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queryTables/queryTable1.xml" ContentType="application/vnd.openxmlformats-officedocument.spreadsheetml.query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queryTables/queryTable2.xml" ContentType="application/vnd.openxmlformats-officedocument.spreadsheetml.query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Objects="placeholders" codeName="EstaPasta_de_trabalho" hidePivotFieldList="1"/>
  <bookViews>
    <workbookView showHorizontalScroll="0" showSheetTabs="0" xWindow="0" yWindow="0" windowWidth="20640" windowHeight="9735" tabRatio="800" activeTab="7"/>
  </bookViews>
  <sheets>
    <sheet name="INÍCIO" sheetId="10" r:id="rId1"/>
    <sheet name="INFORMAÇÕES1" sheetId="29" r:id="rId2"/>
    <sheet name="INFORMAÇÕES" sheetId="5" r:id="rId3"/>
    <sheet name="INSTRUÇÕES" sheetId="11" r:id="rId4"/>
    <sheet name="Q0" sheetId="28" r:id="rId5"/>
    <sheet name="O1" sheetId="1" r:id="rId6"/>
    <sheet name="Q1" sheetId="16" r:id="rId7"/>
    <sheet name="C1" sheetId="15" r:id="rId8"/>
    <sheet name="O2" sheetId="17" r:id="rId9"/>
    <sheet name="Q2" sheetId="18" r:id="rId10"/>
    <sheet name="C2" sheetId="19" r:id="rId11"/>
    <sheet name="O3" sheetId="20" r:id="rId12"/>
    <sheet name="Q3" sheetId="21" r:id="rId13"/>
    <sheet name="C3" sheetId="22" r:id="rId14"/>
    <sheet name="O4" sheetId="24" r:id="rId15"/>
    <sheet name="Q4" sheetId="26" r:id="rId16"/>
    <sheet name="RRE-T" sheetId="31" r:id="rId17"/>
    <sheet name="RRE-V" sheetId="32" r:id="rId18"/>
    <sheet name="PLS" sheetId="25" r:id="rId19"/>
    <sheet name="OFÍCIO" sheetId="27" r:id="rId20"/>
    <sheet name="CRÍTICAS" sheetId="3" r:id="rId21"/>
    <sheet name="SIDUR" sheetId="30" r:id="rId22"/>
  </sheets>
  <definedNames>
    <definedName name="_xlnm._FilterDatabase" localSheetId="5" hidden="1">'O1'!$BO$15:$BO$324</definedName>
    <definedName name="_xlnm._FilterDatabase" localSheetId="8" hidden="1">'O2'!$BE$15:$BE$324</definedName>
    <definedName name="_xlnm._FilterDatabase" localSheetId="11" hidden="1">'O3'!#REF!</definedName>
    <definedName name="_xlnm._FilterDatabase" localSheetId="14" hidden="1">'O4'!$BE$15:$BE$324</definedName>
    <definedName name="_xlnm.Print_Area" localSheetId="7">'C1'!$D$5:$AB$61</definedName>
    <definedName name="_xlnm.Print_Area" localSheetId="10">'C2'!$D$5:$AB$61</definedName>
    <definedName name="_xlnm.Print_Area" localSheetId="13">'C3'!$D$5:$AB$61</definedName>
    <definedName name="_xlnm.Print_Area" localSheetId="3">INSTRUÇÕES!$C:$R</definedName>
    <definedName name="_xlnm.Print_Area" localSheetId="19">OFÍCIO!$B$3:$BH$40</definedName>
    <definedName name="_xlnm.Print_Area" localSheetId="18">PLS!$A$13:$CX$318</definedName>
    <definedName name="_xlnm.Print_Area" localSheetId="4">Q0!$B$2:$BV$55</definedName>
    <definedName name="_xlnm.Print_Area" localSheetId="6">'Q1'!$B$2:$BW$56</definedName>
    <definedName name="_xlnm.Print_Area" localSheetId="9">'Q2'!$B$2:$BW$56</definedName>
    <definedName name="_xlnm.Print_Area" localSheetId="12">'Q3'!$B$2:$BW$56</definedName>
    <definedName name="_xlnm.Print_Area" localSheetId="15">'Q4'!$B$2:$BW$56</definedName>
    <definedName name="BASESQLNOVO.mdb" localSheetId="21">SIDUR!#REF!</definedName>
    <definedName name="Consulta_de_Banco_de_dados_do_MS_Access" localSheetId="21">SIDUR!$D$6:$H$8</definedName>
    <definedName name="Consulta_de_Banco_de_dados_do_MS_Access_1" localSheetId="21">SIDUR!#REF!</definedName>
    <definedName name="Consulta_de_Banco_de_dados_do_MS_Access_10" localSheetId="21">SIDUR!$B$2:$C$1357</definedName>
    <definedName name="Consulta_de_Banco_de_dados_do_MS_Access_11" localSheetId="21">SIDUR!#REF!</definedName>
    <definedName name="Consulta_de_Banco_de_dados_do_MS_Access_12" localSheetId="21">SIDUR!#REF!</definedName>
    <definedName name="Consulta_de_Banco_de_dados_do_MS_Access_13" localSheetId="21">SIDUR!#REF!</definedName>
    <definedName name="Consulta_de_Banco_de_dados_do_MS_Access_14" localSheetId="21">SIDUR!#REF!</definedName>
    <definedName name="Consulta_de_Banco_de_dados_do_MS_Access_15" localSheetId="21">SIDUR!$A$2:$C$1348</definedName>
    <definedName name="Consulta_de_Banco_de_dados_do_MS_Access_16" localSheetId="21">SIDUR!#REF!</definedName>
    <definedName name="Consulta_de_Banco_de_dados_do_MS_Access_17" localSheetId="21">SIDUR!#REF!</definedName>
    <definedName name="Consulta_de_Banco_de_dados_do_MS_Access_18" localSheetId="21">SIDUR!#REF!</definedName>
    <definedName name="Consulta_de_Banco_de_dados_do_MS_Access_19" localSheetId="21">SIDUR!#REF!</definedName>
    <definedName name="Consulta_de_Banco_de_dados_do_MS_Access_2" localSheetId="21">SIDUR!#REF!</definedName>
    <definedName name="Consulta_de_Banco_de_dados_do_MS_Access_20" localSheetId="21">SIDUR!$B$2:$C$1349</definedName>
    <definedName name="Consulta_de_Banco_de_dados_do_MS_Access_21" localSheetId="21">SIDUR!#REF!</definedName>
    <definedName name="Consulta_de_Banco_de_dados_do_MS_Access_22" localSheetId="21">SIDUR!#REF!</definedName>
    <definedName name="Consulta_de_Banco_de_dados_do_MS_Access_23" localSheetId="21">SIDUR!#REF!</definedName>
    <definedName name="Consulta_de_Banco_de_dados_do_MS_Access_24" localSheetId="21">SIDUR!#REF!</definedName>
    <definedName name="Consulta_de_Banco_de_dados_do_MS_Access_25" localSheetId="21">SIDUR!#REF!</definedName>
    <definedName name="Consulta_de_Banco_de_dados_do_MS_Access_26" localSheetId="21">SIDUR!$F$15:$Q$17</definedName>
    <definedName name="Consulta_de_Banco_de_dados_do_MS_Access_27" localSheetId="21">SIDUR!$D$3:$O$5</definedName>
    <definedName name="Consulta_de_Banco_de_dados_do_MS_Access_28" localSheetId="21">SIDUR!$D$3:$AD$5</definedName>
    <definedName name="Consulta_de_Banco_de_dados_do_MS_Access_29" localSheetId="21">SIDUR!$D$6:$H$8</definedName>
    <definedName name="Consulta_de_Banco_de_dados_do_MS_Access_3" localSheetId="21">SIDUR!$D$2:$Q$694</definedName>
    <definedName name="Consulta_de_Banco_de_dados_do_MS_Access_30" localSheetId="21">SIDUR!$D$3:$AD$5</definedName>
    <definedName name="Consulta_de_Banco_de_dados_do_MS_Access_31" localSheetId="21">SIDUR!$D$6:$H$8</definedName>
    <definedName name="Consulta_de_Banco_de_dados_do_MS_Access_32" localSheetId="21">SIDUR!$D$3:$AD$5</definedName>
    <definedName name="Consulta_de_Banco_de_dados_do_MS_Access_33" localSheetId="21">SIDUR!$D$3:$DQ$5</definedName>
    <definedName name="Consulta_de_Banco_de_dados_do_MS_Access_34" localSheetId="21">SIDUR!$D$3:$DQ$5</definedName>
    <definedName name="Consulta_de_Banco_de_dados_do_MS_Access_4" localSheetId="21">SIDUR!#REF!</definedName>
    <definedName name="Consulta_de_Banco_de_dados_do_MS_Access_5" localSheetId="21">SIDUR!#REF!</definedName>
    <definedName name="Consulta_de_Banco_de_dados_do_MS_Access_6" localSheetId="21">SIDUR!#REF!</definedName>
    <definedName name="Consulta_de_Banco_de_dados_do_MS_Access_7" localSheetId="21">SIDUR!#REF!</definedName>
    <definedName name="Consulta_de_Banco_de_dados_do_MS_Access_8" localSheetId="21">SIDUR!#REF!</definedName>
    <definedName name="Consulta_de_Banco_de_dados_do_MS_Access_9" localSheetId="21">SIDUR!#REF!</definedName>
    <definedName name="DadosExternos1" localSheetId="21">SIDUR!#REF!</definedName>
    <definedName name="_xlnm.Print_Titles" localSheetId="3">INSTRUÇÕES!$1:$3</definedName>
    <definedName name="_xlnm.Print_Titles" localSheetId="5">'O1'!$5:$14</definedName>
    <definedName name="_xlnm.Print_Titles" localSheetId="8">'O2'!$5:$14</definedName>
    <definedName name="_xlnm.Print_Titles" localSheetId="11">'O3'!$5:$14</definedName>
    <definedName name="_xlnm.Print_Titles" localSheetId="14">'O4'!$5:$14</definedName>
    <definedName name="_xlnm.Print_Titles" localSheetId="18">PLS!$A:$B,PLS!$13:$14</definedName>
  </definedNames>
  <calcPr calcId="125725" fullCalcOnLoad="1"/>
</workbook>
</file>

<file path=xl/calcChain.xml><?xml version="1.0" encoding="utf-8"?>
<calcChain xmlns="http://schemas.openxmlformats.org/spreadsheetml/2006/main">
  <c r="AF18" i="1"/>
  <c r="AU78"/>
  <c r="AZ78" i="17"/>
  <c r="AU77" i="1"/>
  <c r="AZ77" i="17"/>
  <c r="G68" i="20"/>
  <c r="B68"/>
  <c r="B70"/>
  <c r="AC69"/>
  <c r="AC69" i="24" s="1"/>
  <c r="G69" i="20"/>
  <c r="G69" i="24"/>
  <c r="B69" i="25"/>
  <c r="B69" i="20"/>
  <c r="AU38" i="1"/>
  <c r="AU37"/>
  <c r="AU35"/>
  <c r="AU34"/>
  <c r="BB34"/>
  <c r="BT34"/>
  <c r="AU31"/>
  <c r="AU28"/>
  <c r="AU26"/>
  <c r="AU23"/>
  <c r="AU19"/>
  <c r="AU17"/>
  <c r="AU16"/>
  <c r="AU65"/>
  <c r="AU61"/>
  <c r="AK61" i="17"/>
  <c r="AK61" i="20" s="1"/>
  <c r="AU59" i="1"/>
  <c r="AU58"/>
  <c r="AZ58" i="17"/>
  <c r="AU54" i="1"/>
  <c r="AU53"/>
  <c r="AK53" i="17"/>
  <c r="AK53" i="20"/>
  <c r="BE53" s="1"/>
  <c r="AU47" i="1"/>
  <c r="AU46"/>
  <c r="AU45"/>
  <c r="AF23" i="20"/>
  <c r="AZ23" s="1"/>
  <c r="AF17"/>
  <c r="AZ17"/>
  <c r="AF18"/>
  <c r="AZ18" s="1"/>
  <c r="AF19"/>
  <c r="AZ19" s="1"/>
  <c r="AF20"/>
  <c r="AZ20" s="1"/>
  <c r="AK39" i="17"/>
  <c r="AK38"/>
  <c r="AK37"/>
  <c r="AK37" i="20"/>
  <c r="BE37"/>
  <c r="AK36" i="17"/>
  <c r="AK35"/>
  <c r="AK34"/>
  <c r="AK31"/>
  <c r="AK28"/>
  <c r="AK27"/>
  <c r="AK26"/>
  <c r="AK23"/>
  <c r="AR23" s="1"/>
  <c r="AK23" i="20"/>
  <c r="BE23" s="1"/>
  <c r="AK20" i="17"/>
  <c r="AU18" i="1"/>
  <c r="BB18"/>
  <c r="BB19"/>
  <c r="BT19"/>
  <c r="AU20"/>
  <c r="AZ20" i="17"/>
  <c r="AU21" i="1"/>
  <c r="AK21" i="17"/>
  <c r="AU22" i="1"/>
  <c r="BB22"/>
  <c r="BT22"/>
  <c r="AU24"/>
  <c r="AK24" i="17"/>
  <c r="AU25" i="1"/>
  <c r="AU27"/>
  <c r="BB28"/>
  <c r="BT28"/>
  <c r="AU29"/>
  <c r="AZ29" i="17"/>
  <c r="AU30" i="1"/>
  <c r="AU32"/>
  <c r="BB32"/>
  <c r="BT32"/>
  <c r="AU33"/>
  <c r="AU36"/>
  <c r="BB36"/>
  <c r="BT36"/>
  <c r="AU39"/>
  <c r="AU40"/>
  <c r="BB40"/>
  <c r="BT40"/>
  <c r="AU41"/>
  <c r="AU42"/>
  <c r="AU43"/>
  <c r="AU44"/>
  <c r="AK44" i="17"/>
  <c r="AU48" i="1"/>
  <c r="AU49"/>
  <c r="AU50"/>
  <c r="AU51"/>
  <c r="AU52"/>
  <c r="AU55"/>
  <c r="AU56"/>
  <c r="AU57"/>
  <c r="AU60"/>
  <c r="AU62"/>
  <c r="AU63"/>
  <c r="AU64"/>
  <c r="AU66"/>
  <c r="AU67"/>
  <c r="AU68"/>
  <c r="BB68"/>
  <c r="BT68"/>
  <c r="AU69"/>
  <c r="AK69" i="17"/>
  <c r="AK69" i="20"/>
  <c r="AU70" i="1"/>
  <c r="AK70" i="17"/>
  <c r="AU71" i="1"/>
  <c r="AZ71" i="17"/>
  <c r="AU72" i="1"/>
  <c r="BB72"/>
  <c r="BT72"/>
  <c r="AU73"/>
  <c r="AK73" i="17"/>
  <c r="AR73" s="1"/>
  <c r="AU74" i="1"/>
  <c r="BB74"/>
  <c r="BT74"/>
  <c r="AU75"/>
  <c r="AZ75" i="17"/>
  <c r="AU76" i="1"/>
  <c r="AU79"/>
  <c r="BB79"/>
  <c r="BT79"/>
  <c r="AU80"/>
  <c r="AK80" i="17"/>
  <c r="AU81" i="1"/>
  <c r="AK81" i="17"/>
  <c r="AK81" i="20" s="1"/>
  <c r="AU82" i="1"/>
  <c r="BB82"/>
  <c r="BT82"/>
  <c r="AU83"/>
  <c r="AK83" i="17"/>
  <c r="AU84" i="1"/>
  <c r="AU85"/>
  <c r="AK85" i="17"/>
  <c r="AU86" i="1"/>
  <c r="BB86"/>
  <c r="BT86"/>
  <c r="AU87"/>
  <c r="AZ87" i="17"/>
  <c r="AU88" i="1"/>
  <c r="BB88"/>
  <c r="BT88"/>
  <c r="AU89"/>
  <c r="AK89" i="17"/>
  <c r="AK89" i="20"/>
  <c r="AU90" i="1"/>
  <c r="AU91"/>
  <c r="AU92"/>
  <c r="AK92" i="17"/>
  <c r="AU93" i="1"/>
  <c r="AU94"/>
  <c r="AK94" i="17"/>
  <c r="AU95" i="1"/>
  <c r="AU96"/>
  <c r="AZ96" i="17"/>
  <c r="AU97" i="1"/>
  <c r="AK97" i="17"/>
  <c r="AK97" i="20" s="1"/>
  <c r="BE97" s="1"/>
  <c r="AU98" i="1"/>
  <c r="AU99"/>
  <c r="AU100"/>
  <c r="BB100"/>
  <c r="BT100"/>
  <c r="AU101"/>
  <c r="AU102"/>
  <c r="AU103"/>
  <c r="AU104"/>
  <c r="AU105"/>
  <c r="AU106"/>
  <c r="AU107"/>
  <c r="AU108"/>
  <c r="AK108" i="17"/>
  <c r="AU109" i="1"/>
  <c r="AU110"/>
  <c r="AU111"/>
  <c r="AU112"/>
  <c r="AU113"/>
  <c r="AK113" i="17"/>
  <c r="AU114" i="1"/>
  <c r="AU115"/>
  <c r="AU116"/>
  <c r="AU117"/>
  <c r="AK117" i="17"/>
  <c r="AK117" i="20"/>
  <c r="BE117" s="1"/>
  <c r="AU118" i="1"/>
  <c r="AU119"/>
  <c r="AU120"/>
  <c r="AU121"/>
  <c r="AU122"/>
  <c r="AU123"/>
  <c r="BB123"/>
  <c r="BT123"/>
  <c r="AU124"/>
  <c r="BB124"/>
  <c r="BT124"/>
  <c r="AU125"/>
  <c r="AU126"/>
  <c r="AU127"/>
  <c r="AK127" i="17"/>
  <c r="AK127" i="20" s="1"/>
  <c r="BE127" s="1"/>
  <c r="BG127" i="24"/>
  <c r="AU128" i="1"/>
  <c r="BB128"/>
  <c r="BT128"/>
  <c r="AU129"/>
  <c r="AU130"/>
  <c r="BB130"/>
  <c r="BT130"/>
  <c r="AU131"/>
  <c r="AU132"/>
  <c r="AU133"/>
  <c r="AK133" i="17"/>
  <c r="AK133" i="20"/>
  <c r="BE133" s="1"/>
  <c r="AU134" i="1"/>
  <c r="AU135"/>
  <c r="AU136"/>
  <c r="AK136" i="17"/>
  <c r="AU137" i="1"/>
  <c r="AK137" i="17"/>
  <c r="AK137" i="20"/>
  <c r="BE137" s="1"/>
  <c r="AU138" i="1"/>
  <c r="AU139"/>
  <c r="AK139" i="17"/>
  <c r="AU140" i="1"/>
  <c r="AU141"/>
  <c r="AK141" i="17"/>
  <c r="AK141" i="20"/>
  <c r="AU142" i="1"/>
  <c r="AU143"/>
  <c r="AU144"/>
  <c r="AZ144" i="17"/>
  <c r="AU145" i="1"/>
  <c r="AK145" i="17"/>
  <c r="AK145" i="20"/>
  <c r="BE145" s="1"/>
  <c r="AU146" i="1"/>
  <c r="AU147"/>
  <c r="AU148"/>
  <c r="AU149"/>
  <c r="AK149" i="17"/>
  <c r="AK149" i="20" s="1"/>
  <c r="BE149" s="1"/>
  <c r="AU150" i="1"/>
  <c r="AU151"/>
  <c r="AK151" i="17"/>
  <c r="AK151" i="20"/>
  <c r="BE151" s="1"/>
  <c r="AU152" i="1"/>
  <c r="AZ152" i="17"/>
  <c r="AU153" i="1"/>
  <c r="AK153" i="17"/>
  <c r="AK153" i="20"/>
  <c r="AU154" i="1"/>
  <c r="AU155"/>
  <c r="AU156"/>
  <c r="AU157"/>
  <c r="AK157" i="17"/>
  <c r="AK157" i="20" s="1"/>
  <c r="AU158" i="1"/>
  <c r="AU159"/>
  <c r="AK159" i="17"/>
  <c r="AU160" i="1"/>
  <c r="AU161"/>
  <c r="AU162"/>
  <c r="AZ162" i="17"/>
  <c r="AU163" i="1"/>
  <c r="AK163" i="17"/>
  <c r="AK163" i="20"/>
  <c r="BE163"/>
  <c r="AU164" i="1"/>
  <c r="AU165"/>
  <c r="AU166"/>
  <c r="AK166" i="17"/>
  <c r="AK166" i="20" s="1"/>
  <c r="BE166" s="1"/>
  <c r="AU167" i="1"/>
  <c r="AU168"/>
  <c r="BB168"/>
  <c r="BT168"/>
  <c r="AU169"/>
  <c r="AK169" i="17"/>
  <c r="AK169" i="20"/>
  <c r="AU170" i="1"/>
  <c r="AU171"/>
  <c r="AU172"/>
  <c r="BB172"/>
  <c r="BT172"/>
  <c r="AU173"/>
  <c r="AU174"/>
  <c r="AU175"/>
  <c r="AU176"/>
  <c r="AU177"/>
  <c r="AK177" i="17"/>
  <c r="AK177" i="20"/>
  <c r="BE177" s="1"/>
  <c r="AU178" i="1"/>
  <c r="AU179"/>
  <c r="AU180"/>
  <c r="AU181"/>
  <c r="AK181" i="17"/>
  <c r="AK181" i="20"/>
  <c r="AU182" i="1"/>
  <c r="AU183"/>
  <c r="AU184"/>
  <c r="BB184"/>
  <c r="BT184"/>
  <c r="AU185"/>
  <c r="AU186"/>
  <c r="AU187"/>
  <c r="AU188"/>
  <c r="AU189"/>
  <c r="AK189" i="17"/>
  <c r="AK189" i="20"/>
  <c r="BE189" s="1"/>
  <c r="AU190" i="1"/>
  <c r="AU191"/>
  <c r="BB191"/>
  <c r="AU192"/>
  <c r="AU193"/>
  <c r="AK193" i="17"/>
  <c r="AK193" i="20"/>
  <c r="BE193" s="1"/>
  <c r="AU194" i="1"/>
  <c r="AU195"/>
  <c r="AK195" i="17"/>
  <c r="AK195" i="20" s="1"/>
  <c r="BE195" s="1"/>
  <c r="AU196" i="1"/>
  <c r="BB196"/>
  <c r="BT196"/>
  <c r="AU197"/>
  <c r="AU198"/>
  <c r="AU199"/>
  <c r="AK199" i="17"/>
  <c r="AK199" i="20" s="1"/>
  <c r="BE199" s="1"/>
  <c r="AU200" i="1"/>
  <c r="AK200" i="17"/>
  <c r="AK200" i="20" s="1"/>
  <c r="AU201" i="1"/>
  <c r="AU202"/>
  <c r="AU203"/>
  <c r="AK203" i="17"/>
  <c r="AK203" i="20" s="1"/>
  <c r="BE203" s="1"/>
  <c r="AU204" i="1"/>
  <c r="AU205"/>
  <c r="AU206"/>
  <c r="AU207"/>
  <c r="AK207" i="17"/>
  <c r="AK207" i="20" s="1"/>
  <c r="AU208" i="1"/>
  <c r="BB208"/>
  <c r="BT208"/>
  <c r="AU209"/>
  <c r="AK209" i="17"/>
  <c r="AK209" i="20"/>
  <c r="BE209" s="1"/>
  <c r="AU210" i="1"/>
  <c r="AU211"/>
  <c r="AZ211" i="17"/>
  <c r="AU212" i="1"/>
  <c r="AU213"/>
  <c r="AU214"/>
  <c r="AU215"/>
  <c r="AU216"/>
  <c r="AU217"/>
  <c r="AU218"/>
  <c r="AU219"/>
  <c r="AZ219" i="17"/>
  <c r="AU220" i="1"/>
  <c r="AU221"/>
  <c r="AK221" i="17"/>
  <c r="AK221" i="20" s="1"/>
  <c r="AU222" i="1"/>
  <c r="AU223"/>
  <c r="AU224"/>
  <c r="AU225"/>
  <c r="AK225" i="17"/>
  <c r="AU226" i="1"/>
  <c r="AK226" i="17"/>
  <c r="AK226" i="20" s="1"/>
  <c r="BE226" s="1"/>
  <c r="AU227" i="1"/>
  <c r="AU228"/>
  <c r="AU229"/>
  <c r="AK229" i="17"/>
  <c r="AK229" i="20" s="1"/>
  <c r="BE229"/>
  <c r="AU230" i="1"/>
  <c r="BB230"/>
  <c r="BT230"/>
  <c r="AU231"/>
  <c r="AU232"/>
  <c r="AU233"/>
  <c r="AK233" i="17"/>
  <c r="AU234" i="1"/>
  <c r="BB234"/>
  <c r="BT234"/>
  <c r="AU235"/>
  <c r="AU236"/>
  <c r="AK236" i="17"/>
  <c r="AU237" i="1"/>
  <c r="BB237"/>
  <c r="BT237"/>
  <c r="AU238"/>
  <c r="AU239"/>
  <c r="AZ239" i="17"/>
  <c r="AU240" i="1"/>
  <c r="AU241"/>
  <c r="AZ241" i="17"/>
  <c r="AU242" i="1"/>
  <c r="AU243"/>
  <c r="AK243" i="17"/>
  <c r="AK243" i="20" s="1"/>
  <c r="AU244" i="1"/>
  <c r="AU245"/>
  <c r="AU246"/>
  <c r="AU247"/>
  <c r="BB247"/>
  <c r="BT247"/>
  <c r="AU248"/>
  <c r="AU249"/>
  <c r="AK249" i="17"/>
  <c r="AK249" i="20"/>
  <c r="BE249"/>
  <c r="BG249" i="24" s="1"/>
  <c r="AU250" i="1"/>
  <c r="AU251"/>
  <c r="AU252"/>
  <c r="AU253"/>
  <c r="AU254"/>
  <c r="AK254" i="17"/>
  <c r="AK254" i="20" s="1"/>
  <c r="AU255" i="1"/>
  <c r="AU256"/>
  <c r="AU257"/>
  <c r="AK257" i="17"/>
  <c r="AU258" i="1"/>
  <c r="AU259"/>
  <c r="AZ259" i="17"/>
  <c r="AU260" i="1"/>
  <c r="AU261"/>
  <c r="AK261" i="17"/>
  <c r="AU262" i="1"/>
  <c r="AU263"/>
  <c r="AU264"/>
  <c r="BB264"/>
  <c r="BT264"/>
  <c r="AU265"/>
  <c r="AU266"/>
  <c r="AU267"/>
  <c r="AU268"/>
  <c r="AK268" i="17"/>
  <c r="AK268" i="20" s="1"/>
  <c r="BE268" s="1"/>
  <c r="BG268" i="24"/>
  <c r="AU269" i="1"/>
  <c r="AK269" i="17"/>
  <c r="AK269" i="20" s="1"/>
  <c r="BE269" s="1"/>
  <c r="AU270" i="1"/>
  <c r="AU271"/>
  <c r="AZ271" i="17"/>
  <c r="AU272" i="1"/>
  <c r="AU273"/>
  <c r="AK273" i="17"/>
  <c r="AK273" i="20"/>
  <c r="AU274" i="1"/>
  <c r="AU275"/>
  <c r="AU276"/>
  <c r="AU277"/>
  <c r="AK277" i="17"/>
  <c r="AK277" i="20"/>
  <c r="AU278" i="1"/>
  <c r="BB278"/>
  <c r="BT278"/>
  <c r="AU279"/>
  <c r="AU280"/>
  <c r="BB280"/>
  <c r="BT280"/>
  <c r="AU281"/>
  <c r="AK281" i="17"/>
  <c r="AK281" i="20" s="1"/>
  <c r="BE281"/>
  <c r="AU282" i="1"/>
  <c r="AU283"/>
  <c r="AU284"/>
  <c r="BB284"/>
  <c r="BT284"/>
  <c r="AU285"/>
  <c r="AK285" i="17"/>
  <c r="AK285" i="20"/>
  <c r="BE285" s="1"/>
  <c r="AU286" i="1"/>
  <c r="AU287"/>
  <c r="AU288"/>
  <c r="AU289"/>
  <c r="AK289" i="17"/>
  <c r="AK289" i="20" s="1"/>
  <c r="AU290" i="1"/>
  <c r="AU291"/>
  <c r="AU292"/>
  <c r="BB292"/>
  <c r="BT292"/>
  <c r="AU293"/>
  <c r="AK293" i="17"/>
  <c r="AK293" i="20"/>
  <c r="BE293"/>
  <c r="AU294" i="1"/>
  <c r="BB294"/>
  <c r="BT294"/>
  <c r="AU295"/>
  <c r="AU296"/>
  <c r="BB296"/>
  <c r="BT296"/>
  <c r="AU297"/>
  <c r="AK297" i="17"/>
  <c r="AU298" i="1"/>
  <c r="BB298"/>
  <c r="BT298"/>
  <c r="AU299"/>
  <c r="AU300"/>
  <c r="AK300" i="17"/>
  <c r="AK300" i="20"/>
  <c r="BE300"/>
  <c r="AU301" i="1"/>
  <c r="AK301" i="17"/>
  <c r="AK301" i="20"/>
  <c r="AU302" i="1"/>
  <c r="AU303"/>
  <c r="AU304"/>
  <c r="AU305"/>
  <c r="AK305" i="17"/>
  <c r="AK305" i="20" s="1"/>
  <c r="AU306" i="1"/>
  <c r="AU307"/>
  <c r="AZ307" i="17"/>
  <c r="AU308" i="1"/>
  <c r="AU309"/>
  <c r="AK309" i="17"/>
  <c r="AK309" i="20" s="1"/>
  <c r="AU310" i="1"/>
  <c r="AU311"/>
  <c r="AU312"/>
  <c r="AU313"/>
  <c r="AK313" i="17"/>
  <c r="AU314" i="1"/>
  <c r="AU315"/>
  <c r="BB315"/>
  <c r="AU316"/>
  <c r="BB316"/>
  <c r="AU317"/>
  <c r="AU318"/>
  <c r="BB318"/>
  <c r="BB16"/>
  <c r="AU15"/>
  <c r="BB15"/>
  <c r="AZ62" i="17"/>
  <c r="AK90"/>
  <c r="AK90" i="20"/>
  <c r="BE90" s="1"/>
  <c r="AK121" i="17"/>
  <c r="AK121" i="20" s="1"/>
  <c r="BE121" s="1"/>
  <c r="AK197" i="17"/>
  <c r="AK197" i="20" s="1"/>
  <c r="BE197" s="1"/>
  <c r="AK17"/>
  <c r="BE17"/>
  <c r="G7" i="29"/>
  <c r="H9" i="5" s="1"/>
  <c r="AK54" i="32"/>
  <c r="AK53"/>
  <c r="Y54"/>
  <c r="Y53"/>
  <c r="B49"/>
  <c r="B50"/>
  <c r="F48"/>
  <c r="N11"/>
  <c r="Q13"/>
  <c r="N13"/>
  <c r="L10"/>
  <c r="L11"/>
  <c r="L12"/>
  <c r="L13"/>
  <c r="L9"/>
  <c r="H10"/>
  <c r="H11"/>
  <c r="H12"/>
  <c r="H13"/>
  <c r="K10"/>
  <c r="K11"/>
  <c r="K12"/>
  <c r="K13"/>
  <c r="K9"/>
  <c r="F10"/>
  <c r="F11"/>
  <c r="F12"/>
  <c r="F13"/>
  <c r="F9"/>
  <c r="E13"/>
  <c r="E10"/>
  <c r="E11"/>
  <c r="E12"/>
  <c r="H9"/>
  <c r="E9"/>
  <c r="B10"/>
  <c r="B11"/>
  <c r="B12"/>
  <c r="B13"/>
  <c r="B9"/>
  <c r="G21" i="29"/>
  <c r="G5"/>
  <c r="H10" i="5" s="1"/>
  <c r="G6" i="29"/>
  <c r="G14"/>
  <c r="H38" i="5"/>
  <c r="AD6" i="32"/>
  <c r="G19" i="29"/>
  <c r="G22"/>
  <c r="H12" i="5"/>
  <c r="H16"/>
  <c r="H14"/>
  <c r="H13"/>
  <c r="BY19" i="21"/>
  <c r="G8" i="29"/>
  <c r="H34" i="5"/>
  <c r="AD12" i="32"/>
  <c r="AF16" i="20"/>
  <c r="AZ16" s="1"/>
  <c r="AF21"/>
  <c r="AZ21"/>
  <c r="AF22"/>
  <c r="AZ22" s="1"/>
  <c r="AF24"/>
  <c r="AF25"/>
  <c r="AK25" i="17"/>
  <c r="AK25" i="20" s="1"/>
  <c r="AF26"/>
  <c r="AF27"/>
  <c r="AF28"/>
  <c r="AZ28" s="1"/>
  <c r="AF29"/>
  <c r="AK29" i="17"/>
  <c r="AK29" i="20"/>
  <c r="AF30"/>
  <c r="AZ30"/>
  <c r="AF31"/>
  <c r="AF32"/>
  <c r="AF33"/>
  <c r="AH33" i="24"/>
  <c r="AK33" i="17"/>
  <c r="AK33" i="20"/>
  <c r="BE33" s="1"/>
  <c r="AF34"/>
  <c r="AF35"/>
  <c r="AF36"/>
  <c r="AF37"/>
  <c r="AF38"/>
  <c r="AH38" i="24"/>
  <c r="AF39" i="20"/>
  <c r="AH39" i="24"/>
  <c r="AF40" i="20"/>
  <c r="AZ40"/>
  <c r="AF41"/>
  <c r="AZ41" s="1"/>
  <c r="AK41" i="17"/>
  <c r="AK41" i="20"/>
  <c r="BE41"/>
  <c r="AF42"/>
  <c r="AZ42"/>
  <c r="AH42" i="24"/>
  <c r="AF43" i="20"/>
  <c r="AZ43" s="1"/>
  <c r="AF44"/>
  <c r="AZ44"/>
  <c r="AH44" i="24" s="1"/>
  <c r="AF45" i="20"/>
  <c r="AZ45"/>
  <c r="AF46"/>
  <c r="AF47"/>
  <c r="AF48"/>
  <c r="AZ48"/>
  <c r="AH48" i="24"/>
  <c r="AF49" i="20"/>
  <c r="AZ49" s="1"/>
  <c r="AK49" i="17"/>
  <c r="AK49" i="20"/>
  <c r="BE49"/>
  <c r="AF50"/>
  <c r="AZ50"/>
  <c r="AH50" i="24"/>
  <c r="AF51" i="20"/>
  <c r="AZ51" s="1"/>
  <c r="AF52"/>
  <c r="AZ52"/>
  <c r="AF53"/>
  <c r="AZ53" s="1"/>
  <c r="AF54"/>
  <c r="AF55"/>
  <c r="AZ55"/>
  <c r="AF56"/>
  <c r="AZ56"/>
  <c r="AH56" i="24"/>
  <c r="AF57" i="20"/>
  <c r="AZ57" s="1"/>
  <c r="AH57" i="24" s="1"/>
  <c r="AK57" i="17"/>
  <c r="AK57" i="20"/>
  <c r="BE57" s="1"/>
  <c r="AF58"/>
  <c r="AF59"/>
  <c r="AF60"/>
  <c r="AZ60" s="1"/>
  <c r="AH60" i="24" s="1"/>
  <c r="AF61" i="20"/>
  <c r="AF62"/>
  <c r="AF63"/>
  <c r="AF64"/>
  <c r="AF65"/>
  <c r="AF66"/>
  <c r="AH66" i="24"/>
  <c r="AF67" i="20"/>
  <c r="AZ67"/>
  <c r="AF68"/>
  <c r="AZ68" s="1"/>
  <c r="AH68" i="24" s="1"/>
  <c r="AF69" i="20"/>
  <c r="AZ69" s="1"/>
  <c r="AF70"/>
  <c r="AZ70"/>
  <c r="AH70" i="24"/>
  <c r="AF71" i="20"/>
  <c r="AZ71" s="1"/>
  <c r="AH71" i="24" s="1"/>
  <c r="AF72" i="20"/>
  <c r="AZ72" s="1"/>
  <c r="AH72" i="24" s="1"/>
  <c r="AF73" i="20"/>
  <c r="AZ73"/>
  <c r="AH73" i="24"/>
  <c r="AF74" i="20"/>
  <c r="AZ74"/>
  <c r="AH74" i="24"/>
  <c r="AF75" i="20"/>
  <c r="AZ75" s="1"/>
  <c r="AF76"/>
  <c r="AZ76"/>
  <c r="AH76" i="24" s="1"/>
  <c r="AF77" i="20"/>
  <c r="AZ77"/>
  <c r="AH77" i="24"/>
  <c r="AF78" i="20"/>
  <c r="AZ78" s="1"/>
  <c r="AF79"/>
  <c r="AZ79"/>
  <c r="AF80"/>
  <c r="AZ80" s="1"/>
  <c r="AH80" i="24" s="1"/>
  <c r="AF81" i="20"/>
  <c r="AR81"/>
  <c r="AF82"/>
  <c r="AZ82"/>
  <c r="AF83"/>
  <c r="AZ83"/>
  <c r="AF84"/>
  <c r="AZ84"/>
  <c r="AH84" i="24"/>
  <c r="AF85" i="20"/>
  <c r="AZ85" s="1"/>
  <c r="AF86"/>
  <c r="AZ86"/>
  <c r="AF87"/>
  <c r="AZ87" s="1"/>
  <c r="AH87" i="24" s="1"/>
  <c r="AF88" i="20"/>
  <c r="AF89"/>
  <c r="AZ89" s="1"/>
  <c r="AF90"/>
  <c r="AZ90"/>
  <c r="AH90" i="24"/>
  <c r="AF91" i="20"/>
  <c r="AZ91"/>
  <c r="AH91" i="24"/>
  <c r="AF92" i="20"/>
  <c r="AZ92" s="1"/>
  <c r="AH92" i="24" s="1"/>
  <c r="AF93" i="20"/>
  <c r="AZ93"/>
  <c r="AF94"/>
  <c r="AZ94"/>
  <c r="AF95"/>
  <c r="AZ95"/>
  <c r="AH95" i="24" s="1"/>
  <c r="AF96" i="20"/>
  <c r="AZ96"/>
  <c r="AF97"/>
  <c r="AZ97" s="1"/>
  <c r="AH97" i="24" s="1"/>
  <c r="DB97" i="25"/>
  <c r="AF98" i="20"/>
  <c r="AZ98" s="1"/>
  <c r="AF99"/>
  <c r="AZ99"/>
  <c r="AH99" i="24"/>
  <c r="DB99" i="25" s="1"/>
  <c r="AF100" i="20"/>
  <c r="AZ100"/>
  <c r="AF101"/>
  <c r="AZ101" s="1"/>
  <c r="AK101" i="17"/>
  <c r="AK101" i="20"/>
  <c r="BE101"/>
  <c r="AF102"/>
  <c r="AF103"/>
  <c r="AZ103"/>
  <c r="AF104"/>
  <c r="AZ104" s="1"/>
  <c r="AH104" i="24" s="1"/>
  <c r="AF105" i="20"/>
  <c r="AZ105"/>
  <c r="AK105" i="17"/>
  <c r="AK105" i="20"/>
  <c r="AF106"/>
  <c r="AZ106"/>
  <c r="AF107"/>
  <c r="AZ107"/>
  <c r="AH107" i="24"/>
  <c r="DB107" i="25"/>
  <c r="AF108" i="20"/>
  <c r="AZ108"/>
  <c r="AF109"/>
  <c r="AZ109"/>
  <c r="AH109" i="24" s="1"/>
  <c r="DB109" i="25" s="1"/>
  <c r="AF110" i="20"/>
  <c r="AZ110"/>
  <c r="AH110" i="24" s="1"/>
  <c r="DB110" i="25" s="1"/>
  <c r="AF111" i="20"/>
  <c r="AZ111"/>
  <c r="AH111" i="24" s="1"/>
  <c r="AF112" i="20"/>
  <c r="AZ112"/>
  <c r="AF113"/>
  <c r="AK113"/>
  <c r="BE113"/>
  <c r="AF114"/>
  <c r="AZ114" s="1"/>
  <c r="AH114" i="24" s="1"/>
  <c r="AF115" i="20"/>
  <c r="AZ115"/>
  <c r="AF116"/>
  <c r="AZ116" s="1"/>
  <c r="AH116" i="24" s="1"/>
  <c r="DB116" i="25" s="1"/>
  <c r="AF117" i="20"/>
  <c r="AF118"/>
  <c r="AZ118"/>
  <c r="AH118" i="24"/>
  <c r="AF119" i="20"/>
  <c r="AZ119" s="1"/>
  <c r="AH119" i="24" s="1"/>
  <c r="DB119" i="25" s="1"/>
  <c r="AF120" i="20"/>
  <c r="AZ120" s="1"/>
  <c r="AF121"/>
  <c r="AF122"/>
  <c r="AZ122" s="1"/>
  <c r="AF123"/>
  <c r="AZ123"/>
  <c r="AH123" i="24"/>
  <c r="DB123" i="25" s="1"/>
  <c r="AF124" i="20"/>
  <c r="AZ124"/>
  <c r="AF125"/>
  <c r="AZ125" s="1"/>
  <c r="AH125" i="24" s="1"/>
  <c r="DB125" i="25" s="1"/>
  <c r="AF126" i="20"/>
  <c r="AZ126" s="1"/>
  <c r="AF127"/>
  <c r="AZ127"/>
  <c r="AH127" i="24"/>
  <c r="AF128" i="20"/>
  <c r="AZ128" s="1"/>
  <c r="AF129"/>
  <c r="AZ129"/>
  <c r="AH129" i="24"/>
  <c r="DB129" i="25" s="1"/>
  <c r="AF130" i="20"/>
  <c r="AZ130"/>
  <c r="AF131"/>
  <c r="AZ131" s="1"/>
  <c r="AH131" i="24" s="1"/>
  <c r="AF132" i="20"/>
  <c r="AZ132" s="1"/>
  <c r="AF133"/>
  <c r="AZ133"/>
  <c r="AH133" i="24"/>
  <c r="AF134" i="20"/>
  <c r="AZ134" s="1"/>
  <c r="AH134" i="24" s="1"/>
  <c r="DB134" i="25"/>
  <c r="AF135" i="20"/>
  <c r="AZ135" s="1"/>
  <c r="AH135" i="24" s="1"/>
  <c r="DB135" i="25"/>
  <c r="AF136" i="20"/>
  <c r="AZ136" s="1"/>
  <c r="AH136" i="24" s="1"/>
  <c r="AF137" i="20"/>
  <c r="AF138"/>
  <c r="AF139"/>
  <c r="AZ139"/>
  <c r="AF140"/>
  <c r="AZ140" s="1"/>
  <c r="AH140" i="24" s="1"/>
  <c r="DB140" i="25" s="1"/>
  <c r="AF141" i="20"/>
  <c r="AZ141" s="1"/>
  <c r="AF142"/>
  <c r="AZ142"/>
  <c r="AH142" i="24"/>
  <c r="DB142" i="25" s="1"/>
  <c r="AF143" i="20"/>
  <c r="AF144"/>
  <c r="AZ144"/>
  <c r="AH144" i="24" s="1"/>
  <c r="AF145" i="20"/>
  <c r="AZ145"/>
  <c r="AF146"/>
  <c r="AZ146" s="1"/>
  <c r="AH146" i="24" s="1"/>
  <c r="DB146" i="25" s="1"/>
  <c r="AF147" i="20"/>
  <c r="AZ147" s="1"/>
  <c r="AH147" i="24" s="1"/>
  <c r="AF148" i="20"/>
  <c r="AZ148"/>
  <c r="AH148" i="24"/>
  <c r="DB148" i="25" s="1"/>
  <c r="AF149" i="20"/>
  <c r="AZ149"/>
  <c r="AH149" i="24" s="1"/>
  <c r="DB149" i="25" s="1"/>
  <c r="AF150" i="20"/>
  <c r="AZ150"/>
  <c r="AH150" i="24"/>
  <c r="AF151" i="20"/>
  <c r="AZ151" s="1"/>
  <c r="AH151" i="24"/>
  <c r="DB151" i="25" s="1"/>
  <c r="AF152" i="20"/>
  <c r="AZ152" s="1"/>
  <c r="AH152" i="24" s="1"/>
  <c r="DB152" i="25" s="1"/>
  <c r="AF153" i="20"/>
  <c r="AF154"/>
  <c r="AZ154"/>
  <c r="AH154" i="24"/>
  <c r="DB154" i="25" s="1"/>
  <c r="AF155" i="20"/>
  <c r="AZ155"/>
  <c r="AH155" i="24" s="1"/>
  <c r="AF156" i="20"/>
  <c r="AZ156" s="1"/>
  <c r="AF157"/>
  <c r="AZ157"/>
  <c r="AH157" i="24" s="1"/>
  <c r="AF158" i="20"/>
  <c r="AZ158"/>
  <c r="AF159"/>
  <c r="AZ159" s="1"/>
  <c r="AH159" i="24" s="1"/>
  <c r="DB159" i="25"/>
  <c r="AF160" i="20"/>
  <c r="AZ160" s="1"/>
  <c r="AH160" i="24" s="1"/>
  <c r="DB160" i="25"/>
  <c r="AF161" i="20"/>
  <c r="AZ161" s="1"/>
  <c r="AH161" i="24" s="1"/>
  <c r="DB161" i="25"/>
  <c r="AF162" i="20"/>
  <c r="AZ162" s="1"/>
  <c r="AH162" i="24" s="1"/>
  <c r="AF163" i="20"/>
  <c r="AZ163" s="1"/>
  <c r="AH163" i="24" s="1"/>
  <c r="AF164" i="20"/>
  <c r="AF165"/>
  <c r="AZ165"/>
  <c r="AH165" i="24" s="1"/>
  <c r="DB165" i="25" s="1"/>
  <c r="AF166" i="20"/>
  <c r="AF167"/>
  <c r="AZ167" s="1"/>
  <c r="AF168"/>
  <c r="AZ168"/>
  <c r="AF169"/>
  <c r="AZ169" s="1"/>
  <c r="AH169" i="24" s="1"/>
  <c r="AF170" i="20"/>
  <c r="AZ170" s="1"/>
  <c r="AH170" i="24" s="1"/>
  <c r="AF171" i="20"/>
  <c r="AZ171"/>
  <c r="AH171" i="24"/>
  <c r="AF172" i="20"/>
  <c r="AZ172"/>
  <c r="AH172" i="24"/>
  <c r="DB172" i="25"/>
  <c r="AF173" i="20"/>
  <c r="AZ173"/>
  <c r="AH173" i="24"/>
  <c r="DB173" i="25"/>
  <c r="AF174" i="20"/>
  <c r="AZ174"/>
  <c r="AF175"/>
  <c r="AZ175"/>
  <c r="AH175" i="24" s="1"/>
  <c r="AF176" i="20"/>
  <c r="AZ176"/>
  <c r="AH176" i="24" s="1"/>
  <c r="DB176" i="25" s="1"/>
  <c r="AF177" i="20"/>
  <c r="AZ177"/>
  <c r="AH177" i="24"/>
  <c r="AF178" i="20"/>
  <c r="AZ178" s="1"/>
  <c r="AH178" i="24"/>
  <c r="AF179" i="20"/>
  <c r="AZ179" s="1"/>
  <c r="AH179" i="24" s="1"/>
  <c r="AF180" i="20"/>
  <c r="AZ180" s="1"/>
  <c r="AH180" i="24" s="1"/>
  <c r="AF181" i="20"/>
  <c r="AZ181"/>
  <c r="AH181" i="24"/>
  <c r="AF182" i="20"/>
  <c r="AF183"/>
  <c r="AZ183"/>
  <c r="AH183" i="24"/>
  <c r="DB183" i="25" s="1"/>
  <c r="AF184" i="20"/>
  <c r="AZ184"/>
  <c r="AF185"/>
  <c r="AZ185" s="1"/>
  <c r="AH185" i="24" s="1"/>
  <c r="AF186" i="20"/>
  <c r="AF187"/>
  <c r="AZ187" s="1"/>
  <c r="AH187" i="24" s="1"/>
  <c r="AF188" i="20"/>
  <c r="AZ188" s="1"/>
  <c r="AF189"/>
  <c r="AZ189" s="1"/>
  <c r="AF190"/>
  <c r="AF191"/>
  <c r="AZ191" s="1"/>
  <c r="AH191" i="24" s="1"/>
  <c r="AF192" i="20"/>
  <c r="AZ192"/>
  <c r="AF193"/>
  <c r="AF194"/>
  <c r="AZ194"/>
  <c r="AH194" i="24"/>
  <c r="DB194" i="25" s="1"/>
  <c r="AF195" i="20"/>
  <c r="AZ195"/>
  <c r="AH195" i="24" s="1"/>
  <c r="AF196" i="20"/>
  <c r="AZ196" s="1"/>
  <c r="AH196" i="24" s="1"/>
  <c r="AF197" i="20"/>
  <c r="AF198"/>
  <c r="AF199"/>
  <c r="AF200"/>
  <c r="AZ200"/>
  <c r="AH200" i="24" s="1"/>
  <c r="DB200" i="25" s="1"/>
  <c r="AF201" i="20"/>
  <c r="AZ201"/>
  <c r="AH201" i="24" s="1"/>
  <c r="DB201" i="25" s="1"/>
  <c r="AF202" i="20"/>
  <c r="AF203"/>
  <c r="AF204"/>
  <c r="AZ204"/>
  <c r="AH204" i="24"/>
  <c r="AF205" i="20"/>
  <c r="AZ205" s="1"/>
  <c r="AH205" i="24" s="1"/>
  <c r="DB205" i="25" s="1"/>
  <c r="AF206" i="20"/>
  <c r="AZ206" s="1"/>
  <c r="AH206" i="24" s="1"/>
  <c r="AF207" i="20"/>
  <c r="AZ207"/>
  <c r="AF208"/>
  <c r="AF209"/>
  <c r="AZ209"/>
  <c r="AF210"/>
  <c r="AF211"/>
  <c r="AZ211"/>
  <c r="AH211" i="24"/>
  <c r="AF212" i="20"/>
  <c r="AZ212" s="1"/>
  <c r="AH212" i="24" s="1"/>
  <c r="AF213" i="20"/>
  <c r="AZ213"/>
  <c r="AH213" i="24" s="1"/>
  <c r="AF214" i="20"/>
  <c r="AF215"/>
  <c r="AZ215" s="1"/>
  <c r="AH215" i="24" s="1"/>
  <c r="AF216" i="20"/>
  <c r="AZ216"/>
  <c r="AF217"/>
  <c r="AZ217" s="1"/>
  <c r="AH217" i="24" s="1"/>
  <c r="AK217" i="17"/>
  <c r="AK217" i="20"/>
  <c r="AF218"/>
  <c r="AF219"/>
  <c r="AZ219"/>
  <c r="AH219" i="24"/>
  <c r="DB219" i="25" s="1"/>
  <c r="AF220" i="20"/>
  <c r="AZ220"/>
  <c r="AH220" i="24" s="1"/>
  <c r="AF221" i="20"/>
  <c r="AF222"/>
  <c r="AZ222"/>
  <c r="AF223"/>
  <c r="AZ223" s="1"/>
  <c r="AH223" i="24" s="1"/>
  <c r="AF224" i="20"/>
  <c r="AZ224" s="1"/>
  <c r="AH224" i="24" s="1"/>
  <c r="DB224" i="25" s="1"/>
  <c r="AF225" i="20"/>
  <c r="AZ225" s="1"/>
  <c r="AF226"/>
  <c r="AZ226" s="1"/>
  <c r="AH226" i="24" s="1"/>
  <c r="AF227" i="20"/>
  <c r="AZ227"/>
  <c r="AH227" i="24"/>
  <c r="DB227" i="25" s="1"/>
  <c r="AF228" i="20"/>
  <c r="AZ228"/>
  <c r="AH228" i="24" s="1"/>
  <c r="DB228" i="25" s="1"/>
  <c r="AF229" i="20"/>
  <c r="AF230"/>
  <c r="AZ230"/>
  <c r="AF231"/>
  <c r="AZ231" s="1"/>
  <c r="AH231" i="24"/>
  <c r="AF232" i="20"/>
  <c r="AZ232" s="1"/>
  <c r="AF233"/>
  <c r="AF234"/>
  <c r="AZ234"/>
  <c r="AH234" i="24" s="1"/>
  <c r="AF235" i="20"/>
  <c r="AZ235"/>
  <c r="AH235" i="24" s="1"/>
  <c r="AF236" i="20"/>
  <c r="AZ236" s="1"/>
  <c r="AH236" i="24" s="1"/>
  <c r="AF237" i="20"/>
  <c r="AZ237" s="1"/>
  <c r="AF238"/>
  <c r="AZ238"/>
  <c r="AF239"/>
  <c r="AZ239" s="1"/>
  <c r="AH239" i="24" s="1"/>
  <c r="AF240" i="20"/>
  <c r="AZ240" s="1"/>
  <c r="AH240" i="24" s="1"/>
  <c r="AF241" i="20"/>
  <c r="AZ241"/>
  <c r="AH241" i="24"/>
  <c r="AF242" i="20"/>
  <c r="AZ242" s="1"/>
  <c r="AH242" i="24"/>
  <c r="AF243" i="20"/>
  <c r="AZ243" s="1"/>
  <c r="AH243" i="24" s="1"/>
  <c r="DB243" i="25"/>
  <c r="AF244" i="20"/>
  <c r="AZ244" s="1"/>
  <c r="AH244" i="24" s="1"/>
  <c r="DB244" i="25"/>
  <c r="AF245" i="20"/>
  <c r="AZ245" s="1"/>
  <c r="AH245" i="24" s="1"/>
  <c r="DB245" i="25"/>
  <c r="AF245" i="17"/>
  <c r="AF246" i="20"/>
  <c r="AF247"/>
  <c r="AZ247"/>
  <c r="AH247" i="24" s="1"/>
  <c r="DB247" i="25" s="1"/>
  <c r="AF248" i="20"/>
  <c r="AF249"/>
  <c r="AZ249"/>
  <c r="AH249" i="24" s="1"/>
  <c r="DB249" i="25" s="1"/>
  <c r="AF250" i="20"/>
  <c r="AF251"/>
  <c r="AZ251" s="1"/>
  <c r="AH251" i="24" s="1"/>
  <c r="AF252" i="20"/>
  <c r="AZ252"/>
  <c r="AF253"/>
  <c r="AZ253" s="1"/>
  <c r="AH253" i="24"/>
  <c r="DB253" i="25" s="1"/>
  <c r="AF254" i="20"/>
  <c r="AZ254" s="1"/>
  <c r="AH254" i="24" s="1"/>
  <c r="AF255" i="20"/>
  <c r="AZ255" s="1"/>
  <c r="AH255" i="24" s="1"/>
  <c r="DB255" i="25" s="1"/>
  <c r="AF256" i="20"/>
  <c r="AZ256" s="1"/>
  <c r="AF257"/>
  <c r="AZ257"/>
  <c r="AH257" i="24" s="1"/>
  <c r="DB257" i="25" s="1"/>
  <c r="AF258" i="20"/>
  <c r="AZ258"/>
  <c r="AH258" i="24"/>
  <c r="AF259" i="20"/>
  <c r="AZ259" s="1"/>
  <c r="AF260"/>
  <c r="AZ260" s="1"/>
  <c r="AH260" i="24" s="1"/>
  <c r="DB260" i="25" s="1"/>
  <c r="AF261" i="20"/>
  <c r="AZ261" s="1"/>
  <c r="AH261" i="24" s="1"/>
  <c r="DB261" i="25" s="1"/>
  <c r="AF262" i="20"/>
  <c r="AZ262" s="1"/>
  <c r="AH262" i="24" s="1"/>
  <c r="DB262" i="25" s="1"/>
  <c r="AF263" i="20"/>
  <c r="AZ263" s="1"/>
  <c r="AH263" i="24" s="1"/>
  <c r="DB263" i="25" s="1"/>
  <c r="AF264" i="20"/>
  <c r="AZ264" s="1"/>
  <c r="AH264" i="24" s="1"/>
  <c r="AF265" i="20"/>
  <c r="AZ265"/>
  <c r="AH265" i="24"/>
  <c r="AF266" i="20"/>
  <c r="AZ266"/>
  <c r="AH266" i="24"/>
  <c r="AF267" i="20"/>
  <c r="AZ267" s="1"/>
  <c r="AH267" i="24" s="1"/>
  <c r="AF268" i="20"/>
  <c r="AZ268"/>
  <c r="AH268" i="24" s="1"/>
  <c r="AF269" i="20"/>
  <c r="AZ269"/>
  <c r="AF270"/>
  <c r="AZ270" s="1"/>
  <c r="AH270" i="24" s="1"/>
  <c r="DB270" i="25"/>
  <c r="AF271" i="20"/>
  <c r="AZ271" s="1"/>
  <c r="AF272"/>
  <c r="AZ272"/>
  <c r="AH272" i="24"/>
  <c r="AF273" i="20"/>
  <c r="AF274"/>
  <c r="AZ274"/>
  <c r="AH274" i="24"/>
  <c r="DB274" i="25" s="1"/>
  <c r="AF275" i="20"/>
  <c r="AF276"/>
  <c r="AZ276" s="1"/>
  <c r="AH276" i="24" s="1"/>
  <c r="AF277" i="20"/>
  <c r="AZ277"/>
  <c r="AH277" i="24"/>
  <c r="AF278" i="20"/>
  <c r="AZ278" s="1"/>
  <c r="AH278" i="24"/>
  <c r="DB278" i="25" s="1"/>
  <c r="AF279" i="20"/>
  <c r="AZ279" s="1"/>
  <c r="AH279" i="24" s="1"/>
  <c r="DB279" i="25" s="1"/>
  <c r="AF280" i="20"/>
  <c r="AZ280"/>
  <c r="AH280" i="24"/>
  <c r="DB280" i="25"/>
  <c r="AF281" i="20"/>
  <c r="AZ281" s="1"/>
  <c r="AF282"/>
  <c r="AZ282" s="1"/>
  <c r="AH282" i="24" s="1"/>
  <c r="AF283" i="20"/>
  <c r="AZ283"/>
  <c r="AH283" i="24"/>
  <c r="AF284" i="20"/>
  <c r="AZ284"/>
  <c r="AH284" i="24"/>
  <c r="DB284" i="25"/>
  <c r="AF285" i="20"/>
  <c r="AF286"/>
  <c r="AZ286"/>
  <c r="AH286" i="24"/>
  <c r="AF287" i="20"/>
  <c r="AZ287"/>
  <c r="AH287" i="24"/>
  <c r="DB287" i="25"/>
  <c r="AF288" i="20"/>
  <c r="AZ288"/>
  <c r="AF289"/>
  <c r="AF290"/>
  <c r="AZ290" s="1"/>
  <c r="AF291"/>
  <c r="AZ291"/>
  <c r="AH291" i="24" s="1"/>
  <c r="DB291" i="25" s="1"/>
  <c r="AF292" i="20"/>
  <c r="AZ292"/>
  <c r="AF293"/>
  <c r="AF294"/>
  <c r="AZ294" s="1"/>
  <c r="AF295"/>
  <c r="AZ295" s="1"/>
  <c r="AF296"/>
  <c r="AZ296" s="1"/>
  <c r="AF297"/>
  <c r="AZ297"/>
  <c r="AF298"/>
  <c r="AZ298"/>
  <c r="AF299"/>
  <c r="AZ299"/>
  <c r="AH299" i="24" s="1"/>
  <c r="DB299" i="25" s="1"/>
  <c r="AF300" i="20"/>
  <c r="AZ300"/>
  <c r="BL300" s="1"/>
  <c r="CD300" s="1"/>
  <c r="AF301"/>
  <c r="BE301"/>
  <c r="AF302"/>
  <c r="AZ302" s="1"/>
  <c r="AH302" i="24"/>
  <c r="AF303" i="20"/>
  <c r="AZ303" s="1"/>
  <c r="AF304"/>
  <c r="AZ304"/>
  <c r="AH304" i="24"/>
  <c r="AF305" i="20"/>
  <c r="AZ305"/>
  <c r="AF306"/>
  <c r="AZ306"/>
  <c r="AH306" i="24" s="1"/>
  <c r="AF307" i="20"/>
  <c r="AZ307"/>
  <c r="AH307" i="24" s="1"/>
  <c r="AF308" i="20"/>
  <c r="AZ308" s="1"/>
  <c r="AH308" i="24" s="1"/>
  <c r="DB308" i="25"/>
  <c r="AF309" i="20"/>
  <c r="AZ309" s="1"/>
  <c r="AF310"/>
  <c r="AZ310" s="1"/>
  <c r="AH310" i="24" s="1"/>
  <c r="DB310" i="25" s="1"/>
  <c r="AF311" i="20"/>
  <c r="AZ311" s="1"/>
  <c r="AH311" i="24" s="1"/>
  <c r="AF312" i="20"/>
  <c r="AZ312"/>
  <c r="AH312" i="24"/>
  <c r="DB312" i="25" s="1"/>
  <c r="AF313" i="20"/>
  <c r="AZ313"/>
  <c r="AH313" i="24" s="1"/>
  <c r="AF314" i="20"/>
  <c r="AZ314" s="1"/>
  <c r="BL315"/>
  <c r="BL316"/>
  <c r="BL317"/>
  <c r="BL318"/>
  <c r="AF15"/>
  <c r="AZ15"/>
  <c r="AY314"/>
  <c r="BS314"/>
  <c r="BN314" i="24"/>
  <c r="BJ314"/>
  <c r="AY313" i="20"/>
  <c r="BS313"/>
  <c r="BN313" i="24"/>
  <c r="BJ313"/>
  <c r="AY312" i="20"/>
  <c r="BS312" s="1"/>
  <c r="BN312" i="24"/>
  <c r="BJ312" s="1"/>
  <c r="AY311" i="20"/>
  <c r="BS311" s="1"/>
  <c r="AY310"/>
  <c r="BS310"/>
  <c r="BN310" i="24" s="1"/>
  <c r="BJ310" s="1"/>
  <c r="AY309" i="20"/>
  <c r="BS309"/>
  <c r="AY308"/>
  <c r="BS308" s="1"/>
  <c r="BN308" i="24"/>
  <c r="BJ308" s="1"/>
  <c r="AY307" i="20"/>
  <c r="BS307" s="1"/>
  <c r="BO307" i="24" s="1"/>
  <c r="BK307" s="1"/>
  <c r="AY306" i="20"/>
  <c r="BS306" s="1"/>
  <c r="BN306" i="24"/>
  <c r="BJ306" s="1"/>
  <c r="AY305" i="20"/>
  <c r="BS305" s="1"/>
  <c r="AY304"/>
  <c r="BS304"/>
  <c r="BN304" i="24" s="1"/>
  <c r="BJ304" s="1"/>
  <c r="AY303" i="20"/>
  <c r="BS303"/>
  <c r="AY302"/>
  <c r="BS302" s="1"/>
  <c r="BN302" i="24"/>
  <c r="BJ302" s="1"/>
  <c r="AY301" i="20"/>
  <c r="BS301" s="1"/>
  <c r="AY300"/>
  <c r="BS300"/>
  <c r="BN300" i="24" s="1"/>
  <c r="BJ300" s="1"/>
  <c r="AY299" i="20"/>
  <c r="BS299"/>
  <c r="AY298"/>
  <c r="BS298" s="1"/>
  <c r="BN298" i="24"/>
  <c r="BJ298" s="1"/>
  <c r="AY297" i="20"/>
  <c r="BS297"/>
  <c r="AY296"/>
  <c r="BS296" s="1"/>
  <c r="BN296" i="24" s="1"/>
  <c r="BJ296" s="1"/>
  <c r="AY295" i="20"/>
  <c r="BS295" s="1"/>
  <c r="AY294"/>
  <c r="BS294"/>
  <c r="BN294" i="24"/>
  <c r="BJ294" s="1"/>
  <c r="AY293" i="20"/>
  <c r="BS293"/>
  <c r="AY292"/>
  <c r="AY291"/>
  <c r="BS291" s="1"/>
  <c r="AY290"/>
  <c r="BS290" s="1"/>
  <c r="AY289"/>
  <c r="BS289"/>
  <c r="AY288"/>
  <c r="BS288" s="1"/>
  <c r="BO288" i="24"/>
  <c r="BK288" s="1"/>
  <c r="AY287" i="20"/>
  <c r="BS287" s="1"/>
  <c r="AY286"/>
  <c r="BS286"/>
  <c r="AY285"/>
  <c r="BS285"/>
  <c r="AY284"/>
  <c r="BS284"/>
  <c r="BO284" i="24" s="1"/>
  <c r="BK284" s="1"/>
  <c r="AY283" i="20"/>
  <c r="BS283"/>
  <c r="BN283" i="24" s="1"/>
  <c r="BJ283" s="1"/>
  <c r="AY282" i="20"/>
  <c r="BS282"/>
  <c r="BO282" i="24" s="1"/>
  <c r="BK282" s="1"/>
  <c r="AY281" i="20"/>
  <c r="BS281"/>
  <c r="AY280"/>
  <c r="BS280"/>
  <c r="BO280" i="24"/>
  <c r="BK280"/>
  <c r="AY279" i="20"/>
  <c r="BS279"/>
  <c r="BN279" i="24"/>
  <c r="BJ279"/>
  <c r="AY278" i="20"/>
  <c r="BS278"/>
  <c r="BN278" i="24"/>
  <c r="BJ278"/>
  <c r="AY277" i="20"/>
  <c r="BS277"/>
  <c r="AY276"/>
  <c r="BS276"/>
  <c r="BN276" i="24" s="1"/>
  <c r="BJ276" s="1"/>
  <c r="AY275" i="20"/>
  <c r="BS275"/>
  <c r="AY274"/>
  <c r="BS274"/>
  <c r="BN274" i="24"/>
  <c r="BJ274"/>
  <c r="AY273" i="20"/>
  <c r="BS273"/>
  <c r="AY272"/>
  <c r="BS272"/>
  <c r="BN272" i="24" s="1"/>
  <c r="BJ272" s="1"/>
  <c r="AY271" i="20"/>
  <c r="BS271"/>
  <c r="BO271" i="24" s="1"/>
  <c r="BK271" s="1"/>
  <c r="AY270" i="20"/>
  <c r="BS270"/>
  <c r="BN270" i="24" s="1"/>
  <c r="BJ270" s="1"/>
  <c r="AY269" i="20"/>
  <c r="BS269"/>
  <c r="BO269" i="24" s="1"/>
  <c r="BK269" s="1"/>
  <c r="AY268" i="20"/>
  <c r="BS268"/>
  <c r="BN268" i="24" s="1"/>
  <c r="BJ268" s="1"/>
  <c r="AY267" i="20"/>
  <c r="BS267"/>
  <c r="BO267" i="24" s="1"/>
  <c r="BK267" s="1"/>
  <c r="AY266" i="20"/>
  <c r="BS266"/>
  <c r="BN266" i="24" s="1"/>
  <c r="BJ266" s="1"/>
  <c r="AY265" i="20"/>
  <c r="BS265"/>
  <c r="BO265" i="24" s="1"/>
  <c r="BK265" s="1"/>
  <c r="AY264" i="20"/>
  <c r="BS264"/>
  <c r="BN264" i="24" s="1"/>
  <c r="BJ264" s="1"/>
  <c r="AY263" i="20"/>
  <c r="BS263"/>
  <c r="BO263" i="24" s="1"/>
  <c r="BK263" s="1"/>
  <c r="AY262" i="20"/>
  <c r="BS262"/>
  <c r="BN262" i="24" s="1"/>
  <c r="BJ262" s="1"/>
  <c r="AY261" i="20"/>
  <c r="BS261"/>
  <c r="BN261" i="24" s="1"/>
  <c r="BJ261" s="1"/>
  <c r="AY260" i="20"/>
  <c r="BS260"/>
  <c r="BN260" i="24" s="1"/>
  <c r="BJ260" s="1"/>
  <c r="AY259" i="20"/>
  <c r="BS259"/>
  <c r="BO259" i="24" s="1"/>
  <c r="BK259" s="1"/>
  <c r="AY258" i="20"/>
  <c r="BS258"/>
  <c r="BN258" i="24" s="1"/>
  <c r="BJ258" s="1"/>
  <c r="AY257" i="20"/>
  <c r="BS257"/>
  <c r="BO257" i="24" s="1"/>
  <c r="BK257" s="1"/>
  <c r="AY256" i="20"/>
  <c r="BS256"/>
  <c r="BN256" i="24" s="1"/>
  <c r="BJ256" s="1"/>
  <c r="AY255" i="20"/>
  <c r="BS255"/>
  <c r="BO255" i="24" s="1"/>
  <c r="BK255" s="1"/>
  <c r="AY254" i="20"/>
  <c r="BS254"/>
  <c r="BN254" i="24" s="1"/>
  <c r="BJ254" s="1"/>
  <c r="AY253" i="20"/>
  <c r="BS253"/>
  <c r="BO253" i="24" s="1"/>
  <c r="BK253" s="1"/>
  <c r="AY252" i="20"/>
  <c r="BS252"/>
  <c r="BN252" i="24" s="1"/>
  <c r="BJ252" s="1"/>
  <c r="AY251" i="20"/>
  <c r="BS251"/>
  <c r="BO251" i="24" s="1"/>
  <c r="BK251" s="1"/>
  <c r="AY250" i="20"/>
  <c r="BS250"/>
  <c r="BN250" i="24" s="1"/>
  <c r="BJ250" s="1"/>
  <c r="AY249" i="20"/>
  <c r="BS249"/>
  <c r="BO249" i="24" s="1"/>
  <c r="BK249" s="1"/>
  <c r="AY248" i="20"/>
  <c r="BS248"/>
  <c r="BN248" i="24" s="1"/>
  <c r="BJ248" s="1"/>
  <c r="AY247" i="20"/>
  <c r="BS247"/>
  <c r="BN247" i="24" s="1"/>
  <c r="BJ247" s="1"/>
  <c r="AY246" i="20"/>
  <c r="BS246"/>
  <c r="BN246" i="24" s="1"/>
  <c r="BJ246" s="1"/>
  <c r="AY245" i="20"/>
  <c r="BS245"/>
  <c r="BO245" i="24" s="1"/>
  <c r="BK245" s="1"/>
  <c r="AY244" i="20"/>
  <c r="BS244"/>
  <c r="BO244" i="24" s="1"/>
  <c r="BK244" s="1"/>
  <c r="AY243" i="20"/>
  <c r="BS243"/>
  <c r="BO243" i="24" s="1"/>
  <c r="BK243" s="1"/>
  <c r="AY242" i="20"/>
  <c r="BS242"/>
  <c r="BN242" i="24" s="1"/>
  <c r="BJ242" s="1"/>
  <c r="AY241" i="20"/>
  <c r="BS241"/>
  <c r="BO241" i="24" s="1"/>
  <c r="BK241" s="1"/>
  <c r="AY240" i="20"/>
  <c r="BS240"/>
  <c r="BN240" i="24" s="1"/>
  <c r="BJ240" s="1"/>
  <c r="AY239" i="20"/>
  <c r="BS239"/>
  <c r="BN239" i="24" s="1"/>
  <c r="BJ239" s="1"/>
  <c r="AY238" i="20"/>
  <c r="BS238"/>
  <c r="BN238" i="24" s="1"/>
  <c r="BJ238" s="1"/>
  <c r="AY237" i="20"/>
  <c r="BS237"/>
  <c r="AY236"/>
  <c r="BS236" s="1"/>
  <c r="AY235"/>
  <c r="BS235" s="1"/>
  <c r="BO235" i="24" s="1"/>
  <c r="BK235" s="1"/>
  <c r="AY234" i="20"/>
  <c r="BS234" s="1"/>
  <c r="BO234" i="24" s="1"/>
  <c r="BK234" s="1"/>
  <c r="AY233" i="20"/>
  <c r="BS233" s="1"/>
  <c r="AY232"/>
  <c r="BS232" s="1"/>
  <c r="BO232" i="24" s="1"/>
  <c r="BK232" s="1"/>
  <c r="AY231" i="20"/>
  <c r="BS231" s="1"/>
  <c r="BO231" i="24"/>
  <c r="BK231" s="1"/>
  <c r="AY230" i="20"/>
  <c r="BS230"/>
  <c r="BO230" i="24"/>
  <c r="BK230" s="1"/>
  <c r="AY229" i="20"/>
  <c r="BS229"/>
  <c r="BN229" i="24"/>
  <c r="BJ229" s="1"/>
  <c r="AY228" i="20"/>
  <c r="BS228"/>
  <c r="BO228" i="24"/>
  <c r="BK228" s="1"/>
  <c r="AY227" i="20"/>
  <c r="BS227"/>
  <c r="AY226"/>
  <c r="BS226" s="1"/>
  <c r="BO226" i="24" s="1"/>
  <c r="BK226" s="1"/>
  <c r="AY225" i="20"/>
  <c r="AY224"/>
  <c r="BS224"/>
  <c r="BN224" i="24"/>
  <c r="BJ224" s="1"/>
  <c r="AY223" i="20"/>
  <c r="BS223" s="1"/>
  <c r="BN223" i="24" s="1"/>
  <c r="BJ223" s="1"/>
  <c r="AY222" i="20"/>
  <c r="BS222"/>
  <c r="AY221"/>
  <c r="BS221"/>
  <c r="AY220"/>
  <c r="BS220"/>
  <c r="BN220" i="24"/>
  <c r="BJ220"/>
  <c r="AY219" i="20"/>
  <c r="BS219" s="1"/>
  <c r="AY218"/>
  <c r="BS218" s="1"/>
  <c r="AY217"/>
  <c r="BS217"/>
  <c r="AY216"/>
  <c r="BS216" s="1"/>
  <c r="BN216" i="24" s="1"/>
  <c r="BJ216" s="1"/>
  <c r="AY215" i="20"/>
  <c r="BS215" s="1"/>
  <c r="AY214"/>
  <c r="BS214" s="1"/>
  <c r="AY213"/>
  <c r="BS213"/>
  <c r="AY212"/>
  <c r="BS212" s="1"/>
  <c r="BO212" i="24"/>
  <c r="BK212" s="1"/>
  <c r="AY211" i="20"/>
  <c r="BS211" s="1"/>
  <c r="AY210"/>
  <c r="BS210"/>
  <c r="BN210" i="24" s="1"/>
  <c r="BJ210" s="1"/>
  <c r="AY209" i="20"/>
  <c r="BS209"/>
  <c r="BN209" i="24" s="1"/>
  <c r="BJ209" s="1"/>
  <c r="AY208" i="20"/>
  <c r="BS208"/>
  <c r="AY207"/>
  <c r="BS207" s="1"/>
  <c r="AY206"/>
  <c r="BS206" s="1"/>
  <c r="BN206" i="24" s="1"/>
  <c r="BJ206" s="1"/>
  <c r="AY205" i="20"/>
  <c r="BS205" s="1"/>
  <c r="BN205" i="24" s="1"/>
  <c r="BJ205" s="1"/>
  <c r="AY204" i="20"/>
  <c r="BS204" s="1"/>
  <c r="AY203"/>
  <c r="BS203"/>
  <c r="AY202"/>
  <c r="BS202" s="1"/>
  <c r="AY201"/>
  <c r="BS201" s="1"/>
  <c r="AY200"/>
  <c r="BS200"/>
  <c r="BO200" i="24" s="1"/>
  <c r="BK200" s="1"/>
  <c r="AY199" i="20"/>
  <c r="BS199"/>
  <c r="AY198"/>
  <c r="BS198" s="1"/>
  <c r="AY197"/>
  <c r="BS197" s="1"/>
  <c r="AY196"/>
  <c r="BS196" s="1"/>
  <c r="AY195"/>
  <c r="BS195"/>
  <c r="AY194"/>
  <c r="BS194"/>
  <c r="BO194" i="24"/>
  <c r="BK194"/>
  <c r="AY193" i="20"/>
  <c r="BS193"/>
  <c r="AY192"/>
  <c r="BS192"/>
  <c r="AY191"/>
  <c r="BS191"/>
  <c r="AY190"/>
  <c r="BS190"/>
  <c r="BO190" i="24" s="1"/>
  <c r="BK190" s="1"/>
  <c r="AY189" i="20"/>
  <c r="BS189"/>
  <c r="AY188"/>
  <c r="BS188"/>
  <c r="AY187"/>
  <c r="BS187"/>
  <c r="AY186"/>
  <c r="BS186"/>
  <c r="BO186" i="24"/>
  <c r="BK186"/>
  <c r="AY185" i="20"/>
  <c r="BS185" s="1"/>
  <c r="AY184"/>
  <c r="BS184" s="1"/>
  <c r="AY183"/>
  <c r="BS183" s="1"/>
  <c r="AY182"/>
  <c r="BS182"/>
  <c r="BO182" i="24" s="1"/>
  <c r="BK182" s="1"/>
  <c r="AY181" i="20"/>
  <c r="BS181"/>
  <c r="AY180"/>
  <c r="BS180"/>
  <c r="AY179"/>
  <c r="BS179"/>
  <c r="AY178"/>
  <c r="BS178"/>
  <c r="BN178" i="24"/>
  <c r="BJ178"/>
  <c r="AY177" i="20"/>
  <c r="BS177"/>
  <c r="AY176"/>
  <c r="BS176"/>
  <c r="BN176" i="24" s="1"/>
  <c r="BJ176" s="1"/>
  <c r="AY175" i="20"/>
  <c r="BS175"/>
  <c r="AY174"/>
  <c r="BS174" s="1"/>
  <c r="BN174" i="24"/>
  <c r="BJ174" s="1"/>
  <c r="AY173" i="20"/>
  <c r="BS173" s="1"/>
  <c r="AY172"/>
  <c r="BS172"/>
  <c r="BN172" i="24" s="1"/>
  <c r="BJ172" s="1"/>
  <c r="AY171" i="20"/>
  <c r="BS171"/>
  <c r="AY170"/>
  <c r="BS170" s="1"/>
  <c r="BN170" i="24"/>
  <c r="BJ170" s="1"/>
  <c r="AY169" i="20"/>
  <c r="BS169" s="1"/>
  <c r="BN169" i="24" s="1"/>
  <c r="BJ169" s="1"/>
  <c r="AY168" i="20"/>
  <c r="BS168" s="1"/>
  <c r="AY167"/>
  <c r="BS167" s="1"/>
  <c r="AY166"/>
  <c r="BS166"/>
  <c r="BO166" i="24"/>
  <c r="BK166" s="1"/>
  <c r="AY165" i="20"/>
  <c r="BS165" s="1"/>
  <c r="AY164"/>
  <c r="BS164"/>
  <c r="AY163"/>
  <c r="BS163"/>
  <c r="AY162"/>
  <c r="BS162"/>
  <c r="AY161"/>
  <c r="BS161" s="1"/>
  <c r="AY160"/>
  <c r="BS160" s="1"/>
  <c r="BO160" i="24" s="1"/>
  <c r="BK160" s="1"/>
  <c r="AY159" i="20"/>
  <c r="BS159" s="1"/>
  <c r="AY158"/>
  <c r="BS158"/>
  <c r="AY157"/>
  <c r="BS157" s="1"/>
  <c r="AY156"/>
  <c r="BS156"/>
  <c r="BO156" i="24"/>
  <c r="BK156" s="1"/>
  <c r="AY155" i="20"/>
  <c r="BS155" s="1"/>
  <c r="AY154"/>
  <c r="BS154"/>
  <c r="AY153"/>
  <c r="BS153"/>
  <c r="AY152"/>
  <c r="BS152"/>
  <c r="BO152" i="24" s="1"/>
  <c r="BK152" s="1"/>
  <c r="AY151" i="20"/>
  <c r="BS151"/>
  <c r="AY150"/>
  <c r="BS150"/>
  <c r="AY149"/>
  <c r="BS149"/>
  <c r="AY148"/>
  <c r="BS148"/>
  <c r="AY147"/>
  <c r="BS147"/>
  <c r="AY146"/>
  <c r="BS146" s="1"/>
  <c r="BO146" i="24"/>
  <c r="BK146" s="1"/>
  <c r="AY145" i="20"/>
  <c r="BS145"/>
  <c r="AY144"/>
  <c r="BS144" s="1"/>
  <c r="AY143"/>
  <c r="BS143" s="1"/>
  <c r="AY142"/>
  <c r="BS142"/>
  <c r="BO142" i="24" s="1"/>
  <c r="BK142" s="1"/>
  <c r="AY141" i="20"/>
  <c r="BS141"/>
  <c r="AY140"/>
  <c r="BS140" s="1"/>
  <c r="AY139"/>
  <c r="BS139" s="1"/>
  <c r="AY138"/>
  <c r="BS138" s="1"/>
  <c r="BO138" i="24" s="1"/>
  <c r="BK138" s="1"/>
  <c r="AY137" i="20"/>
  <c r="AY136"/>
  <c r="BS136"/>
  <c r="BN136" i="24"/>
  <c r="BJ136" s="1"/>
  <c r="AY135" i="20"/>
  <c r="BS135"/>
  <c r="AY134"/>
  <c r="BS134" s="1"/>
  <c r="BN134" i="24" s="1"/>
  <c r="BJ134"/>
  <c r="AY133" i="20"/>
  <c r="AY132"/>
  <c r="BS132"/>
  <c r="AY131"/>
  <c r="BS131" s="1"/>
  <c r="BN131" i="24" s="1"/>
  <c r="BJ131" s="1"/>
  <c r="AY130" i="20"/>
  <c r="BS130" s="1"/>
  <c r="AY129"/>
  <c r="BS129" s="1"/>
  <c r="BN129" i="24" s="1"/>
  <c r="BJ129" s="1"/>
  <c r="AY128" i="20"/>
  <c r="BS128" s="1"/>
  <c r="BO128" i="24"/>
  <c r="BK128" s="1"/>
  <c r="AY127" i="20"/>
  <c r="BS127" s="1"/>
  <c r="BN127" i="24" s="1"/>
  <c r="BJ127"/>
  <c r="AY126" i="20"/>
  <c r="BS126" s="1"/>
  <c r="BO126" i="24"/>
  <c r="BK126" s="1"/>
  <c r="AY125" i="20"/>
  <c r="BS125" s="1"/>
  <c r="BN125" i="24" s="1"/>
  <c r="BJ125" s="1"/>
  <c r="AY124" i="20"/>
  <c r="BS124" s="1"/>
  <c r="BO124" i="24"/>
  <c r="BK124" s="1"/>
  <c r="AY123" i="20"/>
  <c r="BS123" s="1"/>
  <c r="BN123" i="24" s="1"/>
  <c r="BJ123" s="1"/>
  <c r="AY122" i="20"/>
  <c r="BS122" s="1"/>
  <c r="BO122" i="24"/>
  <c r="BK122" s="1"/>
  <c r="AY121" i="20"/>
  <c r="BS121"/>
  <c r="BN121" i="24"/>
  <c r="BJ121" s="1"/>
  <c r="AY120" i="20"/>
  <c r="BS120" s="1"/>
  <c r="BO120" i="24" s="1"/>
  <c r="BK120" s="1"/>
  <c r="AY119" i="20"/>
  <c r="BS119" s="1"/>
  <c r="BN119" i="24"/>
  <c r="BJ119" s="1"/>
  <c r="AY118" i="20"/>
  <c r="BS118" s="1"/>
  <c r="BO118" i="24" s="1"/>
  <c r="BK118"/>
  <c r="AY117" i="20"/>
  <c r="BS117" s="1"/>
  <c r="BN117" i="24"/>
  <c r="BJ117" s="1"/>
  <c r="AY116" i="20"/>
  <c r="BS116" s="1"/>
  <c r="AY115"/>
  <c r="BS115"/>
  <c r="BO115" i="24" s="1"/>
  <c r="BK115" s="1"/>
  <c r="AY114" i="20"/>
  <c r="BS114"/>
  <c r="BO114" i="24" s="1"/>
  <c r="BK114" s="1"/>
  <c r="AY113" i="20"/>
  <c r="BS113"/>
  <c r="BO113" i="24" s="1"/>
  <c r="BK113" s="1"/>
  <c r="AY112" i="20"/>
  <c r="BS112"/>
  <c r="BO112" i="24" s="1"/>
  <c r="BK112" s="1"/>
  <c r="AY111" i="20"/>
  <c r="BS111"/>
  <c r="BO111" i="24" s="1"/>
  <c r="BK111" s="1"/>
  <c r="AY110" i="20"/>
  <c r="AY109"/>
  <c r="BS109" s="1"/>
  <c r="BO109" i="24" s="1"/>
  <c r="BK109" s="1"/>
  <c r="AY108" i="20"/>
  <c r="BS108" s="1"/>
  <c r="BO108" i="24" s="1"/>
  <c r="BK108" s="1"/>
  <c r="AY107" i="20"/>
  <c r="BS107" s="1"/>
  <c r="BO107" i="24" s="1"/>
  <c r="BK107" s="1"/>
  <c r="AY106" i="20"/>
  <c r="BS106" s="1"/>
  <c r="BO106" i="24" s="1"/>
  <c r="BK106" s="1"/>
  <c r="AY105" i="20"/>
  <c r="BS105" s="1"/>
  <c r="AY104"/>
  <c r="BS104"/>
  <c r="BO104" i="24" s="1"/>
  <c r="BK104" s="1"/>
  <c r="AY103" i="20"/>
  <c r="BS103"/>
  <c r="BO103" i="24"/>
  <c r="BK103" s="1"/>
  <c r="AY102" i="20"/>
  <c r="BS102"/>
  <c r="BO102" i="24" s="1"/>
  <c r="BK102" s="1"/>
  <c r="AY101" i="20"/>
  <c r="BS101"/>
  <c r="BO101" i="24"/>
  <c r="BK101" s="1"/>
  <c r="AY100" i="20"/>
  <c r="BS100"/>
  <c r="BN100" i="24" s="1"/>
  <c r="BJ100" s="1"/>
  <c r="AY99" i="20"/>
  <c r="BS99"/>
  <c r="BO99" i="24"/>
  <c r="BK99" s="1"/>
  <c r="AY98" i="20"/>
  <c r="BS98"/>
  <c r="BN98" i="24" s="1"/>
  <c r="BJ98" s="1"/>
  <c r="AY97" i="20"/>
  <c r="BS97"/>
  <c r="BO97" i="24"/>
  <c r="BK97" s="1"/>
  <c r="AY96" i="20"/>
  <c r="BS96"/>
  <c r="BO96" i="24" s="1"/>
  <c r="BK96" s="1"/>
  <c r="AY95" i="20"/>
  <c r="BS95"/>
  <c r="BO95" i="24"/>
  <c r="BK95" s="1"/>
  <c r="AY94" i="20"/>
  <c r="BS94"/>
  <c r="BO94" i="24" s="1"/>
  <c r="BK94" s="1"/>
  <c r="AY93" i="20"/>
  <c r="BS93"/>
  <c r="AY92"/>
  <c r="BS92" s="1"/>
  <c r="BO92" i="24" s="1"/>
  <c r="BK92" s="1"/>
  <c r="AY91" i="20"/>
  <c r="BS91" s="1"/>
  <c r="BO91" i="24" s="1"/>
  <c r="BK91" s="1"/>
  <c r="AY90" i="20"/>
  <c r="BS90" s="1"/>
  <c r="AY89"/>
  <c r="BS89"/>
  <c r="AY88"/>
  <c r="BS88" s="1"/>
  <c r="AY87"/>
  <c r="AY86"/>
  <c r="BS86"/>
  <c r="AY85"/>
  <c r="BS85" s="1"/>
  <c r="AY84"/>
  <c r="BS84" s="1"/>
  <c r="AY83"/>
  <c r="BS83" s="1"/>
  <c r="AY82"/>
  <c r="BS82"/>
  <c r="AY81"/>
  <c r="BS81"/>
  <c r="AY80"/>
  <c r="BS80"/>
  <c r="AY79"/>
  <c r="BS79" s="1"/>
  <c r="AY78"/>
  <c r="BS78" s="1"/>
  <c r="AY77"/>
  <c r="BS77" s="1"/>
  <c r="AY76"/>
  <c r="BS76"/>
  <c r="AY75"/>
  <c r="BS75" s="1"/>
  <c r="AY74"/>
  <c r="AY73"/>
  <c r="BS73" s="1"/>
  <c r="AY72"/>
  <c r="BS72"/>
  <c r="AY71"/>
  <c r="BS71" s="1"/>
  <c r="AY70"/>
  <c r="BS70"/>
  <c r="AY69"/>
  <c r="BS69" s="1"/>
  <c r="AY68"/>
  <c r="BS68"/>
  <c r="BO68" i="24"/>
  <c r="BK68" s="1"/>
  <c r="AY67" i="20"/>
  <c r="BS67"/>
  <c r="AY66"/>
  <c r="BS66" s="1"/>
  <c r="AY65"/>
  <c r="BS65"/>
  <c r="AY64"/>
  <c r="BS64" s="1"/>
  <c r="AY63"/>
  <c r="BS63"/>
  <c r="AY62"/>
  <c r="BS62" s="1"/>
  <c r="BO62" i="24" s="1"/>
  <c r="BK62"/>
  <c r="AY61" i="20"/>
  <c r="BS61" s="1"/>
  <c r="AY60"/>
  <c r="BS60"/>
  <c r="AY59"/>
  <c r="BS59" s="1"/>
  <c r="AY58"/>
  <c r="BS58"/>
  <c r="BN58" i="24" s="1"/>
  <c r="BJ58" s="1"/>
  <c r="AY57" i="20"/>
  <c r="BS57"/>
  <c r="AY56"/>
  <c r="BS56" s="1"/>
  <c r="AY55"/>
  <c r="BS55"/>
  <c r="AY54"/>
  <c r="BS54" s="1"/>
  <c r="AY53"/>
  <c r="BS53"/>
  <c r="AY52"/>
  <c r="BS52" s="1"/>
  <c r="BO52" i="24" s="1"/>
  <c r="BK52" s="1"/>
  <c r="AY51" i="20"/>
  <c r="BS51" s="1"/>
  <c r="AY50"/>
  <c r="BS50"/>
  <c r="AY49"/>
  <c r="BS49" s="1"/>
  <c r="AY48"/>
  <c r="BS48"/>
  <c r="AY47"/>
  <c r="BS47" s="1"/>
  <c r="AY46"/>
  <c r="BS46"/>
  <c r="BO46" i="24" s="1"/>
  <c r="BK46" s="1"/>
  <c r="AY45" i="20"/>
  <c r="BS45"/>
  <c r="AY44"/>
  <c r="BS44" s="1"/>
  <c r="AY43"/>
  <c r="BS43"/>
  <c r="AY42"/>
  <c r="BS42" s="1"/>
  <c r="AY41"/>
  <c r="BS41"/>
  <c r="AY40"/>
  <c r="BS40" s="1"/>
  <c r="AY39"/>
  <c r="BS39"/>
  <c r="AY38"/>
  <c r="BS38" s="1"/>
  <c r="AY37"/>
  <c r="AY36"/>
  <c r="BS36"/>
  <c r="AY35"/>
  <c r="BS35"/>
  <c r="AY34"/>
  <c r="BS34"/>
  <c r="AY33"/>
  <c r="BS33"/>
  <c r="AY32"/>
  <c r="BS32"/>
  <c r="AY31"/>
  <c r="BS31"/>
  <c r="AY30"/>
  <c r="BS30"/>
  <c r="AY29"/>
  <c r="BS29"/>
  <c r="AY28"/>
  <c r="BS28"/>
  <c r="AY27"/>
  <c r="BS27"/>
  <c r="AY26"/>
  <c r="BS26"/>
  <c r="AY25"/>
  <c r="BS25"/>
  <c r="AY24"/>
  <c r="BS24"/>
  <c r="AY23"/>
  <c r="BS23"/>
  <c r="BN23" i="24"/>
  <c r="BJ23"/>
  <c r="AY22" i="20"/>
  <c r="BS22"/>
  <c r="AY21"/>
  <c r="BS21"/>
  <c r="AY20"/>
  <c r="BS20"/>
  <c r="BO20" i="24"/>
  <c r="BK20"/>
  <c r="AY19" i="20"/>
  <c r="BS19"/>
  <c r="AY18"/>
  <c r="BS18"/>
  <c r="AY17"/>
  <c r="BS17"/>
  <c r="AY16"/>
  <c r="BS16"/>
  <c r="AY15"/>
  <c r="BS15" s="1"/>
  <c r="AF15" i="17"/>
  <c r="AF16"/>
  <c r="AF17"/>
  <c r="AF18"/>
  <c r="AF19"/>
  <c r="AF20"/>
  <c r="AR20" s="1"/>
  <c r="BJ20" s="1"/>
  <c r="AF21"/>
  <c r="AF22"/>
  <c r="AF23"/>
  <c r="BJ23"/>
  <c r="AF24"/>
  <c r="AF25"/>
  <c r="AF26"/>
  <c r="AR26"/>
  <c r="AF27"/>
  <c r="AF28"/>
  <c r="AF29"/>
  <c r="AF30"/>
  <c r="AF31"/>
  <c r="AR31" s="1"/>
  <c r="BJ31" s="1"/>
  <c r="AF32"/>
  <c r="AF33"/>
  <c r="AF34"/>
  <c r="AF35"/>
  <c r="AF36"/>
  <c r="AF37"/>
  <c r="AR37" s="1"/>
  <c r="BJ37" s="1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R83"/>
  <c r="BJ83"/>
  <c r="AF84"/>
  <c r="AF85"/>
  <c r="AF86"/>
  <c r="AF87"/>
  <c r="AF88"/>
  <c r="AF89"/>
  <c r="AF90"/>
  <c r="AR90"/>
  <c r="BJ90" s="1"/>
  <c r="AF91"/>
  <c r="AF92"/>
  <c r="AF93"/>
  <c r="AF94"/>
  <c r="AF95"/>
  <c r="AF96"/>
  <c r="AF97"/>
  <c r="AF98"/>
  <c r="AF99"/>
  <c r="AF100"/>
  <c r="AF101"/>
  <c r="AR101" s="1"/>
  <c r="BJ101" s="1"/>
  <c r="AF102"/>
  <c r="AF103"/>
  <c r="AF104"/>
  <c r="AF105"/>
  <c r="AR105"/>
  <c r="BJ105" s="1"/>
  <c r="AF106"/>
  <c r="AF107"/>
  <c r="AF108"/>
  <c r="AR108" s="1"/>
  <c r="BJ108" s="1"/>
  <c r="AF109"/>
  <c r="AF110"/>
  <c r="AF111"/>
  <c r="AF112"/>
  <c r="AF113"/>
  <c r="AR113" s="1"/>
  <c r="BJ113" s="1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R141" s="1"/>
  <c r="BJ141"/>
  <c r="AF142"/>
  <c r="AF143"/>
  <c r="AF144"/>
  <c r="AF145"/>
  <c r="AR145" s="1"/>
  <c r="BJ145" s="1"/>
  <c r="AF146"/>
  <c r="AF147"/>
  <c r="AF148"/>
  <c r="AF149"/>
  <c r="AR149" s="1"/>
  <c r="BJ149"/>
  <c r="AF150"/>
  <c r="AF151"/>
  <c r="AF152"/>
  <c r="AF153"/>
  <c r="AF154"/>
  <c r="AF155"/>
  <c r="AF156"/>
  <c r="AF157"/>
  <c r="AF158"/>
  <c r="AF159"/>
  <c r="AF160"/>
  <c r="AF161"/>
  <c r="AF162"/>
  <c r="AF163"/>
  <c r="AR163" s="1"/>
  <c r="BJ163"/>
  <c r="AF164"/>
  <c r="AF165"/>
  <c r="AF166"/>
  <c r="AF167"/>
  <c r="AF168"/>
  <c r="AF169"/>
  <c r="AF170"/>
  <c r="AF171"/>
  <c r="AF172"/>
  <c r="AF173"/>
  <c r="AF174"/>
  <c r="AF175"/>
  <c r="AF176"/>
  <c r="AF177"/>
  <c r="AR177" s="1"/>
  <c r="BJ177" s="1"/>
  <c r="AF178"/>
  <c r="AF179"/>
  <c r="AF180"/>
  <c r="AF181"/>
  <c r="AR181" s="1"/>
  <c r="BJ181" s="1"/>
  <c r="AF182"/>
  <c r="AF183"/>
  <c r="AR183" s="1"/>
  <c r="AF184"/>
  <c r="AF185"/>
  <c r="AF186"/>
  <c r="AF187"/>
  <c r="AR187" s="1"/>
  <c r="AF188"/>
  <c r="AF189"/>
  <c r="AF190"/>
  <c r="AF191"/>
  <c r="AR191" s="1"/>
  <c r="AF192"/>
  <c r="AF193"/>
  <c r="AF194"/>
  <c r="AF195"/>
  <c r="AR195" s="1"/>
  <c r="AF196"/>
  <c r="AF197"/>
  <c r="AF198"/>
  <c r="AF199"/>
  <c r="AR199" s="1"/>
  <c r="AF200"/>
  <c r="AF201"/>
  <c r="AF202"/>
  <c r="AF203"/>
  <c r="AF204"/>
  <c r="AF205"/>
  <c r="AF206"/>
  <c r="AF207"/>
  <c r="AR207" s="1"/>
  <c r="BJ207" s="1"/>
  <c r="AF208"/>
  <c r="AF209"/>
  <c r="AF210"/>
  <c r="AF211"/>
  <c r="AF212"/>
  <c r="AF213"/>
  <c r="AF214"/>
  <c r="AF215"/>
  <c r="AF216"/>
  <c r="AF217"/>
  <c r="AF218"/>
  <c r="AF219"/>
  <c r="AF220"/>
  <c r="AF221"/>
  <c r="AR221" s="1"/>
  <c r="BJ221"/>
  <c r="AF222"/>
  <c r="AF223"/>
  <c r="AF224"/>
  <c r="AF225"/>
  <c r="AR225" s="1"/>
  <c r="BJ225" s="1"/>
  <c r="AF226"/>
  <c r="AF227"/>
  <c r="AF228"/>
  <c r="AF229"/>
  <c r="AR229" s="1"/>
  <c r="BJ229" s="1"/>
  <c r="AF230"/>
  <c r="AF231"/>
  <c r="AF232"/>
  <c r="AF233"/>
  <c r="AF234"/>
  <c r="AF235"/>
  <c r="AF236"/>
  <c r="AF237"/>
  <c r="AF238"/>
  <c r="AF239"/>
  <c r="AF240"/>
  <c r="AF241"/>
  <c r="AF242"/>
  <c r="AF243"/>
  <c r="AF244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Y314"/>
  <c r="AY313"/>
  <c r="AY312"/>
  <c r="AY311"/>
  <c r="AY310"/>
  <c r="AY309"/>
  <c r="AY308"/>
  <c r="AY307"/>
  <c r="AY306"/>
  <c r="AY305"/>
  <c r="AY304"/>
  <c r="AY303"/>
  <c r="AY302"/>
  <c r="AY301"/>
  <c r="AY300"/>
  <c r="AY299"/>
  <c r="AY298"/>
  <c r="AY297"/>
  <c r="AY296"/>
  <c r="AY295"/>
  <c r="AY294"/>
  <c r="AY293"/>
  <c r="AY292"/>
  <c r="AY291"/>
  <c r="AY290"/>
  <c r="AY289"/>
  <c r="AY288"/>
  <c r="AY287"/>
  <c r="AY286"/>
  <c r="AY285"/>
  <c r="AY284"/>
  <c r="AY283"/>
  <c r="AY282"/>
  <c r="AY281"/>
  <c r="AY280"/>
  <c r="AY279"/>
  <c r="AY278"/>
  <c r="AY277"/>
  <c r="AY276"/>
  <c r="AY275"/>
  <c r="AY274"/>
  <c r="AY273"/>
  <c r="AY272"/>
  <c r="AY271"/>
  <c r="AY270"/>
  <c r="AY269"/>
  <c r="AY268"/>
  <c r="AY267"/>
  <c r="AY266"/>
  <c r="AY265"/>
  <c r="AY264"/>
  <c r="AY263"/>
  <c r="AY262"/>
  <c r="AY261"/>
  <c r="AY260"/>
  <c r="AY259"/>
  <c r="AY258"/>
  <c r="AY257"/>
  <c r="AY256"/>
  <c r="AY255"/>
  <c r="AY254"/>
  <c r="AY253"/>
  <c r="AY252"/>
  <c r="AY251"/>
  <c r="AY250"/>
  <c r="AY249"/>
  <c r="AY248"/>
  <c r="AY247"/>
  <c r="AY246"/>
  <c r="AY245"/>
  <c r="AY244"/>
  <c r="AY243"/>
  <c r="AY242"/>
  <c r="AY241"/>
  <c r="AY240"/>
  <c r="AY239"/>
  <c r="AY238"/>
  <c r="AY237"/>
  <c r="AY236"/>
  <c r="AY235"/>
  <c r="AY234"/>
  <c r="AY233"/>
  <c r="AY232"/>
  <c r="AY231"/>
  <c r="AY230"/>
  <c r="AY229"/>
  <c r="AY228"/>
  <c r="AY227"/>
  <c r="AY226"/>
  <c r="AY225"/>
  <c r="AY224"/>
  <c r="AY223"/>
  <c r="AY222"/>
  <c r="AY221"/>
  <c r="AY220"/>
  <c r="AY219"/>
  <c r="AY218"/>
  <c r="AY217"/>
  <c r="AY216"/>
  <c r="AY215"/>
  <c r="AY214"/>
  <c r="AY213"/>
  <c r="AY212"/>
  <c r="AY211"/>
  <c r="AY210"/>
  <c r="AY209"/>
  <c r="AY208"/>
  <c r="AY207"/>
  <c r="AY206"/>
  <c r="AY205"/>
  <c r="AY204"/>
  <c r="AY203"/>
  <c r="AY202"/>
  <c r="AY201"/>
  <c r="AY200"/>
  <c r="AY199"/>
  <c r="AY198"/>
  <c r="AY197"/>
  <c r="AY196"/>
  <c r="AY195"/>
  <c r="AY194"/>
  <c r="AY193"/>
  <c r="AY192"/>
  <c r="AY191"/>
  <c r="AY190"/>
  <c r="AY189"/>
  <c r="AY188"/>
  <c r="AY187"/>
  <c r="AY186"/>
  <c r="AY185"/>
  <c r="AY184"/>
  <c r="AY183"/>
  <c r="AY182"/>
  <c r="AY181"/>
  <c r="AY180"/>
  <c r="AY179"/>
  <c r="AY178"/>
  <c r="AY177"/>
  <c r="AY176"/>
  <c r="AY175"/>
  <c r="AY174"/>
  <c r="AY173"/>
  <c r="AY172"/>
  <c r="AY171"/>
  <c r="AY170"/>
  <c r="AY169"/>
  <c r="AY168"/>
  <c r="AY167"/>
  <c r="AY166"/>
  <c r="AY165"/>
  <c r="AY164"/>
  <c r="AY163"/>
  <c r="AY162"/>
  <c r="AY161"/>
  <c r="AY160"/>
  <c r="AY159"/>
  <c r="AY158"/>
  <c r="AY157"/>
  <c r="AY156"/>
  <c r="AY155"/>
  <c r="AY154"/>
  <c r="AY153"/>
  <c r="AY152"/>
  <c r="AY151"/>
  <c r="AY150"/>
  <c r="AY149"/>
  <c r="AY148"/>
  <c r="AY147"/>
  <c r="AY146"/>
  <c r="AY145"/>
  <c r="AY144"/>
  <c r="AY143"/>
  <c r="AY142"/>
  <c r="AY141"/>
  <c r="AY140"/>
  <c r="AY139"/>
  <c r="AY138"/>
  <c r="AY137"/>
  <c r="AY136"/>
  <c r="AY135"/>
  <c r="AY134"/>
  <c r="AY133"/>
  <c r="AY132"/>
  <c r="AY131"/>
  <c r="AY130"/>
  <c r="AY129"/>
  <c r="AY128"/>
  <c r="AY127"/>
  <c r="AY126"/>
  <c r="AY125"/>
  <c r="AY124"/>
  <c r="AY123"/>
  <c r="AY122"/>
  <c r="AY121"/>
  <c r="AY120"/>
  <c r="AY119"/>
  <c r="AY118"/>
  <c r="AY117"/>
  <c r="AY116"/>
  <c r="AY115"/>
  <c r="AY114"/>
  <c r="AY113"/>
  <c r="AY112"/>
  <c r="AY111"/>
  <c r="AY110"/>
  <c r="AY109"/>
  <c r="AY108"/>
  <c r="AY107"/>
  <c r="AY106"/>
  <c r="AY105"/>
  <c r="AY104"/>
  <c r="AY103"/>
  <c r="AY102"/>
  <c r="AY101"/>
  <c r="AY100"/>
  <c r="AY99"/>
  <c r="AY98"/>
  <c r="AY97"/>
  <c r="AY96"/>
  <c r="AY95"/>
  <c r="AY94"/>
  <c r="AY93"/>
  <c r="AY92"/>
  <c r="AY91"/>
  <c r="AY90"/>
  <c r="AY89"/>
  <c r="AY88"/>
  <c r="AY87"/>
  <c r="AY86"/>
  <c r="AY85"/>
  <c r="AY84"/>
  <c r="AY83"/>
  <c r="AY82"/>
  <c r="AY81"/>
  <c r="AY80"/>
  <c r="AY79"/>
  <c r="AY78"/>
  <c r="AY77"/>
  <c r="AY76"/>
  <c r="AY75"/>
  <c r="AY74"/>
  <c r="AY73"/>
  <c r="AY72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1"/>
  <c r="AY50"/>
  <c r="AY49"/>
  <c r="AY48"/>
  <c r="AY47"/>
  <c r="AY46"/>
  <c r="AY45"/>
  <c r="AY44"/>
  <c r="AY43"/>
  <c r="AY42"/>
  <c r="AY41"/>
  <c r="AY40"/>
  <c r="AY39"/>
  <c r="AY38"/>
  <c r="AY37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BY13" i="16"/>
  <c r="BY14"/>
  <c r="BY22" s="1"/>
  <c r="BZ22"/>
  <c r="BY15"/>
  <c r="BY19"/>
  <c r="BY12"/>
  <c r="AC24" i="20"/>
  <c r="AC25"/>
  <c r="AC25" i="24"/>
  <c r="AC26" i="20"/>
  <c r="AC26" i="24"/>
  <c r="AC27" i="20"/>
  <c r="AC28"/>
  <c r="AC28" i="24"/>
  <c r="G25" i="20"/>
  <c r="G25" i="24" s="1"/>
  <c r="B25" i="25" s="1"/>
  <c r="G26" i="20"/>
  <c r="G26" i="24"/>
  <c r="B26" i="25" s="1"/>
  <c r="G27" i="20"/>
  <c r="G27" i="24" s="1"/>
  <c r="B27" i="25" s="1"/>
  <c r="G28" i="20"/>
  <c r="G28" i="24"/>
  <c r="B28" i="25"/>
  <c r="G29" i="20"/>
  <c r="B25"/>
  <c r="B25" i="24"/>
  <c r="A25" i="25"/>
  <c r="B26" i="20"/>
  <c r="B26" i="24" s="1"/>
  <c r="A26" i="25"/>
  <c r="B27" i="20"/>
  <c r="B27" i="24"/>
  <c r="B28" i="20"/>
  <c r="B28" i="24"/>
  <c r="A28" i="25"/>
  <c r="AC16" i="20"/>
  <c r="AC16" i="24"/>
  <c r="AC17" i="20"/>
  <c r="AC18"/>
  <c r="AC18" i="24" s="1"/>
  <c r="AC19" i="20"/>
  <c r="AC19" i="24" s="1"/>
  <c r="AC20" i="20"/>
  <c r="AC20" i="24"/>
  <c r="AC21" i="20"/>
  <c r="AC22"/>
  <c r="AC22" i="24" s="1"/>
  <c r="AC23" i="20"/>
  <c r="AC23" i="24" s="1"/>
  <c r="AC29" i="20"/>
  <c r="AC29" i="24" s="1"/>
  <c r="AC30" i="20"/>
  <c r="AC31"/>
  <c r="AC31" i="24"/>
  <c r="AC32" i="20"/>
  <c r="AC33"/>
  <c r="AC34"/>
  <c r="AC35"/>
  <c r="AC35" i="24" s="1"/>
  <c r="AC36" i="20"/>
  <c r="AC37"/>
  <c r="AC37" i="24"/>
  <c r="AC38" i="20"/>
  <c r="AC39"/>
  <c r="AC40"/>
  <c r="AC41"/>
  <c r="AC41" i="24" s="1"/>
  <c r="AC42" i="20"/>
  <c r="AC42" i="24" s="1"/>
  <c r="AC43" i="20"/>
  <c r="AC44"/>
  <c r="AC44" i="24"/>
  <c r="AC45" i="20"/>
  <c r="AC46"/>
  <c r="AC47"/>
  <c r="AC48"/>
  <c r="AC48" i="24" s="1"/>
  <c r="AC49" i="20"/>
  <c r="AC49" i="24"/>
  <c r="AC50" i="20"/>
  <c r="AC50" i="24" s="1"/>
  <c r="AC51" i="20"/>
  <c r="AC52"/>
  <c r="AC52" i="24"/>
  <c r="AC53" i="20"/>
  <c r="AC54"/>
  <c r="AC55"/>
  <c r="AC56"/>
  <c r="AC57"/>
  <c r="AC58"/>
  <c r="AC58" i="24"/>
  <c r="AC59" i="20"/>
  <c r="AC60"/>
  <c r="AC60" i="24" s="1"/>
  <c r="AC61" i="20"/>
  <c r="AC62"/>
  <c r="AC63"/>
  <c r="AC64"/>
  <c r="AC64" i="24"/>
  <c r="AC65" i="20"/>
  <c r="AC65" i="24"/>
  <c r="AC66" i="20"/>
  <c r="AC67"/>
  <c r="AC68" i="24"/>
  <c r="AC70" i="20"/>
  <c r="AC71"/>
  <c r="AC72"/>
  <c r="AC72" i="24"/>
  <c r="AC73" i="20"/>
  <c r="AC74"/>
  <c r="AC75"/>
  <c r="AC76"/>
  <c r="AC76" i="24"/>
  <c r="AC77" i="20"/>
  <c r="AC77" i="24"/>
  <c r="AC78" i="20"/>
  <c r="AC79"/>
  <c r="AC80"/>
  <c r="AC81"/>
  <c r="AC81" i="24"/>
  <c r="AC82" i="20"/>
  <c r="AC83"/>
  <c r="AC84"/>
  <c r="AC84" i="24"/>
  <c r="AC85" i="20"/>
  <c r="AC85" i="24" s="1"/>
  <c r="AC86" i="20"/>
  <c r="AC87"/>
  <c r="AC88"/>
  <c r="AC88" i="24" s="1"/>
  <c r="AC89" i="20"/>
  <c r="AC89" i="24" s="1"/>
  <c r="AC90" i="20"/>
  <c r="AC91"/>
  <c r="AC91" i="24"/>
  <c r="AC92" i="20"/>
  <c r="AC92" i="24"/>
  <c r="AC93" i="20"/>
  <c r="AC93" i="24"/>
  <c r="AC94" i="20"/>
  <c r="AC95"/>
  <c r="AC95" i="24" s="1"/>
  <c r="AC96" i="20"/>
  <c r="AC96" i="24" s="1"/>
  <c r="AC97" i="20"/>
  <c r="AC97" i="24" s="1"/>
  <c r="AC98" i="20"/>
  <c r="AC98" i="24"/>
  <c r="AC99" i="20"/>
  <c r="AC100"/>
  <c r="AC100" i="24"/>
  <c r="AC101" i="20"/>
  <c r="AC101" i="24" s="1"/>
  <c r="AC102" i="20"/>
  <c r="AC102" i="24"/>
  <c r="AC103" i="20"/>
  <c r="AC103" i="24" s="1"/>
  <c r="AC104" i="20"/>
  <c r="AC104" i="24"/>
  <c r="AC105" i="20"/>
  <c r="AC105" i="24" s="1"/>
  <c r="AC106" i="20"/>
  <c r="AC107"/>
  <c r="AC107" i="24"/>
  <c r="AC108" i="20"/>
  <c r="AC109"/>
  <c r="AC109" i="24"/>
  <c r="AC110" i="20"/>
  <c r="AC110" i="24" s="1"/>
  <c r="AC111" i="20"/>
  <c r="AC111" i="24" s="1"/>
  <c r="AC112" i="20"/>
  <c r="AC112" i="24"/>
  <c r="AC113" i="20"/>
  <c r="AC113" i="24" s="1"/>
  <c r="AC114" i="20"/>
  <c r="AC114" i="24" s="1"/>
  <c r="AC115" i="20"/>
  <c r="AC115" i="24" s="1"/>
  <c r="AC116" i="20"/>
  <c r="AC116" i="24"/>
  <c r="AC117" i="20"/>
  <c r="AC117" i="24" s="1"/>
  <c r="AC118" i="20"/>
  <c r="AC119"/>
  <c r="AC119" i="24"/>
  <c r="AC120" i="20"/>
  <c r="AC120" i="24"/>
  <c r="AC121" i="20"/>
  <c r="AC121" i="24"/>
  <c r="AC122" i="20"/>
  <c r="AC123"/>
  <c r="AC123" i="24"/>
  <c r="AC124" i="20"/>
  <c r="AC124" i="24" s="1"/>
  <c r="AC125" i="20"/>
  <c r="AC125" i="24"/>
  <c r="AC126" i="20"/>
  <c r="AC126" i="24" s="1"/>
  <c r="AC127" i="20"/>
  <c r="AC127" i="24" s="1"/>
  <c r="AC128" i="20"/>
  <c r="AC128" i="24" s="1"/>
  <c r="AC129" i="20"/>
  <c r="AC129" i="24" s="1"/>
  <c r="AC130" i="20"/>
  <c r="AC131"/>
  <c r="AC131" i="24"/>
  <c r="AC132" i="20"/>
  <c r="AC132" i="24" s="1"/>
  <c r="AC133" i="20"/>
  <c r="AC133" i="24"/>
  <c r="AC134" i="20"/>
  <c r="AC134" i="24" s="1"/>
  <c r="AC135" i="20"/>
  <c r="AC136"/>
  <c r="AC136" i="24" s="1"/>
  <c r="AC137" i="20"/>
  <c r="AC137" i="24" s="1"/>
  <c r="AC138" i="20"/>
  <c r="AC139"/>
  <c r="AC139" i="24" s="1"/>
  <c r="AC140" i="20"/>
  <c r="AC140" i="24"/>
  <c r="AC141" i="20"/>
  <c r="AC141" i="24" s="1"/>
  <c r="AC142" i="20"/>
  <c r="AC143"/>
  <c r="AC143" i="24"/>
  <c r="AC144" i="20"/>
  <c r="AC144" i="24" s="1"/>
  <c r="AC145" i="20"/>
  <c r="AC145" i="24"/>
  <c r="AC146" i="20"/>
  <c r="AC146" i="24" s="1"/>
  <c r="AC147" i="20"/>
  <c r="AC147" i="24"/>
  <c r="AC148" i="20"/>
  <c r="AC148" i="24"/>
  <c r="AC149" i="20"/>
  <c r="AC149" i="24"/>
  <c r="AC150" i="20"/>
  <c r="AC151"/>
  <c r="AC151" i="24" s="1"/>
  <c r="AC152" i="20"/>
  <c r="AC152" i="24"/>
  <c r="AC153" i="20"/>
  <c r="AC153" i="24"/>
  <c r="AC154" i="20"/>
  <c r="AC155"/>
  <c r="AC156"/>
  <c r="AC157"/>
  <c r="AC157" i="24" s="1"/>
  <c r="AC158" i="20"/>
  <c r="AC158" i="24" s="1"/>
  <c r="AC159" i="20"/>
  <c r="AC159" i="24" s="1"/>
  <c r="AC160" i="20"/>
  <c r="AC160" i="24"/>
  <c r="AC161" i="20"/>
  <c r="AC161" i="24" s="1"/>
  <c r="AC162" i="20"/>
  <c r="AC162" i="24"/>
  <c r="AC163" i="20"/>
  <c r="AC163" i="24" s="1"/>
  <c r="AC164" i="20"/>
  <c r="AC164" i="24"/>
  <c r="AC165" i="20"/>
  <c r="AC165" i="24" s="1"/>
  <c r="AC166" i="20"/>
  <c r="AC166" i="24" s="1"/>
  <c r="AC167" i="20"/>
  <c r="AC167" i="24" s="1"/>
  <c r="AC168" i="20"/>
  <c r="AC168" i="24" s="1"/>
  <c r="AC169" i="20"/>
  <c r="AC169" i="24" s="1"/>
  <c r="AC170" i="20"/>
  <c r="AC170" i="24"/>
  <c r="AC171" i="20"/>
  <c r="AC171" i="24" s="1"/>
  <c r="AC172" i="20"/>
  <c r="AC172" i="24"/>
  <c r="AC173" i="20"/>
  <c r="AC173" i="24" s="1"/>
  <c r="AC174" i="20"/>
  <c r="AC174" i="24" s="1"/>
  <c r="AC175" i="20"/>
  <c r="AC175" i="24" s="1"/>
  <c r="AC176" i="20"/>
  <c r="AC176" i="24"/>
  <c r="AC177" i="20"/>
  <c r="AC177" i="24" s="1"/>
  <c r="AC178" i="20"/>
  <c r="AC178" i="24"/>
  <c r="AC179" i="20"/>
  <c r="AC179" i="24" s="1"/>
  <c r="AC180" i="20"/>
  <c r="AC181"/>
  <c r="AC181" i="24"/>
  <c r="AC182" i="20"/>
  <c r="AC183"/>
  <c r="AC183" i="24"/>
  <c r="AC184" i="20"/>
  <c r="AC184" i="24" s="1"/>
  <c r="AC185" i="20"/>
  <c r="AC185" i="24" s="1"/>
  <c r="AC186" i="20"/>
  <c r="AC186" i="24" s="1"/>
  <c r="AC187" i="20"/>
  <c r="AC188"/>
  <c r="AC189"/>
  <c r="AC189" i="24" s="1"/>
  <c r="AC190" i="20"/>
  <c r="AC191"/>
  <c r="AC191" i="24" s="1"/>
  <c r="AC192" i="20"/>
  <c r="AC192" i="24"/>
  <c r="AC193" i="20"/>
  <c r="AC193" i="24" s="1"/>
  <c r="AC194" i="20"/>
  <c r="AC195"/>
  <c r="AC195" i="24"/>
  <c r="AC196" i="20"/>
  <c r="AC196" i="24" s="1"/>
  <c r="AC197" i="20"/>
  <c r="AC197" i="24"/>
  <c r="AC198" i="20"/>
  <c r="AC198" i="24" s="1"/>
  <c r="AC199" i="20"/>
  <c r="AC199" i="24"/>
  <c r="AC200" i="20"/>
  <c r="AC200" i="24"/>
  <c r="AC201" i="20"/>
  <c r="AC201" i="24"/>
  <c r="AC202" i="20"/>
  <c r="AC203"/>
  <c r="AC203" i="24" s="1"/>
  <c r="AC204" i="20"/>
  <c r="AC204" i="24" s="1"/>
  <c r="AC205" i="20"/>
  <c r="AC205" i="24" s="1"/>
  <c r="AC206" i="20"/>
  <c r="AC207"/>
  <c r="AC207" i="24" s="1"/>
  <c r="AC208" i="20"/>
  <c r="AC208" i="24"/>
  <c r="AC209" i="20"/>
  <c r="AC209" i="24" s="1"/>
  <c r="AC210" i="20"/>
  <c r="AC211"/>
  <c r="AC211" i="24"/>
  <c r="AC212" i="20"/>
  <c r="AC212" i="24" s="1"/>
  <c r="AC213" i="20"/>
  <c r="AC213" i="24"/>
  <c r="AC214" i="20"/>
  <c r="AC215"/>
  <c r="AC215" i="24"/>
  <c r="AC216" i="20"/>
  <c r="AC216" i="24"/>
  <c r="AC217" i="20"/>
  <c r="AC217" i="24"/>
  <c r="AC218" i="20"/>
  <c r="AC218" i="24"/>
  <c r="AC219" i="20"/>
  <c r="AC219" i="24"/>
  <c r="AC220" i="20"/>
  <c r="AC220" i="24"/>
  <c r="AC221" i="20"/>
  <c r="AC221" i="24"/>
  <c r="AC222" i="20"/>
  <c r="AC223"/>
  <c r="AC223" i="24" s="1"/>
  <c r="AC224" i="20"/>
  <c r="AC225"/>
  <c r="AC225" i="24"/>
  <c r="AC226" i="20"/>
  <c r="AC227"/>
  <c r="AC227" i="24"/>
  <c r="AC228" i="20"/>
  <c r="AC228" i="24" s="1"/>
  <c r="AC229" i="20"/>
  <c r="AC229" i="24" s="1"/>
  <c r="AC230" i="20"/>
  <c r="AC231"/>
  <c r="AC231" i="24"/>
  <c r="AC232" i="20"/>
  <c r="AC232" i="24"/>
  <c r="AC233" i="20"/>
  <c r="AC233" i="24"/>
  <c r="AC234" i="20"/>
  <c r="AC235"/>
  <c r="AC235" i="24" s="1"/>
  <c r="AC236" i="20"/>
  <c r="AC236" i="24" s="1"/>
  <c r="AC237" i="20"/>
  <c r="AC237" i="24" s="1"/>
  <c r="AC238" i="20"/>
  <c r="AC239"/>
  <c r="AC239" i="24" s="1"/>
  <c r="AC240" i="20"/>
  <c r="AC240" i="24"/>
  <c r="AC241" i="20"/>
  <c r="AC241" i="24" s="1"/>
  <c r="AC242" i="20"/>
  <c r="AC243"/>
  <c r="AC243" i="24"/>
  <c r="AC244" i="20"/>
  <c r="AC244" i="24" s="1"/>
  <c r="AC245" i="20"/>
  <c r="AC245" i="24"/>
  <c r="AC246" i="20"/>
  <c r="AC247"/>
  <c r="AC247" i="24"/>
  <c r="AC248" i="20"/>
  <c r="AC248" i="24"/>
  <c r="AC249" i="20"/>
  <c r="AC249" i="24"/>
  <c r="AC250" i="20"/>
  <c r="AC251"/>
  <c r="AC251" i="24" s="1"/>
  <c r="AC252" i="20"/>
  <c r="AC252" i="24" s="1"/>
  <c r="AC253" i="20"/>
  <c r="AC254"/>
  <c r="AC255"/>
  <c r="AC256"/>
  <c r="AC256" i="24"/>
  <c r="AC257" i="20"/>
  <c r="AC257" i="24"/>
  <c r="AC258" i="20"/>
  <c r="AC259"/>
  <c r="AC260"/>
  <c r="AC261"/>
  <c r="AC261" i="24" s="1"/>
  <c r="AC262" i="20"/>
  <c r="AC262" i="24" s="1"/>
  <c r="AC263" i="20"/>
  <c r="AC263" i="24" s="1"/>
  <c r="AC264" i="20"/>
  <c r="AC264" i="24" s="1"/>
  <c r="AC265" i="20"/>
  <c r="AC265" i="24"/>
  <c r="AC266" i="20"/>
  <c r="AC266" i="24" s="1"/>
  <c r="AC267" i="20"/>
  <c r="AC267" i="24" s="1"/>
  <c r="AC268" i="20"/>
  <c r="AC268" i="24"/>
  <c r="AC269" i="20"/>
  <c r="AC269" i="24" s="1"/>
  <c r="AC270" i="20"/>
  <c r="AC271"/>
  <c r="AC271" i="24"/>
  <c r="AC272" i="20"/>
  <c r="AC272" i="24"/>
  <c r="AC273" i="20"/>
  <c r="AC273" i="24"/>
  <c r="AC274" i="20"/>
  <c r="AC275"/>
  <c r="AC275" i="24"/>
  <c r="AC276" i="20"/>
  <c r="AC276" i="24" s="1"/>
  <c r="AC277" i="20"/>
  <c r="AC277" i="24" s="1"/>
  <c r="AC278" i="20"/>
  <c r="AC279"/>
  <c r="AC279" i="24"/>
  <c r="AC280" i="20"/>
  <c r="AC280" i="24"/>
  <c r="AC281" i="20"/>
  <c r="AC281" i="24"/>
  <c r="AC282" i="20"/>
  <c r="AC283"/>
  <c r="AC283" i="24" s="1"/>
  <c r="AC284" i="20"/>
  <c r="AC284" i="24" s="1"/>
  <c r="AC285" i="20"/>
  <c r="AC285" i="24" s="1"/>
  <c r="AC286" i="20"/>
  <c r="AC287"/>
  <c r="AC287" i="24" s="1"/>
  <c r="AC288" i="20"/>
  <c r="AC288" i="24"/>
  <c r="AC289" i="20"/>
  <c r="AC289" i="24" s="1"/>
  <c r="AC290" i="20"/>
  <c r="AC290" i="24"/>
  <c r="AC291" i="20"/>
  <c r="AC292"/>
  <c r="AC292" i="24" s="1"/>
  <c r="AC293" i="20"/>
  <c r="AC293" i="24"/>
  <c r="AC294" i="20"/>
  <c r="AC295"/>
  <c r="AC295" i="24"/>
  <c r="AC296" i="20"/>
  <c r="AC296" i="24"/>
  <c r="AC297" i="20"/>
  <c r="AC297" i="24"/>
  <c r="AC298" i="20"/>
  <c r="AC299"/>
  <c r="AC299" i="24" s="1"/>
  <c r="AC300" i="20"/>
  <c r="AC301"/>
  <c r="AC301" i="24"/>
  <c r="AC302" i="20"/>
  <c r="AC303"/>
  <c r="AC303" i="24" s="1"/>
  <c r="AC304" i="20"/>
  <c r="AC304" i="24" s="1"/>
  <c r="AC305" i="20"/>
  <c r="AC305" i="24"/>
  <c r="AC306" i="20"/>
  <c r="AC307"/>
  <c r="AC307" i="24"/>
  <c r="AC308" i="20"/>
  <c r="AC308" i="24" s="1"/>
  <c r="AC309" i="20"/>
  <c r="AC309" i="24"/>
  <c r="AC310" i="20"/>
  <c r="AC311"/>
  <c r="AC311" i="24" s="1"/>
  <c r="AC312" i="20"/>
  <c r="AC312" i="24"/>
  <c r="AC313" i="20"/>
  <c r="AC313" i="24" s="1"/>
  <c r="AC314" i="20"/>
  <c r="G16"/>
  <c r="G17"/>
  <c r="G17" i="24" s="1"/>
  <c r="B17" i="25" s="1"/>
  <c r="G18" i="20"/>
  <c r="G18" i="24"/>
  <c r="B18" i="25" s="1"/>
  <c r="G19" i="20"/>
  <c r="G19" i="24" s="1"/>
  <c r="B19" i="25" s="1"/>
  <c r="G20" i="20"/>
  <c r="G21"/>
  <c r="G21" i="24"/>
  <c r="B21" i="25" s="1"/>
  <c r="G22" i="20"/>
  <c r="G23"/>
  <c r="G23" i="24" s="1"/>
  <c r="B23" i="25" s="1"/>
  <c r="G24" i="20"/>
  <c r="G24" i="24"/>
  <c r="B24" i="25"/>
  <c r="G30" i="20"/>
  <c r="G30" i="24" s="1"/>
  <c r="B30" i="25"/>
  <c r="G31" i="20"/>
  <c r="G32"/>
  <c r="G32" i="24" s="1"/>
  <c r="B32" i="25" s="1"/>
  <c r="G33" i="20"/>
  <c r="G33" i="24"/>
  <c r="B33" i="25" s="1"/>
  <c r="G34" i="20"/>
  <c r="G35"/>
  <c r="G35" i="24"/>
  <c r="B35" i="25" s="1"/>
  <c r="G36" i="20"/>
  <c r="G37"/>
  <c r="G37" i="24" s="1"/>
  <c r="B37" i="25" s="1"/>
  <c r="G38" i="20"/>
  <c r="G39"/>
  <c r="G39" i="24"/>
  <c r="G40" i="20"/>
  <c r="G41"/>
  <c r="G42"/>
  <c r="G42" i="24"/>
  <c r="B42" i="25" s="1"/>
  <c r="G43" i="20"/>
  <c r="G44"/>
  <c r="G45"/>
  <c r="G46"/>
  <c r="G47"/>
  <c r="G48"/>
  <c r="G48" i="24"/>
  <c r="B48" i="25" s="1"/>
  <c r="G49" i="20"/>
  <c r="G49" i="24" s="1"/>
  <c r="B49" i="25" s="1"/>
  <c r="G50" i="20"/>
  <c r="G51"/>
  <c r="G51" i="24" s="1"/>
  <c r="B51" i="25" s="1"/>
  <c r="G52" i="20"/>
  <c r="G52" i="24"/>
  <c r="B52" i="25" s="1"/>
  <c r="G53" i="20"/>
  <c r="G53" i="24"/>
  <c r="B53" i="25" s="1"/>
  <c r="G54" i="20"/>
  <c r="G54" i="24"/>
  <c r="B54" i="25" s="1"/>
  <c r="G55" i="20"/>
  <c r="G56"/>
  <c r="G56" i="24"/>
  <c r="B56" i="25" s="1"/>
  <c r="G57" i="20"/>
  <c r="G57" i="24" s="1"/>
  <c r="B57" i="25"/>
  <c r="G58" i="20"/>
  <c r="G58" i="24" s="1"/>
  <c r="B58" i="25" s="1"/>
  <c r="G59" i="20"/>
  <c r="G59" i="24" s="1"/>
  <c r="B59" i="25" s="1"/>
  <c r="G60" i="20"/>
  <c r="G60" i="24"/>
  <c r="B60" i="25" s="1"/>
  <c r="G61" i="20"/>
  <c r="G61" i="24" s="1"/>
  <c r="B61" i="25" s="1"/>
  <c r="G62" i="20"/>
  <c r="G62" i="24"/>
  <c r="B62" i="25" s="1"/>
  <c r="G63" i="20"/>
  <c r="G63" i="24" s="1"/>
  <c r="B63" i="25"/>
  <c r="G64" i="20"/>
  <c r="G64" i="24" s="1"/>
  <c r="B64" i="25" s="1"/>
  <c r="G65" i="20"/>
  <c r="G66"/>
  <c r="G67"/>
  <c r="G67" i="24" s="1"/>
  <c r="B67" i="25" s="1"/>
  <c r="G68" i="24"/>
  <c r="B68" i="25"/>
  <c r="G70" i="20"/>
  <c r="G70" i="24"/>
  <c r="B70" i="25" s="1"/>
  <c r="G71" i="20"/>
  <c r="G71" i="24"/>
  <c r="B71" i="25"/>
  <c r="G72" i="20"/>
  <c r="G72" i="24"/>
  <c r="B72" i="25"/>
  <c r="G73" i="20"/>
  <c r="G74"/>
  <c r="G74" i="24"/>
  <c r="B74" i="25"/>
  <c r="G75" i="20"/>
  <c r="G75" i="24" s="1"/>
  <c r="B75" i="25"/>
  <c r="G76" i="20"/>
  <c r="G76" i="24"/>
  <c r="B76" i="25" s="1"/>
  <c r="G77" i="20"/>
  <c r="G77" i="24"/>
  <c r="B77" i="25" s="1"/>
  <c r="G78" i="20"/>
  <c r="G79"/>
  <c r="G79" i="24" s="1"/>
  <c r="B79" i="25" s="1"/>
  <c r="G80" i="20"/>
  <c r="G81"/>
  <c r="G81" i="24"/>
  <c r="B81" i="25" s="1"/>
  <c r="G82" i="20"/>
  <c r="G83"/>
  <c r="G83" i="24" s="1"/>
  <c r="B83" i="25" s="1"/>
  <c r="G84" i="20"/>
  <c r="G85"/>
  <c r="G85" i="24"/>
  <c r="G86" i="20"/>
  <c r="G87"/>
  <c r="G87" i="24"/>
  <c r="B87" i="25"/>
  <c r="G88" i="20"/>
  <c r="G88" i="24" s="1"/>
  <c r="B88" i="25"/>
  <c r="G89" i="20"/>
  <c r="G89" i="24"/>
  <c r="B89" i="25" s="1"/>
  <c r="G90" i="20"/>
  <c r="G91"/>
  <c r="G91" i="24"/>
  <c r="B91" i="25" s="1"/>
  <c r="G92" i="20"/>
  <c r="G92" i="24" s="1"/>
  <c r="B92" i="25" s="1"/>
  <c r="G93" i="20"/>
  <c r="G93" i="24"/>
  <c r="B93" i="25" s="1"/>
  <c r="G94" i="20"/>
  <c r="G94" i="24" s="1"/>
  <c r="B94" i="25"/>
  <c r="G95" i="20"/>
  <c r="G95" i="24" s="1"/>
  <c r="B95" i="25" s="1"/>
  <c r="G96" i="20"/>
  <c r="G96" i="24"/>
  <c r="B96" i="25"/>
  <c r="G97" i="20"/>
  <c r="G97" i="24"/>
  <c r="B97" i="25"/>
  <c r="G98" i="20"/>
  <c r="G98" i="24" s="1"/>
  <c r="G99" i="20"/>
  <c r="G99" i="24"/>
  <c r="B99" i="25"/>
  <c r="G100" i="20"/>
  <c r="G100" i="24" s="1"/>
  <c r="B100" i="25" s="1"/>
  <c r="G101" i="20"/>
  <c r="G101" i="24"/>
  <c r="B101" i="25" s="1"/>
  <c r="G102" i="20"/>
  <c r="G103"/>
  <c r="G103" i="24"/>
  <c r="B103" i="25" s="1"/>
  <c r="G104" i="20"/>
  <c r="G104" i="24" s="1"/>
  <c r="B104" i="25" s="1"/>
  <c r="G105" i="20"/>
  <c r="G105" i="24"/>
  <c r="B105" i="25"/>
  <c r="G106" i="20"/>
  <c r="G106" i="24" s="1"/>
  <c r="B106" i="25"/>
  <c r="G107" i="20"/>
  <c r="G107" i="24"/>
  <c r="B107" i="25" s="1"/>
  <c r="G108" i="20"/>
  <c r="G109"/>
  <c r="G109" i="24"/>
  <c r="B109" i="25" s="1"/>
  <c r="G110" i="20"/>
  <c r="G110" i="24" s="1"/>
  <c r="B110" i="25" s="1"/>
  <c r="G111" i="20"/>
  <c r="G111" i="24"/>
  <c r="B111" i="25" s="1"/>
  <c r="G112" i="20"/>
  <c r="G112" i="24" s="1"/>
  <c r="B112" i="25"/>
  <c r="G113" i="20"/>
  <c r="G113" i="24" s="1"/>
  <c r="B113" i="25" s="1"/>
  <c r="G114" i="20"/>
  <c r="G115"/>
  <c r="G115" i="24"/>
  <c r="B115" i="25" s="1"/>
  <c r="G116" i="20"/>
  <c r="G117"/>
  <c r="G117" i="24"/>
  <c r="B117" i="25" s="1"/>
  <c r="G118" i="20"/>
  <c r="G118" i="24" s="1"/>
  <c r="B118" i="25" s="1"/>
  <c r="G119" i="20"/>
  <c r="G119" i="24"/>
  <c r="B119" i="25" s="1"/>
  <c r="G120" i="20"/>
  <c r="G120" i="24" s="1"/>
  <c r="G121" i="20"/>
  <c r="G121" i="24" s="1"/>
  <c r="B121" i="25" s="1"/>
  <c r="G122" i="20"/>
  <c r="G123"/>
  <c r="G123" i="24"/>
  <c r="B123" i="25" s="1"/>
  <c r="G124" i="20"/>
  <c r="G125"/>
  <c r="G125" i="24" s="1"/>
  <c r="B125" i="25" s="1"/>
  <c r="G126" i="20"/>
  <c r="G126" i="24"/>
  <c r="B126" i="25"/>
  <c r="G127" i="20"/>
  <c r="G127" i="24" s="1"/>
  <c r="B127" i="25"/>
  <c r="G128" i="20"/>
  <c r="G129"/>
  <c r="G129" i="24" s="1"/>
  <c r="B129" i="25" s="1"/>
  <c r="G130" i="20"/>
  <c r="G130" i="24"/>
  <c r="B130" i="25" s="1"/>
  <c r="G131" i="20"/>
  <c r="G131" i="24"/>
  <c r="B131" i="25"/>
  <c r="G132" i="20"/>
  <c r="G132" i="24" s="1"/>
  <c r="B132" i="25" s="1"/>
  <c r="G133" i="20"/>
  <c r="G133" i="24"/>
  <c r="B133" i="25"/>
  <c r="G134" i="20"/>
  <c r="G134" i="24" s="1"/>
  <c r="B134" i="25" s="1"/>
  <c r="G135" i="20"/>
  <c r="G135" i="24"/>
  <c r="B135" i="25" s="1"/>
  <c r="G136" i="20"/>
  <c r="G136" i="24" s="1"/>
  <c r="B136" i="25" s="1"/>
  <c r="G137" i="20"/>
  <c r="G137" i="24" s="1"/>
  <c r="B137" i="25" s="1"/>
  <c r="G138" i="20"/>
  <c r="G138" i="24"/>
  <c r="B138" i="25"/>
  <c r="G139" i="20"/>
  <c r="G139" i="24"/>
  <c r="B139" i="25"/>
  <c r="G140" i="20"/>
  <c r="G140" i="24" s="1"/>
  <c r="B140" i="25" s="1"/>
  <c r="G141" i="20"/>
  <c r="G141" i="24"/>
  <c r="B141" i="25" s="1"/>
  <c r="G142" i="20"/>
  <c r="G143"/>
  <c r="G143" i="24"/>
  <c r="B143" i="25" s="1"/>
  <c r="G144" i="20"/>
  <c r="G144" i="24" s="1"/>
  <c r="G145" i="20"/>
  <c r="G145" i="24" s="1"/>
  <c r="B145" i="25" s="1"/>
  <c r="G146" i="20"/>
  <c r="G147"/>
  <c r="G147" i="24"/>
  <c r="B147" i="25" s="1"/>
  <c r="G148" i="20"/>
  <c r="G149"/>
  <c r="G149" i="24"/>
  <c r="B149" i="25" s="1"/>
  <c r="G150" i="20"/>
  <c r="G150" i="24" s="1"/>
  <c r="G151" i="20"/>
  <c r="G151" i="24"/>
  <c r="B151" i="25" s="1"/>
  <c r="G152" i="20"/>
  <c r="G153"/>
  <c r="G153" i="24" s="1"/>
  <c r="B153" i="25" s="1"/>
  <c r="G154" i="20"/>
  <c r="G155"/>
  <c r="G155" i="24" s="1"/>
  <c r="B155" i="25" s="1"/>
  <c r="G156" i="20"/>
  <c r="G157"/>
  <c r="G157" i="24"/>
  <c r="B157" i="25" s="1"/>
  <c r="G158" i="20"/>
  <c r="G158" i="24" s="1"/>
  <c r="B158" i="25" s="1"/>
  <c r="G159" i="20"/>
  <c r="G159" i="24"/>
  <c r="B159" i="25" s="1"/>
  <c r="G160" i="20"/>
  <c r="G160" i="24" s="1"/>
  <c r="G161" i="20"/>
  <c r="G161" i="24"/>
  <c r="B161" i="25" s="1"/>
  <c r="G162" i="20"/>
  <c r="G163"/>
  <c r="G163" i="24" s="1"/>
  <c r="B163" i="25" s="1"/>
  <c r="G164" i="20"/>
  <c r="G164" i="24"/>
  <c r="B164" i="25"/>
  <c r="G165" i="20"/>
  <c r="G165" i="24" s="1"/>
  <c r="B165" i="25"/>
  <c r="G166" i="20"/>
  <c r="G167"/>
  <c r="G167" i="24" s="1"/>
  <c r="B167" i="25" s="1"/>
  <c r="G168" i="20"/>
  <c r="G168" i="24"/>
  <c r="B168" i="25" s="1"/>
  <c r="G169" i="20"/>
  <c r="G169" i="24" s="1"/>
  <c r="B169" i="25" s="1"/>
  <c r="G170" i="20"/>
  <c r="G170" i="24"/>
  <c r="B170" i="25" s="1"/>
  <c r="G171" i="20"/>
  <c r="G171" i="24" s="1"/>
  <c r="B171" i="25"/>
  <c r="G172" i="20"/>
  <c r="G173"/>
  <c r="G173" i="24" s="1"/>
  <c r="B173" i="25"/>
  <c r="G174" i="20"/>
  <c r="G174" i="24"/>
  <c r="B174" i="25" s="1"/>
  <c r="G175" i="20"/>
  <c r="G175" i="24"/>
  <c r="B175" i="25"/>
  <c r="G176" i="20"/>
  <c r="G176" i="24"/>
  <c r="B176" i="25"/>
  <c r="G177" i="20"/>
  <c r="G177" i="24" s="1"/>
  <c r="B177" i="25"/>
  <c r="G178" i="20"/>
  <c r="G178" i="24"/>
  <c r="B178" i="25" s="1"/>
  <c r="G179" i="20"/>
  <c r="G179" i="24"/>
  <c r="B179" i="25" s="1"/>
  <c r="G180" i="20"/>
  <c r="G180" i="24"/>
  <c r="B180" i="25" s="1"/>
  <c r="G181" i="20"/>
  <c r="G181" i="24" s="1"/>
  <c r="B181" i="25"/>
  <c r="G182" i="20"/>
  <c r="G182" i="24" s="1"/>
  <c r="B182" i="25" s="1"/>
  <c r="G183" i="20"/>
  <c r="G183" i="24"/>
  <c r="B183" i="25"/>
  <c r="G184" i="20"/>
  <c r="G184" i="24"/>
  <c r="B184" i="25"/>
  <c r="G185" i="20"/>
  <c r="G185" i="24" s="1"/>
  <c r="B185" i="25" s="1"/>
  <c r="G186" i="20"/>
  <c r="G186" i="24"/>
  <c r="B186" i="25" s="1"/>
  <c r="G187" i="20"/>
  <c r="G187" i="24" s="1"/>
  <c r="B187" i="25" s="1"/>
  <c r="G188" i="20"/>
  <c r="G188" i="24"/>
  <c r="B188" i="25"/>
  <c r="G189" i="20"/>
  <c r="G189" i="24" s="1"/>
  <c r="B189" i="25"/>
  <c r="G190" i="20"/>
  <c r="G190" i="24"/>
  <c r="B190" i="25" s="1"/>
  <c r="G191" i="20"/>
  <c r="G191" i="24"/>
  <c r="B191" i="25"/>
  <c r="G192" i="20"/>
  <c r="G193"/>
  <c r="G193" i="24"/>
  <c r="B193" i="25"/>
  <c r="G194" i="20"/>
  <c r="G195"/>
  <c r="G195" i="24"/>
  <c r="B195" i="25"/>
  <c r="G196" i="20"/>
  <c r="G197"/>
  <c r="G197" i="24"/>
  <c r="B197" i="25"/>
  <c r="G198" i="20"/>
  <c r="G199"/>
  <c r="G199" i="24"/>
  <c r="B199" i="25"/>
  <c r="G200" i="20"/>
  <c r="G201"/>
  <c r="G201" i="24"/>
  <c r="B201" i="25"/>
  <c r="G202" i="20"/>
  <c r="G202" i="24"/>
  <c r="B202" i="25"/>
  <c r="G203" i="20"/>
  <c r="G204"/>
  <c r="G204" i="24"/>
  <c r="B204" i="25"/>
  <c r="G205" i="20"/>
  <c r="G205" i="24" s="1"/>
  <c r="G206" i="20"/>
  <c r="G206" i="24" s="1"/>
  <c r="B206" i="25" s="1"/>
  <c r="G207" i="20"/>
  <c r="G208"/>
  <c r="G208" i="24" s="1"/>
  <c r="B208" i="25" s="1"/>
  <c r="G209" i="20"/>
  <c r="G209" i="24"/>
  <c r="B209" i="25" s="1"/>
  <c r="G210" i="20"/>
  <c r="G211"/>
  <c r="G211" i="24"/>
  <c r="B211" i="25" s="1"/>
  <c r="G212" i="20"/>
  <c r="G213"/>
  <c r="G213" i="24"/>
  <c r="B213" i="25" s="1"/>
  <c r="G214" i="20"/>
  <c r="G214" i="24" s="1"/>
  <c r="G215" i="20"/>
  <c r="G215" i="24" s="1"/>
  <c r="B215" i="25" s="1"/>
  <c r="G216" i="20"/>
  <c r="G216" i="24"/>
  <c r="G217" i="20"/>
  <c r="G217" i="24" s="1"/>
  <c r="B217" i="25" s="1"/>
  <c r="G218" i="20"/>
  <c r="G218" i="24"/>
  <c r="B218" i="25" s="1"/>
  <c r="G219" i="20"/>
  <c r="G219" i="24"/>
  <c r="B219" i="25"/>
  <c r="G220" i="20"/>
  <c r="G220" i="24" s="1"/>
  <c r="B220" i="25" s="1"/>
  <c r="G221" i="20"/>
  <c r="G221" i="24"/>
  <c r="B221" i="25" s="1"/>
  <c r="G222" i="20"/>
  <c r="G222" i="24" s="1"/>
  <c r="B222" i="25" s="1"/>
  <c r="G223" i="20"/>
  <c r="G223" i="24"/>
  <c r="B223" i="25" s="1"/>
  <c r="G224" i="20"/>
  <c r="G224" i="24" s="1"/>
  <c r="B224" i="25"/>
  <c r="G225" i="20"/>
  <c r="G225" i="24" s="1"/>
  <c r="B225" i="25" s="1"/>
  <c r="G226" i="20"/>
  <c r="G227"/>
  <c r="G227" i="24"/>
  <c r="B227" i="25" s="1"/>
  <c r="G228" i="20"/>
  <c r="G228" i="24"/>
  <c r="G229" i="20"/>
  <c r="G229" i="24" s="1"/>
  <c r="B229" i="25"/>
  <c r="G230" i="20"/>
  <c r="G231"/>
  <c r="G231" i="24" s="1"/>
  <c r="B231" i="25"/>
  <c r="G232" i="20"/>
  <c r="G232" i="24" s="1"/>
  <c r="B232" i="25" s="1"/>
  <c r="G233" i="20"/>
  <c r="G233" i="24"/>
  <c r="B233" i="25" s="1"/>
  <c r="G234" i="20"/>
  <c r="G234" i="24" s="1"/>
  <c r="B234" i="25"/>
  <c r="G235" i="20"/>
  <c r="G235" i="24" s="1"/>
  <c r="B235" i="25" s="1"/>
  <c r="G236" i="20"/>
  <c r="G236" i="24"/>
  <c r="B236" i="25"/>
  <c r="G237" i="20"/>
  <c r="G238"/>
  <c r="G238" i="24"/>
  <c r="B238" i="25"/>
  <c r="G239" i="20"/>
  <c r="G240"/>
  <c r="G240" i="24"/>
  <c r="B240" i="25"/>
  <c r="G241" i="20"/>
  <c r="G242"/>
  <c r="G242" i="24"/>
  <c r="B242" i="25"/>
  <c r="G243" i="20"/>
  <c r="G243" i="24"/>
  <c r="G244" i="20"/>
  <c r="G244" i="24"/>
  <c r="B244" i="25" s="1"/>
  <c r="G245" i="20"/>
  <c r="G245" i="24" s="1"/>
  <c r="G246" i="20"/>
  <c r="G246" i="24" s="1"/>
  <c r="B246" i="25"/>
  <c r="G247" i="20"/>
  <c r="G247" i="24" s="1"/>
  <c r="B247" i="25" s="1"/>
  <c r="G248" i="20"/>
  <c r="G248" i="24"/>
  <c r="B248" i="25" s="1"/>
  <c r="G249" i="20"/>
  <c r="G249" i="24" s="1"/>
  <c r="B249" i="25"/>
  <c r="G250" i="20"/>
  <c r="G250" i="24" s="1"/>
  <c r="B250" i="25" s="1"/>
  <c r="G251" i="20"/>
  <c r="G251" i="24"/>
  <c r="G252" i="20"/>
  <c r="G252" i="24" s="1"/>
  <c r="B252" i="25" s="1"/>
  <c r="G253" i="20"/>
  <c r="G253" i="24"/>
  <c r="B253" i="25" s="1"/>
  <c r="G254" i="20"/>
  <c r="G254" i="24" s="1"/>
  <c r="B254" i="25" s="1"/>
  <c r="G255" i="20"/>
  <c r="G255" i="24"/>
  <c r="G256" i="20"/>
  <c r="G256" i="24" s="1"/>
  <c r="B256" i="25" s="1"/>
  <c r="G257" i="20"/>
  <c r="G258"/>
  <c r="G258" i="24" s="1"/>
  <c r="B258" i="25" s="1"/>
  <c r="G259" i="20"/>
  <c r="G259" i="24"/>
  <c r="B259" i="25"/>
  <c r="G260" i="20"/>
  <c r="G260" i="24"/>
  <c r="B260" i="25"/>
  <c r="G261" i="20"/>
  <c r="G261" i="24" s="1"/>
  <c r="B261" i="25" s="1"/>
  <c r="G262" i="20"/>
  <c r="G262" i="24"/>
  <c r="B262" i="25" s="1"/>
  <c r="G263" i="20"/>
  <c r="G263" i="24" s="1"/>
  <c r="B263" i="25" s="1"/>
  <c r="G264" i="20"/>
  <c r="G264" i="24"/>
  <c r="B264" i="25"/>
  <c r="G265" i="20"/>
  <c r="G265" i="24" s="1"/>
  <c r="B265" i="25"/>
  <c r="G266" i="20"/>
  <c r="G266" i="24"/>
  <c r="B266" i="25" s="1"/>
  <c r="G267" i="20"/>
  <c r="G267" i="24"/>
  <c r="B267" i="25"/>
  <c r="G268" i="20"/>
  <c r="G268" i="24"/>
  <c r="B268" i="25"/>
  <c r="G269" i="20"/>
  <c r="G269" i="24" s="1"/>
  <c r="B269" i="25"/>
  <c r="G270" i="20"/>
  <c r="G270" i="24"/>
  <c r="B270" i="25" s="1"/>
  <c r="G271" i="20"/>
  <c r="G271" i="24"/>
  <c r="B271" i="25" s="1"/>
  <c r="G272" i="20"/>
  <c r="G272" i="24"/>
  <c r="B272" i="25" s="1"/>
  <c r="G273" i="20"/>
  <c r="G273" i="24" s="1"/>
  <c r="B273" i="25"/>
  <c r="G274" i="20"/>
  <c r="G274" i="24" s="1"/>
  <c r="B274" i="25" s="1"/>
  <c r="G275" i="20"/>
  <c r="G275" i="24"/>
  <c r="B275" i="25"/>
  <c r="G276" i="20"/>
  <c r="G276" i="24"/>
  <c r="B276" i="25"/>
  <c r="G277" i="20"/>
  <c r="G277" i="24" s="1"/>
  <c r="B277" i="25" s="1"/>
  <c r="G278" i="20"/>
  <c r="G278" i="24"/>
  <c r="B278" i="25" s="1"/>
  <c r="G279" i="20"/>
  <c r="G279" i="24" s="1"/>
  <c r="B279" i="25" s="1"/>
  <c r="G280" i="20"/>
  <c r="G280" i="24"/>
  <c r="B280" i="25"/>
  <c r="G281" i="20"/>
  <c r="G281" i="24" s="1"/>
  <c r="B281" i="25"/>
  <c r="G282" i="20"/>
  <c r="G283"/>
  <c r="G283" i="24" s="1"/>
  <c r="B283" i="25" s="1"/>
  <c r="G284" i="20"/>
  <c r="G285"/>
  <c r="G285" i="24" s="1"/>
  <c r="B285" i="25" s="1"/>
  <c r="G286" i="20"/>
  <c r="G287"/>
  <c r="G287" i="24" s="1"/>
  <c r="B287" i="25"/>
  <c r="G288" i="20"/>
  <c r="G288" i="24" s="1"/>
  <c r="B288" i="25" s="1"/>
  <c r="G289" i="20"/>
  <c r="G289" i="24"/>
  <c r="B289" i="25"/>
  <c r="G290" i="20"/>
  <c r="G290" i="24"/>
  <c r="G291" i="20"/>
  <c r="G291" i="24"/>
  <c r="B291" i="25" s="1"/>
  <c r="G292" i="20"/>
  <c r="G293"/>
  <c r="G293" i="24"/>
  <c r="B293" i="25" s="1"/>
  <c r="G294" i="20"/>
  <c r="G294" i="24" s="1"/>
  <c r="B294" i="25" s="1"/>
  <c r="G295" i="20"/>
  <c r="G295" i="24"/>
  <c r="B295" i="25" s="1"/>
  <c r="G296" i="20"/>
  <c r="G297"/>
  <c r="G297" i="24"/>
  <c r="B297" i="25" s="1"/>
  <c r="G298" i="20"/>
  <c r="G299"/>
  <c r="G299" i="24"/>
  <c r="B299" i="25" s="1"/>
  <c r="G300" i="20"/>
  <c r="G300" i="24" s="1"/>
  <c r="B300" i="25"/>
  <c r="G301" i="20"/>
  <c r="G301" i="24" s="1"/>
  <c r="B301" i="25" s="1"/>
  <c r="G302" i="20"/>
  <c r="G303"/>
  <c r="G303" i="24"/>
  <c r="B303" i="25" s="1"/>
  <c r="G304" i="20"/>
  <c r="G305"/>
  <c r="G305" i="24"/>
  <c r="B305" i="25" s="1"/>
  <c r="G306" i="20"/>
  <c r="G306" i="24" s="1"/>
  <c r="G307" i="20"/>
  <c r="G307" i="24"/>
  <c r="B307" i="25" s="1"/>
  <c r="G308" i="20"/>
  <c r="G309"/>
  <c r="G309" i="24" s="1"/>
  <c r="B309" i="25" s="1"/>
  <c r="G310" i="20"/>
  <c r="G311"/>
  <c r="G311" i="24" s="1"/>
  <c r="B311" i="25" s="1"/>
  <c r="G312" i="20"/>
  <c r="G312" i="24"/>
  <c r="G313" i="20"/>
  <c r="G313" i="24" s="1"/>
  <c r="B313" i="25" s="1"/>
  <c r="G314" i="20"/>
  <c r="B16"/>
  <c r="B17"/>
  <c r="B17" i="24"/>
  <c r="A17" i="25" s="1"/>
  <c r="B18" i="20"/>
  <c r="B19"/>
  <c r="B19" i="24"/>
  <c r="B20" i="20"/>
  <c r="B20" i="24"/>
  <c r="B21" i="20"/>
  <c r="B21" i="24"/>
  <c r="B22" i="20"/>
  <c r="B22" i="24"/>
  <c r="B23" i="20"/>
  <c r="B23" i="24"/>
  <c r="B24" i="20"/>
  <c r="B29"/>
  <c r="B30"/>
  <c r="B30" i="24"/>
  <c r="A30" i="25" s="1"/>
  <c r="B31" i="20"/>
  <c r="B31" i="24" s="1"/>
  <c r="B32" i="20"/>
  <c r="B33"/>
  <c r="B34"/>
  <c r="B34" i="24"/>
  <c r="A34" i="25"/>
  <c r="B35" i="20"/>
  <c r="B35" i="24" s="1"/>
  <c r="A35" i="25" s="1"/>
  <c r="B36" i="20"/>
  <c r="B36" i="24" s="1"/>
  <c r="A36" i="25" s="1"/>
  <c r="B37" i="20"/>
  <c r="B38"/>
  <c r="B38" i="24"/>
  <c r="B39" i="20"/>
  <c r="B39" i="24"/>
  <c r="A39" i="25" s="1"/>
  <c r="B40" i="20"/>
  <c r="B40" i="24"/>
  <c r="B41" i="20"/>
  <c r="B41" i="24" s="1"/>
  <c r="B42" i="20"/>
  <c r="B42" i="24" s="1"/>
  <c r="B43" i="20"/>
  <c r="B43" i="24"/>
  <c r="A43" i="25"/>
  <c r="B44" i="20"/>
  <c r="B45"/>
  <c r="B46"/>
  <c r="B46" i="24"/>
  <c r="A46" i="25" s="1"/>
  <c r="B47" i="20"/>
  <c r="B47" i="24"/>
  <c r="B48" i="20"/>
  <c r="B49"/>
  <c r="B50"/>
  <c r="B50" i="24" s="1"/>
  <c r="A50" i="25" s="1"/>
  <c r="B51" i="20"/>
  <c r="B51" i="24"/>
  <c r="B52" i="20"/>
  <c r="B53"/>
  <c r="B53" i="24"/>
  <c r="A53" i="25"/>
  <c r="B54" i="20"/>
  <c r="B54" i="24" s="1"/>
  <c r="A54" i="25" s="1"/>
  <c r="B55" i="20"/>
  <c r="B55" i="24"/>
  <c r="B56" i="20"/>
  <c r="B57"/>
  <c r="B58"/>
  <c r="B58" i="24" s="1"/>
  <c r="A58" i="25" s="1"/>
  <c r="B59" i="20"/>
  <c r="B60"/>
  <c r="B61"/>
  <c r="B62"/>
  <c r="B62" i="24" s="1"/>
  <c r="A62" i="25" s="1"/>
  <c r="B63" i="20"/>
  <c r="B63" i="24"/>
  <c r="B64" i="20"/>
  <c r="B65"/>
  <c r="B65" i="24" s="1"/>
  <c r="B66" i="20"/>
  <c r="B66" i="24" s="1"/>
  <c r="A66" i="25" s="1"/>
  <c r="B67" i="20"/>
  <c r="B67" i="24" s="1"/>
  <c r="A67" i="25" s="1"/>
  <c r="B69" i="24"/>
  <c r="A69" i="25"/>
  <c r="B70" i="24"/>
  <c r="B71" i="20"/>
  <c r="B71" i="24"/>
  <c r="B72" i="20"/>
  <c r="B72" i="24" s="1"/>
  <c r="B73" i="20"/>
  <c r="B74"/>
  <c r="B74" i="24"/>
  <c r="A74" i="25" s="1"/>
  <c r="B75" i="20"/>
  <c r="B75" i="24"/>
  <c r="B76" i="20"/>
  <c r="B76" i="24" s="1"/>
  <c r="B77" i="20"/>
  <c r="B77" i="24" s="1"/>
  <c r="B78" i="20"/>
  <c r="B78" i="24"/>
  <c r="A78" i="25"/>
  <c r="B79" i="20"/>
  <c r="B79" i="24"/>
  <c r="B80" i="20"/>
  <c r="B81"/>
  <c r="B81" i="24" s="1"/>
  <c r="B82" i="20"/>
  <c r="B82" i="24"/>
  <c r="A82" i="25"/>
  <c r="B83" i="20"/>
  <c r="B84"/>
  <c r="B85"/>
  <c r="B85" i="24" s="1"/>
  <c r="B86" i="20"/>
  <c r="B86" i="24"/>
  <c r="A86" i="25"/>
  <c r="B87" i="20"/>
  <c r="B87" i="24" s="1"/>
  <c r="A87" i="25" s="1"/>
  <c r="B88" i="20"/>
  <c r="B88" i="24"/>
  <c r="B89" i="20"/>
  <c r="B90"/>
  <c r="B90" i="24" s="1"/>
  <c r="A90" i="25" s="1"/>
  <c r="B91" i="20"/>
  <c r="B91" i="24"/>
  <c r="A91" i="25"/>
  <c r="B92" i="20"/>
  <c r="B93"/>
  <c r="B93" i="24"/>
  <c r="A93" i="25"/>
  <c r="B94" i="20"/>
  <c r="B94" i="24"/>
  <c r="A94" i="25"/>
  <c r="B95" i="20"/>
  <c r="B95" i="24" s="1"/>
  <c r="A95" i="25" s="1"/>
  <c r="B96" i="20"/>
  <c r="B97"/>
  <c r="B98"/>
  <c r="B98" i="24"/>
  <c r="A98" i="25" s="1"/>
  <c r="B99" i="20"/>
  <c r="B99" i="24"/>
  <c r="B100" i="20"/>
  <c r="B101"/>
  <c r="B101" i="24"/>
  <c r="A101" i="25" s="1"/>
  <c r="B102" i="20"/>
  <c r="B102" i="24"/>
  <c r="A102" i="25"/>
  <c r="B103" i="20"/>
  <c r="B103" i="24" s="1"/>
  <c r="A103" i="25" s="1"/>
  <c r="B104" i="20"/>
  <c r="B104" i="24" s="1"/>
  <c r="B105" i="20"/>
  <c r="B105" i="24"/>
  <c r="A105" i="25"/>
  <c r="B106" i="20"/>
  <c r="B106" i="24" s="1"/>
  <c r="A106" i="25" s="1"/>
  <c r="B107" i="20"/>
  <c r="B108"/>
  <c r="B108" i="24"/>
  <c r="A108" i="25"/>
  <c r="B109" i="20"/>
  <c r="B109" i="24"/>
  <c r="A109" i="25"/>
  <c r="B110" i="20"/>
  <c r="B111"/>
  <c r="B111" i="24"/>
  <c r="A111" i="25" s="1"/>
  <c r="B112" i="20"/>
  <c r="B112" i="24"/>
  <c r="B113" i="20"/>
  <c r="B113" i="24"/>
  <c r="A113" i="25"/>
  <c r="B114" i="20"/>
  <c r="B114" i="24" s="1"/>
  <c r="A114" i="25" s="1"/>
  <c r="B115" i="20"/>
  <c r="B115" i="24" s="1"/>
  <c r="A115" i="25" s="1"/>
  <c r="B116" i="20"/>
  <c r="B116" i="24"/>
  <c r="B117" i="20"/>
  <c r="B118"/>
  <c r="B118" i="24"/>
  <c r="A118" i="25" s="1"/>
  <c r="B119" i="20"/>
  <c r="B119" i="24"/>
  <c r="B120" i="20"/>
  <c r="B120" i="24"/>
  <c r="B121" i="20"/>
  <c r="B121" i="24" s="1"/>
  <c r="A121" i="25" s="1"/>
  <c r="B122" i="20"/>
  <c r="B122" i="24"/>
  <c r="A122" i="25"/>
  <c r="B123" i="20"/>
  <c r="B123" i="24"/>
  <c r="A123" i="25"/>
  <c r="B124" i="20"/>
  <c r="B124" i="24" s="1"/>
  <c r="A124" i="25" s="1"/>
  <c r="B125" i="20"/>
  <c r="B125" i="24"/>
  <c r="B126" i="20"/>
  <c r="B126" i="24"/>
  <c r="A126" i="25" s="1"/>
  <c r="B127" i="20"/>
  <c r="B127" i="24"/>
  <c r="A127" i="25"/>
  <c r="B128" i="20"/>
  <c r="B128" i="24" s="1"/>
  <c r="A128" i="25" s="1"/>
  <c r="B129" i="20"/>
  <c r="B129" i="24" s="1"/>
  <c r="A129" i="25" s="1"/>
  <c r="B130" i="20"/>
  <c r="B130" i="24"/>
  <c r="A130" i="25"/>
  <c r="B131" i="20"/>
  <c r="B131" i="24"/>
  <c r="A131" i="25"/>
  <c r="B132" i="20"/>
  <c r="B132" i="24" s="1"/>
  <c r="A132" i="25" s="1"/>
  <c r="B133" i="20"/>
  <c r="B133" i="24"/>
  <c r="B134" i="20"/>
  <c r="B134" i="24"/>
  <c r="A134" i="25" s="1"/>
  <c r="B135" i="20"/>
  <c r="B135" i="24"/>
  <c r="A135" i="25"/>
  <c r="B136" i="20"/>
  <c r="B136" i="24" s="1"/>
  <c r="A136" i="25" s="1"/>
  <c r="B137" i="20"/>
  <c r="B137" i="24" s="1"/>
  <c r="A137" i="25" s="1"/>
  <c r="B138" i="20"/>
  <c r="B138" i="24"/>
  <c r="A138" i="25"/>
  <c r="B139" i="20"/>
  <c r="B139" i="24"/>
  <c r="A139" i="25"/>
  <c r="B140" i="20"/>
  <c r="B140" i="24" s="1"/>
  <c r="B141" i="20"/>
  <c r="B141" i="24"/>
  <c r="B142" i="20"/>
  <c r="B142" i="24"/>
  <c r="A142" i="25"/>
  <c r="B143" i="20"/>
  <c r="B143" i="24" s="1"/>
  <c r="A143" i="25" s="1"/>
  <c r="B144" i="20"/>
  <c r="B144" i="24" s="1"/>
  <c r="B145" i="20"/>
  <c r="B145" i="24"/>
  <c r="A145" i="25"/>
  <c r="B146" i="20"/>
  <c r="B146" i="24" s="1"/>
  <c r="A146" i="25" s="1"/>
  <c r="B147" i="20"/>
  <c r="B147" i="24" s="1"/>
  <c r="A147" i="25" s="1"/>
  <c r="B148" i="20"/>
  <c r="B149"/>
  <c r="B149" i="24"/>
  <c r="B150" i="20"/>
  <c r="B150" i="24"/>
  <c r="A150" i="25" s="1"/>
  <c r="B151" i="20"/>
  <c r="B151" i="24"/>
  <c r="A151" i="25"/>
  <c r="B152" i="20"/>
  <c r="B152" i="24" s="1"/>
  <c r="B153" i="20"/>
  <c r="B153" i="24"/>
  <c r="A153" i="25"/>
  <c r="B154" i="20"/>
  <c r="B154" i="24"/>
  <c r="A154" i="25"/>
  <c r="B155" i="20"/>
  <c r="B155" i="24" s="1"/>
  <c r="A155" i="25" s="1"/>
  <c r="B156" i="20"/>
  <c r="B157"/>
  <c r="B157" i="24" s="1"/>
  <c r="B158" i="20"/>
  <c r="B158" i="24"/>
  <c r="A158" i="25" s="1"/>
  <c r="B159" i="20"/>
  <c r="B159" i="24"/>
  <c r="B160" i="20"/>
  <c r="B160" i="24"/>
  <c r="B161" i="20"/>
  <c r="B161" i="24" s="1"/>
  <c r="A161" i="25" s="1"/>
  <c r="B162" i="20"/>
  <c r="B162" i="24"/>
  <c r="A162" i="25"/>
  <c r="B163" i="20"/>
  <c r="B163" i="24"/>
  <c r="A163" i="25"/>
  <c r="B164" i="20"/>
  <c r="B164" i="24" s="1"/>
  <c r="A164" i="25" s="1"/>
  <c r="B165" i="20"/>
  <c r="B165" i="24"/>
  <c r="B166" i="20"/>
  <c r="B167"/>
  <c r="B167" i="24" s="1"/>
  <c r="A167" i="25" s="1"/>
  <c r="B168" i="20"/>
  <c r="B169"/>
  <c r="B169" i="24"/>
  <c r="B170" i="20"/>
  <c r="B171"/>
  <c r="B171" i="24" s="1"/>
  <c r="A171" i="25" s="1"/>
  <c r="B172" i="20"/>
  <c r="B173"/>
  <c r="B173" i="24"/>
  <c r="A173" i="25" s="1"/>
  <c r="B174" i="20"/>
  <c r="B175"/>
  <c r="B176"/>
  <c r="B176" i="24"/>
  <c r="B177" i="20"/>
  <c r="B177" i="24" s="1"/>
  <c r="A177" i="25" s="1"/>
  <c r="B178" i="20"/>
  <c r="B179"/>
  <c r="B180"/>
  <c r="B181"/>
  <c r="B181" i="24" s="1"/>
  <c r="A181" i="25" s="1"/>
  <c r="B182" i="20"/>
  <c r="B183"/>
  <c r="B184"/>
  <c r="B184" i="24"/>
  <c r="B185" i="20"/>
  <c r="B185" i="24"/>
  <c r="A185" i="25"/>
  <c r="B186" i="20"/>
  <c r="B186" i="24" s="1"/>
  <c r="A186" i="25" s="1"/>
  <c r="B187" i="20"/>
  <c r="B187" i="24"/>
  <c r="B188" i="20"/>
  <c r="B188" i="24"/>
  <c r="A188" i="25" s="1"/>
  <c r="B189" i="20"/>
  <c r="B189" i="24"/>
  <c r="A189" i="25"/>
  <c r="B190" i="20"/>
  <c r="B191"/>
  <c r="B191" i="24"/>
  <c r="A191" i="25"/>
  <c r="B192" i="20"/>
  <c r="B192" i="24" s="1"/>
  <c r="B193" i="20"/>
  <c r="B193" i="24"/>
  <c r="A193" i="25"/>
  <c r="B194" i="20"/>
  <c r="B195"/>
  <c r="B195" i="24"/>
  <c r="A195" i="25"/>
  <c r="B196" i="20"/>
  <c r="B197"/>
  <c r="B197" i="24"/>
  <c r="A197" i="25"/>
  <c r="B198" i="20"/>
  <c r="B199"/>
  <c r="B199" i="24"/>
  <c r="A199" i="25"/>
  <c r="B200" i="20"/>
  <c r="B201"/>
  <c r="B201" i="24"/>
  <c r="A201" i="25"/>
  <c r="B202" i="20"/>
  <c r="B202" i="24"/>
  <c r="A202" i="25"/>
  <c r="B203" i="20"/>
  <c r="B203" i="24" s="1"/>
  <c r="A203" i="25" s="1"/>
  <c r="B204" i="20"/>
  <c r="B204" i="24"/>
  <c r="B205" i="20"/>
  <c r="B205" i="24"/>
  <c r="A205" i="25" s="1"/>
  <c r="B206" i="20"/>
  <c r="B207"/>
  <c r="B207" i="24"/>
  <c r="B208" i="20"/>
  <c r="B208" i="24"/>
  <c r="B209" i="20"/>
  <c r="B210"/>
  <c r="B211"/>
  <c r="B211" i="24"/>
  <c r="A211" i="25" s="1"/>
  <c r="B212" i="20"/>
  <c r="B212" i="24"/>
  <c r="A212" i="25" s="1"/>
  <c r="B213" i="20"/>
  <c r="B213" i="24"/>
  <c r="A213" i="25"/>
  <c r="B214" i="20"/>
  <c r="B214" i="24" s="1"/>
  <c r="A214" i="25" s="1"/>
  <c r="B215" i="20"/>
  <c r="B215" i="24" s="1"/>
  <c r="A215" i="25" s="1"/>
  <c r="B216" i="20"/>
  <c r="B216" i="24"/>
  <c r="A216" i="25"/>
  <c r="B217" i="20"/>
  <c r="B217" i="24"/>
  <c r="A217" i="25"/>
  <c r="B218" i="20"/>
  <c r="B219"/>
  <c r="B219" i="24"/>
  <c r="A219" i="25"/>
  <c r="B220" i="20"/>
  <c r="B221"/>
  <c r="B221" i="24"/>
  <c r="A221" i="25" s="1"/>
  <c r="B222" i="20"/>
  <c r="B223"/>
  <c r="B224"/>
  <c r="B224" i="24"/>
  <c r="B225" i="20"/>
  <c r="B226"/>
  <c r="B227"/>
  <c r="B227" i="24" s="1"/>
  <c r="A227" i="25" s="1"/>
  <c r="B228" i="20"/>
  <c r="B229"/>
  <c r="B230"/>
  <c r="B230" i="24"/>
  <c r="A230" i="25" s="1"/>
  <c r="B231" i="20"/>
  <c r="B231" i="24"/>
  <c r="B232" i="20"/>
  <c r="B232" i="24"/>
  <c r="A232" i="25"/>
  <c r="B233" i="20"/>
  <c r="B233" i="24" s="1"/>
  <c r="A233" i="25" s="1"/>
  <c r="B234" i="20"/>
  <c r="B235"/>
  <c r="B235" i="24" s="1"/>
  <c r="A235" i="25" s="1"/>
  <c r="B236" i="20"/>
  <c r="B236" i="24" s="1"/>
  <c r="B237" i="20"/>
  <c r="B237" i="24"/>
  <c r="A237" i="25"/>
  <c r="B238" i="20"/>
  <c r="B239"/>
  <c r="B239" i="24"/>
  <c r="A239" i="25"/>
  <c r="B240" i="20"/>
  <c r="B241"/>
  <c r="B241" i="24"/>
  <c r="A241" i="25"/>
  <c r="B242" i="20"/>
  <c r="B243"/>
  <c r="B243" i="24"/>
  <c r="A243" i="25"/>
  <c r="B244" i="20"/>
  <c r="B244" i="24" s="1"/>
  <c r="A244" i="25" s="1"/>
  <c r="B245" i="20"/>
  <c r="B246"/>
  <c r="B247"/>
  <c r="B247" i="24"/>
  <c r="A247" i="25" s="1"/>
  <c r="B248" i="20"/>
  <c r="B248" i="24"/>
  <c r="B249" i="20"/>
  <c r="B249" i="24" s="1"/>
  <c r="A249" i="25" s="1"/>
  <c r="B250" i="20"/>
  <c r="B251"/>
  <c r="B251" i="24" s="1"/>
  <c r="A251" i="25" s="1"/>
  <c r="B252" i="20"/>
  <c r="B253"/>
  <c r="B253" i="24"/>
  <c r="A253" i="25"/>
  <c r="B254" i="20"/>
  <c r="B255"/>
  <c r="B255" i="24"/>
  <c r="A255" i="25"/>
  <c r="B256" i="20"/>
  <c r="B256" i="24"/>
  <c r="A256" i="25"/>
  <c r="B257" i="20"/>
  <c r="B258"/>
  <c r="B259"/>
  <c r="B259" i="24" s="1"/>
  <c r="A259" i="25" s="1"/>
  <c r="B260" i="20"/>
  <c r="B260" i="24"/>
  <c r="B261" i="20"/>
  <c r="B261" i="24"/>
  <c r="A261" i="25"/>
  <c r="B262" i="20"/>
  <c r="B263"/>
  <c r="B263" i="24"/>
  <c r="A263" i="25"/>
  <c r="B264" i="20"/>
  <c r="B265"/>
  <c r="B265" i="24"/>
  <c r="A265" i="25"/>
  <c r="B266" i="20"/>
  <c r="B267"/>
  <c r="B267" i="24"/>
  <c r="A267" i="25"/>
  <c r="B268" i="20"/>
  <c r="B269"/>
  <c r="B269" i="24"/>
  <c r="A269" i="25"/>
  <c r="B270" i="20"/>
  <c r="B271"/>
  <c r="B271" i="24"/>
  <c r="A271" i="25"/>
  <c r="B272" i="20"/>
  <c r="B273"/>
  <c r="B273" i="24"/>
  <c r="A273" i="25" s="1"/>
  <c r="B274" i="20"/>
  <c r="B275"/>
  <c r="B276"/>
  <c r="B276" i="24"/>
  <c r="B277" i="20"/>
  <c r="B277" i="24" s="1"/>
  <c r="A277" i="25" s="1"/>
  <c r="B278" i="20"/>
  <c r="B278" i="24"/>
  <c r="B279" i="20"/>
  <c r="B279" i="24"/>
  <c r="A279" i="25" s="1"/>
  <c r="B280" i="20"/>
  <c r="B280" i="24"/>
  <c r="A280" i="25"/>
  <c r="B281" i="20"/>
  <c r="B281" i="24" s="1"/>
  <c r="A281" i="25" s="1"/>
  <c r="B282" i="20"/>
  <c r="B283"/>
  <c r="B283" i="24"/>
  <c r="A283" i="25"/>
  <c r="B284" i="20"/>
  <c r="B284" i="24"/>
  <c r="A284" i="25"/>
  <c r="B285" i="20"/>
  <c r="B285" i="24" s="1"/>
  <c r="A285" i="25" s="1"/>
  <c r="B286" i="20"/>
  <c r="B286" i="24"/>
  <c r="B287" i="20"/>
  <c r="B287" i="24"/>
  <c r="A287" i="25" s="1"/>
  <c r="B288" i="20"/>
  <c r="B288" i="24"/>
  <c r="B289" i="20"/>
  <c r="B289" i="24" s="1"/>
  <c r="A289" i="25" s="1"/>
  <c r="B290" i="20"/>
  <c r="B290" i="24"/>
  <c r="A290" i="25"/>
  <c r="B291" i="20"/>
  <c r="B291" i="24"/>
  <c r="A291" i="25"/>
  <c r="B292" i="20"/>
  <c r="B293"/>
  <c r="B293" i="24"/>
  <c r="A293" i="25" s="1"/>
  <c r="B294" i="20"/>
  <c r="B294" i="24"/>
  <c r="A294" i="25" s="1"/>
  <c r="B295" i="20"/>
  <c r="B295" i="24"/>
  <c r="A295" i="25"/>
  <c r="B296" i="20"/>
  <c r="B296" i="24" s="1"/>
  <c r="A296" i="25" s="1"/>
  <c r="B297" i="20"/>
  <c r="B297" i="24" s="1"/>
  <c r="A297" i="25" s="1"/>
  <c r="B298" i="20"/>
  <c r="B298" i="24"/>
  <c r="A298" i="25"/>
  <c r="B299" i="20"/>
  <c r="B299" i="24"/>
  <c r="A299" i="25"/>
  <c r="B300" i="20"/>
  <c r="B301"/>
  <c r="B301" i="24"/>
  <c r="A301" i="25" s="1"/>
  <c r="B302" i="20"/>
  <c r="B303"/>
  <c r="B304"/>
  <c r="B305"/>
  <c r="B305" i="24"/>
  <c r="B306" i="20"/>
  <c r="B306" i="24"/>
  <c r="A306" i="25" s="1"/>
  <c r="B307" i="20"/>
  <c r="B307" i="24"/>
  <c r="A307" i="25"/>
  <c r="B308" i="20"/>
  <c r="B308" i="24" s="1"/>
  <c r="B309" i="20"/>
  <c r="B309" i="24"/>
  <c r="A309" i="25"/>
  <c r="B310" i="20"/>
  <c r="B310" i="24"/>
  <c r="A310" i="25"/>
  <c r="B311" i="20"/>
  <c r="B312"/>
  <c r="B312" i="24"/>
  <c r="A312" i="25" s="1"/>
  <c r="B313" i="20"/>
  <c r="B313" i="24"/>
  <c r="A313" i="25" s="1"/>
  <c r="B314" i="20"/>
  <c r="AC15"/>
  <c r="AC15" i="24"/>
  <c r="G15" i="20"/>
  <c r="G15" i="24" s="1"/>
  <c r="B15" i="25" s="1"/>
  <c r="B15" i="20"/>
  <c r="B249" i="17"/>
  <c r="CE249" i="20" s="1"/>
  <c r="G249" i="17"/>
  <c r="CF249" i="20"/>
  <c r="AC249" i="17"/>
  <c r="CG249" i="20" s="1"/>
  <c r="B250" i="17"/>
  <c r="CE250" i="20"/>
  <c r="G250" i="17"/>
  <c r="CF250" i="20" s="1"/>
  <c r="AC250" i="17"/>
  <c r="CG250" i="20"/>
  <c r="B251" i="17"/>
  <c r="G251"/>
  <c r="CF251" i="20"/>
  <c r="AC251" i="17"/>
  <c r="CG251" i="20" s="1"/>
  <c r="B252" i="17"/>
  <c r="CE252" i="20"/>
  <c r="G252" i="17"/>
  <c r="CF252" i="20" s="1"/>
  <c r="AC252" i="17"/>
  <c r="CG252" i="20"/>
  <c r="B253" i="17"/>
  <c r="CE253" i="20" s="1"/>
  <c r="G253" i="17"/>
  <c r="CF253" i="20"/>
  <c r="AC253" i="17"/>
  <c r="CG253" i="20" s="1"/>
  <c r="B254" i="17"/>
  <c r="CE254" i="20"/>
  <c r="G254" i="17"/>
  <c r="CF254" i="20" s="1"/>
  <c r="AC254" i="17"/>
  <c r="CG254" i="20"/>
  <c r="B255" i="17"/>
  <c r="CE255" i="20" s="1"/>
  <c r="G255" i="17"/>
  <c r="CF255" i="20"/>
  <c r="AC255" i="17"/>
  <c r="CG255" i="20" s="1"/>
  <c r="B256" i="17"/>
  <c r="CE256" i="20"/>
  <c r="G256" i="17"/>
  <c r="CF256" i="20" s="1"/>
  <c r="AC256" i="17"/>
  <c r="CG256" i="20"/>
  <c r="B257" i="17"/>
  <c r="CE257" i="20" s="1"/>
  <c r="G257" i="17"/>
  <c r="CF257" i="20"/>
  <c r="AC257" i="17"/>
  <c r="CG257" i="20" s="1"/>
  <c r="B258" i="17"/>
  <c r="CE258" i="20"/>
  <c r="G258" i="17"/>
  <c r="CF258" i="20" s="1"/>
  <c r="AC258" i="17"/>
  <c r="CG258" i="20"/>
  <c r="B259" i="17"/>
  <c r="G259"/>
  <c r="CF259" i="20"/>
  <c r="AC259" i="17"/>
  <c r="CG259" i="20" s="1"/>
  <c r="B260" i="17"/>
  <c r="CE260" i="20"/>
  <c r="G260" i="17"/>
  <c r="CF260" i="20" s="1"/>
  <c r="AC260" i="17"/>
  <c r="CG260" i="20"/>
  <c r="B261" i="17"/>
  <c r="CE261" i="20" s="1"/>
  <c r="G261" i="17"/>
  <c r="CF261" i="20"/>
  <c r="AC261" i="17"/>
  <c r="CG261" i="20" s="1"/>
  <c r="B262" i="17"/>
  <c r="CE262" i="20"/>
  <c r="G262" i="17"/>
  <c r="CF262" i="20" s="1"/>
  <c r="AC262" i="17"/>
  <c r="CG262" i="20"/>
  <c r="B263" i="17"/>
  <c r="CE263" i="20" s="1"/>
  <c r="G263" i="17"/>
  <c r="CF263" i="20"/>
  <c r="AC263" i="17"/>
  <c r="CG263" i="20" s="1"/>
  <c r="B264" i="17"/>
  <c r="CE264" i="20" s="1"/>
  <c r="G264" i="17"/>
  <c r="CF264" i="20" s="1"/>
  <c r="AC264" i="17"/>
  <c r="CG264" i="20"/>
  <c r="B265" i="17"/>
  <c r="CE265" i="20" s="1"/>
  <c r="G265" i="17"/>
  <c r="CF265" i="20" s="1"/>
  <c r="AC265" i="17"/>
  <c r="CG265" i="20" s="1"/>
  <c r="B266" i="17"/>
  <c r="CE266" i="20"/>
  <c r="G266" i="17"/>
  <c r="CF266" i="20" s="1"/>
  <c r="AC266" i="17"/>
  <c r="CG266" i="20" s="1"/>
  <c r="B267" i="17"/>
  <c r="CE267" i="20" s="1"/>
  <c r="G267" i="17"/>
  <c r="CF267" i="20"/>
  <c r="AC267" i="17"/>
  <c r="CG267" i="20" s="1"/>
  <c r="B268" i="17"/>
  <c r="CE268" i="20" s="1"/>
  <c r="G268" i="17"/>
  <c r="CF268" i="20" s="1"/>
  <c r="AC268" i="17"/>
  <c r="CG268" i="20"/>
  <c r="B269" i="17"/>
  <c r="CE269" i="20" s="1"/>
  <c r="G269" i="17"/>
  <c r="CF269" i="20" s="1"/>
  <c r="AC269" i="17"/>
  <c r="CG269" i="20" s="1"/>
  <c r="B270" i="17"/>
  <c r="CE270" i="20"/>
  <c r="G270" i="17"/>
  <c r="CF270" i="20" s="1"/>
  <c r="AC270" i="17"/>
  <c r="CG270" i="20" s="1"/>
  <c r="B271" i="17"/>
  <c r="G271"/>
  <c r="CF271" i="20"/>
  <c r="AC271" i="17"/>
  <c r="CG271" i="20" s="1"/>
  <c r="B272" i="17"/>
  <c r="CE272" i="20" s="1"/>
  <c r="G272" i="17"/>
  <c r="CF272" i="20" s="1"/>
  <c r="AC272" i="17"/>
  <c r="CG272" i="20"/>
  <c r="B273" i="17"/>
  <c r="CE273" i="20" s="1"/>
  <c r="G273" i="17"/>
  <c r="CF273" i="20" s="1"/>
  <c r="AC273" i="17"/>
  <c r="CG273" i="20" s="1"/>
  <c r="B274" i="17"/>
  <c r="CE274" i="20"/>
  <c r="G274" i="17"/>
  <c r="CF274" i="20" s="1"/>
  <c r="AC274" i="17"/>
  <c r="CG274" i="20" s="1"/>
  <c r="B275" i="17"/>
  <c r="CE275" i="20" s="1"/>
  <c r="G275" i="17"/>
  <c r="CF275" i="20"/>
  <c r="AC275" i="17"/>
  <c r="CG275" i="20" s="1"/>
  <c r="B276" i="17"/>
  <c r="CE276" i="20" s="1"/>
  <c r="G276" i="17"/>
  <c r="CF276" i="20" s="1"/>
  <c r="AC276" i="17"/>
  <c r="CG276" i="20"/>
  <c r="B277" i="17"/>
  <c r="CE277" i="20" s="1"/>
  <c r="G277" i="17"/>
  <c r="CF277" i="20" s="1"/>
  <c r="AC277" i="17"/>
  <c r="CG277" i="20" s="1"/>
  <c r="B278" i="17"/>
  <c r="CE278" i="20"/>
  <c r="G278" i="17"/>
  <c r="CF278" i="20" s="1"/>
  <c r="AC278" i="17"/>
  <c r="CG278" i="20" s="1"/>
  <c r="B279" i="17"/>
  <c r="CE279" i="20" s="1"/>
  <c r="G279" i="17"/>
  <c r="CF279" i="20"/>
  <c r="AC279" i="17"/>
  <c r="CG279" i="20" s="1"/>
  <c r="B280" i="17"/>
  <c r="G280"/>
  <c r="CF280" i="20"/>
  <c r="AC280" i="17"/>
  <c r="CG280" i="20"/>
  <c r="B281" i="17"/>
  <c r="CE281" i="20"/>
  <c r="G281" i="17"/>
  <c r="CF281" i="20"/>
  <c r="AC281" i="17"/>
  <c r="CG281" i="20"/>
  <c r="B282" i="17"/>
  <c r="CE282" i="20"/>
  <c r="G282" i="17"/>
  <c r="CF282" i="20"/>
  <c r="AC282" i="17"/>
  <c r="CG282" i="20"/>
  <c r="B283" i="17"/>
  <c r="CE283" i="20"/>
  <c r="G283" i="17"/>
  <c r="CF283" i="20"/>
  <c r="AC283" i="17"/>
  <c r="CG283" i="20"/>
  <c r="B284" i="17"/>
  <c r="CE284" i="20"/>
  <c r="G284" i="17"/>
  <c r="CF284" i="20"/>
  <c r="AC284" i="17"/>
  <c r="CG284" i="20"/>
  <c r="B285" i="17"/>
  <c r="CE285" i="20"/>
  <c r="G285" i="17"/>
  <c r="CF285" i="20"/>
  <c r="AC285" i="17"/>
  <c r="CG285" i="20"/>
  <c r="B286" i="17"/>
  <c r="CE286" i="20"/>
  <c r="G286" i="17"/>
  <c r="CF286" i="20"/>
  <c r="AC286" i="17"/>
  <c r="CG286" i="20"/>
  <c r="B287" i="17"/>
  <c r="CE287" i="20"/>
  <c r="G287" i="17"/>
  <c r="CF287" i="20"/>
  <c r="AC287" i="17"/>
  <c r="CG287" i="20"/>
  <c r="B288" i="17"/>
  <c r="CE288" i="20"/>
  <c r="G288" i="17"/>
  <c r="CF288" i="20"/>
  <c r="AC288" i="17"/>
  <c r="CG288" i="20"/>
  <c r="B289" i="17"/>
  <c r="CE289" i="20"/>
  <c r="G289" i="17"/>
  <c r="CF289" i="20"/>
  <c r="AC289" i="17"/>
  <c r="CG289" i="20"/>
  <c r="B290" i="17"/>
  <c r="CE290" i="20"/>
  <c r="G290" i="17"/>
  <c r="CF290" i="20"/>
  <c r="AC290" i="17"/>
  <c r="CG290" i="20"/>
  <c r="B291" i="17"/>
  <c r="CE291" i="20"/>
  <c r="G291" i="17"/>
  <c r="CF291" i="20"/>
  <c r="AC291" i="17"/>
  <c r="CG291" i="20"/>
  <c r="B292" i="17"/>
  <c r="CE292" i="20"/>
  <c r="G292" i="17"/>
  <c r="CF292" i="20"/>
  <c r="AC292" i="17"/>
  <c r="CG292" i="20"/>
  <c r="B293" i="17"/>
  <c r="CE293" i="20"/>
  <c r="G293" i="17"/>
  <c r="CF293" i="20"/>
  <c r="AC293" i="17"/>
  <c r="CG293" i="20"/>
  <c r="B294" i="17"/>
  <c r="CE294" i="20"/>
  <c r="G294" i="17"/>
  <c r="CF294" i="20"/>
  <c r="AC294" i="17"/>
  <c r="CG294" i="20"/>
  <c r="B295" i="17"/>
  <c r="CE295" i="20"/>
  <c r="G295" i="17"/>
  <c r="CF295" i="20"/>
  <c r="AC295" i="17"/>
  <c r="CG295" i="20"/>
  <c r="B296" i="17"/>
  <c r="CE296" i="20"/>
  <c r="G296" i="17"/>
  <c r="CF296" i="20"/>
  <c r="AC296" i="17"/>
  <c r="CG296" i="20"/>
  <c r="B297" i="17"/>
  <c r="CE297" i="20"/>
  <c r="G297" i="17"/>
  <c r="CF297" i="20"/>
  <c r="AC297" i="17"/>
  <c r="CG297" i="20"/>
  <c r="B298" i="17"/>
  <c r="CE298" i="20"/>
  <c r="G298" i="17"/>
  <c r="CF298" i="20"/>
  <c r="AC298" i="17"/>
  <c r="CG298" i="20"/>
  <c r="B299" i="17"/>
  <c r="CE299" i="20"/>
  <c r="G299" i="17"/>
  <c r="CF299" i="20"/>
  <c r="AC299" i="17"/>
  <c r="CG299" i="20"/>
  <c r="B300" i="17"/>
  <c r="CE300" i="20"/>
  <c r="G300" i="17"/>
  <c r="CF300" i="20"/>
  <c r="AC300" i="17"/>
  <c r="CG300" i="20"/>
  <c r="B301" i="17"/>
  <c r="CE301" i="20"/>
  <c r="G301" i="17"/>
  <c r="CF301" i="20"/>
  <c r="AC301" i="17"/>
  <c r="CG301" i="20"/>
  <c r="B302" i="17"/>
  <c r="CE302" i="20"/>
  <c r="G302" i="17"/>
  <c r="CF302" i="20"/>
  <c r="AC302" i="17"/>
  <c r="CG302" i="20"/>
  <c r="B303" i="17"/>
  <c r="CE303" i="20"/>
  <c r="G303" i="17"/>
  <c r="CF303" i="20"/>
  <c r="AC303" i="17"/>
  <c r="CG303" i="20"/>
  <c r="B304" i="17"/>
  <c r="CE304" i="20"/>
  <c r="G304" i="17"/>
  <c r="CF304" i="20"/>
  <c r="AC304" i="17"/>
  <c r="CG304" i="20"/>
  <c r="B305" i="17"/>
  <c r="CE305" i="20"/>
  <c r="G305" i="17"/>
  <c r="CF305" i="20"/>
  <c r="AC305" i="17"/>
  <c r="CG305" i="20"/>
  <c r="B306" i="17"/>
  <c r="CE306" i="20"/>
  <c r="G306" i="17"/>
  <c r="CF306" i="20"/>
  <c r="AC306" i="17"/>
  <c r="CG306" i="20"/>
  <c r="B307" i="17"/>
  <c r="CE307" i="20"/>
  <c r="G307" i="17"/>
  <c r="CF307" i="20"/>
  <c r="AC307" i="17"/>
  <c r="CG307" i="20"/>
  <c r="B308" i="17"/>
  <c r="CE308" i="20"/>
  <c r="G308" i="17"/>
  <c r="CF308" i="20"/>
  <c r="AC308" i="17"/>
  <c r="CG308" i="20"/>
  <c r="B309" i="17"/>
  <c r="CE309" i="20"/>
  <c r="G309" i="17"/>
  <c r="CF309" i="20"/>
  <c r="AC309" i="17"/>
  <c r="CG309" i="20"/>
  <c r="B310" i="17"/>
  <c r="CE310" i="20"/>
  <c r="G310" i="17"/>
  <c r="CF310" i="20"/>
  <c r="AC310" i="17"/>
  <c r="CG310" i="20"/>
  <c r="B311" i="17"/>
  <c r="CE311" i="20"/>
  <c r="G311" i="17"/>
  <c r="CF311" i="20"/>
  <c r="AC311" i="17"/>
  <c r="CG311" i="20"/>
  <c r="B312" i="17"/>
  <c r="CE312" i="20"/>
  <c r="G312" i="17"/>
  <c r="CF312" i="20"/>
  <c r="AC312" i="17"/>
  <c r="CG312" i="20"/>
  <c r="B313" i="17"/>
  <c r="CE313" i="20"/>
  <c r="G313" i="17"/>
  <c r="CF313" i="20"/>
  <c r="AC313" i="17"/>
  <c r="CG313" i="20"/>
  <c r="B314" i="17"/>
  <c r="CE314" i="20"/>
  <c r="G314" i="17"/>
  <c r="CF314" i="20"/>
  <c r="AC314" i="17"/>
  <c r="CG314" i="20"/>
  <c r="B16" i="17"/>
  <c r="CE16" i="20"/>
  <c r="G16" i="17"/>
  <c r="CF16" i="20"/>
  <c r="AC16" i="17"/>
  <c r="CG16" i="20"/>
  <c r="B17" i="17"/>
  <c r="CE17" i="20"/>
  <c r="G17" i="17"/>
  <c r="CF17" i="20"/>
  <c r="AC17" i="17"/>
  <c r="CG17" i="20"/>
  <c r="B18" i="17"/>
  <c r="CE18" i="20"/>
  <c r="G18" i="17"/>
  <c r="CF18" i="20"/>
  <c r="AC18" i="17"/>
  <c r="CG18" i="20"/>
  <c r="B19" i="17"/>
  <c r="CE19" i="20"/>
  <c r="G19" i="17"/>
  <c r="CF19" i="20"/>
  <c r="AC19" i="17"/>
  <c r="CG19" i="20"/>
  <c r="B20" i="17"/>
  <c r="CE20" i="20"/>
  <c r="G20" i="17"/>
  <c r="CF20" i="20"/>
  <c r="AC20" i="17"/>
  <c r="CG20" i="20"/>
  <c r="B21" i="17"/>
  <c r="CE21" i="20"/>
  <c r="G21" i="17"/>
  <c r="CF21" i="20"/>
  <c r="AC21" i="17"/>
  <c r="CG21" i="20"/>
  <c r="B22" i="17"/>
  <c r="CE22" i="20"/>
  <c r="G22" i="17"/>
  <c r="CF22" i="20"/>
  <c r="AC22" i="17"/>
  <c r="CG22" i="20"/>
  <c r="B23" i="17"/>
  <c r="CE23" i="20"/>
  <c r="G23" i="17"/>
  <c r="CF23" i="20"/>
  <c r="AC23" i="17"/>
  <c r="CG23" i="20"/>
  <c r="B24" i="17"/>
  <c r="CE24" i="20"/>
  <c r="G24" i="17"/>
  <c r="CF24" i="20"/>
  <c r="AC24" i="17"/>
  <c r="CG24" i="20"/>
  <c r="B25" i="17"/>
  <c r="G25"/>
  <c r="CF25" i="20" s="1"/>
  <c r="AC25" i="17"/>
  <c r="CG25" i="20" s="1"/>
  <c r="B26" i="17"/>
  <c r="CE26" i="20"/>
  <c r="G26" i="17"/>
  <c r="CF26" i="20" s="1"/>
  <c r="AC26" i="17"/>
  <c r="CG26" i="20" s="1"/>
  <c r="B27" i="17"/>
  <c r="G27"/>
  <c r="CF27" i="20"/>
  <c r="AC27" i="17"/>
  <c r="CG27" i="20" s="1"/>
  <c r="B28" i="17"/>
  <c r="G28"/>
  <c r="CF28" i="20" s="1"/>
  <c r="AC28" i="17"/>
  <c r="CG28" i="20"/>
  <c r="B29" i="17"/>
  <c r="CE29" i="20" s="1"/>
  <c r="G29" i="17"/>
  <c r="CF29" i="20" s="1"/>
  <c r="AC29" i="17"/>
  <c r="CG29" i="20" s="1"/>
  <c r="B30" i="17"/>
  <c r="CE30" i="20"/>
  <c r="G30" i="17"/>
  <c r="CF30" i="20" s="1"/>
  <c r="AC30" i="17"/>
  <c r="CG30" i="20" s="1"/>
  <c r="B31" i="17"/>
  <c r="CE31" i="20" s="1"/>
  <c r="G31" i="17"/>
  <c r="CF31" i="20"/>
  <c r="AC31" i="17"/>
  <c r="CG31" i="20" s="1"/>
  <c r="B32" i="17"/>
  <c r="CE32" i="20" s="1"/>
  <c r="G32" i="17"/>
  <c r="CF32" i="20" s="1"/>
  <c r="AC32" i="17"/>
  <c r="CG32" i="20"/>
  <c r="B33" i="17"/>
  <c r="CE33" i="20" s="1"/>
  <c r="G33" i="17"/>
  <c r="CF33" i="20" s="1"/>
  <c r="AC33" i="17"/>
  <c r="CG33" i="20" s="1"/>
  <c r="B34" i="17"/>
  <c r="CE34" i="20"/>
  <c r="G34" i="17"/>
  <c r="CF34" i="20" s="1"/>
  <c r="AC34" i="17"/>
  <c r="CG34" i="20" s="1"/>
  <c r="B35" i="17"/>
  <c r="CE35" i="20" s="1"/>
  <c r="G35" i="17"/>
  <c r="CF35" i="20"/>
  <c r="AC35" i="17"/>
  <c r="CG35" i="20" s="1"/>
  <c r="B36" i="17"/>
  <c r="CE36" i="20" s="1"/>
  <c r="G36" i="17"/>
  <c r="CF36" i="20" s="1"/>
  <c r="AC36" i="17"/>
  <c r="CG36" i="20"/>
  <c r="B37" i="17"/>
  <c r="CE37" i="20" s="1"/>
  <c r="G37" i="17"/>
  <c r="CF37" i="20" s="1"/>
  <c r="AC37" i="17"/>
  <c r="CG37" i="20" s="1"/>
  <c r="B38" i="17"/>
  <c r="CE38" i="20"/>
  <c r="G38" i="17"/>
  <c r="CF38" i="20" s="1"/>
  <c r="AC38" i="17"/>
  <c r="CG38" i="20" s="1"/>
  <c r="B39" i="17"/>
  <c r="G39"/>
  <c r="CF39" i="20"/>
  <c r="AC39" i="17"/>
  <c r="CG39" i="20" s="1"/>
  <c r="B40" i="17"/>
  <c r="CE40" i="20" s="1"/>
  <c r="G40" i="17"/>
  <c r="CF40" i="20" s="1"/>
  <c r="AC40" i="17"/>
  <c r="CG40" i="20"/>
  <c r="B41" i="17"/>
  <c r="CE41" i="20" s="1"/>
  <c r="G41" i="17"/>
  <c r="CF41" i="20" s="1"/>
  <c r="AC41" i="17"/>
  <c r="CG41" i="20" s="1"/>
  <c r="B42" i="17"/>
  <c r="CE42" i="20"/>
  <c r="G42" i="17"/>
  <c r="CF42" i="20" s="1"/>
  <c r="AC42" i="17"/>
  <c r="CG42" i="20" s="1"/>
  <c r="B43" i="17"/>
  <c r="G43"/>
  <c r="CF43" i="20"/>
  <c r="AC43" i="17"/>
  <c r="CG43" i="20" s="1"/>
  <c r="B44" i="17"/>
  <c r="G44"/>
  <c r="CF44" i="20" s="1"/>
  <c r="AC44" i="17"/>
  <c r="CG44" i="20"/>
  <c r="B45" i="17"/>
  <c r="CE45" i="20" s="1"/>
  <c r="G45" i="17"/>
  <c r="CF45" i="20" s="1"/>
  <c r="AC45" i="17"/>
  <c r="CG45" i="20" s="1"/>
  <c r="B46" i="17"/>
  <c r="CE46" i="20"/>
  <c r="G46" i="17"/>
  <c r="CF46" i="20" s="1"/>
  <c r="AC46" i="17"/>
  <c r="CG46" i="20" s="1"/>
  <c r="B47" i="17"/>
  <c r="CE47" i="20" s="1"/>
  <c r="G47" i="17"/>
  <c r="CF47" i="20"/>
  <c r="AC47" i="17"/>
  <c r="CG47" i="20" s="1"/>
  <c r="B48" i="17"/>
  <c r="CE48" i="20" s="1"/>
  <c r="G48" i="17"/>
  <c r="CF48" i="20" s="1"/>
  <c r="AC48" i="17"/>
  <c r="CG48" i="20"/>
  <c r="B49" i="17"/>
  <c r="CE49" i="20" s="1"/>
  <c r="G49" i="17"/>
  <c r="CF49" i="20" s="1"/>
  <c r="AC49" i="17"/>
  <c r="CG49" i="20" s="1"/>
  <c r="B50" i="17"/>
  <c r="CE50" i="20"/>
  <c r="G50" i="17"/>
  <c r="CF50" i="20" s="1"/>
  <c r="AC50" i="17"/>
  <c r="CG50" i="20" s="1"/>
  <c r="B51" i="17"/>
  <c r="CE51" i="20" s="1"/>
  <c r="G51" i="17"/>
  <c r="CF51" i="20"/>
  <c r="AC51" i="17"/>
  <c r="CG51" i="20" s="1"/>
  <c r="B52" i="17"/>
  <c r="CE52" i="20" s="1"/>
  <c r="G52" i="17"/>
  <c r="CF52" i="20" s="1"/>
  <c r="AC52" i="17"/>
  <c r="CG52" i="20"/>
  <c r="B53" i="17"/>
  <c r="CE53" i="20" s="1"/>
  <c r="G53" i="17"/>
  <c r="CF53" i="20" s="1"/>
  <c r="AC53" i="17"/>
  <c r="CG53" i="20" s="1"/>
  <c r="B54" i="17"/>
  <c r="CE54" i="20"/>
  <c r="G54" i="17"/>
  <c r="CF54" i="20" s="1"/>
  <c r="AC54" i="17"/>
  <c r="CG54" i="20" s="1"/>
  <c r="B55" i="17"/>
  <c r="G55"/>
  <c r="CF55" i="20"/>
  <c r="AC55" i="17"/>
  <c r="CG55" i="20" s="1"/>
  <c r="B56" i="17"/>
  <c r="G56"/>
  <c r="CF56" i="20" s="1"/>
  <c r="AC56" i="17"/>
  <c r="CG56" i="20"/>
  <c r="B57" i="17"/>
  <c r="CE57" i="20" s="1"/>
  <c r="G57" i="17"/>
  <c r="CF57" i="20" s="1"/>
  <c r="AC57" i="17"/>
  <c r="CG57" i="20" s="1"/>
  <c r="B58" i="17"/>
  <c r="CE58" i="20"/>
  <c r="G58" i="17"/>
  <c r="CF58" i="20" s="1"/>
  <c r="AC58" i="17"/>
  <c r="CG58" i="20" s="1"/>
  <c r="B59" i="17"/>
  <c r="G59"/>
  <c r="CF59" i="20"/>
  <c r="AC59" i="17"/>
  <c r="CG59" i="20" s="1"/>
  <c r="B60" i="17"/>
  <c r="G60"/>
  <c r="CF60" i="20" s="1"/>
  <c r="AC60" i="17"/>
  <c r="CG60" i="20"/>
  <c r="B61" i="17"/>
  <c r="CE61" i="20" s="1"/>
  <c r="G61" i="17"/>
  <c r="CF61" i="20" s="1"/>
  <c r="AC61" i="17"/>
  <c r="CG61" i="20" s="1"/>
  <c r="B62" i="17"/>
  <c r="CE62" i="20"/>
  <c r="G62" i="17"/>
  <c r="CF62" i="20" s="1"/>
  <c r="AC62" i="17"/>
  <c r="CG62" i="20" s="1"/>
  <c r="B63" i="17"/>
  <c r="CE63" i="20" s="1"/>
  <c r="G63" i="17"/>
  <c r="CF63" i="20"/>
  <c r="AC63" i="17"/>
  <c r="CG63" i="20" s="1"/>
  <c r="B64" i="17"/>
  <c r="CE64" i="20" s="1"/>
  <c r="G64" i="17"/>
  <c r="CF64" i="20" s="1"/>
  <c r="AC64" i="17"/>
  <c r="CG64" i="20"/>
  <c r="B65" i="17"/>
  <c r="CE65" i="20" s="1"/>
  <c r="G65" i="17"/>
  <c r="CF65" i="20" s="1"/>
  <c r="AC65" i="17"/>
  <c r="CG65" i="20" s="1"/>
  <c r="B66" i="17"/>
  <c r="CE66" i="20"/>
  <c r="G66" i="17"/>
  <c r="CF66" i="20" s="1"/>
  <c r="AC66" i="17"/>
  <c r="CG66" i="20" s="1"/>
  <c r="B67" i="17"/>
  <c r="CE67" i="20" s="1"/>
  <c r="G67" i="17"/>
  <c r="CF67" i="20"/>
  <c r="AC67" i="17"/>
  <c r="CG67" i="20" s="1"/>
  <c r="B68" i="17"/>
  <c r="CE68" i="20" s="1"/>
  <c r="G68" i="17"/>
  <c r="CF68" i="20" s="1"/>
  <c r="AC68" i="17"/>
  <c r="CG68" i="20"/>
  <c r="B69" i="17"/>
  <c r="CE69" i="20" s="1"/>
  <c r="G69" i="17"/>
  <c r="CF69" i="20" s="1"/>
  <c r="AC69" i="17"/>
  <c r="CG69" i="20" s="1"/>
  <c r="B70" i="17"/>
  <c r="CE70" i="20"/>
  <c r="G70" i="17"/>
  <c r="CF70" i="20" s="1"/>
  <c r="AC70" i="17"/>
  <c r="CG70" i="20" s="1"/>
  <c r="B71" i="17"/>
  <c r="G71"/>
  <c r="CF71" i="20"/>
  <c r="AC71" i="17"/>
  <c r="CG71" i="20" s="1"/>
  <c r="B72" i="17"/>
  <c r="G72"/>
  <c r="CF72" i="20" s="1"/>
  <c r="AC72" i="17"/>
  <c r="CG72" i="20"/>
  <c r="B73" i="17"/>
  <c r="CE73" i="20" s="1"/>
  <c r="G73" i="17"/>
  <c r="CF73" i="20" s="1"/>
  <c r="AC73" i="17"/>
  <c r="CG73" i="20" s="1"/>
  <c r="B74" i="17"/>
  <c r="CE74" i="20"/>
  <c r="G74" i="17"/>
  <c r="CF74" i="20" s="1"/>
  <c r="AC74" i="17"/>
  <c r="CG74" i="20" s="1"/>
  <c r="B75" i="17"/>
  <c r="G75"/>
  <c r="CF75" i="20"/>
  <c r="AC75" i="17"/>
  <c r="CG75" i="20" s="1"/>
  <c r="B76" i="17"/>
  <c r="G76"/>
  <c r="CF76" i="20" s="1"/>
  <c r="AC76" i="17"/>
  <c r="CG76" i="20"/>
  <c r="B77" i="17"/>
  <c r="CE77" i="20" s="1"/>
  <c r="G77" i="17"/>
  <c r="CF77" i="20" s="1"/>
  <c r="AC77" i="17"/>
  <c r="CG77" i="20" s="1"/>
  <c r="B78" i="17"/>
  <c r="CE78" i="20"/>
  <c r="G78" i="17"/>
  <c r="CF78" i="20" s="1"/>
  <c r="AC78" i="17"/>
  <c r="CG78" i="20" s="1"/>
  <c r="B79" i="17"/>
  <c r="CE79" i="20" s="1"/>
  <c r="G79" i="17"/>
  <c r="CF79" i="20"/>
  <c r="AC79" i="17"/>
  <c r="CG79" i="20" s="1"/>
  <c r="B80" i="17"/>
  <c r="CE80" i="20" s="1"/>
  <c r="G80" i="17"/>
  <c r="CF80" i="20" s="1"/>
  <c r="AC80" i="17"/>
  <c r="CG80" i="20"/>
  <c r="B81" i="17"/>
  <c r="CE81" i="20" s="1"/>
  <c r="G81" i="17"/>
  <c r="CF81" i="20" s="1"/>
  <c r="AC81" i="17"/>
  <c r="CG81" i="20" s="1"/>
  <c r="B82" i="17"/>
  <c r="CE82" i="20"/>
  <c r="G82" i="17"/>
  <c r="CF82" i="20" s="1"/>
  <c r="AC82" i="17"/>
  <c r="CG82" i="20" s="1"/>
  <c r="B83" i="17"/>
  <c r="CE83" i="20" s="1"/>
  <c r="G83" i="17"/>
  <c r="CF83" i="20"/>
  <c r="AC83" i="17"/>
  <c r="CG83" i="20" s="1"/>
  <c r="B84" i="17"/>
  <c r="CE84" i="20" s="1"/>
  <c r="G84" i="17"/>
  <c r="CF84" i="20" s="1"/>
  <c r="AC84" i="17"/>
  <c r="CG84" i="20"/>
  <c r="B85" i="17"/>
  <c r="CE85" i="20" s="1"/>
  <c r="G85" i="17"/>
  <c r="CF85" i="20" s="1"/>
  <c r="AC85" i="17"/>
  <c r="CG85" i="20" s="1"/>
  <c r="B86" i="17"/>
  <c r="CE86" i="20"/>
  <c r="G86" i="17"/>
  <c r="CF86" i="20" s="1"/>
  <c r="AC86" i="17"/>
  <c r="CG86" i="20" s="1"/>
  <c r="B87" i="17"/>
  <c r="G87"/>
  <c r="CF87" i="20"/>
  <c r="AC87" i="17"/>
  <c r="CG87" i="20" s="1"/>
  <c r="B88" i="17"/>
  <c r="G88"/>
  <c r="CF88" i="20" s="1"/>
  <c r="AC88" i="17"/>
  <c r="CG88" i="20"/>
  <c r="B89" i="17"/>
  <c r="CE89" i="20" s="1"/>
  <c r="G89" i="17"/>
  <c r="CF89" i="20" s="1"/>
  <c r="AC89" i="17"/>
  <c r="CG89" i="20" s="1"/>
  <c r="B90" i="17"/>
  <c r="CE90" i="20"/>
  <c r="G90" i="17"/>
  <c r="CF90" i="20" s="1"/>
  <c r="AC90" i="17"/>
  <c r="CG90" i="20" s="1"/>
  <c r="B91" i="17"/>
  <c r="G91"/>
  <c r="CF91" i="20"/>
  <c r="AC91" i="17"/>
  <c r="CG91" i="20" s="1"/>
  <c r="B92" i="17"/>
  <c r="G92"/>
  <c r="CF92" i="20" s="1"/>
  <c r="AC92" i="17"/>
  <c r="CG92" i="20"/>
  <c r="B93" i="17"/>
  <c r="CE93" i="20" s="1"/>
  <c r="G93" i="17"/>
  <c r="CF93" i="20" s="1"/>
  <c r="AC93" i="17"/>
  <c r="CG93" i="20" s="1"/>
  <c r="B94" i="17"/>
  <c r="CE94" i="20"/>
  <c r="G94" i="17"/>
  <c r="CF94" i="20" s="1"/>
  <c r="AC94" i="17"/>
  <c r="CG94" i="20" s="1"/>
  <c r="B95" i="17"/>
  <c r="CE95" i="20" s="1"/>
  <c r="G95" i="17"/>
  <c r="CF95" i="20"/>
  <c r="AC95" i="17"/>
  <c r="CG95" i="20" s="1"/>
  <c r="B96" i="17"/>
  <c r="CE96" i="20" s="1"/>
  <c r="G96" i="17"/>
  <c r="CF96" i="20" s="1"/>
  <c r="AC96" i="17"/>
  <c r="CG96" i="20"/>
  <c r="B97" i="17"/>
  <c r="CE97" i="20" s="1"/>
  <c r="G97" i="17"/>
  <c r="CF97" i="20" s="1"/>
  <c r="AC97" i="17"/>
  <c r="CG97" i="20" s="1"/>
  <c r="B98" i="17"/>
  <c r="CE98" i="20"/>
  <c r="G98" i="17"/>
  <c r="CF98" i="20" s="1"/>
  <c r="AC98" i="17"/>
  <c r="CG98" i="20" s="1"/>
  <c r="B99" i="17"/>
  <c r="CE99" i="20" s="1"/>
  <c r="G99" i="17"/>
  <c r="CF99" i="20"/>
  <c r="AC99" i="17"/>
  <c r="CG99" i="20" s="1"/>
  <c r="B100" i="17"/>
  <c r="CE100" i="20" s="1"/>
  <c r="G100" i="17"/>
  <c r="CF100" i="20" s="1"/>
  <c r="AC100" i="17"/>
  <c r="CG100" i="20"/>
  <c r="B101" i="17"/>
  <c r="CE101" i="20" s="1"/>
  <c r="G101" i="17"/>
  <c r="CF101" i="20" s="1"/>
  <c r="AC101" i="17"/>
  <c r="CG101" i="20" s="1"/>
  <c r="B102" i="17"/>
  <c r="CE102" i="20"/>
  <c r="G102" i="17"/>
  <c r="CF102" i="20" s="1"/>
  <c r="AC102" i="17"/>
  <c r="CG102" i="20" s="1"/>
  <c r="B103" i="17"/>
  <c r="G103"/>
  <c r="CF103" i="20"/>
  <c r="AC103" i="17"/>
  <c r="CG103" i="20" s="1"/>
  <c r="B104" i="17"/>
  <c r="G104"/>
  <c r="CF104" i="20" s="1"/>
  <c r="AC104" i="17"/>
  <c r="CG104" i="20"/>
  <c r="B105" i="17"/>
  <c r="CE105" i="20" s="1"/>
  <c r="G105" i="17"/>
  <c r="CF105" i="20" s="1"/>
  <c r="AC105" i="17"/>
  <c r="CG105" i="20" s="1"/>
  <c r="B106" i="17"/>
  <c r="CE106" i="20"/>
  <c r="G106" i="17"/>
  <c r="CF106" i="20" s="1"/>
  <c r="AC106" i="17"/>
  <c r="CG106" i="20" s="1"/>
  <c r="B107" i="17"/>
  <c r="G107"/>
  <c r="CF107" i="20"/>
  <c r="AC107" i="17"/>
  <c r="CG107" i="20" s="1"/>
  <c r="B108" i="17"/>
  <c r="G108"/>
  <c r="CF108" i="20" s="1"/>
  <c r="AC108" i="17"/>
  <c r="CG108" i="20"/>
  <c r="B109" i="17"/>
  <c r="CE109" i="20" s="1"/>
  <c r="G109" i="17"/>
  <c r="CF109" i="20" s="1"/>
  <c r="AC109" i="17"/>
  <c r="CG109" i="20" s="1"/>
  <c r="B110" i="17"/>
  <c r="CE110" i="20"/>
  <c r="G110" i="17"/>
  <c r="CF110" i="20" s="1"/>
  <c r="AC110" i="17"/>
  <c r="CG110" i="20" s="1"/>
  <c r="B111" i="17"/>
  <c r="CE111" i="20" s="1"/>
  <c r="G111" i="17"/>
  <c r="CF111" i="20"/>
  <c r="AC111" i="17"/>
  <c r="CG111" i="20" s="1"/>
  <c r="B112" i="17"/>
  <c r="CE112" i="20" s="1"/>
  <c r="G112" i="17"/>
  <c r="CF112" i="20" s="1"/>
  <c r="AC112" i="17"/>
  <c r="CG112" i="20"/>
  <c r="B113" i="17"/>
  <c r="CE113" i="20" s="1"/>
  <c r="G113" i="17"/>
  <c r="CF113" i="20" s="1"/>
  <c r="AC113" i="17"/>
  <c r="CG113" i="20" s="1"/>
  <c r="B114" i="17"/>
  <c r="CE114" i="20"/>
  <c r="G114" i="17"/>
  <c r="CF114" i="20" s="1"/>
  <c r="AC114" i="17"/>
  <c r="CG114" i="20" s="1"/>
  <c r="B115" i="17"/>
  <c r="CE115" i="20" s="1"/>
  <c r="G115" i="17"/>
  <c r="CF115" i="20"/>
  <c r="AC115" i="17"/>
  <c r="CG115" i="20" s="1"/>
  <c r="B116" i="17"/>
  <c r="CE116" i="20" s="1"/>
  <c r="G116" i="17"/>
  <c r="CF116" i="20" s="1"/>
  <c r="AC116" i="17"/>
  <c r="CG116" i="20"/>
  <c r="B117" i="17"/>
  <c r="CE117" i="20" s="1"/>
  <c r="G117" i="17"/>
  <c r="CF117" i="20" s="1"/>
  <c r="AC117" i="17"/>
  <c r="CG117" i="20" s="1"/>
  <c r="B118" i="17"/>
  <c r="CE118" i="20"/>
  <c r="G118" i="17"/>
  <c r="CF118" i="20" s="1"/>
  <c r="AC118" i="17"/>
  <c r="CG118" i="20" s="1"/>
  <c r="B119" i="17"/>
  <c r="G119"/>
  <c r="CF119" i="20"/>
  <c r="AC119" i="17"/>
  <c r="CG119" i="20" s="1"/>
  <c r="B120" i="17"/>
  <c r="G120"/>
  <c r="CF120" i="20" s="1"/>
  <c r="AC120" i="17"/>
  <c r="CG120" i="20"/>
  <c r="B121" i="17"/>
  <c r="CE121" i="20" s="1"/>
  <c r="G121" i="17"/>
  <c r="CF121" i="20" s="1"/>
  <c r="AC121" i="17"/>
  <c r="CG121" i="20" s="1"/>
  <c r="B122" i="17"/>
  <c r="CE122" i="20"/>
  <c r="G122" i="17"/>
  <c r="CF122" i="20" s="1"/>
  <c r="AC122" i="17"/>
  <c r="CG122" i="20" s="1"/>
  <c r="B123" i="17"/>
  <c r="G123"/>
  <c r="CF123" i="20"/>
  <c r="AC123" i="17"/>
  <c r="CG123" i="20" s="1"/>
  <c r="B124" i="17"/>
  <c r="G124"/>
  <c r="CF124" i="20" s="1"/>
  <c r="AC124" i="17"/>
  <c r="CG124" i="20"/>
  <c r="B125" i="17"/>
  <c r="CE125" i="20" s="1"/>
  <c r="G125" i="17"/>
  <c r="CF125" i="20" s="1"/>
  <c r="AC125" i="17"/>
  <c r="CG125" i="20" s="1"/>
  <c r="B126" i="17"/>
  <c r="CE126" i="20"/>
  <c r="G126" i="17"/>
  <c r="CF126" i="20" s="1"/>
  <c r="AC126" i="17"/>
  <c r="CG126" i="20" s="1"/>
  <c r="B127" i="17"/>
  <c r="CE127" i="20" s="1"/>
  <c r="G127" i="17"/>
  <c r="CF127" i="20"/>
  <c r="AC127" i="17"/>
  <c r="CG127" i="20" s="1"/>
  <c r="B128" i="17"/>
  <c r="CE128" i="20" s="1"/>
  <c r="G128" i="17"/>
  <c r="CF128" i="20" s="1"/>
  <c r="AC128" i="17"/>
  <c r="CG128" i="20"/>
  <c r="B129" i="17"/>
  <c r="CE129" i="20" s="1"/>
  <c r="G129" i="17"/>
  <c r="CF129" i="20" s="1"/>
  <c r="AC129" i="17"/>
  <c r="CG129" i="20" s="1"/>
  <c r="B130" i="17"/>
  <c r="CE130" i="20"/>
  <c r="G130" i="17"/>
  <c r="CF130" i="20" s="1"/>
  <c r="AC130" i="17"/>
  <c r="CG130" i="20" s="1"/>
  <c r="B131" i="17"/>
  <c r="CE131" i="20" s="1"/>
  <c r="G131" i="17"/>
  <c r="CF131" i="20"/>
  <c r="AC131" i="17"/>
  <c r="CG131" i="20" s="1"/>
  <c r="B132" i="17"/>
  <c r="CE132" i="20" s="1"/>
  <c r="G132" i="17"/>
  <c r="CF132" i="20" s="1"/>
  <c r="AC132" i="17"/>
  <c r="CG132" i="20"/>
  <c r="B133" i="17"/>
  <c r="CE133" i="20" s="1"/>
  <c r="G133" i="17"/>
  <c r="CF133" i="20" s="1"/>
  <c r="AC133" i="17"/>
  <c r="CG133" i="20" s="1"/>
  <c r="B134" i="17"/>
  <c r="CE134" i="20"/>
  <c r="G134" i="17"/>
  <c r="CF134" i="20" s="1"/>
  <c r="AC134" i="17"/>
  <c r="CG134" i="20" s="1"/>
  <c r="B135" i="17"/>
  <c r="G135"/>
  <c r="CF135" i="20"/>
  <c r="AC135" i="17"/>
  <c r="CG135" i="20" s="1"/>
  <c r="B136" i="17"/>
  <c r="G136"/>
  <c r="CF136" i="20" s="1"/>
  <c r="AC136" i="17"/>
  <c r="CG136" i="20"/>
  <c r="B137" i="17"/>
  <c r="CE137" i="20" s="1"/>
  <c r="G137" i="17"/>
  <c r="CF137" i="20" s="1"/>
  <c r="AC137" i="17"/>
  <c r="CG137" i="20" s="1"/>
  <c r="B138" i="17"/>
  <c r="CE138" i="20"/>
  <c r="G138" i="17"/>
  <c r="CF138" i="20" s="1"/>
  <c r="AC138" i="17"/>
  <c r="CG138" i="20" s="1"/>
  <c r="B139" i="17"/>
  <c r="G139"/>
  <c r="CF139" i="20"/>
  <c r="AC139" i="17"/>
  <c r="CG139" i="20" s="1"/>
  <c r="B140" i="17"/>
  <c r="G140"/>
  <c r="CF140" i="20" s="1"/>
  <c r="AC140" i="17"/>
  <c r="CG140" i="20"/>
  <c r="B141" i="17"/>
  <c r="CE141" i="20" s="1"/>
  <c r="G141" i="17"/>
  <c r="CF141" i="20" s="1"/>
  <c r="AC141" i="17"/>
  <c r="CG141" i="20" s="1"/>
  <c r="B142" i="17"/>
  <c r="CE142" i="20"/>
  <c r="G142" i="17"/>
  <c r="CF142" i="20" s="1"/>
  <c r="AC142" i="17"/>
  <c r="CG142" i="20" s="1"/>
  <c r="B143" i="17"/>
  <c r="CE143" i="20" s="1"/>
  <c r="G143" i="17"/>
  <c r="CF143" i="20"/>
  <c r="AC143" i="17"/>
  <c r="CG143" i="20" s="1"/>
  <c r="B144" i="17"/>
  <c r="CE144" i="20" s="1"/>
  <c r="G144" i="17"/>
  <c r="CF144" i="20" s="1"/>
  <c r="AC144" i="17"/>
  <c r="CG144" i="20"/>
  <c r="B145" i="17"/>
  <c r="CE145" i="20" s="1"/>
  <c r="G145" i="17"/>
  <c r="CF145" i="20" s="1"/>
  <c r="AC145" i="17"/>
  <c r="CG145" i="20" s="1"/>
  <c r="B146" i="17"/>
  <c r="CE146" i="20"/>
  <c r="G146" i="17"/>
  <c r="CF146" i="20" s="1"/>
  <c r="AC146" i="17"/>
  <c r="CG146" i="20" s="1"/>
  <c r="B147" i="17"/>
  <c r="CE147" i="20" s="1"/>
  <c r="G147" i="17"/>
  <c r="CF147" i="20"/>
  <c r="AC147" i="17"/>
  <c r="CG147" i="20" s="1"/>
  <c r="B148" i="17"/>
  <c r="CE148" i="20" s="1"/>
  <c r="G148" i="17"/>
  <c r="CF148" i="20" s="1"/>
  <c r="AC148" i="17"/>
  <c r="CG148" i="20"/>
  <c r="B149" i="17"/>
  <c r="CE149" i="20" s="1"/>
  <c r="G149" i="17"/>
  <c r="CF149" i="20" s="1"/>
  <c r="AC149" i="17"/>
  <c r="CG149" i="20" s="1"/>
  <c r="B150" i="17"/>
  <c r="CE150" i="20"/>
  <c r="G150" i="17"/>
  <c r="CF150" i="20" s="1"/>
  <c r="AC150" i="17"/>
  <c r="CG150" i="20" s="1"/>
  <c r="B151" i="17"/>
  <c r="G151"/>
  <c r="CF151" i="20"/>
  <c r="AC151" i="17"/>
  <c r="CG151" i="20" s="1"/>
  <c r="B152" i="17"/>
  <c r="G152"/>
  <c r="CF152" i="20" s="1"/>
  <c r="AC152" i="17"/>
  <c r="CG152" i="20"/>
  <c r="B153" i="17"/>
  <c r="CE153" i="20" s="1"/>
  <c r="G153" i="17"/>
  <c r="CF153" i="20" s="1"/>
  <c r="AC153" i="17"/>
  <c r="CG153" i="20" s="1"/>
  <c r="B154" i="17"/>
  <c r="CE154" i="20"/>
  <c r="G154" i="17"/>
  <c r="CF154" i="20" s="1"/>
  <c r="AC154" i="17"/>
  <c r="CG154" i="20" s="1"/>
  <c r="B155" i="17"/>
  <c r="G155"/>
  <c r="CF155" i="20"/>
  <c r="AC155" i="17"/>
  <c r="CG155" i="20" s="1"/>
  <c r="B156" i="17"/>
  <c r="G156"/>
  <c r="CF156" i="20" s="1"/>
  <c r="AC156" i="17"/>
  <c r="CG156" i="20"/>
  <c r="B157" i="17"/>
  <c r="CE157" i="20" s="1"/>
  <c r="G157" i="17"/>
  <c r="CF157" i="20" s="1"/>
  <c r="AC157" i="17"/>
  <c r="CG157" i="20" s="1"/>
  <c r="B158" i="17"/>
  <c r="CE158" i="20"/>
  <c r="G158" i="17"/>
  <c r="CF158" i="20" s="1"/>
  <c r="AC158" i="17"/>
  <c r="CG158" i="20" s="1"/>
  <c r="B159" i="17"/>
  <c r="CE159" i="20" s="1"/>
  <c r="G159" i="17"/>
  <c r="CF159" i="20"/>
  <c r="AC159" i="17"/>
  <c r="CG159" i="20" s="1"/>
  <c r="B160" i="17"/>
  <c r="CE160" i="20" s="1"/>
  <c r="G160" i="17"/>
  <c r="CF160" i="20" s="1"/>
  <c r="AC160" i="17"/>
  <c r="CG160" i="20"/>
  <c r="B161" i="17"/>
  <c r="CE161" i="20" s="1"/>
  <c r="G161" i="17"/>
  <c r="CF161" i="20" s="1"/>
  <c r="AC161" i="17"/>
  <c r="CG161" i="20" s="1"/>
  <c r="B162" i="17"/>
  <c r="CE162" i="20"/>
  <c r="G162" i="17"/>
  <c r="CF162" i="20" s="1"/>
  <c r="AC162" i="17"/>
  <c r="CG162" i="20" s="1"/>
  <c r="B163" i="17"/>
  <c r="CE163" i="20" s="1"/>
  <c r="G163" i="17"/>
  <c r="CF163" i="20"/>
  <c r="AC163" i="17"/>
  <c r="CG163" i="20" s="1"/>
  <c r="B164" i="17"/>
  <c r="CE164" i="20" s="1"/>
  <c r="G164" i="17"/>
  <c r="CF164" i="20" s="1"/>
  <c r="AC164" i="17"/>
  <c r="CG164" i="20"/>
  <c r="B165" i="17"/>
  <c r="CE165" i="20" s="1"/>
  <c r="G165" i="17"/>
  <c r="CF165" i="20" s="1"/>
  <c r="AC165" i="17"/>
  <c r="CG165" i="20" s="1"/>
  <c r="B166" i="17"/>
  <c r="CE166" i="20"/>
  <c r="G166" i="17"/>
  <c r="CF166" i="20" s="1"/>
  <c r="AC166" i="17"/>
  <c r="CG166" i="20" s="1"/>
  <c r="B167" i="17"/>
  <c r="G167"/>
  <c r="CF167" i="20"/>
  <c r="AC167" i="17"/>
  <c r="CG167" i="20" s="1"/>
  <c r="B168" i="17"/>
  <c r="G168"/>
  <c r="CF168" i="20" s="1"/>
  <c r="AC168" i="17"/>
  <c r="CG168" i="20"/>
  <c r="B169" i="17"/>
  <c r="CE169" i="20" s="1"/>
  <c r="G169" i="17"/>
  <c r="CF169" i="20" s="1"/>
  <c r="AC169" i="17"/>
  <c r="CG169" i="20" s="1"/>
  <c r="B170" i="17"/>
  <c r="CE170" i="20"/>
  <c r="G170" i="17"/>
  <c r="CF170" i="20" s="1"/>
  <c r="AC170" i="17"/>
  <c r="CG170" i="20" s="1"/>
  <c r="B171" i="17"/>
  <c r="G171"/>
  <c r="CF171" i="20"/>
  <c r="AC171" i="17"/>
  <c r="CG171" i="20" s="1"/>
  <c r="B172" i="17"/>
  <c r="G172"/>
  <c r="CF172" i="20" s="1"/>
  <c r="AC172" i="17"/>
  <c r="CG172" i="20"/>
  <c r="B173" i="17"/>
  <c r="CE173" i="20" s="1"/>
  <c r="G173" i="17"/>
  <c r="CF173" i="20" s="1"/>
  <c r="AC173" i="17"/>
  <c r="CG173" i="20" s="1"/>
  <c r="B174" i="17"/>
  <c r="CE174" i="20"/>
  <c r="G174" i="17"/>
  <c r="CF174" i="20" s="1"/>
  <c r="AC174" i="17"/>
  <c r="CG174" i="20" s="1"/>
  <c r="B175" i="17"/>
  <c r="CE175" i="20" s="1"/>
  <c r="G175" i="17"/>
  <c r="CF175" i="20"/>
  <c r="AC175" i="17"/>
  <c r="CG175" i="20" s="1"/>
  <c r="B176" i="17"/>
  <c r="CE176" i="20" s="1"/>
  <c r="G176" i="17"/>
  <c r="CF176" i="20" s="1"/>
  <c r="AC176" i="17"/>
  <c r="CG176" i="20"/>
  <c r="B177" i="17"/>
  <c r="CE177" i="20" s="1"/>
  <c r="G177" i="17"/>
  <c r="CF177" i="20" s="1"/>
  <c r="AC177" i="17"/>
  <c r="CG177" i="20" s="1"/>
  <c r="B178" i="17"/>
  <c r="CE178" i="20"/>
  <c r="G178" i="17"/>
  <c r="CF178" i="20" s="1"/>
  <c r="AC178" i="17"/>
  <c r="CG178" i="20" s="1"/>
  <c r="B179" i="17"/>
  <c r="CE179" i="20" s="1"/>
  <c r="G179" i="17"/>
  <c r="CF179" i="20"/>
  <c r="AC179" i="17"/>
  <c r="CG179" i="20" s="1"/>
  <c r="B180" i="17"/>
  <c r="CE180" i="20" s="1"/>
  <c r="G180" i="17"/>
  <c r="CF180" i="20" s="1"/>
  <c r="AC180" i="17"/>
  <c r="CG180" i="20"/>
  <c r="B181" i="17"/>
  <c r="CE181" i="20" s="1"/>
  <c r="G181" i="17"/>
  <c r="CF181" i="20" s="1"/>
  <c r="AC181" i="17"/>
  <c r="CG181" i="20" s="1"/>
  <c r="B182" i="17"/>
  <c r="CE182" i="20"/>
  <c r="G182" i="17"/>
  <c r="CF182" i="20" s="1"/>
  <c r="AC182" i="17"/>
  <c r="CG182" i="20" s="1"/>
  <c r="B183" i="17"/>
  <c r="CE183" i="20" s="1"/>
  <c r="G183" i="17"/>
  <c r="CF183" i="20"/>
  <c r="AC183" i="17"/>
  <c r="CG183" i="20" s="1"/>
  <c r="B184" i="17"/>
  <c r="CE184" i="20" s="1"/>
  <c r="G184" i="17"/>
  <c r="CF184" i="20" s="1"/>
  <c r="AC184" i="17"/>
  <c r="CG184" i="20"/>
  <c r="B185" i="17"/>
  <c r="CE185" i="20" s="1"/>
  <c r="G185" i="17"/>
  <c r="CF185" i="20" s="1"/>
  <c r="AC185" i="17"/>
  <c r="CG185" i="20" s="1"/>
  <c r="B186" i="17"/>
  <c r="CE186" i="20"/>
  <c r="G186" i="17"/>
  <c r="CF186" i="20" s="1"/>
  <c r="AC186" i="17"/>
  <c r="CG186" i="20" s="1"/>
  <c r="B187" i="17"/>
  <c r="CE187" i="20" s="1"/>
  <c r="G187" i="17"/>
  <c r="CF187" i="20"/>
  <c r="AC187" i="17"/>
  <c r="CG187" i="20" s="1"/>
  <c r="B188" i="17"/>
  <c r="G188"/>
  <c r="CF188" i="20" s="1"/>
  <c r="AC188" i="17"/>
  <c r="CG188" i="20"/>
  <c r="B189" i="17"/>
  <c r="CE189" i="20" s="1"/>
  <c r="G189" i="17"/>
  <c r="CF189" i="20" s="1"/>
  <c r="AC189" i="17"/>
  <c r="CG189" i="20" s="1"/>
  <c r="B190" i="17"/>
  <c r="CE190" i="20"/>
  <c r="G190" i="17"/>
  <c r="CF190" i="20" s="1"/>
  <c r="AC190" i="17"/>
  <c r="CG190" i="20" s="1"/>
  <c r="B191" i="17"/>
  <c r="CE191" i="20" s="1"/>
  <c r="G191" i="17"/>
  <c r="CF191" i="20"/>
  <c r="AC191" i="17"/>
  <c r="CG191" i="20" s="1"/>
  <c r="B192" i="17"/>
  <c r="CE192" i="20" s="1"/>
  <c r="G192" i="17"/>
  <c r="CF192" i="20" s="1"/>
  <c r="AC192" i="17"/>
  <c r="CG192" i="20"/>
  <c r="B193" i="17"/>
  <c r="CE193" i="20" s="1"/>
  <c r="G193" i="17"/>
  <c r="CF193" i="20" s="1"/>
  <c r="AC193" i="17"/>
  <c r="CG193" i="20" s="1"/>
  <c r="B194" i="17"/>
  <c r="CE194" i="20"/>
  <c r="G194" i="17"/>
  <c r="CF194" i="20" s="1"/>
  <c r="AC194" i="17"/>
  <c r="CG194" i="20" s="1"/>
  <c r="B195" i="17"/>
  <c r="CE195" i="20" s="1"/>
  <c r="G195" i="17"/>
  <c r="CF195" i="20"/>
  <c r="AC195" i="17"/>
  <c r="CG195" i="20" s="1"/>
  <c r="B196" i="17"/>
  <c r="CE196" i="20" s="1"/>
  <c r="G196" i="17"/>
  <c r="CF196" i="20" s="1"/>
  <c r="AC196" i="17"/>
  <c r="CG196" i="20"/>
  <c r="B197" i="17"/>
  <c r="CE197" i="20" s="1"/>
  <c r="G197" i="17"/>
  <c r="CF197" i="20" s="1"/>
  <c r="AC197" i="17"/>
  <c r="CG197" i="20" s="1"/>
  <c r="B198" i="17"/>
  <c r="CE198" i="20"/>
  <c r="G198" i="17"/>
  <c r="CF198" i="20"/>
  <c r="AC198" i="17"/>
  <c r="CG198" i="20"/>
  <c r="B199" i="17"/>
  <c r="CE199" i="20"/>
  <c r="G199" i="17"/>
  <c r="CF199" i="20"/>
  <c r="AC199" i="17"/>
  <c r="CG199" i="20"/>
  <c r="B200" i="17"/>
  <c r="CE200" i="20"/>
  <c r="G200" i="17"/>
  <c r="CF200" i="20"/>
  <c r="AC200" i="17"/>
  <c r="CG200" i="20"/>
  <c r="B201" i="17"/>
  <c r="CE201" i="20"/>
  <c r="G201" i="17"/>
  <c r="CF201" i="20"/>
  <c r="AC201" i="17"/>
  <c r="CG201" i="20"/>
  <c r="B202" i="17"/>
  <c r="CE202" i="20"/>
  <c r="G202" i="17"/>
  <c r="CF202" i="20"/>
  <c r="AC202" i="17"/>
  <c r="CG202" i="20"/>
  <c r="B203" i="17"/>
  <c r="CE203" i="20"/>
  <c r="G203" i="17"/>
  <c r="CF203" i="20"/>
  <c r="AC203" i="17"/>
  <c r="CG203" i="20"/>
  <c r="B204" i="17"/>
  <c r="CE204" i="20"/>
  <c r="G204" i="17"/>
  <c r="CF204" i="20"/>
  <c r="AC204" i="17"/>
  <c r="CG204" i="20"/>
  <c r="B205" i="17"/>
  <c r="CE205" i="20"/>
  <c r="G205" i="17"/>
  <c r="CF205" i="20"/>
  <c r="AC205" i="17"/>
  <c r="CG205" i="20"/>
  <c r="B206" i="17"/>
  <c r="CE206" i="20"/>
  <c r="G206" i="17"/>
  <c r="CF206" i="20"/>
  <c r="AC206" i="17"/>
  <c r="CG206" i="20"/>
  <c r="B207" i="17"/>
  <c r="CE207" i="20"/>
  <c r="G207" i="17"/>
  <c r="CF207" i="20"/>
  <c r="AC207" i="17"/>
  <c r="CG207" i="20"/>
  <c r="B208" i="17"/>
  <c r="CE208" i="20"/>
  <c r="G208" i="17"/>
  <c r="CF208" i="20"/>
  <c r="AC208" i="17"/>
  <c r="CG208" i="20"/>
  <c r="B209" i="17"/>
  <c r="CE209" i="20"/>
  <c r="G209" i="17"/>
  <c r="CF209" i="20"/>
  <c r="AC209" i="17"/>
  <c r="CG209" i="20"/>
  <c r="B210" i="17"/>
  <c r="CE210" i="20"/>
  <c r="G210" i="17"/>
  <c r="CF210" i="20"/>
  <c r="AC210" i="17"/>
  <c r="CG210" i="20"/>
  <c r="B211" i="17"/>
  <c r="CE211" i="20"/>
  <c r="G211" i="17"/>
  <c r="CF211" i="20"/>
  <c r="AC211" i="17"/>
  <c r="CG211" i="20"/>
  <c r="B212" i="17"/>
  <c r="CE212" i="20"/>
  <c r="G212" i="17"/>
  <c r="CF212" i="20"/>
  <c r="AC212" i="17"/>
  <c r="CG212" i="20"/>
  <c r="B213" i="17"/>
  <c r="CE213" i="20"/>
  <c r="G213" i="17"/>
  <c r="CF213" i="20"/>
  <c r="AC213" i="17"/>
  <c r="CG213" i="20"/>
  <c r="B214" i="17"/>
  <c r="CE214" i="20"/>
  <c r="G214" i="17"/>
  <c r="CF214" i="20"/>
  <c r="AC214" i="17"/>
  <c r="CG214" i="20"/>
  <c r="B215" i="17"/>
  <c r="CE215" i="20"/>
  <c r="G215" i="17"/>
  <c r="CF215" i="20"/>
  <c r="AC215" i="17"/>
  <c r="CG215" i="20"/>
  <c r="B216" i="17"/>
  <c r="CE216" i="20"/>
  <c r="G216" i="17"/>
  <c r="CF216" i="20"/>
  <c r="AC216" i="17"/>
  <c r="CG216" i="20"/>
  <c r="B217" i="17"/>
  <c r="CE217" i="20"/>
  <c r="G217" i="17"/>
  <c r="CF217" i="20"/>
  <c r="AC217" i="17"/>
  <c r="CG217" i="20"/>
  <c r="B218" i="17"/>
  <c r="CE218" i="20"/>
  <c r="G218" i="17"/>
  <c r="CF218" i="20"/>
  <c r="AC218" i="17"/>
  <c r="CG218" i="20"/>
  <c r="B219" i="17"/>
  <c r="CE219" i="20"/>
  <c r="G219" i="17"/>
  <c r="CF219" i="20"/>
  <c r="AC219" i="17"/>
  <c r="CG219" i="20"/>
  <c r="B220" i="17"/>
  <c r="CE220" i="20"/>
  <c r="G220" i="17"/>
  <c r="CF220" i="20"/>
  <c r="AC220" i="17"/>
  <c r="CG220" i="20"/>
  <c r="B221" i="17"/>
  <c r="CE221" i="20"/>
  <c r="G221" i="17"/>
  <c r="CF221" i="20"/>
  <c r="AC221" i="17"/>
  <c r="CG221" i="20"/>
  <c r="B222" i="17"/>
  <c r="CE222" i="20"/>
  <c r="G222" i="17"/>
  <c r="CF222" i="20"/>
  <c r="AC222" i="17"/>
  <c r="CG222" i="20"/>
  <c r="B223" i="17"/>
  <c r="CE223" i="20"/>
  <c r="G223" i="17"/>
  <c r="CF223" i="20"/>
  <c r="AC223" i="17"/>
  <c r="CG223" i="20"/>
  <c r="B224" i="17"/>
  <c r="CE224" i="20"/>
  <c r="G224" i="17"/>
  <c r="CF224" i="20"/>
  <c r="AC224" i="17"/>
  <c r="CG224" i="20"/>
  <c r="B225" i="17"/>
  <c r="CE225" i="20"/>
  <c r="G225" i="17"/>
  <c r="CF225" i="20"/>
  <c r="AC225" i="17"/>
  <c r="CG225" i="20"/>
  <c r="B226" i="17"/>
  <c r="CE226" i="20"/>
  <c r="G226" i="17"/>
  <c r="CF226" i="20"/>
  <c r="AC226" i="17"/>
  <c r="CG226" i="20"/>
  <c r="B227" i="17"/>
  <c r="CE227" i="20"/>
  <c r="G227" i="17"/>
  <c r="CF227" i="20"/>
  <c r="AC227" i="17"/>
  <c r="CG227" i="20"/>
  <c r="B228" i="17"/>
  <c r="CE228" i="20"/>
  <c r="G228" i="17"/>
  <c r="CF228" i="20"/>
  <c r="AC228" i="17"/>
  <c r="CG228" i="20"/>
  <c r="B229" i="17"/>
  <c r="CE229" i="20"/>
  <c r="G229" i="17"/>
  <c r="CF229" i="20"/>
  <c r="AC229" i="17"/>
  <c r="CG229" i="20"/>
  <c r="B230" i="17"/>
  <c r="CE230" i="20"/>
  <c r="G230" i="17"/>
  <c r="CF230" i="20"/>
  <c r="AC230" i="17"/>
  <c r="CG230" i="20"/>
  <c r="B231" i="17"/>
  <c r="CE231" i="20"/>
  <c r="G231" i="17"/>
  <c r="CF231" i="20"/>
  <c r="AC231" i="17"/>
  <c r="CG231" i="20"/>
  <c r="B232" i="17"/>
  <c r="CE232" i="20"/>
  <c r="G232" i="17"/>
  <c r="CF232" i="20"/>
  <c r="AC232" i="17"/>
  <c r="CG232" i="20"/>
  <c r="B233" i="17"/>
  <c r="CE233" i="20"/>
  <c r="G233" i="17"/>
  <c r="CF233" i="20"/>
  <c r="AC233" i="17"/>
  <c r="CG233" i="20"/>
  <c r="B234" i="17"/>
  <c r="CE234" i="20"/>
  <c r="G234" i="17"/>
  <c r="CF234" i="20"/>
  <c r="AC234" i="17"/>
  <c r="CG234" i="20"/>
  <c r="B235" i="17"/>
  <c r="CE235" i="20"/>
  <c r="G235" i="17"/>
  <c r="CF235" i="20"/>
  <c r="AC235" i="17"/>
  <c r="CG235" i="20"/>
  <c r="B236" i="17"/>
  <c r="CE236" i="20"/>
  <c r="G236" i="17"/>
  <c r="CF236" i="20"/>
  <c r="AC236" i="17"/>
  <c r="CG236" i="20"/>
  <c r="B237" i="17"/>
  <c r="CE237" i="20"/>
  <c r="G237" i="17"/>
  <c r="CF237" i="20"/>
  <c r="AC237" i="17"/>
  <c r="CG237" i="20"/>
  <c r="B238" i="17"/>
  <c r="CE238" i="20"/>
  <c r="G238" i="17"/>
  <c r="CF238" i="20"/>
  <c r="AC238" i="17"/>
  <c r="CG238" i="20"/>
  <c r="B239" i="17"/>
  <c r="CE239" i="20"/>
  <c r="G239" i="17"/>
  <c r="CF239" i="20"/>
  <c r="AC239" i="17"/>
  <c r="CG239" i="20"/>
  <c r="B240" i="17"/>
  <c r="CE240" i="20"/>
  <c r="G240" i="17"/>
  <c r="CF240" i="20"/>
  <c r="AC240" i="17"/>
  <c r="CG240" i="20"/>
  <c r="B241" i="17"/>
  <c r="CE241" i="20"/>
  <c r="G241" i="17"/>
  <c r="CF241" i="20"/>
  <c r="AC241" i="17"/>
  <c r="CG241" i="20"/>
  <c r="B242" i="17"/>
  <c r="CE242" i="20"/>
  <c r="G242" i="17"/>
  <c r="CF242" i="20"/>
  <c r="AC242" i="17"/>
  <c r="CG242" i="20"/>
  <c r="B243" i="17"/>
  <c r="CE243" i="20"/>
  <c r="G243" i="17"/>
  <c r="CF243" i="20"/>
  <c r="AC243" i="17"/>
  <c r="CG243" i="20"/>
  <c r="B244" i="17"/>
  <c r="CE244" i="20"/>
  <c r="G244" i="17"/>
  <c r="CF244" i="20"/>
  <c r="AC244" i="17"/>
  <c r="CG244" i="20"/>
  <c r="B245" i="17"/>
  <c r="CE245" i="20"/>
  <c r="G245" i="17"/>
  <c r="CF245" i="20"/>
  <c r="AC245" i="17"/>
  <c r="CG245" i="20"/>
  <c r="B246" i="17"/>
  <c r="CE246" i="20"/>
  <c r="G246" i="17"/>
  <c r="CF246" i="20"/>
  <c r="AC246" i="17"/>
  <c r="CG246" i="20"/>
  <c r="B247" i="17"/>
  <c r="CE247" i="20"/>
  <c r="G247" i="17"/>
  <c r="CF247" i="20"/>
  <c r="AC247" i="17"/>
  <c r="CG247" i="20"/>
  <c r="B248" i="17"/>
  <c r="CE248" i="20"/>
  <c r="G248" i="17"/>
  <c r="CF248" i="20"/>
  <c r="AC248" i="17"/>
  <c r="CG248" i="20"/>
  <c r="AC15" i="17"/>
  <c r="CG15" i="20"/>
  <c r="G15" i="17"/>
  <c r="CF15" i="20"/>
  <c r="B15" i="17"/>
  <c r="BS310" i="24"/>
  <c r="BT310"/>
  <c r="BU310"/>
  <c r="BS311"/>
  <c r="BT311"/>
  <c r="BU311"/>
  <c r="BV311"/>
  <c r="BW311"/>
  <c r="BX311"/>
  <c r="BS312"/>
  <c r="BT312"/>
  <c r="BU312"/>
  <c r="BV312"/>
  <c r="BW312"/>
  <c r="BX312"/>
  <c r="BS313"/>
  <c r="BT313"/>
  <c r="BU313"/>
  <c r="BV313"/>
  <c r="BX32"/>
  <c r="BX35"/>
  <c r="BX41"/>
  <c r="BY41"/>
  <c r="DD47"/>
  <c r="BX48"/>
  <c r="BX57"/>
  <c r="BS67"/>
  <c r="BS68"/>
  <c r="BS69"/>
  <c r="BT69"/>
  <c r="BU69"/>
  <c r="BV69"/>
  <c r="BS70"/>
  <c r="BT70"/>
  <c r="BU70"/>
  <c r="BS71"/>
  <c r="BT71"/>
  <c r="BS72"/>
  <c r="BT72"/>
  <c r="BU72"/>
  <c r="BV72"/>
  <c r="BW72"/>
  <c r="BX72"/>
  <c r="BS73"/>
  <c r="BT73"/>
  <c r="BU73"/>
  <c r="BS74"/>
  <c r="BT74"/>
  <c r="BU74"/>
  <c r="BV74"/>
  <c r="BW74"/>
  <c r="BS75"/>
  <c r="BT75"/>
  <c r="BU75"/>
  <c r="BV75"/>
  <c r="BW75"/>
  <c r="BX75"/>
  <c r="BS76"/>
  <c r="BS77"/>
  <c r="BT77"/>
  <c r="BU77"/>
  <c r="BS78"/>
  <c r="BT78"/>
  <c r="BS79"/>
  <c r="BT79"/>
  <c r="BS80"/>
  <c r="BT80"/>
  <c r="BS81"/>
  <c r="BT81"/>
  <c r="BU81"/>
  <c r="BV81"/>
  <c r="BS82"/>
  <c r="BT82"/>
  <c r="BS83"/>
  <c r="BT83"/>
  <c r="BU83"/>
  <c r="BV83"/>
  <c r="BS84"/>
  <c r="BT84"/>
  <c r="BU84"/>
  <c r="BS85"/>
  <c r="BT85"/>
  <c r="BU85"/>
  <c r="BS86"/>
  <c r="BT86"/>
  <c r="BS87"/>
  <c r="BT87"/>
  <c r="BS88"/>
  <c r="BT88"/>
  <c r="BU88"/>
  <c r="BS89"/>
  <c r="BT89"/>
  <c r="BU89"/>
  <c r="BS90"/>
  <c r="BT90"/>
  <c r="BS91"/>
  <c r="BT91"/>
  <c r="BU91"/>
  <c r="BV91"/>
  <c r="BS92"/>
  <c r="BT92"/>
  <c r="BU92"/>
  <c r="BS93"/>
  <c r="BT93"/>
  <c r="BU93"/>
  <c r="BS94"/>
  <c r="BT94"/>
  <c r="BU94"/>
  <c r="BS95"/>
  <c r="BT95"/>
  <c r="BS96"/>
  <c r="BT96"/>
  <c r="BU96"/>
  <c r="BS97"/>
  <c r="BT97"/>
  <c r="BS98"/>
  <c r="BT98"/>
  <c r="BU98"/>
  <c r="BS99"/>
  <c r="BS100"/>
  <c r="BT100"/>
  <c r="BU100"/>
  <c r="BS101"/>
  <c r="BT101"/>
  <c r="BU101"/>
  <c r="BS102"/>
  <c r="BT102"/>
  <c r="BS103"/>
  <c r="BT103"/>
  <c r="BS104"/>
  <c r="BT104"/>
  <c r="BU104"/>
  <c r="BV104"/>
  <c r="BS105"/>
  <c r="BS106"/>
  <c r="BT106"/>
  <c r="BS107"/>
  <c r="BT107"/>
  <c r="BU107"/>
  <c r="BS108"/>
  <c r="BT108"/>
  <c r="BU108"/>
  <c r="BS109"/>
  <c r="BT109"/>
  <c r="BU109"/>
  <c r="BS110"/>
  <c r="BT110"/>
  <c r="BU110"/>
  <c r="BS111"/>
  <c r="BT111"/>
  <c r="BS112"/>
  <c r="BS113"/>
  <c r="BS114"/>
  <c r="BT114"/>
  <c r="BU114"/>
  <c r="BS115"/>
  <c r="BT115"/>
  <c r="BU115"/>
  <c r="BS116"/>
  <c r="BT116"/>
  <c r="BU116"/>
  <c r="BS117"/>
  <c r="BT117"/>
  <c r="BU117"/>
  <c r="BS118"/>
  <c r="BT118"/>
  <c r="BS119"/>
  <c r="DD119"/>
  <c r="BT119"/>
  <c r="BS120"/>
  <c r="BT120"/>
  <c r="BU120"/>
  <c r="BS121"/>
  <c r="BT121"/>
  <c r="BU121"/>
  <c r="BV121"/>
  <c r="BS122"/>
  <c r="BT122"/>
  <c r="BU122"/>
  <c r="BS123"/>
  <c r="BT123"/>
  <c r="BU123"/>
  <c r="BV123"/>
  <c r="BS124"/>
  <c r="BS125"/>
  <c r="BT125"/>
  <c r="BU125"/>
  <c r="BV125"/>
  <c r="BS126"/>
  <c r="BS127"/>
  <c r="BS128"/>
  <c r="BT128"/>
  <c r="DE128"/>
  <c r="BU128"/>
  <c r="BV128"/>
  <c r="DG128"/>
  <c r="BS129"/>
  <c r="BT129"/>
  <c r="BS130"/>
  <c r="BT130"/>
  <c r="DE130"/>
  <c r="BS131"/>
  <c r="BT131"/>
  <c r="BS132"/>
  <c r="BS133"/>
  <c r="BS134"/>
  <c r="BT134"/>
  <c r="DE134"/>
  <c r="BU134"/>
  <c r="DF134"/>
  <c r="BS135"/>
  <c r="BT135"/>
  <c r="BS136"/>
  <c r="BT136"/>
  <c r="BU136"/>
  <c r="DF136"/>
  <c r="BV136"/>
  <c r="BW136"/>
  <c r="DH136"/>
  <c r="BS137"/>
  <c r="BS138"/>
  <c r="BT138"/>
  <c r="BU138"/>
  <c r="BS139"/>
  <c r="BS140"/>
  <c r="BS141"/>
  <c r="BT141"/>
  <c r="BS142"/>
  <c r="BT142"/>
  <c r="BU142"/>
  <c r="DF142"/>
  <c r="BV142"/>
  <c r="BW142"/>
  <c r="DH142"/>
  <c r="BS143"/>
  <c r="BS144"/>
  <c r="BT144"/>
  <c r="DE144"/>
  <c r="BU144"/>
  <c r="BV144"/>
  <c r="DG144"/>
  <c r="BS145"/>
  <c r="BS146"/>
  <c r="BT146"/>
  <c r="DE146"/>
  <c r="BU146"/>
  <c r="BV146"/>
  <c r="DG146"/>
  <c r="BS147"/>
  <c r="BS148"/>
  <c r="BS149"/>
  <c r="BT149"/>
  <c r="BS150"/>
  <c r="BT150"/>
  <c r="BU150"/>
  <c r="BS151"/>
  <c r="BS152"/>
  <c r="BT152"/>
  <c r="BU152"/>
  <c r="DF152"/>
  <c r="BV152"/>
  <c r="BW152"/>
  <c r="BS153"/>
  <c r="BS154"/>
  <c r="BT154"/>
  <c r="DE154"/>
  <c r="BS155"/>
  <c r="BS156"/>
  <c r="BT156"/>
  <c r="DE156"/>
  <c r="BS157"/>
  <c r="BT157"/>
  <c r="BU157"/>
  <c r="DF157"/>
  <c r="BV157"/>
  <c r="BS158"/>
  <c r="BT158"/>
  <c r="BS159"/>
  <c r="BS160"/>
  <c r="BT160"/>
  <c r="BS161"/>
  <c r="BT161"/>
  <c r="DE161"/>
  <c r="BS162"/>
  <c r="BT162"/>
  <c r="DE162"/>
  <c r="BS163"/>
  <c r="BT163"/>
  <c r="DE163"/>
  <c r="BS164"/>
  <c r="BS165"/>
  <c r="BS166"/>
  <c r="BS167"/>
  <c r="BT167"/>
  <c r="BS168"/>
  <c r="BS169"/>
  <c r="BT169"/>
  <c r="BU169"/>
  <c r="BS170"/>
  <c r="BS171"/>
  <c r="BT171"/>
  <c r="BU171"/>
  <c r="BS172"/>
  <c r="BS173"/>
  <c r="BT173"/>
  <c r="BU173"/>
  <c r="DF173"/>
  <c r="BS174"/>
  <c r="BT174"/>
  <c r="BS175"/>
  <c r="BT175"/>
  <c r="BU175"/>
  <c r="BS176"/>
  <c r="BS177"/>
  <c r="BT177"/>
  <c r="BU177"/>
  <c r="DF177"/>
  <c r="BV177"/>
  <c r="BW177"/>
  <c r="DH177"/>
  <c r="BS178"/>
  <c r="BT178"/>
  <c r="BS179"/>
  <c r="BT179"/>
  <c r="DE179"/>
  <c r="BU179"/>
  <c r="BV179"/>
  <c r="DG179"/>
  <c r="BS180"/>
  <c r="BT180"/>
  <c r="BS181"/>
  <c r="BT181"/>
  <c r="DE181"/>
  <c r="BS182"/>
  <c r="BT182"/>
  <c r="BU182"/>
  <c r="BS183"/>
  <c r="BS184"/>
  <c r="BT184"/>
  <c r="DE184"/>
  <c r="BS185"/>
  <c r="BT185"/>
  <c r="BU185"/>
  <c r="BS186"/>
  <c r="BS187"/>
  <c r="BT187"/>
  <c r="BU187"/>
  <c r="DF187"/>
  <c r="BV187"/>
  <c r="BW187"/>
  <c r="DH187"/>
  <c r="BS188"/>
  <c r="BS189"/>
  <c r="BT189"/>
  <c r="BS190"/>
  <c r="BS191"/>
  <c r="BS192"/>
  <c r="BS193"/>
  <c r="BS194"/>
  <c r="BS195"/>
  <c r="BT195"/>
  <c r="BS196"/>
  <c r="BT196"/>
  <c r="DE196"/>
  <c r="BS197"/>
  <c r="BT197"/>
  <c r="BS198"/>
  <c r="BS199"/>
  <c r="BT199"/>
  <c r="DE199"/>
  <c r="BS200"/>
  <c r="BS201"/>
  <c r="DD201"/>
  <c r="BS202"/>
  <c r="BT202"/>
  <c r="BU202"/>
  <c r="BS203"/>
  <c r="BS204"/>
  <c r="BT204"/>
  <c r="DE204"/>
  <c r="BU204"/>
  <c r="BV204"/>
  <c r="BS205"/>
  <c r="BS206"/>
  <c r="BT206"/>
  <c r="BS207"/>
  <c r="BT207"/>
  <c r="BS208"/>
  <c r="BT208"/>
  <c r="BU208"/>
  <c r="BS209"/>
  <c r="BS210"/>
  <c r="BT210"/>
  <c r="DE210"/>
  <c r="BU210"/>
  <c r="BV210"/>
  <c r="DG210"/>
  <c r="BS211"/>
  <c r="BT211"/>
  <c r="BS212"/>
  <c r="BT212"/>
  <c r="BU212"/>
  <c r="DF212"/>
  <c r="BV212"/>
  <c r="BW212"/>
  <c r="BS213"/>
  <c r="BS214"/>
  <c r="BT214"/>
  <c r="DE214"/>
  <c r="BS215"/>
  <c r="BT215"/>
  <c r="BS216"/>
  <c r="BS217"/>
  <c r="BT217"/>
  <c r="DE217"/>
  <c r="BS218"/>
  <c r="BS219"/>
  <c r="BT219"/>
  <c r="BU219"/>
  <c r="DF219"/>
  <c r="BV219"/>
  <c r="BS220"/>
  <c r="BT220"/>
  <c r="BS221"/>
  <c r="BT221"/>
  <c r="BU221"/>
  <c r="DF221"/>
  <c r="BV221"/>
  <c r="BS222"/>
  <c r="BS223"/>
  <c r="BT223"/>
  <c r="DE223"/>
  <c r="BS224"/>
  <c r="BT224"/>
  <c r="BS225"/>
  <c r="BS226"/>
  <c r="BS227"/>
  <c r="BS228"/>
  <c r="BT228"/>
  <c r="BS229"/>
  <c r="BT229"/>
  <c r="BU229"/>
  <c r="DF229"/>
  <c r="BV229"/>
  <c r="BW229"/>
  <c r="BS230"/>
  <c r="BT230"/>
  <c r="DE230"/>
  <c r="BU230"/>
  <c r="BS231"/>
  <c r="BT231"/>
  <c r="BS232"/>
  <c r="BT232"/>
  <c r="DE232"/>
  <c r="BS233"/>
  <c r="BT233"/>
  <c r="BS234"/>
  <c r="BS235"/>
  <c r="BS236"/>
  <c r="BT236"/>
  <c r="BS237"/>
  <c r="BT237"/>
  <c r="BS238"/>
  <c r="BT238"/>
  <c r="BS239"/>
  <c r="BS240"/>
  <c r="BT240"/>
  <c r="BU240"/>
  <c r="BS241"/>
  <c r="BS242"/>
  <c r="BS243"/>
  <c r="BS244"/>
  <c r="BT244"/>
  <c r="DE244"/>
  <c r="BU244"/>
  <c r="BV244"/>
  <c r="DG244"/>
  <c r="BS245"/>
  <c r="BT245"/>
  <c r="BS246"/>
  <c r="BT246"/>
  <c r="BU246"/>
  <c r="BS247"/>
  <c r="BS248"/>
  <c r="BS249"/>
  <c r="BT249"/>
  <c r="BS250"/>
  <c r="BT250"/>
  <c r="BS251"/>
  <c r="BS252"/>
  <c r="DD252"/>
  <c r="BS253"/>
  <c r="BS254"/>
  <c r="BT254"/>
  <c r="BS255"/>
  <c r="BT255"/>
  <c r="BU255"/>
  <c r="DF255"/>
  <c r="BS256"/>
  <c r="BT256"/>
  <c r="BU256"/>
  <c r="BS257"/>
  <c r="BS258"/>
  <c r="BT258"/>
  <c r="BS259"/>
  <c r="BS260"/>
  <c r="BT260"/>
  <c r="DE260"/>
  <c r="BS261"/>
  <c r="BT261"/>
  <c r="BS262"/>
  <c r="BT262"/>
  <c r="DE262"/>
  <c r="BS263"/>
  <c r="BT263"/>
  <c r="BS264"/>
  <c r="BS265"/>
  <c r="BT265"/>
  <c r="BS266"/>
  <c r="BS267"/>
  <c r="BT267"/>
  <c r="BS268"/>
  <c r="BS269"/>
  <c r="BT269"/>
  <c r="DE269"/>
  <c r="BU269"/>
  <c r="BS270"/>
  <c r="BT270"/>
  <c r="BS271"/>
  <c r="BT271"/>
  <c r="BU271"/>
  <c r="BS272"/>
  <c r="BS273"/>
  <c r="BT273"/>
  <c r="BS274"/>
  <c r="BT274"/>
  <c r="BS275"/>
  <c r="BT275"/>
  <c r="BU275"/>
  <c r="BS276"/>
  <c r="BT276"/>
  <c r="DE276"/>
  <c r="BU276"/>
  <c r="BS277"/>
  <c r="BT277"/>
  <c r="BS278"/>
  <c r="DD278"/>
  <c r="BT278"/>
  <c r="BS279"/>
  <c r="BS280"/>
  <c r="BT280"/>
  <c r="BS281"/>
  <c r="BS282"/>
  <c r="BT282"/>
  <c r="DE282"/>
  <c r="BU282"/>
  <c r="BS283"/>
  <c r="BT283"/>
  <c r="BS284"/>
  <c r="BT284"/>
  <c r="BS285"/>
  <c r="BT285"/>
  <c r="BS286"/>
  <c r="BT286"/>
  <c r="BS287"/>
  <c r="BT287"/>
  <c r="BS288"/>
  <c r="BT288"/>
  <c r="BS289"/>
  <c r="BS290"/>
  <c r="BT290"/>
  <c r="BU290"/>
  <c r="BS291"/>
  <c r="BS292"/>
  <c r="BS293"/>
  <c r="BT293"/>
  <c r="BS294"/>
  <c r="BT294"/>
  <c r="DE294"/>
  <c r="BS295"/>
  <c r="BS296"/>
  <c r="BT296"/>
  <c r="BS297"/>
  <c r="BS298"/>
  <c r="BT298"/>
  <c r="BS299"/>
  <c r="BS300"/>
  <c r="DD300"/>
  <c r="BT300"/>
  <c r="BS301"/>
  <c r="BS302"/>
  <c r="BT302"/>
  <c r="BU302"/>
  <c r="BS303"/>
  <c r="DD303"/>
  <c r="BT303"/>
  <c r="BS304"/>
  <c r="BT304"/>
  <c r="BS305"/>
  <c r="BT305"/>
  <c r="BS306"/>
  <c r="BT306"/>
  <c r="BU306"/>
  <c r="BS307"/>
  <c r="BT307"/>
  <c r="BS308"/>
  <c r="BS309"/>
  <c r="BT309"/>
  <c r="BU309"/>
  <c r="BS314"/>
  <c r="BT314"/>
  <c r="BU314"/>
  <c r="BS15"/>
  <c r="DD17"/>
  <c r="DD20"/>
  <c r="DD22"/>
  <c r="DD25"/>
  <c r="DD28"/>
  <c r="DE28"/>
  <c r="DE30"/>
  <c r="DD31"/>
  <c r="DD32"/>
  <c r="DE32"/>
  <c r="DF32"/>
  <c r="DH32"/>
  <c r="DD33"/>
  <c r="DF33"/>
  <c r="DD34"/>
  <c r="DE34"/>
  <c r="DD35"/>
  <c r="DE35"/>
  <c r="DF35"/>
  <c r="DH35"/>
  <c r="DE36"/>
  <c r="DD37"/>
  <c r="DE37"/>
  <c r="DF37"/>
  <c r="DD38"/>
  <c r="DD39"/>
  <c r="DD40"/>
  <c r="DD41"/>
  <c r="DE41"/>
  <c r="DF41"/>
  <c r="DH41"/>
  <c r="DE42"/>
  <c r="DD43"/>
  <c r="DE43"/>
  <c r="DD44"/>
  <c r="DE44"/>
  <c r="DD45"/>
  <c r="DE45"/>
  <c r="DD46"/>
  <c r="DE46"/>
  <c r="DD48"/>
  <c r="DE48"/>
  <c r="DF48"/>
  <c r="DH48"/>
  <c r="DD49"/>
  <c r="DF49"/>
  <c r="DD50"/>
  <c r="DD51"/>
  <c r="DF51"/>
  <c r="DD52"/>
  <c r="DD53"/>
  <c r="DE53"/>
  <c r="DD54"/>
  <c r="DD55"/>
  <c r="DE56"/>
  <c r="DD57"/>
  <c r="DE57"/>
  <c r="DF57"/>
  <c r="DG57"/>
  <c r="DD58"/>
  <c r="DE58"/>
  <c r="DF58"/>
  <c r="DD59"/>
  <c r="DE59"/>
  <c r="DF59"/>
  <c r="DD61"/>
  <c r="DD62"/>
  <c r="DD63"/>
  <c r="DD65"/>
  <c r="DD66"/>
  <c r="DD69"/>
  <c r="DF69"/>
  <c r="DE70"/>
  <c r="DD71"/>
  <c r="DD72"/>
  <c r="DE72"/>
  <c r="DF72"/>
  <c r="DH72"/>
  <c r="DD73"/>
  <c r="DD74"/>
  <c r="DE74"/>
  <c r="DF74"/>
  <c r="DD75"/>
  <c r="DE75"/>
  <c r="DF75"/>
  <c r="DH75"/>
  <c r="DD78"/>
  <c r="DD79"/>
  <c r="DD80"/>
  <c r="DD81"/>
  <c r="DF81"/>
  <c r="DD82"/>
  <c r="DD83"/>
  <c r="DF83"/>
  <c r="DD84"/>
  <c r="DE84"/>
  <c r="DE85"/>
  <c r="DD86"/>
  <c r="DD87"/>
  <c r="DD88"/>
  <c r="DE88"/>
  <c r="DE89"/>
  <c r="DD90"/>
  <c r="DD91"/>
  <c r="DF91"/>
  <c r="DD92"/>
  <c r="DE92"/>
  <c r="DD94"/>
  <c r="DD95"/>
  <c r="DE96"/>
  <c r="DD97"/>
  <c r="DD101"/>
  <c r="DE101"/>
  <c r="DD102"/>
  <c r="DD103"/>
  <c r="DD104"/>
  <c r="DD106"/>
  <c r="DD107"/>
  <c r="DE107"/>
  <c r="DD109"/>
  <c r="DE109"/>
  <c r="DD110"/>
  <c r="DD111"/>
  <c r="DD115"/>
  <c r="DE115"/>
  <c r="DD116"/>
  <c r="DE116"/>
  <c r="DE117"/>
  <c r="DD118"/>
  <c r="DD120"/>
  <c r="DE120"/>
  <c r="DD121"/>
  <c r="DE121"/>
  <c r="DD122"/>
  <c r="DE122"/>
  <c r="DD123"/>
  <c r="DF123"/>
  <c r="DD125"/>
  <c r="DF125"/>
  <c r="DD128"/>
  <c r="DF128"/>
  <c r="DD129"/>
  <c r="DD130"/>
  <c r="DD131"/>
  <c r="DD134"/>
  <c r="DD135"/>
  <c r="DD136"/>
  <c r="DE136"/>
  <c r="DG136"/>
  <c r="DD138"/>
  <c r="DD141"/>
  <c r="DD142"/>
  <c r="DE142"/>
  <c r="DG142"/>
  <c r="DD144"/>
  <c r="DD146"/>
  <c r="DD149"/>
  <c r="DD150"/>
  <c r="DE150"/>
  <c r="DD152"/>
  <c r="DE152"/>
  <c r="DD154"/>
  <c r="DD157"/>
  <c r="DD158"/>
  <c r="DD160"/>
  <c r="DD161"/>
  <c r="DD162"/>
  <c r="DD163"/>
  <c r="DD169"/>
  <c r="DE169"/>
  <c r="DD171"/>
  <c r="DE171"/>
  <c r="DD173"/>
  <c r="DE173"/>
  <c r="DD174"/>
  <c r="DD175"/>
  <c r="DE175"/>
  <c r="DD177"/>
  <c r="DE177"/>
  <c r="DD178"/>
  <c r="DD179"/>
  <c r="DD180"/>
  <c r="DD181"/>
  <c r="DD182"/>
  <c r="DE182"/>
  <c r="DD185"/>
  <c r="DE185"/>
  <c r="DD187"/>
  <c r="DE187"/>
  <c r="DD195"/>
  <c r="DD197"/>
  <c r="DD199"/>
  <c r="DD202"/>
  <c r="DD204"/>
  <c r="DF204"/>
  <c r="DD206"/>
  <c r="DD207"/>
  <c r="DD208"/>
  <c r="DE208"/>
  <c r="DD210"/>
  <c r="DF210"/>
  <c r="DD211"/>
  <c r="DD212"/>
  <c r="DE212"/>
  <c r="DG212"/>
  <c r="DD215"/>
  <c r="DD219"/>
  <c r="DE219"/>
  <c r="DD220"/>
  <c r="DD221"/>
  <c r="DE221"/>
  <c r="DD223"/>
  <c r="DD224"/>
  <c r="DD228"/>
  <c r="DD229"/>
  <c r="DE229"/>
  <c r="DD230"/>
  <c r="DD231"/>
  <c r="DD233"/>
  <c r="DD236"/>
  <c r="DD237"/>
  <c r="DD240"/>
  <c r="DE240"/>
  <c r="DD244"/>
  <c r="DD245"/>
  <c r="DD246"/>
  <c r="DE246"/>
  <c r="DD249"/>
  <c r="DD250"/>
  <c r="DD254"/>
  <c r="DD255"/>
  <c r="DD256"/>
  <c r="DD258"/>
  <c r="DD260"/>
  <c r="DD261"/>
  <c r="DD263"/>
  <c r="DD267"/>
  <c r="DD269"/>
  <c r="DD270"/>
  <c r="DD271"/>
  <c r="DD273"/>
  <c r="DD274"/>
  <c r="DD275"/>
  <c r="DD276"/>
  <c r="DD277"/>
  <c r="DD280"/>
  <c r="DD282"/>
  <c r="DD283"/>
  <c r="DD284"/>
  <c r="DD285"/>
  <c r="DD286"/>
  <c r="DD287"/>
  <c r="DD288"/>
  <c r="DD290"/>
  <c r="DE290"/>
  <c r="DD293"/>
  <c r="DD296"/>
  <c r="DD298"/>
  <c r="DD302"/>
  <c r="DD304"/>
  <c r="DD305"/>
  <c r="DD306"/>
  <c r="DD307"/>
  <c r="DD309"/>
  <c r="DE310"/>
  <c r="DD311"/>
  <c r="DE311"/>
  <c r="DF311"/>
  <c r="DG311"/>
  <c r="DD312"/>
  <c r="DE312"/>
  <c r="DF312"/>
  <c r="DH312"/>
  <c r="DD313"/>
  <c r="DF313"/>
  <c r="DD314"/>
  <c r="DC16"/>
  <c r="DC17"/>
  <c r="AT17"/>
  <c r="AN17"/>
  <c r="BF17"/>
  <c r="DC18"/>
  <c r="DC19"/>
  <c r="DC20"/>
  <c r="AT20"/>
  <c r="AN20"/>
  <c r="DC21"/>
  <c r="DC22"/>
  <c r="AT22"/>
  <c r="AN22"/>
  <c r="AK22" i="17"/>
  <c r="DC23" i="24"/>
  <c r="DC24"/>
  <c r="AT24"/>
  <c r="AN24"/>
  <c r="DC25"/>
  <c r="AT25"/>
  <c r="AN25"/>
  <c r="DC26"/>
  <c r="AT26"/>
  <c r="AN26"/>
  <c r="DC27"/>
  <c r="DC28"/>
  <c r="DC29"/>
  <c r="DC30"/>
  <c r="DC31"/>
  <c r="DC32"/>
  <c r="DC33"/>
  <c r="DC34"/>
  <c r="DC35"/>
  <c r="DC36"/>
  <c r="DC37"/>
  <c r="DC38"/>
  <c r="DC39"/>
  <c r="DC40"/>
  <c r="DC41"/>
  <c r="DC42"/>
  <c r="DC43"/>
  <c r="DC44"/>
  <c r="DC45"/>
  <c r="DC46"/>
  <c r="DC47"/>
  <c r="DC48"/>
  <c r="DC49"/>
  <c r="DC50"/>
  <c r="DC51"/>
  <c r="DC52"/>
  <c r="DC53"/>
  <c r="DC54"/>
  <c r="DC55"/>
  <c r="DC56"/>
  <c r="DC57"/>
  <c r="DC58"/>
  <c r="DC59"/>
  <c r="DC60"/>
  <c r="DC61"/>
  <c r="DC62"/>
  <c r="DC63"/>
  <c r="DC64"/>
  <c r="DC65"/>
  <c r="DC66"/>
  <c r="DC67"/>
  <c r="DC68"/>
  <c r="DC69"/>
  <c r="DC70"/>
  <c r="DC71"/>
  <c r="DC72"/>
  <c r="DC73"/>
  <c r="DC74"/>
  <c r="DC75"/>
  <c r="DC76"/>
  <c r="DC77"/>
  <c r="DC78"/>
  <c r="DC79"/>
  <c r="DC80"/>
  <c r="DC81"/>
  <c r="DC82"/>
  <c r="DC83"/>
  <c r="DC84"/>
  <c r="DC85"/>
  <c r="DC86"/>
  <c r="DC87"/>
  <c r="DC88"/>
  <c r="DC89"/>
  <c r="DC90"/>
  <c r="DC91"/>
  <c r="DC92"/>
  <c r="DC93"/>
  <c r="DC94"/>
  <c r="DC95"/>
  <c r="DC96"/>
  <c r="DC97"/>
  <c r="DC98"/>
  <c r="DC99"/>
  <c r="DC100"/>
  <c r="DC101"/>
  <c r="DC102"/>
  <c r="DC103"/>
  <c r="DC104"/>
  <c r="DC105"/>
  <c r="DC106"/>
  <c r="DC107"/>
  <c r="DC108"/>
  <c r="DC109"/>
  <c r="DC110"/>
  <c r="DC111"/>
  <c r="DC112"/>
  <c r="DC113"/>
  <c r="DC114"/>
  <c r="DC115"/>
  <c r="DC116"/>
  <c r="DC117"/>
  <c r="DC118"/>
  <c r="DC119"/>
  <c r="DC120"/>
  <c r="DC121"/>
  <c r="DC122"/>
  <c r="DC123"/>
  <c r="DC124"/>
  <c r="DC125"/>
  <c r="DC126"/>
  <c r="DC127"/>
  <c r="DC128"/>
  <c r="DC129"/>
  <c r="DC130"/>
  <c r="DC131"/>
  <c r="DC132"/>
  <c r="DC133"/>
  <c r="DC134"/>
  <c r="DC135"/>
  <c r="DC136"/>
  <c r="DC137"/>
  <c r="DC138"/>
  <c r="DC139"/>
  <c r="DC140"/>
  <c r="DC141"/>
  <c r="DC142"/>
  <c r="DC143"/>
  <c r="DC144"/>
  <c r="DC145"/>
  <c r="DC146"/>
  <c r="DC147"/>
  <c r="DC148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C174"/>
  <c r="DC175"/>
  <c r="DC176"/>
  <c r="DC177"/>
  <c r="DC178"/>
  <c r="DC179"/>
  <c r="DC180"/>
  <c r="DC181"/>
  <c r="DC182"/>
  <c r="DC183"/>
  <c r="DC184"/>
  <c r="DC185"/>
  <c r="DC186"/>
  <c r="DC187"/>
  <c r="DC188"/>
  <c r="DC189"/>
  <c r="DC190"/>
  <c r="DC191"/>
  <c r="DC192"/>
  <c r="DC193"/>
  <c r="DC194"/>
  <c r="DC195"/>
  <c r="DC196"/>
  <c r="DC197"/>
  <c r="DC198"/>
  <c r="DC199"/>
  <c r="DC200"/>
  <c r="DC201"/>
  <c r="DC202"/>
  <c r="DC203"/>
  <c r="DC204"/>
  <c r="DC205"/>
  <c r="DC206"/>
  <c r="DC207"/>
  <c r="DC208"/>
  <c r="DC209"/>
  <c r="DC210"/>
  <c r="DC211"/>
  <c r="DC212"/>
  <c r="DC213"/>
  <c r="DC214"/>
  <c r="DC215"/>
  <c r="DC216"/>
  <c r="DC217"/>
  <c r="DC218"/>
  <c r="DC219"/>
  <c r="DC220"/>
  <c r="DC221"/>
  <c r="DC222"/>
  <c r="DC223"/>
  <c r="DC224"/>
  <c r="DC225"/>
  <c r="DC226"/>
  <c r="DC227"/>
  <c r="DC228"/>
  <c r="DC229"/>
  <c r="DC230"/>
  <c r="DC231"/>
  <c r="DC232"/>
  <c r="DC233"/>
  <c r="DC234"/>
  <c r="DC235"/>
  <c r="DC236"/>
  <c r="DC237"/>
  <c r="DC238"/>
  <c r="DC239"/>
  <c r="DC240"/>
  <c r="DC241"/>
  <c r="DC242"/>
  <c r="DC243"/>
  <c r="DC244"/>
  <c r="DC245"/>
  <c r="DC246"/>
  <c r="DC247"/>
  <c r="DC248"/>
  <c r="DC249"/>
  <c r="DC250"/>
  <c r="DC251"/>
  <c r="DC252"/>
  <c r="DC253"/>
  <c r="DC254"/>
  <c r="DC255"/>
  <c r="DC256"/>
  <c r="DC257"/>
  <c r="DC258"/>
  <c r="DC259"/>
  <c r="DC260"/>
  <c r="DC261"/>
  <c r="DC262"/>
  <c r="DC263"/>
  <c r="DC264"/>
  <c r="DC265"/>
  <c r="DC266"/>
  <c r="DC267"/>
  <c r="DC268"/>
  <c r="DC269"/>
  <c r="DC270"/>
  <c r="DC271"/>
  <c r="DC272"/>
  <c r="DC273"/>
  <c r="DC274"/>
  <c r="DC275"/>
  <c r="DC276"/>
  <c r="DC277"/>
  <c r="DC278"/>
  <c r="DC279"/>
  <c r="DC280"/>
  <c r="DC281"/>
  <c r="DC282"/>
  <c r="DC283"/>
  <c r="DC284"/>
  <c r="DC285"/>
  <c r="DC286"/>
  <c r="DC287"/>
  <c r="DC288"/>
  <c r="DC289"/>
  <c r="DC290"/>
  <c r="DC291"/>
  <c r="DC292"/>
  <c r="DC293"/>
  <c r="DC294"/>
  <c r="DC295"/>
  <c r="DC296"/>
  <c r="DC297"/>
  <c r="DC298"/>
  <c r="DC299"/>
  <c r="DC300"/>
  <c r="DC301"/>
  <c r="DC302"/>
  <c r="DC303"/>
  <c r="DC304"/>
  <c r="DC305"/>
  <c r="DC306"/>
  <c r="DC307"/>
  <c r="DC308"/>
  <c r="DC309"/>
  <c r="DC310"/>
  <c r="DC311"/>
  <c r="DC312"/>
  <c r="DC313"/>
  <c r="DC314"/>
  <c r="DC15"/>
  <c r="AT15"/>
  <c r="AN15"/>
  <c r="W24" i="19"/>
  <c r="W25"/>
  <c r="AT16" i="24"/>
  <c r="AT18"/>
  <c r="AN18"/>
  <c r="AK18" i="20"/>
  <c r="BE18" s="1"/>
  <c r="BF18" i="24"/>
  <c r="AT19"/>
  <c r="AN19"/>
  <c r="AK19" i="20"/>
  <c r="BE19" s="1"/>
  <c r="BF19" i="24" s="1"/>
  <c r="AT21"/>
  <c r="AN21"/>
  <c r="AK21" i="20"/>
  <c r="AT23" i="24"/>
  <c r="AN23"/>
  <c r="BF23"/>
  <c r="AT27"/>
  <c r="AN27"/>
  <c r="AT28"/>
  <c r="AN28"/>
  <c r="AT29"/>
  <c r="AN29"/>
  <c r="AT30"/>
  <c r="AN30"/>
  <c r="AT31"/>
  <c r="AN31"/>
  <c r="AT32"/>
  <c r="AT33"/>
  <c r="AN33"/>
  <c r="BF33"/>
  <c r="AT34"/>
  <c r="AN34"/>
  <c r="AT35"/>
  <c r="AN35"/>
  <c r="AT36"/>
  <c r="AN36"/>
  <c r="AK36" i="20"/>
  <c r="AT37" i="24"/>
  <c r="AT38"/>
  <c r="AN38"/>
  <c r="AT39"/>
  <c r="AN39"/>
  <c r="AT40"/>
  <c r="AN40"/>
  <c r="AT41"/>
  <c r="AN41"/>
  <c r="BF41"/>
  <c r="AT42"/>
  <c r="AT43"/>
  <c r="AN43"/>
  <c r="AK43" i="17"/>
  <c r="AK43" i="20"/>
  <c r="AT44" i="24"/>
  <c r="AT45"/>
  <c r="AT46"/>
  <c r="AT47"/>
  <c r="AK47" i="17"/>
  <c r="AK47" i="20" s="1"/>
  <c r="BE47"/>
  <c r="AT48" i="24"/>
  <c r="AK48" i="17"/>
  <c r="AT49" i="24"/>
  <c r="AN49"/>
  <c r="BF49"/>
  <c r="BA49" s="1"/>
  <c r="AT50"/>
  <c r="AN50"/>
  <c r="AK50" i="17"/>
  <c r="AK50" i="20"/>
  <c r="AT51" i="24"/>
  <c r="AT52"/>
  <c r="AN52"/>
  <c r="AT53"/>
  <c r="AT54"/>
  <c r="AN54"/>
  <c r="AT55"/>
  <c r="AK55" i="17"/>
  <c r="AT56" i="24"/>
  <c r="AN56"/>
  <c r="AK56" i="17"/>
  <c r="AK56" i="20"/>
  <c r="AT57" i="24"/>
  <c r="BG57"/>
  <c r="AT58"/>
  <c r="AN58"/>
  <c r="AK58" i="17"/>
  <c r="AT59" i="24"/>
  <c r="AN59"/>
  <c r="AT60"/>
  <c r="AN60"/>
  <c r="AK60" i="17"/>
  <c r="AT61" i="24"/>
  <c r="AN61"/>
  <c r="BE61" i="20"/>
  <c r="AT62" i="24"/>
  <c r="AN62"/>
  <c r="AK62" i="17"/>
  <c r="AK62" i="20"/>
  <c r="AR62" s="1"/>
  <c r="AT63" i="24"/>
  <c r="AN63"/>
  <c r="AK63" i="17"/>
  <c r="AT64" i="24"/>
  <c r="AN64"/>
  <c r="AK64" i="17"/>
  <c r="AK64" i="20"/>
  <c r="BE64" s="1"/>
  <c r="AT65" i="24"/>
  <c r="AN65"/>
  <c r="AT66"/>
  <c r="AN66"/>
  <c r="AK66" i="17"/>
  <c r="AK66" i="20" s="1"/>
  <c r="AT67" i="24"/>
  <c r="AT68"/>
  <c r="AN68"/>
  <c r="AK68" i="17"/>
  <c r="AK68" i="20"/>
  <c r="AT69" i="24"/>
  <c r="AN69"/>
  <c r="BF69"/>
  <c r="AT70"/>
  <c r="AT71"/>
  <c r="AN71"/>
  <c r="BF71"/>
  <c r="AT72"/>
  <c r="BG72"/>
  <c r="AT73"/>
  <c r="AT74"/>
  <c r="AN74"/>
  <c r="BF74"/>
  <c r="AT75"/>
  <c r="AN75"/>
  <c r="BF75"/>
  <c r="AK75" i="17"/>
  <c r="AR75"/>
  <c r="BJ75" s="1"/>
  <c r="AT76" i="24"/>
  <c r="AT77"/>
  <c r="AN77"/>
  <c r="AT78"/>
  <c r="AN78"/>
  <c r="AT79"/>
  <c r="AK79" i="17"/>
  <c r="AT80" i="24"/>
  <c r="AN80"/>
  <c r="BF80"/>
  <c r="AT81"/>
  <c r="AN81"/>
  <c r="BF81"/>
  <c r="AT82"/>
  <c r="AN82"/>
  <c r="AT83"/>
  <c r="AN83"/>
  <c r="BF83"/>
  <c r="AT84"/>
  <c r="AN84"/>
  <c r="BF84"/>
  <c r="AT85"/>
  <c r="AN85"/>
  <c r="BF85"/>
  <c r="AT86"/>
  <c r="AN86"/>
  <c r="BF86"/>
  <c r="AT87"/>
  <c r="AN87"/>
  <c r="BF87"/>
  <c r="AT88"/>
  <c r="AK88" i="17"/>
  <c r="AK88" i="20" s="1"/>
  <c r="AT89" i="24"/>
  <c r="AN89"/>
  <c r="AT90"/>
  <c r="BG90"/>
  <c r="AT91"/>
  <c r="AN91"/>
  <c r="AT92"/>
  <c r="AT93"/>
  <c r="AN93"/>
  <c r="AT94"/>
  <c r="AN94"/>
  <c r="AT95"/>
  <c r="AK95" i="17"/>
  <c r="AK95" i="20"/>
  <c r="BE95" s="1"/>
  <c r="BL95" s="1"/>
  <c r="CD95" s="1"/>
  <c r="AT96" i="24"/>
  <c r="AT97"/>
  <c r="AT98"/>
  <c r="AN98"/>
  <c r="AT99"/>
  <c r="AN99"/>
  <c r="AK99" i="17"/>
  <c r="AK99" i="20" s="1"/>
  <c r="AT100" i="24"/>
  <c r="AT101"/>
  <c r="AT102"/>
  <c r="AN102"/>
  <c r="AT103"/>
  <c r="AN103"/>
  <c r="AK103" i="17"/>
  <c r="AT104" i="24"/>
  <c r="AN104"/>
  <c r="AT105"/>
  <c r="AT106"/>
  <c r="AT107"/>
  <c r="AN107"/>
  <c r="AT108"/>
  <c r="AT109"/>
  <c r="AK109" i="17"/>
  <c r="AR109"/>
  <c r="BJ109" s="1"/>
  <c r="AT110" i="24"/>
  <c r="AT111"/>
  <c r="AN111"/>
  <c r="AK111" i="17"/>
  <c r="AR111"/>
  <c r="AT112" i="24"/>
  <c r="AN112"/>
  <c r="AT113"/>
  <c r="AN113"/>
  <c r="BF113"/>
  <c r="AT114"/>
  <c r="AN114"/>
  <c r="AT115"/>
  <c r="AN115"/>
  <c r="AK115" i="17"/>
  <c r="AR115"/>
  <c r="BJ115" s="1"/>
  <c r="AT116" i="24"/>
  <c r="AN116"/>
  <c r="AT117"/>
  <c r="AT118"/>
  <c r="AT119"/>
  <c r="AN119"/>
  <c r="AK119" i="17"/>
  <c r="AT120" i="24"/>
  <c r="AN120"/>
  <c r="AT121"/>
  <c r="AT122"/>
  <c r="AT123"/>
  <c r="AT124"/>
  <c r="AN124"/>
  <c r="AT125"/>
  <c r="AT126"/>
  <c r="AT127"/>
  <c r="AN127"/>
  <c r="AT128"/>
  <c r="AN128"/>
  <c r="AT129"/>
  <c r="AT130"/>
  <c r="AT131"/>
  <c r="AN131"/>
  <c r="AK131" i="17"/>
  <c r="AT132" i="24"/>
  <c r="AN132"/>
  <c r="AT133"/>
  <c r="AT134"/>
  <c r="AN134"/>
  <c r="AT135"/>
  <c r="AT136"/>
  <c r="AN136"/>
  <c r="AT137"/>
  <c r="AT138"/>
  <c r="AT139"/>
  <c r="AN139"/>
  <c r="AT140"/>
  <c r="AN140"/>
  <c r="AT141"/>
  <c r="AN141"/>
  <c r="AT142"/>
  <c r="AN142"/>
  <c r="AT143"/>
  <c r="AN143"/>
  <c r="AK143" i="17"/>
  <c r="AR143" s="1"/>
  <c r="BJ143"/>
  <c r="AT144" i="24"/>
  <c r="AT145"/>
  <c r="AT146"/>
  <c r="AT147"/>
  <c r="AN147"/>
  <c r="AK147" i="17"/>
  <c r="AT148" i="24"/>
  <c r="AT149"/>
  <c r="AT150"/>
  <c r="AT151"/>
  <c r="AN151"/>
  <c r="AT152"/>
  <c r="AN152"/>
  <c r="AT153"/>
  <c r="AT154"/>
  <c r="AT155"/>
  <c r="AK155" i="17"/>
  <c r="AK155" i="20"/>
  <c r="BE155" s="1"/>
  <c r="BL155"/>
  <c r="CD155" s="1"/>
  <c r="AT156" i="24"/>
  <c r="AT157"/>
  <c r="AT158"/>
  <c r="AT159"/>
  <c r="AT160"/>
  <c r="AT161"/>
  <c r="AN161"/>
  <c r="AT162"/>
  <c r="AT163"/>
  <c r="AT164"/>
  <c r="AN164"/>
  <c r="AT165"/>
  <c r="AN165"/>
  <c r="AT166"/>
  <c r="AT167"/>
  <c r="AK167" i="17"/>
  <c r="AK167" i="20"/>
  <c r="AT168" i="24"/>
  <c r="AN168"/>
  <c r="AT169"/>
  <c r="AT170"/>
  <c r="AT171"/>
  <c r="AN171"/>
  <c r="AT172"/>
  <c r="AN172"/>
  <c r="AT173"/>
  <c r="AN173"/>
  <c r="AT174"/>
  <c r="AN174"/>
  <c r="AT175"/>
  <c r="AN175"/>
  <c r="AT176"/>
  <c r="AT177"/>
  <c r="BG177"/>
  <c r="AT178"/>
  <c r="AT179"/>
  <c r="AN179"/>
  <c r="AK179" i="17"/>
  <c r="AK179" i="20" s="1"/>
  <c r="BE179"/>
  <c r="AT180" i="24"/>
  <c r="AN180"/>
  <c r="AT181"/>
  <c r="AN181"/>
  <c r="BE181" i="20"/>
  <c r="AT182" i="24"/>
  <c r="AT183"/>
  <c r="AT184"/>
  <c r="AT185"/>
  <c r="AK185" i="17"/>
  <c r="AT186" i="24"/>
  <c r="AT187"/>
  <c r="AN187"/>
  <c r="AT188"/>
  <c r="AN188"/>
  <c r="AT189"/>
  <c r="AT190"/>
  <c r="AT191"/>
  <c r="AN191"/>
  <c r="AK191" i="17"/>
  <c r="AK191" i="20" s="1"/>
  <c r="BE191"/>
  <c r="AT192" i="24"/>
  <c r="AN192"/>
  <c r="AT193"/>
  <c r="BG193"/>
  <c r="AT194"/>
  <c r="AT195"/>
  <c r="AT196"/>
  <c r="AN196"/>
  <c r="AT197"/>
  <c r="AT198"/>
  <c r="AN198"/>
  <c r="AT199"/>
  <c r="AT200"/>
  <c r="AN200"/>
  <c r="AT201"/>
  <c r="AN201"/>
  <c r="AT202"/>
  <c r="AT203"/>
  <c r="AT204"/>
  <c r="AN204"/>
  <c r="AT205"/>
  <c r="AT206"/>
  <c r="AN206"/>
  <c r="AT207"/>
  <c r="AT208"/>
  <c r="AN208"/>
  <c r="AT209"/>
  <c r="AT210"/>
  <c r="AN210"/>
  <c r="AT211"/>
  <c r="AN211"/>
  <c r="AT212"/>
  <c r="AN212"/>
  <c r="AT213"/>
  <c r="AN213"/>
  <c r="AT214"/>
  <c r="AN214"/>
  <c r="AT215"/>
  <c r="AN215"/>
  <c r="AK215" i="17"/>
  <c r="AT216" i="24"/>
  <c r="AN216"/>
  <c r="AT217"/>
  <c r="AT218"/>
  <c r="AT219"/>
  <c r="AK219" i="17"/>
  <c r="AK219" i="20"/>
  <c r="BE219" s="1"/>
  <c r="BL219"/>
  <c r="CD219" s="1"/>
  <c r="AT220" i="24"/>
  <c r="AN220"/>
  <c r="AT221"/>
  <c r="BE221" i="20"/>
  <c r="BF221" i="24" s="1"/>
  <c r="AT222"/>
  <c r="AN222"/>
  <c r="AT223"/>
  <c r="AT224"/>
  <c r="AT225"/>
  <c r="AN225"/>
  <c r="AK225" i="20"/>
  <c r="BE225"/>
  <c r="AT226" i="24"/>
  <c r="AT227"/>
  <c r="AN227"/>
  <c r="AK227" i="17"/>
  <c r="AK227" i="20" s="1"/>
  <c r="BE227"/>
  <c r="BL227" s="1"/>
  <c r="CD227"/>
  <c r="AT228" i="24"/>
  <c r="AN228"/>
  <c r="AT229"/>
  <c r="BG229"/>
  <c r="AT230"/>
  <c r="AT231"/>
  <c r="AN231"/>
  <c r="AK231" i="17"/>
  <c r="AK231" i="20" s="1"/>
  <c r="BE231"/>
  <c r="BF231" i="24" s="1"/>
  <c r="AT232"/>
  <c r="AN232"/>
  <c r="AT233"/>
  <c r="AN233"/>
  <c r="AT234"/>
  <c r="AT235"/>
  <c r="AN235"/>
  <c r="AK235" i="17"/>
  <c r="AR235"/>
  <c r="BJ235" s="1"/>
  <c r="AT236" i="24"/>
  <c r="AN236"/>
  <c r="AT237"/>
  <c r="AT238"/>
  <c r="AT239"/>
  <c r="AN239"/>
  <c r="AT240"/>
  <c r="AN240"/>
  <c r="AT241"/>
  <c r="AN241"/>
  <c r="AT242"/>
  <c r="AN242"/>
  <c r="AT243"/>
  <c r="AN243"/>
  <c r="AT244"/>
  <c r="AN244"/>
  <c r="AT245"/>
  <c r="AN245"/>
  <c r="AT246"/>
  <c r="AN246"/>
  <c r="AT247"/>
  <c r="AT248"/>
  <c r="AT249"/>
  <c r="AN249"/>
  <c r="AT250"/>
  <c r="AN250"/>
  <c r="AT251"/>
  <c r="AN251"/>
  <c r="AT252"/>
  <c r="AT253"/>
  <c r="AT254"/>
  <c r="AT255"/>
  <c r="AN255"/>
  <c r="AK255" i="17"/>
  <c r="AK255" i="20"/>
  <c r="BE255" s="1"/>
  <c r="AT256" i="24"/>
  <c r="AN256"/>
  <c r="AT257"/>
  <c r="AN257"/>
  <c r="AT258"/>
  <c r="AN258"/>
  <c r="AT259"/>
  <c r="AN259"/>
  <c r="AT260"/>
  <c r="AT261"/>
  <c r="AN261"/>
  <c r="AT262"/>
  <c r="AN262"/>
  <c r="AT263"/>
  <c r="AN263"/>
  <c r="AT264"/>
  <c r="AT265"/>
  <c r="AN265"/>
  <c r="AT266"/>
  <c r="AN266"/>
  <c r="AT267"/>
  <c r="AN267"/>
  <c r="AK267" i="17"/>
  <c r="AT268" i="24"/>
  <c r="AN268"/>
  <c r="AT269"/>
  <c r="AN269"/>
  <c r="BF269"/>
  <c r="AT270"/>
  <c r="AN270"/>
  <c r="AT271"/>
  <c r="AN271"/>
  <c r="AK271" i="17"/>
  <c r="AK271" i="20" s="1"/>
  <c r="AT272" i="24"/>
  <c r="AT273"/>
  <c r="AT274"/>
  <c r="AN274"/>
  <c r="AT275"/>
  <c r="AN275"/>
  <c r="AK275" i="17"/>
  <c r="AK275" i="20" s="1"/>
  <c r="AT276" i="24"/>
  <c r="AN276"/>
  <c r="AT277"/>
  <c r="AT278"/>
  <c r="AN278"/>
  <c r="AT279"/>
  <c r="AK279" i="17"/>
  <c r="AK279" i="20" s="1"/>
  <c r="BE279"/>
  <c r="BL279" s="1"/>
  <c r="CD279" s="1"/>
  <c r="AT280" i="24"/>
  <c r="AN280"/>
  <c r="AT281"/>
  <c r="AT282"/>
  <c r="AN282"/>
  <c r="AT283"/>
  <c r="AT284"/>
  <c r="AN284"/>
  <c r="AT285"/>
  <c r="AN285"/>
  <c r="AT286"/>
  <c r="AN286"/>
  <c r="AT287"/>
  <c r="AN287"/>
  <c r="AT288"/>
  <c r="AN288"/>
  <c r="AT289"/>
  <c r="AN289"/>
  <c r="BE289" i="20"/>
  <c r="AT290" i="24"/>
  <c r="AN290"/>
  <c r="AT291"/>
  <c r="AT292"/>
  <c r="AT293"/>
  <c r="BG293"/>
  <c r="AT294"/>
  <c r="AT295"/>
  <c r="AT296"/>
  <c r="AT297"/>
  <c r="AN297"/>
  <c r="AK297" i="20"/>
  <c r="BE297"/>
  <c r="BG297" i="24" s="1"/>
  <c r="AT298"/>
  <c r="AN298"/>
  <c r="AT299"/>
  <c r="AN299"/>
  <c r="AK299" i="17"/>
  <c r="AT300" i="24"/>
  <c r="AT301"/>
  <c r="AN301"/>
  <c r="AT302"/>
  <c r="AN302"/>
  <c r="AT303"/>
  <c r="AT304"/>
  <c r="AN304"/>
  <c r="AT305"/>
  <c r="AT306"/>
  <c r="AN306"/>
  <c r="AT307"/>
  <c r="AN307"/>
  <c r="AT308"/>
  <c r="AN308"/>
  <c r="AT309"/>
  <c r="AN309"/>
  <c r="BE309" i="20"/>
  <c r="BG309" i="24" s="1"/>
  <c r="AT310"/>
  <c r="AN310"/>
  <c r="AT311"/>
  <c r="AN311"/>
  <c r="AK311" i="17"/>
  <c r="AK311" i="20" s="1"/>
  <c r="BE311"/>
  <c r="BG311" i="24" s="1"/>
  <c r="AT312"/>
  <c r="AT313"/>
  <c r="AN313"/>
  <c r="AT314"/>
  <c r="AN314"/>
  <c r="B24"/>
  <c r="A24" i="25"/>
  <c r="B29" i="24"/>
  <c r="A29" i="25"/>
  <c r="B33" i="24"/>
  <c r="B37"/>
  <c r="A37" i="25"/>
  <c r="A41"/>
  <c r="B44" i="24"/>
  <c r="B45"/>
  <c r="B48"/>
  <c r="A48" i="25"/>
  <c r="B49" i="24"/>
  <c r="B52"/>
  <c r="B56"/>
  <c r="B57"/>
  <c r="A57" i="25" s="1"/>
  <c r="B60" i="24"/>
  <c r="A60" i="25" s="1"/>
  <c r="B61" i="24"/>
  <c r="B64"/>
  <c r="B68"/>
  <c r="A68" i="25" s="1"/>
  <c r="B73" i="24"/>
  <c r="A73" i="25"/>
  <c r="B80" i="24"/>
  <c r="B84"/>
  <c r="A85" i="25"/>
  <c r="B89" i="24"/>
  <c r="A89" i="25"/>
  <c r="B92" i="24"/>
  <c r="A92" i="25"/>
  <c r="B96" i="24"/>
  <c r="A96" i="25"/>
  <c r="B100" i="24"/>
  <c r="A100" i="25"/>
  <c r="A116"/>
  <c r="B148" i="24"/>
  <c r="A148" i="25" s="1"/>
  <c r="B156" i="24"/>
  <c r="A156" i="25" s="1"/>
  <c r="B166" i="24"/>
  <c r="A166" i="25" s="1"/>
  <c r="B168" i="24"/>
  <c r="A168" i="25" s="1"/>
  <c r="B170" i="24"/>
  <c r="A170" i="25" s="1"/>
  <c r="B172" i="24"/>
  <c r="A172" i="25" s="1"/>
  <c r="B174" i="24"/>
  <c r="A174" i="25" s="1"/>
  <c r="B178" i="24"/>
  <c r="A178" i="25" s="1"/>
  <c r="B180" i="24"/>
  <c r="A180" i="25" s="1"/>
  <c r="B182" i="24"/>
  <c r="A182" i="25" s="1"/>
  <c r="B190" i="24"/>
  <c r="A190" i="25" s="1"/>
  <c r="B194" i="24"/>
  <c r="A194" i="25" s="1"/>
  <c r="B196" i="24"/>
  <c r="A196" i="25" s="1"/>
  <c r="B198" i="24"/>
  <c r="A198" i="25" s="1"/>
  <c r="B200" i="24"/>
  <c r="A200" i="25" s="1"/>
  <c r="B206" i="24"/>
  <c r="A206" i="25" s="1"/>
  <c r="B210" i="24"/>
  <c r="A210" i="25" s="1"/>
  <c r="B222" i="24"/>
  <c r="A222" i="25" s="1"/>
  <c r="B226" i="24"/>
  <c r="A226" i="25" s="1"/>
  <c r="B228" i="24"/>
  <c r="A228" i="25" s="1"/>
  <c r="B238" i="24"/>
  <c r="A238" i="25" s="1"/>
  <c r="B240" i="24"/>
  <c r="A240" i="25" s="1"/>
  <c r="B242" i="24"/>
  <c r="A242" i="25" s="1"/>
  <c r="B246" i="24"/>
  <c r="A246" i="25" s="1"/>
  <c r="B250" i="24"/>
  <c r="A250" i="25" s="1"/>
  <c r="B254" i="24"/>
  <c r="A254" i="25" s="1"/>
  <c r="B258" i="24"/>
  <c r="A258" i="25" s="1"/>
  <c r="B274" i="24"/>
  <c r="B302"/>
  <c r="A302" i="25" s="1"/>
  <c r="B304" i="24"/>
  <c r="A304" i="25" s="1"/>
  <c r="B314" i="24"/>
  <c r="A314" i="25" s="1"/>
  <c r="G9" i="27"/>
  <c r="AT1" i="24"/>
  <c r="G16"/>
  <c r="B16" i="25" s="1"/>
  <c r="G20" i="24"/>
  <c r="B20" i="25" s="1"/>
  <c r="G22" i="24"/>
  <c r="B22" i="25" s="1"/>
  <c r="G29" i="24"/>
  <c r="B29" i="25" s="1"/>
  <c r="G31" i="24"/>
  <c r="B31" i="25" s="1"/>
  <c r="G34" i="24"/>
  <c r="B34" i="25" s="1"/>
  <c r="G36" i="24"/>
  <c r="B36" i="25" s="1"/>
  <c r="G38" i="24"/>
  <c r="B38" i="25" s="1"/>
  <c r="G40" i="24"/>
  <c r="B40" i="25" s="1"/>
  <c r="G41" i="24"/>
  <c r="B41" i="25" s="1"/>
  <c r="G43" i="24"/>
  <c r="B43" i="25" s="1"/>
  <c r="G44" i="24"/>
  <c r="B44" i="25" s="1"/>
  <c r="G45" i="24"/>
  <c r="B45" i="25" s="1"/>
  <c r="G46" i="24"/>
  <c r="B46" i="25" s="1"/>
  <c r="G47" i="24"/>
  <c r="B47" i="25" s="1"/>
  <c r="G50" i="24"/>
  <c r="B50" i="25" s="1"/>
  <c r="G55" i="24"/>
  <c r="B55" i="25" s="1"/>
  <c r="G65" i="24"/>
  <c r="B65" i="25" s="1"/>
  <c r="G66" i="24"/>
  <c r="B66" i="25" s="1"/>
  <c r="G73" i="24"/>
  <c r="B73" i="25" s="1"/>
  <c r="G78" i="24"/>
  <c r="B78" i="25" s="1"/>
  <c r="G80" i="24"/>
  <c r="B80" i="25" s="1"/>
  <c r="G82" i="24"/>
  <c r="B82" i="25" s="1"/>
  <c r="G84" i="24"/>
  <c r="B84" i="25" s="1"/>
  <c r="B85"/>
  <c r="G86" i="24"/>
  <c r="B86" i="25"/>
  <c r="G90" i="24"/>
  <c r="B90" i="25"/>
  <c r="B98"/>
  <c r="G102" i="24"/>
  <c r="B102" i="25"/>
  <c r="G108" i="24"/>
  <c r="B108" i="25"/>
  <c r="G114" i="24"/>
  <c r="B114" i="25"/>
  <c r="G116" i="24"/>
  <c r="B116" i="25"/>
  <c r="B120"/>
  <c r="G122" i="24"/>
  <c r="B122" i="25" s="1"/>
  <c r="G124" i="24"/>
  <c r="B124" i="25" s="1"/>
  <c r="G128" i="24"/>
  <c r="B128" i="25" s="1"/>
  <c r="G142" i="24"/>
  <c r="B142" i="25"/>
  <c r="B144"/>
  <c r="G146" i="24"/>
  <c r="B146" i="25"/>
  <c r="G148" i="24"/>
  <c r="B148" i="25"/>
  <c r="B150"/>
  <c r="G152" i="24"/>
  <c r="B152" i="25"/>
  <c r="G154" i="24"/>
  <c r="B154" i="25"/>
  <c r="G156" i="24"/>
  <c r="B156" i="25"/>
  <c r="B160"/>
  <c r="G162" i="24"/>
  <c r="B162" i="25" s="1"/>
  <c r="G166" i="24"/>
  <c r="B166" i="25" s="1"/>
  <c r="G172" i="24"/>
  <c r="B172" i="25" s="1"/>
  <c r="G192" i="24"/>
  <c r="B192" i="25" s="1"/>
  <c r="G194" i="24"/>
  <c r="B194" i="25" s="1"/>
  <c r="G196" i="24"/>
  <c r="B196" i="25" s="1"/>
  <c r="G198" i="24"/>
  <c r="B198" i="25" s="1"/>
  <c r="G200" i="24"/>
  <c r="B200" i="25" s="1"/>
  <c r="G203" i="24"/>
  <c r="B203" i="25" s="1"/>
  <c r="B205"/>
  <c r="G207" i="24"/>
  <c r="B207" i="25"/>
  <c r="G210" i="24"/>
  <c r="B210" i="25"/>
  <c r="G212" i="24"/>
  <c r="B212" i="25"/>
  <c r="B214"/>
  <c r="B216"/>
  <c r="G226" i="24"/>
  <c r="B226" i="25"/>
  <c r="B228"/>
  <c r="G230" i="24"/>
  <c r="B230" i="25" s="1"/>
  <c r="G237" i="24"/>
  <c r="B237" i="25"/>
  <c r="G239" i="24"/>
  <c r="B239" i="25"/>
  <c r="G241" i="24"/>
  <c r="B241" i="25"/>
  <c r="B243"/>
  <c r="B245"/>
  <c r="B251"/>
  <c r="B255"/>
  <c r="G257" i="24"/>
  <c r="B257" i="25" s="1"/>
  <c r="G282" i="24"/>
  <c r="B282" i="25" s="1"/>
  <c r="G284" i="24"/>
  <c r="B284" i="25" s="1"/>
  <c r="G286" i="24"/>
  <c r="B286" i="25" s="1"/>
  <c r="B290"/>
  <c r="G292" i="24"/>
  <c r="B292" i="25"/>
  <c r="G296" i="24"/>
  <c r="B296" i="25"/>
  <c r="G298" i="24"/>
  <c r="B298" i="25"/>
  <c r="G302" i="24"/>
  <c r="B302" i="25"/>
  <c r="G304" i="24"/>
  <c r="B304" i="25"/>
  <c r="B306"/>
  <c r="G308" i="24"/>
  <c r="B308" i="25"/>
  <c r="G310" i="24"/>
  <c r="B310" i="25"/>
  <c r="B312"/>
  <c r="G314" i="24"/>
  <c r="A51" i="25"/>
  <c r="A71"/>
  <c r="A75"/>
  <c r="A79"/>
  <c r="BL15" i="1"/>
  <c r="BN15"/>
  <c r="BL16"/>
  <c r="BN16"/>
  <c r="AZ25" i="17"/>
  <c r="AZ32"/>
  <c r="AZ33"/>
  <c r="AZ37"/>
  <c r="AZ41"/>
  <c r="AZ49"/>
  <c r="AZ53"/>
  <c r="AZ56"/>
  <c r="AZ57"/>
  <c r="AZ61"/>
  <c r="AZ64"/>
  <c r="AZ69"/>
  <c r="AZ73"/>
  <c r="AZ89"/>
  <c r="AZ90"/>
  <c r="AZ101"/>
  <c r="AZ105"/>
  <c r="AZ113"/>
  <c r="AZ117"/>
  <c r="AZ121"/>
  <c r="AZ133"/>
  <c r="AZ137"/>
  <c r="AZ141"/>
  <c r="AZ145"/>
  <c r="AZ149"/>
  <c r="AZ153"/>
  <c r="AZ169"/>
  <c r="AZ177"/>
  <c r="AZ181"/>
  <c r="AZ189"/>
  <c r="AZ193"/>
  <c r="AZ214"/>
  <c r="AZ217"/>
  <c r="AZ221"/>
  <c r="AZ225"/>
  <c r="AZ229"/>
  <c r="AZ233"/>
  <c r="AZ238"/>
  <c r="AZ257"/>
  <c r="AZ261"/>
  <c r="AZ269"/>
  <c r="AZ273"/>
  <c r="AZ277"/>
  <c r="AZ281"/>
  <c r="AZ285"/>
  <c r="AZ289"/>
  <c r="AZ293"/>
  <c r="AZ297"/>
  <c r="AZ301"/>
  <c r="AZ305"/>
  <c r="AZ309"/>
  <c r="AZ313"/>
  <c r="Q12" i="19"/>
  <c r="Q13"/>
  <c r="Q13" i="22" s="1"/>
  <c r="Q14" i="19"/>
  <c r="Q15"/>
  <c r="Q15" i="22"/>
  <c r="Q16" i="19"/>
  <c r="Q16" i="22"/>
  <c r="Q17" i="19"/>
  <c r="Q18"/>
  <c r="Q18" i="22" s="1"/>
  <c r="Q19" i="19"/>
  <c r="Q19" i="22" s="1"/>
  <c r="Q20" i="19"/>
  <c r="Q21"/>
  <c r="Q21" i="22"/>
  <c r="Q22" i="19"/>
  <c r="Q22" i="22"/>
  <c r="Q23" i="19"/>
  <c r="Q24"/>
  <c r="Q25"/>
  <c r="Q25" i="22"/>
  <c r="Q26" i="19"/>
  <c r="Q26" i="22"/>
  <c r="Q27" i="19"/>
  <c r="Q28"/>
  <c r="Q28" i="22" s="1"/>
  <c r="Q29" i="19"/>
  <c r="Q29" i="22" s="1"/>
  <c r="Q30" i="19"/>
  <c r="Q30" i="22" s="1"/>
  <c r="Q31" i="19"/>
  <c r="Q32"/>
  <c r="Q32" i="22"/>
  <c r="Q33" i="19"/>
  <c r="Q34"/>
  <c r="Q34" i="22" s="1"/>
  <c r="Q35" i="19"/>
  <c r="Q36"/>
  <c r="Q36" i="22"/>
  <c r="Q37" i="19"/>
  <c r="O16"/>
  <c r="O16" i="22" s="1"/>
  <c r="O17" i="19"/>
  <c r="O18"/>
  <c r="O19"/>
  <c r="O20"/>
  <c r="O21"/>
  <c r="O21" i="22" s="1"/>
  <c r="O22" i="19"/>
  <c r="O23"/>
  <c r="O23" i="22" s="1"/>
  <c r="O24" i="19"/>
  <c r="O25"/>
  <c r="O25" i="22"/>
  <c r="O26" i="19"/>
  <c r="O27"/>
  <c r="O28"/>
  <c r="O29"/>
  <c r="O29" i="22" s="1"/>
  <c r="O30" i="19"/>
  <c r="O31"/>
  <c r="O32"/>
  <c r="O33"/>
  <c r="O33" i="22"/>
  <c r="M13" i="19"/>
  <c r="M14"/>
  <c r="M14" i="22" s="1"/>
  <c r="M15" i="19"/>
  <c r="M16"/>
  <c r="M16" i="22" s="1"/>
  <c r="M17" i="19"/>
  <c r="M17" i="22" s="1"/>
  <c r="M18" i="19"/>
  <c r="M18" i="22" s="1"/>
  <c r="M19" i="19"/>
  <c r="M19" i="22"/>
  <c r="M20" i="19"/>
  <c r="M20" i="22"/>
  <c r="M21" i="19"/>
  <c r="M22"/>
  <c r="M22" i="22" s="1"/>
  <c r="M23" i="19"/>
  <c r="M24"/>
  <c r="M24" i="22"/>
  <c r="M25" i="19"/>
  <c r="M25" i="22"/>
  <c r="M26" i="19"/>
  <c r="M26" i="22"/>
  <c r="M27" i="19"/>
  <c r="M28"/>
  <c r="M29"/>
  <c r="M30"/>
  <c r="M30" i="22" s="1"/>
  <c r="M31" i="19"/>
  <c r="M31" i="22"/>
  <c r="K13" i="19"/>
  <c r="K14"/>
  <c r="K14" i="22" s="1"/>
  <c r="K15" i="19"/>
  <c r="K16"/>
  <c r="K17"/>
  <c r="K17" i="22" s="1"/>
  <c r="K18" i="19"/>
  <c r="K18" i="22"/>
  <c r="K19" i="19"/>
  <c r="K20"/>
  <c r="K20" i="22" s="1"/>
  <c r="K21" i="19"/>
  <c r="K21" i="22"/>
  <c r="K22" i="19"/>
  <c r="K23"/>
  <c r="K23" i="22" s="1"/>
  <c r="K24" i="19"/>
  <c r="K24" i="22" s="1"/>
  <c r="K25" i="19"/>
  <c r="K26"/>
  <c r="K26" i="22"/>
  <c r="K27" i="19"/>
  <c r="K28"/>
  <c r="K29"/>
  <c r="K29" i="22"/>
  <c r="K30" i="19"/>
  <c r="K30" i="22"/>
  <c r="I12" i="19"/>
  <c r="I12" i="22"/>
  <c r="I13" i="19"/>
  <c r="I14"/>
  <c r="I14" i="22" s="1"/>
  <c r="E14" i="19"/>
  <c r="G14"/>
  <c r="O14"/>
  <c r="S14"/>
  <c r="S14" i="22"/>
  <c r="U14" i="19"/>
  <c r="W14"/>
  <c r="W14" i="22" s="1"/>
  <c r="Y14" i="19"/>
  <c r="Y14" i="22" s="1"/>
  <c r="AA14" i="19"/>
  <c r="AD14"/>
  <c r="AD14" i="22"/>
  <c r="AF14" i="19"/>
  <c r="AH14"/>
  <c r="AH14" i="22" s="1"/>
  <c r="AJ14" i="19"/>
  <c r="AJ14" i="22" s="1"/>
  <c r="AL14" i="19"/>
  <c r="AL14" i="22" s="1"/>
  <c r="AN14" i="19"/>
  <c r="AP14"/>
  <c r="AP14" i="22"/>
  <c r="AR14" i="19"/>
  <c r="AR14" i="22"/>
  <c r="AT14" i="19"/>
  <c r="AV14"/>
  <c r="AV14" i="22" s="1"/>
  <c r="AX14" i="19"/>
  <c r="AX14" i="22" s="1"/>
  <c r="AZ14" i="19"/>
  <c r="BC14"/>
  <c r="BC14" i="22"/>
  <c r="BE14" i="19"/>
  <c r="BG14"/>
  <c r="BG14" i="22" s="1"/>
  <c r="BI14" i="19"/>
  <c r="BK14"/>
  <c r="BK14" i="22"/>
  <c r="BM14" i="19"/>
  <c r="BM14" i="22"/>
  <c r="BO14" i="19"/>
  <c r="BO14" i="22"/>
  <c r="BQ14" i="19"/>
  <c r="BS14"/>
  <c r="BS14" i="22" s="1"/>
  <c r="BU14" i="19"/>
  <c r="BU14" i="22" s="1"/>
  <c r="BW14" i="19"/>
  <c r="BW14" i="22" s="1"/>
  <c r="BY14" i="19"/>
  <c r="I15"/>
  <c r="I15" i="22"/>
  <c r="E15" i="19"/>
  <c r="F15"/>
  <c r="G15"/>
  <c r="G15" i="22"/>
  <c r="O15" i="19"/>
  <c r="S15"/>
  <c r="S15" i="22" s="1"/>
  <c r="U15" i="19"/>
  <c r="U15" i="22" s="1"/>
  <c r="W15" i="19"/>
  <c r="Y15"/>
  <c r="Y15" i="22"/>
  <c r="AA15" i="19"/>
  <c r="AD15"/>
  <c r="AD15" i="22" s="1"/>
  <c r="AF15" i="19"/>
  <c r="AF15" i="22" s="1"/>
  <c r="AH15" i="19"/>
  <c r="AJ15"/>
  <c r="AJ15" i="22"/>
  <c r="AL15" i="19"/>
  <c r="AN15"/>
  <c r="AN15" i="22" s="1"/>
  <c r="AP15" i="19"/>
  <c r="AP15" i="22" s="1"/>
  <c r="AR15" i="19"/>
  <c r="AT15"/>
  <c r="AT15" i="22"/>
  <c r="AV15" i="19"/>
  <c r="AV15" i="22"/>
  <c r="AX15" i="19"/>
  <c r="AZ15"/>
  <c r="AZ15" i="22" s="1"/>
  <c r="BC15" i="19"/>
  <c r="BE15"/>
  <c r="BE15" i="22"/>
  <c r="BG15" i="19"/>
  <c r="BG15" i="22"/>
  <c r="BI15" i="19"/>
  <c r="BK15"/>
  <c r="BK15" i="22" s="1"/>
  <c r="BM15" i="19"/>
  <c r="BO15"/>
  <c r="BO15" i="22"/>
  <c r="BQ15" i="19"/>
  <c r="BS15"/>
  <c r="BS15" i="22" s="1"/>
  <c r="BU15" i="19"/>
  <c r="BW15"/>
  <c r="BW15" i="22"/>
  <c r="BY15" i="19"/>
  <c r="BY15" i="22"/>
  <c r="I16" i="19"/>
  <c r="E16"/>
  <c r="F16" s="1"/>
  <c r="H16" s="1"/>
  <c r="G16"/>
  <c r="J16"/>
  <c r="L16" s="1"/>
  <c r="N16" s="1"/>
  <c r="P16" s="1"/>
  <c r="R16" s="1"/>
  <c r="T16" s="1"/>
  <c r="V16" s="1"/>
  <c r="X16" s="1"/>
  <c r="Z16" s="1"/>
  <c r="AB16" s="1"/>
  <c r="AE16" s="1"/>
  <c r="AG16" s="1"/>
  <c r="S16"/>
  <c r="S16" i="22"/>
  <c r="U16" i="19"/>
  <c r="W16"/>
  <c r="W16" i="22" s="1"/>
  <c r="Y16" i="19"/>
  <c r="AA16"/>
  <c r="AA16" i="22"/>
  <c r="AD16" i="19"/>
  <c r="AD16" i="22"/>
  <c r="AF16" i="19"/>
  <c r="AH16"/>
  <c r="AH16" i="22" s="1"/>
  <c r="AJ16" i="19"/>
  <c r="AJ16" i="22" s="1"/>
  <c r="AL16" i="19"/>
  <c r="AL16" i="22"/>
  <c r="AN16" i="19"/>
  <c r="AN16" i="22"/>
  <c r="AP16" i="19"/>
  <c r="AR16"/>
  <c r="AR16" i="22" s="1"/>
  <c r="AT16" i="19"/>
  <c r="AT16" i="22" s="1"/>
  <c r="AV16" i="19"/>
  <c r="AV16" i="22" s="1"/>
  <c r="AX16" i="19"/>
  <c r="AX16" i="22"/>
  <c r="AZ16" i="19"/>
  <c r="BC16"/>
  <c r="BC16" i="22" s="1"/>
  <c r="BE16" i="19"/>
  <c r="BG16"/>
  <c r="BG16" i="22"/>
  <c r="BI16" i="19"/>
  <c r="BK16"/>
  <c r="BK16" i="22" s="1"/>
  <c r="BM16" i="19"/>
  <c r="BM16" i="22" s="1"/>
  <c r="BO16" i="19"/>
  <c r="BO16" i="22" s="1"/>
  <c r="BQ16" i="19"/>
  <c r="BQ16" i="22"/>
  <c r="BS16" i="19"/>
  <c r="BS16" i="22"/>
  <c r="BU16" i="19"/>
  <c r="BW16"/>
  <c r="BW16" i="22" s="1"/>
  <c r="BY16" i="19"/>
  <c r="BY16" i="22" s="1"/>
  <c r="I17" i="19"/>
  <c r="I17" i="22" s="1"/>
  <c r="I18" i="19"/>
  <c r="I18" i="22" s="1"/>
  <c r="I19" i="19"/>
  <c r="I19" i="22"/>
  <c r="I20" i="19"/>
  <c r="I20" i="22"/>
  <c r="I21" i="19"/>
  <c r="I22"/>
  <c r="I22" i="22" s="1"/>
  <c r="I23" i="19"/>
  <c r="I23" i="22" s="1"/>
  <c r="I24" i="19"/>
  <c r="I25"/>
  <c r="I26"/>
  <c r="I26" i="22"/>
  <c r="I27" i="19"/>
  <c r="I27" i="22"/>
  <c r="I28" i="19"/>
  <c r="I29"/>
  <c r="I30"/>
  <c r="I30" i="22"/>
  <c r="G12" i="19"/>
  <c r="G12" i="22"/>
  <c r="H12" s="1"/>
  <c r="J12" s="1"/>
  <c r="L12" s="1"/>
  <c r="N12" s="1"/>
  <c r="P12" s="1"/>
  <c r="R12" s="1"/>
  <c r="T12" s="1"/>
  <c r="V12" s="1"/>
  <c r="X12" s="1"/>
  <c r="Z12" s="1"/>
  <c r="AB12" s="1"/>
  <c r="AE12" s="1"/>
  <c r="AG12" s="1"/>
  <c r="AI12" s="1"/>
  <c r="AK12" s="1"/>
  <c r="AM12" s="1"/>
  <c r="AO12" s="1"/>
  <c r="AQ12" s="1"/>
  <c r="AS12" s="1"/>
  <c r="AU12" s="1"/>
  <c r="AW12" s="1"/>
  <c r="AY12" s="1"/>
  <c r="BA12" s="1"/>
  <c r="BD12" s="1"/>
  <c r="BF12" s="1"/>
  <c r="BH12" s="1"/>
  <c r="BJ12" s="1"/>
  <c r="BL12" s="1"/>
  <c r="BN12" s="1"/>
  <c r="BP12" s="1"/>
  <c r="BR12" s="1"/>
  <c r="BT12" s="1"/>
  <c r="BV12" s="1"/>
  <c r="BX12" s="1"/>
  <c r="BZ12" s="1"/>
  <c r="CB12" s="1"/>
  <c r="G13" i="19"/>
  <c r="G13" i="22"/>
  <c r="G17" i="19"/>
  <c r="G17" i="22" s="1"/>
  <c r="G18" i="19"/>
  <c r="G18" i="22" s="1"/>
  <c r="H18" s="1"/>
  <c r="J18" s="1"/>
  <c r="L18" s="1"/>
  <c r="N18" s="1"/>
  <c r="P18" s="1"/>
  <c r="R18" s="1"/>
  <c r="T18" s="1"/>
  <c r="V18" s="1"/>
  <c r="X18" s="1"/>
  <c r="Z18" s="1"/>
  <c r="AB18" s="1"/>
  <c r="AE18" s="1"/>
  <c r="AG18" s="1"/>
  <c r="AI18" s="1"/>
  <c r="AK18" s="1"/>
  <c r="AM18" s="1"/>
  <c r="AO18" s="1"/>
  <c r="AQ18" s="1"/>
  <c r="AS18" s="1"/>
  <c r="AU18" s="1"/>
  <c r="AW18" s="1"/>
  <c r="AY18" s="1"/>
  <c r="BA18" s="1"/>
  <c r="BD18" s="1"/>
  <c r="BF18" s="1"/>
  <c r="BH18" s="1"/>
  <c r="BJ18" s="1"/>
  <c r="BL18" s="1"/>
  <c r="BN18" s="1"/>
  <c r="BP18" s="1"/>
  <c r="BR18" s="1"/>
  <c r="BT18" s="1"/>
  <c r="BV18" s="1"/>
  <c r="BX18" s="1"/>
  <c r="BZ18" s="1"/>
  <c r="CB18" s="1"/>
  <c r="G19" i="19"/>
  <c r="G20"/>
  <c r="G21"/>
  <c r="G21" i="22"/>
  <c r="G22" i="19"/>
  <c r="G22" i="22"/>
  <c r="G23" i="19"/>
  <c r="G23" i="22"/>
  <c r="G24" i="19"/>
  <c r="G25"/>
  <c r="G25" i="22" s="1"/>
  <c r="G26" i="19"/>
  <c r="G27"/>
  <c r="G27" i="22"/>
  <c r="G28" i="19"/>
  <c r="G29"/>
  <c r="G29" i="22" s="1"/>
  <c r="G30" i="19"/>
  <c r="G30" i="22" s="1"/>
  <c r="G31" i="19"/>
  <c r="G31" i="22"/>
  <c r="E12" i="19"/>
  <c r="F12"/>
  <c r="H12" s="1"/>
  <c r="J12" s="1"/>
  <c r="L12" s="1"/>
  <c r="K12"/>
  <c r="K12" i="22" s="1"/>
  <c r="M12" i="19"/>
  <c r="M12" i="22"/>
  <c r="O12" i="19"/>
  <c r="O12" i="22"/>
  <c r="S12" i="19"/>
  <c r="U12"/>
  <c r="W12"/>
  <c r="W12" i="22"/>
  <c r="Y12" i="19"/>
  <c r="AA12"/>
  <c r="AD12"/>
  <c r="AF12"/>
  <c r="AF12" i="22" s="1"/>
  <c r="AH12" i="19"/>
  <c r="AH12" i="22" s="1"/>
  <c r="AJ12" i="19"/>
  <c r="AL12"/>
  <c r="AL12" i="22"/>
  <c r="AN12" i="19"/>
  <c r="AN12" i="22"/>
  <c r="AP12" i="19"/>
  <c r="AR12"/>
  <c r="AR12" i="22" s="1"/>
  <c r="AT12" i="19"/>
  <c r="AV12"/>
  <c r="AV12" i="22"/>
  <c r="AX12" i="19"/>
  <c r="AX12" i="22"/>
  <c r="AZ12" i="19"/>
  <c r="BC12"/>
  <c r="BC12" i="22" s="1"/>
  <c r="BE12" i="19"/>
  <c r="BE12" i="22" s="1"/>
  <c r="BG12" i="19"/>
  <c r="BG12" i="22"/>
  <c r="BI12" i="19"/>
  <c r="BK12"/>
  <c r="BK12" i="22" s="1"/>
  <c r="BM12" i="19"/>
  <c r="BO12"/>
  <c r="BO12" i="22"/>
  <c r="BQ12" i="19"/>
  <c r="BS12"/>
  <c r="BS12" i="22" s="1"/>
  <c r="BU12" i="19"/>
  <c r="BU12" i="22" s="1"/>
  <c r="BW12" i="19"/>
  <c r="BW12" i="22" s="1"/>
  <c r="BY12" i="19"/>
  <c r="BY12" i="22"/>
  <c r="E13" i="19"/>
  <c r="E13" i="22"/>
  <c r="F13" s="1"/>
  <c r="H13" s="1"/>
  <c r="J13" s="1"/>
  <c r="E17" i="19"/>
  <c r="E18"/>
  <c r="E19"/>
  <c r="E19" i="22" s="1"/>
  <c r="F19" s="1"/>
  <c r="E20" i="19"/>
  <c r="E21"/>
  <c r="E22"/>
  <c r="E23"/>
  <c r="E23" i="22" s="1"/>
  <c r="F23" s="1"/>
  <c r="E24" i="19"/>
  <c r="E24" i="22"/>
  <c r="F24" s="1"/>
  <c r="H24" s="1"/>
  <c r="E25" i="19"/>
  <c r="E26"/>
  <c r="E26" i="22"/>
  <c r="F26" s="1"/>
  <c r="H26" s="1"/>
  <c r="J26" s="1"/>
  <c r="L26" s="1"/>
  <c r="N26" s="1"/>
  <c r="P26" s="1"/>
  <c r="R26" s="1"/>
  <c r="T26" s="1"/>
  <c r="V26" s="1"/>
  <c r="X26" s="1"/>
  <c r="Z26" s="1"/>
  <c r="AB26" s="1"/>
  <c r="AE26" s="1"/>
  <c r="AG26" s="1"/>
  <c r="AI26" s="1"/>
  <c r="AK26" s="1"/>
  <c r="AM26" s="1"/>
  <c r="AO26" s="1"/>
  <c r="AQ26" s="1"/>
  <c r="AS26" s="1"/>
  <c r="AU26" s="1"/>
  <c r="AW26" s="1"/>
  <c r="AY26" s="1"/>
  <c r="BA26" s="1"/>
  <c r="BD26" s="1"/>
  <c r="BF26" s="1"/>
  <c r="BH26" s="1"/>
  <c r="BJ26" s="1"/>
  <c r="BL26" s="1"/>
  <c r="BN26" s="1"/>
  <c r="BP26" s="1"/>
  <c r="BR26" s="1"/>
  <c r="BT26" s="1"/>
  <c r="BV26" s="1"/>
  <c r="BX26" s="1"/>
  <c r="BZ26" s="1"/>
  <c r="CB26" s="1"/>
  <c r="E27" i="19"/>
  <c r="E28"/>
  <c r="E28" i="22" s="1"/>
  <c r="E29" i="19"/>
  <c r="AH24"/>
  <c r="AH24" i="22"/>
  <c r="AF24" i="19"/>
  <c r="AF24" i="22"/>
  <c r="AD24" i="19"/>
  <c r="AD24" i="22"/>
  <c r="AA24" i="19"/>
  <c r="Y24"/>
  <c r="Y24" i="22" s="1"/>
  <c r="U24" i="19"/>
  <c r="U24" i="22" s="1"/>
  <c r="S24" i="19"/>
  <c r="BB25" i="1"/>
  <c r="BT25"/>
  <c r="BB33"/>
  <c r="BB35"/>
  <c r="BT35"/>
  <c r="BB37"/>
  <c r="BT37"/>
  <c r="BB41"/>
  <c r="BT41"/>
  <c r="BB42"/>
  <c r="BT42"/>
  <c r="BB46"/>
  <c r="BB49"/>
  <c r="BT49"/>
  <c r="BB50"/>
  <c r="BB53"/>
  <c r="BT53"/>
  <c r="BB57"/>
  <c r="BT57"/>
  <c r="BB61"/>
  <c r="BB69"/>
  <c r="BT69"/>
  <c r="BB76"/>
  <c r="BT76"/>
  <c r="BB80"/>
  <c r="BT80"/>
  <c r="BB85"/>
  <c r="BT85"/>
  <c r="BB89"/>
  <c r="BT89"/>
  <c r="BB90"/>
  <c r="BT90"/>
  <c r="BB91"/>
  <c r="BT91"/>
  <c r="BB97"/>
  <c r="BT97"/>
  <c r="BB99"/>
  <c r="BT99"/>
  <c r="BB101"/>
  <c r="BT101"/>
  <c r="BB105"/>
  <c r="BT105"/>
  <c r="BB113"/>
  <c r="BT113"/>
  <c r="BB117"/>
  <c r="BT117"/>
  <c r="BB121"/>
  <c r="BT121"/>
  <c r="BB133"/>
  <c r="BT133"/>
  <c r="BB137"/>
  <c r="BT137"/>
  <c r="BB141"/>
  <c r="BT141"/>
  <c r="BB145"/>
  <c r="BT145"/>
  <c r="BB149"/>
  <c r="BT149"/>
  <c r="BB153"/>
  <c r="BT153"/>
  <c r="BB169"/>
  <c r="BT169"/>
  <c r="BB177"/>
  <c r="BT177"/>
  <c r="BB181"/>
  <c r="BT181"/>
  <c r="BB189"/>
  <c r="BT189"/>
  <c r="BB193"/>
  <c r="BT193"/>
  <c r="BB201"/>
  <c r="BT201"/>
  <c r="BB210"/>
  <c r="BT210"/>
  <c r="BB217"/>
  <c r="BT217"/>
  <c r="BB221"/>
  <c r="BT221"/>
  <c r="BB225"/>
  <c r="BT225"/>
  <c r="BB229"/>
  <c r="BT229"/>
  <c r="BB233"/>
  <c r="BT233"/>
  <c r="BB244"/>
  <c r="BT244"/>
  <c r="BB257"/>
  <c r="BT257"/>
  <c r="BB261"/>
  <c r="BT261"/>
  <c r="BB263"/>
  <c r="BT263"/>
  <c r="BB269"/>
  <c r="BT269"/>
  <c r="BB273"/>
  <c r="BT273"/>
  <c r="BB277"/>
  <c r="BT277"/>
  <c r="BB281"/>
  <c r="BT281"/>
  <c r="BB285"/>
  <c r="BT285"/>
  <c r="BB289"/>
  <c r="BT289"/>
  <c r="BB293"/>
  <c r="BT293"/>
  <c r="BB295"/>
  <c r="BT295"/>
  <c r="BB297"/>
  <c r="BT297"/>
  <c r="BB301"/>
  <c r="BT301"/>
  <c r="BB303"/>
  <c r="BT303"/>
  <c r="BB305"/>
  <c r="BT305"/>
  <c r="BB309"/>
  <c r="BT309"/>
  <c r="BB313"/>
  <c r="BT313"/>
  <c r="BB317"/>
  <c r="BT33"/>
  <c r="BT61"/>
  <c r="AR53" i="20"/>
  <c r="AR57"/>
  <c r="AR101"/>
  <c r="AR133"/>
  <c r="AR177"/>
  <c r="AR189"/>
  <c r="AR315"/>
  <c r="AR316"/>
  <c r="AR317"/>
  <c r="AR318"/>
  <c r="C66" i="22"/>
  <c r="AT5" i="24"/>
  <c r="BE55" i="26"/>
  <c r="AL3" i="22"/>
  <c r="AN3"/>
  <c r="AP3"/>
  <c r="AO2" s="1"/>
  <c r="AR3"/>
  <c r="AQ2" s="1"/>
  <c r="AT3"/>
  <c r="AV3"/>
  <c r="AX3"/>
  <c r="AW2" s="1"/>
  <c r="AZ3"/>
  <c r="AY2" s="1"/>
  <c r="BB3"/>
  <c r="BC3"/>
  <c r="BE3"/>
  <c r="BD2" s="1"/>
  <c r="BG3"/>
  <c r="BF2" s="1"/>
  <c r="BI3"/>
  <c r="BK3"/>
  <c r="BM3"/>
  <c r="BL2" s="1"/>
  <c r="BO3"/>
  <c r="BN2" s="1"/>
  <c r="BQ3"/>
  <c r="BS3"/>
  <c r="BU3"/>
  <c r="BT2" s="1"/>
  <c r="BW3"/>
  <c r="BV2" s="1"/>
  <c r="BY3"/>
  <c r="I13"/>
  <c r="K13"/>
  <c r="M13"/>
  <c r="O13" i="19"/>
  <c r="O13" i="22" s="1"/>
  <c r="S13" i="19"/>
  <c r="S13" i="22" s="1"/>
  <c r="U13" i="19"/>
  <c r="U13" i="22" s="1"/>
  <c r="W13" i="19"/>
  <c r="W13" i="22" s="1"/>
  <c r="Y13" i="19"/>
  <c r="Y13" i="22" s="1"/>
  <c r="AA13" i="19"/>
  <c r="AA13" i="22" s="1"/>
  <c r="AD13" i="19"/>
  <c r="AD13" i="22" s="1"/>
  <c r="AF13" i="19"/>
  <c r="AF13" i="22" s="1"/>
  <c r="AH13" i="19"/>
  <c r="AH13" i="22" s="1"/>
  <c r="AJ13" i="19"/>
  <c r="AJ13" i="22" s="1"/>
  <c r="AL13" i="19"/>
  <c r="AL13" i="22" s="1"/>
  <c r="AN13" i="19"/>
  <c r="AN13" i="22" s="1"/>
  <c r="AP13" i="19"/>
  <c r="AP13" i="22" s="1"/>
  <c r="AR13" i="19"/>
  <c r="AR13" i="22" s="1"/>
  <c r="AT13" i="19"/>
  <c r="AT13" i="22" s="1"/>
  <c r="AV13" i="19"/>
  <c r="AV13" i="22" s="1"/>
  <c r="AX13" i="19"/>
  <c r="AX13" i="22" s="1"/>
  <c r="AZ13" i="19"/>
  <c r="AZ13" i="22" s="1"/>
  <c r="BC13" i="19"/>
  <c r="BC13" i="22" s="1"/>
  <c r="BE13" i="19"/>
  <c r="BE13" i="22" s="1"/>
  <c r="BG13" i="19"/>
  <c r="BG13" i="22"/>
  <c r="BI13" i="19"/>
  <c r="BI13" i="22" s="1"/>
  <c r="BK13" i="19"/>
  <c r="BK13" i="22"/>
  <c r="BM13" i="19"/>
  <c r="BM13" i="22" s="1"/>
  <c r="BO13" i="19"/>
  <c r="BO13" i="22"/>
  <c r="BQ13" i="19"/>
  <c r="BQ13" i="22" s="1"/>
  <c r="BS13" i="19"/>
  <c r="BS13" i="22"/>
  <c r="BU13" i="19"/>
  <c r="BU13" i="22" s="1"/>
  <c r="BW13" i="19"/>
  <c r="BW13" i="22"/>
  <c r="BY13" i="19"/>
  <c r="BY13" i="22" s="1"/>
  <c r="G14"/>
  <c r="O14"/>
  <c r="Q14"/>
  <c r="U14"/>
  <c r="AA14"/>
  <c r="AF14"/>
  <c r="AN14"/>
  <c r="AT14"/>
  <c r="AZ14"/>
  <c r="BE14"/>
  <c r="BI14"/>
  <c r="BQ14"/>
  <c r="BY14"/>
  <c r="E15"/>
  <c r="F15"/>
  <c r="H15" s="1"/>
  <c r="J15" s="1"/>
  <c r="L15" s="1"/>
  <c r="N15" s="1"/>
  <c r="K15"/>
  <c r="M15"/>
  <c r="O15"/>
  <c r="W15"/>
  <c r="AA15"/>
  <c r="AH15"/>
  <c r="AL15"/>
  <c r="AR15"/>
  <c r="AX15"/>
  <c r="BC15"/>
  <c r="BI15"/>
  <c r="BM15"/>
  <c r="BQ15"/>
  <c r="BU15"/>
  <c r="E16"/>
  <c r="F16"/>
  <c r="H16" s="1"/>
  <c r="J16" s="1"/>
  <c r="L16" s="1"/>
  <c r="N16" s="1"/>
  <c r="P16" s="1"/>
  <c r="R16" s="1"/>
  <c r="T16" s="1"/>
  <c r="G16"/>
  <c r="I16"/>
  <c r="K16"/>
  <c r="U16"/>
  <c r="Y16"/>
  <c r="AF16"/>
  <c r="AP16"/>
  <c r="AZ16"/>
  <c r="BE16"/>
  <c r="BI16"/>
  <c r="BU16"/>
  <c r="O17"/>
  <c r="Q17"/>
  <c r="S17" i="19"/>
  <c r="S17" i="22"/>
  <c r="U17" i="19"/>
  <c r="U17" i="22" s="1"/>
  <c r="W17" i="19"/>
  <c r="W17" i="22"/>
  <c r="Y17" i="19"/>
  <c r="Y17" i="22" s="1"/>
  <c r="AA17" i="19"/>
  <c r="AA17" i="22"/>
  <c r="AD17" i="19"/>
  <c r="AD17" i="22" s="1"/>
  <c r="AF17" i="19"/>
  <c r="AF17" i="22"/>
  <c r="AH17" i="19"/>
  <c r="AH17" i="22" s="1"/>
  <c r="AJ17" i="19"/>
  <c r="AJ17" i="22"/>
  <c r="AL17" i="19"/>
  <c r="AL17" i="22" s="1"/>
  <c r="O18"/>
  <c r="S18" i="19"/>
  <c r="S18" i="22"/>
  <c r="U18" i="19"/>
  <c r="U18" i="22"/>
  <c r="W18" i="19"/>
  <c r="W18" i="22"/>
  <c r="Y18" i="19"/>
  <c r="Y18" i="22"/>
  <c r="AA18" i="19"/>
  <c r="AA18" i="22"/>
  <c r="AD18" i="19"/>
  <c r="AD18" i="22"/>
  <c r="AF18" i="19"/>
  <c r="AF18" i="22"/>
  <c r="AH18" i="19"/>
  <c r="AH18" i="22"/>
  <c r="AJ18" i="19"/>
  <c r="AJ18" i="22"/>
  <c r="AL18" i="19"/>
  <c r="AL18" i="22"/>
  <c r="K19"/>
  <c r="O19"/>
  <c r="S19" i="19"/>
  <c r="S19" i="22"/>
  <c r="U19" i="19"/>
  <c r="U19" i="22" s="1"/>
  <c r="W19" i="19"/>
  <c r="W19" i="22"/>
  <c r="Y19" i="19"/>
  <c r="Y19" i="22" s="1"/>
  <c r="AA19" i="19"/>
  <c r="AA19" i="22"/>
  <c r="AD19" i="19"/>
  <c r="AD19" i="22" s="1"/>
  <c r="AF19" i="19"/>
  <c r="AF19" i="22"/>
  <c r="AH19" i="19"/>
  <c r="AH19" i="22" s="1"/>
  <c r="AJ19" i="19"/>
  <c r="AJ19" i="22"/>
  <c r="AL19" i="19"/>
  <c r="AL19" i="22" s="1"/>
  <c r="G20"/>
  <c r="O20"/>
  <c r="Q20"/>
  <c r="S20" i="19"/>
  <c r="S20" i="22"/>
  <c r="U20" i="19"/>
  <c r="U20" i="22" s="1"/>
  <c r="W20" i="19"/>
  <c r="W20" i="22"/>
  <c r="Y20" i="19"/>
  <c r="Y20" i="22" s="1"/>
  <c r="AA20" i="19"/>
  <c r="AA20" i="22"/>
  <c r="AD20" i="19"/>
  <c r="AD20" i="22" s="1"/>
  <c r="AF20" i="19"/>
  <c r="AF20" i="22"/>
  <c r="AH20" i="19"/>
  <c r="AH20" i="22" s="1"/>
  <c r="AJ20" i="19"/>
  <c r="AJ20" i="22"/>
  <c r="AL20" i="19"/>
  <c r="AL20" i="22" s="1"/>
  <c r="I21"/>
  <c r="M21"/>
  <c r="S21" i="19"/>
  <c r="S21" i="22" s="1"/>
  <c r="U21" i="19"/>
  <c r="U21" i="22"/>
  <c r="W21" i="19"/>
  <c r="W21" i="22" s="1"/>
  <c r="Y21" i="19"/>
  <c r="Y21" i="22"/>
  <c r="AA21" i="19"/>
  <c r="AA21" i="22" s="1"/>
  <c r="AD21" i="19"/>
  <c r="AD21" i="22"/>
  <c r="AF21" i="19"/>
  <c r="AF21" i="22" s="1"/>
  <c r="AH21" i="19"/>
  <c r="AH21" i="22"/>
  <c r="AJ21" i="19"/>
  <c r="AJ21" i="22" s="1"/>
  <c r="AL21" i="19"/>
  <c r="AL21" i="22"/>
  <c r="K22"/>
  <c r="O22"/>
  <c r="S22" i="19"/>
  <c r="S22" i="22"/>
  <c r="U22" i="19"/>
  <c r="U22" i="22" s="1"/>
  <c r="W22" i="19"/>
  <c r="W22" i="22"/>
  <c r="Y22" i="19"/>
  <c r="Y22" i="22" s="1"/>
  <c r="AA22" i="19"/>
  <c r="AA22" i="22"/>
  <c r="AD22" i="19"/>
  <c r="AD22" i="22" s="1"/>
  <c r="AF22" i="19"/>
  <c r="AF22" i="22"/>
  <c r="AH22" i="19"/>
  <c r="AH22" i="22" s="1"/>
  <c r="AJ22" i="19"/>
  <c r="AJ22" i="22"/>
  <c r="AL22" i="19"/>
  <c r="AL22" i="22" s="1"/>
  <c r="M23"/>
  <c r="Q23"/>
  <c r="S23" i="19"/>
  <c r="S23" i="22"/>
  <c r="U23" i="19"/>
  <c r="U23" i="22"/>
  <c r="W23" i="19"/>
  <c r="W23" i="22"/>
  <c r="Y23" i="19"/>
  <c r="Y23" i="22"/>
  <c r="AA23" i="19"/>
  <c r="AA23" i="22"/>
  <c r="AD23" i="19"/>
  <c r="AD23" i="22"/>
  <c r="AF23" i="19"/>
  <c r="AF23" i="22"/>
  <c r="AH23" i="19"/>
  <c r="AH23" i="22"/>
  <c r="AJ23" i="19"/>
  <c r="AJ23" i="22"/>
  <c r="AL23" i="19"/>
  <c r="AL23" i="22"/>
  <c r="G24"/>
  <c r="I24"/>
  <c r="O24"/>
  <c r="Q24"/>
  <c r="S24"/>
  <c r="W24"/>
  <c r="AA24"/>
  <c r="AJ24" i="19"/>
  <c r="AJ24" i="22"/>
  <c r="AL24" i="19"/>
  <c r="AL24" i="22"/>
  <c r="E25"/>
  <c r="F25"/>
  <c r="H25"/>
  <c r="J25"/>
  <c r="L25" s="1"/>
  <c r="N25" s="1"/>
  <c r="P25"/>
  <c r="R25" s="1"/>
  <c r="T25" s="1"/>
  <c r="V25" s="1"/>
  <c r="X25" s="1"/>
  <c r="Z25" s="1"/>
  <c r="AB25" s="1"/>
  <c r="AE25" s="1"/>
  <c r="I25"/>
  <c r="K25"/>
  <c r="S25" i="19"/>
  <c r="S25" i="22" s="1"/>
  <c r="U25" i="19"/>
  <c r="U25" i="22"/>
  <c r="W25"/>
  <c r="Y25" i="19"/>
  <c r="Y25" i="22"/>
  <c r="AA25" i="19"/>
  <c r="AA25" i="22"/>
  <c r="AD25" i="19"/>
  <c r="AD25" i="22"/>
  <c r="AF25" i="19"/>
  <c r="AF25" i="22"/>
  <c r="AH25" i="19"/>
  <c r="AH25" i="22"/>
  <c r="AJ25" i="19"/>
  <c r="AJ25" i="22"/>
  <c r="AL25" i="19"/>
  <c r="AL25" i="22"/>
  <c r="O26"/>
  <c r="S26" i="19"/>
  <c r="S26" i="22"/>
  <c r="U26" i="19"/>
  <c r="U26" i="22"/>
  <c r="W26" i="19"/>
  <c r="W26" i="22"/>
  <c r="Y26" i="19"/>
  <c r="Y26" i="22"/>
  <c r="AA26" i="19"/>
  <c r="AA26" i="22"/>
  <c r="AD26" i="19"/>
  <c r="AD26" i="22"/>
  <c r="AF26" i="19"/>
  <c r="AF26" i="22"/>
  <c r="AH26" i="19"/>
  <c r="AH26" i="22"/>
  <c r="AJ26" i="19"/>
  <c r="AJ26" i="22"/>
  <c r="AL26" i="19"/>
  <c r="AL26" i="22"/>
  <c r="Q27"/>
  <c r="E27"/>
  <c r="F27"/>
  <c r="K27"/>
  <c r="M27"/>
  <c r="O27"/>
  <c r="S27" i="19"/>
  <c r="S27" i="22"/>
  <c r="U27" i="19"/>
  <c r="U27" i="22"/>
  <c r="W27" i="19"/>
  <c r="W27" i="22"/>
  <c r="Y27" i="19"/>
  <c r="Y27" i="22"/>
  <c r="AA27" i="19"/>
  <c r="AA27" i="22"/>
  <c r="AD27" i="19"/>
  <c r="AD27" i="22"/>
  <c r="AF27" i="19"/>
  <c r="AF27" i="22"/>
  <c r="AH27" i="19"/>
  <c r="AH27" i="22"/>
  <c r="AJ27" i="19"/>
  <c r="AJ27" i="22"/>
  <c r="AL27" i="19"/>
  <c r="AL27" i="22"/>
  <c r="AN27" i="19"/>
  <c r="AN27" i="22"/>
  <c r="F28"/>
  <c r="G28"/>
  <c r="I28"/>
  <c r="K28"/>
  <c r="O28"/>
  <c r="S28" i="19"/>
  <c r="S28" i="22"/>
  <c r="U28" i="19"/>
  <c r="U28" i="22" s="1"/>
  <c r="W28" i="19"/>
  <c r="W28" i="22"/>
  <c r="Y28" i="19"/>
  <c r="Y28" i="22" s="1"/>
  <c r="AA28" i="19"/>
  <c r="AA28" i="22"/>
  <c r="AD28" i="19"/>
  <c r="AD28" i="22" s="1"/>
  <c r="AF28" i="19"/>
  <c r="AF28" i="22"/>
  <c r="AH28" i="19"/>
  <c r="AH28" i="22" s="1"/>
  <c r="AJ28" i="19"/>
  <c r="AJ28" i="22"/>
  <c r="AL28" i="19"/>
  <c r="AL28" i="22" s="1"/>
  <c r="E29"/>
  <c r="F29"/>
  <c r="H29"/>
  <c r="M29"/>
  <c r="S29" i="19"/>
  <c r="S29" i="22"/>
  <c r="U29" i="19"/>
  <c r="U29" i="22"/>
  <c r="W29" i="19"/>
  <c r="W29" i="22"/>
  <c r="Y29" i="19"/>
  <c r="Y29" i="22"/>
  <c r="AA29" i="19"/>
  <c r="AA29" i="22"/>
  <c r="AD29" i="19"/>
  <c r="AD29" i="22"/>
  <c r="AF29" i="19"/>
  <c r="AF29" i="22"/>
  <c r="AH29" i="19"/>
  <c r="AH29" i="22"/>
  <c r="AJ29" i="19"/>
  <c r="AJ29" i="22"/>
  <c r="AL29" i="19"/>
  <c r="AL29" i="22"/>
  <c r="E30" i="19"/>
  <c r="E30" i="22"/>
  <c r="F30" s="1"/>
  <c r="H30" s="1"/>
  <c r="J30" s="1"/>
  <c r="L30" s="1"/>
  <c r="N30" s="1"/>
  <c r="P30" s="1"/>
  <c r="R30" s="1"/>
  <c r="T30" s="1"/>
  <c r="V30" s="1"/>
  <c r="X30" s="1"/>
  <c r="Z30" s="1"/>
  <c r="AB30" s="1"/>
  <c r="AE30" s="1"/>
  <c r="AG30" s="1"/>
  <c r="AI30" s="1"/>
  <c r="AK30" s="1"/>
  <c r="AM30" s="1"/>
  <c r="AO30" s="1"/>
  <c r="AQ30" s="1"/>
  <c r="AS30" s="1"/>
  <c r="AU30" s="1"/>
  <c r="AW30" s="1"/>
  <c r="AY30" s="1"/>
  <c r="BA30" s="1"/>
  <c r="BD30" s="1"/>
  <c r="BF30" s="1"/>
  <c r="BH30" s="1"/>
  <c r="BJ30" s="1"/>
  <c r="BL30" s="1"/>
  <c r="BN30" s="1"/>
  <c r="BP30" s="1"/>
  <c r="BR30" s="1"/>
  <c r="BT30" s="1"/>
  <c r="BV30" s="1"/>
  <c r="BX30" s="1"/>
  <c r="BZ30" s="1"/>
  <c r="CB30" s="1"/>
  <c r="O30"/>
  <c r="S30" i="19"/>
  <c r="S30" i="22"/>
  <c r="U30" i="19"/>
  <c r="U30" i="22"/>
  <c r="W30" i="19"/>
  <c r="W30" i="22"/>
  <c r="Y30" i="19"/>
  <c r="Y30" i="22"/>
  <c r="AA30" i="19"/>
  <c r="AA30" i="22"/>
  <c r="AD30" i="19"/>
  <c r="AD30" i="22"/>
  <c r="AF30" i="19"/>
  <c r="AF30" i="22"/>
  <c r="AH30" i="19"/>
  <c r="AH30" i="22"/>
  <c r="AJ30" i="19"/>
  <c r="AJ30" i="22"/>
  <c r="AL30" i="19"/>
  <c r="AL30" i="22"/>
  <c r="AN30" i="19"/>
  <c r="AN30" i="22"/>
  <c r="E31" i="19"/>
  <c r="E31" i="22"/>
  <c r="F31"/>
  <c r="H31"/>
  <c r="J31" s="1"/>
  <c r="L31" s="1"/>
  <c r="N31" s="1"/>
  <c r="P31" s="1"/>
  <c r="R31" s="1"/>
  <c r="T31" s="1"/>
  <c r="V31" s="1"/>
  <c r="X31" s="1"/>
  <c r="I31" i="19"/>
  <c r="I31" i="22"/>
  <c r="K31" i="19"/>
  <c r="K31" i="22" s="1"/>
  <c r="O31"/>
  <c r="Q31"/>
  <c r="S31" i="19"/>
  <c r="S31" i="22" s="1"/>
  <c r="U31" i="19"/>
  <c r="U31" i="22"/>
  <c r="W31" i="19"/>
  <c r="W31" i="22" s="1"/>
  <c r="Y31" i="19"/>
  <c r="Y31" i="22"/>
  <c r="AA31" i="19"/>
  <c r="AA31" i="22" s="1"/>
  <c r="AD31" i="19"/>
  <c r="AD31" i="22"/>
  <c r="AF31" i="19"/>
  <c r="AF31" i="22" s="1"/>
  <c r="AH31" i="19"/>
  <c r="AH31" i="22"/>
  <c r="AJ31" i="19"/>
  <c r="AJ31" i="22" s="1"/>
  <c r="AL31" i="19"/>
  <c r="AL31" i="22"/>
  <c r="E32" i="19"/>
  <c r="E32" i="22" s="1"/>
  <c r="F32" s="1"/>
  <c r="G32" i="19"/>
  <c r="G32" i="22" s="1"/>
  <c r="I32" i="19"/>
  <c r="I32" i="22"/>
  <c r="K32" i="19"/>
  <c r="K32" i="22" s="1"/>
  <c r="M32" i="19"/>
  <c r="M32" i="22"/>
  <c r="O32"/>
  <c r="S32" i="19"/>
  <c r="S32" i="22" s="1"/>
  <c r="U32" i="19"/>
  <c r="U32" i="22"/>
  <c r="W32" i="19"/>
  <c r="W32" i="22" s="1"/>
  <c r="Y32" i="19"/>
  <c r="Y32" i="22"/>
  <c r="AA32" i="19"/>
  <c r="AA32" i="22" s="1"/>
  <c r="AD32" i="19"/>
  <c r="AD32" i="22"/>
  <c r="AF32" i="19"/>
  <c r="AF32" i="22" s="1"/>
  <c r="AH32" i="19"/>
  <c r="AH32" i="22"/>
  <c r="AJ32" i="19"/>
  <c r="AJ32" i="22" s="1"/>
  <c r="AL32" i="19"/>
  <c r="AL32" i="22"/>
  <c r="E33" i="19"/>
  <c r="G33"/>
  <c r="G33" i="22"/>
  <c r="I33" i="19"/>
  <c r="I33" i="22"/>
  <c r="K33" i="19"/>
  <c r="K33" i="22" s="1"/>
  <c r="M33" i="19"/>
  <c r="M33" i="22"/>
  <c r="Q33"/>
  <c r="S33" i="19"/>
  <c r="S33" i="22"/>
  <c r="U33" i="19"/>
  <c r="U33" i="22"/>
  <c r="W33" i="19"/>
  <c r="W33" i="22"/>
  <c r="Y33" i="19"/>
  <c r="Y33" i="22"/>
  <c r="AA33" i="19"/>
  <c r="AA33" i="22"/>
  <c r="AD33" i="19"/>
  <c r="AD33" i="22"/>
  <c r="AF33" i="19"/>
  <c r="AF33" i="22"/>
  <c r="AH33" i="19"/>
  <c r="AH33" i="22"/>
  <c r="AJ33" i="19"/>
  <c r="AJ33" i="22"/>
  <c r="AL33" i="19"/>
  <c r="AL33" i="22"/>
  <c r="E34" i="19"/>
  <c r="E34" i="22"/>
  <c r="F34"/>
  <c r="H34"/>
  <c r="G34" i="19"/>
  <c r="G34" i="22"/>
  <c r="I34" i="19"/>
  <c r="J34" s="1"/>
  <c r="L34" s="1"/>
  <c r="I34" i="22"/>
  <c r="K34" i="19"/>
  <c r="K34" i="22"/>
  <c r="M34" i="19"/>
  <c r="M34" i="22"/>
  <c r="O34" i="19"/>
  <c r="O34" i="22"/>
  <c r="S34" i="19"/>
  <c r="S34" i="22"/>
  <c r="U34" i="19"/>
  <c r="U34" i="22"/>
  <c r="W34" i="19"/>
  <c r="W34" i="22"/>
  <c r="Y34" i="19"/>
  <c r="Y34" i="22"/>
  <c r="AA34" i="19"/>
  <c r="AA34" i="22"/>
  <c r="AD34" i="19"/>
  <c r="AD34" i="22"/>
  <c r="AF34" i="19"/>
  <c r="AF34" i="22"/>
  <c r="AH34" i="19"/>
  <c r="AH34" i="22"/>
  <c r="AJ34" i="19"/>
  <c r="AJ34" i="22"/>
  <c r="AL34" i="19"/>
  <c r="AL34" i="22"/>
  <c r="E35" i="19"/>
  <c r="G35"/>
  <c r="G35" i="22" s="1"/>
  <c r="I35" i="19"/>
  <c r="I35" i="22"/>
  <c r="K35" i="19"/>
  <c r="K35" i="22" s="1"/>
  <c r="M35" i="19"/>
  <c r="M35" i="22"/>
  <c r="O35" i="19"/>
  <c r="O35" i="22" s="1"/>
  <c r="Q35"/>
  <c r="S35" i="19"/>
  <c r="S35" i="22" s="1"/>
  <c r="U35" i="19"/>
  <c r="U35" i="22"/>
  <c r="W35" i="19"/>
  <c r="W35" i="22" s="1"/>
  <c r="Y35" i="19"/>
  <c r="Y35" i="22"/>
  <c r="AA35" i="19"/>
  <c r="AA35" i="22" s="1"/>
  <c r="AD35" i="19"/>
  <c r="AD35" i="22"/>
  <c r="AF35" i="19"/>
  <c r="AF35" i="22" s="1"/>
  <c r="AH35" i="19"/>
  <c r="AH35" i="22"/>
  <c r="AJ35" i="19"/>
  <c r="AJ35" i="22" s="1"/>
  <c r="AL35" i="19"/>
  <c r="AL35" i="22"/>
  <c r="E12"/>
  <c r="F12" s="1"/>
  <c r="Q12"/>
  <c r="S12"/>
  <c r="U12"/>
  <c r="Y12"/>
  <c r="AA12"/>
  <c r="AD12"/>
  <c r="AJ12"/>
  <c r="AP12"/>
  <c r="AT12"/>
  <c r="AZ12"/>
  <c r="BI12"/>
  <c r="BM12"/>
  <c r="BQ12"/>
  <c r="AD12" i="31"/>
  <c r="AD6"/>
  <c r="AI54" i="26"/>
  <c r="F6" i="31" s="1"/>
  <c r="K6" s="1"/>
  <c r="G9" i="29"/>
  <c r="H11" i="5" s="1"/>
  <c r="L9" i="1" s="1"/>
  <c r="AD8" i="27"/>
  <c r="G18" i="29"/>
  <c r="H37" i="5" s="1"/>
  <c r="G11" i="29"/>
  <c r="H33" i="5"/>
  <c r="G10" i="29"/>
  <c r="H32" i="5" s="1"/>
  <c r="G15" i="29"/>
  <c r="H31" i="5"/>
  <c r="G17" i="29"/>
  <c r="H30" i="5" s="1"/>
  <c r="G16" i="29"/>
  <c r="H29" i="5"/>
  <c r="G27" i="29"/>
  <c r="H28" i="5" s="1"/>
  <c r="G26" i="29"/>
  <c r="H27" i="5"/>
  <c r="G25" i="29"/>
  <c r="H26" i="5" s="1"/>
  <c r="G20" i="29"/>
  <c r="H25" i="5"/>
  <c r="G12" i="29"/>
  <c r="H24" i="5" s="1"/>
  <c r="G24" i="29"/>
  <c r="H22" i="5"/>
  <c r="G29" i="29"/>
  <c r="H20" i="5" s="1"/>
  <c r="G28" i="29"/>
  <c r="H19" i="5"/>
  <c r="G23" i="29"/>
  <c r="H18" i="5" s="1"/>
  <c r="G13" i="29"/>
  <c r="H17" i="5"/>
  <c r="V8" i="25"/>
  <c r="AC314" i="24"/>
  <c r="AC310"/>
  <c r="AH309"/>
  <c r="DB309" i="25"/>
  <c r="AC306" i="24"/>
  <c r="AH305"/>
  <c r="AH303"/>
  <c r="AC302"/>
  <c r="AC300"/>
  <c r="AC298"/>
  <c r="AH298"/>
  <c r="AH297"/>
  <c r="AH296"/>
  <c r="AH295"/>
  <c r="DB295" i="25"/>
  <c r="AC294" i="24"/>
  <c r="AH294"/>
  <c r="DB294" i="25"/>
  <c r="AH292" i="24"/>
  <c r="DB292" i="25" s="1"/>
  <c r="AC291" i="24"/>
  <c r="AH290"/>
  <c r="DB290" i="25"/>
  <c r="AH288" i="24"/>
  <c r="DB288" i="25"/>
  <c r="AC286" i="24"/>
  <c r="AC282"/>
  <c r="AC278"/>
  <c r="AC274"/>
  <c r="AC270"/>
  <c r="AC260"/>
  <c r="AC259"/>
  <c r="AC258"/>
  <c r="AH256"/>
  <c r="DB256" i="25" s="1"/>
  <c r="AC255" i="24"/>
  <c r="AC254"/>
  <c r="AC253"/>
  <c r="AH252"/>
  <c r="DB252" i="25" s="1"/>
  <c r="AC250" i="24"/>
  <c r="AC246"/>
  <c r="AC242"/>
  <c r="AC238"/>
  <c r="AH237"/>
  <c r="AC234"/>
  <c r="AH232"/>
  <c r="AC230"/>
  <c r="AH230"/>
  <c r="DB230" i="25"/>
  <c r="AC226" i="24"/>
  <c r="AC224"/>
  <c r="AC222"/>
  <c r="AC214"/>
  <c r="AC210"/>
  <c r="AC206"/>
  <c r="AC202"/>
  <c r="AC194"/>
  <c r="AH192"/>
  <c r="DB192" i="25" s="1"/>
  <c r="AC190" i="24"/>
  <c r="AC188"/>
  <c r="AH188"/>
  <c r="DB188" i="25" s="1"/>
  <c r="AC187" i="24"/>
  <c r="AH184"/>
  <c r="DB184" i="25"/>
  <c r="AC182" i="24"/>
  <c r="AC180"/>
  <c r="AH174"/>
  <c r="AH168"/>
  <c r="AH158"/>
  <c r="DB158" i="25" s="1"/>
  <c r="AC156" i="24"/>
  <c r="AC155"/>
  <c r="AC154"/>
  <c r="AC150"/>
  <c r="AH145"/>
  <c r="AC142"/>
  <c r="AH141"/>
  <c r="DB141" i="25"/>
  <c r="AH139" i="24"/>
  <c r="AC138"/>
  <c r="AC135"/>
  <c r="AH132"/>
  <c r="AC130"/>
  <c r="AH130"/>
  <c r="DB130" i="25" s="1"/>
  <c r="AH128" i="24"/>
  <c r="DB128" i="25"/>
  <c r="AH126" i="24"/>
  <c r="AH124"/>
  <c r="DB124" i="25" s="1"/>
  <c r="AC122" i="24"/>
  <c r="AH122"/>
  <c r="DB122" i="25"/>
  <c r="AH120" i="24"/>
  <c r="DB120" i="25"/>
  <c r="AC118" i="24"/>
  <c r="AH115"/>
  <c r="AH112"/>
  <c r="AC108"/>
  <c r="AH108"/>
  <c r="DB108" i="25" s="1"/>
  <c r="AC106" i="24"/>
  <c r="AH106"/>
  <c r="DB106" i="25" s="1"/>
  <c r="AH105" i="24"/>
  <c r="DB105" i="25" s="1"/>
  <c r="AH103" i="24"/>
  <c r="AH100"/>
  <c r="DB100" i="25"/>
  <c r="AC99" i="24"/>
  <c r="AH98"/>
  <c r="DB98" i="25"/>
  <c r="AH96" i="24"/>
  <c r="DB96" i="25" s="1"/>
  <c r="AC94" i="24"/>
  <c r="AH94"/>
  <c r="DB94" i="25" s="1"/>
  <c r="AH93" i="24"/>
  <c r="AC90"/>
  <c r="AH89"/>
  <c r="DB89" i="25" s="1"/>
  <c r="AC87" i="24"/>
  <c r="AC86"/>
  <c r="AH86"/>
  <c r="AH85"/>
  <c r="AC83"/>
  <c r="AH83"/>
  <c r="DB83" i="25" s="1"/>
  <c r="AC82" i="24"/>
  <c r="AH82"/>
  <c r="AC80"/>
  <c r="AC79"/>
  <c r="AH79"/>
  <c r="AC78"/>
  <c r="AC75"/>
  <c r="AH75"/>
  <c r="AC74"/>
  <c r="AC73"/>
  <c r="AC71"/>
  <c r="AC70"/>
  <c r="AH69"/>
  <c r="AC67"/>
  <c r="AH67"/>
  <c r="AC66"/>
  <c r="AH65"/>
  <c r="AH64"/>
  <c r="AC63"/>
  <c r="AH63"/>
  <c r="DB63" i="25" s="1"/>
  <c r="AC62" i="24"/>
  <c r="AH62"/>
  <c r="AC61"/>
  <c r="AH61"/>
  <c r="DB61" i="25" s="1"/>
  <c r="AC59" i="24"/>
  <c r="AH59"/>
  <c r="AH58"/>
  <c r="DB58" i="25" s="1"/>
  <c r="AC57" i="24"/>
  <c r="AC56"/>
  <c r="AC55"/>
  <c r="AH55"/>
  <c r="AC54"/>
  <c r="AH54"/>
  <c r="DB54" i="25" s="1"/>
  <c r="AC53" i="24"/>
  <c r="AH53"/>
  <c r="AH52"/>
  <c r="AC51"/>
  <c r="AH51"/>
  <c r="DB51" i="25" s="1"/>
  <c r="AH49" i="24"/>
  <c r="AC47"/>
  <c r="AC46"/>
  <c r="AC45"/>
  <c r="AH45"/>
  <c r="DB45" i="25" s="1"/>
  <c r="AC43" i="24"/>
  <c r="AH43"/>
  <c r="AH41"/>
  <c r="DB41" i="25" s="1"/>
  <c r="AC40" i="24"/>
  <c r="AC39"/>
  <c r="AC38"/>
  <c r="AC36"/>
  <c r="AH35"/>
  <c r="AC34"/>
  <c r="AC33"/>
  <c r="AC32"/>
  <c r="AC30"/>
  <c r="AC27"/>
  <c r="AC24"/>
  <c r="AC21"/>
  <c r="AC17"/>
  <c r="BM314" i="1"/>
  <c r="BM313"/>
  <c r="BM312"/>
  <c r="BM311"/>
  <c r="BM310"/>
  <c r="BM309"/>
  <c r="BM308"/>
  <c r="BM307"/>
  <c r="BM306"/>
  <c r="BM305"/>
  <c r="BM304"/>
  <c r="BM303"/>
  <c r="BM302"/>
  <c r="BM301"/>
  <c r="BM300"/>
  <c r="BM299"/>
  <c r="BM298"/>
  <c r="BM297"/>
  <c r="BM296"/>
  <c r="BM295"/>
  <c r="BM294"/>
  <c r="BM293"/>
  <c r="BM292"/>
  <c r="BM291"/>
  <c r="BM290"/>
  <c r="BM289"/>
  <c r="BM288"/>
  <c r="BM287"/>
  <c r="BM286"/>
  <c r="BM285"/>
  <c r="BM284"/>
  <c r="BM283"/>
  <c r="BM282"/>
  <c r="BM281"/>
  <c r="BM280"/>
  <c r="BM279"/>
  <c r="BM278"/>
  <c r="BM277"/>
  <c r="BM276"/>
  <c r="BM275"/>
  <c r="BM274"/>
  <c r="BM273"/>
  <c r="BM272"/>
  <c r="BM271"/>
  <c r="BM270"/>
  <c r="BM269"/>
  <c r="BM268"/>
  <c r="BM267"/>
  <c r="BM266"/>
  <c r="BM265"/>
  <c r="BM264"/>
  <c r="BM263"/>
  <c r="BM262"/>
  <c r="BM261"/>
  <c r="BM260"/>
  <c r="BM259"/>
  <c r="BM258"/>
  <c r="BM257"/>
  <c r="BM256"/>
  <c r="BM255"/>
  <c r="BM254"/>
  <c r="BM253"/>
  <c r="BM252"/>
  <c r="BM251"/>
  <c r="BM250"/>
  <c r="BM249"/>
  <c r="BM248"/>
  <c r="BM247"/>
  <c r="BM246"/>
  <c r="BM245"/>
  <c r="BM244"/>
  <c r="BM243"/>
  <c r="BM242"/>
  <c r="BM241"/>
  <c r="BM240"/>
  <c r="BM239"/>
  <c r="BM238"/>
  <c r="BM237"/>
  <c r="BM236"/>
  <c r="BM235"/>
  <c r="BM234"/>
  <c r="BM233"/>
  <c r="BM232"/>
  <c r="BM231"/>
  <c r="BM230"/>
  <c r="BM229"/>
  <c r="BM228"/>
  <c r="BM227"/>
  <c r="BM226"/>
  <c r="BM225"/>
  <c r="BM224"/>
  <c r="BM223"/>
  <c r="BM222"/>
  <c r="BM221"/>
  <c r="BM220"/>
  <c r="BM219"/>
  <c r="BM218"/>
  <c r="BM217"/>
  <c r="BM216"/>
  <c r="BM215"/>
  <c r="BM214"/>
  <c r="BM213"/>
  <c r="BM212"/>
  <c r="BM211"/>
  <c r="BM210"/>
  <c r="BM209"/>
  <c r="BM208"/>
  <c r="BM207"/>
  <c r="BM206"/>
  <c r="BM205"/>
  <c r="BM204"/>
  <c r="BM203"/>
  <c r="BM202"/>
  <c r="BM201"/>
  <c r="BM200"/>
  <c r="BM199"/>
  <c r="BM198"/>
  <c r="BM197"/>
  <c r="BM196"/>
  <c r="BM195"/>
  <c r="BM194"/>
  <c r="BM193"/>
  <c r="BM192"/>
  <c r="BM191"/>
  <c r="BM190"/>
  <c r="BM189"/>
  <c r="BM188"/>
  <c r="BM187"/>
  <c r="BM186"/>
  <c r="BM185"/>
  <c r="BM184"/>
  <c r="BM183"/>
  <c r="BM182"/>
  <c r="BM181"/>
  <c r="BM180"/>
  <c r="BM179"/>
  <c r="BM178"/>
  <c r="BM177"/>
  <c r="BM176"/>
  <c r="BM175"/>
  <c r="BM174"/>
  <c r="BM173"/>
  <c r="BM172"/>
  <c r="BM171"/>
  <c r="BM170"/>
  <c r="BM169"/>
  <c r="BM168"/>
  <c r="BM167"/>
  <c r="BM166"/>
  <c r="BM165"/>
  <c r="BM164"/>
  <c r="BM163"/>
  <c r="BM162"/>
  <c r="BM161"/>
  <c r="BM160"/>
  <c r="BM159"/>
  <c r="BM158"/>
  <c r="BM157"/>
  <c r="BM156"/>
  <c r="BM155"/>
  <c r="BM154"/>
  <c r="BM153"/>
  <c r="BM152"/>
  <c r="BM151"/>
  <c r="BM150"/>
  <c r="BM149"/>
  <c r="BM148"/>
  <c r="BM147"/>
  <c r="BM146"/>
  <c r="BM145"/>
  <c r="BM144"/>
  <c r="BM143"/>
  <c r="BM142"/>
  <c r="BM141"/>
  <c r="BM140"/>
  <c r="BM139"/>
  <c r="BM138"/>
  <c r="BM137"/>
  <c r="BM136"/>
  <c r="BM135"/>
  <c r="BM134"/>
  <c r="BM133"/>
  <c r="BM132"/>
  <c r="BM131"/>
  <c r="BM130"/>
  <c r="BM129"/>
  <c r="BM128"/>
  <c r="BM127"/>
  <c r="BM126"/>
  <c r="BM125"/>
  <c r="BM124"/>
  <c r="BM123"/>
  <c r="BM122"/>
  <c r="BM121"/>
  <c r="BM120"/>
  <c r="BM119"/>
  <c r="BM118"/>
  <c r="BM117"/>
  <c r="BM116"/>
  <c r="BM115"/>
  <c r="BM114"/>
  <c r="BM113"/>
  <c r="BM112"/>
  <c r="BM111"/>
  <c r="BM110"/>
  <c r="BM109"/>
  <c r="BM108"/>
  <c r="BM107"/>
  <c r="BM106"/>
  <c r="BM105"/>
  <c r="BM104"/>
  <c r="BM103"/>
  <c r="BM102"/>
  <c r="BM101"/>
  <c r="BM100"/>
  <c r="BM99"/>
  <c r="BM98"/>
  <c r="BM97"/>
  <c r="BM96"/>
  <c r="BM95"/>
  <c r="BM94"/>
  <c r="BM93"/>
  <c r="BM92"/>
  <c r="BM91"/>
  <c r="BM90"/>
  <c r="BM89"/>
  <c r="BM88"/>
  <c r="BM87"/>
  <c r="BM86"/>
  <c r="BM85"/>
  <c r="BM84"/>
  <c r="BM83"/>
  <c r="BM82"/>
  <c r="BM81"/>
  <c r="BM80"/>
  <c r="BM79"/>
  <c r="BM78"/>
  <c r="BM77"/>
  <c r="BM76"/>
  <c r="BM75"/>
  <c r="BM74"/>
  <c r="BM73"/>
  <c r="BM72"/>
  <c r="BM71"/>
  <c r="BM70"/>
  <c r="BM69"/>
  <c r="BM68"/>
  <c r="BM67"/>
  <c r="BM66"/>
  <c r="BM65"/>
  <c r="BM64"/>
  <c r="BM63"/>
  <c r="BM62"/>
  <c r="BM61"/>
  <c r="BM60"/>
  <c r="BM59"/>
  <c r="BM58"/>
  <c r="BM57"/>
  <c r="BM56"/>
  <c r="BM55"/>
  <c r="BM54"/>
  <c r="BM53"/>
  <c r="BM52"/>
  <c r="BM51"/>
  <c r="BM50"/>
  <c r="BM49"/>
  <c r="BM48"/>
  <c r="BM47"/>
  <c r="BM46"/>
  <c r="BM45"/>
  <c r="BM44"/>
  <c r="BM43"/>
  <c r="BM42"/>
  <c r="BM41"/>
  <c r="BM40"/>
  <c r="BM39"/>
  <c r="BM38"/>
  <c r="BM37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319"/>
  <c r="BM324"/>
  <c r="BO10" i="28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AM50"/>
  <c r="AT50"/>
  <c r="BA50"/>
  <c r="BH50"/>
  <c r="CY16" i="25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DB33"/>
  <c r="CY34"/>
  <c r="CY35"/>
  <c r="CY36"/>
  <c r="CY37"/>
  <c r="CY38"/>
  <c r="DB38"/>
  <c r="CY39"/>
  <c r="DB39"/>
  <c r="CY40"/>
  <c r="CY41"/>
  <c r="CY42"/>
  <c r="DB42"/>
  <c r="CY43"/>
  <c r="DB43"/>
  <c r="CY44"/>
  <c r="DB44"/>
  <c r="CY45"/>
  <c r="CY46"/>
  <c r="CY47"/>
  <c r="CY48"/>
  <c r="DB48"/>
  <c r="CY49"/>
  <c r="DB49"/>
  <c r="CY50"/>
  <c r="DB50"/>
  <c r="CY51"/>
  <c r="CY52"/>
  <c r="CY53"/>
  <c r="DB53"/>
  <c r="CY54"/>
  <c r="CY55"/>
  <c r="DB55"/>
  <c r="CY56"/>
  <c r="DB56"/>
  <c r="CY57"/>
  <c r="DB57"/>
  <c r="CY58"/>
  <c r="CY59"/>
  <c r="DB59"/>
  <c r="CY60"/>
  <c r="DB60"/>
  <c r="CY61"/>
  <c r="CY62"/>
  <c r="CY63"/>
  <c r="CY64"/>
  <c r="DB64"/>
  <c r="CY65"/>
  <c r="CY66"/>
  <c r="DB66"/>
  <c r="CY67"/>
  <c r="DB67"/>
  <c r="CY68"/>
  <c r="DB68"/>
  <c r="CY69"/>
  <c r="DB69"/>
  <c r="CY70"/>
  <c r="DB70"/>
  <c r="CY71"/>
  <c r="DB71"/>
  <c r="CY72"/>
  <c r="DB72"/>
  <c r="CY73"/>
  <c r="DB73"/>
  <c r="CY74"/>
  <c r="DB74"/>
  <c r="CY75"/>
  <c r="DB75"/>
  <c r="CY76"/>
  <c r="DB76"/>
  <c r="CY77"/>
  <c r="DB77"/>
  <c r="CY78"/>
  <c r="CY79"/>
  <c r="DB79"/>
  <c r="CY80"/>
  <c r="DB80"/>
  <c r="CY81"/>
  <c r="CY82"/>
  <c r="DB82"/>
  <c r="CY83"/>
  <c r="CY84"/>
  <c r="DB84"/>
  <c r="CY85"/>
  <c r="DB85"/>
  <c r="CY86"/>
  <c r="DB86"/>
  <c r="CY87"/>
  <c r="DB87"/>
  <c r="CY88"/>
  <c r="CY89"/>
  <c r="CY90"/>
  <c r="DB90"/>
  <c r="CY91"/>
  <c r="CY92"/>
  <c r="DB92"/>
  <c r="CY93"/>
  <c r="CY94"/>
  <c r="CY95"/>
  <c r="CY96"/>
  <c r="CY97"/>
  <c r="CY98"/>
  <c r="CY99"/>
  <c r="CY100"/>
  <c r="CY101"/>
  <c r="CY102"/>
  <c r="CY103"/>
  <c r="CY104"/>
  <c r="CY105"/>
  <c r="CY106"/>
  <c r="CY107"/>
  <c r="CY108"/>
  <c r="CY109"/>
  <c r="CY110"/>
  <c r="CY111"/>
  <c r="CY112"/>
  <c r="CY113"/>
  <c r="CY114"/>
  <c r="CY115"/>
  <c r="CY116"/>
  <c r="CY117"/>
  <c r="CY118"/>
  <c r="DB118"/>
  <c r="CY119"/>
  <c r="CY120"/>
  <c r="CY121"/>
  <c r="CY122"/>
  <c r="CY123"/>
  <c r="CY124"/>
  <c r="CY125"/>
  <c r="CY126"/>
  <c r="CY127"/>
  <c r="CY128"/>
  <c r="CY129"/>
  <c r="CY130"/>
  <c r="CY131"/>
  <c r="CY132"/>
  <c r="CY133"/>
  <c r="CY134"/>
  <c r="CY135"/>
  <c r="CY136"/>
  <c r="CY137"/>
  <c r="CY138"/>
  <c r="CY139"/>
  <c r="CY140"/>
  <c r="CY141"/>
  <c r="CY142"/>
  <c r="CY143"/>
  <c r="CY144"/>
  <c r="CY145"/>
  <c r="CY146"/>
  <c r="CY147"/>
  <c r="CY148"/>
  <c r="CY149"/>
  <c r="CY150"/>
  <c r="DB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Y174"/>
  <c r="CY175"/>
  <c r="CY176"/>
  <c r="CY177"/>
  <c r="CY178"/>
  <c r="CY179"/>
  <c r="CY180"/>
  <c r="CY181"/>
  <c r="CY182"/>
  <c r="CY183"/>
  <c r="CY184"/>
  <c r="CY185"/>
  <c r="CY186"/>
  <c r="CY187"/>
  <c r="CY188"/>
  <c r="CY189"/>
  <c r="CY190"/>
  <c r="CY191"/>
  <c r="CY192"/>
  <c r="CY193"/>
  <c r="CY194"/>
  <c r="CY195"/>
  <c r="CY196"/>
  <c r="DB196"/>
  <c r="CY197"/>
  <c r="CY198"/>
  <c r="CY199"/>
  <c r="CY200"/>
  <c r="CY201"/>
  <c r="CY202"/>
  <c r="CY203"/>
  <c r="CY204"/>
  <c r="CY205"/>
  <c r="CY206"/>
  <c r="CY207"/>
  <c r="CY208"/>
  <c r="CY209"/>
  <c r="CY210"/>
  <c r="CY211"/>
  <c r="CY212"/>
  <c r="CY213"/>
  <c r="CY214"/>
  <c r="CY215"/>
  <c r="DB215"/>
  <c r="CY216"/>
  <c r="CY217"/>
  <c r="CY218"/>
  <c r="CY219"/>
  <c r="CY220"/>
  <c r="DB220"/>
  <c r="CY221"/>
  <c r="CY222"/>
  <c r="CY223"/>
  <c r="DB223"/>
  <c r="CY224"/>
  <c r="CY225"/>
  <c r="CY226"/>
  <c r="DB226"/>
  <c r="CY227"/>
  <c r="CY228"/>
  <c r="CY229"/>
  <c r="CY230"/>
  <c r="CY231"/>
  <c r="CY232"/>
  <c r="CY233"/>
  <c r="CY234"/>
  <c r="CY235"/>
  <c r="DB235"/>
  <c r="CY236"/>
  <c r="CY237"/>
  <c r="CY238"/>
  <c r="CY239"/>
  <c r="DB239"/>
  <c r="CY240"/>
  <c r="CY241"/>
  <c r="DB241"/>
  <c r="CY242"/>
  <c r="CY243"/>
  <c r="CY244"/>
  <c r="CY245"/>
  <c r="CY246"/>
  <c r="CY247"/>
  <c r="CY248"/>
  <c r="CY249"/>
  <c r="CY250"/>
  <c r="CY251"/>
  <c r="CY252"/>
  <c r="CY253"/>
  <c r="CY254"/>
  <c r="CY255"/>
  <c r="CY256"/>
  <c r="CY257"/>
  <c r="CY258"/>
  <c r="CY259"/>
  <c r="CY260"/>
  <c r="CY261"/>
  <c r="CY262"/>
  <c r="CY263"/>
  <c r="CY264"/>
  <c r="DB264"/>
  <c r="CY265"/>
  <c r="CY266"/>
  <c r="CY267"/>
  <c r="CY268"/>
  <c r="CY269"/>
  <c r="CY270"/>
  <c r="CY271"/>
  <c r="CY272"/>
  <c r="CY273"/>
  <c r="CY274"/>
  <c r="CY275"/>
  <c r="CY276"/>
  <c r="CY277"/>
  <c r="DB277"/>
  <c r="CY278"/>
  <c r="CY279"/>
  <c r="CY280"/>
  <c r="CY281"/>
  <c r="CY282"/>
  <c r="CY283"/>
  <c r="CY284"/>
  <c r="CY285"/>
  <c r="CY286"/>
  <c r="DB286"/>
  <c r="CY287"/>
  <c r="CY288"/>
  <c r="CY289"/>
  <c r="CY290"/>
  <c r="CY291"/>
  <c r="CY292"/>
  <c r="CY293"/>
  <c r="CY294"/>
  <c r="CY295"/>
  <c r="CY296"/>
  <c r="CY297"/>
  <c r="CY298"/>
  <c r="CY299"/>
  <c r="CY300"/>
  <c r="CY301"/>
  <c r="CY302"/>
  <c r="CY303"/>
  <c r="DB303"/>
  <c r="CY304"/>
  <c r="CY305"/>
  <c r="CY306"/>
  <c r="CY307"/>
  <c r="CY308"/>
  <c r="CY309"/>
  <c r="CY310"/>
  <c r="CY311"/>
  <c r="DB311"/>
  <c r="CY312"/>
  <c r="CY313"/>
  <c r="DB313"/>
  <c r="CY314"/>
  <c r="CY15"/>
  <c r="DE11" i="24"/>
  <c r="DE9"/>
  <c r="DF11"/>
  <c r="DF9"/>
  <c r="DG11"/>
  <c r="DG9"/>
  <c r="DH11"/>
  <c r="DH9"/>
  <c r="DI11"/>
  <c r="DI9"/>
  <c r="DJ11"/>
  <c r="DJ9"/>
  <c r="DK11"/>
  <c r="DK9"/>
  <c r="DL11"/>
  <c r="DL9"/>
  <c r="DM11"/>
  <c r="DM9"/>
  <c r="DN11"/>
  <c r="DN9"/>
  <c r="DO11"/>
  <c r="DO9"/>
  <c r="DP11"/>
  <c r="DP9"/>
  <c r="DQ11"/>
  <c r="DQ9"/>
  <c r="DR11"/>
  <c r="DR9"/>
  <c r="DS11"/>
  <c r="DS9"/>
  <c r="DT11"/>
  <c r="DT9"/>
  <c r="DU11"/>
  <c r="DU9"/>
  <c r="DV11"/>
  <c r="DV9"/>
  <c r="DW11"/>
  <c r="DW9"/>
  <c r="DX11"/>
  <c r="DX9"/>
  <c r="DY11"/>
  <c r="DY9"/>
  <c r="DZ11"/>
  <c r="DZ9"/>
  <c r="EA11"/>
  <c r="EA9"/>
  <c r="EB11"/>
  <c r="EB9"/>
  <c r="EC11"/>
  <c r="EC9"/>
  <c r="ED11"/>
  <c r="ED9"/>
  <c r="EE11"/>
  <c r="EE9"/>
  <c r="EF11"/>
  <c r="EF9"/>
  <c r="EG11"/>
  <c r="EG9"/>
  <c r="EH11"/>
  <c r="EH9"/>
  <c r="EI11"/>
  <c r="EI9"/>
  <c r="EJ11"/>
  <c r="EJ9"/>
  <c r="EK11"/>
  <c r="EK9"/>
  <c r="EL11"/>
  <c r="EL9"/>
  <c r="DD11"/>
  <c r="DD9"/>
  <c r="DC11"/>
  <c r="S36" i="19"/>
  <c r="S36" i="22"/>
  <c r="S37" i="19"/>
  <c r="S37" i="22" s="1"/>
  <c r="S38" i="19"/>
  <c r="S38" i="22"/>
  <c r="Q37"/>
  <c r="Q38" i="19"/>
  <c r="Q38" i="22"/>
  <c r="Q39" i="19"/>
  <c r="Q39" i="22"/>
  <c r="Q40" i="19"/>
  <c r="Q40" i="22"/>
  <c r="O36" i="19"/>
  <c r="O36" i="22"/>
  <c r="O37" i="19"/>
  <c r="O37" i="22"/>
  <c r="O38" i="19"/>
  <c r="O38" i="22"/>
  <c r="O39" i="19"/>
  <c r="O39" i="22"/>
  <c r="O40" i="19"/>
  <c r="O40" i="22"/>
  <c r="M36" i="19"/>
  <c r="M36" i="22"/>
  <c r="M37" i="19"/>
  <c r="M37" i="22"/>
  <c r="M38" i="19"/>
  <c r="M38" i="22"/>
  <c r="M39" i="19"/>
  <c r="M39" i="22"/>
  <c r="M40" i="19"/>
  <c r="M40" i="22"/>
  <c r="K36" i="19"/>
  <c r="K36" i="22"/>
  <c r="K37" i="19"/>
  <c r="K37" i="22"/>
  <c r="K38" i="19"/>
  <c r="K38" i="22"/>
  <c r="K39" i="19"/>
  <c r="K39" i="22"/>
  <c r="K40" i="19"/>
  <c r="K40" i="22"/>
  <c r="I36" i="19"/>
  <c r="I36" i="22"/>
  <c r="I37" i="19"/>
  <c r="I37" i="22"/>
  <c r="I38" i="19"/>
  <c r="I38" i="22"/>
  <c r="I39" i="19"/>
  <c r="I39" i="22"/>
  <c r="G36" i="19"/>
  <c r="G36" i="22"/>
  <c r="G37" i="19"/>
  <c r="G37" i="22"/>
  <c r="E37" i="19"/>
  <c r="E37" i="22"/>
  <c r="F37"/>
  <c r="H37"/>
  <c r="J37" s="1"/>
  <c r="L37" s="1"/>
  <c r="N37" s="1"/>
  <c r="P37" s="1"/>
  <c r="R37" s="1"/>
  <c r="T37" s="1"/>
  <c r="V37" s="1"/>
  <c r="X37" s="1"/>
  <c r="G38" i="19"/>
  <c r="G38" i="22"/>
  <c r="G39" i="19"/>
  <c r="G39" i="22" s="1"/>
  <c r="E36" i="19"/>
  <c r="E36" i="22"/>
  <c r="F36" s="1"/>
  <c r="H36" s="1"/>
  <c r="J36" s="1"/>
  <c r="E38" i="19"/>
  <c r="E39"/>
  <c r="E39" i="22"/>
  <c r="F39"/>
  <c r="H39" s="1"/>
  <c r="F30" i="19"/>
  <c r="AP30"/>
  <c r="AP30" i="22"/>
  <c r="AR30" i="19"/>
  <c r="AR30" i="22"/>
  <c r="AT30" i="19"/>
  <c r="AT30" i="22"/>
  <c r="AV30" i="19"/>
  <c r="AX30"/>
  <c r="AX30" i="22"/>
  <c r="AZ30" i="19"/>
  <c r="AZ30" i="22" s="1"/>
  <c r="BC30" i="19"/>
  <c r="BC30" i="22"/>
  <c r="BE30" i="19"/>
  <c r="BG30"/>
  <c r="BG30" i="22" s="1"/>
  <c r="BI30" i="19"/>
  <c r="BK30"/>
  <c r="BK30" i="22"/>
  <c r="BM30" i="19"/>
  <c r="BO30"/>
  <c r="BO30" i="22"/>
  <c r="BQ30" i="19"/>
  <c r="BQ30" i="22" s="1"/>
  <c r="BS30" i="19"/>
  <c r="BS30" i="22"/>
  <c r="BU30" i="19"/>
  <c r="BW30"/>
  <c r="BW30" i="22" s="1"/>
  <c r="BY30" i="19"/>
  <c r="F32"/>
  <c r="AN32"/>
  <c r="AN32" i="22"/>
  <c r="AP32" i="19"/>
  <c r="AP32" i="22" s="1"/>
  <c r="AR32" i="19"/>
  <c r="AR32" i="22"/>
  <c r="AT32" i="19"/>
  <c r="AT32" i="22" s="1"/>
  <c r="AV32" i="19"/>
  <c r="AV32" i="22"/>
  <c r="AX32" i="19"/>
  <c r="AX32" i="22" s="1"/>
  <c r="AZ32" i="19"/>
  <c r="AZ32" i="22" s="1"/>
  <c r="BC32" i="19"/>
  <c r="BC32" i="22"/>
  <c r="BE32" i="19"/>
  <c r="BE32" i="22" s="1"/>
  <c r="BG32" i="19"/>
  <c r="BG32" i="22"/>
  <c r="BI32" i="19"/>
  <c r="BI32" i="22" s="1"/>
  <c r="BK32" i="19"/>
  <c r="BM32"/>
  <c r="BM32" i="22" s="1"/>
  <c r="BO32" i="19"/>
  <c r="BO32" i="22"/>
  <c r="BQ32" i="19"/>
  <c r="BQ32" i="22" s="1"/>
  <c r="BS32" i="19"/>
  <c r="BS32" i="22"/>
  <c r="BU32" i="19"/>
  <c r="BU32" i="22" s="1"/>
  <c r="BW32" i="19"/>
  <c r="BY32"/>
  <c r="BY32" i="22"/>
  <c r="AN33" i="19"/>
  <c r="AN33" i="22"/>
  <c r="AP33" i="19"/>
  <c r="AR33"/>
  <c r="AR33" i="22"/>
  <c r="AT33" i="19"/>
  <c r="AT33" i="22" s="1"/>
  <c r="AV33" i="19"/>
  <c r="AV33" i="22"/>
  <c r="AX33" i="19"/>
  <c r="AX33" i="22" s="1"/>
  <c r="AZ33" i="19"/>
  <c r="AZ33" i="22"/>
  <c r="BC33" i="19"/>
  <c r="BC33" i="22" s="1"/>
  <c r="BE33" i="19"/>
  <c r="BE33" i="22"/>
  <c r="BG33" i="19"/>
  <c r="BG33" i="22" s="1"/>
  <c r="BI33" i="19"/>
  <c r="BI33" i="22" s="1"/>
  <c r="BK33" i="19"/>
  <c r="BM33"/>
  <c r="BM33" i="22"/>
  <c r="BO33" i="19"/>
  <c r="BO33" i="22"/>
  <c r="BQ33" i="19"/>
  <c r="BQ33" i="22"/>
  <c r="BS33" i="19"/>
  <c r="BS33" i="22"/>
  <c r="BU33" i="19"/>
  <c r="BU33" i="22"/>
  <c r="BW33" i="19"/>
  <c r="BW33" i="22"/>
  <c r="BY33" i="19"/>
  <c r="BY33" i="22"/>
  <c r="F34" i="19"/>
  <c r="H34"/>
  <c r="AN34"/>
  <c r="AP34"/>
  <c r="AP34" i="22" s="1"/>
  <c r="AR34" i="19"/>
  <c r="AT34"/>
  <c r="AT34" i="22" s="1"/>
  <c r="AV34" i="19"/>
  <c r="AX34"/>
  <c r="AX34" i="22"/>
  <c r="AZ34" i="19"/>
  <c r="AZ34" i="22" s="1"/>
  <c r="BC34" i="19"/>
  <c r="BC34" i="22"/>
  <c r="BE34" i="19"/>
  <c r="BG34"/>
  <c r="BG34" i="22" s="1"/>
  <c r="BI34" i="19"/>
  <c r="BI34" i="22"/>
  <c r="BK34" i="19"/>
  <c r="BK34" i="22" s="1"/>
  <c r="BM34" i="19"/>
  <c r="BO34"/>
  <c r="BO34" i="22" s="1"/>
  <c r="BQ34" i="19"/>
  <c r="BQ34" i="22" s="1"/>
  <c r="BS34" i="19"/>
  <c r="BS34" i="22"/>
  <c r="BU34" i="19"/>
  <c r="BU34" i="22" s="1"/>
  <c r="BW34" i="19"/>
  <c r="BW34" i="22" s="1"/>
  <c r="BY34" i="19"/>
  <c r="BY34" i="22"/>
  <c r="AN34"/>
  <c r="BE34"/>
  <c r="AN35" i="19"/>
  <c r="AN35" i="22" s="1"/>
  <c r="AP35" i="19"/>
  <c r="AR35"/>
  <c r="AT35"/>
  <c r="AT35" i="22" s="1"/>
  <c r="AV35" i="19"/>
  <c r="AX35"/>
  <c r="AX35" i="22"/>
  <c r="AZ35" i="19"/>
  <c r="AZ35" i="22" s="1"/>
  <c r="BC35" i="19"/>
  <c r="BE35"/>
  <c r="BE35" i="22"/>
  <c r="BG35" i="19"/>
  <c r="BG35" i="22" s="1"/>
  <c r="BI35" i="19"/>
  <c r="BK35"/>
  <c r="BM35"/>
  <c r="BM35" i="22" s="1"/>
  <c r="BO35" i="19"/>
  <c r="BO35" i="22" s="1"/>
  <c r="BQ35" i="19"/>
  <c r="BS35"/>
  <c r="BS35" i="22" s="1"/>
  <c r="BU35" i="19"/>
  <c r="BU35" i="22" s="1"/>
  <c r="BW35" i="19"/>
  <c r="BY35"/>
  <c r="F28"/>
  <c r="H28" s="1"/>
  <c r="J28" s="1"/>
  <c r="L28"/>
  <c r="N28" s="1"/>
  <c r="P28" s="1"/>
  <c r="R28" s="1"/>
  <c r="T28" s="1"/>
  <c r="V28" s="1"/>
  <c r="X28" s="1"/>
  <c r="Z28" s="1"/>
  <c r="AB28" s="1"/>
  <c r="AE28" s="1"/>
  <c r="AG28" s="1"/>
  <c r="AI28" s="1"/>
  <c r="AK28" s="1"/>
  <c r="AM28" s="1"/>
  <c r="AO28" s="1"/>
  <c r="AQ28" s="1"/>
  <c r="AN28"/>
  <c r="AN28" i="22" s="1"/>
  <c r="AP28" i="19"/>
  <c r="AR28"/>
  <c r="AR28" i="22"/>
  <c r="AT28" i="19"/>
  <c r="AV28"/>
  <c r="AV28" i="22"/>
  <c r="AX28" i="19"/>
  <c r="AX28" i="22" s="1"/>
  <c r="AZ28" i="19"/>
  <c r="BC28"/>
  <c r="BC28" i="22" s="1"/>
  <c r="BE28" i="19"/>
  <c r="BE28" i="22" s="1"/>
  <c r="BG28" i="19"/>
  <c r="BG28" i="22"/>
  <c r="BI28" i="19"/>
  <c r="BI28" i="22" s="1"/>
  <c r="BK28" i="19"/>
  <c r="BM28"/>
  <c r="BM28" i="22" s="1"/>
  <c r="BO28" i="19"/>
  <c r="BQ28"/>
  <c r="BQ28" i="22"/>
  <c r="BS28" i="19"/>
  <c r="BS28" i="22" s="1"/>
  <c r="BU28" i="19"/>
  <c r="BW28"/>
  <c r="BW28" i="22"/>
  <c r="BY28" i="19"/>
  <c r="AP28" i="22"/>
  <c r="AZ28"/>
  <c r="BU28"/>
  <c r="BY28"/>
  <c r="F29" i="19"/>
  <c r="H29"/>
  <c r="AN29"/>
  <c r="AN29" i="22"/>
  <c r="AP29" i="19"/>
  <c r="AR29"/>
  <c r="AR29" i="22"/>
  <c r="AT29" i="19"/>
  <c r="AT29" i="22" s="1"/>
  <c r="AV29" i="19"/>
  <c r="AX29"/>
  <c r="AX29" i="22"/>
  <c r="AZ29" i="19"/>
  <c r="AZ29" i="22" s="1"/>
  <c r="BC29" i="19"/>
  <c r="BC29" i="22"/>
  <c r="BE29" i="19"/>
  <c r="BE29" i="22" s="1"/>
  <c r="BG29" i="19"/>
  <c r="BG29" i="22"/>
  <c r="BI29" i="19"/>
  <c r="BI29" i="22" s="1"/>
  <c r="BK29" i="19"/>
  <c r="BM29"/>
  <c r="BM29" i="22"/>
  <c r="BO29" i="19"/>
  <c r="BQ29"/>
  <c r="BQ29" i="22"/>
  <c r="BS29" i="19"/>
  <c r="BS29" i="22" s="1"/>
  <c r="BU29" i="19"/>
  <c r="BW29"/>
  <c r="BY29"/>
  <c r="BY29" i="22" s="1"/>
  <c r="AV29"/>
  <c r="BO29"/>
  <c r="BU29"/>
  <c r="F31" i="19"/>
  <c r="H31"/>
  <c r="J31"/>
  <c r="L31"/>
  <c r="N31" s="1"/>
  <c r="P31" s="1"/>
  <c r="R31" s="1"/>
  <c r="T31" s="1"/>
  <c r="V31" s="1"/>
  <c r="X31" s="1"/>
  <c r="Z31"/>
  <c r="AB31" s="1"/>
  <c r="AE31" s="1"/>
  <c r="AG31" s="1"/>
  <c r="AI31" s="1"/>
  <c r="AK31" s="1"/>
  <c r="AM31" s="1"/>
  <c r="AO31" s="1"/>
  <c r="AQ31" s="1"/>
  <c r="AS31" s="1"/>
  <c r="AU31" s="1"/>
  <c r="AW31" s="1"/>
  <c r="AY31" s="1"/>
  <c r="BA31" s="1"/>
  <c r="BD31" s="1"/>
  <c r="BF31" s="1"/>
  <c r="BH31" s="1"/>
  <c r="BJ31" s="1"/>
  <c r="BL31" s="1"/>
  <c r="BN31" s="1"/>
  <c r="BP31" s="1"/>
  <c r="BR31" s="1"/>
  <c r="BT31" s="1"/>
  <c r="BV31" s="1"/>
  <c r="BX31" s="1"/>
  <c r="BZ31" s="1"/>
  <c r="CB31" s="1"/>
  <c r="AN31"/>
  <c r="AN31" i="22" s="1"/>
  <c r="AP31" i="19"/>
  <c r="AP31" i="22"/>
  <c r="AR31" i="19"/>
  <c r="AT31"/>
  <c r="AV31"/>
  <c r="AV31" i="22" s="1"/>
  <c r="AX31" i="19"/>
  <c r="AX31" i="22" s="1"/>
  <c r="AZ31" i="19"/>
  <c r="BC31"/>
  <c r="BE31"/>
  <c r="BG31"/>
  <c r="BG31" i="22"/>
  <c r="BI31" i="19"/>
  <c r="BI31" i="22"/>
  <c r="BK31" i="19"/>
  <c r="BM31"/>
  <c r="BM31" i="22"/>
  <c r="BO31" i="19"/>
  <c r="BO31" i="22" s="1"/>
  <c r="BQ31" i="19"/>
  <c r="BQ31" i="22"/>
  <c r="BS31" i="19"/>
  <c r="BS31" i="22" s="1"/>
  <c r="BU31" i="19"/>
  <c r="BU31" i="22" s="1"/>
  <c r="BW31" i="19"/>
  <c r="BW31" i="22"/>
  <c r="BY31" i="19"/>
  <c r="AT31" i="22"/>
  <c r="BC31"/>
  <c r="BE31"/>
  <c r="AD36" i="19"/>
  <c r="AD36" i="22"/>
  <c r="F36" i="19"/>
  <c r="H36" s="1"/>
  <c r="U36"/>
  <c r="U36" i="22" s="1"/>
  <c r="W36" i="19"/>
  <c r="Y36"/>
  <c r="AA36"/>
  <c r="AA36" i="22" s="1"/>
  <c r="AF36" i="19"/>
  <c r="AF36" i="22"/>
  <c r="AH36" i="19"/>
  <c r="AH36" i="22"/>
  <c r="AJ36" i="19"/>
  <c r="AJ36" i="22"/>
  <c r="AL36" i="19"/>
  <c r="AL36" i="22" s="1"/>
  <c r="AN36" i="19"/>
  <c r="AN36" i="22" s="1"/>
  <c r="AP36" i="19"/>
  <c r="AR36"/>
  <c r="AR36" i="22"/>
  <c r="AT36" i="19"/>
  <c r="AT36" i="22"/>
  <c r="AV36" i="19"/>
  <c r="AV36" i="22"/>
  <c r="AX36" i="19"/>
  <c r="AX36" i="22"/>
  <c r="AZ36" i="19"/>
  <c r="AZ36" i="22" s="1"/>
  <c r="BC36" i="19"/>
  <c r="BC36" i="22" s="1"/>
  <c r="BE36" i="19"/>
  <c r="BE36" i="22"/>
  <c r="BG36" i="19"/>
  <c r="BI36"/>
  <c r="BK36"/>
  <c r="BK36" i="22"/>
  <c r="BM36" i="19"/>
  <c r="BM36" i="22" s="1"/>
  <c r="BO36" i="19"/>
  <c r="BQ36"/>
  <c r="BQ36" i="22" s="1"/>
  <c r="BS36" i="19"/>
  <c r="BS36" i="22" s="1"/>
  <c r="BU36" i="19"/>
  <c r="BU36" i="22"/>
  <c r="BW36" i="19"/>
  <c r="BW36" i="22" s="1"/>
  <c r="BY36" i="19"/>
  <c r="BY36" i="22"/>
  <c r="W36"/>
  <c r="Y36"/>
  <c r="AP36"/>
  <c r="BG36"/>
  <c r="BO36"/>
  <c r="AD37" i="19"/>
  <c r="AD37" i="22"/>
  <c r="F37" i="19"/>
  <c r="U37"/>
  <c r="W37"/>
  <c r="W37" i="22" s="1"/>
  <c r="Y37" i="19"/>
  <c r="Y37" i="22" s="1"/>
  <c r="AA37" i="19"/>
  <c r="AF37"/>
  <c r="AF37" i="22"/>
  <c r="AH37" i="19"/>
  <c r="AJ37"/>
  <c r="AJ37" i="22"/>
  <c r="AL37" i="19"/>
  <c r="AL37" i="22" s="1"/>
  <c r="AN37" i="19"/>
  <c r="AP37"/>
  <c r="AP37" i="22"/>
  <c r="AR37" i="19"/>
  <c r="AT37"/>
  <c r="AV37"/>
  <c r="AV37" i="22"/>
  <c r="AX37" i="19"/>
  <c r="AX37" i="22" s="1"/>
  <c r="AZ37" i="19"/>
  <c r="BC37"/>
  <c r="BC37" i="22" s="1"/>
  <c r="BE37" i="19"/>
  <c r="BE37" i="22" s="1"/>
  <c r="BG37" i="19"/>
  <c r="BG37" i="22"/>
  <c r="BI37" i="19"/>
  <c r="BI37" i="22" s="1"/>
  <c r="BK37" i="19"/>
  <c r="BK37" i="22" s="1"/>
  <c r="BM37" i="19"/>
  <c r="BM37" i="22"/>
  <c r="BO37" i="19"/>
  <c r="BO37" i="22" s="1"/>
  <c r="BQ37" i="19"/>
  <c r="BQ37" i="22"/>
  <c r="BS37" i="19"/>
  <c r="BU37"/>
  <c r="BU37" i="22" s="1"/>
  <c r="BW37" i="19"/>
  <c r="BW37" i="22"/>
  <c r="BY37" i="19"/>
  <c r="AA37" i="22"/>
  <c r="AH37"/>
  <c r="AT37"/>
  <c r="BS37"/>
  <c r="F13" i="19"/>
  <c r="AN17"/>
  <c r="AN17" i="22"/>
  <c r="AP17" i="19"/>
  <c r="AR17"/>
  <c r="AR17" i="22"/>
  <c r="AT17" i="19"/>
  <c r="AT17" i="22" s="1"/>
  <c r="AV17" i="19"/>
  <c r="AV17" i="22"/>
  <c r="AX17" i="19"/>
  <c r="AX17" i="22" s="1"/>
  <c r="AZ17" i="19"/>
  <c r="AZ17" i="22"/>
  <c r="BC17" i="19"/>
  <c r="BC17" i="22" s="1"/>
  <c r="BE17" i="19"/>
  <c r="BE17" i="22" s="1"/>
  <c r="BG17" i="19"/>
  <c r="BG17" i="22"/>
  <c r="BI17" i="19"/>
  <c r="BK17"/>
  <c r="BK17" i="22"/>
  <c r="BM17" i="19"/>
  <c r="BM17" i="22" s="1"/>
  <c r="BO17" i="19"/>
  <c r="BO17" i="22"/>
  <c r="BQ17" i="19"/>
  <c r="BQ17" i="22" s="1"/>
  <c r="BS17" i="19"/>
  <c r="BU17"/>
  <c r="BW17"/>
  <c r="BW17" i="22" s="1"/>
  <c r="BY17" i="19"/>
  <c r="BY17" i="22" s="1"/>
  <c r="BU17"/>
  <c r="AN18" i="19"/>
  <c r="AN18" i="22" s="1"/>
  <c r="AP18" i="19"/>
  <c r="AP18" i="22"/>
  <c r="AR18" i="19"/>
  <c r="AR18" i="22" s="1"/>
  <c r="AT18" i="19"/>
  <c r="AT18" i="22" s="1"/>
  <c r="AV18" i="19"/>
  <c r="AX18"/>
  <c r="AX18" i="22" s="1"/>
  <c r="AZ18" i="19"/>
  <c r="BC18"/>
  <c r="BC18" i="22"/>
  <c r="BE18" i="19"/>
  <c r="BE18" i="22" s="1"/>
  <c r="BG18" i="19"/>
  <c r="BG18" i="22" s="1"/>
  <c r="BI18" i="19"/>
  <c r="BK18"/>
  <c r="BK18" i="22" s="1"/>
  <c r="BM18" i="19"/>
  <c r="BO18"/>
  <c r="BO18" i="22"/>
  <c r="BQ18" i="19"/>
  <c r="BQ18" i="22" s="1"/>
  <c r="BS18" i="19"/>
  <c r="BS18" i="22" s="1"/>
  <c r="BU18" i="19"/>
  <c r="BU18" i="22"/>
  <c r="BW18" i="19"/>
  <c r="BW18" i="22" s="1"/>
  <c r="BY18" i="19"/>
  <c r="AV18" i="22"/>
  <c r="BM18"/>
  <c r="F19" i="19"/>
  <c r="AN19"/>
  <c r="AN19" i="22"/>
  <c r="AP19" i="19"/>
  <c r="AP19" i="22" s="1"/>
  <c r="AR19" i="19"/>
  <c r="AR19" i="22"/>
  <c r="AT19" i="19"/>
  <c r="AT19" i="22" s="1"/>
  <c r="AV19" i="19"/>
  <c r="AV19" i="22" s="1"/>
  <c r="AX19" i="19"/>
  <c r="AZ19"/>
  <c r="BC19"/>
  <c r="BC19" i="22" s="1"/>
  <c r="BE19" i="19"/>
  <c r="BG19"/>
  <c r="BI19"/>
  <c r="BI19" i="22" s="1"/>
  <c r="BK19" i="19"/>
  <c r="BK19" i="22"/>
  <c r="BM19" i="19"/>
  <c r="BM19" i="22" s="1"/>
  <c r="BO19" i="19"/>
  <c r="BQ19"/>
  <c r="BS19"/>
  <c r="BS19" i="22" s="1"/>
  <c r="BU19" i="19"/>
  <c r="BW19"/>
  <c r="BY19"/>
  <c r="BY19" i="22" s="1"/>
  <c r="AX19"/>
  <c r="BG19"/>
  <c r="BO19"/>
  <c r="BW19"/>
  <c r="AN20" i="19"/>
  <c r="AN20" i="22" s="1"/>
  <c r="AP20" i="19"/>
  <c r="AP20" i="22" s="1"/>
  <c r="AR20" i="19"/>
  <c r="AT20"/>
  <c r="AT20" i="22"/>
  <c r="AV20" i="19"/>
  <c r="AX20"/>
  <c r="AX20" i="22"/>
  <c r="AZ20" i="19"/>
  <c r="AZ20" i="22" s="1"/>
  <c r="BC20" i="19"/>
  <c r="BE20"/>
  <c r="BE20" i="22" s="1"/>
  <c r="BG20" i="19"/>
  <c r="BG20" i="22"/>
  <c r="BI20" i="19"/>
  <c r="BI20" i="22" s="1"/>
  <c r="BK20" i="19"/>
  <c r="BM20"/>
  <c r="BM20" i="22"/>
  <c r="BO20" i="19"/>
  <c r="BO20" i="22" s="1"/>
  <c r="BQ20" i="19"/>
  <c r="BQ20" i="22"/>
  <c r="BS20" i="19"/>
  <c r="BS20" i="22" s="1"/>
  <c r="BU20" i="19"/>
  <c r="BU20" i="22"/>
  <c r="BW20" i="19"/>
  <c r="BW20" i="22" s="1"/>
  <c r="BY20" i="19"/>
  <c r="BY20" i="22" s="1"/>
  <c r="AR20"/>
  <c r="BC20"/>
  <c r="BK20"/>
  <c r="AN21" i="19"/>
  <c r="AN21" i="22"/>
  <c r="AP21" i="19"/>
  <c r="AP21" i="22"/>
  <c r="AR21" i="19"/>
  <c r="AR21" i="22"/>
  <c r="AT21" i="19"/>
  <c r="AV21"/>
  <c r="AV21" i="22" s="1"/>
  <c r="AX21" i="19"/>
  <c r="AX21" i="22"/>
  <c r="AZ21" i="19"/>
  <c r="AZ21" i="22" s="1"/>
  <c r="BC21" i="19"/>
  <c r="BC21" i="22" s="1"/>
  <c r="BE21" i="19"/>
  <c r="BE21" i="22"/>
  <c r="BG21" i="19"/>
  <c r="BG21" i="22" s="1"/>
  <c r="BI21" i="19"/>
  <c r="BK21"/>
  <c r="BK21" i="22"/>
  <c r="BM21" i="19"/>
  <c r="BM21" i="22" s="1"/>
  <c r="BO21" i="19"/>
  <c r="BO21" i="22"/>
  <c r="BQ21" i="19"/>
  <c r="BQ21" i="22" s="1"/>
  <c r="BS21" i="19"/>
  <c r="BS21" i="22"/>
  <c r="BU21" i="19"/>
  <c r="BU21" i="22"/>
  <c r="BW21" i="19"/>
  <c r="BY21"/>
  <c r="BI21" i="22"/>
  <c r="BY21"/>
  <c r="AN22" i="19"/>
  <c r="AN22" i="22"/>
  <c r="AP22" i="19"/>
  <c r="AP22" i="22"/>
  <c r="AR22" i="19"/>
  <c r="AR22" i="22" s="1"/>
  <c r="AT22" i="19"/>
  <c r="AT22" i="22" s="1"/>
  <c r="AV22" i="19"/>
  <c r="AV22" i="22"/>
  <c r="AX22" i="19"/>
  <c r="AX22" i="22" s="1"/>
  <c r="AZ22" i="19"/>
  <c r="AZ22" i="22" s="1"/>
  <c r="BC22" i="19"/>
  <c r="BC22" i="22"/>
  <c r="BE22" i="19"/>
  <c r="BE22" i="22"/>
  <c r="BG22" i="19"/>
  <c r="BI22"/>
  <c r="BI22" i="22"/>
  <c r="BK22" i="19"/>
  <c r="BK22" i="22" s="1"/>
  <c r="BM22" i="19"/>
  <c r="BM22" i="22"/>
  <c r="BO22" i="19"/>
  <c r="BQ22"/>
  <c r="BS22"/>
  <c r="BS22" i="22"/>
  <c r="BU22" i="19"/>
  <c r="BU22" i="22" s="1"/>
  <c r="BW22" i="19"/>
  <c r="BW22" i="22" s="1"/>
  <c r="BY22" i="19"/>
  <c r="BY22" i="22" s="1"/>
  <c r="BG22"/>
  <c r="BO22"/>
  <c r="F23" i="19"/>
  <c r="H23"/>
  <c r="AN23"/>
  <c r="AN23" i="22"/>
  <c r="AP23" i="19"/>
  <c r="AP23" i="22"/>
  <c r="AR23" i="19"/>
  <c r="AT23"/>
  <c r="AT23" i="22"/>
  <c r="AV23" i="19"/>
  <c r="AV23" i="22" s="1"/>
  <c r="AX23" i="19"/>
  <c r="AX23" i="22" s="1"/>
  <c r="AZ23" i="19"/>
  <c r="BC23"/>
  <c r="BC23" i="22"/>
  <c r="BE23" i="19"/>
  <c r="BE23" i="22" s="1"/>
  <c r="BG23" i="19"/>
  <c r="BG23" i="22" s="1"/>
  <c r="BI23" i="19"/>
  <c r="BI23" i="22"/>
  <c r="BK23" i="19"/>
  <c r="BK23" i="22"/>
  <c r="BM23" i="19"/>
  <c r="BO23"/>
  <c r="BO23" i="22" s="1"/>
  <c r="BQ23" i="19"/>
  <c r="BS23"/>
  <c r="BS23" i="22"/>
  <c r="BU23" i="19"/>
  <c r="BU23" i="22" s="1"/>
  <c r="BW23" i="19"/>
  <c r="BY23"/>
  <c r="BY23" i="22" s="1"/>
  <c r="BW23"/>
  <c r="F24" i="19"/>
  <c r="H24" s="1"/>
  <c r="J24" s="1"/>
  <c r="L24" s="1"/>
  <c r="N24" s="1"/>
  <c r="AN24"/>
  <c r="AP24"/>
  <c r="AP24" i="22" s="1"/>
  <c r="AR24" i="19"/>
  <c r="AR24" i="22"/>
  <c r="AT24" i="19"/>
  <c r="AT24" i="22" s="1"/>
  <c r="AV24" i="19"/>
  <c r="AV24" i="22"/>
  <c r="AX24" i="19"/>
  <c r="AX24" i="22" s="1"/>
  <c r="AZ24" i="19"/>
  <c r="BC24"/>
  <c r="BC24" i="22"/>
  <c r="BE24" i="19"/>
  <c r="BE24" i="22"/>
  <c r="BG24" i="19"/>
  <c r="BG24" i="22"/>
  <c r="BI24" i="19"/>
  <c r="BI24" i="22"/>
  <c r="BK24" i="19"/>
  <c r="BK24" i="22"/>
  <c r="BM24" i="19"/>
  <c r="BM24" i="22"/>
  <c r="BO24" i="19"/>
  <c r="BQ24"/>
  <c r="BQ24" i="22" s="1"/>
  <c r="BS24" i="19"/>
  <c r="BU24"/>
  <c r="BU24" i="22"/>
  <c r="BW24" i="19"/>
  <c r="BW24" i="22" s="1"/>
  <c r="BY24" i="19"/>
  <c r="BY24" i="22" s="1"/>
  <c r="AN24"/>
  <c r="F25" i="19"/>
  <c r="H25"/>
  <c r="J25" s="1"/>
  <c r="L25" s="1"/>
  <c r="N25" s="1"/>
  <c r="P25" s="1"/>
  <c r="R25" s="1"/>
  <c r="T25" s="1"/>
  <c r="V25" s="1"/>
  <c r="X25" s="1"/>
  <c r="Z25" s="1"/>
  <c r="AB25" s="1"/>
  <c r="AE25" s="1"/>
  <c r="AG25" s="1"/>
  <c r="AI25" s="1"/>
  <c r="AK25" s="1"/>
  <c r="AM25" s="1"/>
  <c r="AO25" s="1"/>
  <c r="AN25"/>
  <c r="AP25"/>
  <c r="AP25" i="22" s="1"/>
  <c r="AR25" i="19"/>
  <c r="AR25" i="22"/>
  <c r="AT25" i="19"/>
  <c r="AT25" i="22" s="1"/>
  <c r="AV25" i="19"/>
  <c r="AX25"/>
  <c r="AX25" i="22"/>
  <c r="AZ25" i="19"/>
  <c r="AZ25" i="22" s="1"/>
  <c r="BC25" i="19"/>
  <c r="BC25" i="22"/>
  <c r="BE25" i="19"/>
  <c r="BE25" i="22" s="1"/>
  <c r="BG25" i="19"/>
  <c r="BI25"/>
  <c r="BK25"/>
  <c r="BK25" i="22"/>
  <c r="BM25" i="19"/>
  <c r="BM25" i="22" s="1"/>
  <c r="BO25" i="19"/>
  <c r="BQ25"/>
  <c r="BS25"/>
  <c r="BS25" i="22" s="1"/>
  <c r="BU25" i="19"/>
  <c r="BU25" i="22"/>
  <c r="BW25" i="19"/>
  <c r="BW25" i="22" s="1"/>
  <c r="BY25" i="19"/>
  <c r="AN25" i="22"/>
  <c r="BO25"/>
  <c r="BQ25"/>
  <c r="BY25"/>
  <c r="F26" i="19"/>
  <c r="AN26"/>
  <c r="AN26" i="22" s="1"/>
  <c r="AP26" i="19"/>
  <c r="AP26" i="22"/>
  <c r="AR26" i="19"/>
  <c r="AR26" i="22" s="1"/>
  <c r="AT26" i="19"/>
  <c r="AT26" i="22" s="1"/>
  <c r="AV26" i="19"/>
  <c r="AV26" i="22"/>
  <c r="AX26" i="19"/>
  <c r="AX26" i="22" s="1"/>
  <c r="AZ26" i="19"/>
  <c r="BC26"/>
  <c r="BC26" i="22"/>
  <c r="BE26" i="19"/>
  <c r="BG26"/>
  <c r="BG26" i="22" s="1"/>
  <c r="BI26" i="19"/>
  <c r="BI26" i="22"/>
  <c r="BK26" i="19"/>
  <c r="BK26" i="22"/>
  <c r="BM26" i="19"/>
  <c r="BM26" i="22"/>
  <c r="BO26" i="19"/>
  <c r="BO26" i="22"/>
  <c r="BQ26" i="19"/>
  <c r="BQ26" i="22"/>
  <c r="BS26" i="19"/>
  <c r="BU26"/>
  <c r="BU26" i="22"/>
  <c r="BW26" i="19"/>
  <c r="BW26" i="22" s="1"/>
  <c r="BY26" i="19"/>
  <c r="BY26" i="22"/>
  <c r="BE26"/>
  <c r="BS26"/>
  <c r="F27" i="19"/>
  <c r="H27" s="1"/>
  <c r="J27" s="1"/>
  <c r="L27" s="1"/>
  <c r="N27" s="1"/>
  <c r="P27"/>
  <c r="R27" s="1"/>
  <c r="T27" s="1"/>
  <c r="V27" s="1"/>
  <c r="X27" s="1"/>
  <c r="Z27" s="1"/>
  <c r="AB27" s="1"/>
  <c r="AE27" s="1"/>
  <c r="AG27" s="1"/>
  <c r="AI27" s="1"/>
  <c r="AP27"/>
  <c r="AP27" i="22" s="1"/>
  <c r="AR27" i="19"/>
  <c r="AT27"/>
  <c r="AT27" i="22" s="1"/>
  <c r="AV27" i="19"/>
  <c r="AV27" i="22" s="1"/>
  <c r="AX27" i="19"/>
  <c r="AX27" i="22"/>
  <c r="AZ27" i="19"/>
  <c r="AZ27" i="22" s="1"/>
  <c r="BC27" i="19"/>
  <c r="BC27" i="22" s="1"/>
  <c r="BE27" i="19"/>
  <c r="BE27" i="22"/>
  <c r="BG27" i="19"/>
  <c r="BG27" i="22"/>
  <c r="BI27" i="19"/>
  <c r="BI27" i="22"/>
  <c r="BK27" i="19"/>
  <c r="BK27" i="22"/>
  <c r="BM27" i="19"/>
  <c r="BM27" i="22" s="1"/>
  <c r="BO27" i="19"/>
  <c r="BO27" i="22" s="1"/>
  <c r="BQ27" i="19"/>
  <c r="BS27"/>
  <c r="BS27" i="22" s="1"/>
  <c r="BU27" i="19"/>
  <c r="BW27"/>
  <c r="BW27" i="22"/>
  <c r="BY27" i="19"/>
  <c r="BY27" i="22" s="1"/>
  <c r="U38" i="19"/>
  <c r="W38"/>
  <c r="W38" i="22" s="1"/>
  <c r="Y38" i="19"/>
  <c r="AA38"/>
  <c r="AA38" i="22"/>
  <c r="AD38" i="19"/>
  <c r="AD38" i="22"/>
  <c r="AF38" i="19"/>
  <c r="AF38" i="22"/>
  <c r="AH38" i="19"/>
  <c r="AJ38"/>
  <c r="AJ38" i="22"/>
  <c r="AL38" i="19"/>
  <c r="AL38" i="22" s="1"/>
  <c r="AN38" i="19"/>
  <c r="AN38" i="22"/>
  <c r="AP38" i="19"/>
  <c r="AR38"/>
  <c r="AR38" i="22"/>
  <c r="AT38" i="19"/>
  <c r="AT38" i="22" s="1"/>
  <c r="AV38" i="19"/>
  <c r="AV38" i="22"/>
  <c r="AX38" i="19"/>
  <c r="AZ38"/>
  <c r="AZ38" i="22" s="1"/>
  <c r="BC38" i="19"/>
  <c r="BC38" i="22"/>
  <c r="BE38" i="19"/>
  <c r="BE38" i="22" s="1"/>
  <c r="BG38" i="19"/>
  <c r="BG38" i="22"/>
  <c r="BI38" i="19"/>
  <c r="BI38" i="22" s="1"/>
  <c r="BK38" i="19"/>
  <c r="BM38"/>
  <c r="BM38" i="22"/>
  <c r="BO38" i="19"/>
  <c r="BO38" i="22"/>
  <c r="BQ38" i="19"/>
  <c r="BQ38" i="22"/>
  <c r="BS38" i="19"/>
  <c r="BU38"/>
  <c r="BU38" i="22"/>
  <c r="BW38" i="19"/>
  <c r="BY38"/>
  <c r="BY38" i="22"/>
  <c r="F39" i="19"/>
  <c r="H39"/>
  <c r="S39"/>
  <c r="S39" i="22"/>
  <c r="U39" i="19"/>
  <c r="U39" i="22"/>
  <c r="W39" i="19"/>
  <c r="W39" i="22"/>
  <c r="Y39" i="19"/>
  <c r="Y39" i="22" s="1"/>
  <c r="AA39" i="19"/>
  <c r="AA39" i="22" s="1"/>
  <c r="AD39" i="19"/>
  <c r="AF39"/>
  <c r="AF39" i="22" s="1"/>
  <c r="AH39" i="19"/>
  <c r="AH39" i="22"/>
  <c r="AJ39" i="19"/>
  <c r="AL39"/>
  <c r="AL39" i="22" s="1"/>
  <c r="AN39" i="19"/>
  <c r="AN39" i="22"/>
  <c r="AP39" i="19"/>
  <c r="AP39" i="22" s="1"/>
  <c r="AR39" i="19"/>
  <c r="AR39" i="22"/>
  <c r="AT39" i="19"/>
  <c r="AV39"/>
  <c r="AV39" i="22" s="1"/>
  <c r="AX39" i="19"/>
  <c r="AX39" i="22" s="1"/>
  <c r="AZ39" i="19"/>
  <c r="AZ39" i="22" s="1"/>
  <c r="BC39" i="19"/>
  <c r="BC39" i="22" s="1"/>
  <c r="BE39" i="19"/>
  <c r="BG39"/>
  <c r="BG39" i="22" s="1"/>
  <c r="BI39" i="19"/>
  <c r="BI39" i="22" s="1"/>
  <c r="BK39" i="19"/>
  <c r="BM39"/>
  <c r="BM39" i="22" s="1"/>
  <c r="BO39" i="19"/>
  <c r="BO39" i="22" s="1"/>
  <c r="BQ39" i="19"/>
  <c r="BQ39" i="22"/>
  <c r="BS39" i="19"/>
  <c r="BS39" i="22" s="1"/>
  <c r="BU39" i="19"/>
  <c r="BU39" i="22" s="1"/>
  <c r="BW39" i="19"/>
  <c r="BY39"/>
  <c r="BY39" i="22" s="1"/>
  <c r="AD39"/>
  <c r="AT39"/>
  <c r="BK39"/>
  <c r="BW39"/>
  <c r="E40" i="19"/>
  <c r="G40"/>
  <c r="I40"/>
  <c r="I40" i="22"/>
  <c r="S40" i="19"/>
  <c r="U40"/>
  <c r="U40" i="22"/>
  <c r="W40" i="19"/>
  <c r="W40" i="22" s="1"/>
  <c r="Y40" i="19"/>
  <c r="Y40" i="22" s="1"/>
  <c r="AA40" i="19"/>
  <c r="AA40" i="22"/>
  <c r="AD40" i="19"/>
  <c r="AD40" i="22" s="1"/>
  <c r="AF40" i="19"/>
  <c r="AF40" i="22"/>
  <c r="AH40" i="19"/>
  <c r="AH40" i="22"/>
  <c r="AJ40" i="19"/>
  <c r="AL40"/>
  <c r="AL40" i="22"/>
  <c r="AN40" i="19"/>
  <c r="AN40" i="22" s="1"/>
  <c r="AP40" i="19"/>
  <c r="AR40"/>
  <c r="AR40" i="22"/>
  <c r="AT40" i="19"/>
  <c r="AT40" i="22"/>
  <c r="AV40" i="19"/>
  <c r="AV40" i="22" s="1"/>
  <c r="AX40" i="19"/>
  <c r="AX40" i="22" s="1"/>
  <c r="AZ40" i="19"/>
  <c r="AZ40" i="22"/>
  <c r="BC40" i="19"/>
  <c r="BC40" i="22" s="1"/>
  <c r="BE40" i="19"/>
  <c r="BE40" i="22"/>
  <c r="BG40" i="19"/>
  <c r="BG40" i="22"/>
  <c r="BI40" i="19"/>
  <c r="BK40"/>
  <c r="BK40" i="22"/>
  <c r="BM40" i="19"/>
  <c r="BM40" i="22" s="1"/>
  <c r="BO40" i="19"/>
  <c r="BO40" i="22"/>
  <c r="BQ40" i="19"/>
  <c r="BS40"/>
  <c r="BS40" i="22"/>
  <c r="BU40" i="19"/>
  <c r="BU40" i="22" s="1"/>
  <c r="BW40" i="19"/>
  <c r="BW40" i="22"/>
  <c r="BY40" i="19"/>
  <c r="BY40" i="22" s="1"/>
  <c r="E41" i="19"/>
  <c r="G41"/>
  <c r="I41"/>
  <c r="I41" i="22"/>
  <c r="K41" i="19"/>
  <c r="K41" i="22" s="1"/>
  <c r="M41" i="19"/>
  <c r="O41"/>
  <c r="O41" i="22" s="1"/>
  <c r="Q41" i="19"/>
  <c r="Q41" i="22" s="1"/>
  <c r="S41" i="19"/>
  <c r="S41" i="22"/>
  <c r="U41" i="19"/>
  <c r="U41" i="22" s="1"/>
  <c r="W41" i="19"/>
  <c r="W41" i="22"/>
  <c r="Y41" i="19"/>
  <c r="Y41" i="22" s="1"/>
  <c r="AA41" i="19"/>
  <c r="AA41" i="22"/>
  <c r="AD41" i="19"/>
  <c r="AF41"/>
  <c r="AH41"/>
  <c r="AJ41"/>
  <c r="AJ41" i="22" s="1"/>
  <c r="AL41" i="19"/>
  <c r="AL41" i="22"/>
  <c r="AN41" i="19"/>
  <c r="AN41" i="22" s="1"/>
  <c r="AP41" i="19"/>
  <c r="AR41"/>
  <c r="AR41" i="22"/>
  <c r="AT41" i="19"/>
  <c r="AT41" i="22" s="1"/>
  <c r="AV41" i="19"/>
  <c r="AX41"/>
  <c r="AX41" i="22"/>
  <c r="AZ41" i="19"/>
  <c r="AZ41" i="22" s="1"/>
  <c r="BC41" i="19"/>
  <c r="BC41" i="22"/>
  <c r="BE41" i="19"/>
  <c r="BE41" i="22" s="1"/>
  <c r="BG41" i="19"/>
  <c r="BG41" i="22"/>
  <c r="BI41" i="19"/>
  <c r="BI41" i="22" s="1"/>
  <c r="BK41" i="19"/>
  <c r="BK41" i="22"/>
  <c r="BM41" i="19"/>
  <c r="BM41" i="22"/>
  <c r="BO41" i="19"/>
  <c r="BQ41"/>
  <c r="BS41"/>
  <c r="BU41"/>
  <c r="BU41" i="22" s="1"/>
  <c r="BW41" i="19"/>
  <c r="BW41" i="22"/>
  <c r="BY41" i="19"/>
  <c r="BY41" i="22" s="1"/>
  <c r="G41"/>
  <c r="AF41"/>
  <c r="AV41"/>
  <c r="BQ41"/>
  <c r="E42" i="19"/>
  <c r="G42"/>
  <c r="G42" i="22"/>
  <c r="I42" i="19"/>
  <c r="I42" i="22" s="1"/>
  <c r="K42" i="19"/>
  <c r="K42" i="22" s="1"/>
  <c r="M42" i="19"/>
  <c r="O42"/>
  <c r="Q42"/>
  <c r="Q42" i="22" s="1"/>
  <c r="S42" i="19"/>
  <c r="S42" i="22"/>
  <c r="U42" i="19"/>
  <c r="U42" i="22" s="1"/>
  <c r="W42" i="19"/>
  <c r="W42" i="22"/>
  <c r="Y42" i="19"/>
  <c r="Y42" i="22" s="1"/>
  <c r="AA42" i="19"/>
  <c r="AA42" i="22"/>
  <c r="AD42" i="19"/>
  <c r="AD42" i="22" s="1"/>
  <c r="AF42" i="19"/>
  <c r="AH42"/>
  <c r="AH42" i="22" s="1"/>
  <c r="AJ42" i="19"/>
  <c r="AJ42" i="22" s="1"/>
  <c r="AL42" i="19"/>
  <c r="AL42" i="22"/>
  <c r="AN42" i="19"/>
  <c r="AN42" i="22" s="1"/>
  <c r="AP42" i="19"/>
  <c r="AP42" i="22"/>
  <c r="AR42" i="19"/>
  <c r="AR42" i="22" s="1"/>
  <c r="AT42" i="19"/>
  <c r="AV42"/>
  <c r="AV42" i="22"/>
  <c r="AX42" i="19"/>
  <c r="AZ42"/>
  <c r="AZ42" i="22"/>
  <c r="BC42" i="19"/>
  <c r="BC42" i="22" s="1"/>
  <c r="BE42" i="19"/>
  <c r="BE42" i="22"/>
  <c r="BG42" i="19"/>
  <c r="BI42"/>
  <c r="BI42" i="22"/>
  <c r="BK42" i="19"/>
  <c r="BK42" i="22"/>
  <c r="BM42" i="19"/>
  <c r="BO42"/>
  <c r="BO42" i="22"/>
  <c r="BQ42" i="19"/>
  <c r="BQ42" i="22" s="1"/>
  <c r="BS42" i="19"/>
  <c r="BU42"/>
  <c r="BU42" i="22"/>
  <c r="BW42" i="19"/>
  <c r="BW42" i="22"/>
  <c r="BY42" i="19"/>
  <c r="BY42" i="22"/>
  <c r="E43" i="19"/>
  <c r="G43"/>
  <c r="G43" i="22"/>
  <c r="I43" i="19"/>
  <c r="I43" i="22" s="1"/>
  <c r="K43" i="19"/>
  <c r="M43"/>
  <c r="M43" i="22" s="1"/>
  <c r="O43" i="19"/>
  <c r="O43" i="22"/>
  <c r="Q43" i="19"/>
  <c r="Q43" i="22" s="1"/>
  <c r="S43" i="19"/>
  <c r="S43" i="22"/>
  <c r="U43" i="19"/>
  <c r="U43" i="22" s="1"/>
  <c r="W43" i="19"/>
  <c r="W43" i="22"/>
  <c r="Y43" i="19"/>
  <c r="Y43" i="22" s="1"/>
  <c r="AA43" i="19"/>
  <c r="AD43"/>
  <c r="AD43" i="22"/>
  <c r="AF43" i="19"/>
  <c r="AF43" i="22" s="1"/>
  <c r="AH43" i="19"/>
  <c r="AH43" i="22"/>
  <c r="AJ43" i="19"/>
  <c r="AJ43" i="22" s="1"/>
  <c r="AL43" i="19"/>
  <c r="AL43" i="22"/>
  <c r="AN43" i="19"/>
  <c r="AN43" i="22" s="1"/>
  <c r="AP43" i="19"/>
  <c r="AP43" i="22"/>
  <c r="AR43" i="19"/>
  <c r="AR43" i="22" s="1"/>
  <c r="AT43" i="19"/>
  <c r="AT43" i="22" s="1"/>
  <c r="AV43" i="19"/>
  <c r="AV43" i="22"/>
  <c r="AX43" i="19"/>
  <c r="AX43" i="22" s="1"/>
  <c r="AZ43" i="19"/>
  <c r="AZ43" i="22"/>
  <c r="BC43" i="19"/>
  <c r="BC43" i="22" s="1"/>
  <c r="BE43" i="19"/>
  <c r="BG43"/>
  <c r="BG43" i="22"/>
  <c r="BI43" i="19"/>
  <c r="BI43" i="22"/>
  <c r="BK43" i="19"/>
  <c r="BK43" i="22"/>
  <c r="BM43" i="19"/>
  <c r="BO43"/>
  <c r="BO43" i="22"/>
  <c r="BQ43" i="19"/>
  <c r="BQ43" i="22" s="1"/>
  <c r="BS43" i="19"/>
  <c r="BS43" i="22"/>
  <c r="BU43" i="19"/>
  <c r="BU43" i="22" s="1"/>
  <c r="BW43" i="19"/>
  <c r="BW43" i="22" s="1"/>
  <c r="BY43" i="19"/>
  <c r="BY43" i="22"/>
  <c r="E44" i="19"/>
  <c r="G44"/>
  <c r="G44" i="22" s="1"/>
  <c r="I44" i="19"/>
  <c r="I44" i="22"/>
  <c r="K44" i="19"/>
  <c r="K44" i="22" s="1"/>
  <c r="M44" i="19"/>
  <c r="M44" i="22"/>
  <c r="O44" i="19"/>
  <c r="O44" i="22" s="1"/>
  <c r="Q44" i="19"/>
  <c r="Q44" i="22"/>
  <c r="S44" i="19"/>
  <c r="S44" i="22" s="1"/>
  <c r="U44" i="19"/>
  <c r="U44" i="22"/>
  <c r="W44" i="19"/>
  <c r="W44" i="22" s="1"/>
  <c r="Y44" i="19"/>
  <c r="Y44" i="22"/>
  <c r="AA44" i="19"/>
  <c r="AA44" i="22"/>
  <c r="AD44" i="19"/>
  <c r="AD44" i="22"/>
  <c r="AF44" i="19"/>
  <c r="AF44" i="22"/>
  <c r="AH44" i="19"/>
  <c r="AH44" i="22"/>
  <c r="AJ44" i="19"/>
  <c r="AJ44" i="22"/>
  <c r="AL44" i="19"/>
  <c r="AN44"/>
  <c r="AN44" i="22"/>
  <c r="AP44" i="19"/>
  <c r="AP44" i="22" s="1"/>
  <c r="AR44" i="19"/>
  <c r="AR44" i="22"/>
  <c r="AT44" i="19"/>
  <c r="AT44" i="22"/>
  <c r="AV44" i="19"/>
  <c r="AX44"/>
  <c r="AX44" i="22"/>
  <c r="AZ44" i="19"/>
  <c r="AZ44" i="22" s="1"/>
  <c r="BC44" i="19"/>
  <c r="BC44" i="22"/>
  <c r="BE44" i="19"/>
  <c r="BE44" i="22" s="1"/>
  <c r="BG44" i="19"/>
  <c r="BG44" i="22"/>
  <c r="BI44" i="19"/>
  <c r="BI44" i="22" s="1"/>
  <c r="BK44" i="19"/>
  <c r="BK44" i="22"/>
  <c r="BM44" i="19"/>
  <c r="BM44" i="22" s="1"/>
  <c r="BO44" i="19"/>
  <c r="BO44" i="22"/>
  <c r="BQ44" i="19"/>
  <c r="BQ44" i="22" s="1"/>
  <c r="BS44" i="19"/>
  <c r="BU44"/>
  <c r="BU44" i="22"/>
  <c r="BW44" i="19"/>
  <c r="BY44"/>
  <c r="BY44" i="22"/>
  <c r="E45" i="19"/>
  <c r="G45"/>
  <c r="I45"/>
  <c r="I45" i="22"/>
  <c r="G45"/>
  <c r="K45" i="19"/>
  <c r="K45" i="22"/>
  <c r="M45" i="19"/>
  <c r="M45" i="22" s="1"/>
  <c r="O45" i="19"/>
  <c r="O45" i="22" s="1"/>
  <c r="Q45" i="19"/>
  <c r="Q45" i="22"/>
  <c r="S45" i="19"/>
  <c r="S45" i="22" s="1"/>
  <c r="U45" i="19"/>
  <c r="U45" i="22"/>
  <c r="W45" i="19"/>
  <c r="W45" i="22" s="1"/>
  <c r="Y45" i="19"/>
  <c r="Y45" i="22" s="1"/>
  <c r="AA45" i="19"/>
  <c r="AA45" i="22"/>
  <c r="AD45" i="19"/>
  <c r="AD45" i="22"/>
  <c r="AF45" i="19"/>
  <c r="AF45" i="22"/>
  <c r="AH45" i="19"/>
  <c r="AJ45"/>
  <c r="AJ45" i="22"/>
  <c r="AL45" i="19"/>
  <c r="AL45" i="22" s="1"/>
  <c r="AN45" i="19"/>
  <c r="AN45" i="22"/>
  <c r="AP45" i="19"/>
  <c r="AP45" i="22" s="1"/>
  <c r="AR45" i="19"/>
  <c r="AR45" i="22"/>
  <c r="AT45" i="19"/>
  <c r="AT45" i="22" s="1"/>
  <c r="AV45" i="19"/>
  <c r="AV45" i="22"/>
  <c r="AX45" i="19"/>
  <c r="AZ45"/>
  <c r="AZ45" i="22" s="1"/>
  <c r="BC45" i="19"/>
  <c r="BC45" i="22"/>
  <c r="BE45" i="19"/>
  <c r="BE45" i="22" s="1"/>
  <c r="BG45" i="19"/>
  <c r="BG45" i="22" s="1"/>
  <c r="BI45" i="19"/>
  <c r="BI45" i="22"/>
  <c r="BK45" i="19"/>
  <c r="BM45"/>
  <c r="BM45" i="22"/>
  <c r="BO45" i="19"/>
  <c r="BQ45"/>
  <c r="BQ45" i="22"/>
  <c r="BS45" i="19"/>
  <c r="BS45" i="22"/>
  <c r="BU45" i="19"/>
  <c r="BU45" i="22"/>
  <c r="BW45" i="19"/>
  <c r="BY45"/>
  <c r="BY45" i="22" s="1"/>
  <c r="E46" i="19"/>
  <c r="E46" i="22" s="1"/>
  <c r="F46" s="1"/>
  <c r="F46" i="19"/>
  <c r="H46" s="1"/>
  <c r="J46" s="1"/>
  <c r="L46" s="1"/>
  <c r="G46"/>
  <c r="G46" i="22" s="1"/>
  <c r="I46" i="19"/>
  <c r="K46"/>
  <c r="K46" i="22"/>
  <c r="M46" i="19"/>
  <c r="O46"/>
  <c r="O46" i="22"/>
  <c r="Q46" i="19"/>
  <c r="Q46" i="22" s="1"/>
  <c r="S46" i="19"/>
  <c r="S46" i="22"/>
  <c r="U46" i="19"/>
  <c r="U46" i="22" s="1"/>
  <c r="W46" i="19"/>
  <c r="W46" i="22"/>
  <c r="Y46" i="19"/>
  <c r="Y46" i="22" s="1"/>
  <c r="AA46" i="19"/>
  <c r="AA46" i="22"/>
  <c r="AD46" i="19"/>
  <c r="AF46"/>
  <c r="AH46"/>
  <c r="AJ46"/>
  <c r="AL46"/>
  <c r="AL46" i="22"/>
  <c r="AN46" i="19"/>
  <c r="AN46" i="22"/>
  <c r="AP46" i="19"/>
  <c r="AR46"/>
  <c r="AR46" i="22" s="1"/>
  <c r="AT46" i="19"/>
  <c r="AV46"/>
  <c r="AV46" i="22" s="1"/>
  <c r="AX46" i="19"/>
  <c r="AX46" i="22" s="1"/>
  <c r="AZ46" i="19"/>
  <c r="AZ46" i="22"/>
  <c r="BC46" i="19"/>
  <c r="BC46" i="22" s="1"/>
  <c r="BE46" i="19"/>
  <c r="BG46"/>
  <c r="BI46"/>
  <c r="BI46" i="22"/>
  <c r="BK46" i="19"/>
  <c r="BK46" i="22" s="1"/>
  <c r="BM46" i="19"/>
  <c r="BO46"/>
  <c r="BO46" i="22"/>
  <c r="BQ46" i="19"/>
  <c r="BQ46" i="22"/>
  <c r="BS46" i="19"/>
  <c r="BS46" i="22" s="1"/>
  <c r="BU46" i="19"/>
  <c r="BU46" i="22" s="1"/>
  <c r="BW46" i="19"/>
  <c r="BY46"/>
  <c r="BY46" i="22"/>
  <c r="E47" i="19"/>
  <c r="F47"/>
  <c r="H47"/>
  <c r="J47"/>
  <c r="L47" s="1"/>
  <c r="N47" s="1"/>
  <c r="P47"/>
  <c r="G47"/>
  <c r="G47" i="22"/>
  <c r="I47" i="19"/>
  <c r="I47" i="22" s="1"/>
  <c r="K47" i="19"/>
  <c r="K47" i="22" s="1"/>
  <c r="M47" i="19"/>
  <c r="M47" i="22" s="1"/>
  <c r="O47" i="19"/>
  <c r="O47" i="22"/>
  <c r="Q47" i="19"/>
  <c r="Q47" i="22" s="1"/>
  <c r="S47" i="19"/>
  <c r="S47" i="22"/>
  <c r="U47" i="19"/>
  <c r="U47" i="22" s="1"/>
  <c r="W47" i="19"/>
  <c r="W47" i="22"/>
  <c r="Y47" i="19"/>
  <c r="Y47" i="22" s="1"/>
  <c r="AA47" i="19"/>
  <c r="AD47"/>
  <c r="AD47" i="22"/>
  <c r="AF47" i="19"/>
  <c r="AH47"/>
  <c r="AH47" i="22"/>
  <c r="AJ47" i="19"/>
  <c r="AJ47" i="22" s="1"/>
  <c r="AL47" i="19"/>
  <c r="AL47" i="22"/>
  <c r="AN47" i="19"/>
  <c r="AN47" i="22" s="1"/>
  <c r="AP47" i="19"/>
  <c r="AP47" i="22"/>
  <c r="AR47" i="19"/>
  <c r="AR47" i="22" s="1"/>
  <c r="AT47" i="19"/>
  <c r="AT47" i="22" s="1"/>
  <c r="AV47" i="19"/>
  <c r="AV47" i="22"/>
  <c r="AX47" i="19"/>
  <c r="AX47" i="22" s="1"/>
  <c r="AZ47" i="19"/>
  <c r="AZ47" i="22" s="1"/>
  <c r="BC47" i="19"/>
  <c r="BC47" i="22"/>
  <c r="BE47" i="19"/>
  <c r="BE47" i="22"/>
  <c r="BG47" i="19"/>
  <c r="BG47" i="22"/>
  <c r="BI47" i="19"/>
  <c r="BK47"/>
  <c r="BK47" i="22"/>
  <c r="BM47" i="19"/>
  <c r="BM47" i="22" s="1"/>
  <c r="BO47" i="19"/>
  <c r="BO47" i="22"/>
  <c r="BQ47" i="19"/>
  <c r="BQ47" i="22"/>
  <c r="BS47" i="19"/>
  <c r="BS47" i="22"/>
  <c r="BU47" i="19"/>
  <c r="BU47" i="22"/>
  <c r="BW47" i="19"/>
  <c r="BW47" i="22"/>
  <c r="BY47" i="19"/>
  <c r="E48"/>
  <c r="E48" i="22" s="1"/>
  <c r="F48" s="1"/>
  <c r="G48" i="19"/>
  <c r="I48"/>
  <c r="I48" i="22"/>
  <c r="K48" i="19"/>
  <c r="K48" i="22" s="1"/>
  <c r="M48" i="19"/>
  <c r="M48" i="22"/>
  <c r="O48" i="19"/>
  <c r="Q48"/>
  <c r="Q48" i="22" s="1"/>
  <c r="S48" i="19"/>
  <c r="S48" i="22"/>
  <c r="U48" i="19"/>
  <c r="U48" i="22" s="1"/>
  <c r="W48" i="19"/>
  <c r="W48" i="22"/>
  <c r="Y48" i="19"/>
  <c r="Y48" i="22" s="1"/>
  <c r="AA48" i="19"/>
  <c r="AA48" i="22"/>
  <c r="AD48" i="19"/>
  <c r="AD48" i="22" s="1"/>
  <c r="AF48" i="19"/>
  <c r="AH48"/>
  <c r="AH48" i="22"/>
  <c r="AJ48" i="19"/>
  <c r="AJ48" i="22" s="1"/>
  <c r="AL48" i="19"/>
  <c r="AL48" i="22"/>
  <c r="AN48" i="19"/>
  <c r="AN48" i="22" s="1"/>
  <c r="AP48" i="19"/>
  <c r="AP48" i="22" s="1"/>
  <c r="AR48" i="19"/>
  <c r="AT48"/>
  <c r="AV48"/>
  <c r="AV48" i="22" s="1"/>
  <c r="AX48" i="19"/>
  <c r="AZ48"/>
  <c r="BC48"/>
  <c r="BC48" i="22"/>
  <c r="BE48" i="19"/>
  <c r="BG48"/>
  <c r="BG48" i="22"/>
  <c r="BI48" i="19"/>
  <c r="BI48" i="22" s="1"/>
  <c r="BK48" i="19"/>
  <c r="BM48"/>
  <c r="BO48"/>
  <c r="BO48" i="22" s="1"/>
  <c r="BQ48" i="19"/>
  <c r="BQ48" i="22" s="1"/>
  <c r="BS48" i="19"/>
  <c r="BS48" i="22"/>
  <c r="BU48" i="19"/>
  <c r="BW48"/>
  <c r="BW48" i="22"/>
  <c r="BY48" i="19"/>
  <c r="BY48" i="22" s="1"/>
  <c r="BE48"/>
  <c r="BK48"/>
  <c r="E49" i="19"/>
  <c r="G49"/>
  <c r="G49" i="22"/>
  <c r="I49" i="19"/>
  <c r="I49" i="22" s="1"/>
  <c r="K49" i="19"/>
  <c r="K49" i="22"/>
  <c r="M49" i="19"/>
  <c r="M49" i="22"/>
  <c r="O49" i="19"/>
  <c r="O49" i="22"/>
  <c r="Q49" i="19"/>
  <c r="Q49" i="22" s="1"/>
  <c r="S49" i="19"/>
  <c r="S49" i="22" s="1"/>
  <c r="U49" i="19"/>
  <c r="U49" i="22"/>
  <c r="W49" i="19"/>
  <c r="W49" i="22" s="1"/>
  <c r="Y49" i="19"/>
  <c r="Y49" i="22" s="1"/>
  <c r="AA49" i="19"/>
  <c r="AA49" i="22"/>
  <c r="AD49" i="19"/>
  <c r="AD49" i="22"/>
  <c r="AF49" i="19"/>
  <c r="AF49" i="22"/>
  <c r="AH49" i="19"/>
  <c r="AH49" i="22"/>
  <c r="AJ49" i="19"/>
  <c r="AJ49" i="22"/>
  <c r="AL49" i="19"/>
  <c r="AL49" i="22"/>
  <c r="AN49" i="19"/>
  <c r="AN49" i="22"/>
  <c r="AP49" i="19"/>
  <c r="AP49" i="22"/>
  <c r="AR49" i="19"/>
  <c r="AR49" i="22"/>
  <c r="AT49" i="19"/>
  <c r="AT49" i="22"/>
  <c r="AV49" i="19"/>
  <c r="AV49" i="22"/>
  <c r="AX49" i="19"/>
  <c r="AZ49"/>
  <c r="AZ49" i="22"/>
  <c r="BC49" i="19"/>
  <c r="BC49" i="22" s="1"/>
  <c r="BE49" i="19"/>
  <c r="BE49" i="22"/>
  <c r="BG49" i="19"/>
  <c r="BI49"/>
  <c r="BI49" i="22"/>
  <c r="BK49" i="19"/>
  <c r="BK49" i="22" s="1"/>
  <c r="BM49" i="19"/>
  <c r="BM49" i="22"/>
  <c r="BO49" i="19"/>
  <c r="BO49" i="22" s="1"/>
  <c r="BQ49" i="19"/>
  <c r="BQ49" i="22"/>
  <c r="BS49" i="19"/>
  <c r="BS49" i="22" s="1"/>
  <c r="BU49" i="19"/>
  <c r="BU49" i="22"/>
  <c r="BW49" i="19"/>
  <c r="BW49" i="22" s="1"/>
  <c r="BY49" i="19"/>
  <c r="BY49" i="22" s="1"/>
  <c r="E50" i="19"/>
  <c r="G50"/>
  <c r="G50" i="22"/>
  <c r="I50" i="19"/>
  <c r="K50"/>
  <c r="K50" i="22"/>
  <c r="M50" i="19"/>
  <c r="M50" i="22" s="1"/>
  <c r="O50" i="19"/>
  <c r="Q50"/>
  <c r="Q50" i="22"/>
  <c r="S50" i="19"/>
  <c r="S50" i="22"/>
  <c r="U50" i="19"/>
  <c r="W50"/>
  <c r="W50" i="22" s="1"/>
  <c r="Y50" i="19"/>
  <c r="Y50" i="22"/>
  <c r="AA50" i="19"/>
  <c r="AD50"/>
  <c r="AD50" i="22"/>
  <c r="AF50" i="19"/>
  <c r="AF50" i="22"/>
  <c r="AH50" i="19"/>
  <c r="AJ50"/>
  <c r="AJ50" i="22"/>
  <c r="AL50" i="19"/>
  <c r="AL50" i="22" s="1"/>
  <c r="AN50" i="19"/>
  <c r="AN50" i="22"/>
  <c r="AP50" i="19"/>
  <c r="AP50" i="22" s="1"/>
  <c r="AR50" i="19"/>
  <c r="AR50" i="22"/>
  <c r="AT50" i="19"/>
  <c r="AT50" i="22" s="1"/>
  <c r="AV50" i="19"/>
  <c r="AX50"/>
  <c r="AX50" i="22"/>
  <c r="AZ50" i="19"/>
  <c r="AZ50" i="22"/>
  <c r="BC50" i="19"/>
  <c r="BC50" i="22"/>
  <c r="BE50" i="19"/>
  <c r="BE50" i="22"/>
  <c r="BG50" i="19"/>
  <c r="BI50"/>
  <c r="BI50" i="22" s="1"/>
  <c r="BK50" i="19"/>
  <c r="BK50" i="22"/>
  <c r="BM50" i="19"/>
  <c r="BM50" i="22" s="1"/>
  <c r="BO50" i="19"/>
  <c r="BQ50"/>
  <c r="BQ50" i="22" s="1"/>
  <c r="BS50" i="19"/>
  <c r="BS50" i="22"/>
  <c r="BU50" i="19"/>
  <c r="BU50" i="22" s="1"/>
  <c r="BW50" i="19"/>
  <c r="BW50" i="22"/>
  <c r="BY50" i="19"/>
  <c r="BY50" i="22" s="1"/>
  <c r="E51" i="19"/>
  <c r="E51" i="22"/>
  <c r="F51"/>
  <c r="H51" s="1"/>
  <c r="J51" s="1"/>
  <c r="L51" s="1"/>
  <c r="N51" s="1"/>
  <c r="P51" s="1"/>
  <c r="R51" s="1"/>
  <c r="G51" i="19"/>
  <c r="G51" i="22" s="1"/>
  <c r="I51" i="19"/>
  <c r="I51" i="22"/>
  <c r="K51" i="19"/>
  <c r="K51" i="22" s="1"/>
  <c r="M51" i="19"/>
  <c r="M51" i="22"/>
  <c r="O51" i="19"/>
  <c r="O51" i="22" s="1"/>
  <c r="Q51" i="19"/>
  <c r="Q51" i="22"/>
  <c r="S51" i="19"/>
  <c r="U51"/>
  <c r="U51" i="22"/>
  <c r="W51" i="19"/>
  <c r="W51" i="22" s="1"/>
  <c r="Y51" i="19"/>
  <c r="Y51" i="22"/>
  <c r="AA51" i="19"/>
  <c r="AA51" i="22" s="1"/>
  <c r="AD51" i="19"/>
  <c r="AD51" i="22"/>
  <c r="AF51" i="19"/>
  <c r="AF51" i="22" s="1"/>
  <c r="AH51" i="19"/>
  <c r="AH51" i="22"/>
  <c r="AJ51" i="19"/>
  <c r="AJ51" i="22" s="1"/>
  <c r="AL51" i="19"/>
  <c r="AL51" i="22"/>
  <c r="AN51" i="19"/>
  <c r="AN51" i="22" s="1"/>
  <c r="AP51" i="19"/>
  <c r="AP51" i="22"/>
  <c r="AR51" i="19"/>
  <c r="AR51" i="22" s="1"/>
  <c r="AT51" i="19"/>
  <c r="AT51" i="22"/>
  <c r="AV51" i="19"/>
  <c r="AV51" i="22" s="1"/>
  <c r="AX51" i="19"/>
  <c r="AX51" i="22"/>
  <c r="AZ51" i="19"/>
  <c r="AZ51" i="22" s="1"/>
  <c r="BC51" i="19"/>
  <c r="BC51" i="22"/>
  <c r="BE51" i="19"/>
  <c r="BE51" i="22" s="1"/>
  <c r="BG51" i="19"/>
  <c r="BG51" i="22"/>
  <c r="BI51" i="19"/>
  <c r="BI51" i="22" s="1"/>
  <c r="BK51" i="19"/>
  <c r="BK51" i="22"/>
  <c r="BM51" i="19"/>
  <c r="BM51" i="22" s="1"/>
  <c r="BO51" i="19"/>
  <c r="BO51" i="22"/>
  <c r="BQ51" i="19"/>
  <c r="BQ51" i="22" s="1"/>
  <c r="BS51" i="19"/>
  <c r="BS51" i="22"/>
  <c r="BU51" i="19"/>
  <c r="BU51" i="22" s="1"/>
  <c r="BW51" i="19"/>
  <c r="BW51" i="22"/>
  <c r="BY51" i="19"/>
  <c r="BY51" i="22" s="1"/>
  <c r="U59"/>
  <c r="AT59"/>
  <c r="BS59"/>
  <c r="AN61"/>
  <c r="BM61"/>
  <c r="AD61"/>
  <c r="BC61"/>
  <c r="U59" i="19"/>
  <c r="AT59" s="1"/>
  <c r="BS59" s="1"/>
  <c r="AN61"/>
  <c r="BM61"/>
  <c r="AD61"/>
  <c r="BC61"/>
  <c r="AD61" i="15"/>
  <c r="BC61"/>
  <c r="AN61"/>
  <c r="BM61"/>
  <c r="U59"/>
  <c r="AT59"/>
  <c r="BS59" s="1"/>
  <c r="AS321" i="17"/>
  <c r="AS321" i="20"/>
  <c r="AS321" i="24"/>
  <c r="AY2" i="26"/>
  <c r="C6" i="31"/>
  <c r="C6" i="32"/>
  <c r="B5" i="3"/>
  <c r="F12" i="15"/>
  <c r="H12"/>
  <c r="J12" s="1"/>
  <c r="L12" s="1"/>
  <c r="N12" s="1"/>
  <c r="P12" s="1"/>
  <c r="R12"/>
  <c r="T12" s="1"/>
  <c r="V12" s="1"/>
  <c r="X12"/>
  <c r="Z12" s="1"/>
  <c r="AB12" s="1"/>
  <c r="AE12" s="1"/>
  <c r="AG12" s="1"/>
  <c r="AI12"/>
  <c r="AK12" s="1"/>
  <c r="AM12" s="1"/>
  <c r="AO12" s="1"/>
  <c r="AQ12" s="1"/>
  <c r="AS12" s="1"/>
  <c r="AU12" s="1"/>
  <c r="AW12" s="1"/>
  <c r="AY12" s="1"/>
  <c r="BA12" s="1"/>
  <c r="BD12" s="1"/>
  <c r="BF12" s="1"/>
  <c r="BH12" s="1"/>
  <c r="BJ12" s="1"/>
  <c r="BL12" s="1"/>
  <c r="BN12" s="1"/>
  <c r="BP12" s="1"/>
  <c r="BR12" s="1"/>
  <c r="BT12" s="1"/>
  <c r="BV12" s="1"/>
  <c r="BX12" s="1"/>
  <c r="BZ12" s="1"/>
  <c r="CB12" s="1"/>
  <c r="CB52" s="1"/>
  <c r="B2" i="3" s="1"/>
  <c r="AP17" i="22"/>
  <c r="BI17"/>
  <c r="BS17"/>
  <c r="AZ18"/>
  <c r="BI18"/>
  <c r="BY18"/>
  <c r="AZ19"/>
  <c r="BE19"/>
  <c r="BQ19"/>
  <c r="BU19"/>
  <c r="AV20"/>
  <c r="AT21"/>
  <c r="BW21"/>
  <c r="BQ22"/>
  <c r="AR23"/>
  <c r="AZ23"/>
  <c r="BM23"/>
  <c r="BQ23"/>
  <c r="AZ24"/>
  <c r="BO24"/>
  <c r="BS24"/>
  <c r="AV25"/>
  <c r="BG25"/>
  <c r="BI25"/>
  <c r="AZ26"/>
  <c r="AR27"/>
  <c r="BQ27"/>
  <c r="BU27"/>
  <c r="H28"/>
  <c r="J28"/>
  <c r="L28"/>
  <c r="AT28"/>
  <c r="BK28"/>
  <c r="BO28"/>
  <c r="AP29"/>
  <c r="BK29"/>
  <c r="BW29"/>
  <c r="AV30"/>
  <c r="BE30"/>
  <c r="BI30"/>
  <c r="BM30"/>
  <c r="BU30"/>
  <c r="BY30"/>
  <c r="AR31"/>
  <c r="AZ31"/>
  <c r="BK31"/>
  <c r="BY31"/>
  <c r="BK32"/>
  <c r="BW32"/>
  <c r="AP33"/>
  <c r="BK33"/>
  <c r="AR34"/>
  <c r="AV34"/>
  <c r="BM34"/>
  <c r="AP35"/>
  <c r="AR35"/>
  <c r="AV35"/>
  <c r="BC35"/>
  <c r="BI35"/>
  <c r="BK35"/>
  <c r="BQ35"/>
  <c r="BW35"/>
  <c r="BY35"/>
  <c r="BI36"/>
  <c r="U37"/>
  <c r="AN37"/>
  <c r="AR37"/>
  <c r="AZ37"/>
  <c r="BY37"/>
  <c r="U38"/>
  <c r="Y38"/>
  <c r="AH38"/>
  <c r="AP38"/>
  <c r="AX38"/>
  <c r="BK38"/>
  <c r="BS38"/>
  <c r="BW38"/>
  <c r="AJ39"/>
  <c r="BE39"/>
  <c r="G40"/>
  <c r="S40"/>
  <c r="AJ40"/>
  <c r="AP40"/>
  <c r="BI40"/>
  <c r="BQ40"/>
  <c r="M41"/>
  <c r="AD41"/>
  <c r="AH41"/>
  <c r="AP41"/>
  <c r="BO41"/>
  <c r="BS41"/>
  <c r="M42"/>
  <c r="O42"/>
  <c r="AF42"/>
  <c r="AT42"/>
  <c r="AX42"/>
  <c r="BG42"/>
  <c r="BM42"/>
  <c r="BS42"/>
  <c r="K43"/>
  <c r="AA43"/>
  <c r="BE43"/>
  <c r="BM43"/>
  <c r="AL44"/>
  <c r="AV44"/>
  <c r="BS44"/>
  <c r="BW44"/>
  <c r="AH45"/>
  <c r="AX45"/>
  <c r="BK45"/>
  <c r="BO45"/>
  <c r="BW45"/>
  <c r="H46"/>
  <c r="J46" s="1"/>
  <c r="L46" s="1"/>
  <c r="N46" s="1"/>
  <c r="P46" s="1"/>
  <c r="R46" s="1"/>
  <c r="T46" s="1"/>
  <c r="I46"/>
  <c r="M46"/>
  <c r="AD46"/>
  <c r="AF46"/>
  <c r="AH46"/>
  <c r="AJ46"/>
  <c r="AP46"/>
  <c r="AT46"/>
  <c r="BE46"/>
  <c r="BG46"/>
  <c r="BM46"/>
  <c r="BW46"/>
  <c r="AA47"/>
  <c r="AF47"/>
  <c r="BI47"/>
  <c r="BY47"/>
  <c r="G48"/>
  <c r="O48"/>
  <c r="AF48"/>
  <c r="AR48"/>
  <c r="AT48"/>
  <c r="AX48"/>
  <c r="AZ48"/>
  <c r="BM48"/>
  <c r="BU48"/>
  <c r="AX49"/>
  <c r="BG49"/>
  <c r="I50"/>
  <c r="O50"/>
  <c r="U50"/>
  <c r="AA50"/>
  <c r="AH50"/>
  <c r="AV50"/>
  <c r="BG50"/>
  <c r="BO50"/>
  <c r="C7" i="3"/>
  <c r="C8"/>
  <c r="C9"/>
  <c r="C10"/>
  <c r="C11"/>
  <c r="C12"/>
  <c r="C13"/>
  <c r="C14"/>
  <c r="C15"/>
  <c r="C16"/>
  <c r="C17"/>
  <c r="C18"/>
  <c r="C19"/>
  <c r="C20"/>
  <c r="C21"/>
  <c r="C22"/>
  <c r="F13" i="15"/>
  <c r="H13"/>
  <c r="J13"/>
  <c r="L13"/>
  <c r="N13"/>
  <c r="P13"/>
  <c r="R13"/>
  <c r="T13"/>
  <c r="V13"/>
  <c r="X13"/>
  <c r="Z13"/>
  <c r="AB13"/>
  <c r="AE13"/>
  <c r="AG13"/>
  <c r="AI13"/>
  <c r="AK13"/>
  <c r="AM13"/>
  <c r="AO13"/>
  <c r="AQ13"/>
  <c r="AS13"/>
  <c r="AU13"/>
  <c r="AW13"/>
  <c r="AY13"/>
  <c r="BA13"/>
  <c r="BD13"/>
  <c r="BF13"/>
  <c r="BH13"/>
  <c r="BJ13"/>
  <c r="BL13"/>
  <c r="BN13"/>
  <c r="BP13"/>
  <c r="BR13"/>
  <c r="BT13"/>
  <c r="BV13"/>
  <c r="BX13"/>
  <c r="BZ13"/>
  <c r="CB13"/>
  <c r="F14"/>
  <c r="H14"/>
  <c r="J14"/>
  <c r="L14"/>
  <c r="N14"/>
  <c r="P14"/>
  <c r="R14"/>
  <c r="T14"/>
  <c r="V14"/>
  <c r="X14"/>
  <c r="Z14"/>
  <c r="AB14"/>
  <c r="AE14"/>
  <c r="AG14"/>
  <c r="AI14"/>
  <c r="AK14"/>
  <c r="AM14"/>
  <c r="AO14"/>
  <c r="AQ14"/>
  <c r="AS14"/>
  <c r="AU14"/>
  <c r="AW14"/>
  <c r="AY14"/>
  <c r="BA14"/>
  <c r="BD14"/>
  <c r="BF14"/>
  <c r="BH14"/>
  <c r="BJ14"/>
  <c r="BL14"/>
  <c r="BN14"/>
  <c r="BP14"/>
  <c r="BR14"/>
  <c r="BT14"/>
  <c r="BV14"/>
  <c r="BX14"/>
  <c r="BZ14"/>
  <c r="CB14"/>
  <c r="F15"/>
  <c r="H15"/>
  <c r="J15"/>
  <c r="L15"/>
  <c r="N15"/>
  <c r="P15"/>
  <c r="R15"/>
  <c r="T15"/>
  <c r="V15"/>
  <c r="X15"/>
  <c r="Z15"/>
  <c r="AB15"/>
  <c r="AE15"/>
  <c r="AG15"/>
  <c r="AI15"/>
  <c r="AK15"/>
  <c r="AM15"/>
  <c r="AO15"/>
  <c r="AQ15"/>
  <c r="AS15"/>
  <c r="AU15"/>
  <c r="AW15"/>
  <c r="AY15"/>
  <c r="BA15"/>
  <c r="BD15"/>
  <c r="BF15"/>
  <c r="BH15"/>
  <c r="BJ15"/>
  <c r="BL15"/>
  <c r="BN15"/>
  <c r="BP15"/>
  <c r="BR15"/>
  <c r="BT15"/>
  <c r="BV15"/>
  <c r="BX15"/>
  <c r="BZ15"/>
  <c r="CB15"/>
  <c r="F16"/>
  <c r="H16"/>
  <c r="J16"/>
  <c r="L16"/>
  <c r="N16"/>
  <c r="P16"/>
  <c r="R16"/>
  <c r="T16"/>
  <c r="V16"/>
  <c r="X16"/>
  <c r="Z16"/>
  <c r="AB16"/>
  <c r="AE16"/>
  <c r="AG16"/>
  <c r="AI16"/>
  <c r="AK16"/>
  <c r="AM16"/>
  <c r="AO16"/>
  <c r="AQ16"/>
  <c r="AS16"/>
  <c r="AU16"/>
  <c r="AW16"/>
  <c r="AY16"/>
  <c r="BA16"/>
  <c r="BD16"/>
  <c r="BF16"/>
  <c r="BH16"/>
  <c r="BJ16"/>
  <c r="BL16"/>
  <c r="BN16"/>
  <c r="BP16"/>
  <c r="BR16"/>
  <c r="BT16"/>
  <c r="BV16"/>
  <c r="BX16"/>
  <c r="BZ16"/>
  <c r="CB16"/>
  <c r="F17"/>
  <c r="H17"/>
  <c r="J17"/>
  <c r="L17"/>
  <c r="N17"/>
  <c r="P17"/>
  <c r="R17"/>
  <c r="T17"/>
  <c r="V17"/>
  <c r="X17"/>
  <c r="Z17"/>
  <c r="AB17"/>
  <c r="AE17"/>
  <c r="AG17"/>
  <c r="AI17"/>
  <c r="AK17"/>
  <c r="AM17"/>
  <c r="AO17"/>
  <c r="AQ17"/>
  <c r="AS17"/>
  <c r="AU17"/>
  <c r="AW17"/>
  <c r="AY17"/>
  <c r="BA17"/>
  <c r="BD17"/>
  <c r="BF17"/>
  <c r="BH17"/>
  <c r="BJ17"/>
  <c r="BL17"/>
  <c r="BN17"/>
  <c r="BP17"/>
  <c r="BR17"/>
  <c r="BT17"/>
  <c r="BV17"/>
  <c r="BX17"/>
  <c r="BZ17"/>
  <c r="CB17"/>
  <c r="F18"/>
  <c r="H18"/>
  <c r="J18"/>
  <c r="L18"/>
  <c r="N18"/>
  <c r="P18"/>
  <c r="R18"/>
  <c r="T18"/>
  <c r="V18"/>
  <c r="X18"/>
  <c r="Z18"/>
  <c r="AB18"/>
  <c r="AE18"/>
  <c r="AG18"/>
  <c r="AI18"/>
  <c r="AK18"/>
  <c r="AM18"/>
  <c r="AO18"/>
  <c r="AQ18"/>
  <c r="AS18"/>
  <c r="AU18"/>
  <c r="AW18"/>
  <c r="AY18"/>
  <c r="BA18"/>
  <c r="BD18"/>
  <c r="BF18"/>
  <c r="BH18"/>
  <c r="BJ18"/>
  <c r="BL18"/>
  <c r="BN18"/>
  <c r="BP18"/>
  <c r="BR18"/>
  <c r="BT18"/>
  <c r="BV18"/>
  <c r="BX18"/>
  <c r="BZ18"/>
  <c r="CB18"/>
  <c r="F19"/>
  <c r="H19"/>
  <c r="J19"/>
  <c r="L19"/>
  <c r="N19"/>
  <c r="P19"/>
  <c r="R19"/>
  <c r="T19"/>
  <c r="V19"/>
  <c r="X19"/>
  <c r="Z19"/>
  <c r="AB19"/>
  <c r="AE19"/>
  <c r="AG19"/>
  <c r="AI19"/>
  <c r="AK19"/>
  <c r="AM19"/>
  <c r="AO19"/>
  <c r="AQ19"/>
  <c r="AS19"/>
  <c r="AU19"/>
  <c r="AW19"/>
  <c r="AY19"/>
  <c r="BA19"/>
  <c r="BD19"/>
  <c r="BF19"/>
  <c r="BH19"/>
  <c r="BJ19"/>
  <c r="BL19"/>
  <c r="BN19"/>
  <c r="BP19"/>
  <c r="BR19"/>
  <c r="BT19"/>
  <c r="BV19"/>
  <c r="BX19"/>
  <c r="BZ19"/>
  <c r="CB19"/>
  <c r="F20"/>
  <c r="H20"/>
  <c r="J20"/>
  <c r="L20"/>
  <c r="N20"/>
  <c r="P20"/>
  <c r="R20"/>
  <c r="T20"/>
  <c r="V20"/>
  <c r="X20"/>
  <c r="Z20"/>
  <c r="AB20"/>
  <c r="AE20"/>
  <c r="AG20"/>
  <c r="AI20"/>
  <c r="AK20"/>
  <c r="AM20"/>
  <c r="AO20"/>
  <c r="AQ20"/>
  <c r="AS20"/>
  <c r="AU20"/>
  <c r="AW20"/>
  <c r="AY20"/>
  <c r="BA20"/>
  <c r="BD20"/>
  <c r="BF20"/>
  <c r="BH20"/>
  <c r="BJ20"/>
  <c r="BL20"/>
  <c r="BN20"/>
  <c r="BP20"/>
  <c r="BR20"/>
  <c r="BT20"/>
  <c r="BV20"/>
  <c r="BX20"/>
  <c r="BZ20"/>
  <c r="CB20"/>
  <c r="F21"/>
  <c r="H21"/>
  <c r="J21"/>
  <c r="L21"/>
  <c r="N21"/>
  <c r="P21"/>
  <c r="R21"/>
  <c r="T21"/>
  <c r="V21"/>
  <c r="X21"/>
  <c r="Z21"/>
  <c r="AB21"/>
  <c r="AE21"/>
  <c r="AG21"/>
  <c r="AI21"/>
  <c r="AK21"/>
  <c r="AM21"/>
  <c r="AO21"/>
  <c r="AQ21"/>
  <c r="AS21"/>
  <c r="AU21"/>
  <c r="AW21"/>
  <c r="AY21"/>
  <c r="BA21"/>
  <c r="BD21"/>
  <c r="BF21"/>
  <c r="BH21"/>
  <c r="BJ21"/>
  <c r="BL21"/>
  <c r="BN21"/>
  <c r="BP21"/>
  <c r="BR21"/>
  <c r="BT21"/>
  <c r="BV21"/>
  <c r="BX21"/>
  <c r="BZ21"/>
  <c r="CB21"/>
  <c r="F22"/>
  <c r="H22"/>
  <c r="J22"/>
  <c r="L22"/>
  <c r="N22"/>
  <c r="P22"/>
  <c r="R22"/>
  <c r="T22"/>
  <c r="V22"/>
  <c r="X22"/>
  <c r="Z22"/>
  <c r="AB22"/>
  <c r="AE22"/>
  <c r="AG22"/>
  <c r="AI22"/>
  <c r="AK22"/>
  <c r="AM22"/>
  <c r="AO22"/>
  <c r="AQ22"/>
  <c r="AS22"/>
  <c r="AU22"/>
  <c r="AW22"/>
  <c r="AY22"/>
  <c r="BA22"/>
  <c r="BD22"/>
  <c r="BF22"/>
  <c r="BH22"/>
  <c r="BJ22"/>
  <c r="BL22"/>
  <c r="BN22"/>
  <c r="BP22"/>
  <c r="BR22"/>
  <c r="BT22"/>
  <c r="BV22"/>
  <c r="BX22"/>
  <c r="BZ22"/>
  <c r="CB22"/>
  <c r="F23"/>
  <c r="H23"/>
  <c r="J23"/>
  <c r="L23"/>
  <c r="N23"/>
  <c r="P23"/>
  <c r="R23"/>
  <c r="T23"/>
  <c r="V23"/>
  <c r="X23"/>
  <c r="Z23"/>
  <c r="AB23"/>
  <c r="AE23"/>
  <c r="AG23"/>
  <c r="AI23"/>
  <c r="AK23"/>
  <c r="AM23"/>
  <c r="AO23"/>
  <c r="AQ23"/>
  <c r="AS23"/>
  <c r="AU23"/>
  <c r="AW23"/>
  <c r="AY23"/>
  <c r="BA23"/>
  <c r="BD23"/>
  <c r="BF23"/>
  <c r="BH23"/>
  <c r="BJ23"/>
  <c r="BL23"/>
  <c r="BN23"/>
  <c r="BP23"/>
  <c r="BR23"/>
  <c r="BT23"/>
  <c r="BV23"/>
  <c r="BX23"/>
  <c r="BZ23"/>
  <c r="CB23"/>
  <c r="F24"/>
  <c r="H24"/>
  <c r="J24"/>
  <c r="L24"/>
  <c r="N24"/>
  <c r="P24"/>
  <c r="R24"/>
  <c r="T24"/>
  <c r="V24"/>
  <c r="X24"/>
  <c r="Z24"/>
  <c r="AB24"/>
  <c r="AE24"/>
  <c r="AG24"/>
  <c r="AI24"/>
  <c r="AK24"/>
  <c r="AM24"/>
  <c r="AO24"/>
  <c r="AQ24"/>
  <c r="AS24"/>
  <c r="AU24"/>
  <c r="AW24"/>
  <c r="AY24"/>
  <c r="BA24"/>
  <c r="BD24"/>
  <c r="BF24"/>
  <c r="BH24"/>
  <c r="BJ24"/>
  <c r="BL24"/>
  <c r="BN24"/>
  <c r="BP24"/>
  <c r="BR24"/>
  <c r="BT24"/>
  <c r="BV24"/>
  <c r="BX24"/>
  <c r="BZ24"/>
  <c r="CB24"/>
  <c r="F25"/>
  <c r="H25"/>
  <c r="J25"/>
  <c r="L25"/>
  <c r="N25"/>
  <c r="P25"/>
  <c r="R25"/>
  <c r="T25"/>
  <c r="V25"/>
  <c r="X25"/>
  <c r="Z25"/>
  <c r="AB25"/>
  <c r="AE25"/>
  <c r="AG25"/>
  <c r="AI25"/>
  <c r="AK25"/>
  <c r="AM25"/>
  <c r="AO25"/>
  <c r="AQ25"/>
  <c r="AS25"/>
  <c r="AU25"/>
  <c r="AW25"/>
  <c r="AY25"/>
  <c r="BA25"/>
  <c r="BD25"/>
  <c r="BF25"/>
  <c r="BH25"/>
  <c r="BJ25"/>
  <c r="BL25"/>
  <c r="BN25"/>
  <c r="BP25"/>
  <c r="BR25"/>
  <c r="BT25"/>
  <c r="BV25"/>
  <c r="BX25"/>
  <c r="BZ25"/>
  <c r="CB25"/>
  <c r="F26"/>
  <c r="H26"/>
  <c r="J26"/>
  <c r="L26"/>
  <c r="N26"/>
  <c r="P26"/>
  <c r="R26"/>
  <c r="T26"/>
  <c r="V26"/>
  <c r="X26"/>
  <c r="Z26"/>
  <c r="AB26"/>
  <c r="AE26"/>
  <c r="AG26"/>
  <c r="AI26"/>
  <c r="AK26"/>
  <c r="AM26"/>
  <c r="AO26"/>
  <c r="AQ26"/>
  <c r="AS26"/>
  <c r="AU26"/>
  <c r="AW26"/>
  <c r="AY26"/>
  <c r="BA26"/>
  <c r="BD26"/>
  <c r="BF26"/>
  <c r="BH26"/>
  <c r="BJ26"/>
  <c r="BL26"/>
  <c r="BN26"/>
  <c r="BP26"/>
  <c r="BR26"/>
  <c r="BT26"/>
  <c r="BV26"/>
  <c r="BX26"/>
  <c r="BZ26"/>
  <c r="CB26"/>
  <c r="F27"/>
  <c r="H27"/>
  <c r="J27"/>
  <c r="L27"/>
  <c r="N27"/>
  <c r="P27"/>
  <c r="R27"/>
  <c r="T27"/>
  <c r="V27"/>
  <c r="X27"/>
  <c r="Z27"/>
  <c r="AB27"/>
  <c r="AE27"/>
  <c r="AG27"/>
  <c r="AI27"/>
  <c r="AK27"/>
  <c r="AM27"/>
  <c r="AO27"/>
  <c r="AQ27"/>
  <c r="AS27"/>
  <c r="AU27"/>
  <c r="AW27"/>
  <c r="AY27"/>
  <c r="BA27"/>
  <c r="BD27"/>
  <c r="BF27"/>
  <c r="BH27"/>
  <c r="BJ27"/>
  <c r="BL27"/>
  <c r="BN27"/>
  <c r="BP27"/>
  <c r="BR27"/>
  <c r="BT27"/>
  <c r="BV27"/>
  <c r="BX27"/>
  <c r="BZ27"/>
  <c r="CB27"/>
  <c r="F28"/>
  <c r="H28"/>
  <c r="J28"/>
  <c r="L28"/>
  <c r="N28"/>
  <c r="P28"/>
  <c r="R28"/>
  <c r="T28"/>
  <c r="V28"/>
  <c r="X28"/>
  <c r="Z28"/>
  <c r="AB28"/>
  <c r="AE28"/>
  <c r="AG28"/>
  <c r="AI28"/>
  <c r="AK28"/>
  <c r="AM28"/>
  <c r="AO28"/>
  <c r="AQ28"/>
  <c r="AS28"/>
  <c r="AU28"/>
  <c r="AW28"/>
  <c r="AY28"/>
  <c r="BA28"/>
  <c r="BD28"/>
  <c r="BF28"/>
  <c r="BH28"/>
  <c r="BJ28"/>
  <c r="BL28"/>
  <c r="BN28"/>
  <c r="BP28"/>
  <c r="BR28"/>
  <c r="BT28"/>
  <c r="BV28"/>
  <c r="BX28"/>
  <c r="BZ28"/>
  <c r="CB28"/>
  <c r="F29"/>
  <c r="H29"/>
  <c r="J29"/>
  <c r="L29"/>
  <c r="N29"/>
  <c r="P29"/>
  <c r="R29"/>
  <c r="T29"/>
  <c r="V29"/>
  <c r="X29"/>
  <c r="Z29"/>
  <c r="AB29"/>
  <c r="AE29"/>
  <c r="AG29"/>
  <c r="AI29"/>
  <c r="AK29"/>
  <c r="AM29"/>
  <c r="AO29"/>
  <c r="AQ29"/>
  <c r="AS29"/>
  <c r="AU29"/>
  <c r="AW29"/>
  <c r="AY29"/>
  <c r="BA29"/>
  <c r="BD29"/>
  <c r="BF29"/>
  <c r="BH29"/>
  <c r="BJ29"/>
  <c r="BL29"/>
  <c r="BN29"/>
  <c r="BP29"/>
  <c r="BR29"/>
  <c r="BT29"/>
  <c r="BV29"/>
  <c r="BX29"/>
  <c r="BZ29"/>
  <c r="CB29"/>
  <c r="F30"/>
  <c r="H30"/>
  <c r="J30"/>
  <c r="L30"/>
  <c r="N30"/>
  <c r="P30"/>
  <c r="R30"/>
  <c r="T30"/>
  <c r="V30"/>
  <c r="X30"/>
  <c r="Z30"/>
  <c r="AB30"/>
  <c r="AE30"/>
  <c r="AG30"/>
  <c r="AI30"/>
  <c r="AK30"/>
  <c r="AM30"/>
  <c r="AO30"/>
  <c r="AQ30"/>
  <c r="AS30"/>
  <c r="AU30"/>
  <c r="AW30"/>
  <c r="AY30"/>
  <c r="BA30"/>
  <c r="BD30"/>
  <c r="BF30"/>
  <c r="BH30"/>
  <c r="BJ30"/>
  <c r="BL30"/>
  <c r="BN30"/>
  <c r="BP30"/>
  <c r="BR30"/>
  <c r="BT30"/>
  <c r="BV30"/>
  <c r="BX30"/>
  <c r="BZ30"/>
  <c r="CB30"/>
  <c r="F31"/>
  <c r="H31"/>
  <c r="J31"/>
  <c r="L31"/>
  <c r="N31"/>
  <c r="P31"/>
  <c r="R31"/>
  <c r="T31"/>
  <c r="V31"/>
  <c r="X31"/>
  <c r="Z31"/>
  <c r="AB31"/>
  <c r="AE31"/>
  <c r="AG31"/>
  <c r="AI31"/>
  <c r="AK31"/>
  <c r="AM31"/>
  <c r="AO31"/>
  <c r="AQ31"/>
  <c r="AS31"/>
  <c r="AU31"/>
  <c r="AW31"/>
  <c r="AY31"/>
  <c r="BA31"/>
  <c r="BD31"/>
  <c r="BF31"/>
  <c r="BH31"/>
  <c r="BJ31"/>
  <c r="BL31"/>
  <c r="BN31"/>
  <c r="BP31"/>
  <c r="BR31"/>
  <c r="BT31"/>
  <c r="BV31"/>
  <c r="BX31"/>
  <c r="BZ31"/>
  <c r="CB31"/>
  <c r="F32"/>
  <c r="H32"/>
  <c r="J32"/>
  <c r="L32"/>
  <c r="N32"/>
  <c r="P32"/>
  <c r="R32"/>
  <c r="T32"/>
  <c r="V32"/>
  <c r="X32"/>
  <c r="Z32"/>
  <c r="AB32"/>
  <c r="AE32"/>
  <c r="AG32"/>
  <c r="AI32"/>
  <c r="AK32"/>
  <c r="AM32"/>
  <c r="AO32"/>
  <c r="AQ32"/>
  <c r="AS32"/>
  <c r="AU32"/>
  <c r="AW32"/>
  <c r="AY32"/>
  <c r="BA32"/>
  <c r="BD32"/>
  <c r="BF32"/>
  <c r="BH32"/>
  <c r="BJ32"/>
  <c r="BL32"/>
  <c r="BN32"/>
  <c r="BP32"/>
  <c r="BR32"/>
  <c r="BT32"/>
  <c r="BV32"/>
  <c r="BX32"/>
  <c r="BZ32"/>
  <c r="CB32"/>
  <c r="F33"/>
  <c r="H33"/>
  <c r="J33"/>
  <c r="L33"/>
  <c r="N33"/>
  <c r="P33"/>
  <c r="R33"/>
  <c r="T33"/>
  <c r="V33"/>
  <c r="X33"/>
  <c r="Z33"/>
  <c r="AB33"/>
  <c r="AE33"/>
  <c r="AG33"/>
  <c r="AI33"/>
  <c r="AK33"/>
  <c r="AM33"/>
  <c r="AO33"/>
  <c r="AQ33"/>
  <c r="AS33"/>
  <c r="AU33"/>
  <c r="AW33"/>
  <c r="AY33"/>
  <c r="BA33"/>
  <c r="BD33"/>
  <c r="BF33"/>
  <c r="BH33"/>
  <c r="BJ33"/>
  <c r="BL33"/>
  <c r="BN33"/>
  <c r="BP33"/>
  <c r="BR33"/>
  <c r="BT33"/>
  <c r="BV33"/>
  <c r="BX33"/>
  <c r="BZ33"/>
  <c r="CB33"/>
  <c r="F34"/>
  <c r="H34"/>
  <c r="J34"/>
  <c r="L34"/>
  <c r="N34"/>
  <c r="P34"/>
  <c r="R34"/>
  <c r="T34"/>
  <c r="V34"/>
  <c r="X34"/>
  <c r="Z34"/>
  <c r="AB34"/>
  <c r="AE34"/>
  <c r="AG34"/>
  <c r="AI34"/>
  <c r="AK34"/>
  <c r="AM34"/>
  <c r="AO34"/>
  <c r="AQ34"/>
  <c r="AS34"/>
  <c r="AU34"/>
  <c r="AW34"/>
  <c r="AY34"/>
  <c r="BA34"/>
  <c r="BD34"/>
  <c r="BF34"/>
  <c r="BH34"/>
  <c r="BJ34"/>
  <c r="BL34"/>
  <c r="BN34"/>
  <c r="BP34"/>
  <c r="BR34"/>
  <c r="BT34"/>
  <c r="BV34"/>
  <c r="BX34"/>
  <c r="BZ34"/>
  <c r="CB34"/>
  <c r="F35"/>
  <c r="H35"/>
  <c r="J35"/>
  <c r="L35"/>
  <c r="N35"/>
  <c r="P35"/>
  <c r="R35"/>
  <c r="T35"/>
  <c r="V35"/>
  <c r="X35"/>
  <c r="Z35"/>
  <c r="AB35"/>
  <c r="AE35"/>
  <c r="AG35"/>
  <c r="AI35"/>
  <c r="AK35"/>
  <c r="AM35"/>
  <c r="AO35"/>
  <c r="AQ35"/>
  <c r="AS35"/>
  <c r="AU35"/>
  <c r="AW35"/>
  <c r="AY35"/>
  <c r="BA35"/>
  <c r="BD35"/>
  <c r="BF35"/>
  <c r="BH35"/>
  <c r="BJ35"/>
  <c r="BL35"/>
  <c r="BN35"/>
  <c r="BP35"/>
  <c r="BR35"/>
  <c r="BT35"/>
  <c r="BV35"/>
  <c r="BX35"/>
  <c r="BZ35"/>
  <c r="CB35"/>
  <c r="F36"/>
  <c r="H36"/>
  <c r="J36"/>
  <c r="L36"/>
  <c r="N36"/>
  <c r="P36"/>
  <c r="R36"/>
  <c r="T36"/>
  <c r="V36"/>
  <c r="X36"/>
  <c r="Z36"/>
  <c r="AB36"/>
  <c r="AE36"/>
  <c r="AG36"/>
  <c r="AI36"/>
  <c r="AK36"/>
  <c r="AM36"/>
  <c r="AO36"/>
  <c r="AQ36"/>
  <c r="AS36"/>
  <c r="AU36"/>
  <c r="AW36"/>
  <c r="AY36"/>
  <c r="BA36"/>
  <c r="BD36"/>
  <c r="BF36"/>
  <c r="BH36"/>
  <c r="BJ36"/>
  <c r="BL36"/>
  <c r="BN36"/>
  <c r="BP36"/>
  <c r="BR36"/>
  <c r="BT36"/>
  <c r="BV36"/>
  <c r="BX36"/>
  <c r="BZ36"/>
  <c r="CB36"/>
  <c r="F37"/>
  <c r="H37"/>
  <c r="J37"/>
  <c r="L37"/>
  <c r="N37"/>
  <c r="P37"/>
  <c r="R37"/>
  <c r="T37"/>
  <c r="V37"/>
  <c r="X37"/>
  <c r="Z37"/>
  <c r="AB37"/>
  <c r="AE37"/>
  <c r="AG37"/>
  <c r="AI37"/>
  <c r="AK37"/>
  <c r="AM37"/>
  <c r="AO37"/>
  <c r="AQ37"/>
  <c r="AS37"/>
  <c r="AU37"/>
  <c r="AW37"/>
  <c r="AY37"/>
  <c r="BA37"/>
  <c r="BD37"/>
  <c r="BF37"/>
  <c r="BH37"/>
  <c r="BJ37"/>
  <c r="BL37"/>
  <c r="BN37"/>
  <c r="BP37"/>
  <c r="BR37"/>
  <c r="BT37"/>
  <c r="BV37"/>
  <c r="BX37"/>
  <c r="BZ37"/>
  <c r="CB37"/>
  <c r="F38"/>
  <c r="H38"/>
  <c r="J38"/>
  <c r="L38"/>
  <c r="N38"/>
  <c r="P38"/>
  <c r="R38"/>
  <c r="T38"/>
  <c r="V38"/>
  <c r="X38"/>
  <c r="Z38"/>
  <c r="AB38"/>
  <c r="AE38"/>
  <c r="AG38"/>
  <c r="AI38"/>
  <c r="AK38"/>
  <c r="AM38"/>
  <c r="AO38"/>
  <c r="AQ38"/>
  <c r="AS38"/>
  <c r="AU38"/>
  <c r="AW38"/>
  <c r="AY38"/>
  <c r="BA38"/>
  <c r="BD38"/>
  <c r="BF38"/>
  <c r="BH38"/>
  <c r="BJ38"/>
  <c r="BL38"/>
  <c r="BN38"/>
  <c r="BP38"/>
  <c r="BR38"/>
  <c r="BT38"/>
  <c r="BV38"/>
  <c r="BX38"/>
  <c r="BZ38"/>
  <c r="CB38"/>
  <c r="F39"/>
  <c r="H39"/>
  <c r="J39"/>
  <c r="L39"/>
  <c r="N39"/>
  <c r="P39"/>
  <c r="R39"/>
  <c r="T39"/>
  <c r="V39"/>
  <c r="X39"/>
  <c r="Z39"/>
  <c r="AB39"/>
  <c r="AE39"/>
  <c r="AG39"/>
  <c r="AI39"/>
  <c r="AK39"/>
  <c r="AM39"/>
  <c r="AO39"/>
  <c r="AQ39"/>
  <c r="AS39"/>
  <c r="AU39"/>
  <c r="AW39"/>
  <c r="AY39"/>
  <c r="BA39"/>
  <c r="BD39"/>
  <c r="BF39"/>
  <c r="BH39"/>
  <c r="BJ39"/>
  <c r="BL39"/>
  <c r="BN39"/>
  <c r="BP39"/>
  <c r="BR39"/>
  <c r="BT39"/>
  <c r="BV39"/>
  <c r="BX39"/>
  <c r="BZ39"/>
  <c r="CB39"/>
  <c r="F40"/>
  <c r="H40"/>
  <c r="J40"/>
  <c r="L40"/>
  <c r="N40"/>
  <c r="P40"/>
  <c r="R40"/>
  <c r="T40"/>
  <c r="V40"/>
  <c r="X40"/>
  <c r="Z40"/>
  <c r="AB40"/>
  <c r="AE40"/>
  <c r="AG40"/>
  <c r="AI40"/>
  <c r="AK40"/>
  <c r="AM40"/>
  <c r="AO40"/>
  <c r="AQ40"/>
  <c r="AS40"/>
  <c r="AU40"/>
  <c r="AW40"/>
  <c r="AY40"/>
  <c r="BA40"/>
  <c r="BD40"/>
  <c r="BF40"/>
  <c r="BH40"/>
  <c r="BJ40"/>
  <c r="BL40"/>
  <c r="BN40"/>
  <c r="BP40"/>
  <c r="BR40"/>
  <c r="BT40"/>
  <c r="BV40"/>
  <c r="BX40"/>
  <c r="BZ40"/>
  <c r="CB40"/>
  <c r="F41"/>
  <c r="H41"/>
  <c r="J41"/>
  <c r="L41"/>
  <c r="N41"/>
  <c r="P41"/>
  <c r="R41"/>
  <c r="T41"/>
  <c r="V41"/>
  <c r="X41"/>
  <c r="Z41"/>
  <c r="AB41"/>
  <c r="AE41"/>
  <c r="AG41"/>
  <c r="AI41"/>
  <c r="AK41"/>
  <c r="AM41"/>
  <c r="AO41"/>
  <c r="AQ41"/>
  <c r="AS41"/>
  <c r="AU41"/>
  <c r="AW41"/>
  <c r="AY41"/>
  <c r="BA41"/>
  <c r="BD41"/>
  <c r="BF41"/>
  <c r="BH41"/>
  <c r="BJ41"/>
  <c r="BL41"/>
  <c r="BN41"/>
  <c r="BP41"/>
  <c r="BR41"/>
  <c r="BT41"/>
  <c r="BV41"/>
  <c r="BX41"/>
  <c r="BZ41"/>
  <c r="CB41"/>
  <c r="F42"/>
  <c r="H42"/>
  <c r="J42"/>
  <c r="L42"/>
  <c r="N42"/>
  <c r="P42"/>
  <c r="R42"/>
  <c r="T42"/>
  <c r="V42"/>
  <c r="X42"/>
  <c r="Z42"/>
  <c r="AB42"/>
  <c r="AE42"/>
  <c r="AG42"/>
  <c r="AI42"/>
  <c r="AK42"/>
  <c r="AM42"/>
  <c r="AO42"/>
  <c r="AQ42"/>
  <c r="AS42"/>
  <c r="AU42"/>
  <c r="AW42"/>
  <c r="AY42"/>
  <c r="BA42"/>
  <c r="BD42"/>
  <c r="BF42"/>
  <c r="BH42"/>
  <c r="BJ42"/>
  <c r="BL42"/>
  <c r="BN42"/>
  <c r="BP42"/>
  <c r="BR42"/>
  <c r="BT42"/>
  <c r="BV42"/>
  <c r="BX42"/>
  <c r="BZ42"/>
  <c r="CB42"/>
  <c r="F43"/>
  <c r="H43"/>
  <c r="J43"/>
  <c r="L43"/>
  <c r="N43"/>
  <c r="P43"/>
  <c r="R43"/>
  <c r="T43"/>
  <c r="V43"/>
  <c r="X43"/>
  <c r="Z43"/>
  <c r="AB43"/>
  <c r="AE43"/>
  <c r="AG43"/>
  <c r="AI43"/>
  <c r="AK43"/>
  <c r="AM43"/>
  <c r="AO43"/>
  <c r="AQ43"/>
  <c r="AS43"/>
  <c r="AU43"/>
  <c r="AW43"/>
  <c r="AY43"/>
  <c r="BA43"/>
  <c r="BD43"/>
  <c r="BF43"/>
  <c r="BH43"/>
  <c r="BJ43"/>
  <c r="BL43"/>
  <c r="BN43"/>
  <c r="BP43"/>
  <c r="BR43"/>
  <c r="BT43"/>
  <c r="BV43"/>
  <c r="BX43"/>
  <c r="BZ43"/>
  <c r="CB43"/>
  <c r="F44"/>
  <c r="H44"/>
  <c r="J44"/>
  <c r="L44"/>
  <c r="N44"/>
  <c r="P44"/>
  <c r="R44"/>
  <c r="T44"/>
  <c r="V44"/>
  <c r="X44"/>
  <c r="Z44"/>
  <c r="AB44"/>
  <c r="AE44"/>
  <c r="AG44"/>
  <c r="AI44"/>
  <c r="AK44"/>
  <c r="AM44"/>
  <c r="AO44"/>
  <c r="AQ44"/>
  <c r="AS44"/>
  <c r="AU44"/>
  <c r="AW44"/>
  <c r="AY44"/>
  <c r="BA44"/>
  <c r="BD44"/>
  <c r="BF44"/>
  <c r="BH44"/>
  <c r="BJ44"/>
  <c r="BL44"/>
  <c r="BN44"/>
  <c r="BP44"/>
  <c r="BR44"/>
  <c r="BT44"/>
  <c r="BV44"/>
  <c r="BX44"/>
  <c r="BZ44"/>
  <c r="CB44"/>
  <c r="F45"/>
  <c r="H45"/>
  <c r="J45"/>
  <c r="L45"/>
  <c r="N45"/>
  <c r="P45"/>
  <c r="R45"/>
  <c r="T45"/>
  <c r="V45"/>
  <c r="X45"/>
  <c r="Z45"/>
  <c r="AB45"/>
  <c r="AE45"/>
  <c r="AG45"/>
  <c r="AI45"/>
  <c r="AK45"/>
  <c r="AM45"/>
  <c r="AO45"/>
  <c r="AQ45"/>
  <c r="AS45"/>
  <c r="AU45"/>
  <c r="AW45"/>
  <c r="AY45"/>
  <c r="BA45"/>
  <c r="BD45"/>
  <c r="BF45"/>
  <c r="BH45"/>
  <c r="BJ45"/>
  <c r="BL45"/>
  <c r="BN45"/>
  <c r="BP45"/>
  <c r="BR45"/>
  <c r="BT45"/>
  <c r="BV45"/>
  <c r="BX45"/>
  <c r="BZ45"/>
  <c r="CB45"/>
  <c r="F46"/>
  <c r="H46"/>
  <c r="J46"/>
  <c r="L46"/>
  <c r="N46"/>
  <c r="P46"/>
  <c r="R46"/>
  <c r="T46"/>
  <c r="V46"/>
  <c r="X46"/>
  <c r="Z46"/>
  <c r="AB46"/>
  <c r="AE46"/>
  <c r="AG46"/>
  <c r="AI46"/>
  <c r="AK46"/>
  <c r="AM46"/>
  <c r="AO46"/>
  <c r="AQ46"/>
  <c r="AS46"/>
  <c r="AU46"/>
  <c r="AW46"/>
  <c r="AY46"/>
  <c r="BA46"/>
  <c r="BD46"/>
  <c r="BF46"/>
  <c r="BH46"/>
  <c r="BJ46"/>
  <c r="BL46"/>
  <c r="BN46"/>
  <c r="BP46"/>
  <c r="BR46"/>
  <c r="BT46"/>
  <c r="BV46"/>
  <c r="BX46"/>
  <c r="BZ46"/>
  <c r="CB46"/>
  <c r="F47"/>
  <c r="H47"/>
  <c r="J47"/>
  <c r="L47"/>
  <c r="N47"/>
  <c r="P47"/>
  <c r="R47"/>
  <c r="T47"/>
  <c r="V47"/>
  <c r="X47"/>
  <c r="Z47"/>
  <c r="AB47"/>
  <c r="AE47"/>
  <c r="AG47"/>
  <c r="AI47"/>
  <c r="AK47"/>
  <c r="AM47"/>
  <c r="AO47"/>
  <c r="AQ47"/>
  <c r="AS47"/>
  <c r="AU47"/>
  <c r="AW47"/>
  <c r="AY47"/>
  <c r="BA47"/>
  <c r="BD47"/>
  <c r="BF47"/>
  <c r="BH47"/>
  <c r="BJ47"/>
  <c r="BL47"/>
  <c r="BN47"/>
  <c r="BP47"/>
  <c r="BR47"/>
  <c r="BT47"/>
  <c r="BV47"/>
  <c r="BX47"/>
  <c r="BZ47"/>
  <c r="CB47"/>
  <c r="F48"/>
  <c r="H48"/>
  <c r="J48"/>
  <c r="L48"/>
  <c r="N48"/>
  <c r="P48"/>
  <c r="R48"/>
  <c r="T48"/>
  <c r="V48"/>
  <c r="X48"/>
  <c r="Z48"/>
  <c r="AB48"/>
  <c r="AE48"/>
  <c r="AG48"/>
  <c r="AI48"/>
  <c r="AK48"/>
  <c r="AM48"/>
  <c r="AO48"/>
  <c r="AQ48"/>
  <c r="AS48"/>
  <c r="AU48"/>
  <c r="AW48"/>
  <c r="AY48"/>
  <c r="BA48"/>
  <c r="BD48"/>
  <c r="BF48"/>
  <c r="BH48"/>
  <c r="BJ48"/>
  <c r="BL48"/>
  <c r="BN48"/>
  <c r="BP48"/>
  <c r="BR48"/>
  <c r="BT48"/>
  <c r="BV48"/>
  <c r="BX48"/>
  <c r="BZ48"/>
  <c r="CB48"/>
  <c r="F49"/>
  <c r="H49"/>
  <c r="J49"/>
  <c r="L49"/>
  <c r="N49"/>
  <c r="P49"/>
  <c r="R49"/>
  <c r="T49"/>
  <c r="V49"/>
  <c r="X49"/>
  <c r="Z49"/>
  <c r="AB49"/>
  <c r="AE49"/>
  <c r="AG49"/>
  <c r="AI49"/>
  <c r="AK49"/>
  <c r="AM49"/>
  <c r="AO49"/>
  <c r="AQ49"/>
  <c r="AS49"/>
  <c r="AU49"/>
  <c r="AW49"/>
  <c r="AY49"/>
  <c r="BA49"/>
  <c r="BD49"/>
  <c r="BF49"/>
  <c r="BH49"/>
  <c r="BJ49"/>
  <c r="BL49"/>
  <c r="BN49"/>
  <c r="BP49"/>
  <c r="BR49"/>
  <c r="BT49"/>
  <c r="BV49"/>
  <c r="BX49"/>
  <c r="BZ49"/>
  <c r="CB49"/>
  <c r="F50"/>
  <c r="H50"/>
  <c r="J50"/>
  <c r="L50"/>
  <c r="N50"/>
  <c r="P50"/>
  <c r="R50"/>
  <c r="T50"/>
  <c r="V50"/>
  <c r="X50"/>
  <c r="Z50"/>
  <c r="AB50"/>
  <c r="AE50"/>
  <c r="AG50"/>
  <c r="AI50"/>
  <c r="AK50"/>
  <c r="AM50"/>
  <c r="AO50"/>
  <c r="AQ50"/>
  <c r="AS50"/>
  <c r="AU50"/>
  <c r="AW50"/>
  <c r="AY50"/>
  <c r="BA50"/>
  <c r="BD50"/>
  <c r="BF50"/>
  <c r="BH50"/>
  <c r="BJ50"/>
  <c r="BL50"/>
  <c r="BN50"/>
  <c r="BP50"/>
  <c r="BR50"/>
  <c r="BT50"/>
  <c r="BV50"/>
  <c r="BX50"/>
  <c r="BZ50"/>
  <c r="CB50"/>
  <c r="F51"/>
  <c r="H51"/>
  <c r="J51"/>
  <c r="L51"/>
  <c r="N51"/>
  <c r="P51"/>
  <c r="R51"/>
  <c r="T51"/>
  <c r="V51"/>
  <c r="X51"/>
  <c r="Z51"/>
  <c r="AB51"/>
  <c r="AE51"/>
  <c r="AG51"/>
  <c r="AI51"/>
  <c r="AK51"/>
  <c r="AM51"/>
  <c r="AO51"/>
  <c r="AQ51"/>
  <c r="AS51"/>
  <c r="AU51"/>
  <c r="AW51"/>
  <c r="AY51"/>
  <c r="BA51"/>
  <c r="BD51"/>
  <c r="BF51"/>
  <c r="BH51"/>
  <c r="BJ51"/>
  <c r="BL51"/>
  <c r="BN51"/>
  <c r="BP51"/>
  <c r="BR51"/>
  <c r="BT51"/>
  <c r="BV51"/>
  <c r="BX51"/>
  <c r="BZ51"/>
  <c r="CB51"/>
  <c r="BQ14" i="24"/>
  <c r="AM5"/>
  <c r="D36" i="10"/>
  <c r="D37"/>
  <c r="D35"/>
  <c r="DB62" i="25"/>
  <c r="E3" i="22"/>
  <c r="AH3"/>
  <c r="AG2"/>
  <c r="AJ3"/>
  <c r="AI2"/>
  <c r="AK2"/>
  <c r="AM2"/>
  <c r="AS2"/>
  <c r="AU2"/>
  <c r="BA2"/>
  <c r="BB2"/>
  <c r="BH2"/>
  <c r="BJ2"/>
  <c r="BP2"/>
  <c r="BR2"/>
  <c r="BX2"/>
  <c r="BZ2"/>
  <c r="AF3"/>
  <c r="AE2"/>
  <c r="Q3"/>
  <c r="P2"/>
  <c r="S3"/>
  <c r="R2"/>
  <c r="U3"/>
  <c r="T2"/>
  <c r="W3"/>
  <c r="V2"/>
  <c r="Y3"/>
  <c r="X2"/>
  <c r="AA3"/>
  <c r="Z2"/>
  <c r="AC3"/>
  <c r="AB2"/>
  <c r="AD3"/>
  <c r="AC2"/>
  <c r="O3"/>
  <c r="N2"/>
  <c r="K3"/>
  <c r="J2"/>
  <c r="M3"/>
  <c r="L2"/>
  <c r="I3"/>
  <c r="H2"/>
  <c r="G3"/>
  <c r="F2"/>
  <c r="BG53" i="21"/>
  <c r="Z12" i="25"/>
  <c r="BG53" i="18"/>
  <c r="BG53" i="16"/>
  <c r="BC321" i="1"/>
  <c r="G31" i="29"/>
  <c r="C3" i="30"/>
  <c r="C6"/>
  <c r="C5"/>
  <c r="C4"/>
  <c r="AZ16" i="17"/>
  <c r="AK16" i="20"/>
  <c r="BE16"/>
  <c r="BG16" i="24" s="1"/>
  <c r="BE153" i="20"/>
  <c r="AR49"/>
  <c r="AR153" i="17"/>
  <c r="BJ153"/>
  <c r="AK86"/>
  <c r="AZ86"/>
  <c r="AZ50"/>
  <c r="AK46"/>
  <c r="AR46"/>
  <c r="BJ46"/>
  <c r="AZ46"/>
  <c r="AK42"/>
  <c r="AR42"/>
  <c r="BJ42"/>
  <c r="AZ42"/>
  <c r="AR38"/>
  <c r="BJ38"/>
  <c r="AK38" i="20"/>
  <c r="AR38"/>
  <c r="AZ34" i="17"/>
  <c r="AH31" i="24"/>
  <c r="DB31" i="25"/>
  <c r="AZ214" i="20"/>
  <c r="AZ46"/>
  <c r="AH46" i="24"/>
  <c r="DB46" i="25"/>
  <c r="BN183" i="24"/>
  <c r="BJ183" s="1"/>
  <c r="BO183"/>
  <c r="BK183"/>
  <c r="AZ250" i="20"/>
  <c r="AH250" i="24" s="1"/>
  <c r="DB250" i="25" s="1"/>
  <c r="AZ199" i="20"/>
  <c r="AZ29"/>
  <c r="AH29" i="24"/>
  <c r="DB29" i="25"/>
  <c r="AR33" i="20"/>
  <c r="AZ218"/>
  <c r="AH218" i="24"/>
  <c r="DB218" i="25"/>
  <c r="AZ210" i="20"/>
  <c r="AH36" i="24"/>
  <c r="DB36" i="25"/>
  <c r="AH216" i="24"/>
  <c r="DB216" i="25" s="1"/>
  <c r="BN71" i="24"/>
  <c r="BJ71"/>
  <c r="BO71"/>
  <c r="BK71" s="1"/>
  <c r="BN263"/>
  <c r="BJ263"/>
  <c r="AK313" i="20"/>
  <c r="AR293" i="17"/>
  <c r="BJ293"/>
  <c r="AR169"/>
  <c r="BJ169" s="1"/>
  <c r="AH78" i="24"/>
  <c r="DB78" i="25"/>
  <c r="AR41" i="20"/>
  <c r="BO84" i="24"/>
  <c r="BK84" s="1"/>
  <c r="BN84"/>
  <c r="BJ84"/>
  <c r="BO36"/>
  <c r="BK36" s="1"/>
  <c r="BN36"/>
  <c r="BJ36"/>
  <c r="BN52"/>
  <c r="BN20"/>
  <c r="BJ20"/>
  <c r="AR189" i="17"/>
  <c r="BJ189" s="1"/>
  <c r="BO23" i="24"/>
  <c r="BN39"/>
  <c r="BO39"/>
  <c r="BK39"/>
  <c r="BN103"/>
  <c r="BJ103" s="1"/>
  <c r="BO119"/>
  <c r="BK119"/>
  <c r="BN151"/>
  <c r="BJ151" s="1"/>
  <c r="BO151"/>
  <c r="BK151"/>
  <c r="BN167"/>
  <c r="BJ167" s="1"/>
  <c r="BO167"/>
  <c r="BK167"/>
  <c r="BN215"/>
  <c r="BJ215" s="1"/>
  <c r="BO215"/>
  <c r="BK215"/>
  <c r="BN231"/>
  <c r="BJ231" s="1"/>
  <c r="BO247"/>
  <c r="BK247"/>
  <c r="BO279"/>
  <c r="BK279" s="1"/>
  <c r="BN295"/>
  <c r="BJ295"/>
  <c r="BO295"/>
  <c r="BK295" s="1"/>
  <c r="BN68"/>
  <c r="BJ68"/>
  <c r="BL72" i="20"/>
  <c r="A288" i="25"/>
  <c r="A224"/>
  <c r="A192"/>
  <c r="A184"/>
  <c r="A140"/>
  <c r="A84"/>
  <c r="A76"/>
  <c r="A52"/>
  <c r="AK107" i="17"/>
  <c r="DA49" i="25"/>
  <c r="CZ49" s="1"/>
  <c r="BV202" i="24"/>
  <c r="DF202"/>
  <c r="BT165"/>
  <c r="DD165"/>
  <c r="A308" i="25"/>
  <c r="A276"/>
  <c r="A236"/>
  <c r="A208"/>
  <c r="A176"/>
  <c r="A160"/>
  <c r="A152"/>
  <c r="A120"/>
  <c r="A80"/>
  <c r="A72"/>
  <c r="A64"/>
  <c r="A56"/>
  <c r="A44"/>
  <c r="BX212" i="24"/>
  <c r="DH212"/>
  <c r="BX152"/>
  <c r="DH152"/>
  <c r="A77" i="25"/>
  <c r="A65"/>
  <c r="A61"/>
  <c r="A49"/>
  <c r="A45"/>
  <c r="A33"/>
  <c r="BU167" i="24"/>
  <c r="DE167"/>
  <c r="BT140"/>
  <c r="DD140"/>
  <c r="BT50" i="1"/>
  <c r="BT46"/>
  <c r="BL17"/>
  <c r="BN17"/>
  <c r="BT194" i="24"/>
  <c r="DE194"/>
  <c r="DD194"/>
  <c r="BU174"/>
  <c r="DE174"/>
  <c r="BT166"/>
  <c r="DE166"/>
  <c r="DD166"/>
  <c r="BU95"/>
  <c r="DF95"/>
  <c r="DE95"/>
  <c r="BV93"/>
  <c r="DF93"/>
  <c r="DE22"/>
  <c r="BT176"/>
  <c r="DD176"/>
  <c r="BV110"/>
  <c r="DF110"/>
  <c r="BV108"/>
  <c r="DG108"/>
  <c r="DF108"/>
  <c r="DF53"/>
  <c r="BU189"/>
  <c r="BV189"/>
  <c r="DE189"/>
  <c r="BV182"/>
  <c r="DF182"/>
  <c r="BV150"/>
  <c r="BW150"/>
  <c r="DH150"/>
  <c r="DF150"/>
  <c r="BT148"/>
  <c r="DD148"/>
  <c r="BT124"/>
  <c r="DD124"/>
  <c r="DF54"/>
  <c r="BV94"/>
  <c r="DF94"/>
  <c r="BV92"/>
  <c r="DF92"/>
  <c r="BW69"/>
  <c r="DG69"/>
  <c r="DG37"/>
  <c r="BY35"/>
  <c r="BZ35"/>
  <c r="DI35"/>
  <c r="BV70"/>
  <c r="DF70"/>
  <c r="BT112"/>
  <c r="DD112"/>
  <c r="BU103"/>
  <c r="BV103"/>
  <c r="BW103"/>
  <c r="DE103"/>
  <c r="BV100"/>
  <c r="DG100"/>
  <c r="DF100"/>
  <c r="BU87"/>
  <c r="BV87"/>
  <c r="DE87"/>
  <c r="BV84"/>
  <c r="DG84"/>
  <c r="DF84"/>
  <c r="DH52"/>
  <c r="DF52"/>
  <c r="DG36"/>
  <c r="DF36"/>
  <c r="BU71"/>
  <c r="DE71"/>
  <c r="DE55"/>
  <c r="DE39"/>
  <c r="BU79"/>
  <c r="DE79"/>
  <c r="BY75"/>
  <c r="DI75"/>
  <c r="BX74"/>
  <c r="DH74"/>
  <c r="BX58"/>
  <c r="DI58"/>
  <c r="DH58"/>
  <c r="BY57"/>
  <c r="DI57"/>
  <c r="DF46"/>
  <c r="BX45"/>
  <c r="DG45"/>
  <c r="DF44"/>
  <c r="BX31"/>
  <c r="BY31"/>
  <c r="BZ31"/>
  <c r="DK31"/>
  <c r="DE31"/>
  <c r="DF30"/>
  <c r="DH28"/>
  <c r="DF28"/>
  <c r="BN15"/>
  <c r="BO15"/>
  <c r="BK15" s="1"/>
  <c r="BN17"/>
  <c r="BO17"/>
  <c r="BK17" s="1"/>
  <c r="BN19"/>
  <c r="BJ19"/>
  <c r="BO19"/>
  <c r="BK19" s="1"/>
  <c r="BN21"/>
  <c r="BJ21"/>
  <c r="BO21"/>
  <c r="BN25"/>
  <c r="BJ25"/>
  <c r="BO25"/>
  <c r="BN27"/>
  <c r="BJ27"/>
  <c r="BO27"/>
  <c r="BK27" s="1"/>
  <c r="BN29"/>
  <c r="BJ29"/>
  <c r="BO29"/>
  <c r="BK29" s="1"/>
  <c r="BN31"/>
  <c r="BJ31"/>
  <c r="BO31"/>
  <c r="BK31" s="1"/>
  <c r="BN33"/>
  <c r="BJ33"/>
  <c r="BO33"/>
  <c r="BK33" s="1"/>
  <c r="BN35"/>
  <c r="BJ35"/>
  <c r="BO35"/>
  <c r="BK35" s="1"/>
  <c r="BN41"/>
  <c r="BJ41"/>
  <c r="BO41"/>
  <c r="BK41" s="1"/>
  <c r="BN43"/>
  <c r="BJ43"/>
  <c r="BO43"/>
  <c r="BK43" s="1"/>
  <c r="BN45"/>
  <c r="BJ45"/>
  <c r="BO45"/>
  <c r="BK45" s="1"/>
  <c r="BN47"/>
  <c r="BJ47"/>
  <c r="BO47"/>
  <c r="BK47" s="1"/>
  <c r="BN51"/>
  <c r="BJ51"/>
  <c r="BO51"/>
  <c r="BK51" s="1"/>
  <c r="BN57"/>
  <c r="BJ57"/>
  <c r="BO57"/>
  <c r="BK57" s="1"/>
  <c r="BN61"/>
  <c r="BJ61"/>
  <c r="BO61"/>
  <c r="BK61" s="1"/>
  <c r="BN63"/>
  <c r="BJ63"/>
  <c r="BO63"/>
  <c r="BK63" s="1"/>
  <c r="BN67"/>
  <c r="BJ67"/>
  <c r="BO67"/>
  <c r="BK67" s="1"/>
  <c r="BN69"/>
  <c r="BJ69"/>
  <c r="BO69"/>
  <c r="BK69" s="1"/>
  <c r="BN73"/>
  <c r="BJ73"/>
  <c r="BO73"/>
  <c r="BK73" s="1"/>
  <c r="BN75"/>
  <c r="BJ75"/>
  <c r="BO75"/>
  <c r="BK75" s="1"/>
  <c r="BN77"/>
  <c r="BJ77"/>
  <c r="BO77"/>
  <c r="BK77" s="1"/>
  <c r="BN79"/>
  <c r="BJ79"/>
  <c r="BO79"/>
  <c r="BK79" s="1"/>
  <c r="BN81"/>
  <c r="BJ81"/>
  <c r="BO81"/>
  <c r="BK81" s="1"/>
  <c r="BN83"/>
  <c r="BJ83"/>
  <c r="BO83"/>
  <c r="BK83" s="1"/>
  <c r="BN85"/>
  <c r="BJ85"/>
  <c r="BO85"/>
  <c r="BK85" s="1"/>
  <c r="BN89"/>
  <c r="BJ89"/>
  <c r="BO89"/>
  <c r="BK89" s="1"/>
  <c r="BN91"/>
  <c r="BJ91"/>
  <c r="BN95"/>
  <c r="BJ95" s="1"/>
  <c r="BN97"/>
  <c r="BJ97"/>
  <c r="BN99"/>
  <c r="BJ99" s="1"/>
  <c r="BN101"/>
  <c r="BJ101"/>
  <c r="BN107"/>
  <c r="BJ107" s="1"/>
  <c r="BN109"/>
  <c r="BJ109"/>
  <c r="BN111"/>
  <c r="BJ111" s="1"/>
  <c r="BN115"/>
  <c r="BJ115"/>
  <c r="BO117"/>
  <c r="BK117" s="1"/>
  <c r="BO121"/>
  <c r="BK121"/>
  <c r="BO123"/>
  <c r="BK123" s="1"/>
  <c r="BO125"/>
  <c r="BK125"/>
  <c r="BO127"/>
  <c r="BK127" s="1"/>
  <c r="BO129"/>
  <c r="BK129"/>
  <c r="BO131"/>
  <c r="BK131" s="1"/>
  <c r="BN139"/>
  <c r="BJ139"/>
  <c r="BO139"/>
  <c r="BK139" s="1"/>
  <c r="BN141"/>
  <c r="BJ141"/>
  <c r="BO141"/>
  <c r="BK141" s="1"/>
  <c r="BN143"/>
  <c r="BJ143"/>
  <c r="BO143"/>
  <c r="BK143" s="1"/>
  <c r="BN145"/>
  <c r="BJ145"/>
  <c r="BO145"/>
  <c r="BK145" s="1"/>
  <c r="BN147"/>
  <c r="BJ147"/>
  <c r="BO147"/>
  <c r="BK147" s="1"/>
  <c r="BN149"/>
  <c r="BJ149"/>
  <c r="BO149"/>
  <c r="BK149" s="1"/>
  <c r="BN153"/>
  <c r="BJ153"/>
  <c r="BO153"/>
  <c r="BK153" s="1"/>
  <c r="BN155"/>
  <c r="BJ155"/>
  <c r="BO155"/>
  <c r="BK155" s="1"/>
  <c r="BN157"/>
  <c r="BJ157"/>
  <c r="BO157"/>
  <c r="BK157" s="1"/>
  <c r="BN159"/>
  <c r="BJ159"/>
  <c r="BO159"/>
  <c r="BK159" s="1"/>
  <c r="BN161"/>
  <c r="BJ161"/>
  <c r="BO161"/>
  <c r="BK161" s="1"/>
  <c r="BN163"/>
  <c r="BJ163"/>
  <c r="BO163"/>
  <c r="BK163" s="1"/>
  <c r="BN165"/>
  <c r="BJ165"/>
  <c r="BO165"/>
  <c r="BK165" s="1"/>
  <c r="BO169"/>
  <c r="BK169"/>
  <c r="BN171"/>
  <c r="BJ171" s="1"/>
  <c r="BO171"/>
  <c r="BK171"/>
  <c r="BN173"/>
  <c r="BJ173" s="1"/>
  <c r="BO173"/>
  <c r="BK173"/>
  <c r="BN175"/>
  <c r="BJ175" s="1"/>
  <c r="BO175"/>
  <c r="BK175"/>
  <c r="BN177"/>
  <c r="BJ177" s="1"/>
  <c r="BO177"/>
  <c r="BK177"/>
  <c r="BN179"/>
  <c r="BJ179" s="1"/>
  <c r="BO179"/>
  <c r="BK179"/>
  <c r="BN181"/>
  <c r="BJ181" s="1"/>
  <c r="BO181"/>
  <c r="BK181"/>
  <c r="BN185"/>
  <c r="BJ185" s="1"/>
  <c r="BO185"/>
  <c r="BK185"/>
  <c r="BN187"/>
  <c r="BJ187" s="1"/>
  <c r="BO187"/>
  <c r="BK187"/>
  <c r="BN189"/>
  <c r="BJ189" s="1"/>
  <c r="BO189"/>
  <c r="BK189"/>
  <c r="BN191"/>
  <c r="BJ191" s="1"/>
  <c r="BO191"/>
  <c r="BK191"/>
  <c r="BN193"/>
  <c r="BJ193" s="1"/>
  <c r="BO193"/>
  <c r="BK193"/>
  <c r="BN195"/>
  <c r="BJ195" s="1"/>
  <c r="BO195"/>
  <c r="BK195"/>
  <c r="BN197"/>
  <c r="BJ197" s="1"/>
  <c r="BO197"/>
  <c r="BK197"/>
  <c r="BN201"/>
  <c r="BJ201" s="1"/>
  <c r="BO201"/>
  <c r="BK201"/>
  <c r="BN203"/>
  <c r="BJ203" s="1"/>
  <c r="BO203"/>
  <c r="BK203"/>
  <c r="BO205"/>
  <c r="BK205" s="1"/>
  <c r="BO209"/>
  <c r="BK209"/>
  <c r="BN211"/>
  <c r="BJ211" s="1"/>
  <c r="BO211"/>
  <c r="BK211"/>
  <c r="BN213"/>
  <c r="BJ213" s="1"/>
  <c r="BO213"/>
  <c r="BK213"/>
  <c r="BN217"/>
  <c r="BJ217" s="1"/>
  <c r="BO217"/>
  <c r="BK217"/>
  <c r="BN221"/>
  <c r="BJ221" s="1"/>
  <c r="BO221"/>
  <c r="BK221"/>
  <c r="BO223"/>
  <c r="BK223" s="1"/>
  <c r="BN227"/>
  <c r="BJ227"/>
  <c r="BO227"/>
  <c r="BK227"/>
  <c r="BO229"/>
  <c r="BK229"/>
  <c r="BN235"/>
  <c r="BJ235"/>
  <c r="BN237"/>
  <c r="BJ237"/>
  <c r="BO237"/>
  <c r="BK237"/>
  <c r="BO239"/>
  <c r="BK239"/>
  <c r="BN243"/>
  <c r="BJ243"/>
  <c r="BN245"/>
  <c r="BJ245"/>
  <c r="BN249"/>
  <c r="BJ249"/>
  <c r="BN251"/>
  <c r="BJ251"/>
  <c r="BN253"/>
  <c r="BJ253"/>
  <c r="BN255"/>
  <c r="BJ255"/>
  <c r="BN257"/>
  <c r="BJ257"/>
  <c r="BN259"/>
  <c r="BJ259"/>
  <c r="BN265"/>
  <c r="BJ265"/>
  <c r="BN267"/>
  <c r="BJ267"/>
  <c r="BN269"/>
  <c r="BJ269"/>
  <c r="BN271"/>
  <c r="BJ271"/>
  <c r="BN273"/>
  <c r="BJ273"/>
  <c r="BO273"/>
  <c r="BK273"/>
  <c r="BN275"/>
  <c r="BJ275"/>
  <c r="BO275"/>
  <c r="BK275"/>
  <c r="BN277"/>
  <c r="BJ277"/>
  <c r="BO277"/>
  <c r="BK277"/>
  <c r="BN281"/>
  <c r="BJ281"/>
  <c r="BO281"/>
  <c r="BK281"/>
  <c r="BO283"/>
  <c r="BK283"/>
  <c r="BN285"/>
  <c r="BJ285"/>
  <c r="BO285"/>
  <c r="BK285"/>
  <c r="BN287"/>
  <c r="BJ287"/>
  <c r="BO287"/>
  <c r="BK287"/>
  <c r="BN289"/>
  <c r="BJ289"/>
  <c r="BO289"/>
  <c r="BK289"/>
  <c r="BN291"/>
  <c r="BJ291"/>
  <c r="BO291"/>
  <c r="BK291"/>
  <c r="BN293"/>
  <c r="BJ293"/>
  <c r="BO293"/>
  <c r="BK293"/>
  <c r="BN297"/>
  <c r="BJ297"/>
  <c r="BO297"/>
  <c r="BK297"/>
  <c r="BN303"/>
  <c r="BJ303"/>
  <c r="BO303"/>
  <c r="BK303"/>
  <c r="BN305"/>
  <c r="BJ305"/>
  <c r="BO305"/>
  <c r="BK305"/>
  <c r="BN307"/>
  <c r="BJ307"/>
  <c r="BN309"/>
  <c r="BJ309"/>
  <c r="BO309"/>
  <c r="BK309"/>
  <c r="BO313"/>
  <c r="BK313"/>
  <c r="BO16"/>
  <c r="BN16"/>
  <c r="BJ16"/>
  <c r="BO18"/>
  <c r="BK18" s="1"/>
  <c r="BN18"/>
  <c r="BJ18"/>
  <c r="BO22"/>
  <c r="BK22" s="1"/>
  <c r="BN22"/>
  <c r="BJ22"/>
  <c r="BO24"/>
  <c r="BK24" s="1"/>
  <c r="BN24"/>
  <c r="BJ24"/>
  <c r="BO28"/>
  <c r="BK28" s="1"/>
  <c r="BN28"/>
  <c r="BJ28"/>
  <c r="BO30"/>
  <c r="BK30" s="1"/>
  <c r="BN30"/>
  <c r="BJ30"/>
  <c r="BO32"/>
  <c r="BK32" s="1"/>
  <c r="BN32"/>
  <c r="BJ32"/>
  <c r="BO34"/>
  <c r="BK34" s="1"/>
  <c r="BN34"/>
  <c r="BJ34"/>
  <c r="BO38"/>
  <c r="BK38" s="1"/>
  <c r="BN38"/>
  <c r="BJ38"/>
  <c r="BO40"/>
  <c r="BK40" s="1"/>
  <c r="BN40"/>
  <c r="BJ40"/>
  <c r="BO42"/>
  <c r="BK42" s="1"/>
  <c r="BN42"/>
  <c r="BJ42"/>
  <c r="BO44"/>
  <c r="BK44" s="1"/>
  <c r="BN44"/>
  <c r="BJ44"/>
  <c r="BN46"/>
  <c r="BJ46" s="1"/>
  <c r="BO48"/>
  <c r="BK48"/>
  <c r="BN48"/>
  <c r="BJ48" s="1"/>
  <c r="BO50"/>
  <c r="BK50"/>
  <c r="BN50"/>
  <c r="BJ50" s="1"/>
  <c r="BO54"/>
  <c r="BK54"/>
  <c r="BN54"/>
  <c r="BJ54" s="1"/>
  <c r="BO56"/>
  <c r="BK56"/>
  <c r="BN56"/>
  <c r="BJ56" s="1"/>
  <c r="BO58"/>
  <c r="BK58"/>
  <c r="BO60"/>
  <c r="BK60" s="1"/>
  <c r="BN60"/>
  <c r="BJ60"/>
  <c r="BN62"/>
  <c r="BJ62" s="1"/>
  <c r="BO64"/>
  <c r="BK64"/>
  <c r="BN64"/>
  <c r="BJ64" s="1"/>
  <c r="BO66"/>
  <c r="BK66"/>
  <c r="BN66"/>
  <c r="BJ66" s="1"/>
  <c r="BO70"/>
  <c r="BK70"/>
  <c r="BN70"/>
  <c r="BJ70" s="1"/>
  <c r="BO72"/>
  <c r="BK72"/>
  <c r="BN72"/>
  <c r="BJ72" s="1"/>
  <c r="BO74"/>
  <c r="BK74"/>
  <c r="BN74"/>
  <c r="BJ74" s="1"/>
  <c r="BO78"/>
  <c r="BK78"/>
  <c r="BN78"/>
  <c r="BJ78" s="1"/>
  <c r="BO80"/>
  <c r="BK80"/>
  <c r="BN80"/>
  <c r="BJ80" s="1"/>
  <c r="BO82"/>
  <c r="BK82"/>
  <c r="BN82"/>
  <c r="BJ82" s="1"/>
  <c r="BO86"/>
  <c r="BK86"/>
  <c r="BN86"/>
  <c r="BJ86" s="1"/>
  <c r="BO90"/>
  <c r="BK90"/>
  <c r="BN90"/>
  <c r="BJ90" s="1"/>
  <c r="BN104"/>
  <c r="BJ104"/>
  <c r="AR69" i="17"/>
  <c r="BJ69" s="1"/>
  <c r="AR61"/>
  <c r="BJ61"/>
  <c r="AR57"/>
  <c r="BJ57" s="1"/>
  <c r="AR53"/>
  <c r="BJ53"/>
  <c r="AR49"/>
  <c r="BJ49" s="1"/>
  <c r="AR41"/>
  <c r="BJ41"/>
  <c r="AR33"/>
  <c r="BJ33" s="1"/>
  <c r="AR17"/>
  <c r="BJ17"/>
  <c r="BL73" i="20"/>
  <c r="CD73" s="1"/>
  <c r="BL49"/>
  <c r="CD49"/>
  <c r="BL41"/>
  <c r="CD41" s="1"/>
  <c r="BL33"/>
  <c r="CD33"/>
  <c r="M15" i="5"/>
  <c r="M17" s="1"/>
  <c r="M20" s="1"/>
  <c r="H15"/>
  <c r="H35"/>
  <c r="T6" i="32" s="1"/>
  <c r="AO9" s="1"/>
  <c r="DG28" i="24"/>
  <c r="DG44"/>
  <c r="BY74"/>
  <c r="DI74"/>
  <c r="BW110"/>
  <c r="BX110"/>
  <c r="DG110"/>
  <c r="BU176"/>
  <c r="DF176"/>
  <c r="DE176"/>
  <c r="BV95"/>
  <c r="BY152"/>
  <c r="DI152"/>
  <c r="DH45"/>
  <c r="BV79"/>
  <c r="DF79"/>
  <c r="BW70"/>
  <c r="DH70"/>
  <c r="DG70"/>
  <c r="BW94"/>
  <c r="DH94"/>
  <c r="DG94"/>
  <c r="DG150"/>
  <c r="DF189"/>
  <c r="BW108"/>
  <c r="BW92"/>
  <c r="DG92"/>
  <c r="BU124"/>
  <c r="DE124"/>
  <c r="BW84"/>
  <c r="BY212"/>
  <c r="DI212"/>
  <c r="T6" i="31"/>
  <c r="AO9" s="1"/>
  <c r="DF39" i="24"/>
  <c r="DF87"/>
  <c r="DF103"/>
  <c r="BU112"/>
  <c r="BV112"/>
  <c r="DE112"/>
  <c r="BU166"/>
  <c r="BU194"/>
  <c r="BV194"/>
  <c r="BU140"/>
  <c r="DE140"/>
  <c r="BX70"/>
  <c r="BY70"/>
  <c r="BZ70"/>
  <c r="CA70"/>
  <c r="BZ152"/>
  <c r="CA152"/>
  <c r="DJ152"/>
  <c r="BV176"/>
  <c r="DF112"/>
  <c r="BV124"/>
  <c r="DF124"/>
  <c r="BX94"/>
  <c r="DH110"/>
  <c r="BX28"/>
  <c r="DF194"/>
  <c r="DG103"/>
  <c r="BX150"/>
  <c r="DI70"/>
  <c r="DK152"/>
  <c r="DJ70"/>
  <c r="DK70"/>
  <c r="BZ12" i="18"/>
  <c r="BW314" i="20"/>
  <c r="AR309"/>
  <c r="BL57"/>
  <c r="CD57" s="1"/>
  <c r="AR97" i="17"/>
  <c r="BJ97"/>
  <c r="BZ19" i="18"/>
  <c r="BO261" i="24"/>
  <c r="BK261"/>
  <c r="BB71" i="1"/>
  <c r="BT71"/>
  <c r="BZ13" i="18"/>
  <c r="AZ275" i="20"/>
  <c r="AH275" i="24"/>
  <c r="DB275" i="25" s="1"/>
  <c r="AR61" i="20"/>
  <c r="AZ273"/>
  <c r="AH273" i="24"/>
  <c r="DB273" i="25" s="1"/>
  <c r="BB78" i="1"/>
  <c r="BT78"/>
  <c r="AZ97" i="17"/>
  <c r="AZ203" i="20"/>
  <c r="AZ198"/>
  <c r="AH198" i="24" s="1"/>
  <c r="DB198" i="25" s="1"/>
  <c r="AZ164" i="20"/>
  <c r="AR145"/>
  <c r="AZ143"/>
  <c r="AZ137"/>
  <c r="BN241" i="24"/>
  <c r="BJ241" s="1"/>
  <c r="BB240" i="1"/>
  <c r="BT240"/>
  <c r="AZ161" i="17"/>
  <c r="AR90" i="20"/>
  <c r="AZ63" i="17"/>
  <c r="BB55" i="1"/>
  <c r="BT55"/>
  <c r="BB48"/>
  <c r="BT48"/>
  <c r="AZ48" i="17"/>
  <c r="AZ88" i="20"/>
  <c r="AH88" i="24" s="1"/>
  <c r="DB88" i="25" s="1"/>
  <c r="AK265" i="17"/>
  <c r="AZ265"/>
  <c r="BB265" i="1"/>
  <c r="BT265"/>
  <c r="AZ191" i="17"/>
  <c r="AK173"/>
  <c r="AR173"/>
  <c r="BJ173" s="1"/>
  <c r="AZ173"/>
  <c r="BB173" i="1"/>
  <c r="BT173"/>
  <c r="AK93" i="17"/>
  <c r="AZ93"/>
  <c r="BB93" i="1"/>
  <c r="BT93"/>
  <c r="BT191"/>
  <c r="BN199" i="24"/>
  <c r="BJ199" s="1"/>
  <c r="BO199"/>
  <c r="BK199"/>
  <c r="AR69" i="20"/>
  <c r="AZ47"/>
  <c r="AH47" i="24"/>
  <c r="BB314" i="1"/>
  <c r="BT314"/>
  <c r="AK253" i="17"/>
  <c r="AZ253"/>
  <c r="BB253" i="1"/>
  <c r="BT253"/>
  <c r="AK237" i="17"/>
  <c r="AZ237"/>
  <c r="AZ185"/>
  <c r="BB185" i="1"/>
  <c r="BT185"/>
  <c r="AZ109" i="17"/>
  <c r="BB109" i="1"/>
  <c r="BT109"/>
  <c r="AZ66" i="17"/>
  <c r="AR66"/>
  <c r="BJ66"/>
  <c r="BB66" i="1"/>
  <c r="BT66"/>
  <c r="BB62"/>
  <c r="BT62"/>
  <c r="AR62" i="17"/>
  <c r="BJ62" s="1"/>
  <c r="BB58" i="1"/>
  <c r="BT58"/>
  <c r="BN311" i="24"/>
  <c r="BJ311" s="1"/>
  <c r="BO311"/>
  <c r="BK311"/>
  <c r="AZ208" i="20"/>
  <c r="AH208" i="24" s="1"/>
  <c r="DB208" i="25" s="1"/>
  <c r="AZ197" i="20"/>
  <c r="AH197" i="24" s="1"/>
  <c r="BN55"/>
  <c r="BJ55" s="1"/>
  <c r="BO55"/>
  <c r="BK55"/>
  <c r="A42" i="25"/>
  <c r="BL145" i="20"/>
  <c r="CD145"/>
  <c r="BL90"/>
  <c r="CD90" s="1"/>
  <c r="BL69"/>
  <c r="CD69" s="1"/>
  <c r="BL80"/>
  <c r="CD80"/>
  <c r="AN254" i="24"/>
  <c r="AN130"/>
  <c r="AN177"/>
  <c r="BF177"/>
  <c r="C67" i="22"/>
  <c r="C69"/>
  <c r="E66"/>
  <c r="C68"/>
  <c r="AZ24" i="17"/>
  <c r="BL86" i="20"/>
  <c r="CD86" s="1"/>
  <c r="AK42"/>
  <c r="AR42"/>
  <c r="AR209"/>
  <c r="AR225"/>
  <c r="AZ311" i="17"/>
  <c r="BB311" i="1"/>
  <c r="BT311"/>
  <c r="AK303" i="17"/>
  <c r="AK303" i="20"/>
  <c r="AZ303" i="17"/>
  <c r="AK295"/>
  <c r="AZ295"/>
  <c r="AK287"/>
  <c r="AZ287"/>
  <c r="BB287" i="1"/>
  <c r="BT287"/>
  <c r="AZ279" i="17"/>
  <c r="BB279" i="1"/>
  <c r="BT279"/>
  <c r="AK251" i="17"/>
  <c r="AK251" i="20"/>
  <c r="AZ251" i="17"/>
  <c r="BB251" i="1"/>
  <c r="BT251"/>
  <c r="BB243"/>
  <c r="BT243"/>
  <c r="AZ235" i="17"/>
  <c r="BB235" i="1"/>
  <c r="BT235"/>
  <c r="AZ227" i="17"/>
  <c r="BB227" i="1"/>
  <c r="BT227"/>
  <c r="AZ223" i="17"/>
  <c r="AK223"/>
  <c r="BB223" i="1"/>
  <c r="BT223"/>
  <c r="BB215"/>
  <c r="BT215"/>
  <c r="BB203"/>
  <c r="BT203"/>
  <c r="AK183" i="17"/>
  <c r="BB183" i="1"/>
  <c r="BT183"/>
  <c r="AZ183" i="17"/>
  <c r="AK175"/>
  <c r="AZ175"/>
  <c r="BB175" i="1"/>
  <c r="BT175"/>
  <c r="BB167"/>
  <c r="BT167"/>
  <c r="AZ159" i="17"/>
  <c r="AZ151"/>
  <c r="AZ139"/>
  <c r="BB139" i="1"/>
  <c r="BT139"/>
  <c r="AZ131" i="17"/>
  <c r="BB131" i="1"/>
  <c r="BT131"/>
  <c r="AZ123" i="17"/>
  <c r="AZ115"/>
  <c r="BB115" i="1"/>
  <c r="BT115"/>
  <c r="BB103"/>
  <c r="BT103"/>
  <c r="AZ103" i="17"/>
  <c r="AZ95"/>
  <c r="BB95" i="1"/>
  <c r="BT95"/>
  <c r="AK91" i="17"/>
  <c r="AZ91"/>
  <c r="BB83" i="1"/>
  <c r="BT83"/>
  <c r="BB75"/>
  <c r="BT75"/>
  <c r="AK67" i="17"/>
  <c r="AR67" s="1"/>
  <c r="BJ67" s="1"/>
  <c r="AZ67"/>
  <c r="BB67" i="1"/>
  <c r="BT67"/>
  <c r="AZ51" i="17"/>
  <c r="AK51"/>
  <c r="AK51" i="20"/>
  <c r="BB43" i="1"/>
  <c r="BT43"/>
  <c r="AZ43" i="17"/>
  <c r="BB39" i="1"/>
  <c r="BT39"/>
  <c r="AZ39" i="17"/>
  <c r="AK31" i="20"/>
  <c r="BB51" i="1"/>
  <c r="BT51"/>
  <c r="BB259"/>
  <c r="BT259"/>
  <c r="BL85" i="20"/>
  <c r="CD85"/>
  <c r="BB151" i="1"/>
  <c r="BT151"/>
  <c r="AZ243" i="17"/>
  <c r="AZ215"/>
  <c r="AR181" i="20"/>
  <c r="BL53"/>
  <c r="CD53"/>
  <c r="AR44" i="17"/>
  <c r="BJ44" s="1"/>
  <c r="AK44" i="20"/>
  <c r="AR44"/>
  <c r="AK307" i="17"/>
  <c r="BB307" i="1"/>
  <c r="BT307"/>
  <c r="AZ299" i="17"/>
  <c r="BB299" i="1"/>
  <c r="BT299"/>
  <c r="AK291" i="17"/>
  <c r="AK291" i="20"/>
  <c r="BB291" i="1"/>
  <c r="BT291"/>
  <c r="AZ291" i="17"/>
  <c r="AK283"/>
  <c r="AR283" s="1"/>
  <c r="BJ283" s="1"/>
  <c r="AZ283"/>
  <c r="BB283" i="1"/>
  <c r="BT283"/>
  <c r="AZ275" i="17"/>
  <c r="BB271" i="1"/>
  <c r="BT271"/>
  <c r="AZ267" i="17"/>
  <c r="BB267" i="1"/>
  <c r="BT267"/>
  <c r="AK263" i="17"/>
  <c r="AR263"/>
  <c r="BJ263"/>
  <c r="AZ263"/>
  <c r="AZ255"/>
  <c r="BB255" i="1"/>
  <c r="BT255"/>
  <c r="AZ231" i="17"/>
  <c r="BB231" i="1"/>
  <c r="BT231"/>
  <c r="BB219"/>
  <c r="BT219"/>
  <c r="BB207"/>
  <c r="BB199"/>
  <c r="BT199"/>
  <c r="AK187" i="17"/>
  <c r="AZ187"/>
  <c r="BB187" i="1"/>
  <c r="BT187"/>
  <c r="AZ179" i="17"/>
  <c r="BB179" i="1"/>
  <c r="BT179"/>
  <c r="AZ171" i="17"/>
  <c r="BB171" i="1"/>
  <c r="BT171"/>
  <c r="AK171" i="17"/>
  <c r="AK171" i="20"/>
  <c r="BB163" i="1"/>
  <c r="BT163"/>
  <c r="BB155"/>
  <c r="BT155"/>
  <c r="AZ155" i="17"/>
  <c r="BB147" i="1"/>
  <c r="BT147"/>
  <c r="AZ147" i="17"/>
  <c r="AZ143"/>
  <c r="BB143" i="1"/>
  <c r="BT143"/>
  <c r="AZ135" i="17"/>
  <c r="BB135" i="1"/>
  <c r="BT135"/>
  <c r="AK135" i="17"/>
  <c r="AR135"/>
  <c r="BJ135" s="1"/>
  <c r="BB127" i="1"/>
  <c r="BT127"/>
  <c r="AZ119" i="17"/>
  <c r="BB119" i="1"/>
  <c r="BT119"/>
  <c r="AZ111" i="17"/>
  <c r="BB111" i="1"/>
  <c r="BT111"/>
  <c r="AZ107" i="17"/>
  <c r="BB107" i="1"/>
  <c r="BT107"/>
  <c r="AZ99" i="17"/>
  <c r="BB63" i="1"/>
  <c r="BT63"/>
  <c r="AZ55" i="17"/>
  <c r="AZ47"/>
  <c r="BB47" i="1"/>
  <c r="BT47"/>
  <c r="AZ35" i="17"/>
  <c r="AK35" i="20"/>
  <c r="BB27" i="1"/>
  <c r="BT27"/>
  <c r="BB23"/>
  <c r="BT23"/>
  <c r="AZ23" i="17"/>
  <c r="AK123"/>
  <c r="AK259"/>
  <c r="AZ167"/>
  <c r="BB275" i="1"/>
  <c r="BT275"/>
  <c r="AK280" i="17"/>
  <c r="AZ276"/>
  <c r="AZ228"/>
  <c r="AZ212"/>
  <c r="AK208"/>
  <c r="AR208"/>
  <c r="BJ208" s="1"/>
  <c r="AZ208"/>
  <c r="AZ204"/>
  <c r="AZ200"/>
  <c r="AK196"/>
  <c r="AZ196"/>
  <c r="AZ184"/>
  <c r="AZ180"/>
  <c r="AZ176"/>
  <c r="AK152"/>
  <c r="AR152"/>
  <c r="BJ152"/>
  <c r="AK144"/>
  <c r="BB140" i="1"/>
  <c r="BT140"/>
  <c r="AZ128" i="17"/>
  <c r="BL84" i="20"/>
  <c r="CD84" s="1"/>
  <c r="AK76" i="17"/>
  <c r="AK76" i="20"/>
  <c r="AR76"/>
  <c r="AZ76" i="17"/>
  <c r="BB64" i="1"/>
  <c r="BT64"/>
  <c r="AZ60" i="17"/>
  <c r="BB60" i="1"/>
  <c r="BT60"/>
  <c r="BB56"/>
  <c r="BT56"/>
  <c r="AK52" i="17"/>
  <c r="AR52"/>
  <c r="BJ52"/>
  <c r="AZ52"/>
  <c r="BB52" i="1"/>
  <c r="BT52"/>
  <c r="BB44"/>
  <c r="BT44"/>
  <c r="AZ44" i="17"/>
  <c r="AK32"/>
  <c r="AR32"/>
  <c r="BJ32"/>
  <c r="AK28" i="20"/>
  <c r="AR28"/>
  <c r="BE44"/>
  <c r="BF44" i="24"/>
  <c r="BL75" i="20"/>
  <c r="CD75"/>
  <c r="AR56" i="17"/>
  <c r="BJ56" s="1"/>
  <c r="AR47"/>
  <c r="BJ47"/>
  <c r="AR271"/>
  <c r="BJ271" s="1"/>
  <c r="AR43"/>
  <c r="BJ43"/>
  <c r="AR95"/>
  <c r="BJ95" s="1"/>
  <c r="AR303"/>
  <c r="BJ303"/>
  <c r="AK20" i="20"/>
  <c r="BE20" s="1"/>
  <c r="AR275" i="17"/>
  <c r="BJ275" s="1"/>
  <c r="AR227"/>
  <c r="BJ227"/>
  <c r="AK32" i="20"/>
  <c r="AR28" i="17"/>
  <c r="BJ28"/>
  <c r="AR36"/>
  <c r="BJ36"/>
  <c r="AR64"/>
  <c r="BJ64"/>
  <c r="AR35"/>
  <c r="BJ35"/>
  <c r="AR179"/>
  <c r="BJ179"/>
  <c r="AR231"/>
  <c r="BJ231"/>
  <c r="AR255"/>
  <c r="BJ255"/>
  <c r="AK39" i="20"/>
  <c r="AR39" s="1"/>
  <c r="BE39"/>
  <c r="AR39" i="17"/>
  <c r="BJ39"/>
  <c r="AR64" i="20"/>
  <c r="BL79"/>
  <c r="CD79" s="1"/>
  <c r="BL76"/>
  <c r="CD76"/>
  <c r="BG71" i="24"/>
  <c r="BL71" i="20"/>
  <c r="CD71"/>
  <c r="AR155"/>
  <c r="AR47"/>
  <c r="AR311"/>
  <c r="AR255"/>
  <c r="AR95"/>
  <c r="BL74"/>
  <c r="CD74"/>
  <c r="BL64"/>
  <c r="CD64" s="1"/>
  <c r="BL87"/>
  <c r="CD87"/>
  <c r="BL83"/>
  <c r="CD83" s="1"/>
  <c r="AN194" i="24"/>
  <c r="BG83"/>
  <c r="BA83" s="1"/>
  <c r="BG75"/>
  <c r="BG41"/>
  <c r="BG69"/>
  <c r="BA69" s="1"/>
  <c r="DD24"/>
  <c r="AN182"/>
  <c r="AN106"/>
  <c r="AZ25" i="20"/>
  <c r="BG151" i="24"/>
  <c r="BG289"/>
  <c r="DD26"/>
  <c r="AN126"/>
  <c r="DE21"/>
  <c r="DD21"/>
  <c r="DD18"/>
  <c r="AN96"/>
  <c r="BG64"/>
  <c r="AN248"/>
  <c r="BG49"/>
  <c r="DD16"/>
  <c r="AN53"/>
  <c r="BF53"/>
  <c r="BG53"/>
  <c r="AN46"/>
  <c r="AN234"/>
  <c r="AN162"/>
  <c r="AN144"/>
  <c r="AN105"/>
  <c r="AN90"/>
  <c r="BF90"/>
  <c r="BG86"/>
  <c r="BA86"/>
  <c r="BG80"/>
  <c r="AN117"/>
  <c r="BG73"/>
  <c r="AN73"/>
  <c r="BF73"/>
  <c r="BT15"/>
  <c r="DD15"/>
  <c r="BB20" i="1"/>
  <c r="BT20"/>
  <c r="BB24"/>
  <c r="BT24"/>
  <c r="AZ22" i="17"/>
  <c r="AR50"/>
  <c r="BJ50" s="1"/>
  <c r="DE307" i="24"/>
  <c r="BU307"/>
  <c r="DE303"/>
  <c r="BU303"/>
  <c r="BV303"/>
  <c r="DE298"/>
  <c r="BU298"/>
  <c r="BV298"/>
  <c r="BV290"/>
  <c r="BW290"/>
  <c r="BX290"/>
  <c r="DI290"/>
  <c r="DF290"/>
  <c r="BU286"/>
  <c r="DE286"/>
  <c r="BU283"/>
  <c r="DE283"/>
  <c r="BU277"/>
  <c r="DE277"/>
  <c r="BU273"/>
  <c r="DE273"/>
  <c r="BV246"/>
  <c r="DF246"/>
  <c r="BX229"/>
  <c r="DH229"/>
  <c r="BW221"/>
  <c r="DG221"/>
  <c r="BW219"/>
  <c r="DG219"/>
  <c r="BV314"/>
  <c r="DG314"/>
  <c r="DF314"/>
  <c r="DF309"/>
  <c r="BV309"/>
  <c r="BV306"/>
  <c r="DF306"/>
  <c r="BU304"/>
  <c r="DE304"/>
  <c r="BV302"/>
  <c r="DF302"/>
  <c r="BU300"/>
  <c r="DE300"/>
  <c r="BU285"/>
  <c r="DE285"/>
  <c r="BV282"/>
  <c r="BW282"/>
  <c r="BX282"/>
  <c r="DF282"/>
  <c r="BU280"/>
  <c r="DE280"/>
  <c r="BU278"/>
  <c r="DF278"/>
  <c r="DE278"/>
  <c r="BV276"/>
  <c r="DG276"/>
  <c r="DF276"/>
  <c r="BV275"/>
  <c r="DF275"/>
  <c r="BU274"/>
  <c r="DE274"/>
  <c r="BV271"/>
  <c r="DG271"/>
  <c r="DF271"/>
  <c r="BV269"/>
  <c r="DF269"/>
  <c r="BV230"/>
  <c r="BW230"/>
  <c r="DF230"/>
  <c r="AN205"/>
  <c r="AN122"/>
  <c r="AZ24" i="20"/>
  <c r="AH24" i="24"/>
  <c r="DB24" i="25"/>
  <c r="DE16" i="24"/>
  <c r="BV304"/>
  <c r="DF304"/>
  <c r="BW309"/>
  <c r="DH309"/>
  <c r="DG309"/>
  <c r="DH219"/>
  <c r="BX219"/>
  <c r="BX221"/>
  <c r="BY221"/>
  <c r="BZ221"/>
  <c r="CA221"/>
  <c r="DL221"/>
  <c r="DH221"/>
  <c r="BY229"/>
  <c r="DI229"/>
  <c r="BW246"/>
  <c r="DH246"/>
  <c r="DG246"/>
  <c r="BV277"/>
  <c r="DG277"/>
  <c r="DF277"/>
  <c r="DF283"/>
  <c r="BV283"/>
  <c r="BV286"/>
  <c r="DF286"/>
  <c r="DG230"/>
  <c r="DF274"/>
  <c r="BV274"/>
  <c r="BW274"/>
  <c r="BW275"/>
  <c r="BX275"/>
  <c r="DI275"/>
  <c r="DG275"/>
  <c r="BW276"/>
  <c r="BX276"/>
  <c r="DI276"/>
  <c r="BV278"/>
  <c r="DG278"/>
  <c r="BV280"/>
  <c r="DF280"/>
  <c r="DG282"/>
  <c r="BW302"/>
  <c r="DG302"/>
  <c r="BW314"/>
  <c r="DF298"/>
  <c r="DF303"/>
  <c r="DF16"/>
  <c r="DG16"/>
  <c r="DH302"/>
  <c r="BX302"/>
  <c r="BY302"/>
  <c r="BZ302"/>
  <c r="DK302"/>
  <c r="DH282"/>
  <c r="BW280"/>
  <c r="DH280"/>
  <c r="DG280"/>
  <c r="DH275"/>
  <c r="DH290"/>
  <c r="BW277"/>
  <c r="DH277"/>
  <c r="BX246"/>
  <c r="DI221"/>
  <c r="BW278"/>
  <c r="DG274"/>
  <c r="BL70" i="20"/>
  <c r="CD70"/>
  <c r="BW283" i="24"/>
  <c r="BX283"/>
  <c r="DG283"/>
  <c r="BY219"/>
  <c r="DI219"/>
  <c r="BX309"/>
  <c r="BY309"/>
  <c r="DJ309"/>
  <c r="DJ219"/>
  <c r="BZ219"/>
  <c r="CA219"/>
  <c r="CB219"/>
  <c r="DM219"/>
  <c r="DH283"/>
  <c r="BY275"/>
  <c r="BX280"/>
  <c r="DJ221"/>
  <c r="DI302"/>
  <c r="BZ309"/>
  <c r="DK309"/>
  <c r="BE28" i="20"/>
  <c r="AR21" i="17"/>
  <c r="AZ15"/>
  <c r="AZ18"/>
  <c r="AK26" i="20"/>
  <c r="BE26"/>
  <c r="AR25" i="17"/>
  <c r="BJ25"/>
  <c r="AZ28"/>
  <c r="AZ27"/>
  <c r="AR19"/>
  <c r="BJ19"/>
  <c r="AK15"/>
  <c r="AR29"/>
  <c r="BJ29"/>
  <c r="AR16"/>
  <c r="BJ16" s="1"/>
  <c r="BB21" i="1"/>
  <c r="BT21"/>
  <c r="AZ21" i="17"/>
  <c r="BE25" i="20"/>
  <c r="AR25"/>
  <c r="AH32" i="24"/>
  <c r="DB32" i="25"/>
  <c r="AH28" i="24"/>
  <c r="DB28" i="25"/>
  <c r="AH22" i="24"/>
  <c r="DB22" i="25"/>
  <c r="AH21" i="24"/>
  <c r="DB21" i="25"/>
  <c r="CE15" i="20"/>
  <c r="BB15" i="17"/>
  <c r="BB16"/>
  <c r="BB17"/>
  <c r="CE25" i="20"/>
  <c r="BV15"/>
  <c r="BX15" s="1"/>
  <c r="B15" i="24"/>
  <c r="A20" i="25"/>
  <c r="B18" i="24"/>
  <c r="A18" i="25" s="1"/>
  <c r="BL18" i="1"/>
  <c r="BL19"/>
  <c r="BL20"/>
  <c r="B16" i="24"/>
  <c r="A16" i="25"/>
  <c r="BV16" i="20"/>
  <c r="BV17"/>
  <c r="BV18"/>
  <c r="BV19"/>
  <c r="BV20"/>
  <c r="AR19"/>
  <c r="AR18" i="17"/>
  <c r="BJ18"/>
  <c r="AR18" i="20"/>
  <c r="AR40" i="17"/>
  <c r="BJ40" s="1"/>
  <c r="AK40" i="20"/>
  <c r="AZ36" i="17"/>
  <c r="AZ19"/>
  <c r="AR16" i="20"/>
  <c r="AH37" i="24"/>
  <c r="DB37" i="25"/>
  <c r="AH34" i="24"/>
  <c r="AR27" i="17"/>
  <c r="BJ27"/>
  <c r="AR26" i="20"/>
  <c r="AR23"/>
  <c r="B39" i="25"/>
  <c r="A22"/>
  <c r="A19"/>
  <c r="AK27" i="20"/>
  <c r="AR17"/>
  <c r="BT16" i="1"/>
  <c r="AK24" i="20"/>
  <c r="AR24" i="17"/>
  <c r="BJ24"/>
  <c r="BB29" i="1"/>
  <c r="BT29"/>
  <c r="AH30" i="24"/>
  <c r="DB30" i="25"/>
  <c r="AH16" i="24"/>
  <c r="DB16" i="25" s="1"/>
  <c r="A23"/>
  <c r="A31"/>
  <c r="AR34" i="17"/>
  <c r="AK34" i="20"/>
  <c r="AR34"/>
  <c r="BE34"/>
  <c r="BF34" i="24" s="1"/>
  <c r="AN293"/>
  <c r="BF293"/>
  <c r="AN183"/>
  <c r="DA48" i="25"/>
  <c r="CZ48" s="1"/>
  <c r="DA44"/>
  <c r="CZ44" s="1"/>
  <c r="DA35"/>
  <c r="CZ35" s="1"/>
  <c r="DA21"/>
  <c r="CZ21" s="1"/>
  <c r="DA19"/>
  <c r="CZ19" s="1"/>
  <c r="DA46"/>
  <c r="CZ46" s="1"/>
  <c r="DA50"/>
  <c r="CZ50" s="1"/>
  <c r="DA39"/>
  <c r="CZ39" s="1"/>
  <c r="DA22"/>
  <c r="CZ22" s="1"/>
  <c r="DA18"/>
  <c r="CZ18" s="1"/>
  <c r="DA23"/>
  <c r="CZ23" s="1"/>
  <c r="DA37"/>
  <c r="CZ37" s="1"/>
  <c r="DA40"/>
  <c r="CZ40" s="1"/>
  <c r="DA36"/>
  <c r="CZ36" s="1"/>
  <c r="DA34"/>
  <c r="CZ34" s="1"/>
  <c r="DA27"/>
  <c r="CZ27" s="1"/>
  <c r="DA29"/>
  <c r="CZ29" s="1"/>
  <c r="AN190" i="24"/>
  <c r="DA16" i="25"/>
  <c r="CZ16" s="1"/>
  <c r="BG269" i="24"/>
  <c r="AN237"/>
  <c r="AN159"/>
  <c r="BG84"/>
  <c r="BA84" s="1"/>
  <c r="BG19"/>
  <c r="AN229"/>
  <c r="BF229"/>
  <c r="AN108"/>
  <c r="AN184"/>
  <c r="E71" i="22"/>
  <c r="AN149" i="24"/>
  <c r="BG85"/>
  <c r="BA85" s="1"/>
  <c r="AN223"/>
  <c r="AN154"/>
  <c r="AN51"/>
  <c r="AN44"/>
  <c r="AN291"/>
  <c r="AN207"/>
  <c r="AN92"/>
  <c r="DF26"/>
  <c r="AN129"/>
  <c r="AN32"/>
  <c r="AN166"/>
  <c r="DE26"/>
  <c r="AN295"/>
  <c r="AN186"/>
  <c r="AN252"/>
  <c r="BG87"/>
  <c r="BA87" s="1"/>
  <c r="AN76"/>
  <c r="BF76"/>
  <c r="BG76"/>
  <c r="BX16"/>
  <c r="DI16"/>
  <c r="DH16"/>
  <c r="AN202"/>
  <c r="AN57"/>
  <c r="BF57"/>
  <c r="BA57"/>
  <c r="DE17"/>
  <c r="AN303"/>
  <c r="BG18"/>
  <c r="BA18"/>
  <c r="DF22"/>
  <c r="AN253"/>
  <c r="AN123"/>
  <c r="AN16"/>
  <c r="DE25"/>
  <c r="DE18"/>
  <c r="DD23"/>
  <c r="BE38" i="20"/>
  <c r="BL37"/>
  <c r="AR37"/>
  <c r="BG26" i="24"/>
  <c r="AZ40" i="17"/>
  <c r="AH40" i="24"/>
  <c r="A40" i="25"/>
  <c r="AH27" i="24"/>
  <c r="DB27" i="25" s="1"/>
  <c r="AH26" i="24"/>
  <c r="DB26" i="25"/>
  <c r="BL26" i="20"/>
  <c r="CD26" s="1"/>
  <c r="AH20" i="24"/>
  <c r="DB20" i="25"/>
  <c r="AR20" i="20"/>
  <c r="BG23" i="24"/>
  <c r="DF17"/>
  <c r="BY16"/>
  <c r="DE23"/>
  <c r="AZ81" i="17"/>
  <c r="AZ82"/>
  <c r="BB73" i="1"/>
  <c r="BT73"/>
  <c r="AK73" i="20"/>
  <c r="AR73"/>
  <c r="BB77" i="1"/>
  <c r="BT77"/>
  <c r="AK77" i="17"/>
  <c r="AK82"/>
  <c r="AZ72"/>
  <c r="AK78"/>
  <c r="AK78" i="20" s="1"/>
  <c r="AK87" i="17"/>
  <c r="AZ79"/>
  <c r="AK59"/>
  <c r="AZ59"/>
  <c r="BB59" i="1"/>
  <c r="BT59"/>
  <c r="DF23" i="24"/>
  <c r="CE280" i="20"/>
  <c r="BN53" i="24"/>
  <c r="BJ53"/>
  <c r="BO53"/>
  <c r="BK53" s="1"/>
  <c r="BN93"/>
  <c r="BJ93" s="1"/>
  <c r="BO93"/>
  <c r="BK93" s="1"/>
  <c r="BS133" i="20"/>
  <c r="BN133" i="24" s="1"/>
  <c r="BJ133" s="1"/>
  <c r="BO133"/>
  <c r="BK133" s="1"/>
  <c r="BO219"/>
  <c r="BK219"/>
  <c r="BN219"/>
  <c r="BJ219" s="1"/>
  <c r="BB30" i="1"/>
  <c r="AK30" i="17"/>
  <c r="AK30" i="20"/>
  <c r="AR30" s="1"/>
  <c r="AZ30" i="17"/>
  <c r="BY290" i="24"/>
  <c r="DJ290"/>
  <c r="AK45" i="17"/>
  <c r="AZ45"/>
  <c r="BB45" i="1"/>
  <c r="AZ17" i="17"/>
  <c r="BB17" i="1"/>
  <c r="BN49" i="24"/>
  <c r="BJ49" s="1"/>
  <c r="BO49"/>
  <c r="BK49" s="1"/>
  <c r="BS87" i="20"/>
  <c r="BS110"/>
  <c r="BN207" i="24"/>
  <c r="BJ207" s="1"/>
  <c r="BO207"/>
  <c r="BK207"/>
  <c r="BB31" i="1"/>
  <c r="AZ31" i="17"/>
  <c r="BS37" i="20"/>
  <c r="BN59" i="24"/>
  <c r="BJ59"/>
  <c r="BO59"/>
  <c r="BK59" s="1"/>
  <c r="BS137" i="20"/>
  <c r="BT18" i="1"/>
  <c r="AK263" i="20"/>
  <c r="AK54" i="17"/>
  <c r="AK54" i="20"/>
  <c r="AZ54" i="17"/>
  <c r="BB54" i="1"/>
  <c r="AK65" i="17"/>
  <c r="AZ65"/>
  <c r="BB65" i="1"/>
  <c r="BT65"/>
  <c r="BB26"/>
  <c r="AZ26" i="17"/>
  <c r="AZ38"/>
  <c r="BB38" i="1"/>
  <c r="BT38"/>
  <c r="DF25" i="24"/>
  <c r="BJ21" i="17"/>
  <c r="BB15" i="24"/>
  <c r="BB16"/>
  <c r="A15" i="25"/>
  <c r="DK219" i="24"/>
  <c r="BE24" i="20"/>
  <c r="AR24"/>
  <c r="BT207" i="1"/>
  <c r="DG17" i="24"/>
  <c r="BX17"/>
  <c r="BY17"/>
  <c r="BZ17"/>
  <c r="CA309"/>
  <c r="DL309"/>
  <c r="A21" i="25"/>
  <c r="BW271" i="24"/>
  <c r="BY282"/>
  <c r="DJ282"/>
  <c r="DI282"/>
  <c r="BY280"/>
  <c r="DI280"/>
  <c r="DH276"/>
  <c r="DH108"/>
  <c r="BX108"/>
  <c r="DK221"/>
  <c r="BX277"/>
  <c r="DJ302"/>
  <c r="BX314"/>
  <c r="BY314"/>
  <c r="DH314"/>
  <c r="BE251" i="20"/>
  <c r="BG251" i="24"/>
  <c r="DI309"/>
  <c r="BX278"/>
  <c r="DH278"/>
  <c r="DG298"/>
  <c r="BW298"/>
  <c r="BW304"/>
  <c r="DH304"/>
  <c r="DG304"/>
  <c r="DG290"/>
  <c r="BY94"/>
  <c r="DJ94"/>
  <c r="DI94"/>
  <c r="BV273"/>
  <c r="DG273"/>
  <c r="DF273"/>
  <c r="AK135" i="20"/>
  <c r="DE15" i="24"/>
  <c r="BU15"/>
  <c r="DF15"/>
  <c r="CB70"/>
  <c r="DL70"/>
  <c r="BW182"/>
  <c r="DG182"/>
  <c r="BZ212"/>
  <c r="DJ212"/>
  <c r="DF31"/>
  <c r="DG46"/>
  <c r="BY58"/>
  <c r="BZ58"/>
  <c r="BT259"/>
  <c r="BU259"/>
  <c r="DD259"/>
  <c r="BU249"/>
  <c r="DE249"/>
  <c r="BO26"/>
  <c r="BK26" s="1"/>
  <c r="BN26"/>
  <c r="BJ26"/>
  <c r="BN65"/>
  <c r="BJ65" s="1"/>
  <c r="BO65"/>
  <c r="BK65"/>
  <c r="BO76"/>
  <c r="BK76" s="1"/>
  <c r="BN76"/>
  <c r="BJ76"/>
  <c r="BN88"/>
  <c r="BJ88" s="1"/>
  <c r="BO88"/>
  <c r="BK88"/>
  <c r="BO105"/>
  <c r="BK105" s="1"/>
  <c r="BN105"/>
  <c r="BJ105"/>
  <c r="DG39"/>
  <c r="BX39"/>
  <c r="BY39"/>
  <c r="DJ39"/>
  <c r="DJ35"/>
  <c r="BV140"/>
  <c r="DF140"/>
  <c r="BX84"/>
  <c r="DH84"/>
  <c r="DG202"/>
  <c r="BW202"/>
  <c r="DH202"/>
  <c r="DG176"/>
  <c r="BW176"/>
  <c r="DH92"/>
  <c r="BX92"/>
  <c r="DG79"/>
  <c r="BW79"/>
  <c r="BW100"/>
  <c r="BZ74"/>
  <c r="DJ74"/>
  <c r="DG52"/>
  <c r="J36" i="19"/>
  <c r="L36" s="1"/>
  <c r="N36" s="1"/>
  <c r="P36" s="1"/>
  <c r="R36" s="1"/>
  <c r="T36" s="1"/>
  <c r="V36" s="1"/>
  <c r="X36" s="1"/>
  <c r="Z36" s="1"/>
  <c r="AB36" s="1"/>
  <c r="AE36" s="1"/>
  <c r="AG36" s="1"/>
  <c r="AI36" s="1"/>
  <c r="AK36" s="1"/>
  <c r="AM36" s="1"/>
  <c r="AO36" s="1"/>
  <c r="AQ36" s="1"/>
  <c r="AS36" s="1"/>
  <c r="AU36" s="1"/>
  <c r="AW36" s="1"/>
  <c r="AY36" s="1"/>
  <c r="BA36" s="1"/>
  <c r="BD36" s="1"/>
  <c r="BF36" s="1"/>
  <c r="BH36" s="1"/>
  <c r="BJ36" s="1"/>
  <c r="BL36" s="1"/>
  <c r="BN36" s="1"/>
  <c r="BP36" s="1"/>
  <c r="BR36" s="1"/>
  <c r="BT36" s="1"/>
  <c r="BV36" s="1"/>
  <c r="BX36"/>
  <c r="BZ36" s="1"/>
  <c r="CB36" s="1"/>
  <c r="CB152" i="24"/>
  <c r="DL152"/>
  <c r="AK27" i="19"/>
  <c r="AM27" s="1"/>
  <c r="AO27" s="1"/>
  <c r="AQ27" s="1"/>
  <c r="AS27" s="1"/>
  <c r="BO50" i="28"/>
  <c r="BV27"/>
  <c r="Z31" i="22"/>
  <c r="AB31" s="1"/>
  <c r="AE31" s="1"/>
  <c r="AG31" s="1"/>
  <c r="AI31" s="1"/>
  <c r="AK31" s="1"/>
  <c r="AM31" s="1"/>
  <c r="AO31" s="1"/>
  <c r="AQ31" s="1"/>
  <c r="AS31" s="1"/>
  <c r="AU31" s="1"/>
  <c r="AW31" s="1"/>
  <c r="AY31" s="1"/>
  <c r="BA31" s="1"/>
  <c r="BD31" s="1"/>
  <c r="DH44" i="24"/>
  <c r="BX44"/>
  <c r="BY44"/>
  <c r="DJ44"/>
  <c r="DG53"/>
  <c r="AK46" i="20"/>
  <c r="AR46" s="1"/>
  <c r="G26" i="22"/>
  <c r="H26" i="19"/>
  <c r="J26" s="1"/>
  <c r="L26" s="1"/>
  <c r="N26" s="1"/>
  <c r="DJ75" i="24"/>
  <c r="BZ75"/>
  <c r="BV174"/>
  <c r="DF174"/>
  <c r="DG54"/>
  <c r="DH54"/>
  <c r="F51" i="19"/>
  <c r="BV138" i="24"/>
  <c r="DF138"/>
  <c r="AN221"/>
  <c r="E47" i="22"/>
  <c r="F47"/>
  <c r="H47" s="1"/>
  <c r="J47" s="1"/>
  <c r="DB35" i="25"/>
  <c r="DE224" i="24"/>
  <c r="BU224"/>
  <c r="Z37" i="22"/>
  <c r="AB37" s="1"/>
  <c r="AE37" s="1"/>
  <c r="AG37" s="1"/>
  <c r="AI37" s="1"/>
  <c r="AK37" s="1"/>
  <c r="AM37" s="1"/>
  <c r="AO37" s="1"/>
  <c r="AQ37" s="1"/>
  <c r="AS37" s="1"/>
  <c r="AU37" s="1"/>
  <c r="AW37" s="1"/>
  <c r="AY37" s="1"/>
  <c r="BA37" s="1"/>
  <c r="BD37" s="1"/>
  <c r="BF37" s="1"/>
  <c r="BH37" s="1"/>
  <c r="BJ37" s="1"/>
  <c r="BL37" s="1"/>
  <c r="BN37" s="1"/>
  <c r="BP37" s="1"/>
  <c r="BR37" s="1"/>
  <c r="BT37" s="1"/>
  <c r="BV37" s="1"/>
  <c r="BX37" s="1"/>
  <c r="BZ37" s="1"/>
  <c r="CB37" s="1"/>
  <c r="AG25"/>
  <c r="AI25" s="1"/>
  <c r="AK25" s="1"/>
  <c r="AM25" s="1"/>
  <c r="AO25" s="1"/>
  <c r="AQ25" s="1"/>
  <c r="AS25" s="1"/>
  <c r="AU25" s="1"/>
  <c r="AW25" s="1"/>
  <c r="AY25" s="1"/>
  <c r="BA25" s="1"/>
  <c r="BD25" s="1"/>
  <c r="BF25" s="1"/>
  <c r="BH25" s="1"/>
  <c r="BJ25" s="1"/>
  <c r="BL25" s="1"/>
  <c r="BN25" s="1"/>
  <c r="BP25" s="1"/>
  <c r="BR25" s="1"/>
  <c r="BT25" s="1"/>
  <c r="BV25" s="1"/>
  <c r="BX25" s="1"/>
  <c r="BZ25" s="1"/>
  <c r="CB25" s="1"/>
  <c r="J24"/>
  <c r="L24" s="1"/>
  <c r="N24" s="1"/>
  <c r="P24" s="1"/>
  <c r="R24" s="1"/>
  <c r="T24" s="1"/>
  <c r="AN48" i="24"/>
  <c r="DB147" i="25"/>
  <c r="DE211" i="24"/>
  <c r="BU211"/>
  <c r="BT188"/>
  <c r="DE188"/>
  <c r="DD188"/>
  <c r="EM9"/>
  <c r="B6" i="3"/>
  <c r="C6"/>
  <c r="DB52" i="25"/>
  <c r="BT242" i="24"/>
  <c r="BU242"/>
  <c r="BV242"/>
  <c r="DG242"/>
  <c r="DD242"/>
  <c r="BU296"/>
  <c r="DE296"/>
  <c r="BT292"/>
  <c r="DD292"/>
  <c r="BU265"/>
  <c r="DE265"/>
  <c r="BU215"/>
  <c r="DE215"/>
  <c r="BT137"/>
  <c r="DE137"/>
  <c r="DD137"/>
  <c r="DE309"/>
  <c r="DG229"/>
  <c r="DE258"/>
  <c r="BU258"/>
  <c r="BT248"/>
  <c r="BU248"/>
  <c r="BV248"/>
  <c r="DG248"/>
  <c r="DD248"/>
  <c r="BU245"/>
  <c r="DF245"/>
  <c r="DE245"/>
  <c r="BU206"/>
  <c r="BV206"/>
  <c r="BW206"/>
  <c r="DH206"/>
  <c r="DE206"/>
  <c r="BV175"/>
  <c r="DG175"/>
  <c r="DF175"/>
  <c r="BV171"/>
  <c r="DF171"/>
  <c r="BT159"/>
  <c r="BU159"/>
  <c r="DD159"/>
  <c r="BU288"/>
  <c r="BV288"/>
  <c r="BW288"/>
  <c r="BX288"/>
  <c r="BY288"/>
  <c r="DJ288"/>
  <c r="DE288"/>
  <c r="BU270"/>
  <c r="DF270"/>
  <c r="DE270"/>
  <c r="BU228"/>
  <c r="DF228"/>
  <c r="DE228"/>
  <c r="BT225"/>
  <c r="BU225"/>
  <c r="BV225"/>
  <c r="DG225"/>
  <c r="DD225"/>
  <c r="BT218"/>
  <c r="DE218"/>
  <c r="DD218"/>
  <c r="BU135"/>
  <c r="DF135"/>
  <c r="DE135"/>
  <c r="DE306"/>
  <c r="BU102"/>
  <c r="DE102"/>
  <c r="BU80"/>
  <c r="DE80"/>
  <c r="BT76"/>
  <c r="DD76"/>
  <c r="DG34"/>
  <c r="DD27"/>
  <c r="BT295"/>
  <c r="DD295"/>
  <c r="BT251"/>
  <c r="DD251"/>
  <c r="BT132"/>
  <c r="DD132"/>
  <c r="BT105"/>
  <c r="DD105"/>
  <c r="BT68"/>
  <c r="DD68"/>
  <c r="BW204"/>
  <c r="DG204"/>
  <c r="BT172"/>
  <c r="DD172"/>
  <c r="DE160"/>
  <c r="BU160"/>
  <c r="DE275"/>
  <c r="DE256"/>
  <c r="DE93"/>
  <c r="BU305"/>
  <c r="DE305"/>
  <c r="DE250"/>
  <c r="BU250"/>
  <c r="DF250"/>
  <c r="BU236"/>
  <c r="DE236"/>
  <c r="BT191"/>
  <c r="DD191"/>
  <c r="BV169"/>
  <c r="DF169"/>
  <c r="BW157"/>
  <c r="DG157"/>
  <c r="DD99"/>
  <c r="BT99"/>
  <c r="BU99"/>
  <c r="DD29"/>
  <c r="DE24"/>
  <c r="DF24"/>
  <c r="BY311"/>
  <c r="DI311"/>
  <c r="BT264"/>
  <c r="DD264"/>
  <c r="BV256"/>
  <c r="DF256"/>
  <c r="BT253"/>
  <c r="DD253"/>
  <c r="BU238"/>
  <c r="DE238"/>
  <c r="BT227"/>
  <c r="DD227"/>
  <c r="BV185"/>
  <c r="DF185"/>
  <c r="BU161"/>
  <c r="BU119"/>
  <c r="DE119"/>
  <c r="DE64"/>
  <c r="DD64"/>
  <c r="DD60"/>
  <c r="DE50"/>
  <c r="DG38"/>
  <c r="DE38"/>
  <c r="DE20"/>
  <c r="BT252"/>
  <c r="BT201"/>
  <c r="BU201"/>
  <c r="BU181"/>
  <c r="BT145"/>
  <c r="DD145"/>
  <c r="BU284"/>
  <c r="DE284"/>
  <c r="DE267"/>
  <c r="BU267"/>
  <c r="BV267"/>
  <c r="BW267"/>
  <c r="DH267"/>
  <c r="BV240"/>
  <c r="DF240"/>
  <c r="BT234"/>
  <c r="DD234"/>
  <c r="BT222"/>
  <c r="DD222"/>
  <c r="BV208"/>
  <c r="DF208"/>
  <c r="BT170"/>
  <c r="DD170"/>
  <c r="DE157"/>
  <c r="DF121"/>
  <c r="DD113"/>
  <c r="BT113"/>
  <c r="BV73"/>
  <c r="DF73"/>
  <c r="DF43"/>
  <c r="DF40"/>
  <c r="BT126"/>
  <c r="DD126"/>
  <c r="BU82"/>
  <c r="DE82"/>
  <c r="BT67"/>
  <c r="DD67"/>
  <c r="DG59"/>
  <c r="BU106"/>
  <c r="DF106"/>
  <c r="DE106"/>
  <c r="BW91"/>
  <c r="BX91"/>
  <c r="DI91"/>
  <c r="DG91"/>
  <c r="DE19"/>
  <c r="AK261" i="20"/>
  <c r="BE261" s="1"/>
  <c r="AR261" i="17"/>
  <c r="BJ261"/>
  <c r="AZ124"/>
  <c r="AR78" i="20"/>
  <c r="AR78" i="17"/>
  <c r="BJ78" s="1"/>
  <c r="BY108" i="24"/>
  <c r="DI108"/>
  <c r="DJ280"/>
  <c r="BZ280"/>
  <c r="CA280"/>
  <c r="DH17"/>
  <c r="BO37"/>
  <c r="BK37" s="1"/>
  <c r="BN37"/>
  <c r="BJ37"/>
  <c r="AK45" i="20"/>
  <c r="AR45" i="17"/>
  <c r="BJ45"/>
  <c r="DF38" i="24"/>
  <c r="BU132"/>
  <c r="DE132"/>
  <c r="BU251"/>
  <c r="BV251"/>
  <c r="DG251"/>
  <c r="DE251"/>
  <c r="BU76"/>
  <c r="DF76"/>
  <c r="DE76"/>
  <c r="BW175"/>
  <c r="DF206"/>
  <c r="BY92"/>
  <c r="DI92"/>
  <c r="BW140"/>
  <c r="DG140"/>
  <c r="DH39"/>
  <c r="BX304"/>
  <c r="DI304"/>
  <c r="CB309"/>
  <c r="BT26" i="1"/>
  <c r="BZ290" i="24"/>
  <c r="DK290"/>
  <c r="BX59"/>
  <c r="BY59"/>
  <c r="DH59"/>
  <c r="BU253"/>
  <c r="DE253"/>
  <c r="DE225"/>
  <c r="BW73"/>
  <c r="DG73"/>
  <c r="BV284"/>
  <c r="DF284"/>
  <c r="DE29"/>
  <c r="BU188"/>
  <c r="BV188"/>
  <c r="BW188"/>
  <c r="DH188"/>
  <c r="BV15"/>
  <c r="DG15"/>
  <c r="BZ94"/>
  <c r="DK94"/>
  <c r="CB221"/>
  <c r="CC221"/>
  <c r="CD221"/>
  <c r="DO221"/>
  <c r="BU137"/>
  <c r="DF137"/>
  <c r="DL219"/>
  <c r="DG23"/>
  <c r="BV82"/>
  <c r="DG82"/>
  <c r="DF82"/>
  <c r="BV270"/>
  <c r="BW270"/>
  <c r="DH270"/>
  <c r="BW273"/>
  <c r="BX273"/>
  <c r="BY273"/>
  <c r="DJ273"/>
  <c r="DH298"/>
  <c r="BX298"/>
  <c r="BT17" i="1"/>
  <c r="DH91" i="24"/>
  <c r="DE60"/>
  <c r="BU68"/>
  <c r="DE68"/>
  <c r="DE27"/>
  <c r="DF102"/>
  <c r="BV102"/>
  <c r="BW102"/>
  <c r="DH102"/>
  <c r="DE159"/>
  <c r="DE248"/>
  <c r="BU292"/>
  <c r="DE292"/>
  <c r="DG138"/>
  <c r="BW138"/>
  <c r="BX138"/>
  <c r="BE46" i="20"/>
  <c r="BG46" i="24" s="1"/>
  <c r="CA212"/>
  <c r="DK212"/>
  <c r="BT54" i="1"/>
  <c r="AR30" i="17"/>
  <c r="BJ30" s="1"/>
  <c r="DK74" i="24"/>
  <c r="CA74"/>
  <c r="DL74"/>
  <c r="DF19"/>
  <c r="BU126"/>
  <c r="DE126"/>
  <c r="BU170"/>
  <c r="BV170"/>
  <c r="DE170"/>
  <c r="BW256"/>
  <c r="BX256"/>
  <c r="DG256"/>
  <c r="BV228"/>
  <c r="BL82" i="20"/>
  <c r="CD82"/>
  <c r="BF82" i="24"/>
  <c r="BG82"/>
  <c r="BA82"/>
  <c r="CA302"/>
  <c r="CB302"/>
  <c r="DM302"/>
  <c r="BY276"/>
  <c r="BZ276"/>
  <c r="BU145"/>
  <c r="DE145"/>
  <c r="BV245"/>
  <c r="DG245"/>
  <c r="BV265"/>
  <c r="DF265"/>
  <c r="DG25"/>
  <c r="BU264"/>
  <c r="DE264"/>
  <c r="DE191"/>
  <c r="BU191"/>
  <c r="BV191"/>
  <c r="BT45" i="1"/>
  <c r="BT30"/>
  <c r="DH43" i="24"/>
  <c r="DG43"/>
  <c r="BU222"/>
  <c r="BV222"/>
  <c r="DE222"/>
  <c r="DE201"/>
  <c r="DH157"/>
  <c r="BX157"/>
  <c r="BU172"/>
  <c r="DE172"/>
  <c r="BV135"/>
  <c r="DG135"/>
  <c r="DE67"/>
  <c r="BU67"/>
  <c r="DF67"/>
  <c r="DE234"/>
  <c r="BU234"/>
  <c r="BV234"/>
  <c r="BW234"/>
  <c r="DH234"/>
  <c r="DG185"/>
  <c r="BW185"/>
  <c r="DG169"/>
  <c r="BW169"/>
  <c r="BU252"/>
  <c r="DE252"/>
  <c r="BU295"/>
  <c r="DE295"/>
  <c r="BV80"/>
  <c r="DF80"/>
  <c r="D34" i="10"/>
  <c r="BV211" i="24"/>
  <c r="DF211"/>
  <c r="DF224"/>
  <c r="BV224"/>
  <c r="BX176"/>
  <c r="DH176"/>
  <c r="DH182"/>
  <c r="BX182"/>
  <c r="BY182"/>
  <c r="BZ182"/>
  <c r="DK182"/>
  <c r="BZ282"/>
  <c r="DK282"/>
  <c r="BT31" i="1"/>
  <c r="DG240" i="24"/>
  <c r="BW240"/>
  <c r="BU227"/>
  <c r="DE227"/>
  <c r="DF305"/>
  <c r="BV305"/>
  <c r="DE259"/>
  <c r="DG40"/>
  <c r="BW208"/>
  <c r="DG208"/>
  <c r="BV161"/>
  <c r="DF161"/>
  <c r="BV238"/>
  <c r="DF238"/>
  <c r="BZ311"/>
  <c r="DJ311"/>
  <c r="BV236"/>
  <c r="DF236"/>
  <c r="BX204"/>
  <c r="DH204"/>
  <c r="BU218"/>
  <c r="DF218"/>
  <c r="DF288"/>
  <c r="BV258"/>
  <c r="DF258"/>
  <c r="DE242"/>
  <c r="BX54"/>
  <c r="CA75"/>
  <c r="DK75"/>
  <c r="CC152"/>
  <c r="DM152"/>
  <c r="BX52"/>
  <c r="BY52"/>
  <c r="BZ52"/>
  <c r="CA52"/>
  <c r="BY84"/>
  <c r="DI84"/>
  <c r="DJ58"/>
  <c r="BV106"/>
  <c r="DG106"/>
  <c r="DF267"/>
  <c r="BV181"/>
  <c r="DG181"/>
  <c r="DF181"/>
  <c r="BX24"/>
  <c r="DI24"/>
  <c r="BU105"/>
  <c r="DF105"/>
  <c r="DE105"/>
  <c r="BX34"/>
  <c r="BY34"/>
  <c r="BZ34"/>
  <c r="DK34"/>
  <c r="DH34"/>
  <c r="DF296"/>
  <c r="BV296"/>
  <c r="BX53"/>
  <c r="BY53"/>
  <c r="DJ53"/>
  <c r="DH53"/>
  <c r="BV18" i="28"/>
  <c r="BV48"/>
  <c r="BV22"/>
  <c r="BV35"/>
  <c r="BX79" i="24"/>
  <c r="DI79"/>
  <c r="DH79"/>
  <c r="BX202"/>
  <c r="DI202"/>
  <c r="DG31"/>
  <c r="CC70"/>
  <c r="DM70"/>
  <c r="AR54" i="17"/>
  <c r="DH208" i="24"/>
  <c r="BX208"/>
  <c r="DK280"/>
  <c r="CA282"/>
  <c r="BY202"/>
  <c r="BW181"/>
  <c r="BX181"/>
  <c r="BY181"/>
  <c r="BW238"/>
  <c r="DG238"/>
  <c r="BX40"/>
  <c r="DI40"/>
  <c r="DH40"/>
  <c r="DG211"/>
  <c r="BW211"/>
  <c r="BV295"/>
  <c r="DG295"/>
  <c r="DF295"/>
  <c r="BW135"/>
  <c r="DH135"/>
  <c r="DH25"/>
  <c r="BX25"/>
  <c r="BE30" i="20"/>
  <c r="BG30" i="24" s="1"/>
  <c r="DG102"/>
  <c r="DI59"/>
  <c r="BW258"/>
  <c r="DG258"/>
  <c r="BV227"/>
  <c r="DF227"/>
  <c r="DH256"/>
  <c r="BW284"/>
  <c r="DG284"/>
  <c r="BW161"/>
  <c r="DG161"/>
  <c r="DI176"/>
  <c r="BY176"/>
  <c r="DF222"/>
  <c r="BV145"/>
  <c r="DF145"/>
  <c r="DF248"/>
  <c r="BV76"/>
  <c r="DG76"/>
  <c r="DG270"/>
  <c r="DG206"/>
  <c r="BV218"/>
  <c r="BW236"/>
  <c r="BX236"/>
  <c r="DI236"/>
  <c r="DG236"/>
  <c r="DH273"/>
  <c r="BX23"/>
  <c r="BY23"/>
  <c r="BZ23"/>
  <c r="CA23"/>
  <c r="CB23"/>
  <c r="DM23"/>
  <c r="DH23"/>
  <c r="DM221"/>
  <c r="BW15"/>
  <c r="BX15"/>
  <c r="CA290"/>
  <c r="DL290"/>
  <c r="DI39"/>
  <c r="DJ92"/>
  <c r="BZ92"/>
  <c r="CA92"/>
  <c r="DL92"/>
  <c r="CD70"/>
  <c r="DN70"/>
  <c r="DH31"/>
  <c r="CD152"/>
  <c r="DN152"/>
  <c r="CB75"/>
  <c r="DL75"/>
  <c r="BV67"/>
  <c r="BW67"/>
  <c r="DH67"/>
  <c r="BV264"/>
  <c r="DF264"/>
  <c r="BW245"/>
  <c r="BX245"/>
  <c r="CB74"/>
  <c r="CB212"/>
  <c r="DL212"/>
  <c r="BV292"/>
  <c r="BW292"/>
  <c r="DF292"/>
  <c r="DF251"/>
  <c r="BY204"/>
  <c r="DI204"/>
  <c r="DF191"/>
  <c r="DG267"/>
  <c r="DG288"/>
  <c r="DF234"/>
  <c r="BY157"/>
  <c r="DI157"/>
  <c r="DF170"/>
  <c r="DG24"/>
  <c r="DF68"/>
  <c r="BV68"/>
  <c r="BW68"/>
  <c r="DH68"/>
  <c r="DF188"/>
  <c r="DF225"/>
  <c r="DI182"/>
  <c r="DF27"/>
  <c r="BX27"/>
  <c r="BY27"/>
  <c r="BZ27"/>
  <c r="DK27"/>
  <c r="BX73"/>
  <c r="DH73"/>
  <c r="DG265"/>
  <c r="BW265"/>
  <c r="BJ54" i="17"/>
  <c r="DG296" i="24"/>
  <c r="BW296"/>
  <c r="BV105"/>
  <c r="DF242"/>
  <c r="CA311"/>
  <c r="DK311"/>
  <c r="BW80"/>
  <c r="DH80"/>
  <c r="DG80"/>
  <c r="DL302"/>
  <c r="DH138"/>
  <c r="CC219"/>
  <c r="DN219"/>
  <c r="BV253"/>
  <c r="DF253"/>
  <c r="BX140"/>
  <c r="DH140"/>
  <c r="DI34"/>
  <c r="BZ84"/>
  <c r="DK84"/>
  <c r="DJ84"/>
  <c r="DG19"/>
  <c r="BY91"/>
  <c r="DJ91"/>
  <c r="BY298"/>
  <c r="DI298"/>
  <c r="BV137"/>
  <c r="BW137"/>
  <c r="DH137"/>
  <c r="BX29"/>
  <c r="BY29"/>
  <c r="DJ29"/>
  <c r="DF29"/>
  <c r="BY304"/>
  <c r="BZ108"/>
  <c r="CA108"/>
  <c r="DL108"/>
  <c r="DJ108"/>
  <c r="BF77"/>
  <c r="BL77" i="20"/>
  <c r="CD77"/>
  <c r="BL78"/>
  <c r="CD78"/>
  <c r="BG78" i="24"/>
  <c r="BF78"/>
  <c r="BA78" s="1"/>
  <c r="CA84"/>
  <c r="CC302"/>
  <c r="DN302"/>
  <c r="CB311"/>
  <c r="DM311"/>
  <c r="DL311"/>
  <c r="BX265"/>
  <c r="DH265"/>
  <c r="DI73"/>
  <c r="BY73"/>
  <c r="DG234"/>
  <c r="DH288"/>
  <c r="BZ204"/>
  <c r="DJ204"/>
  <c r="DG67"/>
  <c r="DM75"/>
  <c r="CC75"/>
  <c r="DI273"/>
  <c r="DH181"/>
  <c r="BX80"/>
  <c r="BY80"/>
  <c r="DJ80"/>
  <c r="DG68"/>
  <c r="BW251"/>
  <c r="DH251"/>
  <c r="BZ39"/>
  <c r="DH236"/>
  <c r="DG137"/>
  <c r="BW242"/>
  <c r="BX242"/>
  <c r="BY242"/>
  <c r="DJ242"/>
  <c r="BX296"/>
  <c r="DH296"/>
  <c r="DJ182"/>
  <c r="BX206"/>
  <c r="DI206"/>
  <c r="BW248"/>
  <c r="BX248"/>
  <c r="BW225"/>
  <c r="BX225"/>
  <c r="BX267"/>
  <c r="BY267"/>
  <c r="DI25"/>
  <c r="BY25"/>
  <c r="BZ25"/>
  <c r="DJ34"/>
  <c r="DI140"/>
  <c r="BY140"/>
  <c r="BW264"/>
  <c r="DH264"/>
  <c r="DG264"/>
  <c r="DH161"/>
  <c r="BX161"/>
  <c r="DI161"/>
  <c r="BX258"/>
  <c r="DH258"/>
  <c r="DK108"/>
  <c r="CE152"/>
  <c r="DO152"/>
  <c r="BW295"/>
  <c r="BX295"/>
  <c r="BY295"/>
  <c r="BZ295"/>
  <c r="CA295"/>
  <c r="DL295"/>
  <c r="DG27"/>
  <c r="DG188"/>
  <c r="DH24"/>
  <c r="BZ157"/>
  <c r="DJ157"/>
  <c r="DH245"/>
  <c r="CE70"/>
  <c r="DO70"/>
  <c r="DK92"/>
  <c r="CB290"/>
  <c r="CC290"/>
  <c r="CD290"/>
  <c r="DO290"/>
  <c r="BZ53"/>
  <c r="BZ91"/>
  <c r="DK91"/>
  <c r="BX270"/>
  <c r="DI270"/>
  <c r="BW227"/>
  <c r="BX227"/>
  <c r="DI227"/>
  <c r="DG227"/>
  <c r="BY40"/>
  <c r="BZ40"/>
  <c r="DK40"/>
  <c r="DG29"/>
  <c r="BW253"/>
  <c r="DG253"/>
  <c r="DI31"/>
  <c r="DH15"/>
  <c r="BX102"/>
  <c r="DI102"/>
  <c r="BX211"/>
  <c r="DH211"/>
  <c r="CD219"/>
  <c r="CE219"/>
  <c r="DP219"/>
  <c r="DN221"/>
  <c r="BW76"/>
  <c r="BX76"/>
  <c r="BY76"/>
  <c r="DJ76"/>
  <c r="BW145"/>
  <c r="DH145"/>
  <c r="DG145"/>
  <c r="BX284"/>
  <c r="DH284"/>
  <c r="BX135"/>
  <c r="CB92"/>
  <c r="CC92"/>
  <c r="DN92"/>
  <c r="BX264"/>
  <c r="BY264"/>
  <c r="BY206"/>
  <c r="BY265"/>
  <c r="DI265"/>
  <c r="DH76"/>
  <c r="DH227"/>
  <c r="CA91"/>
  <c r="DL91"/>
  <c r="DH27"/>
  <c r="CA182"/>
  <c r="CB182"/>
  <c r="DM182"/>
  <c r="BY296"/>
  <c r="DJ296"/>
  <c r="DI296"/>
  <c r="BY236"/>
  <c r="DI181"/>
  <c r="BX234"/>
  <c r="BY234"/>
  <c r="BZ234"/>
  <c r="CA234"/>
  <c r="DL234"/>
  <c r="CD302"/>
  <c r="CE302"/>
  <c r="CE221"/>
  <c r="CB108"/>
  <c r="DM108"/>
  <c r="DI267"/>
  <c r="DO219"/>
  <c r="BY270"/>
  <c r="DJ270"/>
  <c r="DI258"/>
  <c r="BY258"/>
  <c r="BZ140"/>
  <c r="DJ140"/>
  <c r="BX137"/>
  <c r="BZ273"/>
  <c r="CA273"/>
  <c r="DL273"/>
  <c r="CA204"/>
  <c r="DK204"/>
  <c r="BX188"/>
  <c r="BY161"/>
  <c r="BZ161"/>
  <c r="DK161"/>
  <c r="DH242"/>
  <c r="DH295"/>
  <c r="DH225"/>
  <c r="DI80"/>
  <c r="DJ31"/>
  <c r="DH29"/>
  <c r="DJ73"/>
  <c r="BZ73"/>
  <c r="CC311"/>
  <c r="BY102"/>
  <c r="BX251"/>
  <c r="DI251"/>
  <c r="CA157"/>
  <c r="DK157"/>
  <c r="BY284"/>
  <c r="DI284"/>
  <c r="BX145"/>
  <c r="BY145"/>
  <c r="DM290"/>
  <c r="CF152"/>
  <c r="DP152"/>
  <c r="CA34"/>
  <c r="DH248"/>
  <c r="BX67"/>
  <c r="DI288"/>
  <c r="CA31"/>
  <c r="DL31"/>
  <c r="BZ296"/>
  <c r="DK296"/>
  <c r="CB91"/>
  <c r="CC108"/>
  <c r="DN108"/>
  <c r="CB157"/>
  <c r="CC157"/>
  <c r="DN157"/>
  <c r="DL157"/>
  <c r="DI29"/>
  <c r="DI242"/>
  <c r="CA140"/>
  <c r="CB140"/>
  <c r="DM140"/>
  <c r="DK140"/>
  <c r="DO302"/>
  <c r="BZ80"/>
  <c r="DK80"/>
  <c r="CF219"/>
  <c r="CG219"/>
  <c r="DR219"/>
  <c r="DL182"/>
  <c r="DK273"/>
  <c r="DI27"/>
  <c r="BY227"/>
  <c r="DJ227"/>
  <c r="DI295"/>
  <c r="BZ270"/>
  <c r="BZ288"/>
  <c r="DK288"/>
  <c r="DK73"/>
  <c r="CA73"/>
  <c r="DL73"/>
  <c r="DI264"/>
  <c r="DM92"/>
  <c r="DN290"/>
  <c r="BY251"/>
  <c r="DJ161"/>
  <c r="DI234"/>
  <c r="DI76"/>
  <c r="DJ27"/>
  <c r="BZ242"/>
  <c r="DK242"/>
  <c r="CE290"/>
  <c r="DL140"/>
  <c r="CD108"/>
  <c r="DQ219"/>
  <c r="CA80"/>
  <c r="DL80"/>
  <c r="CD92"/>
  <c r="CE92"/>
  <c r="DM157"/>
  <c r="CB73"/>
  <c r="CC73"/>
  <c r="DN73"/>
  <c r="CA288"/>
  <c r="DL288"/>
  <c r="BZ227"/>
  <c r="CA296"/>
  <c r="CB296"/>
  <c r="BZ76"/>
  <c r="DK76"/>
  <c r="DJ234"/>
  <c r="CA161"/>
  <c r="DJ295"/>
  <c r="CB273"/>
  <c r="DM273"/>
  <c r="CC182"/>
  <c r="DN182"/>
  <c r="CA76"/>
  <c r="DL76"/>
  <c r="CA242"/>
  <c r="DL242"/>
  <c r="CB288"/>
  <c r="CC288"/>
  <c r="CA27"/>
  <c r="DL27"/>
  <c r="DK234"/>
  <c r="CC23"/>
  <c r="DN23"/>
  <c r="CH219"/>
  <c r="CD182"/>
  <c r="CD157"/>
  <c r="DO92"/>
  <c r="CB80"/>
  <c r="CC80"/>
  <c r="DN80"/>
  <c r="DK295"/>
  <c r="DM73"/>
  <c r="CC140"/>
  <c r="DN140"/>
  <c r="CB295"/>
  <c r="CD140"/>
  <c r="CE140"/>
  <c r="DP140"/>
  <c r="CB76"/>
  <c r="CC76"/>
  <c r="CD76"/>
  <c r="DM80"/>
  <c r="CD73"/>
  <c r="CE73"/>
  <c r="CF73"/>
  <c r="CB242"/>
  <c r="CC242"/>
  <c r="CD242"/>
  <c r="CB234"/>
  <c r="DM234"/>
  <c r="CD80"/>
  <c r="CE80"/>
  <c r="DM76"/>
  <c r="DO140"/>
  <c r="DO73"/>
  <c r="DM242"/>
  <c r="DN242"/>
  <c r="DP73"/>
  <c r="DN76"/>
  <c r="DO80"/>
  <c r="CF140"/>
  <c r="CG73"/>
  <c r="CH73"/>
  <c r="CI73"/>
  <c r="CJ73"/>
  <c r="CK73"/>
  <c r="DV73"/>
  <c r="DQ73"/>
  <c r="DQ140"/>
  <c r="CG140"/>
  <c r="CE242"/>
  <c r="CF242"/>
  <c r="DQ242"/>
  <c r="DO242"/>
  <c r="DP80"/>
  <c r="CF80"/>
  <c r="DO76"/>
  <c r="CE76"/>
  <c r="CG80"/>
  <c r="DR80"/>
  <c r="DQ80"/>
  <c r="CH140"/>
  <c r="DS140"/>
  <c r="DR140"/>
  <c r="DP242"/>
  <c r="CF76"/>
  <c r="CG76"/>
  <c r="CH76"/>
  <c r="CI76"/>
  <c r="CJ76"/>
  <c r="CK76"/>
  <c r="DV76"/>
  <c r="DP76"/>
  <c r="DR73"/>
  <c r="CH80"/>
  <c r="CI80"/>
  <c r="DT80"/>
  <c r="DS73"/>
  <c r="CI140"/>
  <c r="DT140"/>
  <c r="DQ76"/>
  <c r="CG242"/>
  <c r="DR242"/>
  <c r="DS80"/>
  <c r="DT73"/>
  <c r="CH242"/>
  <c r="DS242"/>
  <c r="DR76"/>
  <c r="CJ80"/>
  <c r="DU80"/>
  <c r="DU73"/>
  <c r="CI242"/>
  <c r="CJ242"/>
  <c r="CK242"/>
  <c r="CL242"/>
  <c r="CM242"/>
  <c r="CN242"/>
  <c r="CO242"/>
  <c r="CP242"/>
  <c r="EA242"/>
  <c r="CL73"/>
  <c r="CM73"/>
  <c r="DX73"/>
  <c r="CK80"/>
  <c r="CL80"/>
  <c r="DW80"/>
  <c r="DT242"/>
  <c r="DW73"/>
  <c r="DV80"/>
  <c r="CN73"/>
  <c r="DY73"/>
  <c r="DV242"/>
  <c r="CM80"/>
  <c r="DX80"/>
  <c r="CO73"/>
  <c r="CP73"/>
  <c r="EA73"/>
  <c r="DW242"/>
  <c r="DX242"/>
  <c r="DZ73"/>
  <c r="DY242"/>
  <c r="BB87" i="1"/>
  <c r="BT87"/>
  <c r="AZ84" i="17"/>
  <c r="AR81"/>
  <c r="BJ81" s="1"/>
  <c r="AR76"/>
  <c r="BJ76" s="1"/>
  <c r="AZ74"/>
  <c r="CA12" i="16"/>
  <c r="CA11"/>
  <c r="BL163" i="20"/>
  <c r="CD163"/>
  <c r="BO300" i="24"/>
  <c r="BK300" s="1"/>
  <c r="BO216"/>
  <c r="BK216"/>
  <c r="BO258"/>
  <c r="BK258" s="1"/>
  <c r="BN152"/>
  <c r="BJ152"/>
  <c r="BO100"/>
  <c r="BK100" s="1"/>
  <c r="BL179" i="20"/>
  <c r="CD179"/>
  <c r="BO278" i="24"/>
  <c r="BK278"/>
  <c r="BO240"/>
  <c r="BK240"/>
  <c r="BO178"/>
  <c r="BK178"/>
  <c r="BN124"/>
  <c r="BJ124"/>
  <c r="BO98"/>
  <c r="BK98"/>
  <c r="BO276"/>
  <c r="BK276"/>
  <c r="BL195" i="20"/>
  <c r="CD195"/>
  <c r="BO310" i="24"/>
  <c r="BK310"/>
  <c r="BN288"/>
  <c r="BJ288"/>
  <c r="BO268"/>
  <c r="BK268"/>
  <c r="BO250"/>
  <c r="BK250"/>
  <c r="BN230"/>
  <c r="BJ230"/>
  <c r="BN194"/>
  <c r="BJ194"/>
  <c r="BO170"/>
  <c r="BK170"/>
  <c r="BO136"/>
  <c r="BK136"/>
  <c r="BN114"/>
  <c r="BJ114"/>
  <c r="BN92"/>
  <c r="BJ92"/>
  <c r="BL177" i="20"/>
  <c r="CD177"/>
  <c r="DB187" i="25"/>
  <c r="DB185"/>
  <c r="DB103"/>
  <c r="AH101" i="24"/>
  <c r="DB101" i="25"/>
  <c r="AH167" i="24"/>
  <c r="DB167" i="25" s="1"/>
  <c r="DB268"/>
  <c r="DB242"/>
  <c r="BL297" i="20"/>
  <c r="CD297" s="1"/>
  <c r="BA269" i="24"/>
  <c r="BO260"/>
  <c r="BK260"/>
  <c r="BF117"/>
  <c r="BO308"/>
  <c r="BK308" s="1"/>
  <c r="BN244"/>
  <c r="BJ244"/>
  <c r="BO314"/>
  <c r="BK314" s="1"/>
  <c r="BO304"/>
  <c r="BK304"/>
  <c r="BO296"/>
  <c r="BK296" s="1"/>
  <c r="BN282"/>
  <c r="BJ282"/>
  <c r="BO272"/>
  <c r="BK272" s="1"/>
  <c r="BO264"/>
  <c r="BK264"/>
  <c r="BO254"/>
  <c r="BK254" s="1"/>
  <c r="BO246"/>
  <c r="BK246"/>
  <c r="BN234"/>
  <c r="BJ234" s="1"/>
  <c r="BO224"/>
  <c r="BK224"/>
  <c r="BO206"/>
  <c r="BK206" s="1"/>
  <c r="BN186"/>
  <c r="BJ186"/>
  <c r="BO174"/>
  <c r="BK174" s="1"/>
  <c r="BN160"/>
  <c r="BJ160"/>
  <c r="BN142"/>
  <c r="BJ142" s="1"/>
  <c r="BN128"/>
  <c r="BJ128"/>
  <c r="BN120"/>
  <c r="BJ120" s="1"/>
  <c r="BN108"/>
  <c r="BJ108"/>
  <c r="BN96"/>
  <c r="BJ96" s="1"/>
  <c r="BN212"/>
  <c r="BJ212"/>
  <c r="BL181" i="20"/>
  <c r="CD181" s="1"/>
  <c r="BG117" i="24"/>
  <c r="BE200" i="20"/>
  <c r="AR200"/>
  <c r="BN116" i="24"/>
  <c r="BJ116"/>
  <c r="BO116"/>
  <c r="BK116" s="1"/>
  <c r="BN130"/>
  <c r="BJ130"/>
  <c r="BO130"/>
  <c r="BK130" s="1"/>
  <c r="BO140"/>
  <c r="BK140"/>
  <c r="BN140"/>
  <c r="BJ140" s="1"/>
  <c r="BO144"/>
  <c r="BK144"/>
  <c r="BN144"/>
  <c r="BJ144" s="1"/>
  <c r="BO148"/>
  <c r="BK148"/>
  <c r="BN148"/>
  <c r="BJ148" s="1"/>
  <c r="BO150"/>
  <c r="BK150"/>
  <c r="BN150"/>
  <c r="BJ150" s="1"/>
  <c r="BO154"/>
  <c r="BK154"/>
  <c r="BN154"/>
  <c r="BJ154" s="1"/>
  <c r="BO158"/>
  <c r="BK158"/>
  <c r="BN158"/>
  <c r="BJ158" s="1"/>
  <c r="BO162"/>
  <c r="BK162"/>
  <c r="BN162"/>
  <c r="BJ162" s="1"/>
  <c r="BN164"/>
  <c r="BJ164"/>
  <c r="BO164"/>
  <c r="BK164" s="1"/>
  <c r="BO168"/>
  <c r="BK168"/>
  <c r="BN168"/>
  <c r="BJ168" s="1"/>
  <c r="BO180"/>
  <c r="BK180"/>
  <c r="BN180"/>
  <c r="BJ180" s="1"/>
  <c r="BO184"/>
  <c r="BK184"/>
  <c r="BN184"/>
  <c r="BJ184" s="1"/>
  <c r="BO188"/>
  <c r="BK188"/>
  <c r="BN188"/>
  <c r="BJ188" s="1"/>
  <c r="BO192"/>
  <c r="BK192"/>
  <c r="BN192"/>
  <c r="BJ192" s="1"/>
  <c r="BO198"/>
  <c r="BK198"/>
  <c r="BN198"/>
  <c r="BJ198" s="1"/>
  <c r="BN204"/>
  <c r="BJ204"/>
  <c r="BO204"/>
  <c r="BK204" s="1"/>
  <c r="BN208"/>
  <c r="BJ208"/>
  <c r="BO208"/>
  <c r="BK208" s="1"/>
  <c r="BN214"/>
  <c r="BJ214"/>
  <c r="BO214"/>
  <c r="BK214" s="1"/>
  <c r="BN218"/>
  <c r="BJ218"/>
  <c r="BO218"/>
  <c r="BK218" s="1"/>
  <c r="BN222"/>
  <c r="BJ222"/>
  <c r="BO222"/>
  <c r="BK222" s="1"/>
  <c r="BO236"/>
  <c r="BK236"/>
  <c r="BN236"/>
  <c r="BJ236" s="1"/>
  <c r="BO286"/>
  <c r="BK286"/>
  <c r="BN286"/>
  <c r="BJ286" s="1"/>
  <c r="BO290"/>
  <c r="BK290"/>
  <c r="BN290"/>
  <c r="BJ290" s="1"/>
  <c r="AZ301" i="20"/>
  <c r="AH301" i="24"/>
  <c r="DB301" i="25" s="1"/>
  <c r="AR301" i="20"/>
  <c r="AZ293"/>
  <c r="AR293"/>
  <c r="AZ289"/>
  <c r="AR289"/>
  <c r="AZ285"/>
  <c r="AH285" i="24"/>
  <c r="DB285" i="25" s="1"/>
  <c r="AR285" i="20"/>
  <c r="AK312" i="17"/>
  <c r="AK312" i="20"/>
  <c r="BE312" s="1"/>
  <c r="BB312" i="1"/>
  <c r="BT312"/>
  <c r="AK306" i="17"/>
  <c r="AK306" i="20"/>
  <c r="BB306" i="1"/>
  <c r="BT306"/>
  <c r="AK304" i="17"/>
  <c r="AK304" i="20" s="1"/>
  <c r="BB304" i="1"/>
  <c r="BT304"/>
  <c r="AZ302" i="17"/>
  <c r="BB302" i="1"/>
  <c r="BT302"/>
  <c r="AK286" i="17"/>
  <c r="BB286" i="1"/>
  <c r="BT286"/>
  <c r="AK276" i="17"/>
  <c r="BB276" i="1"/>
  <c r="BT276"/>
  <c r="AZ272" i="17"/>
  <c r="AK272"/>
  <c r="AZ266"/>
  <c r="AK266"/>
  <c r="BB266" i="1"/>
  <c r="BT266"/>
  <c r="AK250" i="17"/>
  <c r="AK250" i="20"/>
  <c r="AZ250" i="17"/>
  <c r="BB250" i="1"/>
  <c r="BT250"/>
  <c r="AK248" i="17"/>
  <c r="BB248" i="1"/>
  <c r="BT248"/>
  <c r="AK246" i="17"/>
  <c r="AZ246"/>
  <c r="BB246" i="1"/>
  <c r="BT246"/>
  <c r="AK244" i="17"/>
  <c r="AZ244"/>
  <c r="AK242"/>
  <c r="AK242" i="20"/>
  <c r="AZ242" i="17"/>
  <c r="BB242" i="1"/>
  <c r="BT242"/>
  <c r="AK240" i="17"/>
  <c r="AZ240"/>
  <c r="AK238"/>
  <c r="AK238" i="20" s="1"/>
  <c r="BB238" i="1"/>
  <c r="BT238"/>
  <c r="AK214" i="17"/>
  <c r="AK214" i="20"/>
  <c r="AR214" s="1"/>
  <c r="BE214"/>
  <c r="BB214" i="1"/>
  <c r="BT214"/>
  <c r="AK212" i="17"/>
  <c r="AR212" s="1"/>
  <c r="BJ212" s="1"/>
  <c r="AK212" i="20"/>
  <c r="AR212" s="1"/>
  <c r="BB212" i="1"/>
  <c r="BT212"/>
  <c r="AK210" i="17"/>
  <c r="AK210" i="20"/>
  <c r="AR210" s="1"/>
  <c r="AZ210" i="17"/>
  <c r="AK206"/>
  <c r="AR206" s="1"/>
  <c r="AK206" i="20"/>
  <c r="AZ206" i="17"/>
  <c r="BB206" i="1"/>
  <c r="BT206"/>
  <c r="AK204" i="17"/>
  <c r="AK204" i="20" s="1"/>
  <c r="BE204" s="1"/>
  <c r="BB204" i="1"/>
  <c r="BT204"/>
  <c r="AK202" i="17"/>
  <c r="AZ202"/>
  <c r="AK198"/>
  <c r="AR198" s="1"/>
  <c r="BJ198" s="1"/>
  <c r="BB198" i="1"/>
  <c r="BT198"/>
  <c r="AK194" i="17"/>
  <c r="AZ194"/>
  <c r="BB194" i="1"/>
  <c r="BT194"/>
  <c r="AK192" i="17"/>
  <c r="AK192" i="20"/>
  <c r="AZ192" i="17"/>
  <c r="BB192" i="1"/>
  <c r="BT192"/>
  <c r="AK190" i="17"/>
  <c r="AK190" i="20" s="1"/>
  <c r="BE190" s="1"/>
  <c r="BB190" i="1"/>
  <c r="BT190"/>
  <c r="AK186" i="17"/>
  <c r="AK186" i="20"/>
  <c r="BB186" i="1"/>
  <c r="BT186"/>
  <c r="AK180" i="17"/>
  <c r="AK180" i="20"/>
  <c r="BE180" s="1"/>
  <c r="BB180" i="1"/>
  <c r="BT180"/>
  <c r="AK178" i="17"/>
  <c r="AK178" i="20" s="1"/>
  <c r="BE178" s="1"/>
  <c r="BB178" i="1"/>
  <c r="BT178"/>
  <c r="BB176"/>
  <c r="BT176"/>
  <c r="AK176" i="17"/>
  <c r="AK170"/>
  <c r="AK170" i="20"/>
  <c r="BB170" i="1"/>
  <c r="BT170"/>
  <c r="AK158" i="17"/>
  <c r="AR158"/>
  <c r="BB158" i="1"/>
  <c r="BT158"/>
  <c r="BB146"/>
  <c r="BT146"/>
  <c r="AK146" i="17"/>
  <c r="AK146" i="20" s="1"/>
  <c r="AK134" i="17"/>
  <c r="AK134" i="20"/>
  <c r="BB134" i="1"/>
  <c r="BT134"/>
  <c r="BO132" i="24"/>
  <c r="BK132"/>
  <c r="BN132"/>
  <c r="BJ132" s="1"/>
  <c r="AR171" i="17"/>
  <c r="BJ171" s="1"/>
  <c r="AR281" i="20"/>
  <c r="BZ14" i="18"/>
  <c r="BZ22" s="1"/>
  <c r="CA22"/>
  <c r="BO312" i="24"/>
  <c r="BK312" s="1"/>
  <c r="BO306"/>
  <c r="BK306"/>
  <c r="BO302"/>
  <c r="BK302" s="1"/>
  <c r="BO298"/>
  <c r="BK298"/>
  <c r="BO294"/>
  <c r="BK294" s="1"/>
  <c r="BN284"/>
  <c r="BJ284"/>
  <c r="BN280"/>
  <c r="BJ280" s="1"/>
  <c r="BO274"/>
  <c r="BK274"/>
  <c r="BO270"/>
  <c r="BK270" s="1"/>
  <c r="BO266"/>
  <c r="BK266"/>
  <c r="BO262"/>
  <c r="BK262" s="1"/>
  <c r="BO256"/>
  <c r="BK256"/>
  <c r="BO252"/>
  <c r="BK252" s="1"/>
  <c r="BO248"/>
  <c r="BK248"/>
  <c r="BO242"/>
  <c r="BK242" s="1"/>
  <c r="BO238"/>
  <c r="BK238"/>
  <c r="BN232"/>
  <c r="BJ232" s="1"/>
  <c r="BN226"/>
  <c r="BJ226"/>
  <c r="BO220"/>
  <c r="BK220" s="1"/>
  <c r="BO210"/>
  <c r="BK210"/>
  <c r="BN200"/>
  <c r="BJ200" s="1"/>
  <c r="BN190"/>
  <c r="BJ190"/>
  <c r="BN182"/>
  <c r="BJ182" s="1"/>
  <c r="BO176"/>
  <c r="BK176"/>
  <c r="BO172"/>
  <c r="BK172" s="1"/>
  <c r="BN166"/>
  <c r="BJ166"/>
  <c r="BN156"/>
  <c r="BJ156" s="1"/>
  <c r="BN146"/>
  <c r="BJ146"/>
  <c r="BN138"/>
  <c r="BJ138" s="1"/>
  <c r="BO134"/>
  <c r="BK134"/>
  <c r="BN126"/>
  <c r="BJ126" s="1"/>
  <c r="BN122"/>
  <c r="BJ122"/>
  <c r="BN118"/>
  <c r="BJ118" s="1"/>
  <c r="BN112"/>
  <c r="BJ112"/>
  <c r="BN106"/>
  <c r="BJ106" s="1"/>
  <c r="BN102"/>
  <c r="BJ102"/>
  <c r="BN94"/>
  <c r="BJ94" s="1"/>
  <c r="BN228"/>
  <c r="BJ228"/>
  <c r="DB306" i="25"/>
  <c r="BB202" i="1"/>
  <c r="BT202"/>
  <c r="BB200"/>
  <c r="BT200"/>
  <c r="AZ248" i="17"/>
  <c r="AZ198"/>
  <c r="AZ190"/>
  <c r="AZ186"/>
  <c r="AZ178"/>
  <c r="AZ170"/>
  <c r="BL255" i="20"/>
  <c r="CD255"/>
  <c r="AZ190"/>
  <c r="AZ186"/>
  <c r="AH186" i="24"/>
  <c r="DB186" i="25"/>
  <c r="AZ166" i="20"/>
  <c r="AH166" i="24" s="1"/>
  <c r="DB166" i="25"/>
  <c r="AR166" i="20"/>
  <c r="AZ117"/>
  <c r="AR117"/>
  <c r="AK253"/>
  <c r="BE253" s="1"/>
  <c r="AR253" i="17"/>
  <c r="BJ253" s="1"/>
  <c r="BE273" i="20"/>
  <c r="BL273" s="1"/>
  <c r="CD273" s="1"/>
  <c r="BG273" i="24"/>
  <c r="AR273" i="20"/>
  <c r="AK233"/>
  <c r="BE233"/>
  <c r="AR233" i="17"/>
  <c r="BJ233" s="1"/>
  <c r="CB12" i="18"/>
  <c r="DB305" i="25"/>
  <c r="DB297"/>
  <c r="BC314" i="17"/>
  <c r="BC313"/>
  <c r="BC312" s="1"/>
  <c r="AR309"/>
  <c r="BJ309" s="1"/>
  <c r="AR305"/>
  <c r="BJ305"/>
  <c r="AR301"/>
  <c r="BJ301" s="1"/>
  <c r="AR289"/>
  <c r="BJ289"/>
  <c r="AR281"/>
  <c r="BJ281" s="1"/>
  <c r="AR273"/>
  <c r="BJ273"/>
  <c r="AR269"/>
  <c r="BJ269" s="1"/>
  <c r="AR242"/>
  <c r="BJ242"/>
  <c r="AR210"/>
  <c r="BJ210" s="1"/>
  <c r="BJ206"/>
  <c r="AK237" i="20"/>
  <c r="AR237" i="17"/>
  <c r="BJ237" s="1"/>
  <c r="AK215" i="20"/>
  <c r="AR215" i="17"/>
  <c r="BJ215"/>
  <c r="AK136" i="20"/>
  <c r="AR136" i="17"/>
  <c r="BJ136"/>
  <c r="AK164"/>
  <c r="AZ164"/>
  <c r="AK162"/>
  <c r="BB162" i="1"/>
  <c r="BT162"/>
  <c r="AZ160" i="17"/>
  <c r="BB160" i="1"/>
  <c r="BT160"/>
  <c r="AK158" i="20"/>
  <c r="BJ158" i="17"/>
  <c r="AK156"/>
  <c r="AZ156"/>
  <c r="BB156" i="1"/>
  <c r="BT156"/>
  <c r="AK154" i="17"/>
  <c r="BB154" i="1"/>
  <c r="BT154"/>
  <c r="AK150" i="17"/>
  <c r="AZ150"/>
  <c r="BB150" i="1"/>
  <c r="BT150"/>
  <c r="BB148"/>
  <c r="BT148"/>
  <c r="AZ148" i="17"/>
  <c r="AK142"/>
  <c r="BB142" i="1"/>
  <c r="BT142"/>
  <c r="AK140" i="17"/>
  <c r="AK140" i="20"/>
  <c r="AR140" s="1"/>
  <c r="AZ140" i="17"/>
  <c r="AK138"/>
  <c r="AK138" i="20"/>
  <c r="BE138" s="1"/>
  <c r="BG138" i="24" s="1"/>
  <c r="BB138" i="1"/>
  <c r="BT138"/>
  <c r="BB136"/>
  <c r="BT136"/>
  <c r="AZ136" i="17"/>
  <c r="AK132"/>
  <c r="AR132" s="1"/>
  <c r="BJ132" s="1"/>
  <c r="AZ132"/>
  <c r="AZ126"/>
  <c r="AK126"/>
  <c r="AK126" i="20" s="1"/>
  <c r="AR126" s="1"/>
  <c r="BB126" i="1"/>
  <c r="BT126"/>
  <c r="AK116" i="17"/>
  <c r="BB116" i="1"/>
  <c r="BT116"/>
  <c r="BB132"/>
  <c r="BT132"/>
  <c r="BB144"/>
  <c r="BT144"/>
  <c r="BB152"/>
  <c r="BT152"/>
  <c r="BB164"/>
  <c r="BT164"/>
  <c r="AK173" i="20"/>
  <c r="AR265" i="17"/>
  <c r="BJ265"/>
  <c r="AK265" i="20"/>
  <c r="AZ146" i="17"/>
  <c r="AZ154"/>
  <c r="BB166" i="1"/>
  <c r="BT166"/>
  <c r="AZ166" i="17"/>
  <c r="AZ158"/>
  <c r="AZ142"/>
  <c r="AZ138"/>
  <c r="AZ134"/>
  <c r="AZ116"/>
  <c r="AZ108"/>
  <c r="AK160"/>
  <c r="AK148"/>
  <c r="AK119" i="20"/>
  <c r="AR119" i="17"/>
  <c r="BJ119"/>
  <c r="BO196" i="24"/>
  <c r="BK196" s="1"/>
  <c r="BN196"/>
  <c r="BJ196" s="1"/>
  <c r="BO202"/>
  <c r="BK202" s="1"/>
  <c r="BN202"/>
  <c r="BJ202"/>
  <c r="BW313" i="20"/>
  <c r="BW312" s="1"/>
  <c r="DB266" i="25"/>
  <c r="DB258"/>
  <c r="BL97" i="20"/>
  <c r="CD97"/>
  <c r="BL226"/>
  <c r="CD226" s="1"/>
  <c r="AZ153"/>
  <c r="AR153"/>
  <c r="AZ138"/>
  <c r="AH138" i="24" s="1"/>
  <c r="DB138" i="25" s="1"/>
  <c r="AZ113" i="20"/>
  <c r="AH113" i="24"/>
  <c r="DB113" i="25" s="1"/>
  <c r="AR113" i="20"/>
  <c r="AK314" i="17"/>
  <c r="AZ314"/>
  <c r="AK310"/>
  <c r="AR310" s="1"/>
  <c r="BJ310" s="1"/>
  <c r="AZ310"/>
  <c r="BB310" i="1"/>
  <c r="BT310"/>
  <c r="AK308" i="17"/>
  <c r="AZ308"/>
  <c r="BB308" i="1"/>
  <c r="BT308"/>
  <c r="AZ296" i="17"/>
  <c r="AK296"/>
  <c r="AZ292"/>
  <c r="AK292"/>
  <c r="AK292" i="20" s="1"/>
  <c r="AK290" i="17"/>
  <c r="BB290" i="1"/>
  <c r="BT290"/>
  <c r="AK288" i="17"/>
  <c r="AR288" s="1"/>
  <c r="BB288" i="1"/>
  <c r="BT288"/>
  <c r="AK286" i="20"/>
  <c r="AR286" i="17"/>
  <c r="BJ286" s="1"/>
  <c r="AK282"/>
  <c r="BB282" i="1"/>
  <c r="BT282"/>
  <c r="AK262" i="17"/>
  <c r="BB262" i="1"/>
  <c r="BT262"/>
  <c r="AK260" i="17"/>
  <c r="AK260" i="20" s="1"/>
  <c r="BE260" s="1"/>
  <c r="BB260" i="1"/>
  <c r="BT260"/>
  <c r="AK258" i="17"/>
  <c r="BB258" i="1"/>
  <c r="BT258"/>
  <c r="AK256" i="17"/>
  <c r="BB256" i="1"/>
  <c r="BT256"/>
  <c r="BE254" i="20"/>
  <c r="BL254" s="1"/>
  <c r="CD254"/>
  <c r="AR254"/>
  <c r="AZ252" i="17"/>
  <c r="AK252"/>
  <c r="AZ232"/>
  <c r="BB232" i="1"/>
  <c r="BT232"/>
  <c r="AK228" i="17"/>
  <c r="AR228"/>
  <c r="BJ228" s="1"/>
  <c r="BB228" i="1"/>
  <c r="BT228"/>
  <c r="AK224" i="17"/>
  <c r="BB224" i="1"/>
  <c r="BT224"/>
  <c r="AK218" i="17"/>
  <c r="AK218" i="20" s="1"/>
  <c r="AR218" s="1"/>
  <c r="BB218" i="1"/>
  <c r="BT218"/>
  <c r="AZ216" i="17"/>
  <c r="AK216"/>
  <c r="BB216" i="1"/>
  <c r="BT216"/>
  <c r="AK205" i="17"/>
  <c r="AK205" i="20" s="1"/>
  <c r="AZ205" i="17"/>
  <c r="BB205" i="1"/>
  <c r="BT205"/>
  <c r="AK201" i="17"/>
  <c r="AZ201"/>
  <c r="AZ197"/>
  <c r="BB197" i="1"/>
  <c r="BT197"/>
  <c r="AK130" i="17"/>
  <c r="AK130" i="20"/>
  <c r="AZ130" i="17"/>
  <c r="AK122"/>
  <c r="AZ122"/>
  <c r="BB122" i="1"/>
  <c r="BT122"/>
  <c r="AK120" i="17"/>
  <c r="BB120" i="1"/>
  <c r="BT120"/>
  <c r="AK118" i="17"/>
  <c r="BB118" i="1"/>
  <c r="BT118"/>
  <c r="AK114" i="17"/>
  <c r="BB114" i="1"/>
  <c r="BT114"/>
  <c r="AZ112" i="17"/>
  <c r="AK112"/>
  <c r="AK104"/>
  <c r="AZ104"/>
  <c r="AK124"/>
  <c r="AK108" i="20"/>
  <c r="AR203"/>
  <c r="AR155" i="17"/>
  <c r="BJ155"/>
  <c r="AR311"/>
  <c r="BJ311" s="1"/>
  <c r="AZ100"/>
  <c r="AZ120"/>
  <c r="AK128"/>
  <c r="AZ236"/>
  <c r="AZ280"/>
  <c r="AZ288"/>
  <c r="AZ195"/>
  <c r="BB195" i="1"/>
  <c r="BT195"/>
  <c r="AZ199" i="17"/>
  <c r="BB211" i="1"/>
  <c r="BT211"/>
  <c r="AZ203" i="17"/>
  <c r="AR209"/>
  <c r="BJ209"/>
  <c r="AR226"/>
  <c r="BJ226" s="1"/>
  <c r="AZ118"/>
  <c r="AZ300"/>
  <c r="AZ249"/>
  <c r="AR249"/>
  <c r="BJ249"/>
  <c r="BB272" i="1"/>
  <c r="BT272"/>
  <c r="AR97" i="20"/>
  <c r="DB234" i="25"/>
  <c r="DB181"/>
  <c r="AR149" i="20"/>
  <c r="BB209" i="1"/>
  <c r="BT209"/>
  <c r="BB108"/>
  <c r="BT108"/>
  <c r="AZ312" i="17"/>
  <c r="AZ306"/>
  <c r="AZ304"/>
  <c r="AZ290"/>
  <c r="AZ286"/>
  <c r="AZ282"/>
  <c r="AZ224"/>
  <c r="AZ218"/>
  <c r="AR305" i="20"/>
  <c r="BE305"/>
  <c r="BL269"/>
  <c r="CD269" s="1"/>
  <c r="AH269" i="24"/>
  <c r="DB269" i="25" s="1"/>
  <c r="AZ248" i="20"/>
  <c r="AH248" i="24" s="1"/>
  <c r="AZ246" i="20"/>
  <c r="AH246" i="24" s="1"/>
  <c r="DB246" i="25" s="1"/>
  <c r="AK241" i="17"/>
  <c r="AK241" i="20"/>
  <c r="BE241" s="1"/>
  <c r="AH238" i="24"/>
  <c r="DB238" i="25"/>
  <c r="AZ233" i="20"/>
  <c r="AZ229"/>
  <c r="AR229"/>
  <c r="AZ221"/>
  <c r="BL221" s="1"/>
  <c r="AR221"/>
  <c r="DB168" i="25"/>
  <c r="DB126"/>
  <c r="DB114"/>
  <c r="BC311" i="17"/>
  <c r="BC310" s="1"/>
  <c r="BC309" s="1"/>
  <c r="BC308" s="1"/>
  <c r="BC307" s="1"/>
  <c r="BC306" s="1"/>
  <c r="BC305" s="1"/>
  <c r="BC304" s="1"/>
  <c r="BC303" s="1"/>
  <c r="BC302" s="1"/>
  <c r="BC301" s="1"/>
  <c r="BC300" s="1"/>
  <c r="BC299" s="1"/>
  <c r="BC298" s="1"/>
  <c r="BC297" s="1"/>
  <c r="BC296" s="1"/>
  <c r="BC295"/>
  <c r="BC294" s="1"/>
  <c r="BC293" s="1"/>
  <c r="BC292" s="1"/>
  <c r="BC291" s="1"/>
  <c r="BC290" s="1"/>
  <c r="BC289" s="1"/>
  <c r="BC288" s="1"/>
  <c r="BC287" s="1"/>
  <c r="BC286" s="1"/>
  <c r="BC285" s="1"/>
  <c r="BC284" s="1"/>
  <c r="BC283" s="1"/>
  <c r="BC282" s="1"/>
  <c r="BC281" s="1"/>
  <c r="BC280" s="1"/>
  <c r="BC279" s="1"/>
  <c r="BC278" s="1"/>
  <c r="BC277" s="1"/>
  <c r="BC276" s="1"/>
  <c r="BC275" s="1"/>
  <c r="BC274" s="1"/>
  <c r="BC273" s="1"/>
  <c r="BC272" s="1"/>
  <c r="BC271" s="1"/>
  <c r="BC270" s="1"/>
  <c r="BC269" s="1"/>
  <c r="BC268" s="1"/>
  <c r="BC267" s="1"/>
  <c r="BC266" s="1"/>
  <c r="BC265" s="1"/>
  <c r="BC264" s="1"/>
  <c r="BC263" s="1"/>
  <c r="BC262" s="1"/>
  <c r="BC261" s="1"/>
  <c r="BC260" s="1"/>
  <c r="BC259" s="1"/>
  <c r="BC258" s="1"/>
  <c r="BC257" s="1"/>
  <c r="BC256" s="1"/>
  <c r="BC255" s="1"/>
  <c r="BC254" s="1"/>
  <c r="BC253" s="1"/>
  <c r="BC252" s="1"/>
  <c r="BC251" s="1"/>
  <c r="BC250" s="1"/>
  <c r="BC249" s="1"/>
  <c r="BC248" s="1"/>
  <c r="BC247" s="1"/>
  <c r="BC246" s="1"/>
  <c r="BC245" s="1"/>
  <c r="BC244" s="1"/>
  <c r="BC243" s="1"/>
  <c r="BC242" s="1"/>
  <c r="BC241" s="1"/>
  <c r="BC240" s="1"/>
  <c r="BC239" s="1"/>
  <c r="BC238" s="1"/>
  <c r="BC237" s="1"/>
  <c r="BC236" s="1"/>
  <c r="BC235" s="1"/>
  <c r="BC234" s="1"/>
  <c r="BC233" s="1"/>
  <c r="BC232" s="1"/>
  <c r="BC231" s="1"/>
  <c r="BC230" s="1"/>
  <c r="BC229" s="1"/>
  <c r="BC228" s="1"/>
  <c r="BC227" s="1"/>
  <c r="BC226" s="1"/>
  <c r="BC225" s="1"/>
  <c r="BC224" s="1"/>
  <c r="BC223" s="1"/>
  <c r="BC222" s="1"/>
  <c r="BC221" s="1"/>
  <c r="BC220" s="1"/>
  <c r="BC219" s="1"/>
  <c r="BC218" s="1"/>
  <c r="BC217" s="1"/>
  <c r="BC216" s="1"/>
  <c r="BC215" s="1"/>
  <c r="BC214" s="1"/>
  <c r="BC213" s="1"/>
  <c r="BC212" s="1"/>
  <c r="BC211" s="1"/>
  <c r="BC210" s="1"/>
  <c r="BC209" s="1"/>
  <c r="BC208" s="1"/>
  <c r="BC207" s="1"/>
  <c r="BC206" s="1"/>
  <c r="BC205" s="1"/>
  <c r="BC204" s="1"/>
  <c r="BC203" s="1"/>
  <c r="BC202" s="1"/>
  <c r="BC201" s="1"/>
  <c r="BC200" s="1"/>
  <c r="BC199" s="1"/>
  <c r="BC198" s="1"/>
  <c r="BC197" s="1"/>
  <c r="BC196" s="1"/>
  <c r="BC195" s="1"/>
  <c r="BC194" s="1"/>
  <c r="BC193" s="1"/>
  <c r="BC192" s="1"/>
  <c r="BC191" s="1"/>
  <c r="BC190" s="1"/>
  <c r="BC189" s="1"/>
  <c r="BC188" s="1"/>
  <c r="BC187" s="1"/>
  <c r="BC186" s="1"/>
  <c r="BC185" s="1"/>
  <c r="BC184" s="1"/>
  <c r="BC183" s="1"/>
  <c r="BC182" s="1"/>
  <c r="BC181" s="1"/>
  <c r="BC180" s="1"/>
  <c r="BC179" s="1"/>
  <c r="BC178" s="1"/>
  <c r="BC177" s="1"/>
  <c r="BC176" s="1"/>
  <c r="BC175" s="1"/>
  <c r="BC174" s="1"/>
  <c r="BC173" s="1"/>
  <c r="BC172" s="1"/>
  <c r="BC171" s="1"/>
  <c r="BC170" s="1"/>
  <c r="BC169" s="1"/>
  <c r="BC168" s="1"/>
  <c r="BC167" s="1"/>
  <c r="BC166" s="1"/>
  <c r="BC165" s="1"/>
  <c r="BC164" s="1"/>
  <c r="BC163" s="1"/>
  <c r="BC162" s="1"/>
  <c r="BC161" s="1"/>
  <c r="BC160" s="1"/>
  <c r="BC159" s="1"/>
  <c r="BC158" s="1"/>
  <c r="BC157" s="1"/>
  <c r="BC156" s="1"/>
  <c r="BC155" s="1"/>
  <c r="BC154" s="1"/>
  <c r="BC153" s="1"/>
  <c r="BC152" s="1"/>
  <c r="BC151" s="1"/>
  <c r="BC150" s="1"/>
  <c r="BC149" s="1"/>
  <c r="BC148" s="1"/>
  <c r="BC147" s="1"/>
  <c r="BC146" s="1"/>
  <c r="BC145" s="1"/>
  <c r="BC144" s="1"/>
  <c r="BC143" s="1"/>
  <c r="BC142" s="1"/>
  <c r="BC141" s="1"/>
  <c r="BC140" s="1"/>
  <c r="BC139" s="1"/>
  <c r="BC138" s="1"/>
  <c r="BC137" s="1"/>
  <c r="BC136" s="1"/>
  <c r="BC135" s="1"/>
  <c r="BC134" s="1"/>
  <c r="BC133" s="1"/>
  <c r="BC132" s="1"/>
  <c r="BC131" s="1"/>
  <c r="BC130" s="1"/>
  <c r="BC129" s="1"/>
  <c r="BC128" s="1"/>
  <c r="BC127" s="1"/>
  <c r="BC126" s="1"/>
  <c r="BC125" s="1"/>
  <c r="BC124" s="1"/>
  <c r="BC123" s="1"/>
  <c r="BC122" s="1"/>
  <c r="BC121" s="1"/>
  <c r="BC120" s="1"/>
  <c r="BC119" s="1"/>
  <c r="BC118" s="1"/>
  <c r="BC117" s="1"/>
  <c r="BC116" s="1"/>
  <c r="BC115" s="1"/>
  <c r="BC114" s="1"/>
  <c r="BC113" s="1"/>
  <c r="BC112" s="1"/>
  <c r="BC111" s="1"/>
  <c r="BC110" s="1"/>
  <c r="BC109" s="1"/>
  <c r="BC108" s="1"/>
  <c r="BC107" s="1"/>
  <c r="BC106" s="1"/>
  <c r="BC105" s="1"/>
  <c r="BC104" s="1"/>
  <c r="BC103" s="1"/>
  <c r="BC102" s="1"/>
  <c r="BC101" s="1"/>
  <c r="BC100" s="1"/>
  <c r="BC99" s="1"/>
  <c r="BC98" s="1"/>
  <c r="BC97" s="1"/>
  <c r="BC96" s="1"/>
  <c r="BC95" s="1"/>
  <c r="BC94" s="1"/>
  <c r="BC93" s="1"/>
  <c r="BC92" s="1"/>
  <c r="BC91" s="1"/>
  <c r="BC90" s="1"/>
  <c r="BC89" s="1"/>
  <c r="BC88" s="1"/>
  <c r="BC87" s="1"/>
  <c r="BC86" s="1"/>
  <c r="BC85" s="1"/>
  <c r="BC84" s="1"/>
  <c r="BC83" s="1"/>
  <c r="BC82" s="1"/>
  <c r="BC81" s="1"/>
  <c r="BC80" s="1"/>
  <c r="BC79" s="1"/>
  <c r="BC78" s="1"/>
  <c r="BC77" s="1"/>
  <c r="BC76" s="1"/>
  <c r="BC75" s="1"/>
  <c r="BC74" s="1"/>
  <c r="BC73" s="1"/>
  <c r="BC72" s="1"/>
  <c r="BC71" s="1"/>
  <c r="BC70" s="1"/>
  <c r="BC69" s="1"/>
  <c r="BC68" s="1"/>
  <c r="BC67" s="1"/>
  <c r="BC66" s="1"/>
  <c r="BC65" s="1"/>
  <c r="BC64" s="1"/>
  <c r="BC63" s="1"/>
  <c r="BC62" s="1"/>
  <c r="BC61" s="1"/>
  <c r="BC60" s="1"/>
  <c r="BC59" s="1"/>
  <c r="BC58" s="1"/>
  <c r="BC57" s="1"/>
  <c r="BC56" s="1"/>
  <c r="BC55" s="1"/>
  <c r="BC54" s="1"/>
  <c r="BC53" s="1"/>
  <c r="BC52" s="1"/>
  <c r="BC51" s="1"/>
  <c r="BC50" s="1"/>
  <c r="BC49" s="1"/>
  <c r="BC48" s="1"/>
  <c r="BC47" s="1"/>
  <c r="BC46" s="1"/>
  <c r="BC45" s="1"/>
  <c r="BC44" s="1"/>
  <c r="BC43" s="1"/>
  <c r="BC42" s="1"/>
  <c r="BC41" s="1"/>
  <c r="BC40" s="1"/>
  <c r="BC39" s="1"/>
  <c r="BC38" s="1"/>
  <c r="BC37" s="1"/>
  <c r="BC36" s="1"/>
  <c r="BC35" s="1"/>
  <c r="BC34" s="1"/>
  <c r="BC33" s="1"/>
  <c r="BC32" s="1"/>
  <c r="BC31" s="1"/>
  <c r="BC30" s="1"/>
  <c r="BC29" s="1"/>
  <c r="BC28" s="1"/>
  <c r="BC27" s="1"/>
  <c r="BC26" s="1"/>
  <c r="BC25" s="1"/>
  <c r="BC24" s="1"/>
  <c r="BC23" s="1"/>
  <c r="BC22" s="1"/>
  <c r="BC21" s="1"/>
  <c r="BC20" s="1"/>
  <c r="BC19" s="1"/>
  <c r="BC18" s="1"/>
  <c r="BC17" s="1"/>
  <c r="BC16" s="1"/>
  <c r="BC15" s="1"/>
  <c r="BC319" s="1"/>
  <c r="BC324" s="1"/>
  <c r="AR197"/>
  <c r="BJ197"/>
  <c r="AZ168"/>
  <c r="AK168"/>
  <c r="BB161" i="1"/>
  <c r="BT161"/>
  <c r="AK161" i="17"/>
  <c r="AR159"/>
  <c r="BJ159"/>
  <c r="BL151" i="20"/>
  <c r="CD151" s="1"/>
  <c r="BG166" i="24"/>
  <c r="AR312" i="17"/>
  <c r="BJ312" s="1"/>
  <c r="AR192"/>
  <c r="BJ192"/>
  <c r="BL301" i="20"/>
  <c r="CD301" s="1"/>
  <c r="AR197"/>
  <c r="BL260"/>
  <c r="AK236"/>
  <c r="AR236" i="17"/>
  <c r="BJ236"/>
  <c r="AR207" i="20"/>
  <c r="BE207"/>
  <c r="BE157"/>
  <c r="BG157" i="24"/>
  <c r="BA157" s="1"/>
  <c r="AR157" i="20"/>
  <c r="AK92"/>
  <c r="AR92" i="17"/>
  <c r="BJ92"/>
  <c r="AK208" i="20"/>
  <c r="AK159"/>
  <c r="BE159"/>
  <c r="AR243" i="17"/>
  <c r="BJ243" s="1"/>
  <c r="DB254" i="25"/>
  <c r="AK298" i="17"/>
  <c r="AZ298"/>
  <c r="AK294"/>
  <c r="AZ294"/>
  <c r="AK278"/>
  <c r="AZ278"/>
  <c r="AK274"/>
  <c r="AZ274"/>
  <c r="AK270"/>
  <c r="AZ270"/>
  <c r="AK264"/>
  <c r="AZ264"/>
  <c r="AZ247"/>
  <c r="AK247"/>
  <c r="AK247" i="20"/>
  <c r="AR247" s="1"/>
  <c r="AK245" i="17"/>
  <c r="AK245" i="20" s="1"/>
  <c r="AZ245" i="17"/>
  <c r="AK234"/>
  <c r="AK234" i="20"/>
  <c r="BE234" s="1"/>
  <c r="AZ234" i="17"/>
  <c r="AK230"/>
  <c r="AZ230"/>
  <c r="AK222"/>
  <c r="AZ222"/>
  <c r="AK220"/>
  <c r="AK220" i="20"/>
  <c r="AZ220" i="17"/>
  <c r="AK213"/>
  <c r="AZ213"/>
  <c r="AK188"/>
  <c r="AZ188"/>
  <c r="BB188" i="1"/>
  <c r="BT188"/>
  <c r="AK182" i="17"/>
  <c r="AK182" i="20" s="1"/>
  <c r="AZ182" i="17"/>
  <c r="AK174"/>
  <c r="AZ174"/>
  <c r="AK165"/>
  <c r="AK165" i="20" s="1"/>
  <c r="AZ165" i="17"/>
  <c r="BB165" i="1"/>
  <c r="BT165"/>
  <c r="AZ110" i="17"/>
  <c r="BB110" i="1"/>
  <c r="BT110"/>
  <c r="AK106" i="17"/>
  <c r="AK106" i="20" s="1"/>
  <c r="AZ106" i="17"/>
  <c r="BB106" i="1"/>
  <c r="BT106"/>
  <c r="AK102" i="17"/>
  <c r="AZ102"/>
  <c r="BB102" i="1"/>
  <c r="BT102"/>
  <c r="AK98" i="17"/>
  <c r="AZ98"/>
  <c r="BB98" i="1"/>
  <c r="BT98"/>
  <c r="BF166" i="24"/>
  <c r="BL311" i="20"/>
  <c r="CD311" s="1"/>
  <c r="BL268"/>
  <c r="AR268"/>
  <c r="AR163"/>
  <c r="AR199"/>
  <c r="AR191"/>
  <c r="AR200" i="17"/>
  <c r="BJ200"/>
  <c r="AR140"/>
  <c r="BJ140" s="1"/>
  <c r="AR203"/>
  <c r="BJ203"/>
  <c r="BB112" i="1"/>
  <c r="BT112"/>
  <c r="AZ268" i="17"/>
  <c r="AZ163"/>
  <c r="AZ207"/>
  <c r="AK211"/>
  <c r="BB239" i="1"/>
  <c r="BT239"/>
  <c r="BB159"/>
  <c r="BT159"/>
  <c r="AR300" i="20"/>
  <c r="BG301" i="24"/>
  <c r="AR226" i="20"/>
  <c r="AR300" i="17"/>
  <c r="AR297" i="20"/>
  <c r="BL309"/>
  <c r="CD309" s="1"/>
  <c r="AZ226" i="17"/>
  <c r="BB226" i="1"/>
  <c r="BT226"/>
  <c r="AR170" i="17"/>
  <c r="BJ170" s="1"/>
  <c r="AZ260"/>
  <c r="BB104" i="1"/>
  <c r="BT104"/>
  <c r="AZ209" i="17"/>
  <c r="AK232"/>
  <c r="AK232" i="20" s="1"/>
  <c r="BB300" i="1"/>
  <c r="BT300"/>
  <c r="AZ256" i="17"/>
  <c r="BB94" i="1"/>
  <c r="BT94"/>
  <c r="BN113" i="24"/>
  <c r="BJ113" s="1"/>
  <c r="AR277" i="17"/>
  <c r="BJ277"/>
  <c r="AR157"/>
  <c r="BJ157" s="1"/>
  <c r="AR166"/>
  <c r="BJ166"/>
  <c r="AR214"/>
  <c r="BJ214" s="1"/>
  <c r="AR254"/>
  <c r="BJ254"/>
  <c r="DB304" i="25"/>
  <c r="DB302"/>
  <c r="DB237"/>
  <c r="DB217"/>
  <c r="DB212"/>
  <c r="DB177"/>
  <c r="DB175"/>
  <c r="DB144"/>
  <c r="DB132"/>
  <c r="DB95"/>
  <c r="BB274" i="1"/>
  <c r="BT274"/>
  <c r="BB270"/>
  <c r="BT270"/>
  <c r="BB268"/>
  <c r="BT268"/>
  <c r="BB254"/>
  <c r="BT254"/>
  <c r="BB252"/>
  <c r="BT252"/>
  <c r="BB249"/>
  <c r="BT249"/>
  <c r="BB245"/>
  <c r="BT245"/>
  <c r="BB241"/>
  <c r="BT241"/>
  <c r="BB236"/>
  <c r="BT236"/>
  <c r="BB222"/>
  <c r="BT222"/>
  <c r="BB220"/>
  <c r="BT220"/>
  <c r="BB213"/>
  <c r="BT213"/>
  <c r="BB182"/>
  <c r="BT182"/>
  <c r="BB174"/>
  <c r="BT174"/>
  <c r="BB157"/>
  <c r="BT157"/>
  <c r="AZ262" i="17"/>
  <c r="AZ258"/>
  <c r="AZ254"/>
  <c r="AZ157"/>
  <c r="AZ114"/>
  <c r="BF301" i="24"/>
  <c r="BA301" s="1"/>
  <c r="BG254"/>
  <c r="AK239" i="17"/>
  <c r="AR239"/>
  <c r="BJ239" s="1"/>
  <c r="AK184"/>
  <c r="AK100"/>
  <c r="AK96"/>
  <c r="BL191" i="20"/>
  <c r="CD191"/>
  <c r="AK302" i="17"/>
  <c r="AK110"/>
  <c r="BF297" i="24"/>
  <c r="BA297"/>
  <c r="BF249"/>
  <c r="BA249" s="1"/>
  <c r="AR313" i="17"/>
  <c r="BJ313"/>
  <c r="AR218"/>
  <c r="BJ218" s="1"/>
  <c r="AR193"/>
  <c r="BJ193"/>
  <c r="AR130"/>
  <c r="BJ130" s="1"/>
  <c r="AH281" i="24"/>
  <c r="DB281" i="25" s="1"/>
  <c r="BL281" i="20"/>
  <c r="CD281"/>
  <c r="BE277"/>
  <c r="BL277" s="1"/>
  <c r="AR277"/>
  <c r="AH271" i="24"/>
  <c r="DB271" i="25" s="1"/>
  <c r="AR105" i="20"/>
  <c r="BE105"/>
  <c r="AK94"/>
  <c r="AR94" i="17"/>
  <c r="BJ94" s="1"/>
  <c r="BF255" i="24"/>
  <c r="BA255" s="1"/>
  <c r="BF179"/>
  <c r="BA179" s="1"/>
  <c r="BF127"/>
  <c r="BA127"/>
  <c r="AK257" i="20"/>
  <c r="AR257" i="17"/>
  <c r="BJ257" s="1"/>
  <c r="DB248" i="25"/>
  <c r="AR241" i="20"/>
  <c r="AH222" i="24"/>
  <c r="DB222" i="25"/>
  <c r="BE217" i="20"/>
  <c r="BL217"/>
  <c r="CD217" s="1"/>
  <c r="AR217"/>
  <c r="AZ202"/>
  <c r="AH202" i="24" s="1"/>
  <c r="DB202" i="25" s="1"/>
  <c r="AZ193" i="20"/>
  <c r="AH193" i="24" s="1"/>
  <c r="AR193" i="20"/>
  <c r="AH189" i="24"/>
  <c r="DB189" i="25"/>
  <c r="BL189" i="20"/>
  <c r="CD189" s="1"/>
  <c r="AZ182"/>
  <c r="BE169"/>
  <c r="AR169"/>
  <c r="BL133"/>
  <c r="CD133"/>
  <c r="AZ121"/>
  <c r="AR121"/>
  <c r="AZ102"/>
  <c r="AH102" i="24" s="1"/>
  <c r="BE92" i="20"/>
  <c r="AR92"/>
  <c r="AK129" i="17"/>
  <c r="BB129" i="1"/>
  <c r="BT129"/>
  <c r="AK125" i="17"/>
  <c r="BB125" i="1"/>
  <c r="BT125"/>
  <c r="AZ92" i="17"/>
  <c r="BB92" i="1"/>
  <c r="BT92"/>
  <c r="AR261" i="20"/>
  <c r="BF268" i="24"/>
  <c r="BA268" s="1"/>
  <c r="AR251" i="20"/>
  <c r="BL127"/>
  <c r="CD127"/>
  <c r="BL231"/>
  <c r="AR204"/>
  <c r="AR227"/>
  <c r="AR159"/>
  <c r="AR219"/>
  <c r="AR279"/>
  <c r="AR127"/>
  <c r="AR151"/>
  <c r="AR231"/>
  <c r="AR195"/>
  <c r="AR180"/>
  <c r="AR279" i="17"/>
  <c r="BJ279"/>
  <c r="AK152" i="20"/>
  <c r="AR167" i="17"/>
  <c r="BJ167"/>
  <c r="AR151"/>
  <c r="BJ151" s="1"/>
  <c r="AR291"/>
  <c r="BJ291"/>
  <c r="AR127"/>
  <c r="BJ127" s="1"/>
  <c r="AR99"/>
  <c r="BJ99"/>
  <c r="BL249" i="20"/>
  <c r="CD249" s="1"/>
  <c r="AR268" i="17"/>
  <c r="BJ268"/>
  <c r="AR219"/>
  <c r="BJ219" s="1"/>
  <c r="AR180"/>
  <c r="BJ180"/>
  <c r="AR249" i="20"/>
  <c r="BL157"/>
  <c r="CD157" s="1"/>
  <c r="AZ127" i="17"/>
  <c r="AR260" i="20"/>
  <c r="BL138"/>
  <c r="BB96" i="1"/>
  <c r="BT96"/>
  <c r="AR137" i="20"/>
  <c r="AZ94" i="17"/>
  <c r="AH210" i="24"/>
  <c r="DB210" i="25"/>
  <c r="AR217" i="17"/>
  <c r="BJ217"/>
  <c r="AR241"/>
  <c r="BJ241" s="1"/>
  <c r="DB283" i="25"/>
  <c r="DB272"/>
  <c r="DB267"/>
  <c r="DB265"/>
  <c r="DB251"/>
  <c r="DB231"/>
  <c r="DB213"/>
  <c r="DB211"/>
  <c r="DB170"/>
  <c r="DB162"/>
  <c r="DB157"/>
  <c r="DB155"/>
  <c r="DB136"/>
  <c r="DB133"/>
  <c r="DB131"/>
  <c r="DB112"/>
  <c r="DB104"/>
  <c r="AH156" i="24"/>
  <c r="DB156" i="25" s="1"/>
  <c r="AR269" i="20"/>
  <c r="AZ129" i="17"/>
  <c r="AZ125"/>
  <c r="BF311" i="24"/>
  <c r="BA311" s="1"/>
  <c r="BF285"/>
  <c r="BG189"/>
  <c r="BN233"/>
  <c r="BJ233" s="1"/>
  <c r="BO233"/>
  <c r="BK233"/>
  <c r="DB307" i="25"/>
  <c r="DB298"/>
  <c r="DB296"/>
  <c r="DB282"/>
  <c r="DB276"/>
  <c r="DB240"/>
  <c r="DB236"/>
  <c r="DB232"/>
  <c r="DB204"/>
  <c r="DB195"/>
  <c r="DB191"/>
  <c r="DB180"/>
  <c r="DB178"/>
  <c r="DB174"/>
  <c r="DB171"/>
  <c r="DB169"/>
  <c r="DB163"/>
  <c r="DB145"/>
  <c r="DB139"/>
  <c r="DB127"/>
  <c r="DB115"/>
  <c r="DB111"/>
  <c r="DB93"/>
  <c r="DB91"/>
  <c r="BF289" i="24"/>
  <c r="BA289"/>
  <c r="BG221"/>
  <c r="BA221" s="1"/>
  <c r="BF151"/>
  <c r="BA151" s="1"/>
  <c r="AZ284" i="17"/>
  <c r="AK284"/>
  <c r="AR304"/>
  <c r="BJ304" s="1"/>
  <c r="AR297"/>
  <c r="BJ297"/>
  <c r="AR137"/>
  <c r="BJ137" s="1"/>
  <c r="BG261" i="24"/>
  <c r="AN189"/>
  <c r="BF189"/>
  <c r="BG227"/>
  <c r="BG181"/>
  <c r="BG81"/>
  <c r="BA81"/>
  <c r="AN146"/>
  <c r="AN150"/>
  <c r="AN170"/>
  <c r="BG231"/>
  <c r="BA231" s="1"/>
  <c r="AN156"/>
  <c r="AN158"/>
  <c r="BG200"/>
  <c r="BG179"/>
  <c r="DK35"/>
  <c r="CA35"/>
  <c r="AN260"/>
  <c r="AN238"/>
  <c r="AN230"/>
  <c r="AN218"/>
  <c r="AN199"/>
  <c r="BF199"/>
  <c r="BG199"/>
  <c r="BA199" s="1"/>
  <c r="AN169"/>
  <c r="AN109"/>
  <c r="AN100"/>
  <c r="AN95"/>
  <c r="BF95"/>
  <c r="BG95"/>
  <c r="AN88"/>
  <c r="BG79"/>
  <c r="BA79" s="1"/>
  <c r="AN79"/>
  <c r="BF79"/>
  <c r="AN70"/>
  <c r="BF70"/>
  <c r="BA70" s="1"/>
  <c r="BG70"/>
  <c r="DJ41"/>
  <c r="BZ41"/>
  <c r="AN300"/>
  <c r="BG300"/>
  <c r="AN281"/>
  <c r="BF281"/>
  <c r="BG281"/>
  <c r="BA281" s="1"/>
  <c r="AN277"/>
  <c r="BF260"/>
  <c r="AN226"/>
  <c r="BF226"/>
  <c r="BA226" s="1"/>
  <c r="BG226"/>
  <c r="AN224"/>
  <c r="AN219"/>
  <c r="BF219"/>
  <c r="BG219"/>
  <c r="AN209"/>
  <c r="BF209"/>
  <c r="BG209"/>
  <c r="BA209" s="1"/>
  <c r="BG197"/>
  <c r="AN197"/>
  <c r="BF197"/>
  <c r="AN195"/>
  <c r="BF195"/>
  <c r="BA195" s="1"/>
  <c r="BG195"/>
  <c r="AN185"/>
  <c r="AN178"/>
  <c r="AN176"/>
  <c r="AN167"/>
  <c r="AN163"/>
  <c r="BF163"/>
  <c r="BG163"/>
  <c r="AN138"/>
  <c r="BF138"/>
  <c r="BG121"/>
  <c r="AN121"/>
  <c r="BF121"/>
  <c r="BA121" s="1"/>
  <c r="CD23"/>
  <c r="DO23"/>
  <c r="BZ29"/>
  <c r="DK29"/>
  <c r="DK23"/>
  <c r="DJ23"/>
  <c r="DJ25"/>
  <c r="BG77"/>
  <c r="BA77" s="1"/>
  <c r="BZ44"/>
  <c r="AN264"/>
  <c r="BG74"/>
  <c r="BA74"/>
  <c r="BG241"/>
  <c r="BG17"/>
  <c r="BA17"/>
  <c r="AN72"/>
  <c r="BF72"/>
  <c r="BA72"/>
  <c r="AN273"/>
  <c r="BG113"/>
  <c r="BA113" s="1"/>
  <c r="AN193"/>
  <c r="BF193"/>
  <c r="BA193"/>
  <c r="BG33"/>
  <c r="DI41"/>
  <c r="AN305"/>
  <c r="BG305"/>
  <c r="AN203"/>
  <c r="BG203"/>
  <c r="AN145"/>
  <c r="BF145"/>
  <c r="BG145"/>
  <c r="AN137"/>
  <c r="BF137"/>
  <c r="BG137"/>
  <c r="AN110"/>
  <c r="BG101"/>
  <c r="AN101"/>
  <c r="BF101"/>
  <c r="BA80"/>
  <c r="BA19"/>
  <c r="BF26"/>
  <c r="BA26"/>
  <c r="BA41"/>
  <c r="DK25"/>
  <c r="CA25"/>
  <c r="DF66"/>
  <c r="DE65"/>
  <c r="DF62"/>
  <c r="DE61"/>
  <c r="DE63"/>
  <c r="CB27"/>
  <c r="CB31"/>
  <c r="DI52"/>
  <c r="BA293"/>
  <c r="BA177"/>
  <c r="DJ59"/>
  <c r="BZ59"/>
  <c r="CE23"/>
  <c r="CA29"/>
  <c r="DL23"/>
  <c r="BY24"/>
  <c r="DI23"/>
  <c r="DI53"/>
  <c r="DI44"/>
  <c r="BA53"/>
  <c r="BA75"/>
  <c r="BA71"/>
  <c r="BA33"/>
  <c r="BG255"/>
  <c r="CE157"/>
  <c r="DO157"/>
  <c r="CE182"/>
  <c r="DO182"/>
  <c r="CD288"/>
  <c r="DN288"/>
  <c r="CC296"/>
  <c r="DM296"/>
  <c r="DK227"/>
  <c r="CA227"/>
  <c r="DM31"/>
  <c r="CC31"/>
  <c r="CE108"/>
  <c r="DO108"/>
  <c r="DK270"/>
  <c r="CA270"/>
  <c r="DM91"/>
  <c r="CC91"/>
  <c r="DI67"/>
  <c r="BY67"/>
  <c r="CB34"/>
  <c r="DL34"/>
  <c r="DQ152"/>
  <c r="CG152"/>
  <c r="DJ145"/>
  <c r="BZ145"/>
  <c r="BZ284"/>
  <c r="DJ284"/>
  <c r="BZ102"/>
  <c r="DJ102"/>
  <c r="DN311"/>
  <c r="CD311"/>
  <c r="CB204"/>
  <c r="DL204"/>
  <c r="CQ242"/>
  <c r="DZ242"/>
  <c r="CQ73"/>
  <c r="CN80"/>
  <c r="CL76"/>
  <c r="DU242"/>
  <c r="DU76"/>
  <c r="DT76"/>
  <c r="DS76"/>
  <c r="CJ140"/>
  <c r="CC234"/>
  <c r="DM288"/>
  <c r="DM295"/>
  <c r="CC295"/>
  <c r="DL296"/>
  <c r="CC273"/>
  <c r="DS219"/>
  <c r="CI219"/>
  <c r="DL161"/>
  <c r="CB161"/>
  <c r="CF92"/>
  <c r="DP92"/>
  <c r="CF290"/>
  <c r="DP290"/>
  <c r="BZ251"/>
  <c r="DJ251"/>
  <c r="DI145"/>
  <c r="CA40"/>
  <c r="BX68"/>
  <c r="DK52"/>
  <c r="DJ40"/>
  <c r="BY188"/>
  <c r="DI188"/>
  <c r="DI137"/>
  <c r="BY137"/>
  <c r="DP302"/>
  <c r="CF302"/>
  <c r="DJ206"/>
  <c r="BZ206"/>
  <c r="BZ264"/>
  <c r="DJ264"/>
  <c r="DK53"/>
  <c r="CA53"/>
  <c r="DJ52"/>
  <c r="DJ17"/>
  <c r="DI248"/>
  <c r="BY248"/>
  <c r="CA39"/>
  <c r="DK39"/>
  <c r="DG292"/>
  <c r="CA94"/>
  <c r="BW106"/>
  <c r="DJ276"/>
  <c r="BX43"/>
  <c r="DI17"/>
  <c r="CC212"/>
  <c r="DM212"/>
  <c r="DI245"/>
  <c r="BY245"/>
  <c r="DI15"/>
  <c r="BY15"/>
  <c r="BW82"/>
  <c r="DF60"/>
  <c r="DJ176"/>
  <c r="BZ176"/>
  <c r="BX238"/>
  <c r="DH238"/>
  <c r="DJ181"/>
  <c r="BZ181"/>
  <c r="BY79"/>
  <c r="BV29" i="28"/>
  <c r="BV34"/>
  <c r="BV23"/>
  <c r="BV42"/>
  <c r="BV250" i="24"/>
  <c r="DF252"/>
  <c r="BV252"/>
  <c r="DH169"/>
  <c r="BX169"/>
  <c r="BX185"/>
  <c r="DH185"/>
  <c r="BV172"/>
  <c r="DF172"/>
  <c r="DG191"/>
  <c r="BW191"/>
  <c r="DI256"/>
  <c r="BY256"/>
  <c r="BW170"/>
  <c r="DG170"/>
  <c r="DF126"/>
  <c r="BV126"/>
  <c r="DH19"/>
  <c r="BX19"/>
  <c r="BY138"/>
  <c r="DI138"/>
  <c r="DE99"/>
  <c r="BL251" i="20"/>
  <c r="BF251" i="24"/>
  <c r="BA251"/>
  <c r="CC309"/>
  <c r="DM309"/>
  <c r="DI314"/>
  <c r="DF132"/>
  <c r="BV132"/>
  <c r="BV119"/>
  <c r="DF119"/>
  <c r="BV160"/>
  <c r="DF160"/>
  <c r="BV159"/>
  <c r="DF159"/>
  <c r="DG171"/>
  <c r="BW171"/>
  <c r="BV215"/>
  <c r="DF215"/>
  <c r="DH100"/>
  <c r="BX100"/>
  <c r="BV249"/>
  <c r="DF249"/>
  <c r="BV259"/>
  <c r="DF259"/>
  <c r="BE263" i="20"/>
  <c r="AR263"/>
  <c r="BX16"/>
  <c r="BN18" i="1"/>
  <c r="BN19"/>
  <c r="BG25" i="24"/>
  <c r="BA25" s="1"/>
  <c r="BF25"/>
  <c r="AR15" i="17"/>
  <c r="AK15" i="20"/>
  <c r="DF300" i="24"/>
  <c r="BV300"/>
  <c r="DF21"/>
  <c r="BL159" i="20"/>
  <c r="BY150" i="24"/>
  <c r="DI150"/>
  <c r="DG112"/>
  <c r="BW112"/>
  <c r="DF55"/>
  <c r="BF16"/>
  <c r="BL16" i="20"/>
  <c r="BZ258" i="24"/>
  <c r="DJ258"/>
  <c r="CF221"/>
  <c r="DP221"/>
  <c r="DJ236"/>
  <c r="BZ236"/>
  <c r="BZ265"/>
  <c r="DJ265"/>
  <c r="BY135"/>
  <c r="DI135"/>
  <c r="DI211"/>
  <c r="BY211"/>
  <c r="DH253"/>
  <c r="BX253"/>
  <c r="DP70"/>
  <c r="CF70"/>
  <c r="BZ267"/>
  <c r="DJ267"/>
  <c r="BY225"/>
  <c r="DI225"/>
  <c r="CD75"/>
  <c r="DN75"/>
  <c r="DL84"/>
  <c r="CB84"/>
  <c r="DJ304"/>
  <c r="BZ304"/>
  <c r="CA44"/>
  <c r="DK44"/>
  <c r="DJ298"/>
  <c r="BZ298"/>
  <c r="BW105"/>
  <c r="DG105"/>
  <c r="BX292"/>
  <c r="DH292"/>
  <c r="CC74"/>
  <c r="DM74"/>
  <c r="BX38"/>
  <c r="DH38"/>
  <c r="DG218"/>
  <c r="BW218"/>
  <c r="BZ202"/>
  <c r="DJ202"/>
  <c r="CB282"/>
  <c r="DL282"/>
  <c r="DI208"/>
  <c r="BY208"/>
  <c r="CB52"/>
  <c r="DL52"/>
  <c r="DI54"/>
  <c r="BY54"/>
  <c r="BW305"/>
  <c r="DG305"/>
  <c r="BX240"/>
  <c r="DH240"/>
  <c r="DG224"/>
  <c r="BW224"/>
  <c r="DG222"/>
  <c r="BW222"/>
  <c r="DK276"/>
  <c r="CA276"/>
  <c r="BW228"/>
  <c r="DG228"/>
  <c r="DH175"/>
  <c r="BX175"/>
  <c r="CB280"/>
  <c r="DL280"/>
  <c r="BU113"/>
  <c r="DE113"/>
  <c r="DF201"/>
  <c r="BV201"/>
  <c r="DF20"/>
  <c r="DF50"/>
  <c r="DG60"/>
  <c r="BV99"/>
  <c r="DF99"/>
  <c r="BW174"/>
  <c r="DG174"/>
  <c r="BV20" i="28"/>
  <c r="BV28"/>
  <c r="BV31"/>
  <c r="BV46"/>
  <c r="BV26"/>
  <c r="BV38"/>
  <c r="BV16"/>
  <c r="BV19"/>
  <c r="BV41"/>
  <c r="BV10"/>
  <c r="BV33"/>
  <c r="BV17"/>
  <c r="BV47"/>
  <c r="BV30"/>
  <c r="BV43"/>
  <c r="BV39"/>
  <c r="BV36"/>
  <c r="BV50"/>
  <c r="BV45"/>
  <c r="BV13"/>
  <c r="BV21"/>
  <c r="BV44"/>
  <c r="BV12"/>
  <c r="BV24"/>
  <c r="BV32"/>
  <c r="BV25"/>
  <c r="BV11"/>
  <c r="BV15"/>
  <c r="BV49"/>
  <c r="BV14"/>
  <c r="BV40"/>
  <c r="BV37"/>
  <c r="DK58" i="24"/>
  <c r="CA58"/>
  <c r="BX46"/>
  <c r="DH46"/>
  <c r="BY278"/>
  <c r="DI278"/>
  <c r="DJ314"/>
  <c r="BZ314"/>
  <c r="BY277"/>
  <c r="DI277"/>
  <c r="BX271"/>
  <c r="DH271"/>
  <c r="DK17"/>
  <c r="CA17"/>
  <c r="BF24"/>
  <c r="AR65" i="17"/>
  <c r="BJ65" s="1"/>
  <c r="AK65" i="20"/>
  <c r="DJ16" i="24"/>
  <c r="BZ16"/>
  <c r="BL34" i="20"/>
  <c r="BG34" i="24"/>
  <c r="DJ275"/>
  <c r="BZ275"/>
  <c r="AK280" i="20"/>
  <c r="AR280" i="17"/>
  <c r="AK259" i="20"/>
  <c r="AR259" i="17"/>
  <c r="AR31" i="20"/>
  <c r="BE31"/>
  <c r="AK216"/>
  <c r="AR216" i="17"/>
  <c r="AR253" i="20"/>
  <c r="AH137" i="24"/>
  <c r="DB137" i="25" s="1"/>
  <c r="BL137" i="20"/>
  <c r="AH143" i="24"/>
  <c r="DB143" i="25"/>
  <c r="AH164" i="24"/>
  <c r="DB164" i="25" s="1"/>
  <c r="BW124" i="24"/>
  <c r="DG124"/>
  <c r="BY110"/>
  <c r="DI110"/>
  <c r="DG87"/>
  <c r="BW87"/>
  <c r="BX37"/>
  <c r="DH37"/>
  <c r="BX69"/>
  <c r="DH69"/>
  <c r="BK23"/>
  <c r="AH259"/>
  <c r="DB259" i="25"/>
  <c r="H37" i="19"/>
  <c r="J37" s="1"/>
  <c r="L37" s="1"/>
  <c r="N37"/>
  <c r="P37"/>
  <c r="R37" s="1"/>
  <c r="T37" s="1"/>
  <c r="V37" s="1"/>
  <c r="X37" s="1"/>
  <c r="Z37" s="1"/>
  <c r="AB37" s="1"/>
  <c r="AE37" s="1"/>
  <c r="AG37" s="1"/>
  <c r="AI37" s="1"/>
  <c r="AK37" s="1"/>
  <c r="AM37" s="1"/>
  <c r="AO37" s="1"/>
  <c r="AQ37" s="1"/>
  <c r="AS37" s="1"/>
  <c r="AU37" s="1"/>
  <c r="AW37" s="1"/>
  <c r="AY37" s="1"/>
  <c r="BA37" s="1"/>
  <c r="BD37" s="1"/>
  <c r="BF37" s="1"/>
  <c r="BH37" s="1"/>
  <c r="BJ37" s="1"/>
  <c r="BL37" s="1"/>
  <c r="BN37" s="1"/>
  <c r="BP37" s="1"/>
  <c r="BR37" s="1"/>
  <c r="BT37" s="1"/>
  <c r="BV37" s="1"/>
  <c r="BX37" s="1"/>
  <c r="BZ37" s="1"/>
  <c r="CB37" s="1"/>
  <c r="F14"/>
  <c r="H14" s="1"/>
  <c r="J14" s="1"/>
  <c r="L14" s="1"/>
  <c r="N14" s="1"/>
  <c r="P14" s="1"/>
  <c r="R14" s="1"/>
  <c r="T14" s="1"/>
  <c r="V14" s="1"/>
  <c r="X14" s="1"/>
  <c r="Z14" s="1"/>
  <c r="AB14" s="1"/>
  <c r="AE14" s="1"/>
  <c r="AG14" s="1"/>
  <c r="AI14" s="1"/>
  <c r="AK14" s="1"/>
  <c r="AM14" s="1"/>
  <c r="AO14" s="1"/>
  <c r="AQ14" s="1"/>
  <c r="AS14" s="1"/>
  <c r="AU14" s="1"/>
  <c r="AW14" s="1"/>
  <c r="AY14" s="1"/>
  <c r="BA14" s="1"/>
  <c r="BD14" s="1"/>
  <c r="BF14" s="1"/>
  <c r="BH14" s="1"/>
  <c r="BJ14" s="1"/>
  <c r="BL14" s="1"/>
  <c r="BN14" s="1"/>
  <c r="BP14" s="1"/>
  <c r="BR14" s="1"/>
  <c r="BT14"/>
  <c r="BV14" s="1"/>
  <c r="BX14" s="1"/>
  <c r="BZ14" s="1"/>
  <c r="CB14" s="1"/>
  <c r="E14" i="22"/>
  <c r="F14" s="1"/>
  <c r="H14"/>
  <c r="J14" s="1"/>
  <c r="L14" s="1"/>
  <c r="M28"/>
  <c r="N28"/>
  <c r="P28" s="1"/>
  <c r="R28" s="1"/>
  <c r="T28" s="1"/>
  <c r="V28" s="1"/>
  <c r="X28" s="1"/>
  <c r="Z28" s="1"/>
  <c r="AB28" s="1"/>
  <c r="AE28" s="1"/>
  <c r="AG28" s="1"/>
  <c r="AI28" s="1"/>
  <c r="AK28" s="1"/>
  <c r="AM28" s="1"/>
  <c r="AO28" s="1"/>
  <c r="AQ28" s="1"/>
  <c r="AS28" s="1"/>
  <c r="AU28" s="1"/>
  <c r="AW28" s="1"/>
  <c r="AY28" s="1"/>
  <c r="BA28" s="1"/>
  <c r="BD28" s="1"/>
  <c r="BF28" s="1"/>
  <c r="BH28" s="1"/>
  <c r="BJ28" s="1"/>
  <c r="BL28" s="1"/>
  <c r="BN28" s="1"/>
  <c r="BP28" s="1"/>
  <c r="BR28" s="1"/>
  <c r="BT28" s="1"/>
  <c r="BV28" s="1"/>
  <c r="BX28" s="1"/>
  <c r="BZ28" s="1"/>
  <c r="CB28"/>
  <c r="AS28" i="19"/>
  <c r="AU28" s="1"/>
  <c r="AW28" s="1"/>
  <c r="AY28" s="1"/>
  <c r="BA28" s="1"/>
  <c r="BD28" s="1"/>
  <c r="BF28" s="1"/>
  <c r="BH28" s="1"/>
  <c r="BJ28" s="1"/>
  <c r="BL28" s="1"/>
  <c r="BN28" s="1"/>
  <c r="BP28" s="1"/>
  <c r="BR28" s="1"/>
  <c r="BT28" s="1"/>
  <c r="BV28" s="1"/>
  <c r="BX28" s="1"/>
  <c r="BZ28"/>
  <c r="CB28" s="1"/>
  <c r="AN312" i="24"/>
  <c r="AK299" i="20"/>
  <c r="AR299" i="17"/>
  <c r="AN296" i="24"/>
  <c r="AN294"/>
  <c r="AN292"/>
  <c r="AN283"/>
  <c r="AN279"/>
  <c r="BF279"/>
  <c r="BG279"/>
  <c r="BA279" s="1"/>
  <c r="BE275" i="20"/>
  <c r="AR275"/>
  <c r="AN272" i="24"/>
  <c r="AK267" i="20"/>
  <c r="AR267" i="17"/>
  <c r="BE243" i="20"/>
  <c r="AR243"/>
  <c r="BF243" i="24"/>
  <c r="AK239" i="20"/>
  <c r="AN160" i="24"/>
  <c r="AN157"/>
  <c r="BF157"/>
  <c r="AN155"/>
  <c r="BF155"/>
  <c r="BG155"/>
  <c r="AN153"/>
  <c r="BF153"/>
  <c r="BG153"/>
  <c r="AN148"/>
  <c r="BE136" i="20"/>
  <c r="AR136"/>
  <c r="BF136" i="24"/>
  <c r="AN135"/>
  <c r="AN133"/>
  <c r="BF133"/>
  <c r="BG133"/>
  <c r="AN125"/>
  <c r="BE119" i="20"/>
  <c r="BL119"/>
  <c r="AR119"/>
  <c r="AN118" i="24"/>
  <c r="BG97"/>
  <c r="AN97"/>
  <c r="BF97"/>
  <c r="AN67"/>
  <c r="AK63" i="20"/>
  <c r="AR63" i="17"/>
  <c r="BE62" i="20"/>
  <c r="BF62" i="24"/>
  <c r="BL61" i="20"/>
  <c r="BG61" i="24"/>
  <c r="AK58" i="20"/>
  <c r="AR58" i="17"/>
  <c r="BJ58" s="1"/>
  <c r="AN55" i="24"/>
  <c r="AN47"/>
  <c r="BF47"/>
  <c r="BG47"/>
  <c r="AN45"/>
  <c r="AN42"/>
  <c r="AN37"/>
  <c r="BF37"/>
  <c r="BG37"/>
  <c r="AK22" i="20"/>
  <c r="AR22" i="17"/>
  <c r="BL30" i="20"/>
  <c r="BF30" i="24"/>
  <c r="BA30" s="1"/>
  <c r="BL261" i="20"/>
  <c r="BF261" i="24"/>
  <c r="BA261" s="1"/>
  <c r="H51" i="19"/>
  <c r="J51"/>
  <c r="L51" s="1"/>
  <c r="N51" s="1"/>
  <c r="P51" s="1"/>
  <c r="R51" s="1"/>
  <c r="P26"/>
  <c r="R26" s="1"/>
  <c r="T26" s="1"/>
  <c r="V26"/>
  <c r="X26" s="1"/>
  <c r="Z26" s="1"/>
  <c r="AB26" s="1"/>
  <c r="AE26" s="1"/>
  <c r="AG26"/>
  <c r="AI26" s="1"/>
  <c r="AK26" s="1"/>
  <c r="AM26" s="1"/>
  <c r="AO26" s="1"/>
  <c r="AQ26" s="1"/>
  <c r="AS26" s="1"/>
  <c r="AU26" s="1"/>
  <c r="AW26" s="1"/>
  <c r="AY26" s="1"/>
  <c r="BA26" s="1"/>
  <c r="BD26" s="1"/>
  <c r="BF26" s="1"/>
  <c r="BH26" s="1"/>
  <c r="BJ26" s="1"/>
  <c r="BL26" s="1"/>
  <c r="BN26"/>
  <c r="BP26" s="1"/>
  <c r="BR26" s="1"/>
  <c r="BT26" s="1"/>
  <c r="BV26" s="1"/>
  <c r="BX26" s="1"/>
  <c r="BZ26" s="1"/>
  <c r="CB26" s="1"/>
  <c r="DF18" i="24"/>
  <c r="DG22"/>
  <c r="DG26"/>
  <c r="BX19" i="20"/>
  <c r="DI246" i="24"/>
  <c r="BY246"/>
  <c r="DH274"/>
  <c r="BX274"/>
  <c r="DG286"/>
  <c r="BW286"/>
  <c r="DJ229"/>
  <c r="BZ229"/>
  <c r="BW269"/>
  <c r="DG269"/>
  <c r="DF285"/>
  <c r="BV285"/>
  <c r="BW303"/>
  <c r="DG303"/>
  <c r="BV307"/>
  <c r="DF307"/>
  <c r="DI28"/>
  <c r="BY28"/>
  <c r="BW194"/>
  <c r="DG194"/>
  <c r="BV166"/>
  <c r="DF166"/>
  <c r="DH36"/>
  <c r="BX36"/>
  <c r="BW95"/>
  <c r="DG95"/>
  <c r="BK16"/>
  <c r="BJ17"/>
  <c r="BJ15"/>
  <c r="DG30"/>
  <c r="DJ57"/>
  <c r="BZ57"/>
  <c r="DG93"/>
  <c r="BW93"/>
  <c r="DF167"/>
  <c r="BV167"/>
  <c r="BE313" i="20"/>
  <c r="AR313"/>
  <c r="V46" i="22"/>
  <c r="X46" s="1"/>
  <c r="Z46" s="1"/>
  <c r="AB46" s="1"/>
  <c r="AE46" s="1"/>
  <c r="AG46" s="1"/>
  <c r="AI46" s="1"/>
  <c r="AK46" s="1"/>
  <c r="AM46" s="1"/>
  <c r="AO46" s="1"/>
  <c r="AQ46" s="1"/>
  <c r="AS46" s="1"/>
  <c r="AU46" s="1"/>
  <c r="AW46" s="1"/>
  <c r="AY46" s="1"/>
  <c r="BA46" s="1"/>
  <c r="BD46"/>
  <c r="BF46" s="1"/>
  <c r="BH46" s="1"/>
  <c r="BJ46" s="1"/>
  <c r="BL46" s="1"/>
  <c r="BN46" s="1"/>
  <c r="BP46" s="1"/>
  <c r="BR46" s="1"/>
  <c r="BT46" s="1"/>
  <c r="BV46" s="1"/>
  <c r="BX46" s="1"/>
  <c r="BZ46" s="1"/>
  <c r="CB46" s="1"/>
  <c r="F49" i="19"/>
  <c r="H49" s="1"/>
  <c r="J49" s="1"/>
  <c r="L49"/>
  <c r="N49" s="1"/>
  <c r="P49" s="1"/>
  <c r="R49" s="1"/>
  <c r="T49" s="1"/>
  <c r="V49"/>
  <c r="X49" s="1"/>
  <c r="Z49" s="1"/>
  <c r="AB49" s="1"/>
  <c r="AE49" s="1"/>
  <c r="AG49" s="1"/>
  <c r="AI49" s="1"/>
  <c r="AK49" s="1"/>
  <c r="AM49" s="1"/>
  <c r="AO49" s="1"/>
  <c r="AQ49" s="1"/>
  <c r="AS49" s="1"/>
  <c r="AU49" s="1"/>
  <c r="AW49" s="1"/>
  <c r="AY49" s="1"/>
  <c r="BA49" s="1"/>
  <c r="BD49"/>
  <c r="BF49" s="1"/>
  <c r="BH49" s="1"/>
  <c r="BJ49" s="1"/>
  <c r="BL49" s="1"/>
  <c r="BN49" s="1"/>
  <c r="BP49" s="1"/>
  <c r="BR49" s="1"/>
  <c r="BT49" s="1"/>
  <c r="BV49" s="1"/>
  <c r="BX49" s="1"/>
  <c r="BZ49" s="1"/>
  <c r="CB49" s="1"/>
  <c r="E49" i="22"/>
  <c r="F49" s="1"/>
  <c r="H49"/>
  <c r="J49"/>
  <c r="L49" s="1"/>
  <c r="N49" s="1"/>
  <c r="P49" s="1"/>
  <c r="R49" s="1"/>
  <c r="T49" s="1"/>
  <c r="V49" s="1"/>
  <c r="X49"/>
  <c r="Z49"/>
  <c r="AB49" s="1"/>
  <c r="AE49" s="1"/>
  <c r="AG49" s="1"/>
  <c r="AI49" s="1"/>
  <c r="AK49" s="1"/>
  <c r="AM49" s="1"/>
  <c r="AO49" s="1"/>
  <c r="AQ49" s="1"/>
  <c r="AS49" s="1"/>
  <c r="AU49" s="1"/>
  <c r="AW49" s="1"/>
  <c r="AY49" s="1"/>
  <c r="BA49" s="1"/>
  <c r="BD49" s="1"/>
  <c r="BF49" s="1"/>
  <c r="BH49"/>
  <c r="BJ49" s="1"/>
  <c r="BL49" s="1"/>
  <c r="BN49" s="1"/>
  <c r="BP49" s="1"/>
  <c r="BR49" s="1"/>
  <c r="BT49" s="1"/>
  <c r="BV49" s="1"/>
  <c r="BX49" s="1"/>
  <c r="BZ49" s="1"/>
  <c r="CB49" s="1"/>
  <c r="BA76" i="24"/>
  <c r="BF20"/>
  <c r="BG20"/>
  <c r="BE40" i="20"/>
  <c r="AR40"/>
  <c r="BY283" i="24"/>
  <c r="DI283"/>
  <c r="BX230"/>
  <c r="DH230"/>
  <c r="BW306"/>
  <c r="DG306"/>
  <c r="BN20" i="1"/>
  <c r="BL21"/>
  <c r="BL22"/>
  <c r="BL23"/>
  <c r="BN23"/>
  <c r="BA73" i="24"/>
  <c r="AK196" i="20"/>
  <c r="AR196" i="17"/>
  <c r="AK287" i="20"/>
  <c r="AR287" i="17"/>
  <c r="C71" i="22"/>
  <c r="BL209" i="20"/>
  <c r="AH209" i="24"/>
  <c r="DB209" i="25" s="1"/>
  <c r="BL285" i="20"/>
  <c r="BG285" i="24"/>
  <c r="AH314"/>
  <c r="DB314" i="25" s="1"/>
  <c r="BY45" i="24"/>
  <c r="DI45"/>
  <c r="BV71"/>
  <c r="DF71"/>
  <c r="BX103"/>
  <c r="DH103"/>
  <c r="BU148"/>
  <c r="DE148"/>
  <c r="BW189"/>
  <c r="DG189"/>
  <c r="BU165"/>
  <c r="DE165"/>
  <c r="AK107" i="20"/>
  <c r="AR107" i="17"/>
  <c r="AH207" i="24"/>
  <c r="DB207" i="25"/>
  <c r="F50" i="19"/>
  <c r="H50" s="1"/>
  <c r="J50"/>
  <c r="L50" s="1"/>
  <c r="E50" i="22"/>
  <c r="F50"/>
  <c r="H50" s="1"/>
  <c r="J50" s="1"/>
  <c r="L50" s="1"/>
  <c r="N50" s="1"/>
  <c r="P50" s="1"/>
  <c r="R50" s="1"/>
  <c r="T50" s="1"/>
  <c r="V50" s="1"/>
  <c r="X50"/>
  <c r="Z50" s="1"/>
  <c r="AB50" s="1"/>
  <c r="AE50" s="1"/>
  <c r="AG50" s="1"/>
  <c r="AI50" s="1"/>
  <c r="AK50" s="1"/>
  <c r="AM50" s="1"/>
  <c r="AO50" s="1"/>
  <c r="AQ50" s="1"/>
  <c r="AS50" s="1"/>
  <c r="AU50" s="1"/>
  <c r="AW50" s="1"/>
  <c r="AY50" s="1"/>
  <c r="BA50" s="1"/>
  <c r="BD50" s="1"/>
  <c r="BF50"/>
  <c r="BH50" s="1"/>
  <c r="BJ50" s="1"/>
  <c r="BL50" s="1"/>
  <c r="BN50" s="1"/>
  <c r="BP50" s="1"/>
  <c r="BR50" s="1"/>
  <c r="BT50" s="1"/>
  <c r="BV50" s="1"/>
  <c r="BX50" s="1"/>
  <c r="BZ50" s="1"/>
  <c r="CB50" s="1"/>
  <c r="F48" i="19"/>
  <c r="H48" s="1"/>
  <c r="J48" s="1"/>
  <c r="L48"/>
  <c r="N48"/>
  <c r="P48" s="1"/>
  <c r="R48" s="1"/>
  <c r="T48" s="1"/>
  <c r="V48" s="1"/>
  <c r="X48" s="1"/>
  <c r="Z48" s="1"/>
  <c r="AB48" s="1"/>
  <c r="AE48" s="1"/>
  <c r="AG48" s="1"/>
  <c r="AI48" s="1"/>
  <c r="AK48" s="1"/>
  <c r="AM48" s="1"/>
  <c r="AO48" s="1"/>
  <c r="AQ48" s="1"/>
  <c r="AS48" s="1"/>
  <c r="AU48"/>
  <c r="AW48" s="1"/>
  <c r="AY48" s="1"/>
  <c r="BA48" s="1"/>
  <c r="BD48" s="1"/>
  <c r="BF48" s="1"/>
  <c r="BH48" s="1"/>
  <c r="BJ48" s="1"/>
  <c r="BL48" s="1"/>
  <c r="BN48" s="1"/>
  <c r="BP48" s="1"/>
  <c r="BR48" s="1"/>
  <c r="BT48" s="1"/>
  <c r="BV48" s="1"/>
  <c r="BX48" s="1"/>
  <c r="BZ48" s="1"/>
  <c r="CB48" s="1"/>
  <c r="H48" i="22"/>
  <c r="J48"/>
  <c r="L48" s="1"/>
  <c r="N48" s="1"/>
  <c r="P48"/>
  <c r="R48"/>
  <c r="T48" s="1"/>
  <c r="V48" s="1"/>
  <c r="X48" s="1"/>
  <c r="Z48" s="1"/>
  <c r="AB48" s="1"/>
  <c r="AE48" s="1"/>
  <c r="AG48" s="1"/>
  <c r="AI48" s="1"/>
  <c r="AK48" s="1"/>
  <c r="AM48" s="1"/>
  <c r="AO48" s="1"/>
  <c r="AQ48" s="1"/>
  <c r="AS48" s="1"/>
  <c r="AU48" s="1"/>
  <c r="AW48" s="1"/>
  <c r="AY48"/>
  <c r="BA48" s="1"/>
  <c r="BD48" s="1"/>
  <c r="BF48" s="1"/>
  <c r="BH48" s="1"/>
  <c r="BJ48" s="1"/>
  <c r="BL48" s="1"/>
  <c r="BN48" s="1"/>
  <c r="BP48" s="1"/>
  <c r="BR48" s="1"/>
  <c r="BT48" s="1"/>
  <c r="BV48" s="1"/>
  <c r="BX48" s="1"/>
  <c r="BZ48" s="1"/>
  <c r="CB48" s="1"/>
  <c r="E43"/>
  <c r="F43"/>
  <c r="H43" s="1"/>
  <c r="J43" s="1"/>
  <c r="L43" s="1"/>
  <c r="N43" s="1"/>
  <c r="P43" s="1"/>
  <c r="R43" s="1"/>
  <c r="T43" s="1"/>
  <c r="V43" s="1"/>
  <c r="X43" s="1"/>
  <c r="Z43" s="1"/>
  <c r="AB43" s="1"/>
  <c r="AE43" s="1"/>
  <c r="AG43" s="1"/>
  <c r="AI43" s="1"/>
  <c r="AK43" s="1"/>
  <c r="AM43" s="1"/>
  <c r="AO43" s="1"/>
  <c r="AQ43" s="1"/>
  <c r="AS43" s="1"/>
  <c r="AU43" s="1"/>
  <c r="AW43" s="1"/>
  <c r="AY43" s="1"/>
  <c r="BA43" s="1"/>
  <c r="BD43" s="1"/>
  <c r="BF43" s="1"/>
  <c r="BH43" s="1"/>
  <c r="BJ43" s="1"/>
  <c r="BL43" s="1"/>
  <c r="BN43" s="1"/>
  <c r="BP43" s="1"/>
  <c r="BR43" s="1"/>
  <c r="BT43" s="1"/>
  <c r="BV43" s="1"/>
  <c r="BX43" s="1"/>
  <c r="BZ43" s="1"/>
  <c r="CB43" s="1"/>
  <c r="F43" i="19"/>
  <c r="H43" s="1"/>
  <c r="J43"/>
  <c r="L43" s="1"/>
  <c r="J39"/>
  <c r="L39"/>
  <c r="N39" s="1"/>
  <c r="P39" s="1"/>
  <c r="R39" s="1"/>
  <c r="T39" s="1"/>
  <c r="V39" s="1"/>
  <c r="X39" s="1"/>
  <c r="Z39" s="1"/>
  <c r="AB39" s="1"/>
  <c r="AE39" s="1"/>
  <c r="AG39" s="1"/>
  <c r="AI39" s="1"/>
  <c r="AK39" s="1"/>
  <c r="AM39" s="1"/>
  <c r="AO39" s="1"/>
  <c r="AQ39" s="1"/>
  <c r="AS39" s="1"/>
  <c r="AU39" s="1"/>
  <c r="AW39" s="1"/>
  <c r="AY39" s="1"/>
  <c r="BA39" s="1"/>
  <c r="BD39" s="1"/>
  <c r="BF39" s="1"/>
  <c r="BH39" s="1"/>
  <c r="BJ39" s="1"/>
  <c r="BL39" s="1"/>
  <c r="BN39" s="1"/>
  <c r="BP39" s="1"/>
  <c r="BR39" s="1"/>
  <c r="BT39" s="1"/>
  <c r="BV39" s="1"/>
  <c r="BX39" s="1"/>
  <c r="BZ39" s="1"/>
  <c r="CB39" s="1"/>
  <c r="P24"/>
  <c r="R24"/>
  <c r="T24" s="1"/>
  <c r="DB206" i="25"/>
  <c r="DB47"/>
  <c r="DB40"/>
  <c r="DB34"/>
  <c r="E22" i="22"/>
  <c r="F22" s="1"/>
  <c r="H22" s="1"/>
  <c r="J22"/>
  <c r="L22"/>
  <c r="N22" s="1"/>
  <c r="P22" s="1"/>
  <c r="R22" s="1"/>
  <c r="T22" s="1"/>
  <c r="V22" s="1"/>
  <c r="X22" s="1"/>
  <c r="Z22"/>
  <c r="AB22" s="1"/>
  <c r="AE22" s="1"/>
  <c r="AG22" s="1"/>
  <c r="F22" i="19"/>
  <c r="H22"/>
  <c r="J22"/>
  <c r="L22" s="1"/>
  <c r="N22" s="1"/>
  <c r="P22"/>
  <c r="R22" s="1"/>
  <c r="T22" s="1"/>
  <c r="V22" s="1"/>
  <c r="X22" s="1"/>
  <c r="Z22"/>
  <c r="AB22" s="1"/>
  <c r="AE22" s="1"/>
  <c r="AG22" s="1"/>
  <c r="E20" i="22"/>
  <c r="F20" s="1"/>
  <c r="H20" s="1"/>
  <c r="F20" i="19"/>
  <c r="H20"/>
  <c r="J20"/>
  <c r="L20"/>
  <c r="N20" s="1"/>
  <c r="P20" s="1"/>
  <c r="R20"/>
  <c r="T20" s="1"/>
  <c r="V20" s="1"/>
  <c r="X20" s="1"/>
  <c r="Z20" s="1"/>
  <c r="AB20" s="1"/>
  <c r="AE20" s="1"/>
  <c r="AG20" s="1"/>
  <c r="AI20" s="1"/>
  <c r="AK20" s="1"/>
  <c r="AM20" s="1"/>
  <c r="AO20" s="1"/>
  <c r="AQ20" s="1"/>
  <c r="AS20" s="1"/>
  <c r="AU20" s="1"/>
  <c r="AW20" s="1"/>
  <c r="AY20"/>
  <c r="BA20" s="1"/>
  <c r="BD20" s="1"/>
  <c r="BF20" s="1"/>
  <c r="BH20" s="1"/>
  <c r="BJ20" s="1"/>
  <c r="BL20" s="1"/>
  <c r="BN20" s="1"/>
  <c r="BP20" s="1"/>
  <c r="BR20" s="1"/>
  <c r="BT20" s="1"/>
  <c r="BV20" s="1"/>
  <c r="BX20" s="1"/>
  <c r="BZ20" s="1"/>
  <c r="CB20" s="1"/>
  <c r="E18" i="22"/>
  <c r="F18"/>
  <c r="F18" i="19"/>
  <c r="N46"/>
  <c r="P46" s="1"/>
  <c r="R46" s="1"/>
  <c r="T46" s="1"/>
  <c r="V46" s="1"/>
  <c r="X46" s="1"/>
  <c r="Z46" s="1"/>
  <c r="AB46" s="1"/>
  <c r="AE46" s="1"/>
  <c r="AG46" s="1"/>
  <c r="AI46" s="1"/>
  <c r="AK46" s="1"/>
  <c r="AM46" s="1"/>
  <c r="AO46" s="1"/>
  <c r="AQ46" s="1"/>
  <c r="AS46" s="1"/>
  <c r="AU46" s="1"/>
  <c r="AW46" s="1"/>
  <c r="AY46" s="1"/>
  <c r="BA46" s="1"/>
  <c r="BD46" s="1"/>
  <c r="BF46" s="1"/>
  <c r="BH46" s="1"/>
  <c r="BJ46" s="1"/>
  <c r="BL46" s="1"/>
  <c r="BN46" s="1"/>
  <c r="BP46" s="1"/>
  <c r="BR46" s="1"/>
  <c r="BT46" s="1"/>
  <c r="BV46" s="1"/>
  <c r="BX46" s="1"/>
  <c r="BZ46" s="1"/>
  <c r="CB46"/>
  <c r="F41"/>
  <c r="H41" s="1"/>
  <c r="J41" s="1"/>
  <c r="L41"/>
  <c r="N41"/>
  <c r="E41" i="22"/>
  <c r="F41"/>
  <c r="H41"/>
  <c r="J41"/>
  <c r="L41" s="1"/>
  <c r="N41" s="1"/>
  <c r="F38" i="19"/>
  <c r="H38"/>
  <c r="J38" s="1"/>
  <c r="L38" s="1"/>
  <c r="N38"/>
  <c r="P38"/>
  <c r="R38" s="1"/>
  <c r="T38" s="1"/>
  <c r="V38" s="1"/>
  <c r="X38" s="1"/>
  <c r="Z38" s="1"/>
  <c r="AB38" s="1"/>
  <c r="AE38" s="1"/>
  <c r="AG38" s="1"/>
  <c r="AI38" s="1"/>
  <c r="AK38" s="1"/>
  <c r="AM38" s="1"/>
  <c r="AO38" s="1"/>
  <c r="AQ38" s="1"/>
  <c r="AS38" s="1"/>
  <c r="AU38" s="1"/>
  <c r="AW38"/>
  <c r="AY38" s="1"/>
  <c r="BA38" s="1"/>
  <c r="BD38" s="1"/>
  <c r="BF38" s="1"/>
  <c r="BH38" s="1"/>
  <c r="BJ38" s="1"/>
  <c r="BL38" s="1"/>
  <c r="BN38" s="1"/>
  <c r="BP38" s="1"/>
  <c r="BR38" s="1"/>
  <c r="BT38" s="1"/>
  <c r="BV38" s="1"/>
  <c r="BX38" s="1"/>
  <c r="BZ38" s="1"/>
  <c r="CB38" s="1"/>
  <c r="E38" i="22"/>
  <c r="F38" s="1"/>
  <c r="H38" s="1"/>
  <c r="J38" s="1"/>
  <c r="BF227" i="24"/>
  <c r="BG217"/>
  <c r="AN217"/>
  <c r="DB179" i="25"/>
  <c r="DB65"/>
  <c r="F6" i="32"/>
  <c r="K6" s="1"/>
  <c r="P15" i="22"/>
  <c r="R15" s="1"/>
  <c r="T15" s="1"/>
  <c r="V15" s="1"/>
  <c r="X15" s="1"/>
  <c r="Z15" s="1"/>
  <c r="AB15" s="1"/>
  <c r="AE15" s="1"/>
  <c r="AG15" s="1"/>
  <c r="AI15" s="1"/>
  <c r="AK15" s="1"/>
  <c r="AM15" s="1"/>
  <c r="AO15" s="1"/>
  <c r="AQ15" s="1"/>
  <c r="AS15" s="1"/>
  <c r="AU15" s="1"/>
  <c r="AW15" s="1"/>
  <c r="AY15" s="1"/>
  <c r="BA15" s="1"/>
  <c r="BD15" s="1"/>
  <c r="BF15" s="1"/>
  <c r="BH15" s="1"/>
  <c r="BJ15" s="1"/>
  <c r="BL15" s="1"/>
  <c r="BN15" s="1"/>
  <c r="BP15" s="1"/>
  <c r="BR15" s="1"/>
  <c r="BT15" s="1"/>
  <c r="BV15" s="1"/>
  <c r="BX15" s="1"/>
  <c r="BZ15" s="1"/>
  <c r="CB15" s="1"/>
  <c r="H15" i="19"/>
  <c r="J15" s="1"/>
  <c r="L15" s="1"/>
  <c r="N15" s="1"/>
  <c r="P15" s="1"/>
  <c r="R15" s="1"/>
  <c r="T15" s="1"/>
  <c r="V15" s="1"/>
  <c r="X15" s="1"/>
  <c r="Z15" s="1"/>
  <c r="AB15" s="1"/>
  <c r="AE15" s="1"/>
  <c r="AG15" s="1"/>
  <c r="AI15" s="1"/>
  <c r="AK15" s="1"/>
  <c r="AM15" s="1"/>
  <c r="AO15" s="1"/>
  <c r="AQ15" s="1"/>
  <c r="AS15" s="1"/>
  <c r="AU15" s="1"/>
  <c r="AW15" s="1"/>
  <c r="AY15" s="1"/>
  <c r="BA15" s="1"/>
  <c r="BD15" s="1"/>
  <c r="BF15" s="1"/>
  <c r="BH15" s="1"/>
  <c r="BJ15" s="1"/>
  <c r="BL15" s="1"/>
  <c r="BN15" s="1"/>
  <c r="BP15" s="1"/>
  <c r="BR15" s="1"/>
  <c r="BT15" s="1"/>
  <c r="BV15" s="1"/>
  <c r="BX15" s="1"/>
  <c r="BZ15" s="1"/>
  <c r="CB15" s="1"/>
  <c r="BF309" i="24"/>
  <c r="BA309" s="1"/>
  <c r="BF300"/>
  <c r="AN247"/>
  <c r="BF203"/>
  <c r="BF181"/>
  <c r="BA181" s="1"/>
  <c r="AK75" i="20"/>
  <c r="AR75" s="1"/>
  <c r="BF64" i="24"/>
  <c r="BA64" s="1"/>
  <c r="BF61"/>
  <c r="BT308"/>
  <c r="DD308"/>
  <c r="BT299"/>
  <c r="DD299"/>
  <c r="BT297"/>
  <c r="DD297"/>
  <c r="BT291"/>
  <c r="DD291"/>
  <c r="BT289"/>
  <c r="DD289"/>
  <c r="BU287"/>
  <c r="DE287"/>
  <c r="BT281"/>
  <c r="DD281"/>
  <c r="BT279"/>
  <c r="DD279"/>
  <c r="BU261"/>
  <c r="DE261"/>
  <c r="BU254"/>
  <c r="DE254"/>
  <c r="BT247"/>
  <c r="DD247"/>
  <c r="BT241"/>
  <c r="DD241"/>
  <c r="BT235"/>
  <c r="DD235"/>
  <c r="BU231"/>
  <c r="DE231"/>
  <c r="BU220"/>
  <c r="DE220"/>
  <c r="BT209"/>
  <c r="DD209"/>
  <c r="BU207"/>
  <c r="DE207"/>
  <c r="BT200"/>
  <c r="DD200"/>
  <c r="BU197"/>
  <c r="DE197"/>
  <c r="BU195"/>
  <c r="DE195"/>
  <c r="BT192"/>
  <c r="DD192"/>
  <c r="BU178"/>
  <c r="DE178"/>
  <c r="BT164"/>
  <c r="DD164"/>
  <c r="BU158"/>
  <c r="DE158"/>
  <c r="BT155"/>
  <c r="DD155"/>
  <c r="BT147"/>
  <c r="DD147"/>
  <c r="BT143"/>
  <c r="DD143"/>
  <c r="BU141"/>
  <c r="DE141"/>
  <c r="BT133"/>
  <c r="DD133"/>
  <c r="BW123"/>
  <c r="DG123"/>
  <c r="DF122"/>
  <c r="BV122"/>
  <c r="BW121"/>
  <c r="DG121"/>
  <c r="DF120"/>
  <c r="BV120"/>
  <c r="DE118"/>
  <c r="BU118"/>
  <c r="DF116"/>
  <c r="BV116"/>
  <c r="DF115"/>
  <c r="BV115"/>
  <c r="BV114"/>
  <c r="DF114"/>
  <c r="DF109"/>
  <c r="BV109"/>
  <c r="BW104"/>
  <c r="DG104"/>
  <c r="DF101"/>
  <c r="BV101"/>
  <c r="BV98"/>
  <c r="DF98"/>
  <c r="BV96"/>
  <c r="DF96"/>
  <c r="BV89"/>
  <c r="DF89"/>
  <c r="BV85"/>
  <c r="DF85"/>
  <c r="BV77"/>
  <c r="DF77"/>
  <c r="BY72"/>
  <c r="DI72"/>
  <c r="BY48"/>
  <c r="DI48"/>
  <c r="DF42"/>
  <c r="BY32"/>
  <c r="DI32"/>
  <c r="DG313"/>
  <c r="BW313"/>
  <c r="DE314"/>
  <c r="DE302"/>
  <c r="DD294"/>
  <c r="DE271"/>
  <c r="DD265"/>
  <c r="DD262"/>
  <c r="DE255"/>
  <c r="DF244"/>
  <c r="DD238"/>
  <c r="DD232"/>
  <c r="DD217"/>
  <c r="DD214"/>
  <c r="DE202"/>
  <c r="DD196"/>
  <c r="DD189"/>
  <c r="DG187"/>
  <c r="DD184"/>
  <c r="DF179"/>
  <c r="DG177"/>
  <c r="DD167"/>
  <c r="DD156"/>
  <c r="DG152"/>
  <c r="DF146"/>
  <c r="DF144"/>
  <c r="DE138"/>
  <c r="DE114"/>
  <c r="DE108"/>
  <c r="DF104"/>
  <c r="DE100"/>
  <c r="DE98"/>
  <c r="DE77"/>
  <c r="BT301"/>
  <c r="DD301"/>
  <c r="BU294"/>
  <c r="BU293"/>
  <c r="DE293"/>
  <c r="BT272"/>
  <c r="DD272"/>
  <c r="BT268"/>
  <c r="DD268"/>
  <c r="BT266"/>
  <c r="DD266"/>
  <c r="BU263"/>
  <c r="DE263"/>
  <c r="BU262"/>
  <c r="BU260"/>
  <c r="BT257"/>
  <c r="DD257"/>
  <c r="BV255"/>
  <c r="BW244"/>
  <c r="BT243"/>
  <c r="DD243"/>
  <c r="BT239"/>
  <c r="DD239"/>
  <c r="BU237"/>
  <c r="DE237"/>
  <c r="BU233"/>
  <c r="DE233"/>
  <c r="BU232"/>
  <c r="BT226"/>
  <c r="DD226"/>
  <c r="BU223"/>
  <c r="BU217"/>
  <c r="BT216"/>
  <c r="DD216"/>
  <c r="BU214"/>
  <c r="BT213"/>
  <c r="DD213"/>
  <c r="BW210"/>
  <c r="BT205"/>
  <c r="DD205"/>
  <c r="BT203"/>
  <c r="DD203"/>
  <c r="BU199"/>
  <c r="BT198"/>
  <c r="DD198"/>
  <c r="BU196"/>
  <c r="BT193"/>
  <c r="DD193"/>
  <c r="BT190"/>
  <c r="DD190"/>
  <c r="BX187"/>
  <c r="BT186"/>
  <c r="DD186"/>
  <c r="BU184"/>
  <c r="BT183"/>
  <c r="DD183"/>
  <c r="BU180"/>
  <c r="DE180"/>
  <c r="BW179"/>
  <c r="BX177"/>
  <c r="BV173"/>
  <c r="BT168"/>
  <c r="DD168"/>
  <c r="BU163"/>
  <c r="BU162"/>
  <c r="BU156"/>
  <c r="BU154"/>
  <c r="BT153"/>
  <c r="DD153"/>
  <c r="BT151"/>
  <c r="DD151"/>
  <c r="BU149"/>
  <c r="DE149"/>
  <c r="BW146"/>
  <c r="BW144"/>
  <c r="BX142"/>
  <c r="BT139"/>
  <c r="DD139"/>
  <c r="BX136"/>
  <c r="BV134"/>
  <c r="BU131"/>
  <c r="DE131"/>
  <c r="BU130"/>
  <c r="BU129"/>
  <c r="DE129"/>
  <c r="BW128"/>
  <c r="BT127"/>
  <c r="DD127"/>
  <c r="BW125"/>
  <c r="DG125"/>
  <c r="BV117"/>
  <c r="DF117"/>
  <c r="DE111"/>
  <c r="BU111"/>
  <c r="DF107"/>
  <c r="BV107"/>
  <c r="DE97"/>
  <c r="BU97"/>
  <c r="DE90"/>
  <c r="BU90"/>
  <c r="DF88"/>
  <c r="BV88"/>
  <c r="DE86"/>
  <c r="BU86"/>
  <c r="BW83"/>
  <c r="DG83"/>
  <c r="BW81"/>
  <c r="DG81"/>
  <c r="DE78"/>
  <c r="BU78"/>
  <c r="DG66"/>
  <c r="DF56"/>
  <c r="DG51"/>
  <c r="DG49"/>
  <c r="DG33"/>
  <c r="BY312"/>
  <c r="DI312"/>
  <c r="BV310"/>
  <c r="DF310"/>
  <c r="H36" i="5"/>
  <c r="Q30" i="29"/>
  <c r="G30"/>
  <c r="H21" i="5"/>
  <c r="AK84" i="17"/>
  <c r="AR84" s="1"/>
  <c r="BJ84" s="1"/>
  <c r="BB84" i="1"/>
  <c r="AK71" i="17"/>
  <c r="AK71" i="20"/>
  <c r="AR71"/>
  <c r="BL20"/>
  <c r="CD20" s="1"/>
  <c r="DE313" i="24"/>
  <c r="DG312"/>
  <c r="DH311"/>
  <c r="DD310"/>
  <c r="DE125"/>
  <c r="DE123"/>
  <c r="DD117"/>
  <c r="DD114"/>
  <c r="DE110"/>
  <c r="DD108"/>
  <c r="DE104"/>
  <c r="DD100"/>
  <c r="DD98"/>
  <c r="DD96"/>
  <c r="DE94"/>
  <c r="DD93"/>
  <c r="DE91"/>
  <c r="DD89"/>
  <c r="DD85"/>
  <c r="DE83"/>
  <c r="DE81"/>
  <c r="DD77"/>
  <c r="DG75"/>
  <c r="DG74"/>
  <c r="DE73"/>
  <c r="DG72"/>
  <c r="DD70"/>
  <c r="DE69"/>
  <c r="DE66"/>
  <c r="DE62"/>
  <c r="DG58"/>
  <c r="DH57"/>
  <c r="DD56"/>
  <c r="DE54"/>
  <c r="DE52"/>
  <c r="DE51"/>
  <c r="DE49"/>
  <c r="DG48"/>
  <c r="DF45"/>
  <c r="DD42"/>
  <c r="DG41"/>
  <c r="DE40"/>
  <c r="DD36"/>
  <c r="DG35"/>
  <c r="DF34"/>
  <c r="DE33"/>
  <c r="DG32"/>
  <c r="DD30"/>
  <c r="DD19"/>
  <c r="AR306" i="17"/>
  <c r="AR285"/>
  <c r="BJ285" s="1"/>
  <c r="AR250"/>
  <c r="AR234"/>
  <c r="BJ234"/>
  <c r="BO135" i="24"/>
  <c r="BK135" s="1"/>
  <c r="BN135"/>
  <c r="BJ135"/>
  <c r="AZ172" i="17"/>
  <c r="AK172"/>
  <c r="BF277" i="24"/>
  <c r="BF273"/>
  <c r="BA273" s="1"/>
  <c r="BG277"/>
  <c r="BA277"/>
  <c r="BG260"/>
  <c r="BA260" s="1"/>
  <c r="BA227"/>
  <c r="BA101"/>
  <c r="BA163"/>
  <c r="BF207"/>
  <c r="BL117" i="20"/>
  <c r="AH117" i="24"/>
  <c r="DB117" i="25"/>
  <c r="AH190" i="24"/>
  <c r="DB190" i="25" s="1"/>
  <c r="BE170" i="20"/>
  <c r="BF170" i="24"/>
  <c r="AR170" i="20"/>
  <c r="AR178" i="17"/>
  <c r="AR190"/>
  <c r="BJ190"/>
  <c r="AK194" i="20"/>
  <c r="AR194" i="17"/>
  <c r="BJ194"/>
  <c r="AK198" i="20"/>
  <c r="AK202"/>
  <c r="BE202" s="1"/>
  <c r="AR202" i="17"/>
  <c r="BJ202" s="1"/>
  <c r="AK244" i="20"/>
  <c r="AR244"/>
  <c r="AR244" i="17"/>
  <c r="BJ244" s="1"/>
  <c r="AK176" i="20"/>
  <c r="AR176" i="17"/>
  <c r="BJ176"/>
  <c r="BE206" i="20"/>
  <c r="BL206" s="1"/>
  <c r="CD206" s="1"/>
  <c r="AR206"/>
  <c r="BE212"/>
  <c r="AR238" i="17"/>
  <c r="BJ238"/>
  <c r="AK240" i="20"/>
  <c r="BE240" s="1"/>
  <c r="AR240" i="17"/>
  <c r="BJ240" s="1"/>
  <c r="AH289" i="24"/>
  <c r="DB289" i="25" s="1"/>
  <c r="BL289" i="20"/>
  <c r="BL293"/>
  <c r="CD293" s="1"/>
  <c r="AH293" i="24"/>
  <c r="DB293" i="25"/>
  <c r="BA95" i="24"/>
  <c r="AK160" i="20"/>
  <c r="AR160" s="1"/>
  <c r="AR160" i="17"/>
  <c r="BJ160"/>
  <c r="BE265" i="20"/>
  <c r="BG265" i="24" s="1"/>
  <c r="AR265" i="20"/>
  <c r="BE126"/>
  <c r="AK150"/>
  <c r="AR150" i="17"/>
  <c r="BJ150"/>
  <c r="AK154" i="20"/>
  <c r="AR154" i="17"/>
  <c r="BJ154"/>
  <c r="AK132" i="20"/>
  <c r="AK156"/>
  <c r="BE156" s="1"/>
  <c r="AR156" i="17"/>
  <c r="BJ156" s="1"/>
  <c r="AK162" i="20"/>
  <c r="AR162" i="17"/>
  <c r="BJ162"/>
  <c r="BE215" i="20"/>
  <c r="AR215"/>
  <c r="BA166" i="24"/>
  <c r="AK114" i="20"/>
  <c r="AR114"/>
  <c r="AR114" i="17"/>
  <c r="BJ114" s="1"/>
  <c r="AK120" i="20"/>
  <c r="AR120" i="17"/>
  <c r="BJ120" s="1"/>
  <c r="AK252" i="20"/>
  <c r="BE252"/>
  <c r="AR252" i="17"/>
  <c r="BJ252" s="1"/>
  <c r="AR292"/>
  <c r="BJ292" s="1"/>
  <c r="AK296" i="20"/>
  <c r="AR296" s="1"/>
  <c r="AR296" i="17"/>
  <c r="BJ296"/>
  <c r="AK168" i="20"/>
  <c r="AR168" i="17"/>
  <c r="BJ168"/>
  <c r="AH221" i="24"/>
  <c r="DB221" i="25" s="1"/>
  <c r="CD221" i="20"/>
  <c r="AH229" i="24"/>
  <c r="DB229" i="25" s="1"/>
  <c r="BL229" i="20"/>
  <c r="CD229"/>
  <c r="BL233"/>
  <c r="CD233" s="1"/>
  <c r="AH233" i="24"/>
  <c r="DB233" i="25"/>
  <c r="AR124" i="17"/>
  <c r="BJ124" s="1"/>
  <c r="AK124" i="20"/>
  <c r="BE124"/>
  <c r="AK112"/>
  <c r="AR112" s="1"/>
  <c r="AR112" i="17"/>
  <c r="BJ112" s="1"/>
  <c r="AK122" i="20"/>
  <c r="AR122"/>
  <c r="AR122" i="17"/>
  <c r="BJ122" s="1"/>
  <c r="BE130" i="20"/>
  <c r="AR130"/>
  <c r="AK201"/>
  <c r="BE201"/>
  <c r="AR201" i="17"/>
  <c r="BJ201" s="1"/>
  <c r="AK258" i="20"/>
  <c r="AR258" i="17"/>
  <c r="BJ258"/>
  <c r="AK262" i="20"/>
  <c r="BE262" s="1"/>
  <c r="BL262" s="1"/>
  <c r="AR262" i="17"/>
  <c r="BJ262" s="1"/>
  <c r="AK282" i="20"/>
  <c r="AR282" i="17"/>
  <c r="BJ282" s="1"/>
  <c r="AR286" i="20"/>
  <c r="BE286"/>
  <c r="BF286" i="24" s="1"/>
  <c r="AK288" i="20"/>
  <c r="AR288" s="1"/>
  <c r="BJ288" i="17"/>
  <c r="AK314" i="20"/>
  <c r="AR314" i="17"/>
  <c r="BJ314"/>
  <c r="BF254" i="24"/>
  <c r="BA254" s="1"/>
  <c r="AK110" i="20"/>
  <c r="BE110" s="1"/>
  <c r="AR110" i="17"/>
  <c r="BJ110" s="1"/>
  <c r="AK96" i="20"/>
  <c r="AR96" i="17"/>
  <c r="BJ96" s="1"/>
  <c r="AK100" i="20"/>
  <c r="BE100"/>
  <c r="AR100" i="17"/>
  <c r="BJ100" s="1"/>
  <c r="AK98" i="20"/>
  <c r="AR98" i="17"/>
  <c r="BJ98" s="1"/>
  <c r="AK213" i="20"/>
  <c r="AR213" i="17"/>
  <c r="BJ213"/>
  <c r="AK230" i="20"/>
  <c r="AR230" s="1"/>
  <c r="AR230" i="17"/>
  <c r="BJ230"/>
  <c r="AR234" i="20"/>
  <c r="AR245" i="17"/>
  <c r="BJ245" s="1"/>
  <c r="AK270" i="20"/>
  <c r="BE270" s="1"/>
  <c r="AR270" i="17"/>
  <c r="BJ270" s="1"/>
  <c r="AK278" i="20"/>
  <c r="AR278" i="17"/>
  <c r="BJ278"/>
  <c r="AK302" i="20"/>
  <c r="AR302" s="1"/>
  <c r="AR302" i="17"/>
  <c r="BJ302"/>
  <c r="AR232"/>
  <c r="BJ232" s="1"/>
  <c r="AK102" i="20"/>
  <c r="AR102" i="17"/>
  <c r="BJ102" s="1"/>
  <c r="BE165" i="20"/>
  <c r="AR165" i="17"/>
  <c r="BJ165" s="1"/>
  <c r="AK174" i="20"/>
  <c r="BE174"/>
  <c r="AR174" i="17"/>
  <c r="BJ174" s="1"/>
  <c r="AR182"/>
  <c r="BJ182"/>
  <c r="AK125" i="20"/>
  <c r="AR125" i="17"/>
  <c r="BJ125"/>
  <c r="AK129" i="20"/>
  <c r="AR129" i="17"/>
  <c r="BJ129" s="1"/>
  <c r="BL92" i="20"/>
  <c r="DB102" i="25"/>
  <c r="AH121" i="24"/>
  <c r="DB121" i="25" s="1"/>
  <c r="BL121" i="20"/>
  <c r="CD121"/>
  <c r="BE94"/>
  <c r="BL94" s="1"/>
  <c r="CD94" s="1"/>
  <c r="AR94"/>
  <c r="BA203" i="24"/>
  <c r="AH182"/>
  <c r="DB182" i="25" s="1"/>
  <c r="DB193"/>
  <c r="BL193" i="20"/>
  <c r="CD193" s="1"/>
  <c r="BA197" i="24"/>
  <c r="BA138"/>
  <c r="DL35"/>
  <c r="CB35"/>
  <c r="DK41"/>
  <c r="CA41"/>
  <c r="DM27"/>
  <c r="CC27"/>
  <c r="DF63"/>
  <c r="DF61"/>
  <c r="DG62"/>
  <c r="DG65"/>
  <c r="CB25"/>
  <c r="DL25"/>
  <c r="DF65"/>
  <c r="DK59"/>
  <c r="CA59"/>
  <c r="BZ24"/>
  <c r="DJ24"/>
  <c r="CB29"/>
  <c r="DL29"/>
  <c r="DP23"/>
  <c r="CF23"/>
  <c r="AK172" i="20"/>
  <c r="BE172"/>
  <c r="AR172" i="17"/>
  <c r="BJ250"/>
  <c r="BJ306"/>
  <c r="AK84" i="20"/>
  <c r="AR84"/>
  <c r="AD9" i="32"/>
  <c r="AD9" i="31"/>
  <c r="BW310" i="24"/>
  <c r="DG310"/>
  <c r="BZ312"/>
  <c r="DJ312"/>
  <c r="DG56"/>
  <c r="DH66"/>
  <c r="BX66"/>
  <c r="BX81"/>
  <c r="DH81"/>
  <c r="BX83"/>
  <c r="DH83"/>
  <c r="BW117"/>
  <c r="DG117"/>
  <c r="BX125"/>
  <c r="DH125"/>
  <c r="BU127"/>
  <c r="DE127"/>
  <c r="BV130"/>
  <c r="DF130"/>
  <c r="DF131"/>
  <c r="BV131"/>
  <c r="BY136"/>
  <c r="DI136"/>
  <c r="BU139"/>
  <c r="DE139"/>
  <c r="BX144"/>
  <c r="DH144"/>
  <c r="BV154"/>
  <c r="DF154"/>
  <c r="BV162"/>
  <c r="DF162"/>
  <c r="BW173"/>
  <c r="DG173"/>
  <c r="BX179"/>
  <c r="DH179"/>
  <c r="DF180"/>
  <c r="BV180"/>
  <c r="BU183"/>
  <c r="DE183"/>
  <c r="BY187"/>
  <c r="DI187"/>
  <c r="BU190"/>
  <c r="DE190"/>
  <c r="BU193"/>
  <c r="DE193"/>
  <c r="BV199"/>
  <c r="DF199"/>
  <c r="BU203"/>
  <c r="DE203"/>
  <c r="DE205"/>
  <c r="BU205"/>
  <c r="BV214"/>
  <c r="DF214"/>
  <c r="BU216"/>
  <c r="DE216"/>
  <c r="BV223"/>
  <c r="DF223"/>
  <c r="BU226"/>
  <c r="DE226"/>
  <c r="BX244"/>
  <c r="DH244"/>
  <c r="BV260"/>
  <c r="DF260"/>
  <c r="BV294"/>
  <c r="DF294"/>
  <c r="DE301"/>
  <c r="BU301"/>
  <c r="BX313"/>
  <c r="DH313"/>
  <c r="DG101"/>
  <c r="BW101"/>
  <c r="BW109"/>
  <c r="DG109"/>
  <c r="BW115"/>
  <c r="DG115"/>
  <c r="BW116"/>
  <c r="DG116"/>
  <c r="BV118"/>
  <c r="DF118"/>
  <c r="BW120"/>
  <c r="DG120"/>
  <c r="BW122"/>
  <c r="DG122"/>
  <c r="AR107" i="20"/>
  <c r="BE107"/>
  <c r="DF165" i="24"/>
  <c r="BV165"/>
  <c r="BX189"/>
  <c r="DH189"/>
  <c r="BV148"/>
  <c r="DF148"/>
  <c r="BY103"/>
  <c r="DI103"/>
  <c r="BW71"/>
  <c r="DG71"/>
  <c r="DJ45"/>
  <c r="BZ45"/>
  <c r="CD285" i="20"/>
  <c r="CD209"/>
  <c r="BJ287" i="17"/>
  <c r="BJ196"/>
  <c r="BN22" i="1"/>
  <c r="BN21"/>
  <c r="BA20" i="24"/>
  <c r="DG167"/>
  <c r="BW167"/>
  <c r="BX93"/>
  <c r="DH93"/>
  <c r="CA57"/>
  <c r="DK57"/>
  <c r="DH30"/>
  <c r="BX30"/>
  <c r="BY36"/>
  <c r="DI36"/>
  <c r="DJ28"/>
  <c r="BZ28"/>
  <c r="DG307"/>
  <c r="BW307"/>
  <c r="BX303"/>
  <c r="DH303"/>
  <c r="BX269"/>
  <c r="DH269"/>
  <c r="BE22" i="20"/>
  <c r="AR22"/>
  <c r="BE58"/>
  <c r="BF58" i="24" s="1"/>
  <c r="BL58" i="20"/>
  <c r="AR58"/>
  <c r="CD61"/>
  <c r="BJ63" i="17"/>
  <c r="BG119" i="24"/>
  <c r="BF119"/>
  <c r="BA153"/>
  <c r="BE239" i="20"/>
  <c r="AR239"/>
  <c r="BJ267" i="17"/>
  <c r="BE299" i="20"/>
  <c r="BG299" i="24"/>
  <c r="AR299" i="20"/>
  <c r="BX87" i="24"/>
  <c r="DH87"/>
  <c r="CD137" i="20"/>
  <c r="BJ216" i="17"/>
  <c r="BE259" i="20"/>
  <c r="AR259"/>
  <c r="AR280"/>
  <c r="BE280"/>
  <c r="CD34"/>
  <c r="BE65"/>
  <c r="BL65" s="1"/>
  <c r="BF65" i="24"/>
  <c r="AR65" i="20"/>
  <c r="DL17" i="24"/>
  <c r="CB17"/>
  <c r="CA314"/>
  <c r="DK314"/>
  <c r="CB58"/>
  <c r="DL58"/>
  <c r="DG20"/>
  <c r="BW201"/>
  <c r="DG201"/>
  <c r="BY175"/>
  <c r="DI175"/>
  <c r="DL276"/>
  <c r="CB276"/>
  <c r="BX222"/>
  <c r="DH222"/>
  <c r="DH224"/>
  <c r="BX224"/>
  <c r="BZ54"/>
  <c r="DJ54"/>
  <c r="BZ208"/>
  <c r="DJ208"/>
  <c r="DH218"/>
  <c r="BX218"/>
  <c r="DK298"/>
  <c r="CA298"/>
  <c r="DK304"/>
  <c r="CA304"/>
  <c r="CC84"/>
  <c r="DM84"/>
  <c r="CG70"/>
  <c r="DQ70"/>
  <c r="DI253"/>
  <c r="BY253"/>
  <c r="DJ211"/>
  <c r="BZ211"/>
  <c r="DK236"/>
  <c r="CA236"/>
  <c r="BA16"/>
  <c r="DJ150"/>
  <c r="BZ150"/>
  <c r="DG21"/>
  <c r="BJ15" i="17"/>
  <c r="DG259" i="24"/>
  <c r="BW259"/>
  <c r="BW249"/>
  <c r="DG249"/>
  <c r="BW215"/>
  <c r="DG215"/>
  <c r="DG159"/>
  <c r="BW159"/>
  <c r="DG160"/>
  <c r="BW160"/>
  <c r="BW119"/>
  <c r="DG119"/>
  <c r="DG132"/>
  <c r="BW132"/>
  <c r="CD309"/>
  <c r="DN309"/>
  <c r="CD251" i="20"/>
  <c r="DJ138" i="24"/>
  <c r="BZ138"/>
  <c r="BX170"/>
  <c r="DH170"/>
  <c r="BW172"/>
  <c r="DG172"/>
  <c r="DI185"/>
  <c r="BY185"/>
  <c r="DG250"/>
  <c r="BW250"/>
  <c r="DK181"/>
  <c r="CA181"/>
  <c r="DK176"/>
  <c r="CA176"/>
  <c r="DN212"/>
  <c r="CD212"/>
  <c r="BY43"/>
  <c r="DI43"/>
  <c r="BX106"/>
  <c r="DH106"/>
  <c r="CB39"/>
  <c r="DL39"/>
  <c r="DK264"/>
  <c r="CA264"/>
  <c r="DQ302"/>
  <c r="CG302"/>
  <c r="DJ137"/>
  <c r="BZ137"/>
  <c r="BY68"/>
  <c r="DI68"/>
  <c r="CA251"/>
  <c r="DK251"/>
  <c r="CG290"/>
  <c r="DQ290"/>
  <c r="CG92"/>
  <c r="DQ92"/>
  <c r="DN234"/>
  <c r="CD234"/>
  <c r="DU140"/>
  <c r="CK140"/>
  <c r="DY80"/>
  <c r="CO80"/>
  <c r="CC204"/>
  <c r="DM204"/>
  <c r="DK102"/>
  <c r="CA102"/>
  <c r="DK284"/>
  <c r="CA284"/>
  <c r="DM34"/>
  <c r="CC34"/>
  <c r="DP108"/>
  <c r="CF108"/>
  <c r="CD296"/>
  <c r="DN296"/>
  <c r="CE288"/>
  <c r="DO288"/>
  <c r="DP182"/>
  <c r="CF182"/>
  <c r="DP157"/>
  <c r="CF157"/>
  <c r="DE47"/>
  <c r="BT84" i="1"/>
  <c r="BX33" i="24"/>
  <c r="DH33"/>
  <c r="BX49"/>
  <c r="DH49"/>
  <c r="BX51"/>
  <c r="DH51"/>
  <c r="BV78"/>
  <c r="DF78"/>
  <c r="BV86"/>
  <c r="DF86"/>
  <c r="BW88"/>
  <c r="DG88"/>
  <c r="BV90"/>
  <c r="DF90"/>
  <c r="BV97"/>
  <c r="DF97"/>
  <c r="BW107"/>
  <c r="DG107"/>
  <c r="BV111"/>
  <c r="DF111"/>
  <c r="DH128"/>
  <c r="BX128"/>
  <c r="BV129"/>
  <c r="DF129"/>
  <c r="BW134"/>
  <c r="DG134"/>
  <c r="BY142"/>
  <c r="DI142"/>
  <c r="BX146"/>
  <c r="DH146"/>
  <c r="BV149"/>
  <c r="DF149"/>
  <c r="DE151"/>
  <c r="BU151"/>
  <c r="BU153"/>
  <c r="DE153"/>
  <c r="BV156"/>
  <c r="DF156"/>
  <c r="BV163"/>
  <c r="DF163"/>
  <c r="BU168"/>
  <c r="DE168"/>
  <c r="BY177"/>
  <c r="DI177"/>
  <c r="BV184"/>
  <c r="DF184"/>
  <c r="DE186"/>
  <c r="BU186"/>
  <c r="BV196"/>
  <c r="DF196"/>
  <c r="BU198"/>
  <c r="DE198"/>
  <c r="BX210"/>
  <c r="DH210"/>
  <c r="BU213"/>
  <c r="DE213"/>
  <c r="BV217"/>
  <c r="DF217"/>
  <c r="BV232"/>
  <c r="DF232"/>
  <c r="DF233"/>
  <c r="BV233"/>
  <c r="DF237"/>
  <c r="BV237"/>
  <c r="BU239"/>
  <c r="DE239"/>
  <c r="DE243"/>
  <c r="BU243"/>
  <c r="BW255"/>
  <c r="DG255"/>
  <c r="BU257"/>
  <c r="DE257"/>
  <c r="DF262"/>
  <c r="BV262"/>
  <c r="DF263"/>
  <c r="BV263"/>
  <c r="BU266"/>
  <c r="DE266"/>
  <c r="DE268"/>
  <c r="BU268"/>
  <c r="BU272"/>
  <c r="DE272"/>
  <c r="BV293"/>
  <c r="DF293"/>
  <c r="DJ32"/>
  <c r="BZ32"/>
  <c r="DG42"/>
  <c r="DJ48"/>
  <c r="BZ48"/>
  <c r="BZ72"/>
  <c r="DJ72"/>
  <c r="BW77"/>
  <c r="DG77"/>
  <c r="DG85"/>
  <c r="BW85"/>
  <c r="BW89"/>
  <c r="DG89"/>
  <c r="BW96"/>
  <c r="DG96"/>
  <c r="BW98"/>
  <c r="DG98"/>
  <c r="BX104"/>
  <c r="DH104"/>
  <c r="BW114"/>
  <c r="DG114"/>
  <c r="BX121"/>
  <c r="DH121"/>
  <c r="BX123"/>
  <c r="DH123"/>
  <c r="BU133"/>
  <c r="DE133"/>
  <c r="BV141"/>
  <c r="DF141"/>
  <c r="BU143"/>
  <c r="DE143"/>
  <c r="BU147"/>
  <c r="DE147"/>
  <c r="BU155"/>
  <c r="DE155"/>
  <c r="BV158"/>
  <c r="DF158"/>
  <c r="BU164"/>
  <c r="DE164"/>
  <c r="BV178"/>
  <c r="DF178"/>
  <c r="BU192"/>
  <c r="DE192"/>
  <c r="BV195"/>
  <c r="DF195"/>
  <c r="BV197"/>
  <c r="DF197"/>
  <c r="BU200"/>
  <c r="DE200"/>
  <c r="BV207"/>
  <c r="DF207"/>
  <c r="BU209"/>
  <c r="DE209"/>
  <c r="BV220"/>
  <c r="DF220"/>
  <c r="BV231"/>
  <c r="DF231"/>
  <c r="BU235"/>
  <c r="DE235"/>
  <c r="BU241"/>
  <c r="DE241"/>
  <c r="BU247"/>
  <c r="DE247"/>
  <c r="BV254"/>
  <c r="DF254"/>
  <c r="BV261"/>
  <c r="DF261"/>
  <c r="BU279"/>
  <c r="DE279"/>
  <c r="BU281"/>
  <c r="DE281"/>
  <c r="BV287"/>
  <c r="DF287"/>
  <c r="BU289"/>
  <c r="DE289"/>
  <c r="BU291"/>
  <c r="DE291"/>
  <c r="DE297"/>
  <c r="BU297"/>
  <c r="BU299"/>
  <c r="DE299"/>
  <c r="DE308"/>
  <c r="BU308"/>
  <c r="BJ107" i="17"/>
  <c r="BA285" i="24"/>
  <c r="AR287" i="20"/>
  <c r="BE287"/>
  <c r="BE196"/>
  <c r="AR196"/>
  <c r="DH306" i="24"/>
  <c r="BX306"/>
  <c r="DI230"/>
  <c r="BY230"/>
  <c r="DJ283"/>
  <c r="BZ283"/>
  <c r="BF40"/>
  <c r="DH95"/>
  <c r="BX95"/>
  <c r="BW166"/>
  <c r="DG166"/>
  <c r="BX194"/>
  <c r="DH194"/>
  <c r="BW285"/>
  <c r="DG285"/>
  <c r="DK229"/>
  <c r="CA229"/>
  <c r="BX286"/>
  <c r="DH286"/>
  <c r="BY274"/>
  <c r="DI274"/>
  <c r="BZ246"/>
  <c r="DJ246"/>
  <c r="DH26"/>
  <c r="BX26"/>
  <c r="DH22"/>
  <c r="BX22"/>
  <c r="DG18"/>
  <c r="CD261" i="20"/>
  <c r="BJ22" i="17"/>
  <c r="BA47" i="24"/>
  <c r="BA61"/>
  <c r="BG62"/>
  <c r="BL62" i="20"/>
  <c r="CD62" s="1"/>
  <c r="BE63"/>
  <c r="BG63" i="24"/>
  <c r="AR63" i="20"/>
  <c r="BA133" i="24"/>
  <c r="BL136" i="20"/>
  <c r="BG136" i="24"/>
  <c r="BA136"/>
  <c r="BL243" i="20"/>
  <c r="BG243" i="24"/>
  <c r="BE247" i="20"/>
  <c r="BE267"/>
  <c r="AR267"/>
  <c r="BL275"/>
  <c r="BG275" i="24"/>
  <c r="BA275" s="1"/>
  <c r="BF275"/>
  <c r="BJ299" i="17"/>
  <c r="DI69" i="24"/>
  <c r="BY69"/>
  <c r="DI37"/>
  <c r="BY37"/>
  <c r="BZ110"/>
  <c r="DJ110"/>
  <c r="DH124"/>
  <c r="BX124"/>
  <c r="BG253"/>
  <c r="BA253" s="1"/>
  <c r="BL253" i="20"/>
  <c r="CD253"/>
  <c r="BF253" i="24"/>
  <c r="BE216" i="20"/>
  <c r="AR216"/>
  <c r="BL31"/>
  <c r="BJ259" i="17"/>
  <c r="BJ280"/>
  <c r="CA275" i="24"/>
  <c r="DK275"/>
  <c r="BA34"/>
  <c r="CA16"/>
  <c r="DK16"/>
  <c r="BY271"/>
  <c r="DI271"/>
  <c r="DJ277"/>
  <c r="BZ277"/>
  <c r="DJ278"/>
  <c r="BZ278"/>
  <c r="DI46"/>
  <c r="BY46"/>
  <c r="BX174"/>
  <c r="DH174"/>
  <c r="DG99"/>
  <c r="BW99"/>
  <c r="DH60"/>
  <c r="BX60"/>
  <c r="DG50"/>
  <c r="DF113"/>
  <c r="BV113"/>
  <c r="DM280"/>
  <c r="CC280"/>
  <c r="DH228"/>
  <c r="BX228"/>
  <c r="BY240"/>
  <c r="DI240"/>
  <c r="DH305"/>
  <c r="BX305"/>
  <c r="DM52"/>
  <c r="CC52"/>
  <c r="DM282"/>
  <c r="CC282"/>
  <c r="DK202"/>
  <c r="CA202"/>
  <c r="BY38"/>
  <c r="DI38"/>
  <c r="DN74"/>
  <c r="CD74"/>
  <c r="BY292"/>
  <c r="DI292"/>
  <c r="DH105"/>
  <c r="BX105"/>
  <c r="CB44"/>
  <c r="DL44"/>
  <c r="DO75"/>
  <c r="CE75"/>
  <c r="DJ225"/>
  <c r="BZ225"/>
  <c r="CA267"/>
  <c r="DK267"/>
  <c r="BZ135"/>
  <c r="DJ135"/>
  <c r="CA265"/>
  <c r="DK265"/>
  <c r="DQ221"/>
  <c r="CG221"/>
  <c r="DK258"/>
  <c r="CA258"/>
  <c r="DG55"/>
  <c r="DH112"/>
  <c r="BX112"/>
  <c r="DG300"/>
  <c r="BW300"/>
  <c r="BL263" i="20"/>
  <c r="BF263" i="24"/>
  <c r="BG263"/>
  <c r="DI100"/>
  <c r="BY100"/>
  <c r="BX171"/>
  <c r="DH171"/>
  <c r="DI19"/>
  <c r="BY19"/>
  <c r="DG126"/>
  <c r="BW126"/>
  <c r="BZ256"/>
  <c r="DJ256"/>
  <c r="DH191"/>
  <c r="BX191"/>
  <c r="DI169"/>
  <c r="BY169"/>
  <c r="DG252"/>
  <c r="BW252"/>
  <c r="DF64"/>
  <c r="BZ79"/>
  <c r="DJ79"/>
  <c r="BY238"/>
  <c r="DI238"/>
  <c r="BX82"/>
  <c r="DH82"/>
  <c r="DJ15"/>
  <c r="BZ15"/>
  <c r="DJ245"/>
  <c r="BZ245"/>
  <c r="DL94"/>
  <c r="CB94"/>
  <c r="BZ248"/>
  <c r="DJ248"/>
  <c r="DL53"/>
  <c r="CB53"/>
  <c r="CA206"/>
  <c r="DK206"/>
  <c r="DJ188"/>
  <c r="BZ188"/>
  <c r="DL40"/>
  <c r="CB40"/>
  <c r="DM161"/>
  <c r="CC161"/>
  <c r="CJ219"/>
  <c r="DT219"/>
  <c r="DN273"/>
  <c r="CD273"/>
  <c r="CD295"/>
  <c r="DN295"/>
  <c r="CM76"/>
  <c r="DW76"/>
  <c r="EB73"/>
  <c r="CR73"/>
  <c r="CR242"/>
  <c r="EB242"/>
  <c r="DO311"/>
  <c r="CE311"/>
  <c r="DK145"/>
  <c r="CA145"/>
  <c r="DR152"/>
  <c r="CH152"/>
  <c r="DJ67"/>
  <c r="BZ67"/>
  <c r="CD91"/>
  <c r="DN91"/>
  <c r="DL270"/>
  <c r="CB270"/>
  <c r="CD31"/>
  <c r="DN31"/>
  <c r="DL227"/>
  <c r="CB227"/>
  <c r="BG206"/>
  <c r="BE176" i="20"/>
  <c r="AR176"/>
  <c r="BE244"/>
  <c r="BL244" s="1"/>
  <c r="CD244" s="1"/>
  <c r="AR202"/>
  <c r="BE198"/>
  <c r="AR198"/>
  <c r="BE194"/>
  <c r="AR194"/>
  <c r="AR190"/>
  <c r="AR178"/>
  <c r="BG170" i="24"/>
  <c r="AR240" i="20"/>
  <c r="BE238"/>
  <c r="AR238"/>
  <c r="BL212"/>
  <c r="CD212"/>
  <c r="BE154"/>
  <c r="AR154"/>
  <c r="BE150"/>
  <c r="BL150"/>
  <c r="AR150"/>
  <c r="BF126" i="24"/>
  <c r="BL265" i="20"/>
  <c r="CD265"/>
  <c r="BF265" i="24"/>
  <c r="BE160" i="20"/>
  <c r="BL215"/>
  <c r="BE162"/>
  <c r="BF162" i="24"/>
  <c r="BA162" s="1"/>
  <c r="AR162" i="20"/>
  <c r="AR156"/>
  <c r="BL286"/>
  <c r="CD286" s="1"/>
  <c r="BG286" i="24"/>
  <c r="BA286" s="1"/>
  <c r="AR124" i="20"/>
  <c r="BE168"/>
  <c r="BG168" i="24"/>
  <c r="AR168" i="20"/>
  <c r="BE296"/>
  <c r="BL296"/>
  <c r="CD296"/>
  <c r="BE292"/>
  <c r="AR292"/>
  <c r="AR252"/>
  <c r="BE120"/>
  <c r="AR120"/>
  <c r="BE114"/>
  <c r="BL114"/>
  <c r="BE314"/>
  <c r="AR314"/>
  <c r="BE288"/>
  <c r="BL288"/>
  <c r="BE282"/>
  <c r="BL282"/>
  <c r="CD282"/>
  <c r="AR282"/>
  <c r="BG262" i="24"/>
  <c r="BA262" s="1"/>
  <c r="AR262" i="20"/>
  <c r="BE258"/>
  <c r="BG258" i="24"/>
  <c r="AR258" i="20"/>
  <c r="AR201"/>
  <c r="BF130" i="24"/>
  <c r="BE122" i="20"/>
  <c r="BL122"/>
  <c r="CD122"/>
  <c r="AR278"/>
  <c r="BE278"/>
  <c r="BG278" i="24" s="1"/>
  <c r="BL278" i="20"/>
  <c r="CD278" s="1"/>
  <c r="AR270"/>
  <c r="BE230"/>
  <c r="BF230" i="24"/>
  <c r="BE213" i="20"/>
  <c r="AR213"/>
  <c r="BE98"/>
  <c r="AR98"/>
  <c r="BE182"/>
  <c r="AR182"/>
  <c r="AR174"/>
  <c r="AR165"/>
  <c r="BE302"/>
  <c r="BG302" i="24"/>
  <c r="BE245" i="20"/>
  <c r="AR245"/>
  <c r="AR100"/>
  <c r="AR110"/>
  <c r="BG94" i="24"/>
  <c r="BE129" i="20"/>
  <c r="BG129" i="24"/>
  <c r="AR129" i="20"/>
  <c r="CB41" i="24"/>
  <c r="DL41"/>
  <c r="DM35"/>
  <c r="CC35"/>
  <c r="DH62"/>
  <c r="BX62"/>
  <c r="DG61"/>
  <c r="DG63"/>
  <c r="CD27"/>
  <c r="DN27"/>
  <c r="CC25"/>
  <c r="DM25"/>
  <c r="DH65"/>
  <c r="BX65"/>
  <c r="CG23"/>
  <c r="DQ23"/>
  <c r="DL59"/>
  <c r="CB59"/>
  <c r="CC29"/>
  <c r="DM29"/>
  <c r="DK24"/>
  <c r="CA24"/>
  <c r="DH55"/>
  <c r="BX55"/>
  <c r="CH221"/>
  <c r="DR221"/>
  <c r="DK225"/>
  <c r="CA225"/>
  <c r="CD282"/>
  <c r="DN282"/>
  <c r="DI305"/>
  <c r="BY305"/>
  <c r="DI228"/>
  <c r="BY228"/>
  <c r="BW113"/>
  <c r="DG113"/>
  <c r="DI60"/>
  <c r="BY60"/>
  <c r="CA278"/>
  <c r="DK278"/>
  <c r="BA62"/>
  <c r="DH166"/>
  <c r="BX166"/>
  <c r="DF308"/>
  <c r="BV308"/>
  <c r="BV297"/>
  <c r="DF297"/>
  <c r="DH85"/>
  <c r="BX85"/>
  <c r="DK48"/>
  <c r="CA48"/>
  <c r="DK32"/>
  <c r="CA32"/>
  <c r="BV268"/>
  <c r="DF268"/>
  <c r="BW263"/>
  <c r="DG263"/>
  <c r="DG262"/>
  <c r="BW262"/>
  <c r="BV243"/>
  <c r="DF243"/>
  <c r="DG237"/>
  <c r="BW237"/>
  <c r="BW233"/>
  <c r="DG233"/>
  <c r="BV186"/>
  <c r="DF186"/>
  <c r="BV151"/>
  <c r="DF151"/>
  <c r="BY128"/>
  <c r="DI128"/>
  <c r="BY222"/>
  <c r="DI222"/>
  <c r="BG65"/>
  <c r="BA65"/>
  <c r="BF280"/>
  <c r="BY87"/>
  <c r="DI87"/>
  <c r="BA119"/>
  <c r="BY269"/>
  <c r="DI269"/>
  <c r="BY303"/>
  <c r="DI303"/>
  <c r="CA28"/>
  <c r="DK28"/>
  <c r="DL57"/>
  <c r="CB57"/>
  <c r="BY93"/>
  <c r="DI93"/>
  <c r="BX71"/>
  <c r="DH71"/>
  <c r="BZ103"/>
  <c r="DJ103"/>
  <c r="DG148"/>
  <c r="BW148"/>
  <c r="DI189"/>
  <c r="BY189"/>
  <c r="BX101"/>
  <c r="DH101"/>
  <c r="DF301"/>
  <c r="BV301"/>
  <c r="BV205"/>
  <c r="DF205"/>
  <c r="BW180"/>
  <c r="DG180"/>
  <c r="BW131"/>
  <c r="DG131"/>
  <c r="BY66"/>
  <c r="DI66"/>
  <c r="BJ172" i="17"/>
  <c r="CE31" i="24"/>
  <c r="DO31"/>
  <c r="DO91"/>
  <c r="CE91"/>
  <c r="EC242"/>
  <c r="CS242"/>
  <c r="DX76"/>
  <c r="CN76"/>
  <c r="DO295"/>
  <c r="CE295"/>
  <c r="DU219"/>
  <c r="CK219"/>
  <c r="DL206"/>
  <c r="CB206"/>
  <c r="DK248"/>
  <c r="CA248"/>
  <c r="BY82"/>
  <c r="DI82"/>
  <c r="BZ238"/>
  <c r="DJ238"/>
  <c r="DK79"/>
  <c r="CA79"/>
  <c r="DH252"/>
  <c r="BX252"/>
  <c r="DJ169"/>
  <c r="BZ169"/>
  <c r="DI191"/>
  <c r="BY191"/>
  <c r="DH126"/>
  <c r="BX126"/>
  <c r="DJ19"/>
  <c r="BZ19"/>
  <c r="DJ100"/>
  <c r="BZ100"/>
  <c r="BA263"/>
  <c r="DL258"/>
  <c r="CB258"/>
  <c r="CF75"/>
  <c r="DP75"/>
  <c r="DI105"/>
  <c r="BY105"/>
  <c r="CE74"/>
  <c r="DO74"/>
  <c r="DL202"/>
  <c r="CB202"/>
  <c r="CD52"/>
  <c r="DN52"/>
  <c r="CD280"/>
  <c r="DN280"/>
  <c r="BX99"/>
  <c r="DH99"/>
  <c r="BZ46"/>
  <c r="DJ46"/>
  <c r="CA277"/>
  <c r="DK277"/>
  <c r="BY124"/>
  <c r="DI124"/>
  <c r="BZ37"/>
  <c r="DJ37"/>
  <c r="BZ69"/>
  <c r="DJ69"/>
  <c r="CD275" i="20"/>
  <c r="BA243" i="24"/>
  <c r="BL63" i="20"/>
  <c r="CD63" s="1"/>
  <c r="BF63" i="24"/>
  <c r="CB229"/>
  <c r="DL229"/>
  <c r="BY194"/>
  <c r="DI194"/>
  <c r="CF288"/>
  <c r="DP288"/>
  <c r="CE296"/>
  <c r="DO296"/>
  <c r="CD204"/>
  <c r="DN204"/>
  <c r="CH92"/>
  <c r="DR92"/>
  <c r="DR290"/>
  <c r="CH290"/>
  <c r="CB251"/>
  <c r="DL251"/>
  <c r="DJ68"/>
  <c r="BZ68"/>
  <c r="DM39"/>
  <c r="CC39"/>
  <c r="BY106"/>
  <c r="DI106"/>
  <c r="BZ43"/>
  <c r="DJ43"/>
  <c r="BX250"/>
  <c r="DH250"/>
  <c r="DJ185"/>
  <c r="BZ185"/>
  <c r="DK138"/>
  <c r="CA138"/>
  <c r="CE309"/>
  <c r="DO309"/>
  <c r="BX119"/>
  <c r="DH119"/>
  <c r="BX215"/>
  <c r="DH215"/>
  <c r="BX249"/>
  <c r="DH249"/>
  <c r="DR70"/>
  <c r="CH70"/>
  <c r="DN84"/>
  <c r="CD84"/>
  <c r="DK208"/>
  <c r="CA208"/>
  <c r="DK54"/>
  <c r="CA54"/>
  <c r="CC276"/>
  <c r="DM276"/>
  <c r="DM17"/>
  <c r="CC17"/>
  <c r="CC227"/>
  <c r="DM227"/>
  <c r="DM270"/>
  <c r="CC270"/>
  <c r="CA67"/>
  <c r="DK67"/>
  <c r="DS152"/>
  <c r="CI152"/>
  <c r="DL145"/>
  <c r="CB145"/>
  <c r="CF311"/>
  <c r="DP311"/>
  <c r="EC73"/>
  <c r="CS73"/>
  <c r="CE273"/>
  <c r="DO273"/>
  <c r="CD161"/>
  <c r="DN161"/>
  <c r="CC40"/>
  <c r="DM40"/>
  <c r="CA188"/>
  <c r="DK188"/>
  <c r="DM53"/>
  <c r="CC53"/>
  <c r="DM94"/>
  <c r="CC94"/>
  <c r="DK245"/>
  <c r="CA245"/>
  <c r="CA15"/>
  <c r="DK15"/>
  <c r="DG64"/>
  <c r="DK256"/>
  <c r="CA256"/>
  <c r="BY171"/>
  <c r="DI171"/>
  <c r="BX300"/>
  <c r="DH300"/>
  <c r="DI112"/>
  <c r="BY112"/>
  <c r="DL265"/>
  <c r="CB265"/>
  <c r="DK135"/>
  <c r="CA135"/>
  <c r="CB267"/>
  <c r="DL267"/>
  <c r="DM44"/>
  <c r="CC44"/>
  <c r="BZ292"/>
  <c r="DJ292"/>
  <c r="BZ38"/>
  <c r="DJ38"/>
  <c r="BZ240"/>
  <c r="DJ240"/>
  <c r="BX50"/>
  <c r="DH50"/>
  <c r="BY174"/>
  <c r="DI174"/>
  <c r="BZ271"/>
  <c r="DJ271"/>
  <c r="DL16"/>
  <c r="CB16"/>
  <c r="CB275"/>
  <c r="DL275"/>
  <c r="CA110"/>
  <c r="DK110"/>
  <c r="CD243" i="20"/>
  <c r="BX18" i="24"/>
  <c r="DH18"/>
  <c r="BY22"/>
  <c r="DI22"/>
  <c r="DI26"/>
  <c r="BY26"/>
  <c r="DK246"/>
  <c r="CA246"/>
  <c r="DJ274"/>
  <c r="BZ274"/>
  <c r="BY286"/>
  <c r="DI286"/>
  <c r="DH285"/>
  <c r="BX285"/>
  <c r="BY95"/>
  <c r="DI95"/>
  <c r="DK283"/>
  <c r="CA283"/>
  <c r="BZ230"/>
  <c r="DJ230"/>
  <c r="DI306"/>
  <c r="BY306"/>
  <c r="DF299"/>
  <c r="BV299"/>
  <c r="BV291"/>
  <c r="DF291"/>
  <c r="DF289"/>
  <c r="BV289"/>
  <c r="BW287"/>
  <c r="DG287"/>
  <c r="BV281"/>
  <c r="DF281"/>
  <c r="BV279"/>
  <c r="DF279"/>
  <c r="BW261"/>
  <c r="DG261"/>
  <c r="DG254"/>
  <c r="BW254"/>
  <c r="BV247"/>
  <c r="DF247"/>
  <c r="DF241"/>
  <c r="BV241"/>
  <c r="BV235"/>
  <c r="DF235"/>
  <c r="BW231"/>
  <c r="DG231"/>
  <c r="BW220"/>
  <c r="DG220"/>
  <c r="BV209"/>
  <c r="DF209"/>
  <c r="BW207"/>
  <c r="DG207"/>
  <c r="BV200"/>
  <c r="DF200"/>
  <c r="BW197"/>
  <c r="DG197"/>
  <c r="BW195"/>
  <c r="DG195"/>
  <c r="BV192"/>
  <c r="DF192"/>
  <c r="BW178"/>
  <c r="DG178"/>
  <c r="BV164"/>
  <c r="DF164"/>
  <c r="BW158"/>
  <c r="DG158"/>
  <c r="BV155"/>
  <c r="DF155"/>
  <c r="BV147"/>
  <c r="DF147"/>
  <c r="BV143"/>
  <c r="DF143"/>
  <c r="DG141"/>
  <c r="BW141"/>
  <c r="DF133"/>
  <c r="BV133"/>
  <c r="BY123"/>
  <c r="DI123"/>
  <c r="DI121"/>
  <c r="BY121"/>
  <c r="DH114"/>
  <c r="BX114"/>
  <c r="BY104"/>
  <c r="DI104"/>
  <c r="DH98"/>
  <c r="BX98"/>
  <c r="BX96"/>
  <c r="DH96"/>
  <c r="BX89"/>
  <c r="DH89"/>
  <c r="BX77"/>
  <c r="DH77"/>
  <c r="CA72"/>
  <c r="DK72"/>
  <c r="BX42"/>
  <c r="DH42"/>
  <c r="BW293"/>
  <c r="DG293"/>
  <c r="BV272"/>
  <c r="DF272"/>
  <c r="DF266"/>
  <c r="BV266"/>
  <c r="BV257"/>
  <c r="DF257"/>
  <c r="DH255"/>
  <c r="BX255"/>
  <c r="BV239"/>
  <c r="DF239"/>
  <c r="DG232"/>
  <c r="BW232"/>
  <c r="DG217"/>
  <c r="BW217"/>
  <c r="DF213"/>
  <c r="BV213"/>
  <c r="BY210"/>
  <c r="DI210"/>
  <c r="BV198"/>
  <c r="DF198"/>
  <c r="DG196"/>
  <c r="BW196"/>
  <c r="DG184"/>
  <c r="BW184"/>
  <c r="DJ177"/>
  <c r="BZ177"/>
  <c r="BV168"/>
  <c r="DF168"/>
  <c r="BW163"/>
  <c r="DG163"/>
  <c r="BW156"/>
  <c r="DG156"/>
  <c r="BV153"/>
  <c r="DF153"/>
  <c r="BW149"/>
  <c r="DG149"/>
  <c r="BY146"/>
  <c r="DI146"/>
  <c r="BZ142"/>
  <c r="DJ142"/>
  <c r="BX134"/>
  <c r="DH134"/>
  <c r="BW129"/>
  <c r="DG129"/>
  <c r="BW111"/>
  <c r="DG111"/>
  <c r="BX107"/>
  <c r="DH107"/>
  <c r="DG97"/>
  <c r="BW97"/>
  <c r="DG90"/>
  <c r="BW90"/>
  <c r="BX88"/>
  <c r="DH88"/>
  <c r="BW86"/>
  <c r="DG86"/>
  <c r="BW78"/>
  <c r="DG78"/>
  <c r="DI51"/>
  <c r="BY51"/>
  <c r="DI49"/>
  <c r="BY49"/>
  <c r="BY33"/>
  <c r="DI33"/>
  <c r="DF47"/>
  <c r="DQ157"/>
  <c r="CG157"/>
  <c r="DQ182"/>
  <c r="CG182"/>
  <c r="DQ108"/>
  <c r="CG108"/>
  <c r="DN34"/>
  <c r="CD34"/>
  <c r="CB284"/>
  <c r="DL284"/>
  <c r="DL102"/>
  <c r="CB102"/>
  <c r="DZ80"/>
  <c r="CP80"/>
  <c r="CL140"/>
  <c r="DV140"/>
  <c r="DO234"/>
  <c r="CE234"/>
  <c r="DK137"/>
  <c r="CA137"/>
  <c r="DR302"/>
  <c r="CH302"/>
  <c r="DL264"/>
  <c r="CB264"/>
  <c r="CE212"/>
  <c r="DO212"/>
  <c r="DL176"/>
  <c r="CB176"/>
  <c r="DL181"/>
  <c r="CB181"/>
  <c r="BX172"/>
  <c r="DH172"/>
  <c r="BY170"/>
  <c r="DI170"/>
  <c r="DH132"/>
  <c r="BX132"/>
  <c r="DH160"/>
  <c r="BX160"/>
  <c r="BX159"/>
  <c r="DH159"/>
  <c r="DH259"/>
  <c r="BX259"/>
  <c r="BX21"/>
  <c r="DH21"/>
  <c r="DK150"/>
  <c r="CA150"/>
  <c r="DL236"/>
  <c r="CB236"/>
  <c r="DK211"/>
  <c r="CA211"/>
  <c r="BZ253"/>
  <c r="DJ253"/>
  <c r="DL304"/>
  <c r="CB304"/>
  <c r="DL298"/>
  <c r="CB298"/>
  <c r="DI218"/>
  <c r="BY218"/>
  <c r="BY224"/>
  <c r="DI224"/>
  <c r="DJ175"/>
  <c r="BZ175"/>
  <c r="BX201"/>
  <c r="DH201"/>
  <c r="BX20"/>
  <c r="DH20"/>
  <c r="CC58"/>
  <c r="DM58"/>
  <c r="CB314"/>
  <c r="DL314"/>
  <c r="BL299" i="20"/>
  <c r="BF299" i="24"/>
  <c r="BL239" i="20"/>
  <c r="BG239" i="24"/>
  <c r="BF239"/>
  <c r="BA239" s="1"/>
  <c r="BG58"/>
  <c r="BX307"/>
  <c r="DH307"/>
  <c r="BZ36"/>
  <c r="DJ36"/>
  <c r="BY30"/>
  <c r="DI30"/>
  <c r="BX167"/>
  <c r="DH167"/>
  <c r="DK45"/>
  <c r="CA45"/>
  <c r="DG165"/>
  <c r="BW165"/>
  <c r="BF107"/>
  <c r="BG107"/>
  <c r="BA107"/>
  <c r="BL107" i="20"/>
  <c r="CD107" s="1"/>
  <c r="DH122" i="24"/>
  <c r="BX122"/>
  <c r="DH120"/>
  <c r="BX120"/>
  <c r="DG118"/>
  <c r="BW118"/>
  <c r="DH116"/>
  <c r="BX116"/>
  <c r="DH115"/>
  <c r="BX115"/>
  <c r="BX109"/>
  <c r="DH109"/>
  <c r="DI313"/>
  <c r="BY313"/>
  <c r="BW294"/>
  <c r="DG294"/>
  <c r="DG260"/>
  <c r="BW260"/>
  <c r="DI244"/>
  <c r="BY244"/>
  <c r="BV226"/>
  <c r="DF226"/>
  <c r="DG223"/>
  <c r="BW223"/>
  <c r="BV216"/>
  <c r="DF216"/>
  <c r="BW214"/>
  <c r="DG214"/>
  <c r="BV203"/>
  <c r="DF203"/>
  <c r="BW199"/>
  <c r="DG199"/>
  <c r="BV193"/>
  <c r="DF193"/>
  <c r="DF190"/>
  <c r="BV190"/>
  <c r="DJ187"/>
  <c r="BZ187"/>
  <c r="DF183"/>
  <c r="BV183"/>
  <c r="BY179"/>
  <c r="DI179"/>
  <c r="DH173"/>
  <c r="BX173"/>
  <c r="DG162"/>
  <c r="BW162"/>
  <c r="DG154"/>
  <c r="BW154"/>
  <c r="DI144"/>
  <c r="BY144"/>
  <c r="BV139"/>
  <c r="DF139"/>
  <c r="DJ136"/>
  <c r="BZ136"/>
  <c r="BW130"/>
  <c r="DG130"/>
  <c r="BV127"/>
  <c r="DF127"/>
  <c r="BY125"/>
  <c r="DI125"/>
  <c r="BX117"/>
  <c r="DH117"/>
  <c r="DI83"/>
  <c r="BY83"/>
  <c r="DI81"/>
  <c r="BY81"/>
  <c r="BX56"/>
  <c r="DH56"/>
  <c r="CA312"/>
  <c r="DK312"/>
  <c r="BX310"/>
  <c r="DH310"/>
  <c r="AR172" i="20"/>
  <c r="BF244" i="24"/>
  <c r="BG238"/>
  <c r="BL194" i="20"/>
  <c r="CD194"/>
  <c r="BG194" i="24"/>
  <c r="BA194" s="1"/>
  <c r="BF194"/>
  <c r="BF198"/>
  <c r="BL176" i="20"/>
  <c r="BF176" i="24"/>
  <c r="BG176"/>
  <c r="BA176"/>
  <c r="BF156"/>
  <c r="BG162"/>
  <c r="BL162" i="20"/>
  <c r="CD162"/>
  <c r="BF160" i="24"/>
  <c r="BG150"/>
  <c r="BL258" i="20"/>
  <c r="CD258"/>
  <c r="BF258" i="24"/>
  <c r="CD262" i="20"/>
  <c r="BF262" i="24"/>
  <c r="BF282"/>
  <c r="BL168" i="20"/>
  <c r="CD168" s="1"/>
  <c r="BF168" i="24"/>
  <c r="BF122"/>
  <c r="BF314"/>
  <c r="BL292" i="20"/>
  <c r="CD292" s="1"/>
  <c r="BG296" i="24"/>
  <c r="BA296" s="1"/>
  <c r="BL302" i="20"/>
  <c r="BF302" i="24"/>
  <c r="BF213"/>
  <c r="BL230" i="20"/>
  <c r="CD230"/>
  <c r="BG230" i="24"/>
  <c r="BA230" s="1"/>
  <c r="BF278"/>
  <c r="BF245"/>
  <c r="BF182"/>
  <c r="BA182" s="1"/>
  <c r="BG182"/>
  <c r="BL182" i="20"/>
  <c r="CD182"/>
  <c r="BL129"/>
  <c r="CD129"/>
  <c r="BF129" i="24"/>
  <c r="BA129" s="1"/>
  <c r="DN35"/>
  <c r="CD35"/>
  <c r="CC41"/>
  <c r="DM41"/>
  <c r="BY65"/>
  <c r="DI65"/>
  <c r="BY62"/>
  <c r="DI62"/>
  <c r="DN25"/>
  <c r="CD25"/>
  <c r="CE27"/>
  <c r="DO27"/>
  <c r="BX63"/>
  <c r="DH63"/>
  <c r="BX61"/>
  <c r="DH61"/>
  <c r="DL24"/>
  <c r="CB24"/>
  <c r="DM59"/>
  <c r="CC59"/>
  <c r="DN29"/>
  <c r="CD29"/>
  <c r="DR23"/>
  <c r="CH23"/>
  <c r="BY310"/>
  <c r="DI310"/>
  <c r="BY56"/>
  <c r="DI56"/>
  <c r="BZ125"/>
  <c r="DJ125"/>
  <c r="BW127"/>
  <c r="DG127"/>
  <c r="BX130"/>
  <c r="DH130"/>
  <c r="DG193"/>
  <c r="BW193"/>
  <c r="DG203"/>
  <c r="BW203"/>
  <c r="DH214"/>
  <c r="BX214"/>
  <c r="BW216"/>
  <c r="DG216"/>
  <c r="DH294"/>
  <c r="BX294"/>
  <c r="BY109"/>
  <c r="DI109"/>
  <c r="DJ81"/>
  <c r="BZ81"/>
  <c r="BZ83"/>
  <c r="DJ83"/>
  <c r="CA136"/>
  <c r="DK136"/>
  <c r="DJ144"/>
  <c r="BZ144"/>
  <c r="BX154"/>
  <c r="DH154"/>
  <c r="BX162"/>
  <c r="DH162"/>
  <c r="BY173"/>
  <c r="DI173"/>
  <c r="BW183"/>
  <c r="DG183"/>
  <c r="DK187"/>
  <c r="CA187"/>
  <c r="DG190"/>
  <c r="BW190"/>
  <c r="BX223"/>
  <c r="DH223"/>
  <c r="DJ244"/>
  <c r="BZ244"/>
  <c r="DH260"/>
  <c r="BX260"/>
  <c r="BZ313"/>
  <c r="DJ313"/>
  <c r="BY115"/>
  <c r="DI115"/>
  <c r="BY116"/>
  <c r="DI116"/>
  <c r="BX118"/>
  <c r="DH118"/>
  <c r="BY120"/>
  <c r="DI120"/>
  <c r="DI122"/>
  <c r="BY122"/>
  <c r="BY167"/>
  <c r="DI167"/>
  <c r="BZ30"/>
  <c r="DJ30"/>
  <c r="DK36"/>
  <c r="CA36"/>
  <c r="CD299" i="20"/>
  <c r="DK175" i="24"/>
  <c r="CA175"/>
  <c r="DJ218"/>
  <c r="BZ218"/>
  <c r="DM298"/>
  <c r="CC298"/>
  <c r="DM304"/>
  <c r="CC304"/>
  <c r="CB211"/>
  <c r="DL211"/>
  <c r="DM236"/>
  <c r="CC236"/>
  <c r="DL150"/>
  <c r="CB150"/>
  <c r="BY259"/>
  <c r="DI259"/>
  <c r="BY160"/>
  <c r="DI160"/>
  <c r="BY132"/>
  <c r="DI132"/>
  <c r="DP212"/>
  <c r="CF212"/>
  <c r="DW140"/>
  <c r="CM140"/>
  <c r="DM102"/>
  <c r="CC102"/>
  <c r="CE34"/>
  <c r="DO34"/>
  <c r="CH108"/>
  <c r="DR108"/>
  <c r="DR182"/>
  <c r="CH182"/>
  <c r="CH157"/>
  <c r="DR157"/>
  <c r="DJ49"/>
  <c r="BZ49"/>
  <c r="DJ51"/>
  <c r="BZ51"/>
  <c r="BX90"/>
  <c r="DH90"/>
  <c r="BX97"/>
  <c r="DH97"/>
  <c r="CA177"/>
  <c r="DK177"/>
  <c r="BX184"/>
  <c r="DH184"/>
  <c r="BX196"/>
  <c r="DH196"/>
  <c r="BW213"/>
  <c r="DG213"/>
  <c r="BX217"/>
  <c r="DH217"/>
  <c r="BX232"/>
  <c r="DH232"/>
  <c r="DI255"/>
  <c r="BY255"/>
  <c r="DG266"/>
  <c r="BW266"/>
  <c r="DI98"/>
  <c r="BY98"/>
  <c r="DI114"/>
  <c r="BY114"/>
  <c r="BZ121"/>
  <c r="DJ121"/>
  <c r="BW133"/>
  <c r="DG133"/>
  <c r="BX141"/>
  <c r="DH141"/>
  <c r="BW241"/>
  <c r="DG241"/>
  <c r="BX254"/>
  <c r="DH254"/>
  <c r="BW289"/>
  <c r="DG289"/>
  <c r="BW299"/>
  <c r="DG299"/>
  <c r="CA230"/>
  <c r="DK230"/>
  <c r="BZ95"/>
  <c r="DJ95"/>
  <c r="DJ286"/>
  <c r="BZ286"/>
  <c r="DJ22"/>
  <c r="BZ22"/>
  <c r="BY18"/>
  <c r="DI18"/>
  <c r="DL110"/>
  <c r="CB110"/>
  <c r="DM275"/>
  <c r="CC275"/>
  <c r="DK271"/>
  <c r="CA271"/>
  <c r="DJ174"/>
  <c r="BZ174"/>
  <c r="DI50"/>
  <c r="BY50"/>
  <c r="DK240"/>
  <c r="CA240"/>
  <c r="CA38"/>
  <c r="DK38"/>
  <c r="CA292"/>
  <c r="DK292"/>
  <c r="DM267"/>
  <c r="CC267"/>
  <c r="DI300"/>
  <c r="BY300"/>
  <c r="CB256"/>
  <c r="DL256"/>
  <c r="DL245"/>
  <c r="CB245"/>
  <c r="CD94"/>
  <c r="DN94"/>
  <c r="DN53"/>
  <c r="CD53"/>
  <c r="ED73"/>
  <c r="CT73"/>
  <c r="CC145"/>
  <c r="DM145"/>
  <c r="CJ152"/>
  <c r="DT152"/>
  <c r="CD270"/>
  <c r="DN270"/>
  <c r="DN17"/>
  <c r="CD17"/>
  <c r="DL138"/>
  <c r="CB138"/>
  <c r="DK185"/>
  <c r="CA185"/>
  <c r="CD39"/>
  <c r="DN39"/>
  <c r="DK68"/>
  <c r="CA68"/>
  <c r="CI290"/>
  <c r="DS290"/>
  <c r="BZ194"/>
  <c r="DJ194"/>
  <c r="CC229"/>
  <c r="DM229"/>
  <c r="DM202"/>
  <c r="CC202"/>
  <c r="DJ105"/>
  <c r="BZ105"/>
  <c r="DM258"/>
  <c r="CC258"/>
  <c r="DK238"/>
  <c r="CA238"/>
  <c r="BZ82"/>
  <c r="DJ82"/>
  <c r="CF31"/>
  <c r="DP31"/>
  <c r="DJ66"/>
  <c r="BZ66"/>
  <c r="BX131"/>
  <c r="DH131"/>
  <c r="BX180"/>
  <c r="DH180"/>
  <c r="BW205"/>
  <c r="DG205"/>
  <c r="DI101"/>
  <c r="BY101"/>
  <c r="CA103"/>
  <c r="DK103"/>
  <c r="DI71"/>
  <c r="BY71"/>
  <c r="DJ93"/>
  <c r="BZ93"/>
  <c r="CB28"/>
  <c r="DL28"/>
  <c r="DJ303"/>
  <c r="BZ303"/>
  <c r="BZ269"/>
  <c r="DJ269"/>
  <c r="BZ87"/>
  <c r="DJ87"/>
  <c r="CD65" i="20"/>
  <c r="DJ222" i="24"/>
  <c r="BZ222"/>
  <c r="BZ128"/>
  <c r="DJ128"/>
  <c r="BW151"/>
  <c r="DG151"/>
  <c r="BW186"/>
  <c r="DG186"/>
  <c r="BX233"/>
  <c r="DH233"/>
  <c r="BW243"/>
  <c r="DG243"/>
  <c r="BX263"/>
  <c r="DH263"/>
  <c r="BW268"/>
  <c r="DG268"/>
  <c r="BW297"/>
  <c r="DG297"/>
  <c r="CB278"/>
  <c r="DL278"/>
  <c r="BX113"/>
  <c r="DH113"/>
  <c r="DO282"/>
  <c r="CE282"/>
  <c r="DS221"/>
  <c r="CI221"/>
  <c r="CB312"/>
  <c r="DL312"/>
  <c r="DI117"/>
  <c r="BY117"/>
  <c r="BW139"/>
  <c r="DG139"/>
  <c r="BZ179"/>
  <c r="DJ179"/>
  <c r="DH199"/>
  <c r="BX199"/>
  <c r="DG226"/>
  <c r="BW226"/>
  <c r="BX165"/>
  <c r="DH165"/>
  <c r="CB45"/>
  <c r="DL45"/>
  <c r="BY307"/>
  <c r="DI307"/>
  <c r="CC314"/>
  <c r="DM314"/>
  <c r="CD58"/>
  <c r="DN58"/>
  <c r="DI20"/>
  <c r="BY20"/>
  <c r="BY201"/>
  <c r="DI201"/>
  <c r="DJ224"/>
  <c r="BZ224"/>
  <c r="DK253"/>
  <c r="CA253"/>
  <c r="BY21"/>
  <c r="DI21"/>
  <c r="DI159"/>
  <c r="BY159"/>
  <c r="DJ170"/>
  <c r="BZ170"/>
  <c r="DI172"/>
  <c r="BY172"/>
  <c r="DM181"/>
  <c r="CC181"/>
  <c r="DM176"/>
  <c r="CC176"/>
  <c r="CC264"/>
  <c r="DM264"/>
  <c r="CI302"/>
  <c r="DS302"/>
  <c r="DL137"/>
  <c r="CB137"/>
  <c r="DP234"/>
  <c r="CF234"/>
  <c r="CQ80"/>
  <c r="EA80"/>
  <c r="DM284"/>
  <c r="CC284"/>
  <c r="DG47"/>
  <c r="BZ33"/>
  <c r="DJ33"/>
  <c r="DH78"/>
  <c r="BX78"/>
  <c r="BX86"/>
  <c r="DH86"/>
  <c r="DI88"/>
  <c r="BY88"/>
  <c r="DI107"/>
  <c r="BY107"/>
  <c r="DH111"/>
  <c r="BX111"/>
  <c r="BX129"/>
  <c r="DH129"/>
  <c r="BY134"/>
  <c r="DI134"/>
  <c r="CA142"/>
  <c r="DK142"/>
  <c r="BZ146"/>
  <c r="DJ146"/>
  <c r="DH149"/>
  <c r="BX149"/>
  <c r="BW153"/>
  <c r="DG153"/>
  <c r="DH156"/>
  <c r="BX156"/>
  <c r="DH163"/>
  <c r="BX163"/>
  <c r="BW168"/>
  <c r="DG168"/>
  <c r="DG198"/>
  <c r="BW198"/>
  <c r="BZ210"/>
  <c r="DJ210"/>
  <c r="BW239"/>
  <c r="DG239"/>
  <c r="DG257"/>
  <c r="BW257"/>
  <c r="BW272"/>
  <c r="DG272"/>
  <c r="DH293"/>
  <c r="BX293"/>
  <c r="BY42"/>
  <c r="DI42"/>
  <c r="CB72"/>
  <c r="DL72"/>
  <c r="BY77"/>
  <c r="DI77"/>
  <c r="DI89"/>
  <c r="BY89"/>
  <c r="BY96"/>
  <c r="DI96"/>
  <c r="BZ104"/>
  <c r="DJ104"/>
  <c r="BZ123"/>
  <c r="DJ123"/>
  <c r="DG143"/>
  <c r="BW143"/>
  <c r="BW147"/>
  <c r="DG147"/>
  <c r="BW155"/>
  <c r="DG155"/>
  <c r="DH158"/>
  <c r="BX158"/>
  <c r="DG164"/>
  <c r="BW164"/>
  <c r="DH178"/>
  <c r="BX178"/>
  <c r="DG192"/>
  <c r="BW192"/>
  <c r="DH195"/>
  <c r="BX195"/>
  <c r="BX197"/>
  <c r="DH197"/>
  <c r="DG200"/>
  <c r="BW200"/>
  <c r="DH207"/>
  <c r="BX207"/>
  <c r="BW209"/>
  <c r="DG209"/>
  <c r="DH220"/>
  <c r="BX220"/>
  <c r="DH231"/>
  <c r="BX231"/>
  <c r="BW235"/>
  <c r="DG235"/>
  <c r="BW247"/>
  <c r="DG247"/>
  <c r="BX261"/>
  <c r="DH261"/>
  <c r="BW279"/>
  <c r="DG279"/>
  <c r="DG281"/>
  <c r="BW281"/>
  <c r="BX287"/>
  <c r="DH287"/>
  <c r="DG291"/>
  <c r="BW291"/>
  <c r="DJ306"/>
  <c r="BZ306"/>
  <c r="DL283"/>
  <c r="CB283"/>
  <c r="DI285"/>
  <c r="BY285"/>
  <c r="CA274"/>
  <c r="DK274"/>
  <c r="DL246"/>
  <c r="CB246"/>
  <c r="BZ26"/>
  <c r="DJ26"/>
  <c r="DM16"/>
  <c r="CC16"/>
  <c r="CD44"/>
  <c r="DN44"/>
  <c r="DL135"/>
  <c r="CB135"/>
  <c r="DM265"/>
  <c r="CC265"/>
  <c r="DJ112"/>
  <c r="BZ112"/>
  <c r="BZ171"/>
  <c r="DJ171"/>
  <c r="DH64"/>
  <c r="BX64"/>
  <c r="DL15"/>
  <c r="CB15"/>
  <c r="DL188"/>
  <c r="CB188"/>
  <c r="DN40"/>
  <c r="CD40"/>
  <c r="CE161"/>
  <c r="DO161"/>
  <c r="CF273"/>
  <c r="DP273"/>
  <c r="CG311"/>
  <c r="DQ311"/>
  <c r="DL67"/>
  <c r="CB67"/>
  <c r="DN227"/>
  <c r="CD227"/>
  <c r="DN276"/>
  <c r="CD276"/>
  <c r="DL54"/>
  <c r="CB54"/>
  <c r="CB208"/>
  <c r="DL208"/>
  <c r="DO84"/>
  <c r="CE84"/>
  <c r="DS70"/>
  <c r="CI70"/>
  <c r="DI249"/>
  <c r="BY249"/>
  <c r="BY215"/>
  <c r="DI215"/>
  <c r="BY119"/>
  <c r="DI119"/>
  <c r="CF309"/>
  <c r="DP309"/>
  <c r="DI250"/>
  <c r="BY250"/>
  <c r="CA43"/>
  <c r="DK43"/>
  <c r="DJ106"/>
  <c r="BZ106"/>
  <c r="CC251"/>
  <c r="DM251"/>
  <c r="DS92"/>
  <c r="CI92"/>
  <c r="DO204"/>
  <c r="CE204"/>
  <c r="CF296"/>
  <c r="DP296"/>
  <c r="CG288"/>
  <c r="DQ288"/>
  <c r="DK69"/>
  <c r="CA69"/>
  <c r="DK37"/>
  <c r="CA37"/>
  <c r="BZ124"/>
  <c r="DJ124"/>
  <c r="CB277"/>
  <c r="DL277"/>
  <c r="DK46"/>
  <c r="CA46"/>
  <c r="DI99"/>
  <c r="BY99"/>
  <c r="CE280"/>
  <c r="DO280"/>
  <c r="CE52"/>
  <c r="DO52"/>
  <c r="DP74"/>
  <c r="CF74"/>
  <c r="DQ75"/>
  <c r="CG75"/>
  <c r="CA100"/>
  <c r="DK100"/>
  <c r="DK19"/>
  <c r="CA19"/>
  <c r="DI126"/>
  <c r="BY126"/>
  <c r="DJ191"/>
  <c r="BZ191"/>
  <c r="DK169"/>
  <c r="CA169"/>
  <c r="DI252"/>
  <c r="BY252"/>
  <c r="CB79"/>
  <c r="DL79"/>
  <c r="DL248"/>
  <c r="CB248"/>
  <c r="DM206"/>
  <c r="CC206"/>
  <c r="DV219"/>
  <c r="CL219"/>
  <c r="DP295"/>
  <c r="CF295"/>
  <c r="CO76"/>
  <c r="DY76"/>
  <c r="ED242"/>
  <c r="CT242"/>
  <c r="CF91"/>
  <c r="DP91"/>
  <c r="DG301"/>
  <c r="BW301"/>
  <c r="BZ189"/>
  <c r="DJ189"/>
  <c r="BX148"/>
  <c r="DH148"/>
  <c r="DM57"/>
  <c r="CC57"/>
  <c r="DH237"/>
  <c r="BX237"/>
  <c r="DH262"/>
  <c r="BX262"/>
  <c r="CB32"/>
  <c r="DL32"/>
  <c r="CB48"/>
  <c r="DL48"/>
  <c r="BY85"/>
  <c r="DI85"/>
  <c r="DG308"/>
  <c r="BW308"/>
  <c r="BY166"/>
  <c r="DI166"/>
  <c r="DJ60"/>
  <c r="BZ60"/>
  <c r="BZ228"/>
  <c r="DJ228"/>
  <c r="BZ305"/>
  <c r="DJ305"/>
  <c r="CB225"/>
  <c r="DL225"/>
  <c r="BY55"/>
  <c r="DI55"/>
  <c r="CE35"/>
  <c r="DO35"/>
  <c r="CD41"/>
  <c r="DN41"/>
  <c r="CE25"/>
  <c r="DO25"/>
  <c r="BY61"/>
  <c r="DI61"/>
  <c r="DI63"/>
  <c r="BY63"/>
  <c r="CF27"/>
  <c r="DP27"/>
  <c r="DJ62"/>
  <c r="BZ62"/>
  <c r="DJ65"/>
  <c r="BZ65"/>
  <c r="CI23"/>
  <c r="DS23"/>
  <c r="CE29"/>
  <c r="DO29"/>
  <c r="DN59"/>
  <c r="CD59"/>
  <c r="DM24"/>
  <c r="CC24"/>
  <c r="DM48"/>
  <c r="CC48"/>
  <c r="DN57"/>
  <c r="CD57"/>
  <c r="BX301"/>
  <c r="DH301"/>
  <c r="CU242"/>
  <c r="EE242"/>
  <c r="DQ295"/>
  <c r="CG295"/>
  <c r="CM219"/>
  <c r="DW219"/>
  <c r="CD206"/>
  <c r="DN206"/>
  <c r="DM248"/>
  <c r="CC248"/>
  <c r="DJ252"/>
  <c r="BZ252"/>
  <c r="DL169"/>
  <c r="CB169"/>
  <c r="DK191"/>
  <c r="CA191"/>
  <c r="BZ126"/>
  <c r="DJ126"/>
  <c r="CB19"/>
  <c r="DL19"/>
  <c r="DR75"/>
  <c r="CH75"/>
  <c r="DQ74"/>
  <c r="CG74"/>
  <c r="BZ99"/>
  <c r="DJ99"/>
  <c r="CB46"/>
  <c r="DL46"/>
  <c r="CB37"/>
  <c r="DL37"/>
  <c r="CB69"/>
  <c r="DL69"/>
  <c r="DR288"/>
  <c r="CH288"/>
  <c r="CG296"/>
  <c r="DQ296"/>
  <c r="CD251"/>
  <c r="DN251"/>
  <c r="DL43"/>
  <c r="CB43"/>
  <c r="DQ309"/>
  <c r="CG309"/>
  <c r="BZ119"/>
  <c r="DJ119"/>
  <c r="BZ215"/>
  <c r="DJ215"/>
  <c r="CC208"/>
  <c r="DM208"/>
  <c r="CH311"/>
  <c r="DR311"/>
  <c r="CG273"/>
  <c r="DQ273"/>
  <c r="CF161"/>
  <c r="DP161"/>
  <c r="DK171"/>
  <c r="CA171"/>
  <c r="DO44"/>
  <c r="CE44"/>
  <c r="DM246"/>
  <c r="CC246"/>
  <c r="DJ285"/>
  <c r="BZ285"/>
  <c r="CC283"/>
  <c r="DM283"/>
  <c r="DK306"/>
  <c r="CA306"/>
  <c r="DH291"/>
  <c r="BX291"/>
  <c r="BX281"/>
  <c r="DH281"/>
  <c r="BY231"/>
  <c r="DI231"/>
  <c r="DI220"/>
  <c r="BY220"/>
  <c r="BY207"/>
  <c r="DI207"/>
  <c r="BX200"/>
  <c r="DH200"/>
  <c r="BY195"/>
  <c r="DI195"/>
  <c r="BX192"/>
  <c r="DH192"/>
  <c r="BY178"/>
  <c r="DI178"/>
  <c r="BX164"/>
  <c r="DH164"/>
  <c r="DI158"/>
  <c r="BY158"/>
  <c r="DH143"/>
  <c r="BX143"/>
  <c r="DJ89"/>
  <c r="BZ89"/>
  <c r="BY293"/>
  <c r="DI293"/>
  <c r="DH257"/>
  <c r="BX257"/>
  <c r="DH198"/>
  <c r="BX198"/>
  <c r="DI163"/>
  <c r="BY163"/>
  <c r="DI156"/>
  <c r="BY156"/>
  <c r="BY149"/>
  <c r="DI149"/>
  <c r="BY111"/>
  <c r="DI111"/>
  <c r="DJ107"/>
  <c r="BZ107"/>
  <c r="BZ88"/>
  <c r="DJ88"/>
  <c r="DI78"/>
  <c r="BY78"/>
  <c r="DH47"/>
  <c r="BX47"/>
  <c r="DN284"/>
  <c r="CD284"/>
  <c r="CG234"/>
  <c r="DQ234"/>
  <c r="CC137"/>
  <c r="DM137"/>
  <c r="DN176"/>
  <c r="CD176"/>
  <c r="DN181"/>
  <c r="CD181"/>
  <c r="BZ172"/>
  <c r="DJ172"/>
  <c r="DK170"/>
  <c r="CA170"/>
  <c r="DJ159"/>
  <c r="BZ159"/>
  <c r="CB253"/>
  <c r="DL253"/>
  <c r="DK224"/>
  <c r="CA224"/>
  <c r="BZ20"/>
  <c r="DJ20"/>
  <c r="BX226"/>
  <c r="DH226"/>
  <c r="BY199"/>
  <c r="DI199"/>
  <c r="BZ117"/>
  <c r="DJ117"/>
  <c r="DT221"/>
  <c r="CJ221"/>
  <c r="CF282"/>
  <c r="DP282"/>
  <c r="DK269"/>
  <c r="CA269"/>
  <c r="DM28"/>
  <c r="CC28"/>
  <c r="DL103"/>
  <c r="CB103"/>
  <c r="BX205"/>
  <c r="DH205"/>
  <c r="BY180"/>
  <c r="DI180"/>
  <c r="BY131"/>
  <c r="DI131"/>
  <c r="DQ31"/>
  <c r="CG31"/>
  <c r="DK82"/>
  <c r="CA82"/>
  <c r="CD258"/>
  <c r="DN258"/>
  <c r="CA105"/>
  <c r="DK105"/>
  <c r="DN202"/>
  <c r="CD202"/>
  <c r="CJ290"/>
  <c r="DT290"/>
  <c r="DO39"/>
  <c r="CE39"/>
  <c r="CE270"/>
  <c r="DO270"/>
  <c r="CK152"/>
  <c r="DU152"/>
  <c r="CD145"/>
  <c r="DN145"/>
  <c r="DO94"/>
  <c r="CE94"/>
  <c r="CC256"/>
  <c r="DM256"/>
  <c r="DL292"/>
  <c r="CB292"/>
  <c r="DL38"/>
  <c r="CB38"/>
  <c r="CC110"/>
  <c r="DM110"/>
  <c r="BZ18"/>
  <c r="DJ18"/>
  <c r="DK95"/>
  <c r="CA95"/>
  <c r="CB230"/>
  <c r="DL230"/>
  <c r="DJ114"/>
  <c r="BZ114"/>
  <c r="BZ98"/>
  <c r="DJ98"/>
  <c r="DH266"/>
  <c r="BX266"/>
  <c r="BZ255"/>
  <c r="DJ255"/>
  <c r="DK51"/>
  <c r="CA51"/>
  <c r="CA49"/>
  <c r="DK49"/>
  <c r="DS182"/>
  <c r="CI182"/>
  <c r="DN102"/>
  <c r="CD102"/>
  <c r="CN140"/>
  <c r="DX140"/>
  <c r="CG212"/>
  <c r="DQ212"/>
  <c r="DM150"/>
  <c r="CC150"/>
  <c r="DN236"/>
  <c r="CD236"/>
  <c r="DN304"/>
  <c r="CD304"/>
  <c r="CD298"/>
  <c r="DN298"/>
  <c r="CA218"/>
  <c r="DK218"/>
  <c r="CB175"/>
  <c r="DL175"/>
  <c r="DL36"/>
  <c r="CB36"/>
  <c r="BZ120"/>
  <c r="DJ120"/>
  <c r="BY118"/>
  <c r="DI118"/>
  <c r="DJ116"/>
  <c r="BZ116"/>
  <c r="DJ115"/>
  <c r="BZ115"/>
  <c r="DK313"/>
  <c r="CA313"/>
  <c r="DI223"/>
  <c r="BY223"/>
  <c r="DH183"/>
  <c r="BX183"/>
  <c r="DJ173"/>
  <c r="BZ173"/>
  <c r="DI162"/>
  <c r="BY162"/>
  <c r="DI154"/>
  <c r="BY154"/>
  <c r="DL136"/>
  <c r="CB136"/>
  <c r="CA83"/>
  <c r="DK83"/>
  <c r="DI294"/>
  <c r="BY294"/>
  <c r="DI214"/>
  <c r="BY214"/>
  <c r="DH203"/>
  <c r="BX203"/>
  <c r="DH193"/>
  <c r="BX193"/>
  <c r="DK60"/>
  <c r="CA60"/>
  <c r="BZ85"/>
  <c r="DJ85"/>
  <c r="DM32"/>
  <c r="CC32"/>
  <c r="DJ55"/>
  <c r="BZ55"/>
  <c r="DM225"/>
  <c r="CC225"/>
  <c r="CA305"/>
  <c r="DK305"/>
  <c r="CA228"/>
  <c r="DK228"/>
  <c r="DJ166"/>
  <c r="BZ166"/>
  <c r="BX308"/>
  <c r="DH308"/>
  <c r="BY262"/>
  <c r="DI262"/>
  <c r="DI237"/>
  <c r="BY237"/>
  <c r="BY148"/>
  <c r="DI148"/>
  <c r="CA189"/>
  <c r="DK189"/>
  <c r="CG91"/>
  <c r="DQ91"/>
  <c r="DZ76"/>
  <c r="CP76"/>
  <c r="DM79"/>
  <c r="CC79"/>
  <c r="DL100"/>
  <c r="CB100"/>
  <c r="CF52"/>
  <c r="DP52"/>
  <c r="DP280"/>
  <c r="CF280"/>
  <c r="DM277"/>
  <c r="CC277"/>
  <c r="CA124"/>
  <c r="DK124"/>
  <c r="CF204"/>
  <c r="DP204"/>
  <c r="DT92"/>
  <c r="CJ92"/>
  <c r="DK106"/>
  <c r="CA106"/>
  <c r="DJ250"/>
  <c r="BZ250"/>
  <c r="BZ249"/>
  <c r="DJ249"/>
  <c r="DT70"/>
  <c r="CJ70"/>
  <c r="CF84"/>
  <c r="DP84"/>
  <c r="CC54"/>
  <c r="DM54"/>
  <c r="CE276"/>
  <c r="DO276"/>
  <c r="DO227"/>
  <c r="CE227"/>
  <c r="DM67"/>
  <c r="CC67"/>
  <c r="DO40"/>
  <c r="CE40"/>
  <c r="DM188"/>
  <c r="CC188"/>
  <c r="CC15"/>
  <c r="DM15"/>
  <c r="DI64"/>
  <c r="BY64"/>
  <c r="DK112"/>
  <c r="CA112"/>
  <c r="DN265"/>
  <c r="CD265"/>
  <c r="DM135"/>
  <c r="CC135"/>
  <c r="CD16"/>
  <c r="DN16"/>
  <c r="CA26"/>
  <c r="DK26"/>
  <c r="CB274"/>
  <c r="DL274"/>
  <c r="BY287"/>
  <c r="DI287"/>
  <c r="DH279"/>
  <c r="BX279"/>
  <c r="DI261"/>
  <c r="BY261"/>
  <c r="BX247"/>
  <c r="DH247"/>
  <c r="BX235"/>
  <c r="DH235"/>
  <c r="BX209"/>
  <c r="DH209"/>
  <c r="BY197"/>
  <c r="DI197"/>
  <c r="DH155"/>
  <c r="BX155"/>
  <c r="DH147"/>
  <c r="BX147"/>
  <c r="CA123"/>
  <c r="DK123"/>
  <c r="CA104"/>
  <c r="DK104"/>
  <c r="BZ96"/>
  <c r="DJ96"/>
  <c r="BZ77"/>
  <c r="DJ77"/>
  <c r="CC72"/>
  <c r="DM72"/>
  <c r="BZ42"/>
  <c r="DJ42"/>
  <c r="BX272"/>
  <c r="DH272"/>
  <c r="DH239"/>
  <c r="BX239"/>
  <c r="CA210"/>
  <c r="DK210"/>
  <c r="BX168"/>
  <c r="DH168"/>
  <c r="BX153"/>
  <c r="DH153"/>
  <c r="CA146"/>
  <c r="DK146"/>
  <c r="CB142"/>
  <c r="DL142"/>
  <c r="BZ134"/>
  <c r="DJ134"/>
  <c r="BY129"/>
  <c r="DI129"/>
  <c r="BY86"/>
  <c r="DI86"/>
  <c r="DK33"/>
  <c r="CA33"/>
  <c r="CR80"/>
  <c r="EB80"/>
  <c r="DT302"/>
  <c r="CJ302"/>
  <c r="CD264"/>
  <c r="DN264"/>
  <c r="BZ21"/>
  <c r="DJ21"/>
  <c r="BZ201"/>
  <c r="DJ201"/>
  <c r="DO58"/>
  <c r="CE58"/>
  <c r="DN314"/>
  <c r="CD314"/>
  <c r="BZ307"/>
  <c r="DJ307"/>
  <c r="DM45"/>
  <c r="CC45"/>
  <c r="DI165"/>
  <c r="BY165"/>
  <c r="DK179"/>
  <c r="CA179"/>
  <c r="BX139"/>
  <c r="DH139"/>
  <c r="CC312"/>
  <c r="DM312"/>
  <c r="DI113"/>
  <c r="BY113"/>
  <c r="CC278"/>
  <c r="DM278"/>
  <c r="DH297"/>
  <c r="BX297"/>
  <c r="BX268"/>
  <c r="DH268"/>
  <c r="DI263"/>
  <c r="BY263"/>
  <c r="BX243"/>
  <c r="DH243"/>
  <c r="BY233"/>
  <c r="DI233"/>
  <c r="BX186"/>
  <c r="DH186"/>
  <c r="BX151"/>
  <c r="DH151"/>
  <c r="DK128"/>
  <c r="CA128"/>
  <c r="DK222"/>
  <c r="CA222"/>
  <c r="DK87"/>
  <c r="CA87"/>
  <c r="CA303"/>
  <c r="DK303"/>
  <c r="DK93"/>
  <c r="CA93"/>
  <c r="BZ71"/>
  <c r="DJ71"/>
  <c r="BZ101"/>
  <c r="DJ101"/>
  <c r="CA66"/>
  <c r="DK66"/>
  <c r="DL238"/>
  <c r="CB238"/>
  <c r="DN229"/>
  <c r="CD229"/>
  <c r="CA194"/>
  <c r="DK194"/>
  <c r="DL68"/>
  <c r="CB68"/>
  <c r="CB185"/>
  <c r="DL185"/>
  <c r="DM138"/>
  <c r="CC138"/>
  <c r="CE17"/>
  <c r="DO17"/>
  <c r="CU73"/>
  <c r="EE73"/>
  <c r="DO53"/>
  <c r="CE53"/>
  <c r="CC245"/>
  <c r="DM245"/>
  <c r="BZ300"/>
  <c r="DJ300"/>
  <c r="CD267"/>
  <c r="DN267"/>
  <c r="DL240"/>
  <c r="CB240"/>
  <c r="DJ50"/>
  <c r="BZ50"/>
  <c r="CA174"/>
  <c r="DK174"/>
  <c r="CB271"/>
  <c r="DL271"/>
  <c r="DN275"/>
  <c r="CD275"/>
  <c r="DK22"/>
  <c r="CA22"/>
  <c r="CA286"/>
  <c r="DK286"/>
  <c r="DH299"/>
  <c r="BX299"/>
  <c r="DH289"/>
  <c r="BX289"/>
  <c r="BY254"/>
  <c r="DI254"/>
  <c r="BX241"/>
  <c r="DH241"/>
  <c r="BY141"/>
  <c r="DI141"/>
  <c r="DH133"/>
  <c r="BX133"/>
  <c r="CA121"/>
  <c r="DK121"/>
  <c r="DI232"/>
  <c r="BY232"/>
  <c r="BY217"/>
  <c r="DI217"/>
  <c r="BX213"/>
  <c r="DH213"/>
  <c r="BY196"/>
  <c r="DI196"/>
  <c r="DI184"/>
  <c r="BY184"/>
  <c r="DL177"/>
  <c r="CB177"/>
  <c r="BY97"/>
  <c r="DI97"/>
  <c r="BY90"/>
  <c r="DI90"/>
  <c r="DS157"/>
  <c r="CI157"/>
  <c r="CI108"/>
  <c r="DS108"/>
  <c r="CF34"/>
  <c r="DP34"/>
  <c r="DJ132"/>
  <c r="BZ132"/>
  <c r="DJ160"/>
  <c r="BZ160"/>
  <c r="BZ259"/>
  <c r="DJ259"/>
  <c r="DM211"/>
  <c r="CC211"/>
  <c r="DK30"/>
  <c r="CA30"/>
  <c r="DJ167"/>
  <c r="BZ167"/>
  <c r="DJ122"/>
  <c r="BZ122"/>
  <c r="BY260"/>
  <c r="DI260"/>
  <c r="CA244"/>
  <c r="DK244"/>
  <c r="BX190"/>
  <c r="DH190"/>
  <c r="DL187"/>
  <c r="CB187"/>
  <c r="CA144"/>
  <c r="DK144"/>
  <c r="DK81"/>
  <c r="CA81"/>
  <c r="BZ109"/>
  <c r="DJ109"/>
  <c r="BX216"/>
  <c r="DH216"/>
  <c r="BY130"/>
  <c r="DI130"/>
  <c r="BX127"/>
  <c r="DH127"/>
  <c r="DK125"/>
  <c r="CA125"/>
  <c r="BZ56"/>
  <c r="DJ56"/>
  <c r="BZ310"/>
  <c r="DJ310"/>
  <c r="DO41"/>
  <c r="CE41"/>
  <c r="CF35"/>
  <c r="DP35"/>
  <c r="CA65"/>
  <c r="DK65"/>
  <c r="CA62"/>
  <c r="DK62"/>
  <c r="DJ63"/>
  <c r="BZ63"/>
  <c r="CG27"/>
  <c r="DQ27"/>
  <c r="DJ61"/>
  <c r="BZ61"/>
  <c r="CF25"/>
  <c r="DP25"/>
  <c r="CD24"/>
  <c r="DN24"/>
  <c r="DO59"/>
  <c r="CE59"/>
  <c r="CF29"/>
  <c r="DP29"/>
  <c r="CJ23"/>
  <c r="DT23"/>
  <c r="CA310"/>
  <c r="DK310"/>
  <c r="DI127"/>
  <c r="BY127"/>
  <c r="DI216"/>
  <c r="BY216"/>
  <c r="DL244"/>
  <c r="CB244"/>
  <c r="DT108"/>
  <c r="CJ108"/>
  <c r="BY213"/>
  <c r="DI213"/>
  <c r="DJ141"/>
  <c r="BZ141"/>
  <c r="DL174"/>
  <c r="CB174"/>
  <c r="DO267"/>
  <c r="CE267"/>
  <c r="DN245"/>
  <c r="CD245"/>
  <c r="EF73"/>
  <c r="CV73"/>
  <c r="CA101"/>
  <c r="DK101"/>
  <c r="CB303"/>
  <c r="DL303"/>
  <c r="DI186"/>
  <c r="BY186"/>
  <c r="DI243"/>
  <c r="BY243"/>
  <c r="DI268"/>
  <c r="BY268"/>
  <c r="CD278"/>
  <c r="DN278"/>
  <c r="BY139"/>
  <c r="DI139"/>
  <c r="DK307"/>
  <c r="CA307"/>
  <c r="CA201"/>
  <c r="DK201"/>
  <c r="CA21"/>
  <c r="DK21"/>
  <c r="CS80"/>
  <c r="EC80"/>
  <c r="BZ129"/>
  <c r="DJ129"/>
  <c r="DM142"/>
  <c r="CC142"/>
  <c r="CB146"/>
  <c r="DL146"/>
  <c r="BY168"/>
  <c r="DI168"/>
  <c r="BY272"/>
  <c r="DI272"/>
  <c r="CD72"/>
  <c r="DN72"/>
  <c r="CA77"/>
  <c r="DK77"/>
  <c r="CA96"/>
  <c r="DK96"/>
  <c r="DL104"/>
  <c r="CB104"/>
  <c r="DL123"/>
  <c r="CB123"/>
  <c r="DJ197"/>
  <c r="BZ197"/>
  <c r="DI209"/>
  <c r="BY209"/>
  <c r="DI247"/>
  <c r="BY247"/>
  <c r="DJ287"/>
  <c r="BZ287"/>
  <c r="CC274"/>
  <c r="DM274"/>
  <c r="DL26"/>
  <c r="CB26"/>
  <c r="CE16"/>
  <c r="DO16"/>
  <c r="DJ64"/>
  <c r="BZ64"/>
  <c r="DN188"/>
  <c r="CD188"/>
  <c r="CF40"/>
  <c r="DP40"/>
  <c r="DN67"/>
  <c r="CD67"/>
  <c r="DP227"/>
  <c r="CF227"/>
  <c r="CK70"/>
  <c r="DU70"/>
  <c r="DK250"/>
  <c r="CA250"/>
  <c r="CB106"/>
  <c r="DL106"/>
  <c r="CK92"/>
  <c r="DU92"/>
  <c r="DN277"/>
  <c r="CD277"/>
  <c r="DQ280"/>
  <c r="CG280"/>
  <c r="DM100"/>
  <c r="CC100"/>
  <c r="DN79"/>
  <c r="CD79"/>
  <c r="CQ76"/>
  <c r="EA76"/>
  <c r="DJ237"/>
  <c r="BZ237"/>
  <c r="DK166"/>
  <c r="CA166"/>
  <c r="CD225"/>
  <c r="DN225"/>
  <c r="CA55"/>
  <c r="DK55"/>
  <c r="CD32"/>
  <c r="DN32"/>
  <c r="CB60"/>
  <c r="DL60"/>
  <c r="BY193"/>
  <c r="DI193"/>
  <c r="DI203"/>
  <c r="BY203"/>
  <c r="DJ214"/>
  <c r="BZ214"/>
  <c r="BZ294"/>
  <c r="DJ294"/>
  <c r="CB83"/>
  <c r="DL83"/>
  <c r="DJ118"/>
  <c r="BZ118"/>
  <c r="DK120"/>
  <c r="CA120"/>
  <c r="DM175"/>
  <c r="CC175"/>
  <c r="DL218"/>
  <c r="CB218"/>
  <c r="DO298"/>
  <c r="CE298"/>
  <c r="CH212"/>
  <c r="DR212"/>
  <c r="CO140"/>
  <c r="DY140"/>
  <c r="CB49"/>
  <c r="DL49"/>
  <c r="CA255"/>
  <c r="DK255"/>
  <c r="CA98"/>
  <c r="DK98"/>
  <c r="DM230"/>
  <c r="CC230"/>
  <c r="DK18"/>
  <c r="CA18"/>
  <c r="CD110"/>
  <c r="DN110"/>
  <c r="DN256"/>
  <c r="CD256"/>
  <c r="DO145"/>
  <c r="CE145"/>
  <c r="CL152"/>
  <c r="DV152"/>
  <c r="CF270"/>
  <c r="DP270"/>
  <c r="CK290"/>
  <c r="DU290"/>
  <c r="DL105"/>
  <c r="CB105"/>
  <c r="CE258"/>
  <c r="DO258"/>
  <c r="DJ131"/>
  <c r="BZ131"/>
  <c r="BZ180"/>
  <c r="DJ180"/>
  <c r="DI205"/>
  <c r="BY205"/>
  <c r="DQ282"/>
  <c r="CG282"/>
  <c r="DK117"/>
  <c r="CA117"/>
  <c r="DJ199"/>
  <c r="BZ199"/>
  <c r="DI226"/>
  <c r="BY226"/>
  <c r="CA20"/>
  <c r="DK20"/>
  <c r="CC253"/>
  <c r="DM253"/>
  <c r="CA172"/>
  <c r="DK172"/>
  <c r="CD137"/>
  <c r="DN137"/>
  <c r="DR234"/>
  <c r="CH234"/>
  <c r="DK88"/>
  <c r="CA88"/>
  <c r="BZ111"/>
  <c r="DJ111"/>
  <c r="DJ149"/>
  <c r="BZ149"/>
  <c r="BZ293"/>
  <c r="DJ293"/>
  <c r="BY164"/>
  <c r="DI164"/>
  <c r="BZ178"/>
  <c r="DJ178"/>
  <c r="DI192"/>
  <c r="BY192"/>
  <c r="DJ195"/>
  <c r="BZ195"/>
  <c r="BY200"/>
  <c r="DI200"/>
  <c r="BZ207"/>
  <c r="DJ207"/>
  <c r="DJ231"/>
  <c r="BZ231"/>
  <c r="DI281"/>
  <c r="BY281"/>
  <c r="DN283"/>
  <c r="CD283"/>
  <c r="CB171"/>
  <c r="DL171"/>
  <c r="CH309"/>
  <c r="DR309"/>
  <c r="CC43"/>
  <c r="DM43"/>
  <c r="DS288"/>
  <c r="CI288"/>
  <c r="CC69"/>
  <c r="DM69"/>
  <c r="DM37"/>
  <c r="CC37"/>
  <c r="DM46"/>
  <c r="CC46"/>
  <c r="CA99"/>
  <c r="DK99"/>
  <c r="CC19"/>
  <c r="DM19"/>
  <c r="CA126"/>
  <c r="DK126"/>
  <c r="DO206"/>
  <c r="CE206"/>
  <c r="DX219"/>
  <c r="CN219"/>
  <c r="CV242"/>
  <c r="EF242"/>
  <c r="BY301"/>
  <c r="DI301"/>
  <c r="CA56"/>
  <c r="DK56"/>
  <c r="DJ130"/>
  <c r="BZ130"/>
  <c r="CA109"/>
  <c r="DK109"/>
  <c r="DL144"/>
  <c r="CB144"/>
  <c r="DI190"/>
  <c r="BY190"/>
  <c r="DJ260"/>
  <c r="BZ260"/>
  <c r="CA259"/>
  <c r="DK259"/>
  <c r="DQ34"/>
  <c r="CG34"/>
  <c r="BZ90"/>
  <c r="DJ90"/>
  <c r="BZ97"/>
  <c r="DJ97"/>
  <c r="DJ196"/>
  <c r="BZ196"/>
  <c r="BZ217"/>
  <c r="DJ217"/>
  <c r="DL121"/>
  <c r="CB121"/>
  <c r="DI241"/>
  <c r="BY241"/>
  <c r="BZ254"/>
  <c r="DJ254"/>
  <c r="CB286"/>
  <c r="DL286"/>
  <c r="DM271"/>
  <c r="CC271"/>
  <c r="DK300"/>
  <c r="CA300"/>
  <c r="DP17"/>
  <c r="CF17"/>
  <c r="DM185"/>
  <c r="CC185"/>
  <c r="CB194"/>
  <c r="DL194"/>
  <c r="CB66"/>
  <c r="DL66"/>
  <c r="DK71"/>
  <c r="CA71"/>
  <c r="DI151"/>
  <c r="BY151"/>
  <c r="DJ233"/>
  <c r="BZ233"/>
  <c r="CD312"/>
  <c r="DN312"/>
  <c r="DO264"/>
  <c r="CE264"/>
  <c r="DJ86"/>
  <c r="BZ86"/>
  <c r="CA134"/>
  <c r="DK134"/>
  <c r="BY153"/>
  <c r="DI153"/>
  <c r="CB210"/>
  <c r="DL210"/>
  <c r="DK42"/>
  <c r="CA42"/>
  <c r="DI235"/>
  <c r="BY235"/>
  <c r="CB125"/>
  <c r="DL125"/>
  <c r="DL81"/>
  <c r="CB81"/>
  <c r="CC187"/>
  <c r="DM187"/>
  <c r="CA122"/>
  <c r="DK122"/>
  <c r="DK167"/>
  <c r="CA167"/>
  <c r="CB30"/>
  <c r="DL30"/>
  <c r="CD211"/>
  <c r="DN211"/>
  <c r="DK160"/>
  <c r="CA160"/>
  <c r="DK132"/>
  <c r="CA132"/>
  <c r="DT157"/>
  <c r="CJ157"/>
  <c r="CC177"/>
  <c r="DM177"/>
  <c r="BZ184"/>
  <c r="DJ184"/>
  <c r="BZ232"/>
  <c r="DJ232"/>
  <c r="DI133"/>
  <c r="BY133"/>
  <c r="BY289"/>
  <c r="DI289"/>
  <c r="BY299"/>
  <c r="DI299"/>
  <c r="DL22"/>
  <c r="CB22"/>
  <c r="DO275"/>
  <c r="CE275"/>
  <c r="DK50"/>
  <c r="CA50"/>
  <c r="DM240"/>
  <c r="CC240"/>
  <c r="DP53"/>
  <c r="CF53"/>
  <c r="DN138"/>
  <c r="CD138"/>
  <c r="CC68"/>
  <c r="DM68"/>
  <c r="DO229"/>
  <c r="CE229"/>
  <c r="CC238"/>
  <c r="DM238"/>
  <c r="CB93"/>
  <c r="DL93"/>
  <c r="DL87"/>
  <c r="CB87"/>
  <c r="CB222"/>
  <c r="DL222"/>
  <c r="DL128"/>
  <c r="CB128"/>
  <c r="DJ263"/>
  <c r="BZ263"/>
  <c r="BY297"/>
  <c r="DI297"/>
  <c r="DJ113"/>
  <c r="BZ113"/>
  <c r="DL179"/>
  <c r="CB179"/>
  <c r="DJ165"/>
  <c r="BZ165"/>
  <c r="DN45"/>
  <c r="CD45"/>
  <c r="DO314"/>
  <c r="CE314"/>
  <c r="CF58"/>
  <c r="DP58"/>
  <c r="DU302"/>
  <c r="CK302"/>
  <c r="CB33"/>
  <c r="DL33"/>
  <c r="DI239"/>
  <c r="BY239"/>
  <c r="DI147"/>
  <c r="BY147"/>
  <c r="DI155"/>
  <c r="BY155"/>
  <c r="BZ261"/>
  <c r="DJ261"/>
  <c r="DI279"/>
  <c r="BY279"/>
  <c r="CD135"/>
  <c r="DN135"/>
  <c r="DO265"/>
  <c r="CE265"/>
  <c r="DL112"/>
  <c r="CB112"/>
  <c r="CD15"/>
  <c r="DN15"/>
  <c r="DP276"/>
  <c r="CF276"/>
  <c r="CD54"/>
  <c r="DN54"/>
  <c r="DQ84"/>
  <c r="CG84"/>
  <c r="DK249"/>
  <c r="CA249"/>
  <c r="CG204"/>
  <c r="DQ204"/>
  <c r="CB124"/>
  <c r="DL124"/>
  <c r="CG52"/>
  <c r="DQ52"/>
  <c r="DR91"/>
  <c r="CH91"/>
  <c r="CB189"/>
  <c r="DL189"/>
  <c r="BZ148"/>
  <c r="DJ148"/>
  <c r="BZ262"/>
  <c r="DJ262"/>
  <c r="BY308"/>
  <c r="DI308"/>
  <c r="DL228"/>
  <c r="CB228"/>
  <c r="DL305"/>
  <c r="CB305"/>
  <c r="DK85"/>
  <c r="CA85"/>
  <c r="DM136"/>
  <c r="CC136"/>
  <c r="BZ154"/>
  <c r="DJ154"/>
  <c r="BZ162"/>
  <c r="DJ162"/>
  <c r="CA173"/>
  <c r="DK173"/>
  <c r="BY183"/>
  <c r="DI183"/>
  <c r="BZ223"/>
  <c r="DJ223"/>
  <c r="CB313"/>
  <c r="DL313"/>
  <c r="CA115"/>
  <c r="DK115"/>
  <c r="CA116"/>
  <c r="DK116"/>
  <c r="DM36"/>
  <c r="CC36"/>
  <c r="DO304"/>
  <c r="CE304"/>
  <c r="CE236"/>
  <c r="DO236"/>
  <c r="DN150"/>
  <c r="CD150"/>
  <c r="DO102"/>
  <c r="CE102"/>
  <c r="DT182"/>
  <c r="CJ182"/>
  <c r="DL51"/>
  <c r="CB51"/>
  <c r="DI266"/>
  <c r="BY266"/>
  <c r="CA114"/>
  <c r="DK114"/>
  <c r="DL95"/>
  <c r="CB95"/>
  <c r="DM38"/>
  <c r="CC38"/>
  <c r="DM292"/>
  <c r="CC292"/>
  <c r="DP94"/>
  <c r="CF94"/>
  <c r="CF39"/>
  <c r="DP39"/>
  <c r="DO202"/>
  <c r="CE202"/>
  <c r="DL82"/>
  <c r="CB82"/>
  <c r="DR31"/>
  <c r="CH31"/>
  <c r="CC103"/>
  <c r="DM103"/>
  <c r="DN28"/>
  <c r="CD28"/>
  <c r="CB269"/>
  <c r="DL269"/>
  <c r="CK221"/>
  <c r="DU221"/>
  <c r="DL224"/>
  <c r="CB224"/>
  <c r="DK159"/>
  <c r="CA159"/>
  <c r="CB170"/>
  <c r="DL170"/>
  <c r="DO181"/>
  <c r="CE181"/>
  <c r="DO176"/>
  <c r="CE176"/>
  <c r="CE284"/>
  <c r="DO284"/>
  <c r="DI47"/>
  <c r="BY47"/>
  <c r="DJ78"/>
  <c r="BZ78"/>
  <c r="DK107"/>
  <c r="CA107"/>
  <c r="DJ156"/>
  <c r="BZ156"/>
  <c r="DJ163"/>
  <c r="BZ163"/>
  <c r="DI198"/>
  <c r="BY198"/>
  <c r="DI257"/>
  <c r="BY257"/>
  <c r="DK89"/>
  <c r="CA89"/>
  <c r="BY143"/>
  <c r="DI143"/>
  <c r="BZ158"/>
  <c r="DJ158"/>
  <c r="BZ220"/>
  <c r="DJ220"/>
  <c r="BY291"/>
  <c r="DI291"/>
  <c r="DL306"/>
  <c r="CB306"/>
  <c r="DK285"/>
  <c r="CA285"/>
  <c r="DN246"/>
  <c r="CD246"/>
  <c r="DP44"/>
  <c r="CF44"/>
  <c r="DQ161"/>
  <c r="CG161"/>
  <c r="DR273"/>
  <c r="CH273"/>
  <c r="CI311"/>
  <c r="DS311"/>
  <c r="DN208"/>
  <c r="CD208"/>
  <c r="DK215"/>
  <c r="CA215"/>
  <c r="DK119"/>
  <c r="CA119"/>
  <c r="CE251"/>
  <c r="DO251"/>
  <c r="CH296"/>
  <c r="DR296"/>
  <c r="CH74"/>
  <c r="DR74"/>
  <c r="CI75"/>
  <c r="DS75"/>
  <c r="DL191"/>
  <c r="CB191"/>
  <c r="CC169"/>
  <c r="DM169"/>
  <c r="DK252"/>
  <c r="CA252"/>
  <c r="CD248"/>
  <c r="DN248"/>
  <c r="DR295"/>
  <c r="CH295"/>
  <c r="CE57"/>
  <c r="DO57"/>
  <c r="CD48"/>
  <c r="DN48"/>
  <c r="CF41"/>
  <c r="DP41"/>
  <c r="CG35"/>
  <c r="DQ35"/>
  <c r="DK61"/>
  <c r="CA61"/>
  <c r="CA63"/>
  <c r="DK63"/>
  <c r="CG25"/>
  <c r="DQ25"/>
  <c r="DR27"/>
  <c r="CH27"/>
  <c r="DL62"/>
  <c r="CB62"/>
  <c r="DL65"/>
  <c r="CB65"/>
  <c r="DP59"/>
  <c r="CF59"/>
  <c r="CK23"/>
  <c r="DU23"/>
  <c r="DQ29"/>
  <c r="CG29"/>
  <c r="DO24"/>
  <c r="CE24"/>
  <c r="CI295"/>
  <c r="DS295"/>
  <c r="DL215"/>
  <c r="CB215"/>
  <c r="CI273"/>
  <c r="DS273"/>
  <c r="CB285"/>
  <c r="DL285"/>
  <c r="DJ257"/>
  <c r="BZ257"/>
  <c r="CA163"/>
  <c r="DK163"/>
  <c r="DL107"/>
  <c r="CB107"/>
  <c r="DP176"/>
  <c r="CF176"/>
  <c r="DL159"/>
  <c r="CB159"/>
  <c r="CC224"/>
  <c r="DM224"/>
  <c r="DO28"/>
  <c r="CE28"/>
  <c r="DS31"/>
  <c r="CI31"/>
  <c r="DM82"/>
  <c r="CC82"/>
  <c r="CF202"/>
  <c r="DP202"/>
  <c r="CG94"/>
  <c r="DQ94"/>
  <c r="CD292"/>
  <c r="DN292"/>
  <c r="DN38"/>
  <c r="CD38"/>
  <c r="DM95"/>
  <c r="CC95"/>
  <c r="DJ266"/>
  <c r="BZ266"/>
  <c r="CC51"/>
  <c r="DM51"/>
  <c r="CK182"/>
  <c r="DU182"/>
  <c r="CF102"/>
  <c r="DP102"/>
  <c r="DO150"/>
  <c r="CE150"/>
  <c r="DP304"/>
  <c r="CF304"/>
  <c r="DN36"/>
  <c r="CD36"/>
  <c r="CD136"/>
  <c r="DN136"/>
  <c r="DL85"/>
  <c r="CB85"/>
  <c r="DM305"/>
  <c r="CC305"/>
  <c r="DM228"/>
  <c r="CC228"/>
  <c r="CI91"/>
  <c r="DS91"/>
  <c r="DL249"/>
  <c r="CB249"/>
  <c r="CH84"/>
  <c r="DR84"/>
  <c r="CG276"/>
  <c r="DQ276"/>
  <c r="CC112"/>
  <c r="DM112"/>
  <c r="DP265"/>
  <c r="CF265"/>
  <c r="BZ279"/>
  <c r="DJ279"/>
  <c r="BZ155"/>
  <c r="DJ155"/>
  <c r="BZ147"/>
  <c r="DJ147"/>
  <c r="BZ239"/>
  <c r="DJ239"/>
  <c r="DV302"/>
  <c r="CL302"/>
  <c r="CF314"/>
  <c r="DP314"/>
  <c r="DO45"/>
  <c r="CE45"/>
  <c r="CA165"/>
  <c r="DK165"/>
  <c r="DM179"/>
  <c r="CC179"/>
  <c r="CA113"/>
  <c r="DK113"/>
  <c r="CA263"/>
  <c r="DK263"/>
  <c r="CC128"/>
  <c r="DM128"/>
  <c r="CC87"/>
  <c r="DM87"/>
  <c r="CF229"/>
  <c r="DP229"/>
  <c r="CE138"/>
  <c r="DO138"/>
  <c r="DQ53"/>
  <c r="CG53"/>
  <c r="CD240"/>
  <c r="DN240"/>
  <c r="CB50"/>
  <c r="DL50"/>
  <c r="CF275"/>
  <c r="DP275"/>
  <c r="DM22"/>
  <c r="CC22"/>
  <c r="DJ133"/>
  <c r="BZ133"/>
  <c r="CK157"/>
  <c r="DU157"/>
  <c r="DL132"/>
  <c r="CB132"/>
  <c r="DL160"/>
  <c r="CB160"/>
  <c r="CB167"/>
  <c r="DL167"/>
  <c r="CC81"/>
  <c r="DM81"/>
  <c r="BZ235"/>
  <c r="DJ235"/>
  <c r="CB42"/>
  <c r="DL42"/>
  <c r="DK86"/>
  <c r="CA86"/>
  <c r="DP264"/>
  <c r="CF264"/>
  <c r="CA233"/>
  <c r="DK233"/>
  <c r="BZ151"/>
  <c r="DJ151"/>
  <c r="CB71"/>
  <c r="DL71"/>
  <c r="DN185"/>
  <c r="CD185"/>
  <c r="CG17"/>
  <c r="DQ17"/>
  <c r="DL300"/>
  <c r="CB300"/>
  <c r="DN271"/>
  <c r="CD271"/>
  <c r="BZ241"/>
  <c r="DJ241"/>
  <c r="CC121"/>
  <c r="DM121"/>
  <c r="DK196"/>
  <c r="CA196"/>
  <c r="CH34"/>
  <c r="DR34"/>
  <c r="CA260"/>
  <c r="DK260"/>
  <c r="BZ190"/>
  <c r="DJ190"/>
  <c r="CC144"/>
  <c r="DM144"/>
  <c r="CA130"/>
  <c r="DK130"/>
  <c r="CO219"/>
  <c r="DY219"/>
  <c r="DP206"/>
  <c r="CF206"/>
  <c r="DN46"/>
  <c r="CD46"/>
  <c r="CD37"/>
  <c r="DN37"/>
  <c r="DN43"/>
  <c r="CD43"/>
  <c r="CI309"/>
  <c r="DS309"/>
  <c r="DM171"/>
  <c r="CC171"/>
  <c r="DK207"/>
  <c r="CA207"/>
  <c r="BZ200"/>
  <c r="DJ200"/>
  <c r="DK178"/>
  <c r="CA178"/>
  <c r="BZ164"/>
  <c r="DJ164"/>
  <c r="CA293"/>
  <c r="DK293"/>
  <c r="DK111"/>
  <c r="CA111"/>
  <c r="DO137"/>
  <c r="CE137"/>
  <c r="CB172"/>
  <c r="DL172"/>
  <c r="DN253"/>
  <c r="CD253"/>
  <c r="DL20"/>
  <c r="CB20"/>
  <c r="DK180"/>
  <c r="CA180"/>
  <c r="DP258"/>
  <c r="CF258"/>
  <c r="DV290"/>
  <c r="CL290"/>
  <c r="CG270"/>
  <c r="DQ270"/>
  <c r="DW152"/>
  <c r="CM152"/>
  <c r="CE110"/>
  <c r="DO110"/>
  <c r="CB98"/>
  <c r="DL98"/>
  <c r="CB255"/>
  <c r="DL255"/>
  <c r="CC49"/>
  <c r="DM49"/>
  <c r="CP140"/>
  <c r="DZ140"/>
  <c r="CI212"/>
  <c r="DS212"/>
  <c r="CC83"/>
  <c r="DM83"/>
  <c r="CA294"/>
  <c r="DK294"/>
  <c r="BZ193"/>
  <c r="DJ193"/>
  <c r="DM60"/>
  <c r="CC60"/>
  <c r="CE32"/>
  <c r="DO32"/>
  <c r="DL55"/>
  <c r="CB55"/>
  <c r="DO225"/>
  <c r="CE225"/>
  <c r="EB76"/>
  <c r="CR76"/>
  <c r="CL92"/>
  <c r="DV92"/>
  <c r="DM106"/>
  <c r="CC106"/>
  <c r="CL70"/>
  <c r="DV70"/>
  <c r="DQ40"/>
  <c r="CG40"/>
  <c r="CF16"/>
  <c r="DP16"/>
  <c r="DN274"/>
  <c r="CD274"/>
  <c r="DL96"/>
  <c r="CB96"/>
  <c r="DL77"/>
  <c r="CB77"/>
  <c r="DO72"/>
  <c r="CE72"/>
  <c r="BZ272"/>
  <c r="DJ272"/>
  <c r="DJ168"/>
  <c r="BZ168"/>
  <c r="DM146"/>
  <c r="CC146"/>
  <c r="CA129"/>
  <c r="DK129"/>
  <c r="CT80"/>
  <c r="ED80"/>
  <c r="DL21"/>
  <c r="CB21"/>
  <c r="DL201"/>
  <c r="CB201"/>
  <c r="BZ139"/>
  <c r="DJ139"/>
  <c r="DO278"/>
  <c r="CE278"/>
  <c r="CC303"/>
  <c r="DM303"/>
  <c r="CB101"/>
  <c r="DL101"/>
  <c r="DJ213"/>
  <c r="BZ213"/>
  <c r="CB310"/>
  <c r="DL310"/>
  <c r="CB252"/>
  <c r="DL252"/>
  <c r="CC191"/>
  <c r="DM191"/>
  <c r="DL119"/>
  <c r="CB119"/>
  <c r="DO208"/>
  <c r="CE208"/>
  <c r="DR161"/>
  <c r="CH161"/>
  <c r="CG44"/>
  <c r="DQ44"/>
  <c r="DO246"/>
  <c r="CE246"/>
  <c r="CC306"/>
  <c r="DM306"/>
  <c r="CB89"/>
  <c r="DL89"/>
  <c r="BZ198"/>
  <c r="DJ198"/>
  <c r="CA156"/>
  <c r="DK156"/>
  <c r="CA78"/>
  <c r="DK78"/>
  <c r="BZ47"/>
  <c r="DJ47"/>
  <c r="DP181"/>
  <c r="CF181"/>
  <c r="CE48"/>
  <c r="DO48"/>
  <c r="CF57"/>
  <c r="DP57"/>
  <c r="DO248"/>
  <c r="CE248"/>
  <c r="CD169"/>
  <c r="DN169"/>
  <c r="CJ75"/>
  <c r="DT75"/>
  <c r="DS74"/>
  <c r="CI74"/>
  <c r="DS296"/>
  <c r="CI296"/>
  <c r="DP251"/>
  <c r="CF251"/>
  <c r="CJ311"/>
  <c r="DT311"/>
  <c r="BZ291"/>
  <c r="DJ291"/>
  <c r="CA220"/>
  <c r="DK220"/>
  <c r="DK158"/>
  <c r="CA158"/>
  <c r="BZ143"/>
  <c r="DJ143"/>
  <c r="DP284"/>
  <c r="CF284"/>
  <c r="DM170"/>
  <c r="CC170"/>
  <c r="CL221"/>
  <c r="DV221"/>
  <c r="DM269"/>
  <c r="CC269"/>
  <c r="DN103"/>
  <c r="CD103"/>
  <c r="CG39"/>
  <c r="DQ39"/>
  <c r="CB114"/>
  <c r="DL114"/>
  <c r="DP236"/>
  <c r="CF236"/>
  <c r="DL116"/>
  <c r="CB116"/>
  <c r="DL115"/>
  <c r="CB115"/>
  <c r="CC313"/>
  <c r="DM313"/>
  <c r="CA223"/>
  <c r="DK223"/>
  <c r="BZ183"/>
  <c r="DJ183"/>
  <c r="CB173"/>
  <c r="DL173"/>
  <c r="DK162"/>
  <c r="CA162"/>
  <c r="CA154"/>
  <c r="DK154"/>
  <c r="BZ308"/>
  <c r="DJ308"/>
  <c r="CA262"/>
  <c r="DK262"/>
  <c r="DK148"/>
  <c r="CA148"/>
  <c r="DM189"/>
  <c r="CC189"/>
  <c r="CH52"/>
  <c r="DR52"/>
  <c r="CC124"/>
  <c r="DM124"/>
  <c r="DR204"/>
  <c r="CH204"/>
  <c r="CE54"/>
  <c r="DO54"/>
  <c r="CE15"/>
  <c r="DO15"/>
  <c r="CE135"/>
  <c r="DO135"/>
  <c r="DK261"/>
  <c r="CA261"/>
  <c r="DM33"/>
  <c r="CC33"/>
  <c r="DQ58"/>
  <c r="CG58"/>
  <c r="DJ297"/>
  <c r="BZ297"/>
  <c r="CC222"/>
  <c r="DM222"/>
  <c r="CC93"/>
  <c r="DM93"/>
  <c r="DN238"/>
  <c r="CD238"/>
  <c r="CD68"/>
  <c r="DN68"/>
  <c r="DJ299"/>
  <c r="BZ299"/>
  <c r="BZ289"/>
  <c r="DJ289"/>
  <c r="DK232"/>
  <c r="CA232"/>
  <c r="CA184"/>
  <c r="DK184"/>
  <c r="DN177"/>
  <c r="CD177"/>
  <c r="DO211"/>
  <c r="CE211"/>
  <c r="CC30"/>
  <c r="DM30"/>
  <c r="CB122"/>
  <c r="DL122"/>
  <c r="DN187"/>
  <c r="CD187"/>
  <c r="CC125"/>
  <c r="DM125"/>
  <c r="DM210"/>
  <c r="CC210"/>
  <c r="BZ153"/>
  <c r="DJ153"/>
  <c r="CB134"/>
  <c r="DL134"/>
  <c r="CE312"/>
  <c r="DO312"/>
  <c r="CC66"/>
  <c r="DM66"/>
  <c r="CC194"/>
  <c r="DM194"/>
  <c r="CC286"/>
  <c r="DM286"/>
  <c r="CA254"/>
  <c r="DK254"/>
  <c r="CA217"/>
  <c r="DK217"/>
  <c r="DK97"/>
  <c r="CA97"/>
  <c r="CA90"/>
  <c r="DK90"/>
  <c r="CB259"/>
  <c r="DL259"/>
  <c r="DL109"/>
  <c r="CB109"/>
  <c r="CB56"/>
  <c r="DL56"/>
  <c r="BZ301"/>
  <c r="DJ301"/>
  <c r="EG242"/>
  <c r="CW242"/>
  <c r="CB126"/>
  <c r="DL126"/>
  <c r="CD19"/>
  <c r="DN19"/>
  <c r="CB99"/>
  <c r="DL99"/>
  <c r="DN69"/>
  <c r="CD69"/>
  <c r="CJ288"/>
  <c r="DT288"/>
  <c r="CE283"/>
  <c r="DO283"/>
  <c r="BZ281"/>
  <c r="DJ281"/>
  <c r="DK231"/>
  <c r="CA231"/>
  <c r="DK195"/>
  <c r="CA195"/>
  <c r="BZ192"/>
  <c r="DJ192"/>
  <c r="CA149"/>
  <c r="DK149"/>
  <c r="DL88"/>
  <c r="CB88"/>
  <c r="CI234"/>
  <c r="DS234"/>
  <c r="DJ226"/>
  <c r="BZ226"/>
  <c r="DK199"/>
  <c r="CA199"/>
  <c r="DL117"/>
  <c r="CB117"/>
  <c r="DR282"/>
  <c r="CH282"/>
  <c r="BZ205"/>
  <c r="DJ205"/>
  <c r="DK131"/>
  <c r="CA131"/>
  <c r="CC105"/>
  <c r="DM105"/>
  <c r="DP145"/>
  <c r="CF145"/>
  <c r="CE256"/>
  <c r="DO256"/>
  <c r="CB18"/>
  <c r="DL18"/>
  <c r="DN230"/>
  <c r="CD230"/>
  <c r="DP298"/>
  <c r="CF298"/>
  <c r="DM218"/>
  <c r="CC218"/>
  <c r="DN175"/>
  <c r="CD175"/>
  <c r="DL120"/>
  <c r="CB120"/>
  <c r="DK118"/>
  <c r="CA118"/>
  <c r="CA214"/>
  <c r="DK214"/>
  <c r="DJ203"/>
  <c r="BZ203"/>
  <c r="DL166"/>
  <c r="CB166"/>
  <c r="DK237"/>
  <c r="CA237"/>
  <c r="DO79"/>
  <c r="CE79"/>
  <c r="DN100"/>
  <c r="CD100"/>
  <c r="CH280"/>
  <c r="DR280"/>
  <c r="DO277"/>
  <c r="CE277"/>
  <c r="DL250"/>
  <c r="CB250"/>
  <c r="CG227"/>
  <c r="DQ227"/>
  <c r="DO67"/>
  <c r="CE67"/>
  <c r="DO188"/>
  <c r="CE188"/>
  <c r="CA64"/>
  <c r="DK64"/>
  <c r="DM26"/>
  <c r="CC26"/>
  <c r="DK287"/>
  <c r="CA287"/>
  <c r="BZ247"/>
  <c r="DJ247"/>
  <c r="BZ209"/>
  <c r="DJ209"/>
  <c r="CA197"/>
  <c r="DK197"/>
  <c r="CC123"/>
  <c r="DM123"/>
  <c r="CC104"/>
  <c r="DM104"/>
  <c r="CD142"/>
  <c r="DN142"/>
  <c r="CB307"/>
  <c r="DL307"/>
  <c r="BZ268"/>
  <c r="DJ268"/>
  <c r="BZ243"/>
  <c r="DJ243"/>
  <c r="BZ186"/>
  <c r="DJ186"/>
  <c r="EG73"/>
  <c r="CW73"/>
  <c r="DO245"/>
  <c r="CE245"/>
  <c r="DP267"/>
  <c r="CF267"/>
  <c r="CC174"/>
  <c r="DM174"/>
  <c r="CA141"/>
  <c r="DK141"/>
  <c r="CK108"/>
  <c r="DU108"/>
  <c r="CC244"/>
  <c r="DM244"/>
  <c r="BZ216"/>
  <c r="DJ216"/>
  <c r="DJ127"/>
  <c r="BZ127"/>
  <c r="DR35"/>
  <c r="CH35"/>
  <c r="CG41"/>
  <c r="DQ41"/>
  <c r="CC65"/>
  <c r="DM65"/>
  <c r="DM62"/>
  <c r="CC62"/>
  <c r="DS27"/>
  <c r="CI27"/>
  <c r="CB61"/>
  <c r="DL61"/>
  <c r="DR25"/>
  <c r="CH25"/>
  <c r="CB63"/>
  <c r="DL63"/>
  <c r="DP24"/>
  <c r="CF24"/>
  <c r="DR29"/>
  <c r="CH29"/>
  <c r="CG59"/>
  <c r="DQ59"/>
  <c r="DV23"/>
  <c r="CL23"/>
  <c r="CA216"/>
  <c r="DK216"/>
  <c r="CD244"/>
  <c r="DN244"/>
  <c r="CB141"/>
  <c r="DL141"/>
  <c r="DN174"/>
  <c r="CD174"/>
  <c r="DK243"/>
  <c r="CA243"/>
  <c r="CC307"/>
  <c r="DM307"/>
  <c r="CD104"/>
  <c r="DN104"/>
  <c r="DL197"/>
  <c r="CB197"/>
  <c r="DK247"/>
  <c r="CA247"/>
  <c r="DP188"/>
  <c r="CF188"/>
  <c r="DP277"/>
  <c r="CF277"/>
  <c r="DP79"/>
  <c r="CF79"/>
  <c r="DL118"/>
  <c r="CB118"/>
  <c r="DK127"/>
  <c r="CA127"/>
  <c r="CG267"/>
  <c r="DQ267"/>
  <c r="DP245"/>
  <c r="CF245"/>
  <c r="CX73"/>
  <c r="EH73"/>
  <c r="DL287"/>
  <c r="CB287"/>
  <c r="DN26"/>
  <c r="CD26"/>
  <c r="DL64"/>
  <c r="CB64"/>
  <c r="CH227"/>
  <c r="DR227"/>
  <c r="CI280"/>
  <c r="DS280"/>
  <c r="DL214"/>
  <c r="CB214"/>
  <c r="CC18"/>
  <c r="DM18"/>
  <c r="CF256"/>
  <c r="DP256"/>
  <c r="DN105"/>
  <c r="CD105"/>
  <c r="DK205"/>
  <c r="CA205"/>
  <c r="DT234"/>
  <c r="CJ234"/>
  <c r="DL149"/>
  <c r="CB149"/>
  <c r="DK192"/>
  <c r="CA192"/>
  <c r="CA281"/>
  <c r="DK281"/>
  <c r="DP283"/>
  <c r="CF283"/>
  <c r="DU288"/>
  <c r="CK288"/>
  <c r="CE69"/>
  <c r="DO69"/>
  <c r="CX242"/>
  <c r="EH242"/>
  <c r="CC109"/>
  <c r="DM109"/>
  <c r="DL97"/>
  <c r="CB97"/>
  <c r="CD210"/>
  <c r="DN210"/>
  <c r="DO187"/>
  <c r="CE187"/>
  <c r="CF211"/>
  <c r="DP211"/>
  <c r="DO177"/>
  <c r="CE177"/>
  <c r="CB232"/>
  <c r="DL232"/>
  <c r="DK299"/>
  <c r="CA299"/>
  <c r="CE238"/>
  <c r="DO238"/>
  <c r="DK297"/>
  <c r="CA297"/>
  <c r="DR58"/>
  <c r="CH58"/>
  <c r="DN33"/>
  <c r="CD33"/>
  <c r="DL261"/>
  <c r="CB261"/>
  <c r="CI204"/>
  <c r="DS204"/>
  <c r="CD189"/>
  <c r="DN189"/>
  <c r="DL148"/>
  <c r="CB148"/>
  <c r="DL162"/>
  <c r="CB162"/>
  <c r="CC115"/>
  <c r="DM115"/>
  <c r="DM116"/>
  <c r="CC116"/>
  <c r="DQ236"/>
  <c r="CG236"/>
  <c r="DO103"/>
  <c r="CE103"/>
  <c r="DN269"/>
  <c r="CD269"/>
  <c r="CD170"/>
  <c r="DN170"/>
  <c r="DQ284"/>
  <c r="CG284"/>
  <c r="CB158"/>
  <c r="DL158"/>
  <c r="CG251"/>
  <c r="DQ251"/>
  <c r="DT296"/>
  <c r="CJ296"/>
  <c r="CJ74"/>
  <c r="DT74"/>
  <c r="CF248"/>
  <c r="DP248"/>
  <c r="DQ181"/>
  <c r="CG181"/>
  <c r="DP246"/>
  <c r="CF246"/>
  <c r="DS161"/>
  <c r="CI161"/>
  <c r="CF208"/>
  <c r="DP208"/>
  <c r="DM119"/>
  <c r="CC119"/>
  <c r="DK213"/>
  <c r="CA213"/>
  <c r="DP278"/>
  <c r="CF278"/>
  <c r="CC201"/>
  <c r="DM201"/>
  <c r="DM21"/>
  <c r="CC21"/>
  <c r="CD146"/>
  <c r="DN146"/>
  <c r="CA168"/>
  <c r="DK168"/>
  <c r="DP72"/>
  <c r="CF72"/>
  <c r="DM77"/>
  <c r="CC77"/>
  <c r="DM96"/>
  <c r="CC96"/>
  <c r="DO274"/>
  <c r="CE274"/>
  <c r="DR40"/>
  <c r="CH40"/>
  <c r="DN106"/>
  <c r="CD106"/>
  <c r="CS76"/>
  <c r="EC76"/>
  <c r="CF225"/>
  <c r="DP225"/>
  <c r="CC55"/>
  <c r="DM55"/>
  <c r="CD60"/>
  <c r="DN60"/>
  <c r="CN152"/>
  <c r="DX152"/>
  <c r="DW290"/>
  <c r="CM290"/>
  <c r="CC20"/>
  <c r="DM20"/>
  <c r="DO253"/>
  <c r="CE253"/>
  <c r="DP137"/>
  <c r="CF137"/>
  <c r="CB111"/>
  <c r="DL111"/>
  <c r="CB178"/>
  <c r="DL178"/>
  <c r="CB207"/>
  <c r="DL207"/>
  <c r="DN171"/>
  <c r="CD171"/>
  <c r="CE43"/>
  <c r="DO43"/>
  <c r="CE46"/>
  <c r="DO46"/>
  <c r="DQ206"/>
  <c r="CG206"/>
  <c r="CB196"/>
  <c r="DL196"/>
  <c r="DO271"/>
  <c r="CE271"/>
  <c r="CC300"/>
  <c r="DM300"/>
  <c r="CE185"/>
  <c r="DO185"/>
  <c r="CG264"/>
  <c r="DQ264"/>
  <c r="DL86"/>
  <c r="CB86"/>
  <c r="DM160"/>
  <c r="CC160"/>
  <c r="CC132"/>
  <c r="DM132"/>
  <c r="CA133"/>
  <c r="DK133"/>
  <c r="DN22"/>
  <c r="CD22"/>
  <c r="CH53"/>
  <c r="DR53"/>
  <c r="DN179"/>
  <c r="CD179"/>
  <c r="CF45"/>
  <c r="DP45"/>
  <c r="CM302"/>
  <c r="DW302"/>
  <c r="CG265"/>
  <c r="DQ265"/>
  <c r="DM249"/>
  <c r="CC249"/>
  <c r="DN228"/>
  <c r="CD228"/>
  <c r="CD305"/>
  <c r="DN305"/>
  <c r="DM85"/>
  <c r="CC85"/>
  <c r="CE36"/>
  <c r="DO36"/>
  <c r="DQ304"/>
  <c r="CG304"/>
  <c r="CF150"/>
  <c r="DP150"/>
  <c r="DK266"/>
  <c r="CA266"/>
  <c r="CD95"/>
  <c r="DN95"/>
  <c r="CE38"/>
  <c r="DO38"/>
  <c r="DN82"/>
  <c r="CD82"/>
  <c r="DT31"/>
  <c r="CJ31"/>
  <c r="DP28"/>
  <c r="CF28"/>
  <c r="CC159"/>
  <c r="DM159"/>
  <c r="CG176"/>
  <c r="DQ176"/>
  <c r="CC107"/>
  <c r="DM107"/>
  <c r="DK257"/>
  <c r="CA257"/>
  <c r="DM215"/>
  <c r="CC215"/>
  <c r="CL108"/>
  <c r="DV108"/>
  <c r="CA186"/>
  <c r="DK186"/>
  <c r="DK268"/>
  <c r="CA268"/>
  <c r="DO142"/>
  <c r="CE142"/>
  <c r="DN123"/>
  <c r="CD123"/>
  <c r="CA209"/>
  <c r="DK209"/>
  <c r="CF67"/>
  <c r="DP67"/>
  <c r="DM250"/>
  <c r="CC250"/>
  <c r="CE100"/>
  <c r="DO100"/>
  <c r="CB237"/>
  <c r="DL237"/>
  <c r="DM166"/>
  <c r="CC166"/>
  <c r="DK203"/>
  <c r="CA203"/>
  <c r="DM120"/>
  <c r="CC120"/>
  <c r="CE175"/>
  <c r="DO175"/>
  <c r="CD218"/>
  <c r="DN218"/>
  <c r="CG298"/>
  <c r="DQ298"/>
  <c r="CE230"/>
  <c r="DO230"/>
  <c r="DQ145"/>
  <c r="CG145"/>
  <c r="DL131"/>
  <c r="CB131"/>
  <c r="DS282"/>
  <c r="CI282"/>
  <c r="CC117"/>
  <c r="DM117"/>
  <c r="DL199"/>
  <c r="CB199"/>
  <c r="DK226"/>
  <c r="CA226"/>
  <c r="DM88"/>
  <c r="CC88"/>
  <c r="DL195"/>
  <c r="CB195"/>
  <c r="CB231"/>
  <c r="DL231"/>
  <c r="DM99"/>
  <c r="CC99"/>
  <c r="CE19"/>
  <c r="DO19"/>
  <c r="DM126"/>
  <c r="CC126"/>
  <c r="DK301"/>
  <c r="CA301"/>
  <c r="DM56"/>
  <c r="CC56"/>
  <c r="DM259"/>
  <c r="CC259"/>
  <c r="DL90"/>
  <c r="CB90"/>
  <c r="DL217"/>
  <c r="CB217"/>
  <c r="CB254"/>
  <c r="DL254"/>
  <c r="CD286"/>
  <c r="DN286"/>
  <c r="CD194"/>
  <c r="DN194"/>
  <c r="DN66"/>
  <c r="CD66"/>
  <c r="CF312"/>
  <c r="DP312"/>
  <c r="CC134"/>
  <c r="DM134"/>
  <c r="DK153"/>
  <c r="CA153"/>
  <c r="DN125"/>
  <c r="CD125"/>
  <c r="CC122"/>
  <c r="DM122"/>
  <c r="CD30"/>
  <c r="DN30"/>
  <c r="DL184"/>
  <c r="CB184"/>
  <c r="CA289"/>
  <c r="DK289"/>
  <c r="CE68"/>
  <c r="DO68"/>
  <c r="CD93"/>
  <c r="DN93"/>
  <c r="CD222"/>
  <c r="DN222"/>
  <c r="DP135"/>
  <c r="CF135"/>
  <c r="DP15"/>
  <c r="CF15"/>
  <c r="CF54"/>
  <c r="DP54"/>
  <c r="CD124"/>
  <c r="DN124"/>
  <c r="DS52"/>
  <c r="CI52"/>
  <c r="DL262"/>
  <c r="CB262"/>
  <c r="DK308"/>
  <c r="CA308"/>
  <c r="DL154"/>
  <c r="CB154"/>
  <c r="CC173"/>
  <c r="DM173"/>
  <c r="DK183"/>
  <c r="CA183"/>
  <c r="DL223"/>
  <c r="CB223"/>
  <c r="CD313"/>
  <c r="DN313"/>
  <c r="DM114"/>
  <c r="CC114"/>
  <c r="DR39"/>
  <c r="CH39"/>
  <c r="CM221"/>
  <c r="DW221"/>
  <c r="DK143"/>
  <c r="CA143"/>
  <c r="CB220"/>
  <c r="DL220"/>
  <c r="CA291"/>
  <c r="DK291"/>
  <c r="DU311"/>
  <c r="CK311"/>
  <c r="CK75"/>
  <c r="DU75"/>
  <c r="DO169"/>
  <c r="CE169"/>
  <c r="CG57"/>
  <c r="DQ57"/>
  <c r="DP48"/>
  <c r="CF48"/>
  <c r="DK47"/>
  <c r="CA47"/>
  <c r="CB78"/>
  <c r="DL78"/>
  <c r="DL156"/>
  <c r="CB156"/>
  <c r="DK198"/>
  <c r="CA198"/>
  <c r="DM89"/>
  <c r="CC89"/>
  <c r="CD306"/>
  <c r="DN306"/>
  <c r="DR44"/>
  <c r="CH44"/>
  <c r="CD191"/>
  <c r="DN191"/>
  <c r="CC252"/>
  <c r="DM252"/>
  <c r="CC310"/>
  <c r="DM310"/>
  <c r="DM101"/>
  <c r="CC101"/>
  <c r="CD303"/>
  <c r="DN303"/>
  <c r="CA139"/>
  <c r="DK139"/>
  <c r="CU80"/>
  <c r="EE80"/>
  <c r="DL129"/>
  <c r="CB129"/>
  <c r="DK272"/>
  <c r="CA272"/>
  <c r="DQ16"/>
  <c r="CG16"/>
  <c r="DW70"/>
  <c r="CM70"/>
  <c r="DW92"/>
  <c r="CM92"/>
  <c r="CF32"/>
  <c r="DP32"/>
  <c r="DK193"/>
  <c r="CA193"/>
  <c r="DL294"/>
  <c r="CB294"/>
  <c r="CD83"/>
  <c r="DN83"/>
  <c r="CJ212"/>
  <c r="DT212"/>
  <c r="CQ140"/>
  <c r="EA140"/>
  <c r="DN49"/>
  <c r="CD49"/>
  <c r="DM255"/>
  <c r="CC255"/>
  <c r="CC98"/>
  <c r="DM98"/>
  <c r="CF110"/>
  <c r="DP110"/>
  <c r="CH270"/>
  <c r="DR270"/>
  <c r="CG258"/>
  <c r="DQ258"/>
  <c r="DL180"/>
  <c r="CB180"/>
  <c r="CC172"/>
  <c r="DM172"/>
  <c r="DL293"/>
  <c r="CB293"/>
  <c r="CA164"/>
  <c r="DK164"/>
  <c r="DK200"/>
  <c r="CA200"/>
  <c r="DT309"/>
  <c r="CJ309"/>
  <c r="DO37"/>
  <c r="CE37"/>
  <c r="CP219"/>
  <c r="DZ219"/>
  <c r="DL130"/>
  <c r="CB130"/>
  <c r="CD144"/>
  <c r="DN144"/>
  <c r="DK190"/>
  <c r="CA190"/>
  <c r="DL260"/>
  <c r="CB260"/>
  <c r="DS34"/>
  <c r="CI34"/>
  <c r="DN121"/>
  <c r="CD121"/>
  <c r="CA241"/>
  <c r="DK241"/>
  <c r="CH17"/>
  <c r="DR17"/>
  <c r="CC71"/>
  <c r="DM71"/>
  <c r="CA151"/>
  <c r="DK151"/>
  <c r="CB233"/>
  <c r="DL233"/>
  <c r="DM42"/>
  <c r="CC42"/>
  <c r="DK235"/>
  <c r="CA235"/>
  <c r="CD81"/>
  <c r="DN81"/>
  <c r="DM167"/>
  <c r="CC167"/>
  <c r="DV157"/>
  <c r="CL157"/>
  <c r="CG275"/>
  <c r="DQ275"/>
  <c r="DM50"/>
  <c r="CC50"/>
  <c r="CE240"/>
  <c r="DO240"/>
  <c r="CF138"/>
  <c r="DP138"/>
  <c r="CG229"/>
  <c r="DQ229"/>
  <c r="DN87"/>
  <c r="CD87"/>
  <c r="CD128"/>
  <c r="DN128"/>
  <c r="DL263"/>
  <c r="CB263"/>
  <c r="CB113"/>
  <c r="DL113"/>
  <c r="DL165"/>
  <c r="CB165"/>
  <c r="DQ314"/>
  <c r="CG314"/>
  <c r="DK239"/>
  <c r="CA239"/>
  <c r="DK147"/>
  <c r="CA147"/>
  <c r="CA155"/>
  <c r="DK155"/>
  <c r="DK279"/>
  <c r="CA279"/>
  <c r="CD112"/>
  <c r="DN112"/>
  <c r="CH276"/>
  <c r="DR276"/>
  <c r="CI84"/>
  <c r="DS84"/>
  <c r="CJ91"/>
  <c r="DT91"/>
  <c r="CE136"/>
  <c r="DO136"/>
  <c r="CG102"/>
  <c r="DQ102"/>
  <c r="DV182"/>
  <c r="CL182"/>
  <c r="DN51"/>
  <c r="CD51"/>
  <c r="DO292"/>
  <c r="CE292"/>
  <c r="CH94"/>
  <c r="DR94"/>
  <c r="CG202"/>
  <c r="DQ202"/>
  <c r="DN224"/>
  <c r="CD224"/>
  <c r="CB163"/>
  <c r="DL163"/>
  <c r="DM285"/>
  <c r="CC285"/>
  <c r="CJ273"/>
  <c r="DT273"/>
  <c r="DT295"/>
  <c r="CJ295"/>
  <c r="DS35"/>
  <c r="CI35"/>
  <c r="CH41"/>
  <c r="DR41"/>
  <c r="CI25"/>
  <c r="DS25"/>
  <c r="CJ27"/>
  <c r="DT27"/>
  <c r="DN62"/>
  <c r="CD62"/>
  <c r="DM63"/>
  <c r="CC63"/>
  <c r="DM61"/>
  <c r="CC61"/>
  <c r="CD65"/>
  <c r="DN65"/>
  <c r="DW23"/>
  <c r="CM23"/>
  <c r="DS29"/>
  <c r="CI29"/>
  <c r="DQ24"/>
  <c r="CG24"/>
  <c r="DR59"/>
  <c r="CH59"/>
  <c r="DU295"/>
  <c r="CK295"/>
  <c r="CE224"/>
  <c r="DO224"/>
  <c r="DO51"/>
  <c r="CE51"/>
  <c r="DW182"/>
  <c r="CM182"/>
  <c r="CB279"/>
  <c r="DL279"/>
  <c r="CB239"/>
  <c r="DL239"/>
  <c r="DR314"/>
  <c r="CH314"/>
  <c r="DM165"/>
  <c r="CC165"/>
  <c r="CC263"/>
  <c r="DM263"/>
  <c r="DO87"/>
  <c r="CE87"/>
  <c r="CD50"/>
  <c r="DN50"/>
  <c r="DW157"/>
  <c r="CM157"/>
  <c r="DN167"/>
  <c r="CD167"/>
  <c r="CB235"/>
  <c r="DL235"/>
  <c r="DN42"/>
  <c r="CD42"/>
  <c r="CJ34"/>
  <c r="DT34"/>
  <c r="CC260"/>
  <c r="DM260"/>
  <c r="DL190"/>
  <c r="CB190"/>
  <c r="CC130"/>
  <c r="DM130"/>
  <c r="DP37"/>
  <c r="CF37"/>
  <c r="DU309"/>
  <c r="CK309"/>
  <c r="DL200"/>
  <c r="CB200"/>
  <c r="CC293"/>
  <c r="DM293"/>
  <c r="DU273"/>
  <c r="CK273"/>
  <c r="CC163"/>
  <c r="DM163"/>
  <c r="CH202"/>
  <c r="DR202"/>
  <c r="CI94"/>
  <c r="DS94"/>
  <c r="DR102"/>
  <c r="CH102"/>
  <c r="DP136"/>
  <c r="CF136"/>
  <c r="DU91"/>
  <c r="CK91"/>
  <c r="CJ84"/>
  <c r="DT84"/>
  <c r="DS276"/>
  <c r="CI276"/>
  <c r="DO112"/>
  <c r="CE112"/>
  <c r="DL155"/>
  <c r="CB155"/>
  <c r="DM113"/>
  <c r="CC113"/>
  <c r="DO128"/>
  <c r="CE128"/>
  <c r="DR229"/>
  <c r="CH229"/>
  <c r="CG138"/>
  <c r="DQ138"/>
  <c r="CF240"/>
  <c r="DP240"/>
  <c r="CH275"/>
  <c r="DR275"/>
  <c r="DO81"/>
  <c r="CE81"/>
  <c r="DM233"/>
  <c r="CC233"/>
  <c r="CB151"/>
  <c r="DL151"/>
  <c r="CD71"/>
  <c r="DN71"/>
  <c r="CI17"/>
  <c r="DS17"/>
  <c r="DL241"/>
  <c r="CB241"/>
  <c r="CE144"/>
  <c r="DO144"/>
  <c r="EA219"/>
  <c r="CQ219"/>
  <c r="DL164"/>
  <c r="CB164"/>
  <c r="DN172"/>
  <c r="CD172"/>
  <c r="CH258"/>
  <c r="DR258"/>
  <c r="CD255"/>
  <c r="DN255"/>
  <c r="DO49"/>
  <c r="CE49"/>
  <c r="DM294"/>
  <c r="CC294"/>
  <c r="DL193"/>
  <c r="CB193"/>
  <c r="DX92"/>
  <c r="CN92"/>
  <c r="DX70"/>
  <c r="CN70"/>
  <c r="DR16"/>
  <c r="CH16"/>
  <c r="CB272"/>
  <c r="DL272"/>
  <c r="DM129"/>
  <c r="CC129"/>
  <c r="DN101"/>
  <c r="CD101"/>
  <c r="DS44"/>
  <c r="CI44"/>
  <c r="CD89"/>
  <c r="DN89"/>
  <c r="DL198"/>
  <c r="CB198"/>
  <c r="DM156"/>
  <c r="CC156"/>
  <c r="DL47"/>
  <c r="CB47"/>
  <c r="DQ48"/>
  <c r="CG48"/>
  <c r="CF169"/>
  <c r="DP169"/>
  <c r="DV311"/>
  <c r="CL311"/>
  <c r="DL143"/>
  <c r="CB143"/>
  <c r="CI39"/>
  <c r="DS39"/>
  <c r="CD114"/>
  <c r="DN114"/>
  <c r="DM223"/>
  <c r="CC223"/>
  <c r="CB183"/>
  <c r="DL183"/>
  <c r="CC154"/>
  <c r="DM154"/>
  <c r="CB308"/>
  <c r="DL308"/>
  <c r="CC262"/>
  <c r="DM262"/>
  <c r="DT52"/>
  <c r="CJ52"/>
  <c r="DQ15"/>
  <c r="CG15"/>
  <c r="DQ135"/>
  <c r="CG135"/>
  <c r="DM184"/>
  <c r="CC184"/>
  <c r="DO125"/>
  <c r="CE125"/>
  <c r="DL153"/>
  <c r="CB153"/>
  <c r="DO66"/>
  <c r="CE66"/>
  <c r="DM217"/>
  <c r="CC217"/>
  <c r="CC90"/>
  <c r="DM90"/>
  <c r="DN259"/>
  <c r="CD259"/>
  <c r="CD56"/>
  <c r="DN56"/>
  <c r="CB301"/>
  <c r="DL301"/>
  <c r="CD126"/>
  <c r="DN126"/>
  <c r="CD99"/>
  <c r="DN99"/>
  <c r="DM231"/>
  <c r="CC231"/>
  <c r="DN117"/>
  <c r="CD117"/>
  <c r="DM131"/>
  <c r="CC131"/>
  <c r="DP230"/>
  <c r="CF230"/>
  <c r="CH298"/>
  <c r="DR298"/>
  <c r="CE218"/>
  <c r="DO218"/>
  <c r="DP175"/>
  <c r="CF175"/>
  <c r="CC237"/>
  <c r="DM237"/>
  <c r="DP100"/>
  <c r="CF100"/>
  <c r="DQ67"/>
  <c r="CG67"/>
  <c r="CB209"/>
  <c r="DL209"/>
  <c r="CB186"/>
  <c r="DL186"/>
  <c r="DW108"/>
  <c r="CM108"/>
  <c r="DN107"/>
  <c r="CD107"/>
  <c r="CH176"/>
  <c r="DR176"/>
  <c r="DN159"/>
  <c r="CD159"/>
  <c r="DP38"/>
  <c r="CF38"/>
  <c r="CE95"/>
  <c r="DO95"/>
  <c r="CG150"/>
  <c r="DQ150"/>
  <c r="CF36"/>
  <c r="DP36"/>
  <c r="DO305"/>
  <c r="CE305"/>
  <c r="DR265"/>
  <c r="CH265"/>
  <c r="DX302"/>
  <c r="CN302"/>
  <c r="DQ45"/>
  <c r="CG45"/>
  <c r="DS53"/>
  <c r="CI53"/>
  <c r="CB133"/>
  <c r="DL133"/>
  <c r="DN132"/>
  <c r="CD132"/>
  <c r="CH264"/>
  <c r="DR264"/>
  <c r="CF185"/>
  <c r="DP185"/>
  <c r="DN300"/>
  <c r="CD300"/>
  <c r="CC196"/>
  <c r="DM196"/>
  <c r="CF46"/>
  <c r="DP46"/>
  <c r="CF43"/>
  <c r="DP43"/>
  <c r="CC207"/>
  <c r="DM207"/>
  <c r="CC178"/>
  <c r="DM178"/>
  <c r="CC111"/>
  <c r="DM111"/>
  <c r="CD20"/>
  <c r="DN20"/>
  <c r="DX290"/>
  <c r="CN290"/>
  <c r="CE106"/>
  <c r="DO106"/>
  <c r="CI40"/>
  <c r="DS40"/>
  <c r="CF274"/>
  <c r="DP274"/>
  <c r="CD96"/>
  <c r="DN96"/>
  <c r="DN77"/>
  <c r="CD77"/>
  <c r="CG72"/>
  <c r="DQ72"/>
  <c r="CD21"/>
  <c r="DN21"/>
  <c r="CG278"/>
  <c r="DQ278"/>
  <c r="DL213"/>
  <c r="CB213"/>
  <c r="CD119"/>
  <c r="DN119"/>
  <c r="DT161"/>
  <c r="CJ161"/>
  <c r="DQ246"/>
  <c r="CG246"/>
  <c r="CH181"/>
  <c r="DR181"/>
  <c r="DU296"/>
  <c r="CK296"/>
  <c r="DR284"/>
  <c r="CH284"/>
  <c r="DO269"/>
  <c r="CE269"/>
  <c r="DP103"/>
  <c r="CF103"/>
  <c r="CH236"/>
  <c r="DR236"/>
  <c r="CD116"/>
  <c r="DN116"/>
  <c r="DM162"/>
  <c r="CC162"/>
  <c r="CC148"/>
  <c r="DM148"/>
  <c r="DM261"/>
  <c r="CC261"/>
  <c r="CE33"/>
  <c r="DO33"/>
  <c r="CI58"/>
  <c r="DS58"/>
  <c r="DL297"/>
  <c r="CB297"/>
  <c r="CB299"/>
  <c r="DL299"/>
  <c r="CF177"/>
  <c r="DP177"/>
  <c r="CF187"/>
  <c r="DP187"/>
  <c r="CC97"/>
  <c r="DM97"/>
  <c r="DV288"/>
  <c r="CL288"/>
  <c r="DQ283"/>
  <c r="CG283"/>
  <c r="CB192"/>
  <c r="DL192"/>
  <c r="CC149"/>
  <c r="DM149"/>
  <c r="CK234"/>
  <c r="DU234"/>
  <c r="CC214"/>
  <c r="DM214"/>
  <c r="CC64"/>
  <c r="DM64"/>
  <c r="DO26"/>
  <c r="CE26"/>
  <c r="CC287"/>
  <c r="DM287"/>
  <c r="CG245"/>
  <c r="DQ245"/>
  <c r="CB127"/>
  <c r="DL127"/>
  <c r="DM118"/>
  <c r="CC118"/>
  <c r="DQ79"/>
  <c r="CG79"/>
  <c r="CG277"/>
  <c r="DQ277"/>
  <c r="DQ188"/>
  <c r="CG188"/>
  <c r="DL247"/>
  <c r="CB247"/>
  <c r="CC197"/>
  <c r="DM197"/>
  <c r="CB243"/>
  <c r="DL243"/>
  <c r="DO174"/>
  <c r="CE174"/>
  <c r="CD285"/>
  <c r="DN285"/>
  <c r="DP292"/>
  <c r="CF292"/>
  <c r="CB147"/>
  <c r="DL147"/>
  <c r="DO121"/>
  <c r="CE121"/>
  <c r="CC180"/>
  <c r="DM180"/>
  <c r="CI270"/>
  <c r="DS270"/>
  <c r="DQ110"/>
  <c r="CG110"/>
  <c r="DN98"/>
  <c r="CD98"/>
  <c r="CR140"/>
  <c r="EB140"/>
  <c r="DU212"/>
  <c r="CK212"/>
  <c r="DO83"/>
  <c r="CE83"/>
  <c r="DQ32"/>
  <c r="CG32"/>
  <c r="CV80"/>
  <c r="EF80"/>
  <c r="CB139"/>
  <c r="DL139"/>
  <c r="DO303"/>
  <c r="CE303"/>
  <c r="DN310"/>
  <c r="CD310"/>
  <c r="DN252"/>
  <c r="CD252"/>
  <c r="CE191"/>
  <c r="DO191"/>
  <c r="DO306"/>
  <c r="CE306"/>
  <c r="CC78"/>
  <c r="DM78"/>
  <c r="CH57"/>
  <c r="DR57"/>
  <c r="CL75"/>
  <c r="DV75"/>
  <c r="CB291"/>
  <c r="DL291"/>
  <c r="CC220"/>
  <c r="DM220"/>
  <c r="CN221"/>
  <c r="DX221"/>
  <c r="DO313"/>
  <c r="CE313"/>
  <c r="CD173"/>
  <c r="DN173"/>
  <c r="CE124"/>
  <c r="DO124"/>
  <c r="CG54"/>
  <c r="DQ54"/>
  <c r="CE222"/>
  <c r="DO222"/>
  <c r="CE93"/>
  <c r="DO93"/>
  <c r="CF68"/>
  <c r="DP68"/>
  <c r="DL289"/>
  <c r="CB289"/>
  <c r="DO30"/>
  <c r="CE30"/>
  <c r="DN122"/>
  <c r="CD122"/>
  <c r="DN134"/>
  <c r="CD134"/>
  <c r="CG312"/>
  <c r="DQ312"/>
  <c r="DO194"/>
  <c r="CE194"/>
  <c r="DO286"/>
  <c r="CE286"/>
  <c r="DM254"/>
  <c r="CC254"/>
  <c r="DP19"/>
  <c r="CF19"/>
  <c r="CC195"/>
  <c r="DM195"/>
  <c r="CD88"/>
  <c r="DN88"/>
  <c r="CB226"/>
  <c r="DL226"/>
  <c r="CC199"/>
  <c r="DM199"/>
  <c r="DT282"/>
  <c r="CJ282"/>
  <c r="DR145"/>
  <c r="CH145"/>
  <c r="DN120"/>
  <c r="CD120"/>
  <c r="CB203"/>
  <c r="DL203"/>
  <c r="DN166"/>
  <c r="CD166"/>
  <c r="DN250"/>
  <c r="CD250"/>
  <c r="DO123"/>
  <c r="CE123"/>
  <c r="CF142"/>
  <c r="DP142"/>
  <c r="DL268"/>
  <c r="CB268"/>
  <c r="CD215"/>
  <c r="DN215"/>
  <c r="CB257"/>
  <c r="DL257"/>
  <c r="CG28"/>
  <c r="DQ28"/>
  <c r="CK31"/>
  <c r="DU31"/>
  <c r="CE82"/>
  <c r="DO82"/>
  <c r="CB266"/>
  <c r="DL266"/>
  <c r="DR304"/>
  <c r="CH304"/>
  <c r="DN85"/>
  <c r="CD85"/>
  <c r="DO228"/>
  <c r="CE228"/>
  <c r="DN249"/>
  <c r="CD249"/>
  <c r="DO179"/>
  <c r="CE179"/>
  <c r="DO22"/>
  <c r="CE22"/>
  <c r="CD160"/>
  <c r="DN160"/>
  <c r="CC86"/>
  <c r="DM86"/>
  <c r="DP271"/>
  <c r="CF271"/>
  <c r="CH206"/>
  <c r="DR206"/>
  <c r="CE171"/>
  <c r="DO171"/>
  <c r="DQ137"/>
  <c r="CG137"/>
  <c r="DP253"/>
  <c r="CF253"/>
  <c r="DY152"/>
  <c r="CO152"/>
  <c r="DO60"/>
  <c r="CE60"/>
  <c r="DN55"/>
  <c r="CD55"/>
  <c r="DQ225"/>
  <c r="CG225"/>
  <c r="CT76"/>
  <c r="ED76"/>
  <c r="CB168"/>
  <c r="DL168"/>
  <c r="DO146"/>
  <c r="CE146"/>
  <c r="CD201"/>
  <c r="DN201"/>
  <c r="CG208"/>
  <c r="DQ208"/>
  <c r="DQ248"/>
  <c r="CG248"/>
  <c r="DU74"/>
  <c r="CK74"/>
  <c r="DR251"/>
  <c r="CH251"/>
  <c r="DM158"/>
  <c r="CC158"/>
  <c r="DO170"/>
  <c r="CE170"/>
  <c r="DN115"/>
  <c r="CD115"/>
  <c r="DO189"/>
  <c r="CE189"/>
  <c r="DT204"/>
  <c r="CJ204"/>
  <c r="CF238"/>
  <c r="DP238"/>
  <c r="DM232"/>
  <c r="CC232"/>
  <c r="CG211"/>
  <c r="DQ211"/>
  <c r="CE210"/>
  <c r="DO210"/>
  <c r="DN109"/>
  <c r="CD109"/>
  <c r="EI242"/>
  <c r="CY242"/>
  <c r="CF69"/>
  <c r="DP69"/>
  <c r="DL281"/>
  <c r="CB281"/>
  <c r="CB205"/>
  <c r="DL205"/>
  <c r="DO105"/>
  <c r="CE105"/>
  <c r="CG256"/>
  <c r="DQ256"/>
  <c r="DN18"/>
  <c r="CD18"/>
  <c r="DT280"/>
  <c r="CJ280"/>
  <c r="CI227"/>
  <c r="DS227"/>
  <c r="EI73"/>
  <c r="CY73"/>
  <c r="DR267"/>
  <c r="CH267"/>
  <c r="CE104"/>
  <c r="DO104"/>
  <c r="CD307"/>
  <c r="DN307"/>
  <c r="DM141"/>
  <c r="CC141"/>
  <c r="DO244"/>
  <c r="CE244"/>
  <c r="CB216"/>
  <c r="DL216"/>
  <c r="CJ35"/>
  <c r="DT35"/>
  <c r="DS41"/>
  <c r="CI41"/>
  <c r="CD61"/>
  <c r="DN61"/>
  <c r="DN63"/>
  <c r="CD63"/>
  <c r="CE62"/>
  <c r="DO62"/>
  <c r="CE65"/>
  <c r="DO65"/>
  <c r="DU27"/>
  <c r="CK27"/>
  <c r="CJ25"/>
  <c r="DT25"/>
  <c r="CI59"/>
  <c r="DS59"/>
  <c r="DR24"/>
  <c r="CH24"/>
  <c r="CJ29"/>
  <c r="DT29"/>
  <c r="CN23"/>
  <c r="DX23"/>
  <c r="DP244"/>
  <c r="CF244"/>
  <c r="CI267"/>
  <c r="DS267"/>
  <c r="DO18"/>
  <c r="CE18"/>
  <c r="CF105"/>
  <c r="DP105"/>
  <c r="DM281"/>
  <c r="CC281"/>
  <c r="EJ242"/>
  <c r="CZ242"/>
  <c r="CF189"/>
  <c r="DP189"/>
  <c r="DP170"/>
  <c r="CF170"/>
  <c r="CI251"/>
  <c r="DS251"/>
  <c r="DR248"/>
  <c r="CH248"/>
  <c r="CF146"/>
  <c r="DP146"/>
  <c r="CH225"/>
  <c r="DR225"/>
  <c r="CH137"/>
  <c r="DR137"/>
  <c r="CC216"/>
  <c r="DM216"/>
  <c r="DO307"/>
  <c r="CE307"/>
  <c r="DP104"/>
  <c r="CF104"/>
  <c r="DT227"/>
  <c r="CJ227"/>
  <c r="CH256"/>
  <c r="DR256"/>
  <c r="DM205"/>
  <c r="CC205"/>
  <c r="CG69"/>
  <c r="DQ69"/>
  <c r="DP210"/>
  <c r="CF210"/>
  <c r="CH211"/>
  <c r="DR211"/>
  <c r="CG238"/>
  <c r="DQ238"/>
  <c r="CH208"/>
  <c r="DR208"/>
  <c r="DO201"/>
  <c r="CE201"/>
  <c r="DM168"/>
  <c r="CC168"/>
  <c r="EE76"/>
  <c r="CU76"/>
  <c r="CF171"/>
  <c r="DP171"/>
  <c r="DS206"/>
  <c r="CI206"/>
  <c r="CD86"/>
  <c r="DN86"/>
  <c r="CE160"/>
  <c r="DO160"/>
  <c r="DM266"/>
  <c r="CC266"/>
  <c r="CF82"/>
  <c r="DP82"/>
  <c r="DV31"/>
  <c r="CL31"/>
  <c r="DR28"/>
  <c r="CH28"/>
  <c r="DM257"/>
  <c r="CC257"/>
  <c r="CE215"/>
  <c r="DO215"/>
  <c r="DQ142"/>
  <c r="CG142"/>
  <c r="CC203"/>
  <c r="DM203"/>
  <c r="CD199"/>
  <c r="DN199"/>
  <c r="DM226"/>
  <c r="CC226"/>
  <c r="DO88"/>
  <c r="CE88"/>
  <c r="DN195"/>
  <c r="CD195"/>
  <c r="CH312"/>
  <c r="DR312"/>
  <c r="DQ68"/>
  <c r="CG68"/>
  <c r="DP93"/>
  <c r="CF93"/>
  <c r="CF222"/>
  <c r="DP222"/>
  <c r="DR54"/>
  <c r="CH54"/>
  <c r="DP124"/>
  <c r="CF124"/>
  <c r="CE173"/>
  <c r="DO173"/>
  <c r="DY221"/>
  <c r="CO221"/>
  <c r="DN220"/>
  <c r="CD220"/>
  <c r="CC291"/>
  <c r="DM291"/>
  <c r="DW75"/>
  <c r="CM75"/>
  <c r="DS57"/>
  <c r="CI57"/>
  <c r="DN78"/>
  <c r="CD78"/>
  <c r="CF191"/>
  <c r="DP191"/>
  <c r="CC139"/>
  <c r="DM139"/>
  <c r="CW80"/>
  <c r="EG80"/>
  <c r="CS140"/>
  <c r="EC140"/>
  <c r="CJ270"/>
  <c r="DT270"/>
  <c r="DN180"/>
  <c r="CD180"/>
  <c r="DM147"/>
  <c r="CC147"/>
  <c r="DO285"/>
  <c r="CE285"/>
  <c r="DM243"/>
  <c r="CC243"/>
  <c r="CD197"/>
  <c r="DN197"/>
  <c r="DR277"/>
  <c r="CH277"/>
  <c r="DM127"/>
  <c r="CC127"/>
  <c r="DR245"/>
  <c r="CH245"/>
  <c r="DN287"/>
  <c r="CD287"/>
  <c r="DN64"/>
  <c r="CD64"/>
  <c r="DN214"/>
  <c r="CD214"/>
  <c r="DV234"/>
  <c r="CL234"/>
  <c r="CD149"/>
  <c r="DN149"/>
  <c r="DM192"/>
  <c r="CC192"/>
  <c r="CD97"/>
  <c r="DN97"/>
  <c r="CG187"/>
  <c r="DQ187"/>
  <c r="DQ177"/>
  <c r="CG177"/>
  <c r="CC299"/>
  <c r="DM299"/>
  <c r="DT58"/>
  <c r="CJ58"/>
  <c r="DP33"/>
  <c r="CF33"/>
  <c r="DN148"/>
  <c r="CD148"/>
  <c r="CE116"/>
  <c r="DO116"/>
  <c r="CI236"/>
  <c r="DS236"/>
  <c r="DS181"/>
  <c r="CI181"/>
  <c r="DO119"/>
  <c r="CE119"/>
  <c r="DR278"/>
  <c r="CH278"/>
  <c r="CE21"/>
  <c r="DO21"/>
  <c r="DR72"/>
  <c r="CH72"/>
  <c r="DO96"/>
  <c r="CE96"/>
  <c r="CG274"/>
  <c r="DQ274"/>
  <c r="DT40"/>
  <c r="CJ40"/>
  <c r="DP106"/>
  <c r="CF106"/>
  <c r="DO20"/>
  <c r="CE20"/>
  <c r="CD111"/>
  <c r="DN111"/>
  <c r="DN178"/>
  <c r="CD178"/>
  <c r="CD207"/>
  <c r="DN207"/>
  <c r="CG43"/>
  <c r="DQ43"/>
  <c r="DQ46"/>
  <c r="CG46"/>
  <c r="DN196"/>
  <c r="CD196"/>
  <c r="CG185"/>
  <c r="DQ185"/>
  <c r="DS264"/>
  <c r="CI264"/>
  <c r="DM133"/>
  <c r="CC133"/>
  <c r="DQ36"/>
  <c r="CG36"/>
  <c r="DR150"/>
  <c r="CH150"/>
  <c r="DP95"/>
  <c r="CF95"/>
  <c r="CI176"/>
  <c r="DS176"/>
  <c r="CC186"/>
  <c r="DM186"/>
  <c r="DM209"/>
  <c r="CC209"/>
  <c r="DN237"/>
  <c r="CD237"/>
  <c r="CF218"/>
  <c r="DP218"/>
  <c r="CI298"/>
  <c r="DS298"/>
  <c r="DO259"/>
  <c r="CE259"/>
  <c r="DN217"/>
  <c r="CD217"/>
  <c r="CF66"/>
  <c r="DP66"/>
  <c r="DM153"/>
  <c r="CC153"/>
  <c r="DP125"/>
  <c r="CF125"/>
  <c r="CD184"/>
  <c r="DN184"/>
  <c r="DR135"/>
  <c r="CH135"/>
  <c r="DR15"/>
  <c r="CH15"/>
  <c r="DU52"/>
  <c r="CK52"/>
  <c r="DN223"/>
  <c r="CD223"/>
  <c r="CC143"/>
  <c r="DM143"/>
  <c r="DW311"/>
  <c r="CM311"/>
  <c r="CH48"/>
  <c r="DR48"/>
  <c r="CC47"/>
  <c r="DM47"/>
  <c r="CD156"/>
  <c r="DN156"/>
  <c r="DM198"/>
  <c r="CC198"/>
  <c r="CJ44"/>
  <c r="DT44"/>
  <c r="CE101"/>
  <c r="DO101"/>
  <c r="DN129"/>
  <c r="CD129"/>
  <c r="CI16"/>
  <c r="DS16"/>
  <c r="DY70"/>
  <c r="CO70"/>
  <c r="CO92"/>
  <c r="DY92"/>
  <c r="DM193"/>
  <c r="CC193"/>
  <c r="DN294"/>
  <c r="CD294"/>
  <c r="DP49"/>
  <c r="CF49"/>
  <c r="DO172"/>
  <c r="CE172"/>
  <c r="DM164"/>
  <c r="CC164"/>
  <c r="EB219"/>
  <c r="CR219"/>
  <c r="CC241"/>
  <c r="DM241"/>
  <c r="DN233"/>
  <c r="CD233"/>
  <c r="CF81"/>
  <c r="DP81"/>
  <c r="CI229"/>
  <c r="DS229"/>
  <c r="DP128"/>
  <c r="CF128"/>
  <c r="CD113"/>
  <c r="DN113"/>
  <c r="DM155"/>
  <c r="CC155"/>
  <c r="CF112"/>
  <c r="DP112"/>
  <c r="DT276"/>
  <c r="CJ276"/>
  <c r="CL91"/>
  <c r="DV91"/>
  <c r="DQ136"/>
  <c r="CG136"/>
  <c r="DS102"/>
  <c r="CI102"/>
  <c r="DV273"/>
  <c r="CL273"/>
  <c r="DM200"/>
  <c r="CC200"/>
  <c r="DV309"/>
  <c r="CL309"/>
  <c r="DQ37"/>
  <c r="CG37"/>
  <c r="DM190"/>
  <c r="CC190"/>
  <c r="CE42"/>
  <c r="DO42"/>
  <c r="DO167"/>
  <c r="CE167"/>
  <c r="DX157"/>
  <c r="CN157"/>
  <c r="DP87"/>
  <c r="CF87"/>
  <c r="DN165"/>
  <c r="CD165"/>
  <c r="CI314"/>
  <c r="DS314"/>
  <c r="CN182"/>
  <c r="DX182"/>
  <c r="CF51"/>
  <c r="DP51"/>
  <c r="DV295"/>
  <c r="CL295"/>
  <c r="DN141"/>
  <c r="CD141"/>
  <c r="CZ73"/>
  <c r="EJ73"/>
  <c r="DU280"/>
  <c r="CK280"/>
  <c r="DO109"/>
  <c r="CE109"/>
  <c r="DN232"/>
  <c r="CD232"/>
  <c r="CK204"/>
  <c r="DU204"/>
  <c r="DO115"/>
  <c r="CE115"/>
  <c r="DN158"/>
  <c r="CD158"/>
  <c r="DV74"/>
  <c r="CL74"/>
  <c r="CE55"/>
  <c r="DO55"/>
  <c r="DP60"/>
  <c r="CF60"/>
  <c r="CP152"/>
  <c r="DZ152"/>
  <c r="DQ253"/>
  <c r="CG253"/>
  <c r="CG271"/>
  <c r="DQ271"/>
  <c r="CF22"/>
  <c r="DP22"/>
  <c r="CF179"/>
  <c r="DP179"/>
  <c r="CE249"/>
  <c r="DO249"/>
  <c r="CF228"/>
  <c r="DP228"/>
  <c r="CE85"/>
  <c r="DO85"/>
  <c r="DS304"/>
  <c r="CI304"/>
  <c r="CC268"/>
  <c r="DM268"/>
  <c r="DP123"/>
  <c r="CF123"/>
  <c r="DO250"/>
  <c r="CE250"/>
  <c r="DO166"/>
  <c r="CE166"/>
  <c r="CE120"/>
  <c r="DO120"/>
  <c r="DS145"/>
  <c r="CI145"/>
  <c r="DU282"/>
  <c r="CK282"/>
  <c r="DQ19"/>
  <c r="CG19"/>
  <c r="CD254"/>
  <c r="DN254"/>
  <c r="DP286"/>
  <c r="CF286"/>
  <c r="DP194"/>
  <c r="CF194"/>
  <c r="DO134"/>
  <c r="CE134"/>
  <c r="CE122"/>
  <c r="DO122"/>
  <c r="CF30"/>
  <c r="DP30"/>
  <c r="DM289"/>
  <c r="CC289"/>
  <c r="CF313"/>
  <c r="DP313"/>
  <c r="CF306"/>
  <c r="DP306"/>
  <c r="CE252"/>
  <c r="DO252"/>
  <c r="CE310"/>
  <c r="DO310"/>
  <c r="DP303"/>
  <c r="CF303"/>
  <c r="CH32"/>
  <c r="DR32"/>
  <c r="CF83"/>
  <c r="DP83"/>
  <c r="CL212"/>
  <c r="DV212"/>
  <c r="DO98"/>
  <c r="CE98"/>
  <c r="DR110"/>
  <c r="CH110"/>
  <c r="DP121"/>
  <c r="CF121"/>
  <c r="CG292"/>
  <c r="DQ292"/>
  <c r="CF174"/>
  <c r="DP174"/>
  <c r="DM247"/>
  <c r="CC247"/>
  <c r="DR188"/>
  <c r="CH188"/>
  <c r="DR79"/>
  <c r="CH79"/>
  <c r="CD118"/>
  <c r="DN118"/>
  <c r="DP26"/>
  <c r="CF26"/>
  <c r="DR283"/>
  <c r="CH283"/>
  <c r="DW288"/>
  <c r="CM288"/>
  <c r="DM297"/>
  <c r="CC297"/>
  <c r="DN261"/>
  <c r="CD261"/>
  <c r="DN162"/>
  <c r="CD162"/>
  <c r="DQ103"/>
  <c r="CG103"/>
  <c r="DP269"/>
  <c r="CF269"/>
  <c r="DS284"/>
  <c r="CI284"/>
  <c r="DV296"/>
  <c r="CL296"/>
  <c r="CH246"/>
  <c r="DR246"/>
  <c r="DU161"/>
  <c r="CK161"/>
  <c r="DM213"/>
  <c r="CC213"/>
  <c r="DO77"/>
  <c r="CE77"/>
  <c r="DY290"/>
  <c r="CO290"/>
  <c r="CE300"/>
  <c r="DO300"/>
  <c r="DO132"/>
  <c r="CE132"/>
  <c r="CJ53"/>
  <c r="DT53"/>
  <c r="DR45"/>
  <c r="CH45"/>
  <c r="CO302"/>
  <c r="DY302"/>
  <c r="DS265"/>
  <c r="CI265"/>
  <c r="DP305"/>
  <c r="CF305"/>
  <c r="CG38"/>
  <c r="DQ38"/>
  <c r="DO159"/>
  <c r="CE159"/>
  <c r="CE107"/>
  <c r="DO107"/>
  <c r="DX108"/>
  <c r="CN108"/>
  <c r="CH67"/>
  <c r="DR67"/>
  <c r="CG100"/>
  <c r="DQ100"/>
  <c r="CG175"/>
  <c r="DQ175"/>
  <c r="DQ230"/>
  <c r="CG230"/>
  <c r="CD131"/>
  <c r="DN131"/>
  <c r="CE117"/>
  <c r="DO117"/>
  <c r="DN231"/>
  <c r="CD231"/>
  <c r="DO99"/>
  <c r="CE99"/>
  <c r="DO126"/>
  <c r="CE126"/>
  <c r="CC301"/>
  <c r="DM301"/>
  <c r="DO56"/>
  <c r="CE56"/>
  <c r="CD90"/>
  <c r="DN90"/>
  <c r="DN262"/>
  <c r="CD262"/>
  <c r="DM308"/>
  <c r="CC308"/>
  <c r="DN154"/>
  <c r="CD154"/>
  <c r="CC183"/>
  <c r="DM183"/>
  <c r="CE114"/>
  <c r="DO114"/>
  <c r="DT39"/>
  <c r="CJ39"/>
  <c r="DQ169"/>
  <c r="CG169"/>
  <c r="CE89"/>
  <c r="DO89"/>
  <c r="CC272"/>
  <c r="DM272"/>
  <c r="CE255"/>
  <c r="DO255"/>
  <c r="DS258"/>
  <c r="CI258"/>
  <c r="CF144"/>
  <c r="DP144"/>
  <c r="CJ17"/>
  <c r="DT17"/>
  <c r="DO71"/>
  <c r="CE71"/>
  <c r="DM151"/>
  <c r="CC151"/>
  <c r="CI275"/>
  <c r="DS275"/>
  <c r="CG240"/>
  <c r="DQ240"/>
  <c r="DR138"/>
  <c r="CH138"/>
  <c r="DU84"/>
  <c r="CK84"/>
  <c r="DT94"/>
  <c r="CJ94"/>
  <c r="DS202"/>
  <c r="CI202"/>
  <c r="CD163"/>
  <c r="DN163"/>
  <c r="CD293"/>
  <c r="DN293"/>
  <c r="CD130"/>
  <c r="DN130"/>
  <c r="DN260"/>
  <c r="CD260"/>
  <c r="CK34"/>
  <c r="DU34"/>
  <c r="DM235"/>
  <c r="CC235"/>
  <c r="DO50"/>
  <c r="CE50"/>
  <c r="CD263"/>
  <c r="DN263"/>
  <c r="CC239"/>
  <c r="DM239"/>
  <c r="CC279"/>
  <c r="DM279"/>
  <c r="DP224"/>
  <c r="CF224"/>
  <c r="CJ41"/>
  <c r="DT41"/>
  <c r="CK35"/>
  <c r="DU35"/>
  <c r="DV27"/>
  <c r="CL27"/>
  <c r="CE63"/>
  <c r="DO63"/>
  <c r="DU25"/>
  <c r="CK25"/>
  <c r="DP65"/>
  <c r="CF65"/>
  <c r="CF62"/>
  <c r="DP62"/>
  <c r="DO61"/>
  <c r="CE61"/>
  <c r="CI24"/>
  <c r="DS24"/>
  <c r="DY23"/>
  <c r="CO23"/>
  <c r="CK29"/>
  <c r="DU29"/>
  <c r="DT59"/>
  <c r="CJ59"/>
  <c r="DO260"/>
  <c r="CE260"/>
  <c r="CI138"/>
  <c r="DS138"/>
  <c r="DU39"/>
  <c r="CK39"/>
  <c r="CD308"/>
  <c r="DN308"/>
  <c r="DP126"/>
  <c r="CF126"/>
  <c r="CF99"/>
  <c r="DP99"/>
  <c r="DS67"/>
  <c r="CI67"/>
  <c r="DP107"/>
  <c r="CF107"/>
  <c r="DR38"/>
  <c r="CH38"/>
  <c r="DS246"/>
  <c r="CI246"/>
  <c r="CG26"/>
  <c r="DQ26"/>
  <c r="CI79"/>
  <c r="DS79"/>
  <c r="CI188"/>
  <c r="DS188"/>
  <c r="CD247"/>
  <c r="DN247"/>
  <c r="DQ121"/>
  <c r="CG121"/>
  <c r="CI110"/>
  <c r="DS110"/>
  <c r="CF98"/>
  <c r="DP98"/>
  <c r="CG303"/>
  <c r="DQ303"/>
  <c r="DN289"/>
  <c r="CD289"/>
  <c r="CF134"/>
  <c r="DP134"/>
  <c r="CG194"/>
  <c r="DQ194"/>
  <c r="CG286"/>
  <c r="DQ286"/>
  <c r="CH19"/>
  <c r="DR19"/>
  <c r="CL282"/>
  <c r="DV282"/>
  <c r="DT145"/>
  <c r="CJ145"/>
  <c r="CF166"/>
  <c r="DP166"/>
  <c r="DP250"/>
  <c r="CF250"/>
  <c r="CG123"/>
  <c r="DQ123"/>
  <c r="DT304"/>
  <c r="CJ304"/>
  <c r="CH253"/>
  <c r="DR253"/>
  <c r="DQ60"/>
  <c r="CG60"/>
  <c r="CM74"/>
  <c r="DW74"/>
  <c r="DO158"/>
  <c r="CE158"/>
  <c r="DP115"/>
  <c r="CF115"/>
  <c r="CE232"/>
  <c r="DO232"/>
  <c r="DP109"/>
  <c r="CF109"/>
  <c r="DV280"/>
  <c r="CL280"/>
  <c r="DO141"/>
  <c r="CE141"/>
  <c r="CM295"/>
  <c r="DW295"/>
  <c r="CE165"/>
  <c r="DO165"/>
  <c r="CG87"/>
  <c r="DQ87"/>
  <c r="DY157"/>
  <c r="CO157"/>
  <c r="DP167"/>
  <c r="CF167"/>
  <c r="CD190"/>
  <c r="DN190"/>
  <c r="CH37"/>
  <c r="DR37"/>
  <c r="DW309"/>
  <c r="CM309"/>
  <c r="DN200"/>
  <c r="CD200"/>
  <c r="DW273"/>
  <c r="CM273"/>
  <c r="DT102"/>
  <c r="CJ102"/>
  <c r="DR136"/>
  <c r="CH136"/>
  <c r="DU276"/>
  <c r="CK276"/>
  <c r="DN155"/>
  <c r="CD155"/>
  <c r="DQ128"/>
  <c r="CG128"/>
  <c r="DO233"/>
  <c r="CE233"/>
  <c r="CS219"/>
  <c r="EC219"/>
  <c r="DN164"/>
  <c r="CD164"/>
  <c r="CF172"/>
  <c r="DP172"/>
  <c r="DQ49"/>
  <c r="CG49"/>
  <c r="DO294"/>
  <c r="CE294"/>
  <c r="CD193"/>
  <c r="DN193"/>
  <c r="DZ70"/>
  <c r="CP70"/>
  <c r="DO129"/>
  <c r="CE129"/>
  <c r="CD198"/>
  <c r="DN198"/>
  <c r="CN311"/>
  <c r="DX311"/>
  <c r="CE223"/>
  <c r="DO223"/>
  <c r="DV52"/>
  <c r="CL52"/>
  <c r="CI15"/>
  <c r="DS15"/>
  <c r="DS135"/>
  <c r="CI135"/>
  <c r="CG125"/>
  <c r="DQ125"/>
  <c r="CD153"/>
  <c r="DN153"/>
  <c r="DO217"/>
  <c r="CE217"/>
  <c r="CF259"/>
  <c r="DP259"/>
  <c r="DO237"/>
  <c r="CE237"/>
  <c r="CD209"/>
  <c r="DN209"/>
  <c r="CG95"/>
  <c r="DQ95"/>
  <c r="CI150"/>
  <c r="DS150"/>
  <c r="CH36"/>
  <c r="DR36"/>
  <c r="CD133"/>
  <c r="DN133"/>
  <c r="DT264"/>
  <c r="CJ264"/>
  <c r="CE196"/>
  <c r="DO196"/>
  <c r="CH46"/>
  <c r="DR46"/>
  <c r="CE178"/>
  <c r="DO178"/>
  <c r="CF20"/>
  <c r="DP20"/>
  <c r="CG106"/>
  <c r="DQ106"/>
  <c r="DU40"/>
  <c r="CK40"/>
  <c r="CF96"/>
  <c r="DP96"/>
  <c r="CI72"/>
  <c r="DS72"/>
  <c r="DS278"/>
  <c r="CI278"/>
  <c r="DP119"/>
  <c r="CF119"/>
  <c r="CJ181"/>
  <c r="DT181"/>
  <c r="DO148"/>
  <c r="CE148"/>
  <c r="CG33"/>
  <c r="DQ33"/>
  <c r="DU58"/>
  <c r="CK58"/>
  <c r="DR177"/>
  <c r="CH177"/>
  <c r="CD192"/>
  <c r="DN192"/>
  <c r="CM234"/>
  <c r="DW234"/>
  <c r="DO214"/>
  <c r="CE214"/>
  <c r="DO64"/>
  <c r="CE64"/>
  <c r="DO287"/>
  <c r="CE287"/>
  <c r="CI245"/>
  <c r="DS245"/>
  <c r="DN127"/>
  <c r="CD127"/>
  <c r="CI277"/>
  <c r="DS277"/>
  <c r="DN243"/>
  <c r="CD243"/>
  <c r="DP285"/>
  <c r="CF285"/>
  <c r="DN147"/>
  <c r="CD147"/>
  <c r="DO180"/>
  <c r="CE180"/>
  <c r="DO78"/>
  <c r="CE78"/>
  <c r="DT57"/>
  <c r="CJ57"/>
  <c r="CN75"/>
  <c r="DX75"/>
  <c r="DO220"/>
  <c r="CE220"/>
  <c r="DZ221"/>
  <c r="CP221"/>
  <c r="CG124"/>
  <c r="DQ124"/>
  <c r="CI54"/>
  <c r="DS54"/>
  <c r="CG93"/>
  <c r="DQ93"/>
  <c r="CH68"/>
  <c r="DR68"/>
  <c r="CE195"/>
  <c r="DO195"/>
  <c r="DP88"/>
  <c r="CF88"/>
  <c r="DN226"/>
  <c r="CD226"/>
  <c r="DR142"/>
  <c r="CH142"/>
  <c r="CD257"/>
  <c r="DN257"/>
  <c r="DS28"/>
  <c r="CI28"/>
  <c r="DW31"/>
  <c r="CM31"/>
  <c r="CD266"/>
  <c r="DN266"/>
  <c r="CJ206"/>
  <c r="DT206"/>
  <c r="CV76"/>
  <c r="EF76"/>
  <c r="DN168"/>
  <c r="CD168"/>
  <c r="CF201"/>
  <c r="DP201"/>
  <c r="DQ210"/>
  <c r="CG210"/>
  <c r="DN205"/>
  <c r="CD205"/>
  <c r="DU227"/>
  <c r="CK227"/>
  <c r="DQ104"/>
  <c r="CG104"/>
  <c r="CF307"/>
  <c r="DP307"/>
  <c r="CI248"/>
  <c r="DS248"/>
  <c r="DQ170"/>
  <c r="CG170"/>
  <c r="DA242"/>
  <c r="EL242"/>
  <c r="EK242"/>
  <c r="CD281"/>
  <c r="DN281"/>
  <c r="CF18"/>
  <c r="DP18"/>
  <c r="CG244"/>
  <c r="DQ244"/>
  <c r="DQ224"/>
  <c r="CG224"/>
  <c r="CF50"/>
  <c r="DP50"/>
  <c r="DN235"/>
  <c r="CD235"/>
  <c r="DT202"/>
  <c r="CJ202"/>
  <c r="DU94"/>
  <c r="CK94"/>
  <c r="DV84"/>
  <c r="CL84"/>
  <c r="DN151"/>
  <c r="CD151"/>
  <c r="CF71"/>
  <c r="DP71"/>
  <c r="CJ258"/>
  <c r="DT258"/>
  <c r="DR169"/>
  <c r="CH169"/>
  <c r="DO154"/>
  <c r="CE154"/>
  <c r="DO262"/>
  <c r="CE262"/>
  <c r="DP56"/>
  <c r="CF56"/>
  <c r="CF117"/>
  <c r="DP117"/>
  <c r="DO131"/>
  <c r="CE131"/>
  <c r="DR175"/>
  <c r="CH175"/>
  <c r="CH100"/>
  <c r="DR100"/>
  <c r="DZ302"/>
  <c r="CP302"/>
  <c r="CK53"/>
  <c r="DU53"/>
  <c r="CF300"/>
  <c r="DP300"/>
  <c r="DN279"/>
  <c r="CD279"/>
  <c r="DN239"/>
  <c r="CD239"/>
  <c r="CE263"/>
  <c r="DO263"/>
  <c r="DV34"/>
  <c r="CL34"/>
  <c r="DO130"/>
  <c r="CE130"/>
  <c r="DO293"/>
  <c r="CE293"/>
  <c r="DO163"/>
  <c r="CE163"/>
  <c r="DR240"/>
  <c r="CH240"/>
  <c r="DT275"/>
  <c r="CJ275"/>
  <c r="DU17"/>
  <c r="CK17"/>
  <c r="CG144"/>
  <c r="DQ144"/>
  <c r="CF255"/>
  <c r="DP255"/>
  <c r="CD272"/>
  <c r="DN272"/>
  <c r="DP89"/>
  <c r="CF89"/>
  <c r="DP114"/>
  <c r="CF114"/>
  <c r="CD183"/>
  <c r="DN183"/>
  <c r="CE90"/>
  <c r="DO90"/>
  <c r="CD301"/>
  <c r="DN301"/>
  <c r="DO231"/>
  <c r="CE231"/>
  <c r="DR230"/>
  <c r="CH230"/>
  <c r="CO108"/>
  <c r="DY108"/>
  <c r="DP159"/>
  <c r="CF159"/>
  <c r="CG305"/>
  <c r="DQ305"/>
  <c r="CJ265"/>
  <c r="DT265"/>
  <c r="DS45"/>
  <c r="CI45"/>
  <c r="CF132"/>
  <c r="DP132"/>
  <c r="CP290"/>
  <c r="DZ290"/>
  <c r="CF77"/>
  <c r="DP77"/>
  <c r="CD213"/>
  <c r="DN213"/>
  <c r="CL161"/>
  <c r="DV161"/>
  <c r="DW296"/>
  <c r="CM296"/>
  <c r="DT284"/>
  <c r="CJ284"/>
  <c r="DQ269"/>
  <c r="CG269"/>
  <c r="CH103"/>
  <c r="DR103"/>
  <c r="CE162"/>
  <c r="DO162"/>
  <c r="CE261"/>
  <c r="DO261"/>
  <c r="CD297"/>
  <c r="DN297"/>
  <c r="CN288"/>
  <c r="DX288"/>
  <c r="CI283"/>
  <c r="DS283"/>
  <c r="DO118"/>
  <c r="CE118"/>
  <c r="DQ174"/>
  <c r="CG174"/>
  <c r="DR292"/>
  <c r="CH292"/>
  <c r="CM212"/>
  <c r="DW212"/>
  <c r="CG83"/>
  <c r="DQ83"/>
  <c r="DS32"/>
  <c r="CI32"/>
  <c r="CF310"/>
  <c r="DP310"/>
  <c r="CF252"/>
  <c r="DP252"/>
  <c r="CG306"/>
  <c r="DQ306"/>
  <c r="DQ313"/>
  <c r="CG313"/>
  <c r="DQ30"/>
  <c r="CG30"/>
  <c r="DP122"/>
  <c r="CF122"/>
  <c r="CE254"/>
  <c r="DO254"/>
  <c r="DP120"/>
  <c r="CF120"/>
  <c r="DN268"/>
  <c r="CD268"/>
  <c r="DP85"/>
  <c r="CF85"/>
  <c r="CG228"/>
  <c r="DQ228"/>
  <c r="DP249"/>
  <c r="CF249"/>
  <c r="DQ179"/>
  <c r="CG179"/>
  <c r="CG22"/>
  <c r="DQ22"/>
  <c r="DR271"/>
  <c r="CH271"/>
  <c r="EA152"/>
  <c r="CQ152"/>
  <c r="DP55"/>
  <c r="CF55"/>
  <c r="DV204"/>
  <c r="CL204"/>
  <c r="DA73"/>
  <c r="EL73"/>
  <c r="EK73"/>
  <c r="CG51"/>
  <c r="DQ51"/>
  <c r="DY182"/>
  <c r="CO182"/>
  <c r="CJ314"/>
  <c r="DT314"/>
  <c r="CF42"/>
  <c r="DP42"/>
  <c r="CM91"/>
  <c r="DW91"/>
  <c r="DQ112"/>
  <c r="CG112"/>
  <c r="DO113"/>
  <c r="CE113"/>
  <c r="CJ229"/>
  <c r="DT229"/>
  <c r="DQ81"/>
  <c r="CG81"/>
  <c r="DN241"/>
  <c r="CD241"/>
  <c r="DZ92"/>
  <c r="CP92"/>
  <c r="CJ16"/>
  <c r="DT16"/>
  <c r="CF101"/>
  <c r="DP101"/>
  <c r="CK44"/>
  <c r="DU44"/>
  <c r="CE156"/>
  <c r="DO156"/>
  <c r="DN47"/>
  <c r="CD47"/>
  <c r="DS48"/>
  <c r="CI48"/>
  <c r="CD143"/>
  <c r="DN143"/>
  <c r="CE184"/>
  <c r="DO184"/>
  <c r="DQ66"/>
  <c r="CG66"/>
  <c r="DT298"/>
  <c r="CJ298"/>
  <c r="DQ218"/>
  <c r="CG218"/>
  <c r="CD186"/>
  <c r="DN186"/>
  <c r="DT176"/>
  <c r="CJ176"/>
  <c r="CH185"/>
  <c r="DR185"/>
  <c r="DR43"/>
  <c r="CH43"/>
  <c r="DO207"/>
  <c r="CE207"/>
  <c r="CE111"/>
  <c r="DO111"/>
  <c r="CH274"/>
  <c r="DR274"/>
  <c r="CF21"/>
  <c r="DP21"/>
  <c r="CJ236"/>
  <c r="DT236"/>
  <c r="CF116"/>
  <c r="DP116"/>
  <c r="CD299"/>
  <c r="DN299"/>
  <c r="CH187"/>
  <c r="DR187"/>
  <c r="DO97"/>
  <c r="CE97"/>
  <c r="DO149"/>
  <c r="CE149"/>
  <c r="DO197"/>
  <c r="CE197"/>
  <c r="DU270"/>
  <c r="CK270"/>
  <c r="CT140"/>
  <c r="ED140"/>
  <c r="CX80"/>
  <c r="EH80"/>
  <c r="CD139"/>
  <c r="DN139"/>
  <c r="CG191"/>
  <c r="DQ191"/>
  <c r="DN291"/>
  <c r="CD291"/>
  <c r="DP173"/>
  <c r="CF173"/>
  <c r="CG222"/>
  <c r="DQ222"/>
  <c r="CI312"/>
  <c r="DS312"/>
  <c r="DO199"/>
  <c r="CE199"/>
  <c r="CD203"/>
  <c r="DN203"/>
  <c r="DP215"/>
  <c r="CF215"/>
  <c r="CG82"/>
  <c r="DQ82"/>
  <c r="DP160"/>
  <c r="CF160"/>
  <c r="DO86"/>
  <c r="CE86"/>
  <c r="DQ171"/>
  <c r="CG171"/>
  <c r="DS208"/>
  <c r="CI208"/>
  <c r="DR238"/>
  <c r="CH238"/>
  <c r="DS211"/>
  <c r="CI211"/>
  <c r="CH69"/>
  <c r="DR69"/>
  <c r="DS256"/>
  <c r="CI256"/>
  <c r="DN216"/>
  <c r="CD216"/>
  <c r="DS137"/>
  <c r="CI137"/>
  <c r="DS225"/>
  <c r="CI225"/>
  <c r="DQ146"/>
  <c r="CG146"/>
  <c r="DT251"/>
  <c r="CJ251"/>
  <c r="CG189"/>
  <c r="DQ189"/>
  <c r="CG105"/>
  <c r="DQ105"/>
  <c r="DT267"/>
  <c r="CJ267"/>
  <c r="CL35"/>
  <c r="DV35"/>
  <c r="CK41"/>
  <c r="DU41"/>
  <c r="CF61"/>
  <c r="DP61"/>
  <c r="CG65"/>
  <c r="DQ65"/>
  <c r="DV25"/>
  <c r="CL25"/>
  <c r="DW27"/>
  <c r="CM27"/>
  <c r="CG62"/>
  <c r="DQ62"/>
  <c r="DP63"/>
  <c r="CF63"/>
  <c r="DU59"/>
  <c r="CK59"/>
  <c r="CP23"/>
  <c r="DZ23"/>
  <c r="DV29"/>
  <c r="CL29"/>
  <c r="DT24"/>
  <c r="CJ24"/>
  <c r="DU267"/>
  <c r="CK267"/>
  <c r="DU251"/>
  <c r="CK251"/>
  <c r="CH146"/>
  <c r="DR146"/>
  <c r="DT225"/>
  <c r="CJ225"/>
  <c r="DT137"/>
  <c r="CJ137"/>
  <c r="CE216"/>
  <c r="DO216"/>
  <c r="DT211"/>
  <c r="CJ211"/>
  <c r="CI238"/>
  <c r="DS238"/>
  <c r="DT208"/>
  <c r="CJ208"/>
  <c r="CH171"/>
  <c r="DR171"/>
  <c r="CF86"/>
  <c r="DP86"/>
  <c r="DQ160"/>
  <c r="CG160"/>
  <c r="CG215"/>
  <c r="DQ215"/>
  <c r="DP199"/>
  <c r="CF199"/>
  <c r="CG173"/>
  <c r="DQ173"/>
  <c r="DO291"/>
  <c r="CE291"/>
  <c r="DV270"/>
  <c r="CL270"/>
  <c r="DP197"/>
  <c r="CF197"/>
  <c r="CH105"/>
  <c r="DR105"/>
  <c r="CH189"/>
  <c r="DR189"/>
  <c r="CI69"/>
  <c r="DS69"/>
  <c r="DR82"/>
  <c r="CH82"/>
  <c r="CE203"/>
  <c r="DO203"/>
  <c r="CJ312"/>
  <c r="DT312"/>
  <c r="DR222"/>
  <c r="CH222"/>
  <c r="DR191"/>
  <c r="CH191"/>
  <c r="CE139"/>
  <c r="DO139"/>
  <c r="EI80"/>
  <c r="CY80"/>
  <c r="EE140"/>
  <c r="CU140"/>
  <c r="DP149"/>
  <c r="CF149"/>
  <c r="CF97"/>
  <c r="DP97"/>
  <c r="DP207"/>
  <c r="CF207"/>
  <c r="CI43"/>
  <c r="DS43"/>
  <c r="DU176"/>
  <c r="CK176"/>
  <c r="CH218"/>
  <c r="DR218"/>
  <c r="DU298"/>
  <c r="CK298"/>
  <c r="DR66"/>
  <c r="CH66"/>
  <c r="DT48"/>
  <c r="CJ48"/>
  <c r="DO47"/>
  <c r="CE47"/>
  <c r="EA92"/>
  <c r="CQ92"/>
  <c r="DO241"/>
  <c r="CE241"/>
  <c r="DR81"/>
  <c r="CH81"/>
  <c r="DP113"/>
  <c r="CF113"/>
  <c r="DR112"/>
  <c r="CH112"/>
  <c r="DZ182"/>
  <c r="CP182"/>
  <c r="DW204"/>
  <c r="CM204"/>
  <c r="CG55"/>
  <c r="DQ55"/>
  <c r="EB152"/>
  <c r="CR152"/>
  <c r="DS271"/>
  <c r="CI271"/>
  <c r="CH179"/>
  <c r="DR179"/>
  <c r="CG249"/>
  <c r="DQ249"/>
  <c r="DQ85"/>
  <c r="CG85"/>
  <c r="DO268"/>
  <c r="CE268"/>
  <c r="DQ120"/>
  <c r="CG120"/>
  <c r="CG122"/>
  <c r="DQ122"/>
  <c r="CH30"/>
  <c r="DR30"/>
  <c r="CH313"/>
  <c r="DR313"/>
  <c r="CJ32"/>
  <c r="DT32"/>
  <c r="CI292"/>
  <c r="DS292"/>
  <c r="CH174"/>
  <c r="DR174"/>
  <c r="DP118"/>
  <c r="CF118"/>
  <c r="DT283"/>
  <c r="CJ283"/>
  <c r="DY288"/>
  <c r="CO288"/>
  <c r="DO297"/>
  <c r="CE297"/>
  <c r="CF261"/>
  <c r="DP261"/>
  <c r="CF162"/>
  <c r="DP162"/>
  <c r="DS103"/>
  <c r="CI103"/>
  <c r="DW161"/>
  <c r="CM161"/>
  <c r="DO213"/>
  <c r="CE213"/>
  <c r="DQ77"/>
  <c r="CG77"/>
  <c r="EA290"/>
  <c r="CQ290"/>
  <c r="CG132"/>
  <c r="DQ132"/>
  <c r="CK265"/>
  <c r="DU265"/>
  <c r="CH305"/>
  <c r="DR305"/>
  <c r="DZ108"/>
  <c r="CP108"/>
  <c r="DQ114"/>
  <c r="CG114"/>
  <c r="DQ89"/>
  <c r="CG89"/>
  <c r="DV17"/>
  <c r="CL17"/>
  <c r="CK275"/>
  <c r="DU275"/>
  <c r="CI240"/>
  <c r="DS240"/>
  <c r="DP163"/>
  <c r="CF163"/>
  <c r="DP293"/>
  <c r="CF293"/>
  <c r="CF130"/>
  <c r="DP130"/>
  <c r="DW34"/>
  <c r="CM34"/>
  <c r="CE239"/>
  <c r="DO239"/>
  <c r="DO279"/>
  <c r="CE279"/>
  <c r="EA302"/>
  <c r="CQ302"/>
  <c r="DS175"/>
  <c r="CI175"/>
  <c r="DP131"/>
  <c r="CF131"/>
  <c r="CG56"/>
  <c r="DQ56"/>
  <c r="CF262"/>
  <c r="DP262"/>
  <c r="CF154"/>
  <c r="DP154"/>
  <c r="DS169"/>
  <c r="CI169"/>
  <c r="CE151"/>
  <c r="DO151"/>
  <c r="DW84"/>
  <c r="CM84"/>
  <c r="CL94"/>
  <c r="DV94"/>
  <c r="DU202"/>
  <c r="CK202"/>
  <c r="CE235"/>
  <c r="DO235"/>
  <c r="DR224"/>
  <c r="CH224"/>
  <c r="DR170"/>
  <c r="CH170"/>
  <c r="CH104"/>
  <c r="DR104"/>
  <c r="CL227"/>
  <c r="DV227"/>
  <c r="CE205"/>
  <c r="DO205"/>
  <c r="DR210"/>
  <c r="CH210"/>
  <c r="CE168"/>
  <c r="DO168"/>
  <c r="DX31"/>
  <c r="CN31"/>
  <c r="CJ28"/>
  <c r="DT28"/>
  <c r="CI142"/>
  <c r="DS142"/>
  <c r="DO226"/>
  <c r="CE226"/>
  <c r="DQ88"/>
  <c r="CG88"/>
  <c r="CQ221"/>
  <c r="EA221"/>
  <c r="CF220"/>
  <c r="DP220"/>
  <c r="CK57"/>
  <c r="DU57"/>
  <c r="DP78"/>
  <c r="CF78"/>
  <c r="CF180"/>
  <c r="DP180"/>
  <c r="DO147"/>
  <c r="CE147"/>
  <c r="CG285"/>
  <c r="DQ285"/>
  <c r="DO243"/>
  <c r="CE243"/>
  <c r="CE127"/>
  <c r="DO127"/>
  <c r="CF287"/>
  <c r="DP287"/>
  <c r="DX234"/>
  <c r="CN234"/>
  <c r="CE192"/>
  <c r="DO192"/>
  <c r="DR33"/>
  <c r="CH33"/>
  <c r="CK181"/>
  <c r="DU181"/>
  <c r="CJ72"/>
  <c r="DT72"/>
  <c r="DQ96"/>
  <c r="CG96"/>
  <c r="CH106"/>
  <c r="DR106"/>
  <c r="CG20"/>
  <c r="DQ20"/>
  <c r="CF178"/>
  <c r="DP178"/>
  <c r="CI46"/>
  <c r="DS46"/>
  <c r="DP196"/>
  <c r="CF196"/>
  <c r="DO133"/>
  <c r="CE133"/>
  <c r="CI36"/>
  <c r="DS36"/>
  <c r="DT150"/>
  <c r="CJ150"/>
  <c r="CH95"/>
  <c r="DR95"/>
  <c r="CE209"/>
  <c r="DO209"/>
  <c r="CG259"/>
  <c r="DQ259"/>
  <c r="CE153"/>
  <c r="DO153"/>
  <c r="DR125"/>
  <c r="CH125"/>
  <c r="DT15"/>
  <c r="CJ15"/>
  <c r="DP223"/>
  <c r="CF223"/>
  <c r="DY311"/>
  <c r="CO311"/>
  <c r="DO198"/>
  <c r="CE198"/>
  <c r="CE193"/>
  <c r="DO193"/>
  <c r="DQ172"/>
  <c r="CG172"/>
  <c r="ED219"/>
  <c r="CT219"/>
  <c r="CI37"/>
  <c r="DS37"/>
  <c r="DO190"/>
  <c r="CE190"/>
  <c r="CH87"/>
  <c r="DR87"/>
  <c r="CF165"/>
  <c r="DP165"/>
  <c r="CN295"/>
  <c r="DX295"/>
  <c r="CF232"/>
  <c r="DP232"/>
  <c r="DX74"/>
  <c r="CN74"/>
  <c r="CI253"/>
  <c r="DS253"/>
  <c r="DR123"/>
  <c r="CH123"/>
  <c r="DQ166"/>
  <c r="CG166"/>
  <c r="DW282"/>
  <c r="CM282"/>
  <c r="DS19"/>
  <c r="CI19"/>
  <c r="CH286"/>
  <c r="DR286"/>
  <c r="DR194"/>
  <c r="CH194"/>
  <c r="DQ134"/>
  <c r="CG134"/>
  <c r="CH303"/>
  <c r="DR303"/>
  <c r="DQ98"/>
  <c r="CG98"/>
  <c r="CJ110"/>
  <c r="DT110"/>
  <c r="CE247"/>
  <c r="DO247"/>
  <c r="CJ188"/>
  <c r="DT188"/>
  <c r="DT79"/>
  <c r="CJ79"/>
  <c r="DR26"/>
  <c r="CH26"/>
  <c r="DT246"/>
  <c r="CJ246"/>
  <c r="DS38"/>
  <c r="CI38"/>
  <c r="CG107"/>
  <c r="DQ107"/>
  <c r="CJ67"/>
  <c r="DT67"/>
  <c r="DQ126"/>
  <c r="CG126"/>
  <c r="DV39"/>
  <c r="CL39"/>
  <c r="CF260"/>
  <c r="DP260"/>
  <c r="CJ256"/>
  <c r="DT256"/>
  <c r="CI187"/>
  <c r="DS187"/>
  <c r="DO299"/>
  <c r="CE299"/>
  <c r="CG116"/>
  <c r="DQ116"/>
  <c r="DU236"/>
  <c r="CK236"/>
  <c r="CG21"/>
  <c r="DQ21"/>
  <c r="CI274"/>
  <c r="DS274"/>
  <c r="CF111"/>
  <c r="DP111"/>
  <c r="DS185"/>
  <c r="CI185"/>
  <c r="CE186"/>
  <c r="DO186"/>
  <c r="DP184"/>
  <c r="CF184"/>
  <c r="DO143"/>
  <c r="CE143"/>
  <c r="CF156"/>
  <c r="DP156"/>
  <c r="CL44"/>
  <c r="DV44"/>
  <c r="CG101"/>
  <c r="DQ101"/>
  <c r="DU16"/>
  <c r="CK16"/>
  <c r="DU229"/>
  <c r="CK229"/>
  <c r="DX91"/>
  <c r="CN91"/>
  <c r="DQ42"/>
  <c r="CG42"/>
  <c r="DU314"/>
  <c r="CK314"/>
  <c r="CH51"/>
  <c r="DR51"/>
  <c r="CH22"/>
  <c r="DR22"/>
  <c r="CH228"/>
  <c r="DR228"/>
  <c r="CF254"/>
  <c r="DP254"/>
  <c r="DR306"/>
  <c r="CH306"/>
  <c r="DQ252"/>
  <c r="CG252"/>
  <c r="CG310"/>
  <c r="DQ310"/>
  <c r="CH83"/>
  <c r="DR83"/>
  <c r="CN212"/>
  <c r="DX212"/>
  <c r="DR269"/>
  <c r="CH269"/>
  <c r="DU284"/>
  <c r="CK284"/>
  <c r="CN296"/>
  <c r="DX296"/>
  <c r="CJ45"/>
  <c r="DT45"/>
  <c r="CG159"/>
  <c r="DQ159"/>
  <c r="CI230"/>
  <c r="DS230"/>
  <c r="DP231"/>
  <c r="CF231"/>
  <c r="DO301"/>
  <c r="CE301"/>
  <c r="CF90"/>
  <c r="DP90"/>
  <c r="CE183"/>
  <c r="DO183"/>
  <c r="CE272"/>
  <c r="DO272"/>
  <c r="CG255"/>
  <c r="DQ255"/>
  <c r="CH144"/>
  <c r="DR144"/>
  <c r="DP263"/>
  <c r="CF263"/>
  <c r="DQ300"/>
  <c r="CG300"/>
  <c r="DV53"/>
  <c r="CL53"/>
  <c r="DS100"/>
  <c r="CI100"/>
  <c r="DQ117"/>
  <c r="CG117"/>
  <c r="DU258"/>
  <c r="CK258"/>
  <c r="CG71"/>
  <c r="DQ71"/>
  <c r="CG50"/>
  <c r="DQ50"/>
  <c r="CH244"/>
  <c r="DR244"/>
  <c r="DQ18"/>
  <c r="CG18"/>
  <c r="DO281"/>
  <c r="CE281"/>
  <c r="CJ248"/>
  <c r="DT248"/>
  <c r="DQ307"/>
  <c r="CG307"/>
  <c r="DQ201"/>
  <c r="CG201"/>
  <c r="EG76"/>
  <c r="CW76"/>
  <c r="CK206"/>
  <c r="DU206"/>
  <c r="CE266"/>
  <c r="DO266"/>
  <c r="CE257"/>
  <c r="DO257"/>
  <c r="DP195"/>
  <c r="CF195"/>
  <c r="CI68"/>
  <c r="DS68"/>
  <c r="DR93"/>
  <c r="CH93"/>
  <c r="CJ54"/>
  <c r="DT54"/>
  <c r="DR124"/>
  <c r="CH124"/>
  <c r="DY75"/>
  <c r="CO75"/>
  <c r="CJ277"/>
  <c r="DT277"/>
  <c r="CJ245"/>
  <c r="DT245"/>
  <c r="CF64"/>
  <c r="DP64"/>
  <c r="CF214"/>
  <c r="DP214"/>
  <c r="DS177"/>
  <c r="CI177"/>
  <c r="DV58"/>
  <c r="CL58"/>
  <c r="CF148"/>
  <c r="DP148"/>
  <c r="DQ119"/>
  <c r="CG119"/>
  <c r="DT278"/>
  <c r="CJ278"/>
  <c r="DV40"/>
  <c r="CL40"/>
  <c r="DU264"/>
  <c r="CK264"/>
  <c r="DP237"/>
  <c r="CF237"/>
  <c r="CF217"/>
  <c r="DP217"/>
  <c r="CJ135"/>
  <c r="DT135"/>
  <c r="DW52"/>
  <c r="CM52"/>
  <c r="CF129"/>
  <c r="DP129"/>
  <c r="EA70"/>
  <c r="CQ70"/>
  <c r="DP294"/>
  <c r="CF294"/>
  <c r="DR49"/>
  <c r="CH49"/>
  <c r="DO164"/>
  <c r="CE164"/>
  <c r="DP233"/>
  <c r="CF233"/>
  <c r="CH128"/>
  <c r="DR128"/>
  <c r="CE155"/>
  <c r="DO155"/>
  <c r="CL276"/>
  <c r="DV276"/>
  <c r="CI136"/>
  <c r="DS136"/>
  <c r="DU102"/>
  <c r="CK102"/>
  <c r="DX273"/>
  <c r="CN273"/>
  <c r="DO200"/>
  <c r="CE200"/>
  <c r="CN309"/>
  <c r="DX309"/>
  <c r="CG167"/>
  <c r="DQ167"/>
  <c r="CP157"/>
  <c r="DZ157"/>
  <c r="CF141"/>
  <c r="DP141"/>
  <c r="DW280"/>
  <c r="CM280"/>
  <c r="DQ109"/>
  <c r="CG109"/>
  <c r="CG115"/>
  <c r="DQ115"/>
  <c r="DP158"/>
  <c r="CF158"/>
  <c r="CH60"/>
  <c r="DR60"/>
  <c r="CK304"/>
  <c r="DU304"/>
  <c r="DQ250"/>
  <c r="CG250"/>
  <c r="DU145"/>
  <c r="CK145"/>
  <c r="DO289"/>
  <c r="CE289"/>
  <c r="CH121"/>
  <c r="DR121"/>
  <c r="DQ99"/>
  <c r="CG99"/>
  <c r="CE308"/>
  <c r="DO308"/>
  <c r="CJ138"/>
  <c r="DT138"/>
  <c r="CL41"/>
  <c r="DV41"/>
  <c r="CM35"/>
  <c r="DW35"/>
  <c r="DQ63"/>
  <c r="CG63"/>
  <c r="CN27"/>
  <c r="DX27"/>
  <c r="CM25"/>
  <c r="DW25"/>
  <c r="DR62"/>
  <c r="CH62"/>
  <c r="DR65"/>
  <c r="CH65"/>
  <c r="CG61"/>
  <c r="DQ61"/>
  <c r="DU24"/>
  <c r="CK24"/>
  <c r="DW29"/>
  <c r="CM29"/>
  <c r="CL59"/>
  <c r="DV59"/>
  <c r="CQ23"/>
  <c r="EA23"/>
  <c r="CK138"/>
  <c r="DU138"/>
  <c r="CF289"/>
  <c r="DP289"/>
  <c r="DV145"/>
  <c r="CL145"/>
  <c r="DR250"/>
  <c r="CH250"/>
  <c r="DQ158"/>
  <c r="CG158"/>
  <c r="DR109"/>
  <c r="CH109"/>
  <c r="CF200"/>
  <c r="DP200"/>
  <c r="CO273"/>
  <c r="DY273"/>
  <c r="DV102"/>
  <c r="CL102"/>
  <c r="DQ233"/>
  <c r="CG233"/>
  <c r="DQ294"/>
  <c r="CG294"/>
  <c r="DR99"/>
  <c r="CH99"/>
  <c r="DS121"/>
  <c r="CI121"/>
  <c r="CL304"/>
  <c r="DV304"/>
  <c r="CI60"/>
  <c r="DS60"/>
  <c r="CH115"/>
  <c r="DR115"/>
  <c r="CG141"/>
  <c r="DQ141"/>
  <c r="EA157"/>
  <c r="CQ157"/>
  <c r="CH167"/>
  <c r="DR167"/>
  <c r="DY309"/>
  <c r="CO309"/>
  <c r="CJ136"/>
  <c r="DT136"/>
  <c r="DW276"/>
  <c r="CM276"/>
  <c r="DP155"/>
  <c r="CF155"/>
  <c r="DS128"/>
  <c r="CI128"/>
  <c r="CG129"/>
  <c r="DQ129"/>
  <c r="DU135"/>
  <c r="CK135"/>
  <c r="CG217"/>
  <c r="DQ217"/>
  <c r="CG148"/>
  <c r="DQ148"/>
  <c r="CG214"/>
  <c r="DQ214"/>
  <c r="CG64"/>
  <c r="DQ64"/>
  <c r="CK245"/>
  <c r="DU245"/>
  <c r="CK277"/>
  <c r="DU277"/>
  <c r="CK54"/>
  <c r="DU54"/>
  <c r="DT68"/>
  <c r="CJ68"/>
  <c r="DP257"/>
  <c r="CF257"/>
  <c r="DP266"/>
  <c r="CF266"/>
  <c r="DV206"/>
  <c r="CL206"/>
  <c r="DU248"/>
  <c r="CK248"/>
  <c r="CI244"/>
  <c r="DS244"/>
  <c r="DR50"/>
  <c r="CH50"/>
  <c r="CH71"/>
  <c r="DR71"/>
  <c r="CI144"/>
  <c r="DS144"/>
  <c r="CH255"/>
  <c r="DR255"/>
  <c r="DP272"/>
  <c r="CF272"/>
  <c r="CF183"/>
  <c r="DP183"/>
  <c r="DQ90"/>
  <c r="CG90"/>
  <c r="DQ231"/>
  <c r="CG231"/>
  <c r="DV284"/>
  <c r="CL284"/>
  <c r="DS269"/>
  <c r="CI269"/>
  <c r="DR252"/>
  <c r="CH252"/>
  <c r="CI306"/>
  <c r="DS306"/>
  <c r="CL314"/>
  <c r="DV314"/>
  <c r="DR42"/>
  <c r="CH42"/>
  <c r="DY91"/>
  <c r="CO91"/>
  <c r="DV229"/>
  <c r="CL229"/>
  <c r="DV16"/>
  <c r="CL16"/>
  <c r="CF143"/>
  <c r="DP143"/>
  <c r="CG184"/>
  <c r="DQ184"/>
  <c r="DT185"/>
  <c r="CJ185"/>
  <c r="CL236"/>
  <c r="DV236"/>
  <c r="DP299"/>
  <c r="CF299"/>
  <c r="CK256"/>
  <c r="DU256"/>
  <c r="DQ260"/>
  <c r="CG260"/>
  <c r="DU67"/>
  <c r="CK67"/>
  <c r="CH107"/>
  <c r="DR107"/>
  <c r="CK188"/>
  <c r="DU188"/>
  <c r="CF247"/>
  <c r="DP247"/>
  <c r="CK110"/>
  <c r="DU110"/>
  <c r="DS303"/>
  <c r="CI303"/>
  <c r="DS286"/>
  <c r="CI286"/>
  <c r="DT253"/>
  <c r="CJ253"/>
  <c r="CG232"/>
  <c r="DQ232"/>
  <c r="DY295"/>
  <c r="CO295"/>
  <c r="DQ165"/>
  <c r="CG165"/>
  <c r="CI87"/>
  <c r="DS87"/>
  <c r="DT37"/>
  <c r="CJ37"/>
  <c r="DP193"/>
  <c r="CF193"/>
  <c r="DP153"/>
  <c r="CF153"/>
  <c r="CH259"/>
  <c r="DR259"/>
  <c r="DP209"/>
  <c r="CF209"/>
  <c r="DS95"/>
  <c r="CI95"/>
  <c r="DT36"/>
  <c r="CJ36"/>
  <c r="CJ46"/>
  <c r="DT46"/>
  <c r="DQ178"/>
  <c r="CG178"/>
  <c r="CH20"/>
  <c r="DR20"/>
  <c r="DS106"/>
  <c r="CI106"/>
  <c r="DU72"/>
  <c r="CK72"/>
  <c r="DV181"/>
  <c r="CL181"/>
  <c r="CF192"/>
  <c r="DP192"/>
  <c r="CF243"/>
  <c r="DP243"/>
  <c r="DP147"/>
  <c r="CF147"/>
  <c r="CG78"/>
  <c r="DQ78"/>
  <c r="DR88"/>
  <c r="CH88"/>
  <c r="DP226"/>
  <c r="CF226"/>
  <c r="DY31"/>
  <c r="CO31"/>
  <c r="CI210"/>
  <c r="DS210"/>
  <c r="DS170"/>
  <c r="CI170"/>
  <c r="CI224"/>
  <c r="DS224"/>
  <c r="CL202"/>
  <c r="DV202"/>
  <c r="CN84"/>
  <c r="DX84"/>
  <c r="DT169"/>
  <c r="CJ169"/>
  <c r="DQ131"/>
  <c r="CG131"/>
  <c r="CJ175"/>
  <c r="DT175"/>
  <c r="EB302"/>
  <c r="CR302"/>
  <c r="DP279"/>
  <c r="CF279"/>
  <c r="CN34"/>
  <c r="DX34"/>
  <c r="DQ293"/>
  <c r="CG293"/>
  <c r="DQ163"/>
  <c r="CG163"/>
  <c r="DW17"/>
  <c r="CM17"/>
  <c r="DR89"/>
  <c r="CH89"/>
  <c r="CH114"/>
  <c r="DR114"/>
  <c r="EA108"/>
  <c r="CQ108"/>
  <c r="EB290"/>
  <c r="CR290"/>
  <c r="DR77"/>
  <c r="CH77"/>
  <c r="DP213"/>
  <c r="CF213"/>
  <c r="CN161"/>
  <c r="DX161"/>
  <c r="CJ103"/>
  <c r="DT103"/>
  <c r="CF297"/>
  <c r="DP297"/>
  <c r="DZ288"/>
  <c r="CP288"/>
  <c r="CK283"/>
  <c r="DU283"/>
  <c r="DQ118"/>
  <c r="CG118"/>
  <c r="DR120"/>
  <c r="CH120"/>
  <c r="CF268"/>
  <c r="DP268"/>
  <c r="DR85"/>
  <c r="CH85"/>
  <c r="CJ271"/>
  <c r="DT271"/>
  <c r="CS152"/>
  <c r="EC152"/>
  <c r="CN204"/>
  <c r="DX204"/>
  <c r="EA182"/>
  <c r="CQ182"/>
  <c r="CI112"/>
  <c r="DS112"/>
  <c r="DQ113"/>
  <c r="CG113"/>
  <c r="CI81"/>
  <c r="DS81"/>
  <c r="DP241"/>
  <c r="CF241"/>
  <c r="CR92"/>
  <c r="EB92"/>
  <c r="CF47"/>
  <c r="DP47"/>
  <c r="DU48"/>
  <c r="CK48"/>
  <c r="CI66"/>
  <c r="DS66"/>
  <c r="DV298"/>
  <c r="CL298"/>
  <c r="CL176"/>
  <c r="DV176"/>
  <c r="CG207"/>
  <c r="DQ207"/>
  <c r="CG149"/>
  <c r="DQ149"/>
  <c r="EF140"/>
  <c r="CV140"/>
  <c r="EJ80"/>
  <c r="CZ80"/>
  <c r="CI191"/>
  <c r="DS191"/>
  <c r="DS222"/>
  <c r="CI222"/>
  <c r="CI82"/>
  <c r="DS82"/>
  <c r="DQ197"/>
  <c r="CG197"/>
  <c r="CM270"/>
  <c r="DW270"/>
  <c r="CF291"/>
  <c r="DP291"/>
  <c r="DQ199"/>
  <c r="CG199"/>
  <c r="DR160"/>
  <c r="CH160"/>
  <c r="DU208"/>
  <c r="CK208"/>
  <c r="DU211"/>
  <c r="CK211"/>
  <c r="CK137"/>
  <c r="DU137"/>
  <c r="DU225"/>
  <c r="CK225"/>
  <c r="CL251"/>
  <c r="DV251"/>
  <c r="CL267"/>
  <c r="DV267"/>
  <c r="DP308"/>
  <c r="CF308"/>
  <c r="CN280"/>
  <c r="DX280"/>
  <c r="DP164"/>
  <c r="CF164"/>
  <c r="CI49"/>
  <c r="DS49"/>
  <c r="CR70"/>
  <c r="EB70"/>
  <c r="CN52"/>
  <c r="DX52"/>
  <c r="DQ237"/>
  <c r="CG237"/>
  <c r="DV264"/>
  <c r="CL264"/>
  <c r="DW40"/>
  <c r="CM40"/>
  <c r="DU278"/>
  <c r="CK278"/>
  <c r="DR119"/>
  <c r="CH119"/>
  <c r="DW58"/>
  <c r="CM58"/>
  <c r="DT177"/>
  <c r="CJ177"/>
  <c r="CP75"/>
  <c r="DZ75"/>
  <c r="DS124"/>
  <c r="CI124"/>
  <c r="CI93"/>
  <c r="DS93"/>
  <c r="CG195"/>
  <c r="DQ195"/>
  <c r="EH76"/>
  <c r="CX76"/>
  <c r="DR201"/>
  <c r="CH201"/>
  <c r="DR307"/>
  <c r="CH307"/>
  <c r="DP281"/>
  <c r="CF281"/>
  <c r="CH18"/>
  <c r="DR18"/>
  <c r="DV258"/>
  <c r="CL258"/>
  <c r="CH117"/>
  <c r="DR117"/>
  <c r="CJ100"/>
  <c r="DT100"/>
  <c r="DW53"/>
  <c r="CM53"/>
  <c r="DR300"/>
  <c r="CH300"/>
  <c r="CG263"/>
  <c r="DQ263"/>
  <c r="DP301"/>
  <c r="CF301"/>
  <c r="CJ230"/>
  <c r="DT230"/>
  <c r="DR159"/>
  <c r="CH159"/>
  <c r="DU45"/>
  <c r="CK45"/>
  <c r="CO296"/>
  <c r="DY296"/>
  <c r="DY212"/>
  <c r="CO212"/>
  <c r="CI83"/>
  <c r="DS83"/>
  <c r="CH310"/>
  <c r="DR310"/>
  <c r="CG254"/>
  <c r="DQ254"/>
  <c r="DS228"/>
  <c r="CI228"/>
  <c r="DS22"/>
  <c r="CI22"/>
  <c r="CI51"/>
  <c r="DS51"/>
  <c r="CH101"/>
  <c r="DR101"/>
  <c r="DW44"/>
  <c r="CM44"/>
  <c r="DQ156"/>
  <c r="CG156"/>
  <c r="DP186"/>
  <c r="CF186"/>
  <c r="DQ111"/>
  <c r="CG111"/>
  <c r="DT274"/>
  <c r="CJ274"/>
  <c r="CH21"/>
  <c r="DR21"/>
  <c r="DR116"/>
  <c r="CH116"/>
  <c r="DT187"/>
  <c r="CJ187"/>
  <c r="DW39"/>
  <c r="CM39"/>
  <c r="DR126"/>
  <c r="CH126"/>
  <c r="CJ38"/>
  <c r="DT38"/>
  <c r="CK246"/>
  <c r="DU246"/>
  <c r="CI26"/>
  <c r="DS26"/>
  <c r="DU79"/>
  <c r="CK79"/>
  <c r="CH98"/>
  <c r="DR98"/>
  <c r="DR134"/>
  <c r="CH134"/>
  <c r="CI194"/>
  <c r="DS194"/>
  <c r="DT19"/>
  <c r="CJ19"/>
  <c r="DX282"/>
  <c r="CN282"/>
  <c r="CH166"/>
  <c r="DR166"/>
  <c r="CI123"/>
  <c r="DS123"/>
  <c r="DY74"/>
  <c r="CO74"/>
  <c r="CF190"/>
  <c r="DP190"/>
  <c r="EE219"/>
  <c r="CU219"/>
  <c r="DR172"/>
  <c r="CH172"/>
  <c r="DP198"/>
  <c r="CF198"/>
  <c r="DZ311"/>
  <c r="CP311"/>
  <c r="CG223"/>
  <c r="DQ223"/>
  <c r="DU15"/>
  <c r="CK15"/>
  <c r="DS125"/>
  <c r="CI125"/>
  <c r="CK150"/>
  <c r="DU150"/>
  <c r="CF133"/>
  <c r="DP133"/>
  <c r="CG196"/>
  <c r="DQ196"/>
  <c r="DR96"/>
  <c r="CH96"/>
  <c r="CI33"/>
  <c r="DS33"/>
  <c r="DY234"/>
  <c r="CO234"/>
  <c r="DQ287"/>
  <c r="CG287"/>
  <c r="DP127"/>
  <c r="CF127"/>
  <c r="CH285"/>
  <c r="DR285"/>
  <c r="DQ180"/>
  <c r="CG180"/>
  <c r="DV57"/>
  <c r="CL57"/>
  <c r="DQ220"/>
  <c r="CG220"/>
  <c r="CR221"/>
  <c r="EB221"/>
  <c r="DT142"/>
  <c r="CJ142"/>
  <c r="DU28"/>
  <c r="CK28"/>
  <c r="DP168"/>
  <c r="CF168"/>
  <c r="DP205"/>
  <c r="CF205"/>
  <c r="DW227"/>
  <c r="CM227"/>
  <c r="DS104"/>
  <c r="CI104"/>
  <c r="DP235"/>
  <c r="CF235"/>
  <c r="DW94"/>
  <c r="CM94"/>
  <c r="DP151"/>
  <c r="CF151"/>
  <c r="CG154"/>
  <c r="DQ154"/>
  <c r="DQ262"/>
  <c r="CG262"/>
  <c r="CH56"/>
  <c r="DR56"/>
  <c r="DP239"/>
  <c r="CF239"/>
  <c r="DQ130"/>
  <c r="CG130"/>
  <c r="CJ240"/>
  <c r="DT240"/>
  <c r="DV275"/>
  <c r="CL275"/>
  <c r="DS305"/>
  <c r="CI305"/>
  <c r="CL265"/>
  <c r="DV265"/>
  <c r="DR132"/>
  <c r="CH132"/>
  <c r="CG162"/>
  <c r="DQ162"/>
  <c r="DQ261"/>
  <c r="CG261"/>
  <c r="DS174"/>
  <c r="CI174"/>
  <c r="DT292"/>
  <c r="CJ292"/>
  <c r="CK32"/>
  <c r="DU32"/>
  <c r="DS313"/>
  <c r="CI313"/>
  <c r="DS30"/>
  <c r="CI30"/>
  <c r="DR122"/>
  <c r="CH122"/>
  <c r="CH249"/>
  <c r="DR249"/>
  <c r="CI179"/>
  <c r="DS179"/>
  <c r="CH55"/>
  <c r="DR55"/>
  <c r="DS218"/>
  <c r="CI218"/>
  <c r="DT43"/>
  <c r="CJ43"/>
  <c r="CG97"/>
  <c r="DQ97"/>
  <c r="CF139"/>
  <c r="DP139"/>
  <c r="CK312"/>
  <c r="DU312"/>
  <c r="CF203"/>
  <c r="DP203"/>
  <c r="CJ69"/>
  <c r="DT69"/>
  <c r="DS189"/>
  <c r="CI189"/>
  <c r="DS105"/>
  <c r="CI105"/>
  <c r="DR173"/>
  <c r="CH173"/>
  <c r="CH215"/>
  <c r="DR215"/>
  <c r="CG86"/>
  <c r="DQ86"/>
  <c r="CI171"/>
  <c r="DS171"/>
  <c r="CJ238"/>
  <c r="DT238"/>
  <c r="DP216"/>
  <c r="CF216"/>
  <c r="CI146"/>
  <c r="DS146"/>
  <c r="CN35"/>
  <c r="DX35"/>
  <c r="CM41"/>
  <c r="DW41"/>
  <c r="CI65"/>
  <c r="DS65"/>
  <c r="DS62"/>
  <c r="CI62"/>
  <c r="DR63"/>
  <c r="CH63"/>
  <c r="CH61"/>
  <c r="DR61"/>
  <c r="DX25"/>
  <c r="CN25"/>
  <c r="DY27"/>
  <c r="CO27"/>
  <c r="DX29"/>
  <c r="CN29"/>
  <c r="DV24"/>
  <c r="CL24"/>
  <c r="EB23"/>
  <c r="CR23"/>
  <c r="DW59"/>
  <c r="CM59"/>
  <c r="DT146"/>
  <c r="CJ146"/>
  <c r="DT171"/>
  <c r="CJ171"/>
  <c r="DR86"/>
  <c r="CH86"/>
  <c r="CG203"/>
  <c r="DQ203"/>
  <c r="DR97"/>
  <c r="CH97"/>
  <c r="CJ179"/>
  <c r="DT179"/>
  <c r="CM265"/>
  <c r="DW265"/>
  <c r="CG216"/>
  <c r="DQ216"/>
  <c r="CI173"/>
  <c r="DS173"/>
  <c r="DT105"/>
  <c r="CJ105"/>
  <c r="DT189"/>
  <c r="CJ189"/>
  <c r="CK43"/>
  <c r="DU43"/>
  <c r="DT218"/>
  <c r="CJ218"/>
  <c r="CI122"/>
  <c r="DS122"/>
  <c r="CJ30"/>
  <c r="DT30"/>
  <c r="DT313"/>
  <c r="CJ313"/>
  <c r="DU292"/>
  <c r="CK292"/>
  <c r="DT174"/>
  <c r="CJ174"/>
  <c r="DR261"/>
  <c r="CH261"/>
  <c r="CI132"/>
  <c r="DS132"/>
  <c r="DT305"/>
  <c r="CJ305"/>
  <c r="DW275"/>
  <c r="CM275"/>
  <c r="DR130"/>
  <c r="CH130"/>
  <c r="CG239"/>
  <c r="DQ239"/>
  <c r="DR262"/>
  <c r="CH262"/>
  <c r="DQ151"/>
  <c r="CG151"/>
  <c r="DX94"/>
  <c r="CN94"/>
  <c r="DQ235"/>
  <c r="CG235"/>
  <c r="CJ104"/>
  <c r="DT104"/>
  <c r="CN227"/>
  <c r="DX227"/>
  <c r="DQ205"/>
  <c r="CG205"/>
  <c r="DQ168"/>
  <c r="CG168"/>
  <c r="CL28"/>
  <c r="DV28"/>
  <c r="CK142"/>
  <c r="DU142"/>
  <c r="DR220"/>
  <c r="CH220"/>
  <c r="DW57"/>
  <c r="CM57"/>
  <c r="CH180"/>
  <c r="DR180"/>
  <c r="DQ127"/>
  <c r="CG127"/>
  <c r="DR287"/>
  <c r="CH287"/>
  <c r="CP234"/>
  <c r="DZ234"/>
  <c r="CI96"/>
  <c r="DS96"/>
  <c r="DT125"/>
  <c r="CJ125"/>
  <c r="DV15"/>
  <c r="CL15"/>
  <c r="EA311"/>
  <c r="CQ311"/>
  <c r="CG198"/>
  <c r="DQ198"/>
  <c r="DS172"/>
  <c r="CI172"/>
  <c r="CV219"/>
  <c r="EF219"/>
  <c r="DZ74"/>
  <c r="CP74"/>
  <c r="CO282"/>
  <c r="DY282"/>
  <c r="DU19"/>
  <c r="CK19"/>
  <c r="CI134"/>
  <c r="DS134"/>
  <c r="CL79"/>
  <c r="DV79"/>
  <c r="DS126"/>
  <c r="CI126"/>
  <c r="DX39"/>
  <c r="CN39"/>
  <c r="DU187"/>
  <c r="CK187"/>
  <c r="CI116"/>
  <c r="DS116"/>
  <c r="DU274"/>
  <c r="CK274"/>
  <c r="DR111"/>
  <c r="CH111"/>
  <c r="DQ186"/>
  <c r="CG186"/>
  <c r="DR156"/>
  <c r="CH156"/>
  <c r="DX44"/>
  <c r="CN44"/>
  <c r="DT22"/>
  <c r="CJ22"/>
  <c r="CJ228"/>
  <c r="DT228"/>
  <c r="CP212"/>
  <c r="DZ212"/>
  <c r="DV45"/>
  <c r="CL45"/>
  <c r="DS159"/>
  <c r="CI159"/>
  <c r="DQ301"/>
  <c r="CG301"/>
  <c r="CI300"/>
  <c r="DS300"/>
  <c r="CN53"/>
  <c r="DX53"/>
  <c r="DW258"/>
  <c r="CM258"/>
  <c r="DQ281"/>
  <c r="CG281"/>
  <c r="CI307"/>
  <c r="DS307"/>
  <c r="DS201"/>
  <c r="CI201"/>
  <c r="CY76"/>
  <c r="EI76"/>
  <c r="CJ124"/>
  <c r="DT124"/>
  <c r="CK177"/>
  <c r="DU177"/>
  <c r="CN58"/>
  <c r="DX58"/>
  <c r="CI119"/>
  <c r="DS119"/>
  <c r="CL278"/>
  <c r="DV278"/>
  <c r="CN40"/>
  <c r="DX40"/>
  <c r="DW264"/>
  <c r="CM264"/>
  <c r="DR237"/>
  <c r="CH237"/>
  <c r="DQ164"/>
  <c r="CG164"/>
  <c r="DQ308"/>
  <c r="CG308"/>
  <c r="CL225"/>
  <c r="DV225"/>
  <c r="DV211"/>
  <c r="CL211"/>
  <c r="CL208"/>
  <c r="DV208"/>
  <c r="DS160"/>
  <c r="CI160"/>
  <c r="CH199"/>
  <c r="DR199"/>
  <c r="DR197"/>
  <c r="CH197"/>
  <c r="CJ222"/>
  <c r="DT222"/>
  <c r="DA80"/>
  <c r="EL80"/>
  <c r="EK80"/>
  <c r="CW140"/>
  <c r="EG140"/>
  <c r="CM298"/>
  <c r="DW298"/>
  <c r="DV48"/>
  <c r="CL48"/>
  <c r="DQ241"/>
  <c r="CG241"/>
  <c r="DR113"/>
  <c r="CH113"/>
  <c r="EB182"/>
  <c r="CR182"/>
  <c r="CI85"/>
  <c r="DS85"/>
  <c r="DS120"/>
  <c r="CI120"/>
  <c r="CH118"/>
  <c r="DR118"/>
  <c r="DV283"/>
  <c r="CL283"/>
  <c r="DQ297"/>
  <c r="CG297"/>
  <c r="DU103"/>
  <c r="CK103"/>
  <c r="DY161"/>
  <c r="CO161"/>
  <c r="DS114"/>
  <c r="CI114"/>
  <c r="DY34"/>
  <c r="CO34"/>
  <c r="DU175"/>
  <c r="CK175"/>
  <c r="DY84"/>
  <c r="CO84"/>
  <c r="CM202"/>
  <c r="DW202"/>
  <c r="DT224"/>
  <c r="CJ224"/>
  <c r="CJ210"/>
  <c r="DT210"/>
  <c r="DR78"/>
  <c r="CH78"/>
  <c r="DQ243"/>
  <c r="CG243"/>
  <c r="DQ192"/>
  <c r="CG192"/>
  <c r="DS20"/>
  <c r="CI20"/>
  <c r="DU46"/>
  <c r="CK46"/>
  <c r="CI259"/>
  <c r="DS259"/>
  <c r="DT87"/>
  <c r="CJ87"/>
  <c r="DR232"/>
  <c r="CH232"/>
  <c r="CL110"/>
  <c r="DV110"/>
  <c r="CG247"/>
  <c r="DQ247"/>
  <c r="DV188"/>
  <c r="CL188"/>
  <c r="DS107"/>
  <c r="CI107"/>
  <c r="DV256"/>
  <c r="CL256"/>
  <c r="DW236"/>
  <c r="CM236"/>
  <c r="CH184"/>
  <c r="DR184"/>
  <c r="CG143"/>
  <c r="DQ143"/>
  <c r="DW314"/>
  <c r="CM314"/>
  <c r="CJ306"/>
  <c r="DT306"/>
  <c r="CH90"/>
  <c r="DR90"/>
  <c r="CG272"/>
  <c r="DQ272"/>
  <c r="DS50"/>
  <c r="CI50"/>
  <c r="DV248"/>
  <c r="CL248"/>
  <c r="CM206"/>
  <c r="DW206"/>
  <c r="DQ266"/>
  <c r="CG266"/>
  <c r="CG257"/>
  <c r="DQ257"/>
  <c r="CK68"/>
  <c r="DU68"/>
  <c r="DV135"/>
  <c r="CL135"/>
  <c r="DT128"/>
  <c r="CJ128"/>
  <c r="DQ155"/>
  <c r="CG155"/>
  <c r="CN276"/>
  <c r="DX276"/>
  <c r="DZ309"/>
  <c r="CP309"/>
  <c r="CR157"/>
  <c r="EB157"/>
  <c r="DT121"/>
  <c r="CJ121"/>
  <c r="DS99"/>
  <c r="CI99"/>
  <c r="CH294"/>
  <c r="DR294"/>
  <c r="DR233"/>
  <c r="CH233"/>
  <c r="CM102"/>
  <c r="DW102"/>
  <c r="DS109"/>
  <c r="CI109"/>
  <c r="CH158"/>
  <c r="DR158"/>
  <c r="CI250"/>
  <c r="DS250"/>
  <c r="CM145"/>
  <c r="DW145"/>
  <c r="DU238"/>
  <c r="CK238"/>
  <c r="CI215"/>
  <c r="DS215"/>
  <c r="DU69"/>
  <c r="CK69"/>
  <c r="CL312"/>
  <c r="DV312"/>
  <c r="DQ139"/>
  <c r="CG139"/>
  <c r="DS55"/>
  <c r="CI55"/>
  <c r="DS249"/>
  <c r="CI249"/>
  <c r="CL32"/>
  <c r="DV32"/>
  <c r="DR162"/>
  <c r="CH162"/>
  <c r="DU240"/>
  <c r="CK240"/>
  <c r="CI56"/>
  <c r="DS56"/>
  <c r="DR154"/>
  <c r="CH154"/>
  <c r="CS221"/>
  <c r="EC221"/>
  <c r="DS285"/>
  <c r="CI285"/>
  <c r="CJ33"/>
  <c r="DT33"/>
  <c r="DR196"/>
  <c r="CH196"/>
  <c r="CG133"/>
  <c r="DQ133"/>
  <c r="CL150"/>
  <c r="DV150"/>
  <c r="DR223"/>
  <c r="CH223"/>
  <c r="CG190"/>
  <c r="DQ190"/>
  <c r="DT123"/>
  <c r="CJ123"/>
  <c r="CI166"/>
  <c r="DS166"/>
  <c r="DT194"/>
  <c r="CJ194"/>
  <c r="CI98"/>
  <c r="DS98"/>
  <c r="CJ26"/>
  <c r="DT26"/>
  <c r="DV246"/>
  <c r="CL246"/>
  <c r="DU38"/>
  <c r="CK38"/>
  <c r="DS21"/>
  <c r="CI21"/>
  <c r="DS101"/>
  <c r="CI101"/>
  <c r="CJ51"/>
  <c r="DT51"/>
  <c r="DR254"/>
  <c r="CH254"/>
  <c r="CI310"/>
  <c r="DS310"/>
  <c r="DT83"/>
  <c r="CJ83"/>
  <c r="CP296"/>
  <c r="DZ296"/>
  <c r="CK230"/>
  <c r="DU230"/>
  <c r="CH263"/>
  <c r="DR263"/>
  <c r="DU100"/>
  <c r="CK100"/>
  <c r="CI117"/>
  <c r="DS117"/>
  <c r="CI18"/>
  <c r="DS18"/>
  <c r="DR195"/>
  <c r="CH195"/>
  <c r="DT93"/>
  <c r="CJ93"/>
  <c r="CQ75"/>
  <c r="EA75"/>
  <c r="CO52"/>
  <c r="DY52"/>
  <c r="EC70"/>
  <c r="CS70"/>
  <c r="CJ49"/>
  <c r="DT49"/>
  <c r="CO280"/>
  <c r="DY280"/>
  <c r="DW267"/>
  <c r="CM267"/>
  <c r="DW251"/>
  <c r="CM251"/>
  <c r="DV137"/>
  <c r="CL137"/>
  <c r="DQ291"/>
  <c r="CG291"/>
  <c r="DX270"/>
  <c r="CN270"/>
  <c r="CJ82"/>
  <c r="DT82"/>
  <c r="DT191"/>
  <c r="CJ191"/>
  <c r="DR149"/>
  <c r="CH149"/>
  <c r="DR207"/>
  <c r="CH207"/>
  <c r="DW176"/>
  <c r="CM176"/>
  <c r="CJ66"/>
  <c r="DT66"/>
  <c r="CG47"/>
  <c r="DQ47"/>
  <c r="CS92"/>
  <c r="EC92"/>
  <c r="DT81"/>
  <c r="CJ81"/>
  <c r="CJ112"/>
  <c r="DT112"/>
  <c r="DY204"/>
  <c r="CO204"/>
  <c r="CT152"/>
  <c r="ED152"/>
  <c r="CK271"/>
  <c r="DU271"/>
  <c r="DQ268"/>
  <c r="CG268"/>
  <c r="CQ288"/>
  <c r="EA288"/>
  <c r="DQ213"/>
  <c r="CG213"/>
  <c r="CI77"/>
  <c r="DS77"/>
  <c r="EC290"/>
  <c r="CS290"/>
  <c r="CR108"/>
  <c r="EB108"/>
  <c r="CI89"/>
  <c r="DS89"/>
  <c r="CN17"/>
  <c r="DX17"/>
  <c r="CH163"/>
  <c r="DR163"/>
  <c r="DR293"/>
  <c r="CH293"/>
  <c r="CG279"/>
  <c r="DQ279"/>
  <c r="CS302"/>
  <c r="EC302"/>
  <c r="DR131"/>
  <c r="CH131"/>
  <c r="DU169"/>
  <c r="CK169"/>
  <c r="DT170"/>
  <c r="CJ170"/>
  <c r="DZ31"/>
  <c r="CP31"/>
  <c r="DQ226"/>
  <c r="CG226"/>
  <c r="CI88"/>
  <c r="DS88"/>
  <c r="CG147"/>
  <c r="DQ147"/>
  <c r="DW181"/>
  <c r="CM181"/>
  <c r="DV72"/>
  <c r="CL72"/>
  <c r="DT106"/>
  <c r="CJ106"/>
  <c r="CH178"/>
  <c r="DR178"/>
  <c r="CK36"/>
  <c r="DU36"/>
  <c r="CJ95"/>
  <c r="DT95"/>
  <c r="CG209"/>
  <c r="DQ209"/>
  <c r="DQ153"/>
  <c r="CG153"/>
  <c r="CG193"/>
  <c r="DQ193"/>
  <c r="CK37"/>
  <c r="DU37"/>
  <c r="DR165"/>
  <c r="CH165"/>
  <c r="CP295"/>
  <c r="DZ295"/>
  <c r="CK253"/>
  <c r="DU253"/>
  <c r="CJ286"/>
  <c r="DT286"/>
  <c r="DT303"/>
  <c r="CJ303"/>
  <c r="CL67"/>
  <c r="DV67"/>
  <c r="CH260"/>
  <c r="DR260"/>
  <c r="DQ299"/>
  <c r="CG299"/>
  <c r="CK185"/>
  <c r="DU185"/>
  <c r="DW16"/>
  <c r="CM16"/>
  <c r="CM229"/>
  <c r="DW229"/>
  <c r="CP91"/>
  <c r="DZ91"/>
  <c r="DS42"/>
  <c r="CI42"/>
  <c r="CI252"/>
  <c r="DS252"/>
  <c r="CJ269"/>
  <c r="DT269"/>
  <c r="CM284"/>
  <c r="DW284"/>
  <c r="DR231"/>
  <c r="CH231"/>
  <c r="CG183"/>
  <c r="DQ183"/>
  <c r="CI255"/>
  <c r="DS255"/>
  <c r="DT144"/>
  <c r="CJ144"/>
  <c r="CI71"/>
  <c r="DS71"/>
  <c r="DT244"/>
  <c r="CJ244"/>
  <c r="CL54"/>
  <c r="DV54"/>
  <c r="DV277"/>
  <c r="CL277"/>
  <c r="CL245"/>
  <c r="DV245"/>
  <c r="CH64"/>
  <c r="DR64"/>
  <c r="DR214"/>
  <c r="CH214"/>
  <c r="DR148"/>
  <c r="CH148"/>
  <c r="CH217"/>
  <c r="DR217"/>
  <c r="CH129"/>
  <c r="DR129"/>
  <c r="DU136"/>
  <c r="CK136"/>
  <c r="CI167"/>
  <c r="DS167"/>
  <c r="CH141"/>
  <c r="DR141"/>
  <c r="DS115"/>
  <c r="CI115"/>
  <c r="DT60"/>
  <c r="CJ60"/>
  <c r="CM304"/>
  <c r="DW304"/>
  <c r="CP273"/>
  <c r="DZ273"/>
  <c r="DQ200"/>
  <c r="CG200"/>
  <c r="DQ289"/>
  <c r="CG289"/>
  <c r="DV138"/>
  <c r="CL138"/>
  <c r="CN41"/>
  <c r="DX41"/>
  <c r="DY35"/>
  <c r="CO35"/>
  <c r="DZ27"/>
  <c r="CP27"/>
  <c r="CO25"/>
  <c r="DY25"/>
  <c r="CI63"/>
  <c r="DS63"/>
  <c r="CJ62"/>
  <c r="DT62"/>
  <c r="DS61"/>
  <c r="CI61"/>
  <c r="CJ65"/>
  <c r="DT65"/>
  <c r="DX59"/>
  <c r="CN59"/>
  <c r="CS23"/>
  <c r="EC23"/>
  <c r="DW24"/>
  <c r="CM24"/>
  <c r="DY29"/>
  <c r="CO29"/>
  <c r="DR289"/>
  <c r="CH289"/>
  <c r="DR200"/>
  <c r="CH200"/>
  <c r="CK60"/>
  <c r="DU60"/>
  <c r="CJ115"/>
  <c r="DT115"/>
  <c r="CL136"/>
  <c r="DV136"/>
  <c r="DS214"/>
  <c r="CI214"/>
  <c r="DX284"/>
  <c r="CN284"/>
  <c r="DT252"/>
  <c r="CJ252"/>
  <c r="CQ91"/>
  <c r="EA91"/>
  <c r="DV185"/>
  <c r="CL185"/>
  <c r="EA273"/>
  <c r="CQ273"/>
  <c r="DX304"/>
  <c r="CN304"/>
  <c r="CI141"/>
  <c r="DS141"/>
  <c r="DT167"/>
  <c r="CJ167"/>
  <c r="CI129"/>
  <c r="DS129"/>
  <c r="DS217"/>
  <c r="CI217"/>
  <c r="CI64"/>
  <c r="DS64"/>
  <c r="CM245"/>
  <c r="DW245"/>
  <c r="CM54"/>
  <c r="DW54"/>
  <c r="DT71"/>
  <c r="CJ71"/>
  <c r="CJ255"/>
  <c r="DT255"/>
  <c r="CH183"/>
  <c r="DR183"/>
  <c r="CI231"/>
  <c r="DS231"/>
  <c r="DT42"/>
  <c r="CJ42"/>
  <c r="CN16"/>
  <c r="DX16"/>
  <c r="CH299"/>
  <c r="DR299"/>
  <c r="DU303"/>
  <c r="CK303"/>
  <c r="CI165"/>
  <c r="DS165"/>
  <c r="CH153"/>
  <c r="DR153"/>
  <c r="CK106"/>
  <c r="DU106"/>
  <c r="CM72"/>
  <c r="DW72"/>
  <c r="DX181"/>
  <c r="CN181"/>
  <c r="DR226"/>
  <c r="CH226"/>
  <c r="EA31"/>
  <c r="CQ31"/>
  <c r="DU170"/>
  <c r="CK170"/>
  <c r="DV169"/>
  <c r="CL169"/>
  <c r="CI131"/>
  <c r="DS131"/>
  <c r="CI293"/>
  <c r="DS293"/>
  <c r="ED290"/>
  <c r="CT290"/>
  <c r="DR213"/>
  <c r="CH213"/>
  <c r="DR268"/>
  <c r="CH268"/>
  <c r="DZ204"/>
  <c r="CP204"/>
  <c r="CK81"/>
  <c r="DU81"/>
  <c r="DX176"/>
  <c r="CN176"/>
  <c r="CI207"/>
  <c r="DS207"/>
  <c r="DS149"/>
  <c r="CI149"/>
  <c r="CK191"/>
  <c r="DU191"/>
  <c r="DY270"/>
  <c r="CO270"/>
  <c r="DR291"/>
  <c r="CH291"/>
  <c r="CM137"/>
  <c r="DW137"/>
  <c r="CN251"/>
  <c r="DX251"/>
  <c r="DX267"/>
  <c r="CN267"/>
  <c r="ED70"/>
  <c r="CT70"/>
  <c r="CK93"/>
  <c r="DU93"/>
  <c r="DS195"/>
  <c r="CI195"/>
  <c r="CL100"/>
  <c r="DV100"/>
  <c r="CK83"/>
  <c r="DU83"/>
  <c r="CI254"/>
  <c r="DS254"/>
  <c r="DT101"/>
  <c r="CJ101"/>
  <c r="DT21"/>
  <c r="CJ21"/>
  <c r="DV38"/>
  <c r="CL38"/>
  <c r="CM246"/>
  <c r="DW246"/>
  <c r="CK194"/>
  <c r="DU194"/>
  <c r="DU123"/>
  <c r="CK123"/>
  <c r="CI223"/>
  <c r="DS223"/>
  <c r="DS196"/>
  <c r="CI196"/>
  <c r="CJ285"/>
  <c r="DT285"/>
  <c r="CI154"/>
  <c r="DS154"/>
  <c r="DV240"/>
  <c r="CL240"/>
  <c r="DS162"/>
  <c r="CI162"/>
  <c r="DT249"/>
  <c r="CJ249"/>
  <c r="DT55"/>
  <c r="CJ55"/>
  <c r="CH139"/>
  <c r="DR139"/>
  <c r="DV69"/>
  <c r="CL69"/>
  <c r="CL238"/>
  <c r="DV238"/>
  <c r="DT109"/>
  <c r="CJ109"/>
  <c r="DS233"/>
  <c r="CI233"/>
  <c r="DT99"/>
  <c r="CJ99"/>
  <c r="CK121"/>
  <c r="DU121"/>
  <c r="CQ309"/>
  <c r="EA309"/>
  <c r="CH155"/>
  <c r="DR155"/>
  <c r="DU128"/>
  <c r="CK128"/>
  <c r="DW135"/>
  <c r="CM135"/>
  <c r="DR266"/>
  <c r="CH266"/>
  <c r="CM248"/>
  <c r="DW248"/>
  <c r="DT50"/>
  <c r="CJ50"/>
  <c r="DX314"/>
  <c r="CN314"/>
  <c r="CN236"/>
  <c r="DX236"/>
  <c r="DW256"/>
  <c r="CM256"/>
  <c r="CJ107"/>
  <c r="DT107"/>
  <c r="DW188"/>
  <c r="CM188"/>
  <c r="CI232"/>
  <c r="DS232"/>
  <c r="DU87"/>
  <c r="CK87"/>
  <c r="CL46"/>
  <c r="DV46"/>
  <c r="DT20"/>
  <c r="CJ20"/>
  <c r="CH192"/>
  <c r="DR192"/>
  <c r="CH243"/>
  <c r="DR243"/>
  <c r="DS78"/>
  <c r="CI78"/>
  <c r="DU224"/>
  <c r="CK224"/>
  <c r="CP84"/>
  <c r="DZ84"/>
  <c r="DV175"/>
  <c r="CL175"/>
  <c r="CP34"/>
  <c r="DZ34"/>
  <c r="DT114"/>
  <c r="CJ114"/>
  <c r="CP161"/>
  <c r="DZ161"/>
  <c r="DV103"/>
  <c r="CL103"/>
  <c r="DR297"/>
  <c r="CH297"/>
  <c r="DW283"/>
  <c r="CM283"/>
  <c r="DT120"/>
  <c r="CJ120"/>
  <c r="EC182"/>
  <c r="CS182"/>
  <c r="DS113"/>
  <c r="CI113"/>
  <c r="DR241"/>
  <c r="CH241"/>
  <c r="DW48"/>
  <c r="CM48"/>
  <c r="CI197"/>
  <c r="DS197"/>
  <c r="CJ160"/>
  <c r="DT160"/>
  <c r="CM211"/>
  <c r="DW211"/>
  <c r="DR308"/>
  <c r="CH308"/>
  <c r="DR164"/>
  <c r="CH164"/>
  <c r="DS237"/>
  <c r="CI237"/>
  <c r="DX264"/>
  <c r="CN264"/>
  <c r="DT201"/>
  <c r="CJ201"/>
  <c r="DR281"/>
  <c r="CH281"/>
  <c r="CN258"/>
  <c r="DX258"/>
  <c r="CH301"/>
  <c r="DR301"/>
  <c r="DT159"/>
  <c r="CJ159"/>
  <c r="CM45"/>
  <c r="DW45"/>
  <c r="DU22"/>
  <c r="CK22"/>
  <c r="CO44"/>
  <c r="DY44"/>
  <c r="DS156"/>
  <c r="CI156"/>
  <c r="DR186"/>
  <c r="CH186"/>
  <c r="DS111"/>
  <c r="CI111"/>
  <c r="CL274"/>
  <c r="DV274"/>
  <c r="CL187"/>
  <c r="DV187"/>
  <c r="DY39"/>
  <c r="CO39"/>
  <c r="CJ126"/>
  <c r="DT126"/>
  <c r="CL19"/>
  <c r="DV19"/>
  <c r="CQ74"/>
  <c r="EA74"/>
  <c r="DT172"/>
  <c r="CJ172"/>
  <c r="CR311"/>
  <c r="EB311"/>
  <c r="DW15"/>
  <c r="CM15"/>
  <c r="DU125"/>
  <c r="CK125"/>
  <c r="CI287"/>
  <c r="DS287"/>
  <c r="DR127"/>
  <c r="CH127"/>
  <c r="DX57"/>
  <c r="CN57"/>
  <c r="CI220"/>
  <c r="DS220"/>
  <c r="CH168"/>
  <c r="DR168"/>
  <c r="CH205"/>
  <c r="DR205"/>
  <c r="DR235"/>
  <c r="CH235"/>
  <c r="CO94"/>
  <c r="DY94"/>
  <c r="DR151"/>
  <c r="CH151"/>
  <c r="CI262"/>
  <c r="DS262"/>
  <c r="CI130"/>
  <c r="DS130"/>
  <c r="DX275"/>
  <c r="CN275"/>
  <c r="DU305"/>
  <c r="CK305"/>
  <c r="CI261"/>
  <c r="DS261"/>
  <c r="DU174"/>
  <c r="CK174"/>
  <c r="CL292"/>
  <c r="DV292"/>
  <c r="CK313"/>
  <c r="DU313"/>
  <c r="DU218"/>
  <c r="CK218"/>
  <c r="DU189"/>
  <c r="CK189"/>
  <c r="DU105"/>
  <c r="CK105"/>
  <c r="DS97"/>
  <c r="CI97"/>
  <c r="DS86"/>
  <c r="CI86"/>
  <c r="DU171"/>
  <c r="CK171"/>
  <c r="DU146"/>
  <c r="CK146"/>
  <c r="DW138"/>
  <c r="CM138"/>
  <c r="CI148"/>
  <c r="DS148"/>
  <c r="CM277"/>
  <c r="DW277"/>
  <c r="CK244"/>
  <c r="DU244"/>
  <c r="DU144"/>
  <c r="CK144"/>
  <c r="CK269"/>
  <c r="DU269"/>
  <c r="DX229"/>
  <c r="CN229"/>
  <c r="DS260"/>
  <c r="CI260"/>
  <c r="CM67"/>
  <c r="DW67"/>
  <c r="CK286"/>
  <c r="DU286"/>
  <c r="DV253"/>
  <c r="CL253"/>
  <c r="CQ295"/>
  <c r="EA295"/>
  <c r="CL37"/>
  <c r="DV37"/>
  <c r="CH193"/>
  <c r="DR193"/>
  <c r="DR209"/>
  <c r="CH209"/>
  <c r="DU95"/>
  <c r="CK95"/>
  <c r="DV36"/>
  <c r="CL36"/>
  <c r="CI178"/>
  <c r="DS178"/>
  <c r="DR147"/>
  <c r="CH147"/>
  <c r="DT88"/>
  <c r="CJ88"/>
  <c r="ED302"/>
  <c r="CT302"/>
  <c r="CH279"/>
  <c r="DR279"/>
  <c r="CI163"/>
  <c r="DS163"/>
  <c r="DY17"/>
  <c r="CO17"/>
  <c r="DT89"/>
  <c r="CJ89"/>
  <c r="EC108"/>
  <c r="CS108"/>
  <c r="CJ77"/>
  <c r="DT77"/>
  <c r="EB288"/>
  <c r="CR288"/>
  <c r="CL271"/>
  <c r="DV271"/>
  <c r="CU152"/>
  <c r="EE152"/>
  <c r="DU112"/>
  <c r="CK112"/>
  <c r="ED92"/>
  <c r="CT92"/>
  <c r="DR47"/>
  <c r="CH47"/>
  <c r="CK66"/>
  <c r="DU66"/>
  <c r="DU82"/>
  <c r="CK82"/>
  <c r="CP280"/>
  <c r="DZ280"/>
  <c r="CK49"/>
  <c r="DU49"/>
  <c r="DZ52"/>
  <c r="CP52"/>
  <c r="CR75"/>
  <c r="EB75"/>
  <c r="DT18"/>
  <c r="CJ18"/>
  <c r="CJ117"/>
  <c r="DT117"/>
  <c r="CI263"/>
  <c r="DS263"/>
  <c r="CL230"/>
  <c r="DV230"/>
  <c r="CQ296"/>
  <c r="EA296"/>
  <c r="DT310"/>
  <c r="CJ310"/>
  <c r="CK51"/>
  <c r="DU51"/>
  <c r="CK26"/>
  <c r="DU26"/>
  <c r="CJ98"/>
  <c r="DT98"/>
  <c r="CJ166"/>
  <c r="DT166"/>
  <c r="DR190"/>
  <c r="CH190"/>
  <c r="DW150"/>
  <c r="CM150"/>
  <c r="DR133"/>
  <c r="CH133"/>
  <c r="DU33"/>
  <c r="CK33"/>
  <c r="ED221"/>
  <c r="CT221"/>
  <c r="DT56"/>
  <c r="CJ56"/>
  <c r="DW32"/>
  <c r="CM32"/>
  <c r="CM312"/>
  <c r="DW312"/>
  <c r="DT215"/>
  <c r="CJ215"/>
  <c r="DX145"/>
  <c r="CN145"/>
  <c r="DT250"/>
  <c r="CJ250"/>
  <c r="DS158"/>
  <c r="CI158"/>
  <c r="CN102"/>
  <c r="DX102"/>
  <c r="DS294"/>
  <c r="CI294"/>
  <c r="CS157"/>
  <c r="EC157"/>
  <c r="CO276"/>
  <c r="DY276"/>
  <c r="DV68"/>
  <c r="CL68"/>
  <c r="DR257"/>
  <c r="CH257"/>
  <c r="CN206"/>
  <c r="DX206"/>
  <c r="DR272"/>
  <c r="CH272"/>
  <c r="DS90"/>
  <c r="CI90"/>
  <c r="CK306"/>
  <c r="DU306"/>
  <c r="CH143"/>
  <c r="DR143"/>
  <c r="CI184"/>
  <c r="DS184"/>
  <c r="CH247"/>
  <c r="DR247"/>
  <c r="CM110"/>
  <c r="DW110"/>
  <c r="CJ259"/>
  <c r="DT259"/>
  <c r="CK210"/>
  <c r="DU210"/>
  <c r="DX202"/>
  <c r="CN202"/>
  <c r="DS118"/>
  <c r="CI118"/>
  <c r="CJ85"/>
  <c r="DT85"/>
  <c r="DX298"/>
  <c r="CN298"/>
  <c r="CX140"/>
  <c r="EH140"/>
  <c r="DU222"/>
  <c r="CK222"/>
  <c r="CI199"/>
  <c r="DS199"/>
  <c r="CM208"/>
  <c r="DW208"/>
  <c r="CM225"/>
  <c r="DW225"/>
  <c r="CO40"/>
  <c r="DY40"/>
  <c r="DW278"/>
  <c r="CM278"/>
  <c r="DT119"/>
  <c r="CJ119"/>
  <c r="DY58"/>
  <c r="CO58"/>
  <c r="DV177"/>
  <c r="CL177"/>
  <c r="DU124"/>
  <c r="CK124"/>
  <c r="EJ76"/>
  <c r="CZ76"/>
  <c r="DT307"/>
  <c r="CJ307"/>
  <c r="CO53"/>
  <c r="DY53"/>
  <c r="CJ300"/>
  <c r="DT300"/>
  <c r="EA212"/>
  <c r="CQ212"/>
  <c r="DU228"/>
  <c r="CK228"/>
  <c r="CJ116"/>
  <c r="DT116"/>
  <c r="CM79"/>
  <c r="DW79"/>
  <c r="DT134"/>
  <c r="CJ134"/>
  <c r="DZ282"/>
  <c r="CP282"/>
  <c r="CW219"/>
  <c r="EG219"/>
  <c r="DR198"/>
  <c r="CH198"/>
  <c r="DT96"/>
  <c r="CJ96"/>
  <c r="EA234"/>
  <c r="CQ234"/>
  <c r="DS180"/>
  <c r="CI180"/>
  <c r="DV142"/>
  <c r="CL142"/>
  <c r="DW28"/>
  <c r="CM28"/>
  <c r="CO227"/>
  <c r="DY227"/>
  <c r="DU104"/>
  <c r="CK104"/>
  <c r="DR239"/>
  <c r="CH239"/>
  <c r="DT132"/>
  <c r="CJ132"/>
  <c r="DU30"/>
  <c r="CK30"/>
  <c r="DT122"/>
  <c r="CJ122"/>
  <c r="DV43"/>
  <c r="CL43"/>
  <c r="CJ173"/>
  <c r="DT173"/>
  <c r="CH216"/>
  <c r="DR216"/>
  <c r="DX265"/>
  <c r="CN265"/>
  <c r="CK179"/>
  <c r="DU179"/>
  <c r="CH203"/>
  <c r="DR203"/>
  <c r="CP35"/>
  <c r="DZ35"/>
  <c r="DY41"/>
  <c r="CO41"/>
  <c r="CJ61"/>
  <c r="DT61"/>
  <c r="CQ27"/>
  <c r="EA27"/>
  <c r="CK65"/>
  <c r="DU65"/>
  <c r="CK62"/>
  <c r="DU62"/>
  <c r="DT63"/>
  <c r="CJ63"/>
  <c r="DZ25"/>
  <c r="CP25"/>
  <c r="CP29"/>
  <c r="DZ29"/>
  <c r="CN24"/>
  <c r="DX24"/>
  <c r="CO59"/>
  <c r="DY59"/>
  <c r="ED23"/>
  <c r="CT23"/>
  <c r="DW43"/>
  <c r="CM43"/>
  <c r="DV30"/>
  <c r="CL30"/>
  <c r="CK132"/>
  <c r="DU132"/>
  <c r="DS239"/>
  <c r="CI239"/>
  <c r="DX28"/>
  <c r="CN28"/>
  <c r="DW142"/>
  <c r="CM142"/>
  <c r="DT180"/>
  <c r="CJ180"/>
  <c r="DU96"/>
  <c r="CK96"/>
  <c r="DS198"/>
  <c r="CI198"/>
  <c r="CQ282"/>
  <c r="EA282"/>
  <c r="DU134"/>
  <c r="CK134"/>
  <c r="DV228"/>
  <c r="CL228"/>
  <c r="CK307"/>
  <c r="DU307"/>
  <c r="DV124"/>
  <c r="CL124"/>
  <c r="DW177"/>
  <c r="CM177"/>
  <c r="CP58"/>
  <c r="DZ58"/>
  <c r="CN278"/>
  <c r="DX278"/>
  <c r="DV222"/>
  <c r="CL222"/>
  <c r="DS203"/>
  <c r="CI203"/>
  <c r="DV179"/>
  <c r="CL179"/>
  <c r="DS216"/>
  <c r="CI216"/>
  <c r="DU173"/>
  <c r="CK173"/>
  <c r="CP227"/>
  <c r="DZ227"/>
  <c r="CX219"/>
  <c r="EH219"/>
  <c r="DX79"/>
  <c r="CN79"/>
  <c r="DU116"/>
  <c r="CK116"/>
  <c r="DU300"/>
  <c r="CK300"/>
  <c r="DZ53"/>
  <c r="CP53"/>
  <c r="DZ40"/>
  <c r="CP40"/>
  <c r="DX225"/>
  <c r="CN225"/>
  <c r="CN208"/>
  <c r="DX208"/>
  <c r="CJ199"/>
  <c r="DT199"/>
  <c r="CY140"/>
  <c r="EI140"/>
  <c r="DU85"/>
  <c r="CK85"/>
  <c r="DV210"/>
  <c r="CL210"/>
  <c r="CK259"/>
  <c r="DU259"/>
  <c r="DX110"/>
  <c r="CN110"/>
  <c r="DS247"/>
  <c r="CI247"/>
  <c r="DT184"/>
  <c r="CJ184"/>
  <c r="DS143"/>
  <c r="CI143"/>
  <c r="DV306"/>
  <c r="CL306"/>
  <c r="DY206"/>
  <c r="CO206"/>
  <c r="CP276"/>
  <c r="DZ276"/>
  <c r="CT157"/>
  <c r="ED157"/>
  <c r="DY102"/>
  <c r="CO102"/>
  <c r="CN312"/>
  <c r="DX312"/>
  <c r="DU166"/>
  <c r="CK166"/>
  <c r="DU98"/>
  <c r="CK98"/>
  <c r="DV26"/>
  <c r="CL26"/>
  <c r="CL51"/>
  <c r="DV51"/>
  <c r="EB296"/>
  <c r="CR296"/>
  <c r="DW230"/>
  <c r="CM230"/>
  <c r="DT263"/>
  <c r="CJ263"/>
  <c r="DU117"/>
  <c r="CK117"/>
  <c r="EC75"/>
  <c r="CS75"/>
  <c r="CL49"/>
  <c r="DV49"/>
  <c r="EA280"/>
  <c r="CQ280"/>
  <c r="DV66"/>
  <c r="CL66"/>
  <c r="CV152"/>
  <c r="EF152"/>
  <c r="CM271"/>
  <c r="DW271"/>
  <c r="DU77"/>
  <c r="CK77"/>
  <c r="CJ163"/>
  <c r="DT163"/>
  <c r="DS279"/>
  <c r="CI279"/>
  <c r="DT178"/>
  <c r="CJ178"/>
  <c r="DS193"/>
  <c r="CI193"/>
  <c r="CM37"/>
  <c r="DW37"/>
  <c r="CR295"/>
  <c r="EB295"/>
  <c r="DV286"/>
  <c r="CL286"/>
  <c r="DX67"/>
  <c r="CN67"/>
  <c r="DV269"/>
  <c r="CL269"/>
  <c r="DV244"/>
  <c r="CL244"/>
  <c r="DX277"/>
  <c r="CN277"/>
  <c r="DT148"/>
  <c r="CJ148"/>
  <c r="CL313"/>
  <c r="DV313"/>
  <c r="DW292"/>
  <c r="CM292"/>
  <c r="CJ261"/>
  <c r="DT261"/>
  <c r="DT130"/>
  <c r="CJ130"/>
  <c r="DT262"/>
  <c r="CJ262"/>
  <c r="CP94"/>
  <c r="DZ94"/>
  <c r="DS205"/>
  <c r="CI205"/>
  <c r="DS168"/>
  <c r="CI168"/>
  <c r="CJ220"/>
  <c r="DT220"/>
  <c r="CJ287"/>
  <c r="DT287"/>
  <c r="EC311"/>
  <c r="CS311"/>
  <c r="CR74"/>
  <c r="EB74"/>
  <c r="CM19"/>
  <c r="DW19"/>
  <c r="CK126"/>
  <c r="DU126"/>
  <c r="CM187"/>
  <c r="DW187"/>
  <c r="CM274"/>
  <c r="DW274"/>
  <c r="CP44"/>
  <c r="DZ44"/>
  <c r="CN45"/>
  <c r="DX45"/>
  <c r="DS301"/>
  <c r="CI301"/>
  <c r="DY258"/>
  <c r="CO258"/>
  <c r="DX211"/>
  <c r="CN211"/>
  <c r="DU160"/>
  <c r="CK160"/>
  <c r="DT197"/>
  <c r="CJ197"/>
  <c r="CQ161"/>
  <c r="EA161"/>
  <c r="EA34"/>
  <c r="CQ34"/>
  <c r="CQ84"/>
  <c r="EA84"/>
  <c r="DS243"/>
  <c r="CI243"/>
  <c r="DS192"/>
  <c r="CI192"/>
  <c r="CM46"/>
  <c r="DW46"/>
  <c r="DT232"/>
  <c r="CJ232"/>
  <c r="CK107"/>
  <c r="DU107"/>
  <c r="DY236"/>
  <c r="CO236"/>
  <c r="DX248"/>
  <c r="CN248"/>
  <c r="DS155"/>
  <c r="CI155"/>
  <c r="EB309"/>
  <c r="CR309"/>
  <c r="CL121"/>
  <c r="DV121"/>
  <c r="DW238"/>
  <c r="CM238"/>
  <c r="DS139"/>
  <c r="CI139"/>
  <c r="CJ154"/>
  <c r="DT154"/>
  <c r="DU285"/>
  <c r="CK285"/>
  <c r="CJ223"/>
  <c r="DT223"/>
  <c r="DV194"/>
  <c r="CL194"/>
  <c r="CN246"/>
  <c r="DX246"/>
  <c r="DT254"/>
  <c r="CJ254"/>
  <c r="DV83"/>
  <c r="CL83"/>
  <c r="CM100"/>
  <c r="DW100"/>
  <c r="CL93"/>
  <c r="DV93"/>
  <c r="CO251"/>
  <c r="DY251"/>
  <c r="CN137"/>
  <c r="DX137"/>
  <c r="DV191"/>
  <c r="CL191"/>
  <c r="DT207"/>
  <c r="CJ207"/>
  <c r="DV81"/>
  <c r="CL81"/>
  <c r="CJ293"/>
  <c r="DT293"/>
  <c r="CJ131"/>
  <c r="DT131"/>
  <c r="CN72"/>
  <c r="DX72"/>
  <c r="CL106"/>
  <c r="DV106"/>
  <c r="DS153"/>
  <c r="CI153"/>
  <c r="CJ165"/>
  <c r="DT165"/>
  <c r="DS299"/>
  <c r="CI299"/>
  <c r="DY16"/>
  <c r="CO16"/>
  <c r="DT231"/>
  <c r="CJ231"/>
  <c r="DU71"/>
  <c r="CK71"/>
  <c r="CJ217"/>
  <c r="DT217"/>
  <c r="CK167"/>
  <c r="DU167"/>
  <c r="CO304"/>
  <c r="DY304"/>
  <c r="EB273"/>
  <c r="CR273"/>
  <c r="CM185"/>
  <c r="DW185"/>
  <c r="DU252"/>
  <c r="CK252"/>
  <c r="CO284"/>
  <c r="DY284"/>
  <c r="DT214"/>
  <c r="CJ214"/>
  <c r="DS200"/>
  <c r="CI200"/>
  <c r="DS289"/>
  <c r="CI289"/>
  <c r="DY265"/>
  <c r="CO265"/>
  <c r="CK122"/>
  <c r="DU122"/>
  <c r="DV104"/>
  <c r="CL104"/>
  <c r="EB234"/>
  <c r="CR234"/>
  <c r="EB212"/>
  <c r="CR212"/>
  <c r="EK76"/>
  <c r="DA76"/>
  <c r="EL76"/>
  <c r="DU119"/>
  <c r="CK119"/>
  <c r="CO298"/>
  <c r="DY298"/>
  <c r="DT118"/>
  <c r="CJ118"/>
  <c r="DY202"/>
  <c r="CO202"/>
  <c r="DT90"/>
  <c r="CJ90"/>
  <c r="CI272"/>
  <c r="DS272"/>
  <c r="DS257"/>
  <c r="CI257"/>
  <c r="CM68"/>
  <c r="DW68"/>
  <c r="DT294"/>
  <c r="CJ294"/>
  <c r="CJ158"/>
  <c r="DT158"/>
  <c r="DU250"/>
  <c r="CK250"/>
  <c r="DY145"/>
  <c r="CO145"/>
  <c r="CK215"/>
  <c r="DU215"/>
  <c r="DX32"/>
  <c r="CN32"/>
  <c r="DU56"/>
  <c r="CK56"/>
  <c r="EE221"/>
  <c r="CU221"/>
  <c r="DV33"/>
  <c r="CL33"/>
  <c r="CI133"/>
  <c r="DS133"/>
  <c r="CN150"/>
  <c r="DX150"/>
  <c r="DS190"/>
  <c r="CI190"/>
  <c r="CK310"/>
  <c r="DU310"/>
  <c r="CK18"/>
  <c r="DU18"/>
  <c r="EA52"/>
  <c r="CQ52"/>
  <c r="CL82"/>
  <c r="DV82"/>
  <c r="CI47"/>
  <c r="DS47"/>
  <c r="CU92"/>
  <c r="EE92"/>
  <c r="DV112"/>
  <c r="CL112"/>
  <c r="CS288"/>
  <c r="EC288"/>
  <c r="CT108"/>
  <c r="ED108"/>
  <c r="CK89"/>
  <c r="DU89"/>
  <c r="DZ17"/>
  <c r="CP17"/>
  <c r="EE302"/>
  <c r="CU302"/>
  <c r="CK88"/>
  <c r="DU88"/>
  <c r="DS147"/>
  <c r="CI147"/>
  <c r="CM36"/>
  <c r="DW36"/>
  <c r="DV95"/>
  <c r="CL95"/>
  <c r="CI209"/>
  <c r="DS209"/>
  <c r="DW253"/>
  <c r="CM253"/>
  <c r="CJ260"/>
  <c r="DT260"/>
  <c r="CO229"/>
  <c r="DY229"/>
  <c r="CL144"/>
  <c r="DV144"/>
  <c r="CN138"/>
  <c r="DX138"/>
  <c r="DV146"/>
  <c r="CL146"/>
  <c r="CL171"/>
  <c r="DV171"/>
  <c r="DT86"/>
  <c r="CJ86"/>
  <c r="CJ97"/>
  <c r="DT97"/>
  <c r="CL105"/>
  <c r="DV105"/>
  <c r="DV189"/>
  <c r="CL189"/>
  <c r="CL218"/>
  <c r="DV218"/>
  <c r="DV174"/>
  <c r="CL174"/>
  <c r="CL305"/>
  <c r="DV305"/>
  <c r="DY275"/>
  <c r="CO275"/>
  <c r="DS151"/>
  <c r="CI151"/>
  <c r="CI235"/>
  <c r="DS235"/>
  <c r="DY57"/>
  <c r="CO57"/>
  <c r="CI127"/>
  <c r="DS127"/>
  <c r="DV125"/>
  <c r="CL125"/>
  <c r="CN15"/>
  <c r="DX15"/>
  <c r="CK172"/>
  <c r="DU172"/>
  <c r="CP39"/>
  <c r="DZ39"/>
  <c r="DT111"/>
  <c r="CJ111"/>
  <c r="DS186"/>
  <c r="CI186"/>
  <c r="CJ156"/>
  <c r="DT156"/>
  <c r="CL22"/>
  <c r="DV22"/>
  <c r="CK159"/>
  <c r="DU159"/>
  <c r="CI281"/>
  <c r="DS281"/>
  <c r="DU201"/>
  <c r="CK201"/>
  <c r="CO264"/>
  <c r="DY264"/>
  <c r="DT237"/>
  <c r="CJ237"/>
  <c r="CI164"/>
  <c r="DS164"/>
  <c r="DS308"/>
  <c r="CI308"/>
  <c r="CN48"/>
  <c r="DX48"/>
  <c r="CI241"/>
  <c r="DS241"/>
  <c r="DT113"/>
  <c r="CJ113"/>
  <c r="CT182"/>
  <c r="ED182"/>
  <c r="DU120"/>
  <c r="CK120"/>
  <c r="DX283"/>
  <c r="CN283"/>
  <c r="CI297"/>
  <c r="DS297"/>
  <c r="DW103"/>
  <c r="CM103"/>
  <c r="DU114"/>
  <c r="CK114"/>
  <c r="CM175"/>
  <c r="DW175"/>
  <c r="DV224"/>
  <c r="CL224"/>
  <c r="DT78"/>
  <c r="CJ78"/>
  <c r="CK20"/>
  <c r="DU20"/>
  <c r="DV87"/>
  <c r="CL87"/>
  <c r="CN188"/>
  <c r="DX188"/>
  <c r="CN256"/>
  <c r="DX256"/>
  <c r="DY314"/>
  <c r="CO314"/>
  <c r="CK50"/>
  <c r="DU50"/>
  <c r="CI266"/>
  <c r="DS266"/>
  <c r="DX135"/>
  <c r="CN135"/>
  <c r="DV128"/>
  <c r="CL128"/>
  <c r="DU99"/>
  <c r="CK99"/>
  <c r="DT233"/>
  <c r="CJ233"/>
  <c r="CK109"/>
  <c r="DU109"/>
  <c r="CM69"/>
  <c r="DW69"/>
  <c r="DU55"/>
  <c r="CK55"/>
  <c r="DU249"/>
  <c r="CK249"/>
  <c r="CJ162"/>
  <c r="DT162"/>
  <c r="DW240"/>
  <c r="CM240"/>
  <c r="CJ196"/>
  <c r="DT196"/>
  <c r="DV123"/>
  <c r="CL123"/>
  <c r="DW38"/>
  <c r="CM38"/>
  <c r="DU21"/>
  <c r="CK21"/>
  <c r="CK101"/>
  <c r="DU101"/>
  <c r="CJ195"/>
  <c r="DT195"/>
  <c r="EE70"/>
  <c r="CU70"/>
  <c r="DY267"/>
  <c r="CO267"/>
  <c r="CI291"/>
  <c r="DS291"/>
  <c r="CP270"/>
  <c r="DZ270"/>
  <c r="CJ149"/>
  <c r="DT149"/>
  <c r="CO176"/>
  <c r="DY176"/>
  <c r="CQ204"/>
  <c r="EA204"/>
  <c r="DS268"/>
  <c r="CI268"/>
  <c r="CI213"/>
  <c r="DS213"/>
  <c r="CU290"/>
  <c r="EE290"/>
  <c r="CM169"/>
  <c r="DW169"/>
  <c r="CL170"/>
  <c r="DV170"/>
  <c r="EB31"/>
  <c r="CR31"/>
  <c r="CI226"/>
  <c r="DS226"/>
  <c r="DY181"/>
  <c r="CO181"/>
  <c r="DV303"/>
  <c r="CL303"/>
  <c r="DU42"/>
  <c r="CK42"/>
  <c r="CI183"/>
  <c r="DS183"/>
  <c r="DU255"/>
  <c r="CK255"/>
  <c r="DX54"/>
  <c r="CN54"/>
  <c r="DX245"/>
  <c r="CN245"/>
  <c r="DT64"/>
  <c r="CJ64"/>
  <c r="CJ129"/>
  <c r="DT129"/>
  <c r="CJ141"/>
  <c r="DT141"/>
  <c r="CR91"/>
  <c r="EB91"/>
  <c r="CM136"/>
  <c r="DW136"/>
  <c r="DU115"/>
  <c r="CK115"/>
  <c r="DV60"/>
  <c r="CL60"/>
  <c r="DZ41"/>
  <c r="CP41"/>
  <c r="CQ35"/>
  <c r="EA35"/>
  <c r="EA25"/>
  <c r="CQ25"/>
  <c r="CK63"/>
  <c r="DU63"/>
  <c r="CL62"/>
  <c r="DV62"/>
  <c r="CL65"/>
  <c r="DV65"/>
  <c r="CR27"/>
  <c r="EB27"/>
  <c r="CK61"/>
  <c r="DU61"/>
  <c r="CU23"/>
  <c r="EE23"/>
  <c r="DZ59"/>
  <c r="CP59"/>
  <c r="DY24"/>
  <c r="CO24"/>
  <c r="CQ29"/>
  <c r="EA29"/>
  <c r="DV115"/>
  <c r="CL115"/>
  <c r="DU64"/>
  <c r="CK64"/>
  <c r="DY54"/>
  <c r="CO54"/>
  <c r="CL255"/>
  <c r="DV255"/>
  <c r="CM170"/>
  <c r="DW170"/>
  <c r="EF290"/>
  <c r="CV290"/>
  <c r="CL101"/>
  <c r="DV101"/>
  <c r="DU162"/>
  <c r="CK162"/>
  <c r="DX69"/>
  <c r="CN69"/>
  <c r="DX136"/>
  <c r="CN136"/>
  <c r="EC91"/>
  <c r="CS91"/>
  <c r="DU141"/>
  <c r="CK141"/>
  <c r="DU129"/>
  <c r="CK129"/>
  <c r="CJ183"/>
  <c r="DT183"/>
  <c r="CL42"/>
  <c r="DV42"/>
  <c r="DW303"/>
  <c r="CM303"/>
  <c r="DZ181"/>
  <c r="CP181"/>
  <c r="CS31"/>
  <c r="EC31"/>
  <c r="DT268"/>
  <c r="CJ268"/>
  <c r="CP267"/>
  <c r="DZ267"/>
  <c r="EF70"/>
  <c r="CV70"/>
  <c r="CL21"/>
  <c r="DV21"/>
  <c r="DX38"/>
  <c r="CN38"/>
  <c r="DW123"/>
  <c r="CM123"/>
  <c r="CN240"/>
  <c r="DX240"/>
  <c r="DV249"/>
  <c r="CL249"/>
  <c r="CL55"/>
  <c r="DV55"/>
  <c r="DU233"/>
  <c r="CK233"/>
  <c r="DV99"/>
  <c r="CL99"/>
  <c r="DW128"/>
  <c r="CM128"/>
  <c r="DY135"/>
  <c r="CO135"/>
  <c r="CP314"/>
  <c r="DZ314"/>
  <c r="DW87"/>
  <c r="CM87"/>
  <c r="DU78"/>
  <c r="CK78"/>
  <c r="DW224"/>
  <c r="CM224"/>
  <c r="CL114"/>
  <c r="DV114"/>
  <c r="DX103"/>
  <c r="CN103"/>
  <c r="CO283"/>
  <c r="DY283"/>
  <c r="DV120"/>
  <c r="CL120"/>
  <c r="DU113"/>
  <c r="CK113"/>
  <c r="CJ308"/>
  <c r="DT308"/>
  <c r="CK237"/>
  <c r="DU237"/>
  <c r="DV201"/>
  <c r="CL201"/>
  <c r="DT186"/>
  <c r="CJ186"/>
  <c r="CK111"/>
  <c r="DU111"/>
  <c r="CM125"/>
  <c r="DW125"/>
  <c r="DZ57"/>
  <c r="CP57"/>
  <c r="DT151"/>
  <c r="CJ151"/>
  <c r="DZ275"/>
  <c r="CP275"/>
  <c r="DW174"/>
  <c r="CM174"/>
  <c r="CM189"/>
  <c r="DW189"/>
  <c r="DU86"/>
  <c r="CK86"/>
  <c r="CM146"/>
  <c r="DW146"/>
  <c r="CN253"/>
  <c r="DX253"/>
  <c r="CM95"/>
  <c r="DW95"/>
  <c r="DT147"/>
  <c r="CJ147"/>
  <c r="CV302"/>
  <c r="EF302"/>
  <c r="EA17"/>
  <c r="CQ17"/>
  <c r="CM112"/>
  <c r="DW112"/>
  <c r="CR52"/>
  <c r="EB52"/>
  <c r="CJ190"/>
  <c r="DT190"/>
  <c r="CM33"/>
  <c r="DW33"/>
  <c r="EF221"/>
  <c r="CV221"/>
  <c r="CL56"/>
  <c r="DV56"/>
  <c r="CO32"/>
  <c r="DY32"/>
  <c r="CP145"/>
  <c r="DZ145"/>
  <c r="CL250"/>
  <c r="DV250"/>
  <c r="CK294"/>
  <c r="DU294"/>
  <c r="DT257"/>
  <c r="CJ257"/>
  <c r="CK90"/>
  <c r="DU90"/>
  <c r="DZ202"/>
  <c r="CP202"/>
  <c r="CK118"/>
  <c r="DU118"/>
  <c r="DV119"/>
  <c r="CL119"/>
  <c r="EC212"/>
  <c r="CS212"/>
  <c r="CS234"/>
  <c r="EC234"/>
  <c r="DW104"/>
  <c r="CM104"/>
  <c r="CP265"/>
  <c r="DZ265"/>
  <c r="DT289"/>
  <c r="CJ289"/>
  <c r="DT200"/>
  <c r="CJ200"/>
  <c r="DU214"/>
  <c r="CK214"/>
  <c r="DV252"/>
  <c r="CL252"/>
  <c r="CS273"/>
  <c r="EC273"/>
  <c r="DV71"/>
  <c r="CL71"/>
  <c r="DU231"/>
  <c r="CK231"/>
  <c r="CP16"/>
  <c r="DZ16"/>
  <c r="DT299"/>
  <c r="CJ299"/>
  <c r="CJ153"/>
  <c r="DT153"/>
  <c r="CM81"/>
  <c r="DW81"/>
  <c r="DU207"/>
  <c r="CK207"/>
  <c r="CM191"/>
  <c r="DW191"/>
  <c r="CM83"/>
  <c r="DW83"/>
  <c r="DU254"/>
  <c r="CK254"/>
  <c r="CM194"/>
  <c r="DW194"/>
  <c r="DV285"/>
  <c r="CL285"/>
  <c r="CJ139"/>
  <c r="DT139"/>
  <c r="DX238"/>
  <c r="CN238"/>
  <c r="EC309"/>
  <c r="CS309"/>
  <c r="CJ155"/>
  <c r="DT155"/>
  <c r="DY248"/>
  <c r="CO248"/>
  <c r="DZ236"/>
  <c r="CP236"/>
  <c r="CK232"/>
  <c r="DU232"/>
  <c r="DT192"/>
  <c r="CJ192"/>
  <c r="CJ243"/>
  <c r="DT243"/>
  <c r="CR34"/>
  <c r="EB34"/>
  <c r="CK197"/>
  <c r="DU197"/>
  <c r="DV160"/>
  <c r="CL160"/>
  <c r="DY211"/>
  <c r="CO211"/>
  <c r="DZ258"/>
  <c r="CP258"/>
  <c r="DT301"/>
  <c r="CJ301"/>
  <c r="CT311"/>
  <c r="ED311"/>
  <c r="CJ168"/>
  <c r="DT168"/>
  <c r="DT205"/>
  <c r="CJ205"/>
  <c r="DU262"/>
  <c r="CK262"/>
  <c r="DU130"/>
  <c r="CK130"/>
  <c r="CN292"/>
  <c r="DX292"/>
  <c r="CK148"/>
  <c r="DU148"/>
  <c r="DY277"/>
  <c r="CO277"/>
  <c r="DW244"/>
  <c r="CM244"/>
  <c r="DW269"/>
  <c r="CM269"/>
  <c r="CO67"/>
  <c r="DY67"/>
  <c r="CM286"/>
  <c r="DW286"/>
  <c r="DT193"/>
  <c r="CJ193"/>
  <c r="CK178"/>
  <c r="DU178"/>
  <c r="DT279"/>
  <c r="CJ279"/>
  <c r="DV77"/>
  <c r="CL77"/>
  <c r="DW66"/>
  <c r="CM66"/>
  <c r="CR280"/>
  <c r="EB280"/>
  <c r="CT75"/>
  <c r="ED75"/>
  <c r="CL117"/>
  <c r="DV117"/>
  <c r="CK263"/>
  <c r="DU263"/>
  <c r="DX230"/>
  <c r="CN230"/>
  <c r="CS296"/>
  <c r="EC296"/>
  <c r="DW26"/>
  <c r="CM26"/>
  <c r="DV98"/>
  <c r="CL98"/>
  <c r="DV166"/>
  <c r="CL166"/>
  <c r="DZ102"/>
  <c r="CP102"/>
  <c r="DZ206"/>
  <c r="CP206"/>
  <c r="CM306"/>
  <c r="DW306"/>
  <c r="CJ143"/>
  <c r="DT143"/>
  <c r="DU184"/>
  <c r="CK184"/>
  <c r="CJ247"/>
  <c r="DT247"/>
  <c r="CO110"/>
  <c r="DY110"/>
  <c r="DW210"/>
  <c r="CM210"/>
  <c r="CL85"/>
  <c r="DV85"/>
  <c r="CO225"/>
  <c r="DY225"/>
  <c r="CQ40"/>
  <c r="EA40"/>
  <c r="EA53"/>
  <c r="CQ53"/>
  <c r="DV300"/>
  <c r="CL300"/>
  <c r="DV116"/>
  <c r="CL116"/>
  <c r="CO79"/>
  <c r="DY79"/>
  <c r="CL173"/>
  <c r="DV173"/>
  <c r="DT216"/>
  <c r="CJ216"/>
  <c r="CM179"/>
  <c r="DW179"/>
  <c r="DT203"/>
  <c r="CJ203"/>
  <c r="DW222"/>
  <c r="CM222"/>
  <c r="DX177"/>
  <c r="CN177"/>
  <c r="DW124"/>
  <c r="CM124"/>
  <c r="DW228"/>
  <c r="CM228"/>
  <c r="CL134"/>
  <c r="DV134"/>
  <c r="DT198"/>
  <c r="CJ198"/>
  <c r="DV96"/>
  <c r="CL96"/>
  <c r="DU180"/>
  <c r="CK180"/>
  <c r="CN142"/>
  <c r="DX142"/>
  <c r="DY28"/>
  <c r="CO28"/>
  <c r="DT239"/>
  <c r="CJ239"/>
  <c r="DW30"/>
  <c r="CM30"/>
  <c r="DX43"/>
  <c r="CN43"/>
  <c r="DW60"/>
  <c r="CM60"/>
  <c r="DY245"/>
  <c r="CO245"/>
  <c r="DT226"/>
  <c r="CJ226"/>
  <c r="CN169"/>
  <c r="DX169"/>
  <c r="DT213"/>
  <c r="CJ213"/>
  <c r="CR204"/>
  <c r="EB204"/>
  <c r="DZ176"/>
  <c r="CP176"/>
  <c r="DU149"/>
  <c r="CK149"/>
  <c r="CQ270"/>
  <c r="EA270"/>
  <c r="DT291"/>
  <c r="CJ291"/>
  <c r="CK195"/>
  <c r="DU195"/>
  <c r="CK196"/>
  <c r="DU196"/>
  <c r="DV109"/>
  <c r="CL109"/>
  <c r="CJ266"/>
  <c r="DT266"/>
  <c r="CL50"/>
  <c r="DV50"/>
  <c r="CO256"/>
  <c r="DY256"/>
  <c r="CO188"/>
  <c r="DY188"/>
  <c r="DV20"/>
  <c r="CL20"/>
  <c r="DX175"/>
  <c r="CN175"/>
  <c r="CJ297"/>
  <c r="DT297"/>
  <c r="CU182"/>
  <c r="EE182"/>
  <c r="CJ241"/>
  <c r="DT241"/>
  <c r="CO48"/>
  <c r="DY48"/>
  <c r="CJ164"/>
  <c r="DT164"/>
  <c r="DZ264"/>
  <c r="CP264"/>
  <c r="DT281"/>
  <c r="CJ281"/>
  <c r="DV159"/>
  <c r="CL159"/>
  <c r="DW22"/>
  <c r="CM22"/>
  <c r="CK156"/>
  <c r="DU156"/>
  <c r="CQ39"/>
  <c r="EA39"/>
  <c r="DV172"/>
  <c r="CL172"/>
  <c r="DY15"/>
  <c r="CO15"/>
  <c r="DT127"/>
  <c r="CJ127"/>
  <c r="DT235"/>
  <c r="CJ235"/>
  <c r="DW305"/>
  <c r="CM305"/>
  <c r="CM218"/>
  <c r="DW218"/>
  <c r="CM105"/>
  <c r="DW105"/>
  <c r="CK97"/>
  <c r="DU97"/>
  <c r="CM171"/>
  <c r="DW171"/>
  <c r="DY138"/>
  <c r="CO138"/>
  <c r="CM144"/>
  <c r="DW144"/>
  <c r="CP229"/>
  <c r="DZ229"/>
  <c r="CK260"/>
  <c r="DU260"/>
  <c r="DT209"/>
  <c r="CJ209"/>
  <c r="CN36"/>
  <c r="DX36"/>
  <c r="CL88"/>
  <c r="DV88"/>
  <c r="CL89"/>
  <c r="DV89"/>
  <c r="CU108"/>
  <c r="EE108"/>
  <c r="CT288"/>
  <c r="ED288"/>
  <c r="CV92"/>
  <c r="EF92"/>
  <c r="DT47"/>
  <c r="CJ47"/>
  <c r="DW82"/>
  <c r="CM82"/>
  <c r="DV18"/>
  <c r="CL18"/>
  <c r="DV310"/>
  <c r="CL310"/>
  <c r="DY150"/>
  <c r="CO150"/>
  <c r="DT133"/>
  <c r="CJ133"/>
  <c r="DV215"/>
  <c r="CL215"/>
  <c r="CK158"/>
  <c r="DU158"/>
  <c r="CN68"/>
  <c r="DX68"/>
  <c r="DT272"/>
  <c r="CJ272"/>
  <c r="DZ298"/>
  <c r="CP298"/>
  <c r="CL122"/>
  <c r="DV122"/>
  <c r="CP284"/>
  <c r="DZ284"/>
  <c r="DX185"/>
  <c r="CN185"/>
  <c r="DZ304"/>
  <c r="CP304"/>
  <c r="DV167"/>
  <c r="CL167"/>
  <c r="DU217"/>
  <c r="CK217"/>
  <c r="DU165"/>
  <c r="CK165"/>
  <c r="DW106"/>
  <c r="CM106"/>
  <c r="CO72"/>
  <c r="DY72"/>
  <c r="CK131"/>
  <c r="DU131"/>
  <c r="CK293"/>
  <c r="DU293"/>
  <c r="CO137"/>
  <c r="DY137"/>
  <c r="DZ251"/>
  <c r="CP251"/>
  <c r="CM93"/>
  <c r="DW93"/>
  <c r="CN100"/>
  <c r="DX100"/>
  <c r="CO246"/>
  <c r="DY246"/>
  <c r="DU223"/>
  <c r="CK223"/>
  <c r="DU154"/>
  <c r="CK154"/>
  <c r="DW121"/>
  <c r="CM121"/>
  <c r="DV107"/>
  <c r="CL107"/>
  <c r="DX46"/>
  <c r="CN46"/>
  <c r="EB84"/>
  <c r="CR84"/>
  <c r="EB161"/>
  <c r="CR161"/>
  <c r="CO45"/>
  <c r="DY45"/>
  <c r="CQ44"/>
  <c r="EA44"/>
  <c r="DX274"/>
  <c r="CN274"/>
  <c r="CN187"/>
  <c r="DX187"/>
  <c r="CL126"/>
  <c r="DV126"/>
  <c r="DX19"/>
  <c r="CN19"/>
  <c r="EC74"/>
  <c r="CS74"/>
  <c r="DU287"/>
  <c r="CK287"/>
  <c r="CK220"/>
  <c r="DU220"/>
  <c r="CQ94"/>
  <c r="EA94"/>
  <c r="DU261"/>
  <c r="CK261"/>
  <c r="CM313"/>
  <c r="DW313"/>
  <c r="CS295"/>
  <c r="EC295"/>
  <c r="DX37"/>
  <c r="CN37"/>
  <c r="CK163"/>
  <c r="DU163"/>
  <c r="CN271"/>
  <c r="DX271"/>
  <c r="EG152"/>
  <c r="CW152"/>
  <c r="DW49"/>
  <c r="CM49"/>
  <c r="DW51"/>
  <c r="CM51"/>
  <c r="CO312"/>
  <c r="DY312"/>
  <c r="EE157"/>
  <c r="CU157"/>
  <c r="CQ276"/>
  <c r="EA276"/>
  <c r="DV259"/>
  <c r="CL259"/>
  <c r="EJ140"/>
  <c r="CZ140"/>
  <c r="DU199"/>
  <c r="CK199"/>
  <c r="DY208"/>
  <c r="CO208"/>
  <c r="CY219"/>
  <c r="EI219"/>
  <c r="CQ227"/>
  <c r="EA227"/>
  <c r="CO278"/>
  <c r="DY278"/>
  <c r="CQ58"/>
  <c r="EA58"/>
  <c r="DV307"/>
  <c r="CL307"/>
  <c r="CR282"/>
  <c r="EB282"/>
  <c r="DV132"/>
  <c r="CL132"/>
  <c r="CQ41"/>
  <c r="EA41"/>
  <c r="EB35"/>
  <c r="CR35"/>
  <c r="EB25"/>
  <c r="CR25"/>
  <c r="DV61"/>
  <c r="CL61"/>
  <c r="CS27"/>
  <c r="EC27"/>
  <c r="CM65"/>
  <c r="DW65"/>
  <c r="CM62"/>
  <c r="DW62"/>
  <c r="DV63"/>
  <c r="CL63"/>
  <c r="CP24"/>
  <c r="DZ24"/>
  <c r="EA59"/>
  <c r="CQ59"/>
  <c r="CR29"/>
  <c r="EB29"/>
  <c r="CV23"/>
  <c r="EF23"/>
  <c r="CM132"/>
  <c r="DW132"/>
  <c r="DW307"/>
  <c r="CM307"/>
  <c r="DZ208"/>
  <c r="CP208"/>
  <c r="EK140"/>
  <c r="DA140"/>
  <c r="EL140"/>
  <c r="CM259"/>
  <c r="DW259"/>
  <c r="DX51"/>
  <c r="CN51"/>
  <c r="DX49"/>
  <c r="CN49"/>
  <c r="CO37"/>
  <c r="DY37"/>
  <c r="DV261"/>
  <c r="CL261"/>
  <c r="CL287"/>
  <c r="DV287"/>
  <c r="DY19"/>
  <c r="CO19"/>
  <c r="CS161"/>
  <c r="EC161"/>
  <c r="CO46"/>
  <c r="DY46"/>
  <c r="CM107"/>
  <c r="DW107"/>
  <c r="CL154"/>
  <c r="DV154"/>
  <c r="CL223"/>
  <c r="DV223"/>
  <c r="EA251"/>
  <c r="CQ251"/>
  <c r="DV165"/>
  <c r="CL165"/>
  <c r="CL217"/>
  <c r="DV217"/>
  <c r="CQ304"/>
  <c r="EA304"/>
  <c r="EA298"/>
  <c r="CQ298"/>
  <c r="CS282"/>
  <c r="EC282"/>
  <c r="EB58"/>
  <c r="CR58"/>
  <c r="CP278"/>
  <c r="DZ278"/>
  <c r="CR227"/>
  <c r="EB227"/>
  <c r="EJ219"/>
  <c r="CZ219"/>
  <c r="CR276"/>
  <c r="EB276"/>
  <c r="CP312"/>
  <c r="DZ312"/>
  <c r="DY271"/>
  <c r="CO271"/>
  <c r="CL163"/>
  <c r="DV163"/>
  <c r="ED295"/>
  <c r="CT295"/>
  <c r="DX313"/>
  <c r="CN313"/>
  <c r="EB94"/>
  <c r="CR94"/>
  <c r="CL220"/>
  <c r="DV220"/>
  <c r="CM126"/>
  <c r="DW126"/>
  <c r="CO187"/>
  <c r="DY187"/>
  <c r="CR44"/>
  <c r="EB44"/>
  <c r="CP45"/>
  <c r="DZ45"/>
  <c r="DZ246"/>
  <c r="CP246"/>
  <c r="DY100"/>
  <c r="CO100"/>
  <c r="CN93"/>
  <c r="DX93"/>
  <c r="CP137"/>
  <c r="DZ137"/>
  <c r="CL293"/>
  <c r="DV293"/>
  <c r="DV131"/>
  <c r="CL131"/>
  <c r="CP72"/>
  <c r="DZ72"/>
  <c r="CQ284"/>
  <c r="EA284"/>
  <c r="DW122"/>
  <c r="CM122"/>
  <c r="DY68"/>
  <c r="CO68"/>
  <c r="CL158"/>
  <c r="DV158"/>
  <c r="EG92"/>
  <c r="CW92"/>
  <c r="EE288"/>
  <c r="CU288"/>
  <c r="EF108"/>
  <c r="CV108"/>
  <c r="DW89"/>
  <c r="CM89"/>
  <c r="DW88"/>
  <c r="CM88"/>
  <c r="DY36"/>
  <c r="CO36"/>
  <c r="DV260"/>
  <c r="CL260"/>
  <c r="EA229"/>
  <c r="CQ229"/>
  <c r="DX144"/>
  <c r="CN144"/>
  <c r="CN171"/>
  <c r="DX171"/>
  <c r="DV97"/>
  <c r="CL97"/>
  <c r="CN105"/>
  <c r="DX105"/>
  <c r="DX218"/>
  <c r="CN218"/>
  <c r="CR39"/>
  <c r="EB39"/>
  <c r="DV156"/>
  <c r="CL156"/>
  <c r="DU164"/>
  <c r="CK164"/>
  <c r="CP48"/>
  <c r="DZ48"/>
  <c r="CK241"/>
  <c r="DU241"/>
  <c r="EF182"/>
  <c r="CV182"/>
  <c r="CK297"/>
  <c r="DU297"/>
  <c r="CP188"/>
  <c r="DZ188"/>
  <c r="DZ256"/>
  <c r="CP256"/>
  <c r="CM50"/>
  <c r="DW50"/>
  <c r="CK266"/>
  <c r="DU266"/>
  <c r="CL196"/>
  <c r="DV196"/>
  <c r="DV195"/>
  <c r="CL195"/>
  <c r="EB270"/>
  <c r="CR270"/>
  <c r="EC204"/>
  <c r="CS204"/>
  <c r="CO169"/>
  <c r="DY169"/>
  <c r="DY142"/>
  <c r="CO142"/>
  <c r="DW134"/>
  <c r="CM134"/>
  <c r="DX179"/>
  <c r="CN179"/>
  <c r="DW173"/>
  <c r="CM173"/>
  <c r="DZ79"/>
  <c r="CP79"/>
  <c r="CR40"/>
  <c r="EB40"/>
  <c r="DZ225"/>
  <c r="CP225"/>
  <c r="CM85"/>
  <c r="DW85"/>
  <c r="DZ110"/>
  <c r="CP110"/>
  <c r="DU247"/>
  <c r="CK247"/>
  <c r="CK143"/>
  <c r="DU143"/>
  <c r="DX306"/>
  <c r="CN306"/>
  <c r="CT296"/>
  <c r="ED296"/>
  <c r="DV263"/>
  <c r="CL263"/>
  <c r="CM117"/>
  <c r="DW117"/>
  <c r="EE75"/>
  <c r="CU75"/>
  <c r="EC280"/>
  <c r="CS280"/>
  <c r="CL178"/>
  <c r="DV178"/>
  <c r="DX286"/>
  <c r="CN286"/>
  <c r="CP67"/>
  <c r="DZ67"/>
  <c r="DV148"/>
  <c r="CL148"/>
  <c r="DY292"/>
  <c r="CO292"/>
  <c r="DU168"/>
  <c r="CK168"/>
  <c r="CU311"/>
  <c r="EE311"/>
  <c r="DV197"/>
  <c r="CL197"/>
  <c r="DU192"/>
  <c r="CK192"/>
  <c r="EA236"/>
  <c r="CQ236"/>
  <c r="DZ248"/>
  <c r="CP248"/>
  <c r="ED309"/>
  <c r="CT309"/>
  <c r="DY238"/>
  <c r="CO238"/>
  <c r="DW285"/>
  <c r="CM285"/>
  <c r="DV254"/>
  <c r="CL254"/>
  <c r="DV207"/>
  <c r="CL207"/>
  <c r="DU299"/>
  <c r="CK299"/>
  <c r="CL231"/>
  <c r="DV231"/>
  <c r="CM71"/>
  <c r="DW71"/>
  <c r="DW252"/>
  <c r="CM252"/>
  <c r="DV214"/>
  <c r="CL214"/>
  <c r="DU200"/>
  <c r="CK200"/>
  <c r="DU289"/>
  <c r="CK289"/>
  <c r="DX104"/>
  <c r="CN104"/>
  <c r="ED212"/>
  <c r="CT212"/>
  <c r="CM119"/>
  <c r="DW119"/>
  <c r="CQ202"/>
  <c r="EA202"/>
  <c r="CK257"/>
  <c r="DU257"/>
  <c r="CW221"/>
  <c r="EG221"/>
  <c r="EB17"/>
  <c r="CR17"/>
  <c r="DU147"/>
  <c r="CK147"/>
  <c r="DV86"/>
  <c r="CL86"/>
  <c r="CN174"/>
  <c r="DX174"/>
  <c r="CQ275"/>
  <c r="EA275"/>
  <c r="CK151"/>
  <c r="DU151"/>
  <c r="EA57"/>
  <c r="CQ57"/>
  <c r="DU186"/>
  <c r="CK186"/>
  <c r="DW201"/>
  <c r="CM201"/>
  <c r="CL113"/>
  <c r="DV113"/>
  <c r="CM120"/>
  <c r="DW120"/>
  <c r="DZ283"/>
  <c r="CP283"/>
  <c r="DW114"/>
  <c r="CM114"/>
  <c r="EA314"/>
  <c r="CQ314"/>
  <c r="CM55"/>
  <c r="DW55"/>
  <c r="DY240"/>
  <c r="CO240"/>
  <c r="CM21"/>
  <c r="DW21"/>
  <c r="CQ267"/>
  <c r="EA267"/>
  <c r="ED31"/>
  <c r="CT31"/>
  <c r="DW42"/>
  <c r="CM42"/>
  <c r="DV129"/>
  <c r="CL129"/>
  <c r="CL141"/>
  <c r="DV141"/>
  <c r="CT91"/>
  <c r="ED91"/>
  <c r="DY136"/>
  <c r="CO136"/>
  <c r="CO69"/>
  <c r="DY69"/>
  <c r="DV162"/>
  <c r="CL162"/>
  <c r="EG290"/>
  <c r="CW290"/>
  <c r="DZ54"/>
  <c r="CP54"/>
  <c r="CL64"/>
  <c r="DV64"/>
  <c r="DW115"/>
  <c r="CM115"/>
  <c r="CL199"/>
  <c r="DV199"/>
  <c r="EF157"/>
  <c r="CV157"/>
  <c r="CX152"/>
  <c r="EH152"/>
  <c r="CT74"/>
  <c r="ED74"/>
  <c r="DY274"/>
  <c r="CO274"/>
  <c r="CS84"/>
  <c r="EC84"/>
  <c r="CN121"/>
  <c r="DX121"/>
  <c r="DX106"/>
  <c r="CN106"/>
  <c r="DW167"/>
  <c r="CM167"/>
  <c r="CO185"/>
  <c r="DY185"/>
  <c r="CK272"/>
  <c r="DU272"/>
  <c r="CM215"/>
  <c r="DW215"/>
  <c r="CK133"/>
  <c r="DU133"/>
  <c r="DZ150"/>
  <c r="CP150"/>
  <c r="CM310"/>
  <c r="DW310"/>
  <c r="CM18"/>
  <c r="DW18"/>
  <c r="CN82"/>
  <c r="DX82"/>
  <c r="CK47"/>
  <c r="DU47"/>
  <c r="DU209"/>
  <c r="CK209"/>
  <c r="CP138"/>
  <c r="DZ138"/>
  <c r="DX305"/>
  <c r="CN305"/>
  <c r="DU235"/>
  <c r="CK235"/>
  <c r="DU127"/>
  <c r="CK127"/>
  <c r="DZ15"/>
  <c r="CP15"/>
  <c r="DW172"/>
  <c r="CM172"/>
  <c r="DX22"/>
  <c r="CN22"/>
  <c r="CM159"/>
  <c r="DW159"/>
  <c r="CK281"/>
  <c r="DU281"/>
  <c r="EA264"/>
  <c r="CQ264"/>
  <c r="DY175"/>
  <c r="CO175"/>
  <c r="CM20"/>
  <c r="DW20"/>
  <c r="DW109"/>
  <c r="CM109"/>
  <c r="CK291"/>
  <c r="DU291"/>
  <c r="CL149"/>
  <c r="DV149"/>
  <c r="CQ176"/>
  <c r="EA176"/>
  <c r="CK213"/>
  <c r="DU213"/>
  <c r="DU226"/>
  <c r="CK226"/>
  <c r="DZ245"/>
  <c r="CP245"/>
  <c r="DX60"/>
  <c r="CN60"/>
  <c r="CO43"/>
  <c r="DY43"/>
  <c r="CN30"/>
  <c r="DX30"/>
  <c r="CK239"/>
  <c r="DU239"/>
  <c r="CP28"/>
  <c r="DZ28"/>
  <c r="DV180"/>
  <c r="CL180"/>
  <c r="CM96"/>
  <c r="DW96"/>
  <c r="DU198"/>
  <c r="CK198"/>
  <c r="CN228"/>
  <c r="DX228"/>
  <c r="DX124"/>
  <c r="CN124"/>
  <c r="CO177"/>
  <c r="DY177"/>
  <c r="CN222"/>
  <c r="DX222"/>
  <c r="DU203"/>
  <c r="CK203"/>
  <c r="DU216"/>
  <c r="CK216"/>
  <c r="CM116"/>
  <c r="DW116"/>
  <c r="CM300"/>
  <c r="DW300"/>
  <c r="EB53"/>
  <c r="CR53"/>
  <c r="CN210"/>
  <c r="DX210"/>
  <c r="CL184"/>
  <c r="DV184"/>
  <c r="CQ206"/>
  <c r="EA206"/>
  <c r="EA102"/>
  <c r="CQ102"/>
  <c r="DW166"/>
  <c r="CM166"/>
  <c r="CM98"/>
  <c r="DW98"/>
  <c r="DX26"/>
  <c r="CN26"/>
  <c r="CO230"/>
  <c r="DY230"/>
  <c r="CN66"/>
  <c r="DX66"/>
  <c r="DW77"/>
  <c r="CM77"/>
  <c r="CK279"/>
  <c r="DU279"/>
  <c r="CK193"/>
  <c r="DU193"/>
  <c r="CN269"/>
  <c r="DX269"/>
  <c r="DX244"/>
  <c r="CN244"/>
  <c r="CP277"/>
  <c r="DZ277"/>
  <c r="DV130"/>
  <c r="CL130"/>
  <c r="CL262"/>
  <c r="DV262"/>
  <c r="CK205"/>
  <c r="DU205"/>
  <c r="CK301"/>
  <c r="DU301"/>
  <c r="CQ258"/>
  <c r="EA258"/>
  <c r="DZ211"/>
  <c r="CP211"/>
  <c r="DW160"/>
  <c r="CM160"/>
  <c r="EC34"/>
  <c r="CS34"/>
  <c r="DU243"/>
  <c r="CK243"/>
  <c r="CL232"/>
  <c r="DV232"/>
  <c r="CK155"/>
  <c r="DU155"/>
  <c r="DU139"/>
  <c r="CK139"/>
  <c r="CN194"/>
  <c r="DX194"/>
  <c r="DX83"/>
  <c r="CN83"/>
  <c r="DX191"/>
  <c r="CN191"/>
  <c r="CN81"/>
  <c r="DX81"/>
  <c r="DU153"/>
  <c r="CK153"/>
  <c r="CQ16"/>
  <c r="EA16"/>
  <c r="ED273"/>
  <c r="CT273"/>
  <c r="EA265"/>
  <c r="CQ265"/>
  <c r="ED234"/>
  <c r="CT234"/>
  <c r="CL118"/>
  <c r="DV118"/>
  <c r="DV90"/>
  <c r="CL90"/>
  <c r="CL294"/>
  <c r="DV294"/>
  <c r="CM250"/>
  <c r="DW250"/>
  <c r="CQ145"/>
  <c r="EA145"/>
  <c r="DZ32"/>
  <c r="CP32"/>
  <c r="DW56"/>
  <c r="CM56"/>
  <c r="CN33"/>
  <c r="DX33"/>
  <c r="CK190"/>
  <c r="DU190"/>
  <c r="CS52"/>
  <c r="EC52"/>
  <c r="DX112"/>
  <c r="CN112"/>
  <c r="EG302"/>
  <c r="CW302"/>
  <c r="DX95"/>
  <c r="CN95"/>
  <c r="CO253"/>
  <c r="DY253"/>
  <c r="DX146"/>
  <c r="CN146"/>
  <c r="CN189"/>
  <c r="DX189"/>
  <c r="CN125"/>
  <c r="DX125"/>
  <c r="DV111"/>
  <c r="CL111"/>
  <c r="CL237"/>
  <c r="DV237"/>
  <c r="DU308"/>
  <c r="CK308"/>
  <c r="CO103"/>
  <c r="DY103"/>
  <c r="DX224"/>
  <c r="CN224"/>
  <c r="CL78"/>
  <c r="DV78"/>
  <c r="DX87"/>
  <c r="CN87"/>
  <c r="DZ135"/>
  <c r="CP135"/>
  <c r="DX128"/>
  <c r="CN128"/>
  <c r="DW99"/>
  <c r="CM99"/>
  <c r="CL233"/>
  <c r="DV233"/>
  <c r="DW249"/>
  <c r="CM249"/>
  <c r="DX123"/>
  <c r="CN123"/>
  <c r="CO38"/>
  <c r="DY38"/>
  <c r="EG70"/>
  <c r="CW70"/>
  <c r="CK268"/>
  <c r="DU268"/>
  <c r="CQ181"/>
  <c r="EA181"/>
  <c r="CN303"/>
  <c r="DX303"/>
  <c r="DU183"/>
  <c r="CK183"/>
  <c r="DW101"/>
  <c r="CM101"/>
  <c r="DX170"/>
  <c r="CN170"/>
  <c r="DW255"/>
  <c r="CM255"/>
  <c r="EC35"/>
  <c r="CS35"/>
  <c r="EB41"/>
  <c r="CR41"/>
  <c r="DW63"/>
  <c r="CM63"/>
  <c r="DW61"/>
  <c r="CM61"/>
  <c r="EC25"/>
  <c r="CS25"/>
  <c r="DX62"/>
  <c r="CN62"/>
  <c r="CN65"/>
  <c r="DX65"/>
  <c r="ED27"/>
  <c r="CT27"/>
  <c r="EB59"/>
  <c r="CR59"/>
  <c r="EG23"/>
  <c r="CW23"/>
  <c r="EC29"/>
  <c r="CS29"/>
  <c r="CQ24"/>
  <c r="EA24"/>
  <c r="CO170"/>
  <c r="DY170"/>
  <c r="CN101"/>
  <c r="DX101"/>
  <c r="CL183"/>
  <c r="DV183"/>
  <c r="DY303"/>
  <c r="CO303"/>
  <c r="CP38"/>
  <c r="DZ38"/>
  <c r="CP103"/>
  <c r="DZ103"/>
  <c r="DY189"/>
  <c r="CO189"/>
  <c r="DZ253"/>
  <c r="CP253"/>
  <c r="CT52"/>
  <c r="ED52"/>
  <c r="CL190"/>
  <c r="DV190"/>
  <c r="CO33"/>
  <c r="DY33"/>
  <c r="CR145"/>
  <c r="EB145"/>
  <c r="CN250"/>
  <c r="DX250"/>
  <c r="DW294"/>
  <c r="CM294"/>
  <c r="DW118"/>
  <c r="CM118"/>
  <c r="EB16"/>
  <c r="CR16"/>
  <c r="DY81"/>
  <c r="CO81"/>
  <c r="CO194"/>
  <c r="DY194"/>
  <c r="CL155"/>
  <c r="DV155"/>
  <c r="DW232"/>
  <c r="CM232"/>
  <c r="CR258"/>
  <c r="EB258"/>
  <c r="DV301"/>
  <c r="CL301"/>
  <c r="CL205"/>
  <c r="DV205"/>
  <c r="CM262"/>
  <c r="DW262"/>
  <c r="EA277"/>
  <c r="CQ277"/>
  <c r="DY269"/>
  <c r="CO269"/>
  <c r="DV193"/>
  <c r="CL193"/>
  <c r="CL279"/>
  <c r="DV279"/>
  <c r="DY66"/>
  <c r="CO66"/>
  <c r="CP230"/>
  <c r="DZ230"/>
  <c r="DX98"/>
  <c r="CN98"/>
  <c r="CR206"/>
  <c r="EB206"/>
  <c r="CM184"/>
  <c r="DW184"/>
  <c r="DY210"/>
  <c r="CO210"/>
  <c r="CN300"/>
  <c r="DX300"/>
  <c r="CN116"/>
  <c r="DX116"/>
  <c r="DY222"/>
  <c r="CO222"/>
  <c r="CP177"/>
  <c r="DZ177"/>
  <c r="DY228"/>
  <c r="CO228"/>
  <c r="CN96"/>
  <c r="DX96"/>
  <c r="CQ28"/>
  <c r="EA28"/>
  <c r="CL239"/>
  <c r="DV239"/>
  <c r="DY30"/>
  <c r="CO30"/>
  <c r="DZ43"/>
  <c r="CP43"/>
  <c r="DV213"/>
  <c r="CL213"/>
  <c r="CR176"/>
  <c r="EB176"/>
  <c r="DW149"/>
  <c r="CM149"/>
  <c r="DV291"/>
  <c r="CL291"/>
  <c r="DX20"/>
  <c r="CN20"/>
  <c r="CR264"/>
  <c r="EB264"/>
  <c r="DY22"/>
  <c r="CO22"/>
  <c r="DX172"/>
  <c r="CN172"/>
  <c r="EA15"/>
  <c r="CQ15"/>
  <c r="DV127"/>
  <c r="CL127"/>
  <c r="DV235"/>
  <c r="CL235"/>
  <c r="DY305"/>
  <c r="CO305"/>
  <c r="DV209"/>
  <c r="CL209"/>
  <c r="CQ150"/>
  <c r="EA150"/>
  <c r="CN167"/>
  <c r="DX167"/>
  <c r="DY106"/>
  <c r="CO106"/>
  <c r="CP274"/>
  <c r="DZ274"/>
  <c r="EG157"/>
  <c r="CW157"/>
  <c r="CN115"/>
  <c r="DX115"/>
  <c r="EA54"/>
  <c r="CQ54"/>
  <c r="EH290"/>
  <c r="CX290"/>
  <c r="CM162"/>
  <c r="DW162"/>
  <c r="DZ136"/>
  <c r="CP136"/>
  <c r="CM129"/>
  <c r="DW129"/>
  <c r="CN42"/>
  <c r="DX42"/>
  <c r="EE31"/>
  <c r="CU31"/>
  <c r="DZ240"/>
  <c r="CP240"/>
  <c r="CR314"/>
  <c r="EB314"/>
  <c r="DX114"/>
  <c r="CN114"/>
  <c r="CQ283"/>
  <c r="EA283"/>
  <c r="CN201"/>
  <c r="DX201"/>
  <c r="CL186"/>
  <c r="DV186"/>
  <c r="EB57"/>
  <c r="CR57"/>
  <c r="DW86"/>
  <c r="CM86"/>
  <c r="DV147"/>
  <c r="CL147"/>
  <c r="EC17"/>
  <c r="CS17"/>
  <c r="CU212"/>
  <c r="EE212"/>
  <c r="CO104"/>
  <c r="DY104"/>
  <c r="CL289"/>
  <c r="DV289"/>
  <c r="DV200"/>
  <c r="CL200"/>
  <c r="DW214"/>
  <c r="CM214"/>
  <c r="DX252"/>
  <c r="CN252"/>
  <c r="CL299"/>
  <c r="DV299"/>
  <c r="CM207"/>
  <c r="DW207"/>
  <c r="CM254"/>
  <c r="DW254"/>
  <c r="CN285"/>
  <c r="DX285"/>
  <c r="DZ238"/>
  <c r="CP238"/>
  <c r="EE309"/>
  <c r="CU309"/>
  <c r="CQ248"/>
  <c r="EA248"/>
  <c r="CR236"/>
  <c r="EB236"/>
  <c r="CL192"/>
  <c r="DV192"/>
  <c r="CM197"/>
  <c r="DW197"/>
  <c r="DV168"/>
  <c r="CL168"/>
  <c r="DZ292"/>
  <c r="CP292"/>
  <c r="DW148"/>
  <c r="CM148"/>
  <c r="CO286"/>
  <c r="DY286"/>
  <c r="CT280"/>
  <c r="ED280"/>
  <c r="CV75"/>
  <c r="EF75"/>
  <c r="CM263"/>
  <c r="DW263"/>
  <c r="CO306"/>
  <c r="DY306"/>
  <c r="CL247"/>
  <c r="DV247"/>
  <c r="CQ110"/>
  <c r="EA110"/>
  <c r="EA225"/>
  <c r="CQ225"/>
  <c r="CQ79"/>
  <c r="EA79"/>
  <c r="CN173"/>
  <c r="DX173"/>
  <c r="DY179"/>
  <c r="CO179"/>
  <c r="DX134"/>
  <c r="CN134"/>
  <c r="CP142"/>
  <c r="DZ142"/>
  <c r="CT204"/>
  <c r="ED204"/>
  <c r="EC270"/>
  <c r="CS270"/>
  <c r="DW195"/>
  <c r="CM195"/>
  <c r="EA256"/>
  <c r="CQ256"/>
  <c r="EG182"/>
  <c r="CW182"/>
  <c r="DV164"/>
  <c r="CL164"/>
  <c r="CM156"/>
  <c r="DW156"/>
  <c r="CO218"/>
  <c r="DY218"/>
  <c r="CM97"/>
  <c r="DW97"/>
  <c r="DY144"/>
  <c r="CO144"/>
  <c r="CR229"/>
  <c r="EB229"/>
  <c r="DW260"/>
  <c r="CM260"/>
  <c r="DZ36"/>
  <c r="CP36"/>
  <c r="CN88"/>
  <c r="DX88"/>
  <c r="DX89"/>
  <c r="CN89"/>
  <c r="CW108"/>
  <c r="EG108"/>
  <c r="EF288"/>
  <c r="CV288"/>
  <c r="EH92"/>
  <c r="CX92"/>
  <c r="DZ68"/>
  <c r="CP68"/>
  <c r="DX122"/>
  <c r="CN122"/>
  <c r="CM131"/>
  <c r="DW131"/>
  <c r="DZ100"/>
  <c r="CP100"/>
  <c r="EA246"/>
  <c r="CQ246"/>
  <c r="EC94"/>
  <c r="CS94"/>
  <c r="DY313"/>
  <c r="CO313"/>
  <c r="CU295"/>
  <c r="EE295"/>
  <c r="CP271"/>
  <c r="DZ271"/>
  <c r="DA219"/>
  <c r="EL219"/>
  <c r="EK219"/>
  <c r="CS58"/>
  <c r="EC58"/>
  <c r="EB298"/>
  <c r="CR298"/>
  <c r="DW165"/>
  <c r="CM165"/>
  <c r="CR251"/>
  <c r="EB251"/>
  <c r="DZ19"/>
  <c r="CP19"/>
  <c r="DW261"/>
  <c r="CM261"/>
  <c r="CO49"/>
  <c r="DY49"/>
  <c r="DY51"/>
  <c r="CO51"/>
  <c r="CQ208"/>
  <c r="EA208"/>
  <c r="DX307"/>
  <c r="CN307"/>
  <c r="DX255"/>
  <c r="CN255"/>
  <c r="CR181"/>
  <c r="EB181"/>
  <c r="DV268"/>
  <c r="CL268"/>
  <c r="DW233"/>
  <c r="CM233"/>
  <c r="DW78"/>
  <c r="CM78"/>
  <c r="DW237"/>
  <c r="CM237"/>
  <c r="DY125"/>
  <c r="CO125"/>
  <c r="CX70"/>
  <c r="EH70"/>
  <c r="CO123"/>
  <c r="DY123"/>
  <c r="CN249"/>
  <c r="DX249"/>
  <c r="DX99"/>
  <c r="CN99"/>
  <c r="CO128"/>
  <c r="DY128"/>
  <c r="EA135"/>
  <c r="CQ135"/>
  <c r="CO87"/>
  <c r="DY87"/>
  <c r="CO224"/>
  <c r="DY224"/>
  <c r="DV308"/>
  <c r="CL308"/>
  <c r="CM111"/>
  <c r="DW111"/>
  <c r="CO146"/>
  <c r="DY146"/>
  <c r="DY95"/>
  <c r="CO95"/>
  <c r="EH302"/>
  <c r="CX302"/>
  <c r="DY112"/>
  <c r="CO112"/>
  <c r="CN56"/>
  <c r="DX56"/>
  <c r="CQ32"/>
  <c r="EA32"/>
  <c r="DW90"/>
  <c r="CM90"/>
  <c r="CU234"/>
  <c r="EE234"/>
  <c r="CR265"/>
  <c r="EB265"/>
  <c r="CU273"/>
  <c r="EE273"/>
  <c r="DV153"/>
  <c r="CL153"/>
  <c r="DY191"/>
  <c r="CO191"/>
  <c r="DY83"/>
  <c r="CO83"/>
  <c r="DV139"/>
  <c r="CL139"/>
  <c r="CL243"/>
  <c r="DV243"/>
  <c r="ED34"/>
  <c r="CT34"/>
  <c r="CN160"/>
  <c r="DX160"/>
  <c r="CQ211"/>
  <c r="EA211"/>
  <c r="CM130"/>
  <c r="DW130"/>
  <c r="DY244"/>
  <c r="CO244"/>
  <c r="DX77"/>
  <c r="CN77"/>
  <c r="DY26"/>
  <c r="CO26"/>
  <c r="CN166"/>
  <c r="DX166"/>
  <c r="EB102"/>
  <c r="CR102"/>
  <c r="EC53"/>
  <c r="CS53"/>
  <c r="DV216"/>
  <c r="CL216"/>
  <c r="DV203"/>
  <c r="CL203"/>
  <c r="CO124"/>
  <c r="DY124"/>
  <c r="DV198"/>
  <c r="CL198"/>
  <c r="DW180"/>
  <c r="CM180"/>
  <c r="CO60"/>
  <c r="DY60"/>
  <c r="EA245"/>
  <c r="CQ245"/>
  <c r="DV226"/>
  <c r="CL226"/>
  <c r="CN109"/>
  <c r="DX109"/>
  <c r="DZ175"/>
  <c r="CP175"/>
  <c r="DV281"/>
  <c r="CL281"/>
  <c r="CN159"/>
  <c r="DX159"/>
  <c r="EA138"/>
  <c r="CQ138"/>
  <c r="DV47"/>
  <c r="CL47"/>
  <c r="DY82"/>
  <c r="CO82"/>
  <c r="CN18"/>
  <c r="DX18"/>
  <c r="DX310"/>
  <c r="CN310"/>
  <c r="CL133"/>
  <c r="DV133"/>
  <c r="DX215"/>
  <c r="CN215"/>
  <c r="CL272"/>
  <c r="DV272"/>
  <c r="DZ185"/>
  <c r="CP185"/>
  <c r="DY121"/>
  <c r="CO121"/>
  <c r="ED84"/>
  <c r="CT84"/>
  <c r="EE74"/>
  <c r="CU74"/>
  <c r="CY152"/>
  <c r="EI152"/>
  <c r="DW199"/>
  <c r="CM199"/>
  <c r="CM64"/>
  <c r="DW64"/>
  <c r="DZ69"/>
  <c r="CP69"/>
  <c r="EE91"/>
  <c r="CU91"/>
  <c r="DW141"/>
  <c r="CM141"/>
  <c r="EB267"/>
  <c r="CR267"/>
  <c r="DX21"/>
  <c r="CN21"/>
  <c r="DX55"/>
  <c r="CN55"/>
  <c r="CN120"/>
  <c r="DX120"/>
  <c r="CM113"/>
  <c r="DW113"/>
  <c r="CL151"/>
  <c r="DV151"/>
  <c r="CR275"/>
  <c r="EB275"/>
  <c r="CO174"/>
  <c r="DY174"/>
  <c r="EH221"/>
  <c r="CX221"/>
  <c r="CL257"/>
  <c r="DV257"/>
  <c r="EB202"/>
  <c r="CR202"/>
  <c r="CN119"/>
  <c r="DX119"/>
  <c r="CN71"/>
  <c r="DX71"/>
  <c r="DW231"/>
  <c r="CM231"/>
  <c r="EF311"/>
  <c r="CV311"/>
  <c r="CQ67"/>
  <c r="EA67"/>
  <c r="DW178"/>
  <c r="CM178"/>
  <c r="DX117"/>
  <c r="CN117"/>
  <c r="EE296"/>
  <c r="CU296"/>
  <c r="DV143"/>
  <c r="CL143"/>
  <c r="DX85"/>
  <c r="CN85"/>
  <c r="CS40"/>
  <c r="EC40"/>
  <c r="DZ169"/>
  <c r="CP169"/>
  <c r="DW196"/>
  <c r="CM196"/>
  <c r="DV266"/>
  <c r="CL266"/>
  <c r="CN50"/>
  <c r="DX50"/>
  <c r="EA188"/>
  <c r="CQ188"/>
  <c r="CL297"/>
  <c r="DV297"/>
  <c r="CL241"/>
  <c r="DV241"/>
  <c r="EA48"/>
  <c r="CQ48"/>
  <c r="CS39"/>
  <c r="EC39"/>
  <c r="CO105"/>
  <c r="DY105"/>
  <c r="CO171"/>
  <c r="DY171"/>
  <c r="CM158"/>
  <c r="DW158"/>
  <c r="CR284"/>
  <c r="EB284"/>
  <c r="CQ72"/>
  <c r="EA72"/>
  <c r="DW293"/>
  <c r="CM293"/>
  <c r="CQ137"/>
  <c r="EA137"/>
  <c r="DY93"/>
  <c r="CO93"/>
  <c r="EA45"/>
  <c r="CQ45"/>
  <c r="EC44"/>
  <c r="CS44"/>
  <c r="DZ187"/>
  <c r="CP187"/>
  <c r="CN126"/>
  <c r="DX126"/>
  <c r="DW220"/>
  <c r="CM220"/>
  <c r="DW163"/>
  <c r="CM163"/>
  <c r="CQ312"/>
  <c r="EA312"/>
  <c r="EC276"/>
  <c r="CS276"/>
  <c r="CS227"/>
  <c r="EC227"/>
  <c r="EA278"/>
  <c r="CQ278"/>
  <c r="ED282"/>
  <c r="CT282"/>
  <c r="CR304"/>
  <c r="EB304"/>
  <c r="CM217"/>
  <c r="DW217"/>
  <c r="DW223"/>
  <c r="CM223"/>
  <c r="DW154"/>
  <c r="CM154"/>
  <c r="DX107"/>
  <c r="CN107"/>
  <c r="CP46"/>
  <c r="DZ46"/>
  <c r="CT161"/>
  <c r="ED161"/>
  <c r="DW287"/>
  <c r="CM287"/>
  <c r="DZ37"/>
  <c r="CP37"/>
  <c r="CN259"/>
  <c r="DX259"/>
  <c r="DX132"/>
  <c r="CN132"/>
  <c r="CS41"/>
  <c r="EC41"/>
  <c r="CT35"/>
  <c r="ED35"/>
  <c r="CU27"/>
  <c r="EE27"/>
  <c r="DY62"/>
  <c r="CO62"/>
  <c r="CT25"/>
  <c r="ED25"/>
  <c r="CN61"/>
  <c r="DX61"/>
  <c r="CN63"/>
  <c r="DX63"/>
  <c r="CO65"/>
  <c r="DY65"/>
  <c r="CT29"/>
  <c r="ED29"/>
  <c r="EH23"/>
  <c r="CX23"/>
  <c r="EC59"/>
  <c r="CS59"/>
  <c r="CR24"/>
  <c r="EB24"/>
  <c r="DY259"/>
  <c r="CO259"/>
  <c r="CU161"/>
  <c r="EE161"/>
  <c r="EA46"/>
  <c r="CQ46"/>
  <c r="DX217"/>
  <c r="CN217"/>
  <c r="CT227"/>
  <c r="ED227"/>
  <c r="CR312"/>
  <c r="EB312"/>
  <c r="CR137"/>
  <c r="EB137"/>
  <c r="CR72"/>
  <c r="EB72"/>
  <c r="CS284"/>
  <c r="EC284"/>
  <c r="DX158"/>
  <c r="CN158"/>
  <c r="CP105"/>
  <c r="DZ105"/>
  <c r="CT39"/>
  <c r="ED39"/>
  <c r="CM241"/>
  <c r="DW241"/>
  <c r="DW297"/>
  <c r="CM297"/>
  <c r="CO50"/>
  <c r="DY50"/>
  <c r="CT40"/>
  <c r="ED40"/>
  <c r="CR67"/>
  <c r="EB67"/>
  <c r="DY119"/>
  <c r="CO119"/>
  <c r="DW257"/>
  <c r="CM257"/>
  <c r="CS275"/>
  <c r="EC275"/>
  <c r="CO132"/>
  <c r="DY132"/>
  <c r="CQ37"/>
  <c r="EA37"/>
  <c r="CN287"/>
  <c r="DX287"/>
  <c r="DY107"/>
  <c r="CO107"/>
  <c r="DX154"/>
  <c r="CN154"/>
  <c r="CN223"/>
  <c r="DX223"/>
  <c r="EE282"/>
  <c r="CU282"/>
  <c r="CR278"/>
  <c r="EB278"/>
  <c r="ED276"/>
  <c r="CT276"/>
  <c r="DX163"/>
  <c r="CN163"/>
  <c r="DX220"/>
  <c r="CN220"/>
  <c r="CQ187"/>
  <c r="EA187"/>
  <c r="CT44"/>
  <c r="ED44"/>
  <c r="CR45"/>
  <c r="EB45"/>
  <c r="CP93"/>
  <c r="DZ93"/>
  <c r="CN293"/>
  <c r="DX293"/>
  <c r="EB48"/>
  <c r="CR48"/>
  <c r="EB188"/>
  <c r="CR188"/>
  <c r="CM266"/>
  <c r="DW266"/>
  <c r="DX196"/>
  <c r="CN196"/>
  <c r="EA169"/>
  <c r="CQ169"/>
  <c r="CO85"/>
  <c r="DY85"/>
  <c r="CM143"/>
  <c r="DW143"/>
  <c r="CV296"/>
  <c r="EF296"/>
  <c r="CO117"/>
  <c r="DY117"/>
  <c r="DX178"/>
  <c r="CN178"/>
  <c r="EG311"/>
  <c r="CW311"/>
  <c r="CN231"/>
  <c r="DX231"/>
  <c r="CS202"/>
  <c r="EC202"/>
  <c r="CY221"/>
  <c r="EI221"/>
  <c r="DY55"/>
  <c r="CO55"/>
  <c r="CO21"/>
  <c r="DY21"/>
  <c r="CS267"/>
  <c r="EC267"/>
  <c r="CN141"/>
  <c r="DX141"/>
  <c r="CV91"/>
  <c r="EF91"/>
  <c r="CQ69"/>
  <c r="EA69"/>
  <c r="CN199"/>
  <c r="DX199"/>
  <c r="CV74"/>
  <c r="EF74"/>
  <c r="EE84"/>
  <c r="CU84"/>
  <c r="DZ121"/>
  <c r="CP121"/>
  <c r="CQ185"/>
  <c r="EA185"/>
  <c r="DY215"/>
  <c r="CO215"/>
  <c r="DY310"/>
  <c r="CO310"/>
  <c r="CP82"/>
  <c r="DZ82"/>
  <c r="CM47"/>
  <c r="DW47"/>
  <c r="EB138"/>
  <c r="CR138"/>
  <c r="DW281"/>
  <c r="CM281"/>
  <c r="EA175"/>
  <c r="CQ175"/>
  <c r="DW226"/>
  <c r="CM226"/>
  <c r="EB245"/>
  <c r="CR245"/>
  <c r="CN180"/>
  <c r="DX180"/>
  <c r="DW198"/>
  <c r="CM198"/>
  <c r="DW203"/>
  <c r="CM203"/>
  <c r="CM216"/>
  <c r="DW216"/>
  <c r="CT53"/>
  <c r="ED53"/>
  <c r="EC102"/>
  <c r="CS102"/>
  <c r="DZ26"/>
  <c r="CP26"/>
  <c r="DY77"/>
  <c r="CO77"/>
  <c r="DZ244"/>
  <c r="CP244"/>
  <c r="EE34"/>
  <c r="CU34"/>
  <c r="CM139"/>
  <c r="DW139"/>
  <c r="DZ83"/>
  <c r="CP83"/>
  <c r="CP191"/>
  <c r="DZ191"/>
  <c r="DW153"/>
  <c r="CM153"/>
  <c r="CN90"/>
  <c r="DX90"/>
  <c r="CP112"/>
  <c r="DZ112"/>
  <c r="EI302"/>
  <c r="CY302"/>
  <c r="CP95"/>
  <c r="DZ95"/>
  <c r="DW308"/>
  <c r="CM308"/>
  <c r="CR135"/>
  <c r="EB135"/>
  <c r="CO99"/>
  <c r="DY99"/>
  <c r="DZ125"/>
  <c r="CP125"/>
  <c r="DX237"/>
  <c r="CN237"/>
  <c r="DX78"/>
  <c r="CN78"/>
  <c r="DX233"/>
  <c r="CN233"/>
  <c r="CM268"/>
  <c r="DW268"/>
  <c r="EB208"/>
  <c r="CR208"/>
  <c r="CP49"/>
  <c r="DZ49"/>
  <c r="CS251"/>
  <c r="EC251"/>
  <c r="ED58"/>
  <c r="CT58"/>
  <c r="EA271"/>
  <c r="CQ271"/>
  <c r="EF295"/>
  <c r="CV295"/>
  <c r="CN131"/>
  <c r="DX131"/>
  <c r="EH108"/>
  <c r="CX108"/>
  <c r="DY88"/>
  <c r="CO88"/>
  <c r="EC229"/>
  <c r="CS229"/>
  <c r="DX97"/>
  <c r="CN97"/>
  <c r="DZ218"/>
  <c r="CP218"/>
  <c r="DX156"/>
  <c r="CN156"/>
  <c r="CU204"/>
  <c r="EE204"/>
  <c r="EA142"/>
  <c r="CQ142"/>
  <c r="DY173"/>
  <c r="CO173"/>
  <c r="CR79"/>
  <c r="EB79"/>
  <c r="CR110"/>
  <c r="EB110"/>
  <c r="DW247"/>
  <c r="CM247"/>
  <c r="DZ306"/>
  <c r="CP306"/>
  <c r="DX263"/>
  <c r="CN263"/>
  <c r="EG75"/>
  <c r="CW75"/>
  <c r="CU280"/>
  <c r="EE280"/>
  <c r="DZ286"/>
  <c r="CP286"/>
  <c r="CN197"/>
  <c r="DX197"/>
  <c r="DW192"/>
  <c r="CM192"/>
  <c r="CS236"/>
  <c r="EC236"/>
  <c r="CR248"/>
  <c r="EB248"/>
  <c r="CO285"/>
  <c r="DY285"/>
  <c r="CN254"/>
  <c r="DX254"/>
  <c r="CN207"/>
  <c r="DX207"/>
  <c r="DW299"/>
  <c r="CM299"/>
  <c r="DW289"/>
  <c r="CM289"/>
  <c r="CP104"/>
  <c r="DZ104"/>
  <c r="EF212"/>
  <c r="CV212"/>
  <c r="DW186"/>
  <c r="CM186"/>
  <c r="CO201"/>
  <c r="DY201"/>
  <c r="DY114"/>
  <c r="CO114"/>
  <c r="EA240"/>
  <c r="CQ240"/>
  <c r="EF31"/>
  <c r="CV31"/>
  <c r="CQ136"/>
  <c r="EA136"/>
  <c r="CY290"/>
  <c r="EI290"/>
  <c r="CR54"/>
  <c r="EB54"/>
  <c r="CX157"/>
  <c r="EH157"/>
  <c r="CP106"/>
  <c r="DZ106"/>
  <c r="DW209"/>
  <c r="CM209"/>
  <c r="CP305"/>
  <c r="DZ305"/>
  <c r="CM235"/>
  <c r="DW235"/>
  <c r="DW127"/>
  <c r="CM127"/>
  <c r="EB15"/>
  <c r="CR15"/>
  <c r="CO172"/>
  <c r="DY172"/>
  <c r="DZ22"/>
  <c r="CP22"/>
  <c r="DY20"/>
  <c r="CO20"/>
  <c r="DW291"/>
  <c r="CM291"/>
  <c r="CN149"/>
  <c r="DX149"/>
  <c r="CM213"/>
  <c r="DW213"/>
  <c r="EA43"/>
  <c r="CQ43"/>
  <c r="CP30"/>
  <c r="DZ30"/>
  <c r="CP228"/>
  <c r="DZ228"/>
  <c r="DZ222"/>
  <c r="CP222"/>
  <c r="DZ210"/>
  <c r="CP210"/>
  <c r="CO98"/>
  <c r="DY98"/>
  <c r="DZ66"/>
  <c r="CP66"/>
  <c r="CM193"/>
  <c r="DW193"/>
  <c r="CP269"/>
  <c r="DZ269"/>
  <c r="CR277"/>
  <c r="EB277"/>
  <c r="DW301"/>
  <c r="CM301"/>
  <c r="CN232"/>
  <c r="DX232"/>
  <c r="CP81"/>
  <c r="DZ81"/>
  <c r="CS16"/>
  <c r="EC16"/>
  <c r="CN118"/>
  <c r="DX118"/>
  <c r="CN294"/>
  <c r="DX294"/>
  <c r="EA253"/>
  <c r="CQ253"/>
  <c r="DZ189"/>
  <c r="CP189"/>
  <c r="CP303"/>
  <c r="DZ303"/>
  <c r="CS304"/>
  <c r="EC304"/>
  <c r="CO126"/>
  <c r="DY126"/>
  <c r="DZ171"/>
  <c r="CP171"/>
  <c r="DY71"/>
  <c r="CO71"/>
  <c r="CP174"/>
  <c r="DZ174"/>
  <c r="DW151"/>
  <c r="CM151"/>
  <c r="DX113"/>
  <c r="CN113"/>
  <c r="CO120"/>
  <c r="DY120"/>
  <c r="CN64"/>
  <c r="DX64"/>
  <c r="EJ152"/>
  <c r="CZ152"/>
  <c r="CM272"/>
  <c r="DW272"/>
  <c r="CM133"/>
  <c r="DW133"/>
  <c r="DY18"/>
  <c r="CO18"/>
  <c r="CO159"/>
  <c r="DY159"/>
  <c r="CO109"/>
  <c r="DY109"/>
  <c r="DZ60"/>
  <c r="CP60"/>
  <c r="DZ124"/>
  <c r="CP124"/>
  <c r="DY166"/>
  <c r="CO166"/>
  <c r="DX130"/>
  <c r="CN130"/>
  <c r="EB211"/>
  <c r="CR211"/>
  <c r="DY160"/>
  <c r="CO160"/>
  <c r="DW243"/>
  <c r="CM243"/>
  <c r="EF273"/>
  <c r="CV273"/>
  <c r="EC265"/>
  <c r="CS265"/>
  <c r="EF234"/>
  <c r="CV234"/>
  <c r="CR32"/>
  <c r="EB32"/>
  <c r="CO56"/>
  <c r="DY56"/>
  <c r="DZ146"/>
  <c r="CP146"/>
  <c r="CN111"/>
  <c r="DX111"/>
  <c r="DZ224"/>
  <c r="CP224"/>
  <c r="CP87"/>
  <c r="DZ87"/>
  <c r="CP128"/>
  <c r="DZ128"/>
  <c r="CO249"/>
  <c r="DY249"/>
  <c r="DZ123"/>
  <c r="CP123"/>
  <c r="CY70"/>
  <c r="EI70"/>
  <c r="CS181"/>
  <c r="EC181"/>
  <c r="DY255"/>
  <c r="CO255"/>
  <c r="CO307"/>
  <c r="DY307"/>
  <c r="CP51"/>
  <c r="DZ51"/>
  <c r="DX261"/>
  <c r="CN261"/>
  <c r="EA19"/>
  <c r="CQ19"/>
  <c r="DX165"/>
  <c r="CN165"/>
  <c r="CS298"/>
  <c r="EC298"/>
  <c r="DZ313"/>
  <c r="CP313"/>
  <c r="CT94"/>
  <c r="ED94"/>
  <c r="EB246"/>
  <c r="CR246"/>
  <c r="EA100"/>
  <c r="CQ100"/>
  <c r="CO122"/>
  <c r="DY122"/>
  <c r="EA68"/>
  <c r="CQ68"/>
  <c r="EI92"/>
  <c r="CY92"/>
  <c r="CW288"/>
  <c r="EG288"/>
  <c r="DY89"/>
  <c r="CO89"/>
  <c r="CQ36"/>
  <c r="EA36"/>
  <c r="DX260"/>
  <c r="CN260"/>
  <c r="DZ144"/>
  <c r="CP144"/>
  <c r="DW164"/>
  <c r="CM164"/>
  <c r="CX182"/>
  <c r="EH182"/>
  <c r="CR256"/>
  <c r="EB256"/>
  <c r="DX195"/>
  <c r="CN195"/>
  <c r="CT270"/>
  <c r="ED270"/>
  <c r="DY134"/>
  <c r="CO134"/>
  <c r="CP179"/>
  <c r="DZ179"/>
  <c r="EB225"/>
  <c r="CR225"/>
  <c r="DX148"/>
  <c r="CN148"/>
  <c r="EA292"/>
  <c r="CQ292"/>
  <c r="DW168"/>
  <c r="CM168"/>
  <c r="CV309"/>
  <c r="EF309"/>
  <c r="EA238"/>
  <c r="CQ238"/>
  <c r="CO252"/>
  <c r="DY252"/>
  <c r="DX214"/>
  <c r="CN214"/>
  <c r="CM200"/>
  <c r="DW200"/>
  <c r="CT17"/>
  <c r="ED17"/>
  <c r="DW147"/>
  <c r="CM147"/>
  <c r="DX86"/>
  <c r="CN86"/>
  <c r="CS57"/>
  <c r="EC57"/>
  <c r="CR283"/>
  <c r="EB283"/>
  <c r="EC314"/>
  <c r="CS314"/>
  <c r="CO42"/>
  <c r="DY42"/>
  <c r="DX129"/>
  <c r="CN129"/>
  <c r="DX162"/>
  <c r="CN162"/>
  <c r="CO115"/>
  <c r="DY115"/>
  <c r="CQ274"/>
  <c r="EA274"/>
  <c r="CO167"/>
  <c r="DY167"/>
  <c r="CR150"/>
  <c r="EB150"/>
  <c r="CS264"/>
  <c r="EC264"/>
  <c r="EC176"/>
  <c r="CS176"/>
  <c r="CM239"/>
  <c r="DW239"/>
  <c r="CR28"/>
  <c r="EB28"/>
  <c r="DY96"/>
  <c r="CO96"/>
  <c r="EA177"/>
  <c r="CQ177"/>
  <c r="CO116"/>
  <c r="DY116"/>
  <c r="DY300"/>
  <c r="CO300"/>
  <c r="DX184"/>
  <c r="CN184"/>
  <c r="EC206"/>
  <c r="CS206"/>
  <c r="EA230"/>
  <c r="CQ230"/>
  <c r="DW279"/>
  <c r="CM279"/>
  <c r="DX262"/>
  <c r="CN262"/>
  <c r="DW205"/>
  <c r="CM205"/>
  <c r="CS258"/>
  <c r="EC258"/>
  <c r="DW155"/>
  <c r="CM155"/>
  <c r="DZ194"/>
  <c r="CP194"/>
  <c r="CO250"/>
  <c r="DY250"/>
  <c r="CS145"/>
  <c r="EC145"/>
  <c r="DZ33"/>
  <c r="CP33"/>
  <c r="CM190"/>
  <c r="DW190"/>
  <c r="CU52"/>
  <c r="EE52"/>
  <c r="CQ103"/>
  <c r="EA103"/>
  <c r="CQ38"/>
  <c r="EA38"/>
  <c r="CM183"/>
  <c r="DW183"/>
  <c r="DY101"/>
  <c r="CO101"/>
  <c r="DZ170"/>
  <c r="CP170"/>
  <c r="CU35"/>
  <c r="EE35"/>
  <c r="CT41"/>
  <c r="ED41"/>
  <c r="DZ62"/>
  <c r="CP62"/>
  <c r="DZ65"/>
  <c r="CP65"/>
  <c r="CO63"/>
  <c r="DY63"/>
  <c r="DY61"/>
  <c r="CO61"/>
  <c r="CU25"/>
  <c r="EE25"/>
  <c r="EF27"/>
  <c r="CV27"/>
  <c r="ED59"/>
  <c r="CT59"/>
  <c r="CY23"/>
  <c r="EI23"/>
  <c r="EC24"/>
  <c r="CS24"/>
  <c r="EE29"/>
  <c r="CU29"/>
  <c r="CN183"/>
  <c r="DX183"/>
  <c r="EB38"/>
  <c r="CR38"/>
  <c r="CR103"/>
  <c r="EB103"/>
  <c r="DX190"/>
  <c r="CN190"/>
  <c r="ED145"/>
  <c r="CT145"/>
  <c r="CP250"/>
  <c r="DZ250"/>
  <c r="CT258"/>
  <c r="ED258"/>
  <c r="CP116"/>
  <c r="DZ116"/>
  <c r="CS28"/>
  <c r="EC28"/>
  <c r="CN239"/>
  <c r="DX239"/>
  <c r="CT264"/>
  <c r="ED264"/>
  <c r="CS150"/>
  <c r="EC150"/>
  <c r="CP167"/>
  <c r="DZ167"/>
  <c r="CR274"/>
  <c r="EB274"/>
  <c r="DZ42"/>
  <c r="CP42"/>
  <c r="EC283"/>
  <c r="CS283"/>
  <c r="EA170"/>
  <c r="CQ170"/>
  <c r="CP101"/>
  <c r="DZ101"/>
  <c r="EA33"/>
  <c r="CQ33"/>
  <c r="EA194"/>
  <c r="CQ194"/>
  <c r="DX155"/>
  <c r="CN155"/>
  <c r="CN205"/>
  <c r="DX205"/>
  <c r="DY262"/>
  <c r="CO262"/>
  <c r="DX279"/>
  <c r="CN279"/>
  <c r="EB230"/>
  <c r="CR230"/>
  <c r="ED206"/>
  <c r="CT206"/>
  <c r="DY184"/>
  <c r="CO184"/>
  <c r="DZ300"/>
  <c r="CP300"/>
  <c r="EB177"/>
  <c r="CR177"/>
  <c r="DZ96"/>
  <c r="CP96"/>
  <c r="ED176"/>
  <c r="CT176"/>
  <c r="DY162"/>
  <c r="CO162"/>
  <c r="CO129"/>
  <c r="DY129"/>
  <c r="CT314"/>
  <c r="ED314"/>
  <c r="CO86"/>
  <c r="DY86"/>
  <c r="CN147"/>
  <c r="DX147"/>
  <c r="DY214"/>
  <c r="CO214"/>
  <c r="CR238"/>
  <c r="EB238"/>
  <c r="CN168"/>
  <c r="DX168"/>
  <c r="CR292"/>
  <c r="EB292"/>
  <c r="DY148"/>
  <c r="CO148"/>
  <c r="CS225"/>
  <c r="EC225"/>
  <c r="CP134"/>
  <c r="DZ134"/>
  <c r="DY195"/>
  <c r="CO195"/>
  <c r="DX164"/>
  <c r="CN164"/>
  <c r="EA144"/>
  <c r="CQ144"/>
  <c r="DY260"/>
  <c r="CO260"/>
  <c r="DZ89"/>
  <c r="CP89"/>
  <c r="CZ92"/>
  <c r="EJ92"/>
  <c r="CR68"/>
  <c r="EB68"/>
  <c r="EB100"/>
  <c r="CR100"/>
  <c r="CS246"/>
  <c r="EC246"/>
  <c r="EA313"/>
  <c r="CQ313"/>
  <c r="CO165"/>
  <c r="DY165"/>
  <c r="EB19"/>
  <c r="CR19"/>
  <c r="DY261"/>
  <c r="CO261"/>
  <c r="CP255"/>
  <c r="DZ255"/>
  <c r="CQ123"/>
  <c r="EA123"/>
  <c r="EA224"/>
  <c r="CQ224"/>
  <c r="CQ146"/>
  <c r="EA146"/>
  <c r="CW234"/>
  <c r="EG234"/>
  <c r="CT265"/>
  <c r="ED265"/>
  <c r="CW273"/>
  <c r="EG273"/>
  <c r="CN243"/>
  <c r="DX243"/>
  <c r="DZ160"/>
  <c r="CP160"/>
  <c r="EC211"/>
  <c r="CS211"/>
  <c r="DY130"/>
  <c r="CO130"/>
  <c r="CP166"/>
  <c r="DZ166"/>
  <c r="CQ124"/>
  <c r="EA124"/>
  <c r="EA60"/>
  <c r="CQ60"/>
  <c r="DZ18"/>
  <c r="CP18"/>
  <c r="EK152"/>
  <c r="DA152"/>
  <c r="EL152"/>
  <c r="DY113"/>
  <c r="CO113"/>
  <c r="DX151"/>
  <c r="CN151"/>
  <c r="CP71"/>
  <c r="DZ71"/>
  <c r="EA171"/>
  <c r="CQ171"/>
  <c r="EA189"/>
  <c r="CQ189"/>
  <c r="CR253"/>
  <c r="EB253"/>
  <c r="CN301"/>
  <c r="DX301"/>
  <c r="EA66"/>
  <c r="CQ66"/>
  <c r="EA210"/>
  <c r="CQ210"/>
  <c r="EA222"/>
  <c r="CQ222"/>
  <c r="CR43"/>
  <c r="EB43"/>
  <c r="DX291"/>
  <c r="CN291"/>
  <c r="CP20"/>
  <c r="DZ20"/>
  <c r="CQ22"/>
  <c r="EA22"/>
  <c r="EC15"/>
  <c r="CS15"/>
  <c r="CN127"/>
  <c r="DX127"/>
  <c r="DX209"/>
  <c r="CN209"/>
  <c r="EG31"/>
  <c r="CW31"/>
  <c r="CR240"/>
  <c r="EB240"/>
  <c r="DZ114"/>
  <c r="CP114"/>
  <c r="CP201"/>
  <c r="DZ201"/>
  <c r="CQ104"/>
  <c r="EA104"/>
  <c r="DY207"/>
  <c r="CO207"/>
  <c r="DY254"/>
  <c r="CO254"/>
  <c r="CP285"/>
  <c r="DZ285"/>
  <c r="CS248"/>
  <c r="EC248"/>
  <c r="ED236"/>
  <c r="CT236"/>
  <c r="DY197"/>
  <c r="CO197"/>
  <c r="EF280"/>
  <c r="CV280"/>
  <c r="CS110"/>
  <c r="EC110"/>
  <c r="EC79"/>
  <c r="CS79"/>
  <c r="CV204"/>
  <c r="EF204"/>
  <c r="DY131"/>
  <c r="CO131"/>
  <c r="CT251"/>
  <c r="ED251"/>
  <c r="EA49"/>
  <c r="CQ49"/>
  <c r="DY233"/>
  <c r="CO233"/>
  <c r="DY78"/>
  <c r="CO78"/>
  <c r="DY237"/>
  <c r="CO237"/>
  <c r="CQ125"/>
  <c r="EA125"/>
  <c r="DX308"/>
  <c r="CN308"/>
  <c r="CZ302"/>
  <c r="EJ302"/>
  <c r="CN153"/>
  <c r="DX153"/>
  <c r="EA83"/>
  <c r="CQ83"/>
  <c r="EF34"/>
  <c r="CV34"/>
  <c r="CQ244"/>
  <c r="EA244"/>
  <c r="CP77"/>
  <c r="DZ77"/>
  <c r="CQ26"/>
  <c r="EA26"/>
  <c r="ED102"/>
  <c r="CT102"/>
  <c r="DX203"/>
  <c r="CN203"/>
  <c r="CN198"/>
  <c r="DX198"/>
  <c r="EC245"/>
  <c r="CS245"/>
  <c r="DX226"/>
  <c r="CN226"/>
  <c r="EB175"/>
  <c r="CR175"/>
  <c r="CN281"/>
  <c r="DX281"/>
  <c r="CS138"/>
  <c r="EC138"/>
  <c r="DZ310"/>
  <c r="CP310"/>
  <c r="CP215"/>
  <c r="DZ215"/>
  <c r="EA121"/>
  <c r="CQ121"/>
  <c r="EF84"/>
  <c r="CV84"/>
  <c r="DZ55"/>
  <c r="CP55"/>
  <c r="CX311"/>
  <c r="EH311"/>
  <c r="DY178"/>
  <c r="CO178"/>
  <c r="CR169"/>
  <c r="EB169"/>
  <c r="DY196"/>
  <c r="CO196"/>
  <c r="CS188"/>
  <c r="EC188"/>
  <c r="CS48"/>
  <c r="EC48"/>
  <c r="CO220"/>
  <c r="DY220"/>
  <c r="DY163"/>
  <c r="CO163"/>
  <c r="CU276"/>
  <c r="EE276"/>
  <c r="CV282"/>
  <c r="EF282"/>
  <c r="DY154"/>
  <c r="CO154"/>
  <c r="DZ107"/>
  <c r="CP107"/>
  <c r="DX257"/>
  <c r="CN257"/>
  <c r="CP119"/>
  <c r="DZ119"/>
  <c r="CN297"/>
  <c r="DX297"/>
  <c r="CO158"/>
  <c r="DY158"/>
  <c r="DY217"/>
  <c r="CO217"/>
  <c r="CR46"/>
  <c r="EB46"/>
  <c r="CP259"/>
  <c r="DZ259"/>
  <c r="CV52"/>
  <c r="EF52"/>
  <c r="DZ115"/>
  <c r="CP115"/>
  <c r="CT57"/>
  <c r="ED57"/>
  <c r="EE17"/>
  <c r="CU17"/>
  <c r="DX200"/>
  <c r="CN200"/>
  <c r="CP252"/>
  <c r="DZ252"/>
  <c r="EG309"/>
  <c r="CW309"/>
  <c r="EA179"/>
  <c r="CQ179"/>
  <c r="EE270"/>
  <c r="CU270"/>
  <c r="EC256"/>
  <c r="CS256"/>
  <c r="EI182"/>
  <c r="CY182"/>
  <c r="EB36"/>
  <c r="CR36"/>
  <c r="CX288"/>
  <c r="EH288"/>
  <c r="DZ122"/>
  <c r="CP122"/>
  <c r="CU94"/>
  <c r="EE94"/>
  <c r="CT298"/>
  <c r="ED298"/>
  <c r="CQ51"/>
  <c r="EA51"/>
  <c r="CP307"/>
  <c r="DZ307"/>
  <c r="ED181"/>
  <c r="CT181"/>
  <c r="EJ70"/>
  <c r="CZ70"/>
  <c r="DZ249"/>
  <c r="CP249"/>
  <c r="CQ128"/>
  <c r="EA128"/>
  <c r="CQ87"/>
  <c r="EA87"/>
  <c r="CO111"/>
  <c r="DY111"/>
  <c r="CP56"/>
  <c r="DZ56"/>
  <c r="EC32"/>
  <c r="CS32"/>
  <c r="CP109"/>
  <c r="DZ109"/>
  <c r="DZ159"/>
  <c r="CP159"/>
  <c r="DX133"/>
  <c r="CN133"/>
  <c r="DX272"/>
  <c r="CN272"/>
  <c r="DY64"/>
  <c r="CO64"/>
  <c r="DZ120"/>
  <c r="CP120"/>
  <c r="CQ174"/>
  <c r="EA174"/>
  <c r="CP126"/>
  <c r="DZ126"/>
  <c r="CT304"/>
  <c r="ED304"/>
  <c r="EA303"/>
  <c r="CQ303"/>
  <c r="DY294"/>
  <c r="CO294"/>
  <c r="CO118"/>
  <c r="DY118"/>
  <c r="ED16"/>
  <c r="CT16"/>
  <c r="CQ81"/>
  <c r="EA81"/>
  <c r="CO232"/>
  <c r="DY232"/>
  <c r="CS277"/>
  <c r="EC277"/>
  <c r="CQ269"/>
  <c r="EA269"/>
  <c r="DX193"/>
  <c r="CN193"/>
  <c r="DZ98"/>
  <c r="CP98"/>
  <c r="CQ228"/>
  <c r="EA228"/>
  <c r="EA30"/>
  <c r="CQ30"/>
  <c r="CN213"/>
  <c r="DX213"/>
  <c r="CO149"/>
  <c r="DY149"/>
  <c r="DZ172"/>
  <c r="CP172"/>
  <c r="CN235"/>
  <c r="DX235"/>
  <c r="EA305"/>
  <c r="CQ305"/>
  <c r="CQ106"/>
  <c r="EA106"/>
  <c r="EI157"/>
  <c r="CY157"/>
  <c r="CS54"/>
  <c r="EC54"/>
  <c r="CZ290"/>
  <c r="EJ290"/>
  <c r="EB136"/>
  <c r="CR136"/>
  <c r="CN186"/>
  <c r="DX186"/>
  <c r="EG212"/>
  <c r="CW212"/>
  <c r="DX289"/>
  <c r="CN289"/>
  <c r="CN299"/>
  <c r="DX299"/>
  <c r="DX192"/>
  <c r="CN192"/>
  <c r="EA286"/>
  <c r="CQ286"/>
  <c r="EH75"/>
  <c r="CX75"/>
  <c r="DY263"/>
  <c r="CO263"/>
  <c r="EA306"/>
  <c r="CQ306"/>
  <c r="CN247"/>
  <c r="DX247"/>
  <c r="DZ173"/>
  <c r="CP173"/>
  <c r="EB142"/>
  <c r="CR142"/>
  <c r="DY156"/>
  <c r="CO156"/>
  <c r="EA218"/>
  <c r="CQ218"/>
  <c r="DY97"/>
  <c r="CO97"/>
  <c r="ED229"/>
  <c r="CT229"/>
  <c r="CP88"/>
  <c r="DZ88"/>
  <c r="CY108"/>
  <c r="EI108"/>
  <c r="CW295"/>
  <c r="EG295"/>
  <c r="EB271"/>
  <c r="CR271"/>
  <c r="EE58"/>
  <c r="CU58"/>
  <c r="CS208"/>
  <c r="EC208"/>
  <c r="DX268"/>
  <c r="CN268"/>
  <c r="CP99"/>
  <c r="DZ99"/>
  <c r="EC135"/>
  <c r="CS135"/>
  <c r="EA95"/>
  <c r="CQ95"/>
  <c r="EA112"/>
  <c r="CQ112"/>
  <c r="CO90"/>
  <c r="DY90"/>
  <c r="CQ191"/>
  <c r="EA191"/>
  <c r="DX139"/>
  <c r="CN139"/>
  <c r="CU53"/>
  <c r="EE53"/>
  <c r="CN216"/>
  <c r="DX216"/>
  <c r="CO180"/>
  <c r="DY180"/>
  <c r="CN47"/>
  <c r="DX47"/>
  <c r="EA82"/>
  <c r="CQ82"/>
  <c r="CR185"/>
  <c r="EB185"/>
  <c r="EG74"/>
  <c r="CW74"/>
  <c r="CO199"/>
  <c r="DY199"/>
  <c r="CR69"/>
  <c r="EB69"/>
  <c r="EG91"/>
  <c r="CW91"/>
  <c r="DY141"/>
  <c r="CO141"/>
  <c r="ED267"/>
  <c r="CT267"/>
  <c r="CP21"/>
  <c r="DZ21"/>
  <c r="CZ221"/>
  <c r="EJ221"/>
  <c r="CT202"/>
  <c r="ED202"/>
  <c r="CO231"/>
  <c r="DY231"/>
  <c r="DZ117"/>
  <c r="CP117"/>
  <c r="CW296"/>
  <c r="EG296"/>
  <c r="DX143"/>
  <c r="CN143"/>
  <c r="DZ85"/>
  <c r="CP85"/>
  <c r="CN266"/>
  <c r="DX266"/>
  <c r="DY293"/>
  <c r="CO293"/>
  <c r="CQ93"/>
  <c r="EA93"/>
  <c r="EC45"/>
  <c r="CS45"/>
  <c r="EE44"/>
  <c r="CU44"/>
  <c r="CR187"/>
  <c r="EB187"/>
  <c r="EC278"/>
  <c r="CS278"/>
  <c r="CO223"/>
  <c r="DY223"/>
  <c r="DY287"/>
  <c r="CO287"/>
  <c r="CR37"/>
  <c r="EB37"/>
  <c r="DZ132"/>
  <c r="CP132"/>
  <c r="ED275"/>
  <c r="CT275"/>
  <c r="EC67"/>
  <c r="CS67"/>
  <c r="EE40"/>
  <c r="CU40"/>
  <c r="DZ50"/>
  <c r="CP50"/>
  <c r="CN241"/>
  <c r="DX241"/>
  <c r="EE39"/>
  <c r="CU39"/>
  <c r="EA105"/>
  <c r="CQ105"/>
  <c r="CT284"/>
  <c r="ED284"/>
  <c r="CS72"/>
  <c r="EC72"/>
  <c r="EC137"/>
  <c r="CS137"/>
  <c r="CS312"/>
  <c r="EC312"/>
  <c r="CU227"/>
  <c r="EE227"/>
  <c r="EF161"/>
  <c r="CV161"/>
  <c r="CU41"/>
  <c r="EE41"/>
  <c r="EF35"/>
  <c r="CV35"/>
  <c r="EG27"/>
  <c r="CW27"/>
  <c r="DZ61"/>
  <c r="CP61"/>
  <c r="CQ65"/>
  <c r="EA65"/>
  <c r="CQ62"/>
  <c r="EA62"/>
  <c r="EF25"/>
  <c r="CV25"/>
  <c r="CP63"/>
  <c r="DZ63"/>
  <c r="CV29"/>
  <c r="EF29"/>
  <c r="CT24"/>
  <c r="ED24"/>
  <c r="CU59"/>
  <c r="EE59"/>
  <c r="CZ23"/>
  <c r="EJ23"/>
  <c r="EG161"/>
  <c r="CW161"/>
  <c r="ED137"/>
  <c r="CT137"/>
  <c r="CR105"/>
  <c r="EB105"/>
  <c r="EF39"/>
  <c r="CV39"/>
  <c r="EA50"/>
  <c r="CQ50"/>
  <c r="CT67"/>
  <c r="ED67"/>
  <c r="EE275"/>
  <c r="CU275"/>
  <c r="EA132"/>
  <c r="CQ132"/>
  <c r="DZ287"/>
  <c r="CP287"/>
  <c r="ED278"/>
  <c r="CT278"/>
  <c r="CV44"/>
  <c r="EF44"/>
  <c r="CT45"/>
  <c r="ED45"/>
  <c r="CP293"/>
  <c r="DZ293"/>
  <c r="CQ85"/>
  <c r="EA85"/>
  <c r="DY143"/>
  <c r="CO143"/>
  <c r="EA117"/>
  <c r="CQ117"/>
  <c r="EE267"/>
  <c r="CU267"/>
  <c r="EH91"/>
  <c r="CX91"/>
  <c r="EH74"/>
  <c r="CX74"/>
  <c r="EB82"/>
  <c r="CR82"/>
  <c r="CV227"/>
  <c r="EF227"/>
  <c r="CT312"/>
  <c r="ED312"/>
  <c r="ED72"/>
  <c r="CT72"/>
  <c r="CU284"/>
  <c r="EE284"/>
  <c r="CO241"/>
  <c r="DY241"/>
  <c r="EC37"/>
  <c r="CS37"/>
  <c r="CP223"/>
  <c r="DZ223"/>
  <c r="EC187"/>
  <c r="CS187"/>
  <c r="CR93"/>
  <c r="EB93"/>
  <c r="CO266"/>
  <c r="DY266"/>
  <c r="CX296"/>
  <c r="EH296"/>
  <c r="DZ231"/>
  <c r="CP231"/>
  <c r="EE202"/>
  <c r="CU202"/>
  <c r="DA221"/>
  <c r="EL221"/>
  <c r="EK221"/>
  <c r="EA21"/>
  <c r="CQ21"/>
  <c r="CS69"/>
  <c r="EC69"/>
  <c r="DZ199"/>
  <c r="CP199"/>
  <c r="EC185"/>
  <c r="CS185"/>
  <c r="DY47"/>
  <c r="CO47"/>
  <c r="CP180"/>
  <c r="DZ180"/>
  <c r="DY216"/>
  <c r="CO216"/>
  <c r="EF53"/>
  <c r="CV53"/>
  <c r="EB191"/>
  <c r="CR191"/>
  <c r="CP90"/>
  <c r="DZ90"/>
  <c r="CQ99"/>
  <c r="EA99"/>
  <c r="CV58"/>
  <c r="EF58"/>
  <c r="CS271"/>
  <c r="EC271"/>
  <c r="EE229"/>
  <c r="CU229"/>
  <c r="DZ97"/>
  <c r="CP97"/>
  <c r="EB218"/>
  <c r="CR218"/>
  <c r="DZ156"/>
  <c r="CP156"/>
  <c r="EC142"/>
  <c r="CS142"/>
  <c r="EA173"/>
  <c r="CQ173"/>
  <c r="CR306"/>
  <c r="EB306"/>
  <c r="CP263"/>
  <c r="DZ263"/>
  <c r="CY75"/>
  <c r="EI75"/>
  <c r="EB286"/>
  <c r="CR286"/>
  <c r="CO192"/>
  <c r="DY192"/>
  <c r="CO289"/>
  <c r="DY289"/>
  <c r="EH212"/>
  <c r="CX212"/>
  <c r="EC136"/>
  <c r="CS136"/>
  <c r="EJ157"/>
  <c r="CZ157"/>
  <c r="EB305"/>
  <c r="CR305"/>
  <c r="CQ172"/>
  <c r="EA172"/>
  <c r="CR30"/>
  <c r="EB30"/>
  <c r="EA98"/>
  <c r="CQ98"/>
  <c r="DY193"/>
  <c r="CO193"/>
  <c r="EE16"/>
  <c r="CU16"/>
  <c r="CP294"/>
  <c r="DZ294"/>
  <c r="EB303"/>
  <c r="CR303"/>
  <c r="CQ120"/>
  <c r="EA120"/>
  <c r="CP64"/>
  <c r="DZ64"/>
  <c r="DY272"/>
  <c r="CO272"/>
  <c r="CO133"/>
  <c r="DY133"/>
  <c r="EA159"/>
  <c r="CQ159"/>
  <c r="CT32"/>
  <c r="ED32"/>
  <c r="CQ249"/>
  <c r="EA249"/>
  <c r="DA70"/>
  <c r="EL70"/>
  <c r="EK70"/>
  <c r="EE181"/>
  <c r="CU181"/>
  <c r="CQ122"/>
  <c r="EA122"/>
  <c r="CS36"/>
  <c r="EC36"/>
  <c r="EJ182"/>
  <c r="CZ182"/>
  <c r="ED256"/>
  <c r="CT256"/>
  <c r="CV270"/>
  <c r="EF270"/>
  <c r="CR179"/>
  <c r="EB179"/>
  <c r="CX309"/>
  <c r="EH309"/>
  <c r="CO200"/>
  <c r="DY200"/>
  <c r="CV17"/>
  <c r="EF17"/>
  <c r="EA115"/>
  <c r="CQ115"/>
  <c r="DZ217"/>
  <c r="CP217"/>
  <c r="CO257"/>
  <c r="DY257"/>
  <c r="CQ107"/>
  <c r="EA107"/>
  <c r="DZ154"/>
  <c r="CP154"/>
  <c r="CP163"/>
  <c r="DZ163"/>
  <c r="CP196"/>
  <c r="DZ196"/>
  <c r="DZ178"/>
  <c r="CP178"/>
  <c r="EA55"/>
  <c r="CQ55"/>
  <c r="EG84"/>
  <c r="CW84"/>
  <c r="EB121"/>
  <c r="CR121"/>
  <c r="CQ310"/>
  <c r="EA310"/>
  <c r="CS175"/>
  <c r="EC175"/>
  <c r="CO226"/>
  <c r="DY226"/>
  <c r="CT245"/>
  <c r="ED245"/>
  <c r="CO203"/>
  <c r="DY203"/>
  <c r="EE102"/>
  <c r="CU102"/>
  <c r="CW34"/>
  <c r="EG34"/>
  <c r="CR83"/>
  <c r="EB83"/>
  <c r="DY308"/>
  <c r="CO308"/>
  <c r="DZ237"/>
  <c r="CP237"/>
  <c r="CP78"/>
  <c r="DZ78"/>
  <c r="CP233"/>
  <c r="DZ233"/>
  <c r="EB49"/>
  <c r="CR49"/>
  <c r="DZ131"/>
  <c r="CP131"/>
  <c r="ED79"/>
  <c r="CT79"/>
  <c r="EG280"/>
  <c r="CW280"/>
  <c r="DZ197"/>
  <c r="CP197"/>
  <c r="EE236"/>
  <c r="CU236"/>
  <c r="CP254"/>
  <c r="DZ254"/>
  <c r="CP207"/>
  <c r="DZ207"/>
  <c r="CQ114"/>
  <c r="EA114"/>
  <c r="EH31"/>
  <c r="CX31"/>
  <c r="DY209"/>
  <c r="CO209"/>
  <c r="CT15"/>
  <c r="ED15"/>
  <c r="DY291"/>
  <c r="CO291"/>
  <c r="EB222"/>
  <c r="CR222"/>
  <c r="CR210"/>
  <c r="EB210"/>
  <c r="EB66"/>
  <c r="CR66"/>
  <c r="CR189"/>
  <c r="EB189"/>
  <c r="CR171"/>
  <c r="EB171"/>
  <c r="DY151"/>
  <c r="CO151"/>
  <c r="DZ113"/>
  <c r="CP113"/>
  <c r="EA18"/>
  <c r="CQ18"/>
  <c r="EB60"/>
  <c r="CR60"/>
  <c r="DZ130"/>
  <c r="CP130"/>
  <c r="CT211"/>
  <c r="ED211"/>
  <c r="EA160"/>
  <c r="CQ160"/>
  <c r="CR224"/>
  <c r="EB224"/>
  <c r="DZ261"/>
  <c r="CP261"/>
  <c r="CS19"/>
  <c r="EC19"/>
  <c r="EB313"/>
  <c r="CR313"/>
  <c r="CS100"/>
  <c r="EC100"/>
  <c r="CQ89"/>
  <c r="EA89"/>
  <c r="CP260"/>
  <c r="DZ260"/>
  <c r="CR144"/>
  <c r="EB144"/>
  <c r="DY164"/>
  <c r="CO164"/>
  <c r="DZ195"/>
  <c r="CP195"/>
  <c r="CP148"/>
  <c r="DZ148"/>
  <c r="CP214"/>
  <c r="DZ214"/>
  <c r="CP162"/>
  <c r="DZ162"/>
  <c r="CU176"/>
  <c r="EE176"/>
  <c r="CQ96"/>
  <c r="EA96"/>
  <c r="CS177"/>
  <c r="EC177"/>
  <c r="EA300"/>
  <c r="CQ300"/>
  <c r="CP184"/>
  <c r="DZ184"/>
  <c r="EE206"/>
  <c r="CU206"/>
  <c r="CS230"/>
  <c r="EC230"/>
  <c r="DY279"/>
  <c r="CO279"/>
  <c r="DZ262"/>
  <c r="CP262"/>
  <c r="DY155"/>
  <c r="CO155"/>
  <c r="CR194"/>
  <c r="EB194"/>
  <c r="CR33"/>
  <c r="EB33"/>
  <c r="CR170"/>
  <c r="EB170"/>
  <c r="ED283"/>
  <c r="CT283"/>
  <c r="EA42"/>
  <c r="CQ42"/>
  <c r="EE145"/>
  <c r="CU145"/>
  <c r="DY190"/>
  <c r="CO190"/>
  <c r="CS38"/>
  <c r="EC38"/>
  <c r="CV40"/>
  <c r="EF40"/>
  <c r="CP141"/>
  <c r="DZ141"/>
  <c r="CO139"/>
  <c r="DY139"/>
  <c r="EB112"/>
  <c r="CR112"/>
  <c r="CR95"/>
  <c r="EB95"/>
  <c r="CT135"/>
  <c r="ED135"/>
  <c r="DY268"/>
  <c r="CO268"/>
  <c r="ED208"/>
  <c r="CT208"/>
  <c r="EH295"/>
  <c r="CX295"/>
  <c r="CZ108"/>
  <c r="EJ108"/>
  <c r="EA88"/>
  <c r="CQ88"/>
  <c r="CO247"/>
  <c r="DY247"/>
  <c r="DY299"/>
  <c r="CO299"/>
  <c r="DY186"/>
  <c r="CO186"/>
  <c r="DA290"/>
  <c r="EL290"/>
  <c r="EK290"/>
  <c r="ED54"/>
  <c r="CT54"/>
  <c r="EB106"/>
  <c r="CR106"/>
  <c r="CO235"/>
  <c r="DY235"/>
  <c r="CP149"/>
  <c r="DZ149"/>
  <c r="CO213"/>
  <c r="DY213"/>
  <c r="CR228"/>
  <c r="EB228"/>
  <c r="EB269"/>
  <c r="CR269"/>
  <c r="CT277"/>
  <c r="ED277"/>
  <c r="CP232"/>
  <c r="DZ232"/>
  <c r="EB81"/>
  <c r="CR81"/>
  <c r="CP118"/>
  <c r="DZ118"/>
  <c r="CU304"/>
  <c r="EE304"/>
  <c r="EA126"/>
  <c r="CQ126"/>
  <c r="CR174"/>
  <c r="EB174"/>
  <c r="EA109"/>
  <c r="CQ109"/>
  <c r="EA56"/>
  <c r="CQ56"/>
  <c r="DZ111"/>
  <c r="CP111"/>
  <c r="CR87"/>
  <c r="EB87"/>
  <c r="CR128"/>
  <c r="EB128"/>
  <c r="CQ307"/>
  <c r="EA307"/>
  <c r="EB51"/>
  <c r="CR51"/>
  <c r="EE298"/>
  <c r="CU298"/>
  <c r="EF94"/>
  <c r="CV94"/>
  <c r="CY288"/>
  <c r="EI288"/>
  <c r="CQ252"/>
  <c r="EA252"/>
  <c r="CU57"/>
  <c r="EE57"/>
  <c r="EG52"/>
  <c r="CW52"/>
  <c r="EA259"/>
  <c r="CQ259"/>
  <c r="EC46"/>
  <c r="CS46"/>
  <c r="CP158"/>
  <c r="DZ158"/>
  <c r="CO297"/>
  <c r="DY297"/>
  <c r="EA119"/>
  <c r="CQ119"/>
  <c r="CW282"/>
  <c r="EG282"/>
  <c r="EF276"/>
  <c r="CV276"/>
  <c r="CP220"/>
  <c r="DZ220"/>
  <c r="ED48"/>
  <c r="CT48"/>
  <c r="CT188"/>
  <c r="ED188"/>
  <c r="CS169"/>
  <c r="EC169"/>
  <c r="EI311"/>
  <c r="CY311"/>
  <c r="CQ215"/>
  <c r="EA215"/>
  <c r="CT138"/>
  <c r="ED138"/>
  <c r="DY281"/>
  <c r="CO281"/>
  <c r="CO198"/>
  <c r="DY198"/>
  <c r="CR26"/>
  <c r="EB26"/>
  <c r="EA77"/>
  <c r="CQ77"/>
  <c r="CR244"/>
  <c r="EB244"/>
  <c r="CO153"/>
  <c r="DY153"/>
  <c r="EK302"/>
  <c r="DA302"/>
  <c r="EL302"/>
  <c r="EB125"/>
  <c r="CR125"/>
  <c r="CU251"/>
  <c r="EE251"/>
  <c r="EG204"/>
  <c r="CW204"/>
  <c r="CT110"/>
  <c r="ED110"/>
  <c r="ED248"/>
  <c r="CT248"/>
  <c r="EA285"/>
  <c r="CQ285"/>
  <c r="EB104"/>
  <c r="CR104"/>
  <c r="CQ201"/>
  <c r="EA201"/>
  <c r="EC240"/>
  <c r="CS240"/>
  <c r="DY127"/>
  <c r="CO127"/>
  <c r="EB22"/>
  <c r="CR22"/>
  <c r="CQ20"/>
  <c r="EA20"/>
  <c r="EC43"/>
  <c r="CS43"/>
  <c r="CO301"/>
  <c r="DY301"/>
  <c r="EC253"/>
  <c r="CS253"/>
  <c r="CQ71"/>
  <c r="EA71"/>
  <c r="CR124"/>
  <c r="EB124"/>
  <c r="EA166"/>
  <c r="CQ166"/>
  <c r="DY243"/>
  <c r="CO243"/>
  <c r="CX273"/>
  <c r="EH273"/>
  <c r="CU265"/>
  <c r="EE265"/>
  <c r="CX234"/>
  <c r="EH234"/>
  <c r="CR146"/>
  <c r="EB146"/>
  <c r="CR123"/>
  <c r="EB123"/>
  <c r="CQ255"/>
  <c r="EA255"/>
  <c r="DZ165"/>
  <c r="CP165"/>
  <c r="CT246"/>
  <c r="ED246"/>
  <c r="EC68"/>
  <c r="CS68"/>
  <c r="DA92"/>
  <c r="EL92"/>
  <c r="EK92"/>
  <c r="CQ134"/>
  <c r="EA134"/>
  <c r="ED225"/>
  <c r="CT225"/>
  <c r="CS292"/>
  <c r="EC292"/>
  <c r="CO168"/>
  <c r="DY168"/>
  <c r="CS238"/>
  <c r="EC238"/>
  <c r="DY147"/>
  <c r="CO147"/>
  <c r="DZ86"/>
  <c r="CP86"/>
  <c r="EE314"/>
  <c r="CU314"/>
  <c r="DZ129"/>
  <c r="CP129"/>
  <c r="DY205"/>
  <c r="CO205"/>
  <c r="EA101"/>
  <c r="CQ101"/>
  <c r="EC274"/>
  <c r="CS274"/>
  <c r="CQ167"/>
  <c r="EA167"/>
  <c r="CT150"/>
  <c r="ED150"/>
  <c r="CU264"/>
  <c r="EE264"/>
  <c r="DY239"/>
  <c r="CO239"/>
  <c r="ED28"/>
  <c r="CT28"/>
  <c r="EA116"/>
  <c r="CQ116"/>
  <c r="EE258"/>
  <c r="CU258"/>
  <c r="CQ250"/>
  <c r="EA250"/>
  <c r="CS103"/>
  <c r="EC103"/>
  <c r="DY183"/>
  <c r="CO183"/>
  <c r="CW35"/>
  <c r="EG35"/>
  <c r="CV41"/>
  <c r="EF41"/>
  <c r="EG25"/>
  <c r="CW25"/>
  <c r="EA61"/>
  <c r="CQ61"/>
  <c r="CX27"/>
  <c r="EH27"/>
  <c r="CQ63"/>
  <c r="EA63"/>
  <c r="CR62"/>
  <c r="EB62"/>
  <c r="CR65"/>
  <c r="EB65"/>
  <c r="EK23"/>
  <c r="DA23"/>
  <c r="EL23"/>
  <c r="EF59"/>
  <c r="CV59"/>
  <c r="EE24"/>
  <c r="CU24"/>
  <c r="EG29"/>
  <c r="CW29"/>
  <c r="CV258"/>
  <c r="EF258"/>
  <c r="CU28"/>
  <c r="EE28"/>
  <c r="DZ239"/>
  <c r="CP239"/>
  <c r="CT274"/>
  <c r="ED274"/>
  <c r="DZ205"/>
  <c r="CP205"/>
  <c r="EA129"/>
  <c r="CQ129"/>
  <c r="EA86"/>
  <c r="CQ86"/>
  <c r="DZ147"/>
  <c r="CP147"/>
  <c r="EE225"/>
  <c r="CU225"/>
  <c r="ED68"/>
  <c r="CT68"/>
  <c r="EB166"/>
  <c r="CR166"/>
  <c r="ED43"/>
  <c r="CT43"/>
  <c r="EC22"/>
  <c r="CS22"/>
  <c r="ED240"/>
  <c r="CT240"/>
  <c r="CS104"/>
  <c r="EC104"/>
  <c r="EE248"/>
  <c r="CU248"/>
  <c r="ED103"/>
  <c r="CT103"/>
  <c r="EB250"/>
  <c r="CR250"/>
  <c r="CV264"/>
  <c r="EF264"/>
  <c r="CU150"/>
  <c r="EE150"/>
  <c r="CR167"/>
  <c r="EB167"/>
  <c r="ED238"/>
  <c r="CT238"/>
  <c r="DZ168"/>
  <c r="CP168"/>
  <c r="CT292"/>
  <c r="ED292"/>
  <c r="CR134"/>
  <c r="EB134"/>
  <c r="CU246"/>
  <c r="EE246"/>
  <c r="CR255"/>
  <c r="EB255"/>
  <c r="CS123"/>
  <c r="EC123"/>
  <c r="EC146"/>
  <c r="CS146"/>
  <c r="CY234"/>
  <c r="EI234"/>
  <c r="CV265"/>
  <c r="EF265"/>
  <c r="CY273"/>
  <c r="EI273"/>
  <c r="CS124"/>
  <c r="EC124"/>
  <c r="EB71"/>
  <c r="CR71"/>
  <c r="CP301"/>
  <c r="DZ301"/>
  <c r="CR20"/>
  <c r="EB20"/>
  <c r="CR201"/>
  <c r="EB201"/>
  <c r="CU110"/>
  <c r="EE110"/>
  <c r="CV251"/>
  <c r="EF251"/>
  <c r="DZ153"/>
  <c r="CP153"/>
  <c r="EC244"/>
  <c r="CS244"/>
  <c r="EC26"/>
  <c r="CS26"/>
  <c r="DZ198"/>
  <c r="CP198"/>
  <c r="EE138"/>
  <c r="CU138"/>
  <c r="CR215"/>
  <c r="EB215"/>
  <c r="CT169"/>
  <c r="ED169"/>
  <c r="EE188"/>
  <c r="CU188"/>
  <c r="EA220"/>
  <c r="CQ220"/>
  <c r="EH282"/>
  <c r="CX282"/>
  <c r="DZ297"/>
  <c r="CP297"/>
  <c r="CQ158"/>
  <c r="EA158"/>
  <c r="CV57"/>
  <c r="EF57"/>
  <c r="EB252"/>
  <c r="CR252"/>
  <c r="CZ288"/>
  <c r="EJ288"/>
  <c r="CR307"/>
  <c r="EB307"/>
  <c r="EC128"/>
  <c r="CS128"/>
  <c r="EC87"/>
  <c r="CS87"/>
  <c r="CS174"/>
  <c r="EC174"/>
  <c r="EF304"/>
  <c r="CV304"/>
  <c r="EA118"/>
  <c r="CQ118"/>
  <c r="CQ232"/>
  <c r="EA232"/>
  <c r="CU277"/>
  <c r="EE277"/>
  <c r="EC228"/>
  <c r="CS228"/>
  <c r="DZ213"/>
  <c r="CP213"/>
  <c r="CQ149"/>
  <c r="EA149"/>
  <c r="DZ235"/>
  <c r="CP235"/>
  <c r="CP247"/>
  <c r="DZ247"/>
  <c r="DA108"/>
  <c r="EL108"/>
  <c r="EK108"/>
  <c r="EE135"/>
  <c r="CU135"/>
  <c r="CS95"/>
  <c r="EC95"/>
  <c r="DZ139"/>
  <c r="CP139"/>
  <c r="CQ141"/>
  <c r="EA141"/>
  <c r="CW40"/>
  <c r="EG40"/>
  <c r="ED38"/>
  <c r="CT38"/>
  <c r="CS170"/>
  <c r="EC170"/>
  <c r="CS33"/>
  <c r="EC33"/>
  <c r="CS194"/>
  <c r="EC194"/>
  <c r="CT230"/>
  <c r="ED230"/>
  <c r="EA184"/>
  <c r="CQ184"/>
  <c r="ED177"/>
  <c r="CT177"/>
  <c r="CR96"/>
  <c r="EB96"/>
  <c r="CV176"/>
  <c r="EF176"/>
  <c r="CQ162"/>
  <c r="EA162"/>
  <c r="CQ214"/>
  <c r="EA214"/>
  <c r="CQ148"/>
  <c r="EA148"/>
  <c r="EC144"/>
  <c r="CS144"/>
  <c r="CQ260"/>
  <c r="EA260"/>
  <c r="EB89"/>
  <c r="CR89"/>
  <c r="CT100"/>
  <c r="ED100"/>
  <c r="CT19"/>
  <c r="ED19"/>
  <c r="EC224"/>
  <c r="CS224"/>
  <c r="EE211"/>
  <c r="CU211"/>
  <c r="EC171"/>
  <c r="CS171"/>
  <c r="EC189"/>
  <c r="CS189"/>
  <c r="CS210"/>
  <c r="EC210"/>
  <c r="CU15"/>
  <c r="EE15"/>
  <c r="CR114"/>
  <c r="EB114"/>
  <c r="EA207"/>
  <c r="CQ207"/>
  <c r="EA254"/>
  <c r="CQ254"/>
  <c r="EA233"/>
  <c r="CQ233"/>
  <c r="EA78"/>
  <c r="CQ78"/>
  <c r="CS83"/>
  <c r="EC83"/>
  <c r="CX34"/>
  <c r="EH34"/>
  <c r="DZ203"/>
  <c r="CP203"/>
  <c r="CU245"/>
  <c r="EE245"/>
  <c r="CP226"/>
  <c r="DZ226"/>
  <c r="ED175"/>
  <c r="CT175"/>
  <c r="EB310"/>
  <c r="CR310"/>
  <c r="EA196"/>
  <c r="CQ196"/>
  <c r="EA163"/>
  <c r="CQ163"/>
  <c r="CR107"/>
  <c r="EB107"/>
  <c r="DZ257"/>
  <c r="CP257"/>
  <c r="EG17"/>
  <c r="CW17"/>
  <c r="CP200"/>
  <c r="DZ200"/>
  <c r="EI309"/>
  <c r="CY309"/>
  <c r="EC179"/>
  <c r="CS179"/>
  <c r="CW270"/>
  <c r="EG270"/>
  <c r="CT36"/>
  <c r="ED36"/>
  <c r="CR122"/>
  <c r="EB122"/>
  <c r="CR249"/>
  <c r="EB249"/>
  <c r="EE32"/>
  <c r="CU32"/>
  <c r="DZ133"/>
  <c r="CP133"/>
  <c r="CQ64"/>
  <c r="EA64"/>
  <c r="EB120"/>
  <c r="CR120"/>
  <c r="EA294"/>
  <c r="CQ294"/>
  <c r="CS30"/>
  <c r="EC30"/>
  <c r="CR172"/>
  <c r="EB172"/>
  <c r="CP289"/>
  <c r="DZ289"/>
  <c r="CP192"/>
  <c r="DZ192"/>
  <c r="CZ75"/>
  <c r="EJ75"/>
  <c r="CQ263"/>
  <c r="EA263"/>
  <c r="EC306"/>
  <c r="CS306"/>
  <c r="CT271"/>
  <c r="ED271"/>
  <c r="EG58"/>
  <c r="CW58"/>
  <c r="EC191"/>
  <c r="CS191"/>
  <c r="CW53"/>
  <c r="EG53"/>
  <c r="CP216"/>
  <c r="DZ216"/>
  <c r="DZ47"/>
  <c r="CP47"/>
  <c r="ED185"/>
  <c r="CT185"/>
  <c r="EA199"/>
  <c r="CQ199"/>
  <c r="EB21"/>
  <c r="CR21"/>
  <c r="CV202"/>
  <c r="EF202"/>
  <c r="CQ231"/>
  <c r="EA231"/>
  <c r="ED187"/>
  <c r="CT187"/>
  <c r="ED37"/>
  <c r="CT37"/>
  <c r="CU72"/>
  <c r="EE72"/>
  <c r="CS82"/>
  <c r="EC82"/>
  <c r="EI74"/>
  <c r="CY74"/>
  <c r="CY91"/>
  <c r="EI91"/>
  <c r="EF267"/>
  <c r="CV267"/>
  <c r="CR117"/>
  <c r="EB117"/>
  <c r="CP143"/>
  <c r="DZ143"/>
  <c r="CU278"/>
  <c r="EE278"/>
  <c r="EA287"/>
  <c r="CQ287"/>
  <c r="EB132"/>
  <c r="CR132"/>
  <c r="CV275"/>
  <c r="EF275"/>
  <c r="CR50"/>
  <c r="EB50"/>
  <c r="EG39"/>
  <c r="CW39"/>
  <c r="EE137"/>
  <c r="CU137"/>
  <c r="EH161"/>
  <c r="CX161"/>
  <c r="DZ183"/>
  <c r="CP183"/>
  <c r="CR116"/>
  <c r="EB116"/>
  <c r="EB101"/>
  <c r="CR101"/>
  <c r="CV314"/>
  <c r="EF314"/>
  <c r="CQ165"/>
  <c r="EA165"/>
  <c r="CP243"/>
  <c r="DZ243"/>
  <c r="CT253"/>
  <c r="ED253"/>
  <c r="CP127"/>
  <c r="DZ127"/>
  <c r="EB285"/>
  <c r="CR285"/>
  <c r="CX204"/>
  <c r="EH204"/>
  <c r="CS125"/>
  <c r="EC125"/>
  <c r="EB77"/>
  <c r="CR77"/>
  <c r="CP281"/>
  <c r="DZ281"/>
  <c r="EJ311"/>
  <c r="CZ311"/>
  <c r="CU48"/>
  <c r="EE48"/>
  <c r="EG276"/>
  <c r="CW276"/>
  <c r="EB119"/>
  <c r="CR119"/>
  <c r="CT46"/>
  <c r="ED46"/>
  <c r="CR259"/>
  <c r="EB259"/>
  <c r="EH52"/>
  <c r="CX52"/>
  <c r="EG94"/>
  <c r="CW94"/>
  <c r="CV298"/>
  <c r="EF298"/>
  <c r="CS51"/>
  <c r="EC51"/>
  <c r="CQ111"/>
  <c r="EA111"/>
  <c r="EB56"/>
  <c r="CR56"/>
  <c r="EB109"/>
  <c r="CR109"/>
  <c r="CR126"/>
  <c r="EB126"/>
  <c r="CS81"/>
  <c r="EC81"/>
  <c r="CS269"/>
  <c r="EC269"/>
  <c r="EC106"/>
  <c r="CS106"/>
  <c r="CU54"/>
  <c r="EE54"/>
  <c r="DZ186"/>
  <c r="CP186"/>
  <c r="CP299"/>
  <c r="DZ299"/>
  <c r="EB88"/>
  <c r="CR88"/>
  <c r="CY295"/>
  <c r="EI295"/>
  <c r="EE208"/>
  <c r="CU208"/>
  <c r="CP268"/>
  <c r="DZ268"/>
  <c r="EC112"/>
  <c r="CS112"/>
  <c r="CP190"/>
  <c r="DZ190"/>
  <c r="EF145"/>
  <c r="CV145"/>
  <c r="EB42"/>
  <c r="CR42"/>
  <c r="CU283"/>
  <c r="EE283"/>
  <c r="CP155"/>
  <c r="DZ155"/>
  <c r="CQ262"/>
  <c r="EA262"/>
  <c r="CP279"/>
  <c r="DZ279"/>
  <c r="EF206"/>
  <c r="CV206"/>
  <c r="EB300"/>
  <c r="CR300"/>
  <c r="CQ195"/>
  <c r="EA195"/>
  <c r="DZ164"/>
  <c r="CP164"/>
  <c r="EC313"/>
  <c r="CS313"/>
  <c r="CQ261"/>
  <c r="EA261"/>
  <c r="EB160"/>
  <c r="CR160"/>
  <c r="CQ130"/>
  <c r="EA130"/>
  <c r="EC60"/>
  <c r="CS60"/>
  <c r="EB18"/>
  <c r="CR18"/>
  <c r="CQ113"/>
  <c r="EA113"/>
  <c r="CP151"/>
  <c r="DZ151"/>
  <c r="CS66"/>
  <c r="EC66"/>
  <c r="EC222"/>
  <c r="CS222"/>
  <c r="CP291"/>
  <c r="DZ291"/>
  <c r="DZ209"/>
  <c r="CP209"/>
  <c r="EI31"/>
  <c r="CY31"/>
  <c r="EF236"/>
  <c r="CV236"/>
  <c r="EA197"/>
  <c r="CQ197"/>
  <c r="EH280"/>
  <c r="CX280"/>
  <c r="CU79"/>
  <c r="EE79"/>
  <c r="CQ131"/>
  <c r="EA131"/>
  <c r="CS49"/>
  <c r="EC49"/>
  <c r="CQ237"/>
  <c r="EA237"/>
  <c r="DZ308"/>
  <c r="CP308"/>
  <c r="CV102"/>
  <c r="EF102"/>
  <c r="EC121"/>
  <c r="CS121"/>
  <c r="EH84"/>
  <c r="CX84"/>
  <c r="CR55"/>
  <c r="EB55"/>
  <c r="EA178"/>
  <c r="CQ178"/>
  <c r="EA154"/>
  <c r="CQ154"/>
  <c r="CQ217"/>
  <c r="EA217"/>
  <c r="EB115"/>
  <c r="CR115"/>
  <c r="EE256"/>
  <c r="CU256"/>
  <c r="DA182"/>
  <c r="EL182"/>
  <c r="EK182"/>
  <c r="CV181"/>
  <c r="EF181"/>
  <c r="CR159"/>
  <c r="EB159"/>
  <c r="CP272"/>
  <c r="DZ272"/>
  <c r="CS303"/>
  <c r="EC303"/>
  <c r="CV16"/>
  <c r="EF16"/>
  <c r="CP193"/>
  <c r="DZ193"/>
  <c r="CR98"/>
  <c r="EB98"/>
  <c r="EC305"/>
  <c r="CS305"/>
  <c r="EK157"/>
  <c r="DA157"/>
  <c r="EL157"/>
  <c r="CT136"/>
  <c r="ED136"/>
  <c r="CY212"/>
  <c r="EI212"/>
  <c r="CS286"/>
  <c r="EC286"/>
  <c r="EB173"/>
  <c r="CR173"/>
  <c r="CT142"/>
  <c r="ED142"/>
  <c r="CQ156"/>
  <c r="EA156"/>
  <c r="CS218"/>
  <c r="EC218"/>
  <c r="CQ97"/>
  <c r="EA97"/>
  <c r="EF229"/>
  <c r="CV229"/>
  <c r="CR99"/>
  <c r="EB99"/>
  <c r="EA90"/>
  <c r="CQ90"/>
  <c r="CQ180"/>
  <c r="EA180"/>
  <c r="ED69"/>
  <c r="CT69"/>
  <c r="EI296"/>
  <c r="CY296"/>
  <c r="DZ266"/>
  <c r="CP266"/>
  <c r="CS93"/>
  <c r="EC93"/>
  <c r="EA223"/>
  <c r="CQ223"/>
  <c r="CP241"/>
  <c r="DZ241"/>
  <c r="CV284"/>
  <c r="EF284"/>
  <c r="EE312"/>
  <c r="CU312"/>
  <c r="EG227"/>
  <c r="CW227"/>
  <c r="CR85"/>
  <c r="EB85"/>
  <c r="EA293"/>
  <c r="CQ293"/>
  <c r="CU45"/>
  <c r="EE45"/>
  <c r="CW44"/>
  <c r="EG44"/>
  <c r="CU67"/>
  <c r="EE67"/>
  <c r="EC105"/>
  <c r="CS105"/>
  <c r="EG41"/>
  <c r="CW41"/>
  <c r="EH35"/>
  <c r="CX35"/>
  <c r="CR61"/>
  <c r="EB61"/>
  <c r="CX25"/>
  <c r="EH25"/>
  <c r="CS65"/>
  <c r="EC65"/>
  <c r="EC62"/>
  <c r="CS62"/>
  <c r="CR63"/>
  <c r="EB63"/>
  <c r="EI27"/>
  <c r="CY27"/>
  <c r="CX29"/>
  <c r="EH29"/>
  <c r="EF24"/>
  <c r="CV24"/>
  <c r="CW59"/>
  <c r="EG59"/>
  <c r="EB293"/>
  <c r="CR293"/>
  <c r="EH227"/>
  <c r="CX227"/>
  <c r="CV312"/>
  <c r="EF312"/>
  <c r="CQ266"/>
  <c r="EA266"/>
  <c r="CZ296"/>
  <c r="EJ296"/>
  <c r="EE69"/>
  <c r="CU69"/>
  <c r="CR90"/>
  <c r="EB90"/>
  <c r="EB97"/>
  <c r="CR97"/>
  <c r="ED218"/>
  <c r="CT218"/>
  <c r="EE142"/>
  <c r="CU142"/>
  <c r="CZ212"/>
  <c r="EJ212"/>
  <c r="CV67"/>
  <c r="EF67"/>
  <c r="EH44"/>
  <c r="CX44"/>
  <c r="CV45"/>
  <c r="EF45"/>
  <c r="CS85"/>
  <c r="EC85"/>
  <c r="EG284"/>
  <c r="CW284"/>
  <c r="EA241"/>
  <c r="CQ241"/>
  <c r="ED93"/>
  <c r="CT93"/>
  <c r="CR180"/>
  <c r="EB180"/>
  <c r="EC99"/>
  <c r="CS99"/>
  <c r="EG229"/>
  <c r="CW229"/>
  <c r="EC173"/>
  <c r="CS173"/>
  <c r="ED305"/>
  <c r="CT305"/>
  <c r="EF256"/>
  <c r="CV256"/>
  <c r="CS115"/>
  <c r="EC115"/>
  <c r="EB154"/>
  <c r="CR154"/>
  <c r="EB178"/>
  <c r="CR178"/>
  <c r="CY84"/>
  <c r="EI84"/>
  <c r="ED121"/>
  <c r="CT121"/>
  <c r="EA308"/>
  <c r="CQ308"/>
  <c r="CY280"/>
  <c r="EI280"/>
  <c r="EB197"/>
  <c r="CR197"/>
  <c r="EG236"/>
  <c r="CW236"/>
  <c r="EJ31"/>
  <c r="CZ31"/>
  <c r="EA209"/>
  <c r="CQ209"/>
  <c r="ED222"/>
  <c r="CT222"/>
  <c r="CS18"/>
  <c r="EC18"/>
  <c r="ED60"/>
  <c r="CT60"/>
  <c r="CS160"/>
  <c r="EC160"/>
  <c r="CT313"/>
  <c r="ED313"/>
  <c r="EA164"/>
  <c r="CQ164"/>
  <c r="EC300"/>
  <c r="CS300"/>
  <c r="EG206"/>
  <c r="CW206"/>
  <c r="EC42"/>
  <c r="CS42"/>
  <c r="CW145"/>
  <c r="EG145"/>
  <c r="CT112"/>
  <c r="ED112"/>
  <c r="CV208"/>
  <c r="EF208"/>
  <c r="EC88"/>
  <c r="CS88"/>
  <c r="EA186"/>
  <c r="CQ186"/>
  <c r="CT106"/>
  <c r="ED106"/>
  <c r="EC109"/>
  <c r="CS109"/>
  <c r="CS56"/>
  <c r="EC56"/>
  <c r="CX94"/>
  <c r="EH94"/>
  <c r="CY52"/>
  <c r="EI52"/>
  <c r="CS119"/>
  <c r="EC119"/>
  <c r="CX276"/>
  <c r="EH276"/>
  <c r="DA311"/>
  <c r="EL311"/>
  <c r="EK311"/>
  <c r="EC77"/>
  <c r="CS77"/>
  <c r="CS285"/>
  <c r="EC285"/>
  <c r="CS101"/>
  <c r="EC101"/>
  <c r="CQ183"/>
  <c r="EA183"/>
  <c r="EI161"/>
  <c r="CY161"/>
  <c r="EF137"/>
  <c r="CV137"/>
  <c r="CX39"/>
  <c r="EH39"/>
  <c r="CS132"/>
  <c r="EC132"/>
  <c r="EB287"/>
  <c r="CR287"/>
  <c r="CW267"/>
  <c r="EG267"/>
  <c r="EJ74"/>
  <c r="CZ74"/>
  <c r="CU37"/>
  <c r="EE37"/>
  <c r="EE187"/>
  <c r="CU187"/>
  <c r="EC21"/>
  <c r="CS21"/>
  <c r="EB199"/>
  <c r="CR199"/>
  <c r="CU185"/>
  <c r="EE185"/>
  <c r="EA47"/>
  <c r="CQ47"/>
  <c r="CT191"/>
  <c r="ED191"/>
  <c r="CX58"/>
  <c r="EH58"/>
  <c r="ED306"/>
  <c r="CT306"/>
  <c r="CR294"/>
  <c r="EB294"/>
  <c r="CS120"/>
  <c r="EC120"/>
  <c r="EA133"/>
  <c r="CQ133"/>
  <c r="CV32"/>
  <c r="EF32"/>
  <c r="ED179"/>
  <c r="CT179"/>
  <c r="CZ309"/>
  <c r="EJ309"/>
  <c r="EH17"/>
  <c r="CX17"/>
  <c r="EA257"/>
  <c r="CQ257"/>
  <c r="CR163"/>
  <c r="EB163"/>
  <c r="CR196"/>
  <c r="EB196"/>
  <c r="EC310"/>
  <c r="CS310"/>
  <c r="EE175"/>
  <c r="CU175"/>
  <c r="EA203"/>
  <c r="CQ203"/>
  <c r="CR78"/>
  <c r="EB78"/>
  <c r="CR233"/>
  <c r="EB233"/>
  <c r="EB254"/>
  <c r="CR254"/>
  <c r="EB207"/>
  <c r="CR207"/>
  <c r="ED189"/>
  <c r="CT189"/>
  <c r="CT171"/>
  <c r="ED171"/>
  <c r="EF211"/>
  <c r="CV211"/>
  <c r="ED224"/>
  <c r="CT224"/>
  <c r="EC89"/>
  <c r="CS89"/>
  <c r="CT144"/>
  <c r="ED144"/>
  <c r="EE177"/>
  <c r="CU177"/>
  <c r="CR184"/>
  <c r="EB184"/>
  <c r="CU38"/>
  <c r="EE38"/>
  <c r="EA139"/>
  <c r="CQ139"/>
  <c r="CV135"/>
  <c r="EF135"/>
  <c r="CQ235"/>
  <c r="EA235"/>
  <c r="CQ213"/>
  <c r="EA213"/>
  <c r="CT228"/>
  <c r="ED228"/>
  <c r="CR118"/>
  <c r="EB118"/>
  <c r="EG304"/>
  <c r="CW304"/>
  <c r="CT87"/>
  <c r="ED87"/>
  <c r="CT128"/>
  <c r="ED128"/>
  <c r="EC252"/>
  <c r="CS252"/>
  <c r="CQ297"/>
  <c r="EA297"/>
  <c r="EI282"/>
  <c r="CY282"/>
  <c r="CR220"/>
  <c r="EB220"/>
  <c r="EF188"/>
  <c r="CV188"/>
  <c r="CV138"/>
  <c r="EF138"/>
  <c r="CQ198"/>
  <c r="EA198"/>
  <c r="CT26"/>
  <c r="ED26"/>
  <c r="ED244"/>
  <c r="CT244"/>
  <c r="CQ153"/>
  <c r="EA153"/>
  <c r="EC71"/>
  <c r="CS71"/>
  <c r="ED146"/>
  <c r="CT146"/>
  <c r="EA168"/>
  <c r="CQ168"/>
  <c r="CU238"/>
  <c r="EE238"/>
  <c r="CS250"/>
  <c r="EC250"/>
  <c r="EE103"/>
  <c r="CU103"/>
  <c r="EF248"/>
  <c r="CV248"/>
  <c r="EE240"/>
  <c r="CU240"/>
  <c r="ED22"/>
  <c r="CT22"/>
  <c r="CU43"/>
  <c r="EE43"/>
  <c r="EC166"/>
  <c r="CS166"/>
  <c r="EE68"/>
  <c r="CU68"/>
  <c r="EF225"/>
  <c r="CV225"/>
  <c r="CQ147"/>
  <c r="EA147"/>
  <c r="CR86"/>
  <c r="EB86"/>
  <c r="EB129"/>
  <c r="CR129"/>
  <c r="CQ205"/>
  <c r="EA205"/>
  <c r="EA239"/>
  <c r="CQ239"/>
  <c r="CT105"/>
  <c r="ED105"/>
  <c r="EB223"/>
  <c r="CR223"/>
  <c r="CR156"/>
  <c r="EB156"/>
  <c r="ED286"/>
  <c r="CT286"/>
  <c r="EE136"/>
  <c r="CU136"/>
  <c r="CS98"/>
  <c r="EC98"/>
  <c r="CQ193"/>
  <c r="EA193"/>
  <c r="CW16"/>
  <c r="EG16"/>
  <c r="ED303"/>
  <c r="CT303"/>
  <c r="CQ272"/>
  <c r="EA272"/>
  <c r="EC159"/>
  <c r="CS159"/>
  <c r="CW181"/>
  <c r="EG181"/>
  <c r="CR217"/>
  <c r="EB217"/>
  <c r="CS55"/>
  <c r="EC55"/>
  <c r="CW102"/>
  <c r="EG102"/>
  <c r="CR237"/>
  <c r="EB237"/>
  <c r="CT49"/>
  <c r="ED49"/>
  <c r="CR131"/>
  <c r="EB131"/>
  <c r="CV79"/>
  <c r="EF79"/>
  <c r="EA291"/>
  <c r="CQ291"/>
  <c r="CT66"/>
  <c r="ED66"/>
  <c r="CQ151"/>
  <c r="EA151"/>
  <c r="CR113"/>
  <c r="EB113"/>
  <c r="EB130"/>
  <c r="CR130"/>
  <c r="EB261"/>
  <c r="CR261"/>
  <c r="CR195"/>
  <c r="EB195"/>
  <c r="CQ279"/>
  <c r="EA279"/>
  <c r="CR262"/>
  <c r="EB262"/>
  <c r="EA155"/>
  <c r="CQ155"/>
  <c r="EF283"/>
  <c r="CV283"/>
  <c r="EA190"/>
  <c r="CQ190"/>
  <c r="CQ268"/>
  <c r="EA268"/>
  <c r="CZ295"/>
  <c r="EJ295"/>
  <c r="EA299"/>
  <c r="CQ299"/>
  <c r="EF54"/>
  <c r="CV54"/>
  <c r="ED269"/>
  <c r="CT269"/>
  <c r="ED81"/>
  <c r="CT81"/>
  <c r="CS126"/>
  <c r="EC126"/>
  <c r="EB111"/>
  <c r="CR111"/>
  <c r="CT51"/>
  <c r="ED51"/>
  <c r="EG298"/>
  <c r="CW298"/>
  <c r="EC259"/>
  <c r="CS259"/>
  <c r="EE46"/>
  <c r="CU46"/>
  <c r="EF48"/>
  <c r="CV48"/>
  <c r="EA281"/>
  <c r="CQ281"/>
  <c r="CT125"/>
  <c r="ED125"/>
  <c r="EI204"/>
  <c r="CY204"/>
  <c r="EA127"/>
  <c r="CQ127"/>
  <c r="CU253"/>
  <c r="EE253"/>
  <c r="EA243"/>
  <c r="CQ243"/>
  <c r="EB165"/>
  <c r="CR165"/>
  <c r="CW314"/>
  <c r="EG314"/>
  <c r="EC116"/>
  <c r="CS116"/>
  <c r="EC50"/>
  <c r="CS50"/>
  <c r="EG275"/>
  <c r="CW275"/>
  <c r="EF278"/>
  <c r="CV278"/>
  <c r="CQ143"/>
  <c r="EA143"/>
  <c r="CS117"/>
  <c r="EC117"/>
  <c r="CZ91"/>
  <c r="EJ91"/>
  <c r="ED82"/>
  <c r="CT82"/>
  <c r="EF72"/>
  <c r="CV72"/>
  <c r="EB231"/>
  <c r="CR231"/>
  <c r="CW202"/>
  <c r="EG202"/>
  <c r="CQ216"/>
  <c r="EA216"/>
  <c r="EH53"/>
  <c r="CX53"/>
  <c r="EE271"/>
  <c r="CU271"/>
  <c r="EB263"/>
  <c r="CR263"/>
  <c r="EK75"/>
  <c r="DA75"/>
  <c r="EL75"/>
  <c r="EA192"/>
  <c r="CQ192"/>
  <c r="EA289"/>
  <c r="CQ289"/>
  <c r="EC172"/>
  <c r="CS172"/>
  <c r="ED30"/>
  <c r="CT30"/>
  <c r="CR64"/>
  <c r="EB64"/>
  <c r="CS249"/>
  <c r="EC249"/>
  <c r="EC122"/>
  <c r="CS122"/>
  <c r="EE36"/>
  <c r="CU36"/>
  <c r="CX270"/>
  <c r="EH270"/>
  <c r="CQ200"/>
  <c r="EA200"/>
  <c r="CS107"/>
  <c r="EC107"/>
  <c r="EA226"/>
  <c r="CQ226"/>
  <c r="EF245"/>
  <c r="CV245"/>
  <c r="EI34"/>
  <c r="CY34"/>
  <c r="CT83"/>
  <c r="ED83"/>
  <c r="EC114"/>
  <c r="CS114"/>
  <c r="CV15"/>
  <c r="EF15"/>
  <c r="CT210"/>
  <c r="ED210"/>
  <c r="CU19"/>
  <c r="EE19"/>
  <c r="EE100"/>
  <c r="CU100"/>
  <c r="EB260"/>
  <c r="CR260"/>
  <c r="CR148"/>
  <c r="EB148"/>
  <c r="CR214"/>
  <c r="EB214"/>
  <c r="CR162"/>
  <c r="EB162"/>
  <c r="EG176"/>
  <c r="CW176"/>
  <c r="CS96"/>
  <c r="EC96"/>
  <c r="CU230"/>
  <c r="EE230"/>
  <c r="ED194"/>
  <c r="CT194"/>
  <c r="CT33"/>
  <c r="ED33"/>
  <c r="CT170"/>
  <c r="ED170"/>
  <c r="CX40"/>
  <c r="EH40"/>
  <c r="CR141"/>
  <c r="EB141"/>
  <c r="ED95"/>
  <c r="CT95"/>
  <c r="CQ247"/>
  <c r="EA247"/>
  <c r="EB149"/>
  <c r="CR149"/>
  <c r="CV277"/>
  <c r="EF277"/>
  <c r="EB232"/>
  <c r="CR232"/>
  <c r="ED174"/>
  <c r="CT174"/>
  <c r="CS307"/>
  <c r="EC307"/>
  <c r="DA288"/>
  <c r="EL288"/>
  <c r="EK288"/>
  <c r="EG57"/>
  <c r="CW57"/>
  <c r="EB158"/>
  <c r="CR158"/>
  <c r="CU169"/>
  <c r="EE169"/>
  <c r="EC215"/>
  <c r="CS215"/>
  <c r="CW251"/>
  <c r="EG251"/>
  <c r="CV110"/>
  <c r="EF110"/>
  <c r="EC201"/>
  <c r="CS201"/>
  <c r="CS20"/>
  <c r="EC20"/>
  <c r="CQ301"/>
  <c r="EA301"/>
  <c r="CT124"/>
  <c r="ED124"/>
  <c r="CZ273"/>
  <c r="EJ273"/>
  <c r="EG265"/>
  <c r="CW265"/>
  <c r="EJ234"/>
  <c r="CZ234"/>
  <c r="CT123"/>
  <c r="ED123"/>
  <c r="CS255"/>
  <c r="EC255"/>
  <c r="EF246"/>
  <c r="CV246"/>
  <c r="EC134"/>
  <c r="CS134"/>
  <c r="EE292"/>
  <c r="CU292"/>
  <c r="CS167"/>
  <c r="EC167"/>
  <c r="EF150"/>
  <c r="CV150"/>
  <c r="CW264"/>
  <c r="EG264"/>
  <c r="ED104"/>
  <c r="CT104"/>
  <c r="CU274"/>
  <c r="EE274"/>
  <c r="CV28"/>
  <c r="EF28"/>
  <c r="CW258"/>
  <c r="EG258"/>
  <c r="EI35"/>
  <c r="CY35"/>
  <c r="CX41"/>
  <c r="EH41"/>
  <c r="CZ27"/>
  <c r="EJ27"/>
  <c r="CT62"/>
  <c r="ED62"/>
  <c r="CS63"/>
  <c r="EC63"/>
  <c r="ED65"/>
  <c r="CT65"/>
  <c r="CY25"/>
  <c r="EI25"/>
  <c r="CS61"/>
  <c r="EC61"/>
  <c r="CW24"/>
  <c r="EG24"/>
  <c r="CX59"/>
  <c r="EH59"/>
  <c r="EI29"/>
  <c r="CY29"/>
  <c r="CU104"/>
  <c r="EE104"/>
  <c r="EF292"/>
  <c r="CV292"/>
  <c r="CT134"/>
  <c r="ED134"/>
  <c r="DA234"/>
  <c r="EL234"/>
  <c r="EK234"/>
  <c r="ED201"/>
  <c r="CT201"/>
  <c r="ED215"/>
  <c r="CT215"/>
  <c r="CX57"/>
  <c r="EH57"/>
  <c r="CS232"/>
  <c r="EC232"/>
  <c r="EE194"/>
  <c r="CU194"/>
  <c r="CV100"/>
  <c r="EF100"/>
  <c r="EH258"/>
  <c r="CX258"/>
  <c r="EG28"/>
  <c r="CW28"/>
  <c r="EF274"/>
  <c r="CV274"/>
  <c r="EH264"/>
  <c r="CX264"/>
  <c r="ED167"/>
  <c r="CT167"/>
  <c r="ED255"/>
  <c r="CT255"/>
  <c r="EE123"/>
  <c r="CU123"/>
  <c r="EK273"/>
  <c r="DA273"/>
  <c r="EL273"/>
  <c r="CU124"/>
  <c r="EE124"/>
  <c r="EB301"/>
  <c r="CR301"/>
  <c r="CT20"/>
  <c r="ED20"/>
  <c r="CW110"/>
  <c r="EG110"/>
  <c r="EH251"/>
  <c r="CX251"/>
  <c r="CV169"/>
  <c r="EF169"/>
  <c r="ED307"/>
  <c r="CT307"/>
  <c r="EG277"/>
  <c r="CW277"/>
  <c r="CR247"/>
  <c r="EB247"/>
  <c r="EC141"/>
  <c r="CS141"/>
  <c r="CY40"/>
  <c r="EI40"/>
  <c r="CU170"/>
  <c r="EE170"/>
  <c r="CU33"/>
  <c r="EE33"/>
  <c r="EF230"/>
  <c r="CV230"/>
  <c r="CT96"/>
  <c r="ED96"/>
  <c r="CS162"/>
  <c r="EC162"/>
  <c r="EC214"/>
  <c r="CS214"/>
  <c r="EC148"/>
  <c r="CS148"/>
  <c r="EF19"/>
  <c r="CV19"/>
  <c r="CU210"/>
  <c r="EE210"/>
  <c r="EG15"/>
  <c r="CW15"/>
  <c r="EE83"/>
  <c r="CU83"/>
  <c r="CT107"/>
  <c r="ED107"/>
  <c r="CR200"/>
  <c r="EB200"/>
  <c r="EI270"/>
  <c r="CY270"/>
  <c r="ED249"/>
  <c r="CT249"/>
  <c r="CS64"/>
  <c r="EC64"/>
  <c r="CR216"/>
  <c r="EB216"/>
  <c r="EH202"/>
  <c r="CX202"/>
  <c r="DA91"/>
  <c r="EL91"/>
  <c r="EK91"/>
  <c r="CT117"/>
  <c r="ED117"/>
  <c r="CR143"/>
  <c r="EB143"/>
  <c r="CX314"/>
  <c r="EH314"/>
  <c r="CV253"/>
  <c r="EF253"/>
  <c r="EE125"/>
  <c r="CU125"/>
  <c r="EE51"/>
  <c r="CU51"/>
  <c r="CT126"/>
  <c r="ED126"/>
  <c r="DA295"/>
  <c r="EL295"/>
  <c r="EK295"/>
  <c r="CR268"/>
  <c r="EB268"/>
  <c r="CS262"/>
  <c r="EC262"/>
  <c r="EB279"/>
  <c r="CR279"/>
  <c r="CS195"/>
  <c r="EC195"/>
  <c r="EC113"/>
  <c r="CS113"/>
  <c r="EB151"/>
  <c r="CR151"/>
  <c r="EE66"/>
  <c r="CU66"/>
  <c r="EG79"/>
  <c r="CW79"/>
  <c r="CS131"/>
  <c r="EC131"/>
  <c r="EE49"/>
  <c r="CU49"/>
  <c r="EC237"/>
  <c r="CS237"/>
  <c r="CX102"/>
  <c r="EH102"/>
  <c r="ED55"/>
  <c r="CT55"/>
  <c r="CS217"/>
  <c r="EC217"/>
  <c r="CX181"/>
  <c r="EH181"/>
  <c r="EB272"/>
  <c r="CR272"/>
  <c r="EH16"/>
  <c r="CX16"/>
  <c r="CR193"/>
  <c r="EB193"/>
  <c r="CT98"/>
  <c r="ED98"/>
  <c r="CS156"/>
  <c r="EC156"/>
  <c r="EC223"/>
  <c r="CS223"/>
  <c r="CR239"/>
  <c r="EB239"/>
  <c r="EC129"/>
  <c r="CS129"/>
  <c r="CW225"/>
  <c r="EG225"/>
  <c r="EF68"/>
  <c r="CV68"/>
  <c r="CT166"/>
  <c r="ED166"/>
  <c r="CU22"/>
  <c r="EE22"/>
  <c r="EF240"/>
  <c r="CV240"/>
  <c r="CW248"/>
  <c r="EG248"/>
  <c r="EF103"/>
  <c r="CV103"/>
  <c r="EB168"/>
  <c r="CR168"/>
  <c r="CU146"/>
  <c r="EE146"/>
  <c r="ED71"/>
  <c r="CT71"/>
  <c r="CU244"/>
  <c r="EE244"/>
  <c r="CW188"/>
  <c r="EG188"/>
  <c r="CZ282"/>
  <c r="EJ282"/>
  <c r="CT252"/>
  <c r="ED252"/>
  <c r="CX304"/>
  <c r="EH304"/>
  <c r="CR139"/>
  <c r="EB139"/>
  <c r="CV177"/>
  <c r="EF177"/>
  <c r="CT89"/>
  <c r="ED89"/>
  <c r="CU224"/>
  <c r="EE224"/>
  <c r="EG211"/>
  <c r="CW211"/>
  <c r="EE189"/>
  <c r="CU189"/>
  <c r="EC207"/>
  <c r="CS207"/>
  <c r="CS254"/>
  <c r="EC254"/>
  <c r="EB203"/>
  <c r="CR203"/>
  <c r="EF175"/>
  <c r="CV175"/>
  <c r="ED310"/>
  <c r="CT310"/>
  <c r="CR257"/>
  <c r="EB257"/>
  <c r="CY17"/>
  <c r="EI17"/>
  <c r="CU179"/>
  <c r="EE179"/>
  <c r="CR133"/>
  <c r="EB133"/>
  <c r="EE306"/>
  <c r="CU306"/>
  <c r="EB47"/>
  <c r="CR47"/>
  <c r="EC199"/>
  <c r="CS199"/>
  <c r="CT21"/>
  <c r="ED21"/>
  <c r="CV187"/>
  <c r="EF187"/>
  <c r="DA74"/>
  <c r="EL74"/>
  <c r="EK74"/>
  <c r="EC287"/>
  <c r="CS287"/>
  <c r="CW137"/>
  <c r="EG137"/>
  <c r="CZ161"/>
  <c r="EJ161"/>
  <c r="CT77"/>
  <c r="ED77"/>
  <c r="ED109"/>
  <c r="CT109"/>
  <c r="EB186"/>
  <c r="CR186"/>
  <c r="CT88"/>
  <c r="ED88"/>
  <c r="CT42"/>
  <c r="ED42"/>
  <c r="CX206"/>
  <c r="EH206"/>
  <c r="ED300"/>
  <c r="CT300"/>
  <c r="CR164"/>
  <c r="EB164"/>
  <c r="EE60"/>
  <c r="CU60"/>
  <c r="CU222"/>
  <c r="EE222"/>
  <c r="CR209"/>
  <c r="EB209"/>
  <c r="EK31"/>
  <c r="DA31"/>
  <c r="EL31"/>
  <c r="EH236"/>
  <c r="CX236"/>
  <c r="CS197"/>
  <c r="EC197"/>
  <c r="EB308"/>
  <c r="CR308"/>
  <c r="CU121"/>
  <c r="EE121"/>
  <c r="CS178"/>
  <c r="EC178"/>
  <c r="EC154"/>
  <c r="CS154"/>
  <c r="CW256"/>
  <c r="EG256"/>
  <c r="EE305"/>
  <c r="CU305"/>
  <c r="CT173"/>
  <c r="ED173"/>
  <c r="EH229"/>
  <c r="CX229"/>
  <c r="CT99"/>
  <c r="ED99"/>
  <c r="EE93"/>
  <c r="CU93"/>
  <c r="EB241"/>
  <c r="CR241"/>
  <c r="EH284"/>
  <c r="CX284"/>
  <c r="EI44"/>
  <c r="CY44"/>
  <c r="EF142"/>
  <c r="CV142"/>
  <c r="CU218"/>
  <c r="EE218"/>
  <c r="CS97"/>
  <c r="EC97"/>
  <c r="EF69"/>
  <c r="CV69"/>
  <c r="CY227"/>
  <c r="EI227"/>
  <c r="CS293"/>
  <c r="EC293"/>
  <c r="CW150"/>
  <c r="EG150"/>
  <c r="EG246"/>
  <c r="CW246"/>
  <c r="EH265"/>
  <c r="CX265"/>
  <c r="EC158"/>
  <c r="CS158"/>
  <c r="CU174"/>
  <c r="EE174"/>
  <c r="CS149"/>
  <c r="EC149"/>
  <c r="CU95"/>
  <c r="EE95"/>
  <c r="EH176"/>
  <c r="CX176"/>
  <c r="CS260"/>
  <c r="EC260"/>
  <c r="ED114"/>
  <c r="CT114"/>
  <c r="EJ34"/>
  <c r="CZ34"/>
  <c r="CW245"/>
  <c r="EG245"/>
  <c r="EB226"/>
  <c r="CR226"/>
  <c r="CV36"/>
  <c r="EF36"/>
  <c r="ED122"/>
  <c r="CT122"/>
  <c r="CU30"/>
  <c r="EE30"/>
  <c r="ED172"/>
  <c r="CT172"/>
  <c r="EB289"/>
  <c r="CR289"/>
  <c r="EB192"/>
  <c r="CR192"/>
  <c r="EC263"/>
  <c r="CS263"/>
  <c r="EF271"/>
  <c r="CV271"/>
  <c r="CY53"/>
  <c r="EI53"/>
  <c r="EC231"/>
  <c r="CS231"/>
  <c r="CW72"/>
  <c r="EG72"/>
  <c r="CU82"/>
  <c r="EE82"/>
  <c r="CW278"/>
  <c r="EG278"/>
  <c r="CX275"/>
  <c r="EH275"/>
  <c r="ED50"/>
  <c r="CT50"/>
  <c r="ED116"/>
  <c r="CT116"/>
  <c r="EC165"/>
  <c r="CS165"/>
  <c r="CR243"/>
  <c r="EB243"/>
  <c r="EB127"/>
  <c r="CR127"/>
  <c r="CZ204"/>
  <c r="EJ204"/>
  <c r="EB281"/>
  <c r="CR281"/>
  <c r="EG48"/>
  <c r="CW48"/>
  <c r="CV46"/>
  <c r="EF46"/>
  <c r="CT259"/>
  <c r="ED259"/>
  <c r="EH298"/>
  <c r="CX298"/>
  <c r="EC111"/>
  <c r="CS111"/>
  <c r="CU81"/>
  <c r="EE81"/>
  <c r="EE269"/>
  <c r="CU269"/>
  <c r="EG54"/>
  <c r="CW54"/>
  <c r="CR299"/>
  <c r="EB299"/>
  <c r="EB190"/>
  <c r="CR190"/>
  <c r="EG283"/>
  <c r="CW283"/>
  <c r="EB155"/>
  <c r="CR155"/>
  <c r="EC261"/>
  <c r="CS261"/>
  <c r="EC130"/>
  <c r="CS130"/>
  <c r="CR291"/>
  <c r="EB291"/>
  <c r="ED159"/>
  <c r="CT159"/>
  <c r="EE303"/>
  <c r="CU303"/>
  <c r="EF136"/>
  <c r="CV136"/>
  <c r="EE286"/>
  <c r="CU286"/>
  <c r="EE105"/>
  <c r="CU105"/>
  <c r="EB205"/>
  <c r="CR205"/>
  <c r="CS86"/>
  <c r="EC86"/>
  <c r="EB147"/>
  <c r="CR147"/>
  <c r="CV43"/>
  <c r="EF43"/>
  <c r="ED250"/>
  <c r="CT250"/>
  <c r="EF238"/>
  <c r="CV238"/>
  <c r="CR153"/>
  <c r="EB153"/>
  <c r="EE26"/>
  <c r="CU26"/>
  <c r="CR198"/>
  <c r="EB198"/>
  <c r="CW138"/>
  <c r="EG138"/>
  <c r="CS220"/>
  <c r="EC220"/>
  <c r="CR297"/>
  <c r="EB297"/>
  <c r="CU128"/>
  <c r="EE128"/>
  <c r="EE87"/>
  <c r="CU87"/>
  <c r="EC118"/>
  <c r="CS118"/>
  <c r="EE228"/>
  <c r="CU228"/>
  <c r="CR213"/>
  <c r="EB213"/>
  <c r="CR235"/>
  <c r="EB235"/>
  <c r="EG135"/>
  <c r="CW135"/>
  <c r="EF38"/>
  <c r="CV38"/>
  <c r="CS184"/>
  <c r="EC184"/>
  <c r="CU144"/>
  <c r="EE144"/>
  <c r="EE171"/>
  <c r="CU171"/>
  <c r="CS233"/>
  <c r="EC233"/>
  <c r="EC78"/>
  <c r="CS78"/>
  <c r="EC196"/>
  <c r="CS196"/>
  <c r="CS163"/>
  <c r="EC163"/>
  <c r="DA309"/>
  <c r="EL309"/>
  <c r="EK309"/>
  <c r="CW32"/>
  <c r="EG32"/>
  <c r="CT120"/>
  <c r="ED120"/>
  <c r="EC294"/>
  <c r="CS294"/>
  <c r="CY58"/>
  <c r="EI58"/>
  <c r="CU191"/>
  <c r="EE191"/>
  <c r="EF185"/>
  <c r="CV185"/>
  <c r="EF37"/>
  <c r="CV37"/>
  <c r="CX267"/>
  <c r="EH267"/>
  <c r="ED132"/>
  <c r="CT132"/>
  <c r="EI39"/>
  <c r="CY39"/>
  <c r="EB183"/>
  <c r="CR183"/>
  <c r="CT101"/>
  <c r="ED101"/>
  <c r="ED285"/>
  <c r="CT285"/>
  <c r="EI276"/>
  <c r="CY276"/>
  <c r="ED119"/>
  <c r="CT119"/>
  <c r="EJ52"/>
  <c r="CZ52"/>
  <c r="CY94"/>
  <c r="EI94"/>
  <c r="CT56"/>
  <c r="ED56"/>
  <c r="CU106"/>
  <c r="EE106"/>
  <c r="EG208"/>
  <c r="CW208"/>
  <c r="CU112"/>
  <c r="EE112"/>
  <c r="EH145"/>
  <c r="CX145"/>
  <c r="EE313"/>
  <c r="CU313"/>
  <c r="CT160"/>
  <c r="ED160"/>
  <c r="CT18"/>
  <c r="ED18"/>
  <c r="CZ280"/>
  <c r="EJ280"/>
  <c r="EJ84"/>
  <c r="CZ84"/>
  <c r="ED115"/>
  <c r="CT115"/>
  <c r="EC180"/>
  <c r="CS180"/>
  <c r="ED85"/>
  <c r="CT85"/>
  <c r="EG45"/>
  <c r="CW45"/>
  <c r="CW67"/>
  <c r="EG67"/>
  <c r="DA212"/>
  <c r="EL212"/>
  <c r="EK212"/>
  <c r="EC90"/>
  <c r="CS90"/>
  <c r="DA296"/>
  <c r="EL296"/>
  <c r="EK296"/>
  <c r="CR266"/>
  <c r="EB266"/>
  <c r="CW312"/>
  <c r="EG312"/>
  <c r="CZ35"/>
  <c r="EJ35"/>
  <c r="CY41"/>
  <c r="EI41"/>
  <c r="CU65"/>
  <c r="EE65"/>
  <c r="CT61"/>
  <c r="ED61"/>
  <c r="CZ25"/>
  <c r="EJ25"/>
  <c r="CT63"/>
  <c r="ED63"/>
  <c r="EE62"/>
  <c r="CU62"/>
  <c r="DA27"/>
  <c r="EL27"/>
  <c r="EK27"/>
  <c r="CZ29"/>
  <c r="EJ29"/>
  <c r="CY59"/>
  <c r="EI59"/>
  <c r="CX24"/>
  <c r="EH24"/>
  <c r="CT90"/>
  <c r="ED90"/>
  <c r="CU85"/>
  <c r="EE85"/>
  <c r="CT180"/>
  <c r="ED180"/>
  <c r="CU115"/>
  <c r="EE115"/>
  <c r="CY145"/>
  <c r="EI145"/>
  <c r="EH208"/>
  <c r="CX208"/>
  <c r="DA52"/>
  <c r="EL52"/>
  <c r="EK52"/>
  <c r="EE119"/>
  <c r="CU119"/>
  <c r="CU285"/>
  <c r="EE285"/>
  <c r="EC183"/>
  <c r="CS183"/>
  <c r="EE132"/>
  <c r="CU132"/>
  <c r="EG37"/>
  <c r="CW37"/>
  <c r="CT78"/>
  <c r="ED78"/>
  <c r="EF171"/>
  <c r="CV171"/>
  <c r="CX135"/>
  <c r="EH135"/>
  <c r="CT118"/>
  <c r="ED118"/>
  <c r="CV26"/>
  <c r="EF26"/>
  <c r="CX312"/>
  <c r="EH312"/>
  <c r="CS266"/>
  <c r="EC266"/>
  <c r="EH67"/>
  <c r="CX67"/>
  <c r="EK280"/>
  <c r="DA280"/>
  <c r="EL280"/>
  <c r="CU18"/>
  <c r="EE18"/>
  <c r="EE160"/>
  <c r="CU160"/>
  <c r="EF112"/>
  <c r="CV112"/>
  <c r="CV106"/>
  <c r="EF106"/>
  <c r="EE56"/>
  <c r="CU56"/>
  <c r="EJ94"/>
  <c r="CZ94"/>
  <c r="CU101"/>
  <c r="EE101"/>
  <c r="CY267"/>
  <c r="EI267"/>
  <c r="EF191"/>
  <c r="CV191"/>
  <c r="CZ58"/>
  <c r="EJ58"/>
  <c r="EE120"/>
  <c r="CU120"/>
  <c r="CX32"/>
  <c r="EH32"/>
  <c r="ED163"/>
  <c r="CT163"/>
  <c r="ED233"/>
  <c r="CT233"/>
  <c r="CV144"/>
  <c r="EF144"/>
  <c r="ED184"/>
  <c r="CT184"/>
  <c r="EC235"/>
  <c r="CS235"/>
  <c r="EC213"/>
  <c r="CS213"/>
  <c r="CV128"/>
  <c r="EF128"/>
  <c r="CS297"/>
  <c r="EC297"/>
  <c r="CT220"/>
  <c r="ED220"/>
  <c r="CX138"/>
  <c r="EH138"/>
  <c r="CS198"/>
  <c r="EC198"/>
  <c r="CS153"/>
  <c r="EC153"/>
  <c r="CW43"/>
  <c r="EG43"/>
  <c r="ED86"/>
  <c r="CT86"/>
  <c r="EF286"/>
  <c r="CV286"/>
  <c r="CW136"/>
  <c r="EG136"/>
  <c r="EF303"/>
  <c r="CV303"/>
  <c r="EE159"/>
  <c r="CU159"/>
  <c r="ED130"/>
  <c r="CT130"/>
  <c r="CT261"/>
  <c r="ED261"/>
  <c r="EC155"/>
  <c r="CS155"/>
  <c r="CX283"/>
  <c r="EH283"/>
  <c r="EC190"/>
  <c r="CS190"/>
  <c r="EH54"/>
  <c r="CX54"/>
  <c r="EF269"/>
  <c r="CV269"/>
  <c r="ED111"/>
  <c r="CT111"/>
  <c r="CY298"/>
  <c r="EI298"/>
  <c r="CX48"/>
  <c r="EH48"/>
  <c r="CS281"/>
  <c r="EC281"/>
  <c r="CS127"/>
  <c r="EC127"/>
  <c r="ED165"/>
  <c r="CT165"/>
  <c r="EE116"/>
  <c r="CU116"/>
  <c r="CU50"/>
  <c r="EE50"/>
  <c r="CT231"/>
  <c r="ED231"/>
  <c r="EG271"/>
  <c r="CW271"/>
  <c r="CT263"/>
  <c r="ED263"/>
  <c r="EC192"/>
  <c r="CS192"/>
  <c r="CS289"/>
  <c r="EC289"/>
  <c r="EE172"/>
  <c r="CU172"/>
  <c r="CU122"/>
  <c r="EE122"/>
  <c r="EC226"/>
  <c r="CS226"/>
  <c r="DA34"/>
  <c r="EL34"/>
  <c r="EK34"/>
  <c r="EE114"/>
  <c r="CU114"/>
  <c r="CY176"/>
  <c r="EI176"/>
  <c r="CT158"/>
  <c r="ED158"/>
  <c r="CY265"/>
  <c r="EI265"/>
  <c r="CX246"/>
  <c r="EH246"/>
  <c r="EG69"/>
  <c r="CW69"/>
  <c r="EG142"/>
  <c r="CW142"/>
  <c r="EJ44"/>
  <c r="CZ44"/>
  <c r="CY284"/>
  <c r="EI284"/>
  <c r="EC241"/>
  <c r="CS241"/>
  <c r="CV93"/>
  <c r="EF93"/>
  <c r="CY229"/>
  <c r="EI229"/>
  <c r="EF305"/>
  <c r="CV305"/>
  <c r="CT154"/>
  <c r="ED154"/>
  <c r="EC308"/>
  <c r="CS308"/>
  <c r="EI236"/>
  <c r="CY236"/>
  <c r="EF60"/>
  <c r="CV60"/>
  <c r="CU300"/>
  <c r="EE300"/>
  <c r="EC186"/>
  <c r="CS186"/>
  <c r="CU109"/>
  <c r="EE109"/>
  <c r="ED287"/>
  <c r="CT287"/>
  <c r="CT199"/>
  <c r="ED199"/>
  <c r="EC47"/>
  <c r="CS47"/>
  <c r="EF306"/>
  <c r="CV306"/>
  <c r="EE310"/>
  <c r="CU310"/>
  <c r="CW175"/>
  <c r="EG175"/>
  <c r="EC203"/>
  <c r="CS203"/>
  <c r="CT207"/>
  <c r="ED207"/>
  <c r="EF189"/>
  <c r="CV189"/>
  <c r="CX211"/>
  <c r="EH211"/>
  <c r="EE71"/>
  <c r="CU71"/>
  <c r="EC168"/>
  <c r="CS168"/>
  <c r="CW103"/>
  <c r="EG103"/>
  <c r="CW240"/>
  <c r="EG240"/>
  <c r="CW68"/>
  <c r="EG68"/>
  <c r="ED129"/>
  <c r="CT129"/>
  <c r="ED223"/>
  <c r="CT223"/>
  <c r="EI16"/>
  <c r="CY16"/>
  <c r="EC272"/>
  <c r="CS272"/>
  <c r="CU55"/>
  <c r="EE55"/>
  <c r="ED237"/>
  <c r="CT237"/>
  <c r="EF49"/>
  <c r="CV49"/>
  <c r="EH79"/>
  <c r="CX79"/>
  <c r="CV66"/>
  <c r="EF66"/>
  <c r="CS151"/>
  <c r="EC151"/>
  <c r="CT113"/>
  <c r="ED113"/>
  <c r="CS279"/>
  <c r="EC279"/>
  <c r="CV51"/>
  <c r="EF51"/>
  <c r="EF125"/>
  <c r="CV125"/>
  <c r="EI202"/>
  <c r="CY202"/>
  <c r="CU249"/>
  <c r="EE249"/>
  <c r="CZ270"/>
  <c r="EJ270"/>
  <c r="EF83"/>
  <c r="CV83"/>
  <c r="EH15"/>
  <c r="CX15"/>
  <c r="EG19"/>
  <c r="CW19"/>
  <c r="ED148"/>
  <c r="CT148"/>
  <c r="ED214"/>
  <c r="CT214"/>
  <c r="EG230"/>
  <c r="CW230"/>
  <c r="CT141"/>
  <c r="ED141"/>
  <c r="EH277"/>
  <c r="CX277"/>
  <c r="EE307"/>
  <c r="CU307"/>
  <c r="CY251"/>
  <c r="EI251"/>
  <c r="EC301"/>
  <c r="CS301"/>
  <c r="EF123"/>
  <c r="CV123"/>
  <c r="EE255"/>
  <c r="CU255"/>
  <c r="EE167"/>
  <c r="CU167"/>
  <c r="CY264"/>
  <c r="EI264"/>
  <c r="CW274"/>
  <c r="EG274"/>
  <c r="EH28"/>
  <c r="CX28"/>
  <c r="EI258"/>
  <c r="CY258"/>
  <c r="EF194"/>
  <c r="CV194"/>
  <c r="EE215"/>
  <c r="CU215"/>
  <c r="EE201"/>
  <c r="CU201"/>
  <c r="EG292"/>
  <c r="CW292"/>
  <c r="CX45"/>
  <c r="EH45"/>
  <c r="DA84"/>
  <c r="EL84"/>
  <c r="EK84"/>
  <c r="CV313"/>
  <c r="EF313"/>
  <c r="CZ276"/>
  <c r="EJ276"/>
  <c r="CZ39"/>
  <c r="EJ39"/>
  <c r="CW185"/>
  <c r="EG185"/>
  <c r="ED294"/>
  <c r="CT294"/>
  <c r="CT196"/>
  <c r="ED196"/>
  <c r="EG38"/>
  <c r="CW38"/>
  <c r="CV228"/>
  <c r="EF228"/>
  <c r="EF87"/>
  <c r="CV87"/>
  <c r="CW238"/>
  <c r="EG238"/>
  <c r="EE250"/>
  <c r="CU250"/>
  <c r="EC147"/>
  <c r="CS147"/>
  <c r="CS205"/>
  <c r="EC205"/>
  <c r="CV105"/>
  <c r="EF105"/>
  <c r="CS291"/>
  <c r="EC291"/>
  <c r="EC299"/>
  <c r="CS299"/>
  <c r="CV81"/>
  <c r="EF81"/>
  <c r="EE259"/>
  <c r="CU259"/>
  <c r="EG46"/>
  <c r="CW46"/>
  <c r="DA204"/>
  <c r="EL204"/>
  <c r="EK204"/>
  <c r="CS243"/>
  <c r="EC243"/>
  <c r="CY275"/>
  <c r="EI275"/>
  <c r="CX278"/>
  <c r="EH278"/>
  <c r="CV82"/>
  <c r="EF82"/>
  <c r="EH72"/>
  <c r="CX72"/>
  <c r="EJ53"/>
  <c r="CZ53"/>
  <c r="CV30"/>
  <c r="EF30"/>
  <c r="CW36"/>
  <c r="EG36"/>
  <c r="EH245"/>
  <c r="CX245"/>
  <c r="ED260"/>
  <c r="CT260"/>
  <c r="EF95"/>
  <c r="CV95"/>
  <c r="CT149"/>
  <c r="ED149"/>
  <c r="CV174"/>
  <c r="EF174"/>
  <c r="EH150"/>
  <c r="CX150"/>
  <c r="CT293"/>
  <c r="ED293"/>
  <c r="CZ227"/>
  <c r="EJ227"/>
  <c r="CT97"/>
  <c r="ED97"/>
  <c r="CV218"/>
  <c r="EF218"/>
  <c r="CU99"/>
  <c r="EE99"/>
  <c r="CU173"/>
  <c r="EE173"/>
  <c r="EH256"/>
  <c r="CX256"/>
  <c r="CT178"/>
  <c r="ED178"/>
  <c r="CV121"/>
  <c r="EF121"/>
  <c r="ED197"/>
  <c r="CT197"/>
  <c r="EC209"/>
  <c r="CS209"/>
  <c r="EF222"/>
  <c r="CV222"/>
  <c r="CS164"/>
  <c r="EC164"/>
  <c r="EI206"/>
  <c r="CY206"/>
  <c r="EE42"/>
  <c r="CU42"/>
  <c r="CU88"/>
  <c r="EE88"/>
  <c r="EE77"/>
  <c r="CU77"/>
  <c r="EK161"/>
  <c r="DA161"/>
  <c r="EL161"/>
  <c r="CX137"/>
  <c r="EH137"/>
  <c r="CW187"/>
  <c r="EG187"/>
  <c r="CU21"/>
  <c r="EE21"/>
  <c r="EC133"/>
  <c r="CS133"/>
  <c r="CV179"/>
  <c r="EF179"/>
  <c r="EJ17"/>
  <c r="CZ17"/>
  <c r="CS257"/>
  <c r="EC257"/>
  <c r="ED254"/>
  <c r="CT254"/>
  <c r="CV224"/>
  <c r="EF224"/>
  <c r="CU89"/>
  <c r="EE89"/>
  <c r="CW177"/>
  <c r="EG177"/>
  <c r="EC139"/>
  <c r="CS139"/>
  <c r="EI304"/>
  <c r="CY304"/>
  <c r="EE252"/>
  <c r="CU252"/>
  <c r="EK282"/>
  <c r="DA282"/>
  <c r="EL282"/>
  <c r="EH188"/>
  <c r="CX188"/>
  <c r="EF244"/>
  <c r="CV244"/>
  <c r="EF146"/>
  <c r="CV146"/>
  <c r="CX248"/>
  <c r="EH248"/>
  <c r="CV22"/>
  <c r="EF22"/>
  <c r="CU166"/>
  <c r="EE166"/>
  <c r="CX225"/>
  <c r="EH225"/>
  <c r="CS239"/>
  <c r="EC239"/>
  <c r="CT156"/>
  <c r="ED156"/>
  <c r="EE98"/>
  <c r="CU98"/>
  <c r="CS193"/>
  <c r="EC193"/>
  <c r="EI181"/>
  <c r="CY181"/>
  <c r="CT217"/>
  <c r="ED217"/>
  <c r="CY102"/>
  <c r="EI102"/>
  <c r="CT131"/>
  <c r="ED131"/>
  <c r="CT195"/>
  <c r="ED195"/>
  <c r="ED262"/>
  <c r="CT262"/>
  <c r="CS268"/>
  <c r="EC268"/>
  <c r="CU126"/>
  <c r="EE126"/>
  <c r="EG253"/>
  <c r="CW253"/>
  <c r="CY314"/>
  <c r="EI314"/>
  <c r="CS143"/>
  <c r="EC143"/>
  <c r="EE117"/>
  <c r="CU117"/>
  <c r="EC216"/>
  <c r="CS216"/>
  <c r="ED64"/>
  <c r="CT64"/>
  <c r="EC200"/>
  <c r="CS200"/>
  <c r="EE107"/>
  <c r="CU107"/>
  <c r="EF210"/>
  <c r="CV210"/>
  <c r="ED162"/>
  <c r="CT162"/>
  <c r="EE96"/>
  <c r="CU96"/>
  <c r="EF33"/>
  <c r="CV33"/>
  <c r="EF170"/>
  <c r="CV170"/>
  <c r="CZ40"/>
  <c r="EJ40"/>
  <c r="EC247"/>
  <c r="CS247"/>
  <c r="EG169"/>
  <c r="CW169"/>
  <c r="CX110"/>
  <c r="EH110"/>
  <c r="EE20"/>
  <c r="CU20"/>
  <c r="CV124"/>
  <c r="EF124"/>
  <c r="CW100"/>
  <c r="EG100"/>
  <c r="CT232"/>
  <c r="ED232"/>
  <c r="CY57"/>
  <c r="EI57"/>
  <c r="EE134"/>
  <c r="CU134"/>
  <c r="EF104"/>
  <c r="CV104"/>
  <c r="EJ41"/>
  <c r="CZ41"/>
  <c r="EK35"/>
  <c r="DA35"/>
  <c r="EL35"/>
  <c r="CV62"/>
  <c r="EF62"/>
  <c r="CU63"/>
  <c r="EE63"/>
  <c r="DA25"/>
  <c r="EL25"/>
  <c r="EK25"/>
  <c r="CU61"/>
  <c r="EE61"/>
  <c r="CV65"/>
  <c r="EF65"/>
  <c r="CY24"/>
  <c r="EI24"/>
  <c r="CZ59"/>
  <c r="EJ59"/>
  <c r="DA29"/>
  <c r="EL29"/>
  <c r="EK29"/>
  <c r="CX177"/>
  <c r="EH177"/>
  <c r="CV89"/>
  <c r="EF89"/>
  <c r="CW224"/>
  <c r="EG224"/>
  <c r="ED257"/>
  <c r="CT257"/>
  <c r="EG179"/>
  <c r="CW179"/>
  <c r="EF21"/>
  <c r="CV21"/>
  <c r="EH187"/>
  <c r="CX187"/>
  <c r="EI137"/>
  <c r="CY137"/>
  <c r="CV88"/>
  <c r="EF88"/>
  <c r="ED164"/>
  <c r="CT164"/>
  <c r="CW121"/>
  <c r="EG121"/>
  <c r="CU178"/>
  <c r="EE178"/>
  <c r="CV173"/>
  <c r="EF173"/>
  <c r="CV99"/>
  <c r="EF99"/>
  <c r="CW218"/>
  <c r="EG218"/>
  <c r="EE97"/>
  <c r="CU97"/>
  <c r="DA227"/>
  <c r="EL227"/>
  <c r="EK227"/>
  <c r="CU293"/>
  <c r="EE293"/>
  <c r="EG174"/>
  <c r="CW174"/>
  <c r="CU149"/>
  <c r="EE149"/>
  <c r="CX36"/>
  <c r="EH36"/>
  <c r="EG30"/>
  <c r="CW30"/>
  <c r="CW82"/>
  <c r="EG82"/>
  <c r="EI278"/>
  <c r="CY278"/>
  <c r="CZ275"/>
  <c r="EJ275"/>
  <c r="ED243"/>
  <c r="CT243"/>
  <c r="CW81"/>
  <c r="EG81"/>
  <c r="ED291"/>
  <c r="CT291"/>
  <c r="CT147"/>
  <c r="ED147"/>
  <c r="CV250"/>
  <c r="EF250"/>
  <c r="CW87"/>
  <c r="EG87"/>
  <c r="CX38"/>
  <c r="EH38"/>
  <c r="EE294"/>
  <c r="CU294"/>
  <c r="CX292"/>
  <c r="EH292"/>
  <c r="CV201"/>
  <c r="EF201"/>
  <c r="CV215"/>
  <c r="EF215"/>
  <c r="CW194"/>
  <c r="EG194"/>
  <c r="EJ258"/>
  <c r="CZ258"/>
  <c r="EI28"/>
  <c r="CY28"/>
  <c r="EF167"/>
  <c r="CV167"/>
  <c r="EF255"/>
  <c r="CV255"/>
  <c r="EG123"/>
  <c r="CW123"/>
  <c r="CT301"/>
  <c r="ED301"/>
  <c r="CV307"/>
  <c r="EF307"/>
  <c r="EI277"/>
  <c r="CY277"/>
  <c r="EH230"/>
  <c r="CX230"/>
  <c r="EE214"/>
  <c r="CU214"/>
  <c r="CU148"/>
  <c r="EE148"/>
  <c r="EH19"/>
  <c r="CX19"/>
  <c r="CY15"/>
  <c r="EI15"/>
  <c r="EG83"/>
  <c r="CW83"/>
  <c r="CZ202"/>
  <c r="EJ202"/>
  <c r="EG125"/>
  <c r="CW125"/>
  <c r="CY79"/>
  <c r="EI79"/>
  <c r="EG49"/>
  <c r="CW49"/>
  <c r="CU237"/>
  <c r="EE237"/>
  <c r="ED272"/>
  <c r="CT272"/>
  <c r="CZ16"/>
  <c r="EJ16"/>
  <c r="EE223"/>
  <c r="CU223"/>
  <c r="CU129"/>
  <c r="EE129"/>
  <c r="ED168"/>
  <c r="CT168"/>
  <c r="CV71"/>
  <c r="EF71"/>
  <c r="EG189"/>
  <c r="CW189"/>
  <c r="CT203"/>
  <c r="ED203"/>
  <c r="EF310"/>
  <c r="CV310"/>
  <c r="CW306"/>
  <c r="EG306"/>
  <c r="ED47"/>
  <c r="CT47"/>
  <c r="CU287"/>
  <c r="EE287"/>
  <c r="ED186"/>
  <c r="CT186"/>
  <c r="EG60"/>
  <c r="CW60"/>
  <c r="EJ236"/>
  <c r="CZ236"/>
  <c r="ED308"/>
  <c r="CT308"/>
  <c r="EG305"/>
  <c r="CW305"/>
  <c r="ED241"/>
  <c r="CT241"/>
  <c r="DA44"/>
  <c r="EL44"/>
  <c r="EK44"/>
  <c r="CX142"/>
  <c r="EH142"/>
  <c r="EH69"/>
  <c r="CX69"/>
  <c r="CV114"/>
  <c r="EF114"/>
  <c r="CT226"/>
  <c r="ED226"/>
  <c r="CV172"/>
  <c r="EF172"/>
  <c r="CT192"/>
  <c r="ED192"/>
  <c r="EH271"/>
  <c r="CX271"/>
  <c r="CV116"/>
  <c r="EF116"/>
  <c r="CU165"/>
  <c r="EE165"/>
  <c r="EE111"/>
  <c r="CU111"/>
  <c r="EG269"/>
  <c r="CW269"/>
  <c r="EI54"/>
  <c r="CY54"/>
  <c r="CT190"/>
  <c r="ED190"/>
  <c r="CT155"/>
  <c r="ED155"/>
  <c r="EE130"/>
  <c r="CU130"/>
  <c r="EF159"/>
  <c r="CV159"/>
  <c r="EG303"/>
  <c r="CW303"/>
  <c r="EG286"/>
  <c r="CW286"/>
  <c r="EE86"/>
  <c r="CU86"/>
  <c r="CT213"/>
  <c r="ED213"/>
  <c r="ED235"/>
  <c r="CT235"/>
  <c r="EE184"/>
  <c r="CU184"/>
  <c r="EE233"/>
  <c r="CU233"/>
  <c r="EE163"/>
  <c r="CU163"/>
  <c r="CV120"/>
  <c r="EF120"/>
  <c r="EG191"/>
  <c r="CW191"/>
  <c r="DA94"/>
  <c r="EL94"/>
  <c r="EK94"/>
  <c r="EF56"/>
  <c r="CV56"/>
  <c r="CW112"/>
  <c r="EG112"/>
  <c r="EF160"/>
  <c r="CV160"/>
  <c r="EI67"/>
  <c r="CY67"/>
  <c r="EG171"/>
  <c r="CW171"/>
  <c r="EH37"/>
  <c r="CX37"/>
  <c r="CV132"/>
  <c r="EF132"/>
  <c r="CT183"/>
  <c r="ED183"/>
  <c r="EF119"/>
  <c r="CV119"/>
  <c r="EI208"/>
  <c r="CY208"/>
  <c r="EJ57"/>
  <c r="CZ57"/>
  <c r="EE232"/>
  <c r="CU232"/>
  <c r="EH100"/>
  <c r="CX100"/>
  <c r="EG124"/>
  <c r="CW124"/>
  <c r="CY110"/>
  <c r="EI110"/>
  <c r="EK40"/>
  <c r="DA40"/>
  <c r="EL40"/>
  <c r="ED143"/>
  <c r="CT143"/>
  <c r="EJ314"/>
  <c r="CZ314"/>
  <c r="EF126"/>
  <c r="CV126"/>
  <c r="ED268"/>
  <c r="CT268"/>
  <c r="EE195"/>
  <c r="CU195"/>
  <c r="CU131"/>
  <c r="EE131"/>
  <c r="EJ102"/>
  <c r="CZ102"/>
  <c r="EE217"/>
  <c r="CU217"/>
  <c r="ED193"/>
  <c r="CT193"/>
  <c r="CU156"/>
  <c r="EE156"/>
  <c r="CT239"/>
  <c r="ED239"/>
  <c r="CY225"/>
  <c r="EI225"/>
  <c r="CV166"/>
  <c r="EF166"/>
  <c r="EG22"/>
  <c r="CW22"/>
  <c r="EI248"/>
  <c r="CY248"/>
  <c r="CW104"/>
  <c r="EG104"/>
  <c r="EF134"/>
  <c r="CV134"/>
  <c r="CV20"/>
  <c r="EF20"/>
  <c r="EH169"/>
  <c r="CX169"/>
  <c r="ED247"/>
  <c r="CT247"/>
  <c r="EG170"/>
  <c r="CW170"/>
  <c r="CW33"/>
  <c r="EG33"/>
  <c r="CV96"/>
  <c r="EF96"/>
  <c r="CU162"/>
  <c r="EE162"/>
  <c r="EG210"/>
  <c r="CW210"/>
  <c r="CV107"/>
  <c r="EF107"/>
  <c r="ED200"/>
  <c r="CT200"/>
  <c r="EE64"/>
  <c r="CU64"/>
  <c r="ED216"/>
  <c r="CT216"/>
  <c r="EF117"/>
  <c r="CV117"/>
  <c r="EH253"/>
  <c r="CX253"/>
  <c r="CU262"/>
  <c r="EE262"/>
  <c r="CZ181"/>
  <c r="EJ181"/>
  <c r="CV98"/>
  <c r="EF98"/>
  <c r="EG146"/>
  <c r="CW146"/>
  <c r="EG244"/>
  <c r="CW244"/>
  <c r="CY188"/>
  <c r="EI188"/>
  <c r="CV252"/>
  <c r="EF252"/>
  <c r="EJ304"/>
  <c r="CZ304"/>
  <c r="ED139"/>
  <c r="CT139"/>
  <c r="EE254"/>
  <c r="CU254"/>
  <c r="DA17"/>
  <c r="EL17"/>
  <c r="EK17"/>
  <c r="ED133"/>
  <c r="CT133"/>
  <c r="CV77"/>
  <c r="EF77"/>
  <c r="CV42"/>
  <c r="EF42"/>
  <c r="CZ206"/>
  <c r="EJ206"/>
  <c r="CW222"/>
  <c r="EG222"/>
  <c r="ED209"/>
  <c r="CT209"/>
  <c r="CU197"/>
  <c r="EE197"/>
  <c r="EI256"/>
  <c r="CY256"/>
  <c r="CY150"/>
  <c r="EI150"/>
  <c r="CW95"/>
  <c r="EG95"/>
  <c r="EE260"/>
  <c r="CU260"/>
  <c r="CY245"/>
  <c r="EI245"/>
  <c r="DA53"/>
  <c r="EL53"/>
  <c r="EK53"/>
  <c r="EI72"/>
  <c r="CY72"/>
  <c r="CX46"/>
  <c r="EH46"/>
  <c r="EF259"/>
  <c r="CV259"/>
  <c r="ED299"/>
  <c r="CT299"/>
  <c r="EG105"/>
  <c r="CW105"/>
  <c r="CT205"/>
  <c r="ED205"/>
  <c r="EH238"/>
  <c r="CX238"/>
  <c r="EG228"/>
  <c r="CW228"/>
  <c r="EE196"/>
  <c r="CU196"/>
  <c r="EH185"/>
  <c r="CX185"/>
  <c r="EK39"/>
  <c r="DA39"/>
  <c r="EL39"/>
  <c r="EK276"/>
  <c r="DA276"/>
  <c r="EL276"/>
  <c r="CW313"/>
  <c r="EG313"/>
  <c r="CY45"/>
  <c r="EI45"/>
  <c r="CX274"/>
  <c r="EH274"/>
  <c r="EJ264"/>
  <c r="CZ264"/>
  <c r="CZ251"/>
  <c r="EJ251"/>
  <c r="CU141"/>
  <c r="EE141"/>
  <c r="DA270"/>
  <c r="EL270"/>
  <c r="EK270"/>
  <c r="EF249"/>
  <c r="CV249"/>
  <c r="EG51"/>
  <c r="CW51"/>
  <c r="CT279"/>
  <c r="ED279"/>
  <c r="EE113"/>
  <c r="CU113"/>
  <c r="CT151"/>
  <c r="ED151"/>
  <c r="EG66"/>
  <c r="CW66"/>
  <c r="CV55"/>
  <c r="EF55"/>
  <c r="EH68"/>
  <c r="CX68"/>
  <c r="CX240"/>
  <c r="EH240"/>
  <c r="CX103"/>
  <c r="EH103"/>
  <c r="CY211"/>
  <c r="EI211"/>
  <c r="CU207"/>
  <c r="EE207"/>
  <c r="EH175"/>
  <c r="CX175"/>
  <c r="CU199"/>
  <c r="EE199"/>
  <c r="CV109"/>
  <c r="EF109"/>
  <c r="EF300"/>
  <c r="CV300"/>
  <c r="CU154"/>
  <c r="EE154"/>
  <c r="EJ229"/>
  <c r="CZ229"/>
  <c r="EG93"/>
  <c r="CW93"/>
  <c r="CZ284"/>
  <c r="EJ284"/>
  <c r="EI246"/>
  <c r="CY246"/>
  <c r="EJ265"/>
  <c r="CZ265"/>
  <c r="EE158"/>
  <c r="CU158"/>
  <c r="CZ176"/>
  <c r="EJ176"/>
  <c r="EF122"/>
  <c r="CV122"/>
  <c r="CT289"/>
  <c r="ED289"/>
  <c r="CU263"/>
  <c r="EE263"/>
  <c r="CU231"/>
  <c r="EE231"/>
  <c r="CV50"/>
  <c r="EF50"/>
  <c r="CT127"/>
  <c r="ED127"/>
  <c r="ED281"/>
  <c r="CT281"/>
  <c r="EI48"/>
  <c r="CY48"/>
  <c r="CZ298"/>
  <c r="EJ298"/>
  <c r="EI283"/>
  <c r="CY283"/>
  <c r="CU261"/>
  <c r="EE261"/>
  <c r="CX136"/>
  <c r="EH136"/>
  <c r="CX43"/>
  <c r="EH43"/>
  <c r="ED153"/>
  <c r="CT153"/>
  <c r="CT198"/>
  <c r="ED198"/>
  <c r="CY138"/>
  <c r="EI138"/>
  <c r="CU220"/>
  <c r="EE220"/>
  <c r="ED297"/>
  <c r="CT297"/>
  <c r="CW128"/>
  <c r="EG128"/>
  <c r="EG144"/>
  <c r="CW144"/>
  <c r="EI32"/>
  <c r="CY32"/>
  <c r="DA58"/>
  <c r="EL58"/>
  <c r="EK58"/>
  <c r="CZ267"/>
  <c r="EJ267"/>
  <c r="CV101"/>
  <c r="EF101"/>
  <c r="CW106"/>
  <c r="EG106"/>
  <c r="EF18"/>
  <c r="CV18"/>
  <c r="CT266"/>
  <c r="ED266"/>
  <c r="EI312"/>
  <c r="CY312"/>
  <c r="CW26"/>
  <c r="EG26"/>
  <c r="EE118"/>
  <c r="CU118"/>
  <c r="CY135"/>
  <c r="EI135"/>
  <c r="CU78"/>
  <c r="EE78"/>
  <c r="EF285"/>
  <c r="CV285"/>
  <c r="CZ145"/>
  <c r="EJ145"/>
  <c r="EF115"/>
  <c r="CV115"/>
  <c r="EE180"/>
  <c r="CU180"/>
  <c r="CV85"/>
  <c r="EF85"/>
  <c r="CU90"/>
  <c r="EE90"/>
  <c r="DA41"/>
  <c r="EL41"/>
  <c r="EK41"/>
  <c r="EG65"/>
  <c r="CW65"/>
  <c r="EF61"/>
  <c r="CV61"/>
  <c r="CV63"/>
  <c r="EF63"/>
  <c r="EG62"/>
  <c r="CW62"/>
  <c r="DA59"/>
  <c r="EL59"/>
  <c r="EK59"/>
  <c r="EJ24"/>
  <c r="CZ24"/>
  <c r="EF90"/>
  <c r="CV90"/>
  <c r="CV78"/>
  <c r="EF78"/>
  <c r="CX26"/>
  <c r="EH26"/>
  <c r="CY136"/>
  <c r="EI136"/>
  <c r="EF261"/>
  <c r="CV261"/>
  <c r="DA298"/>
  <c r="EL298"/>
  <c r="EK298"/>
  <c r="EG50"/>
  <c r="CW50"/>
  <c r="EF263"/>
  <c r="CV263"/>
  <c r="EE289"/>
  <c r="CU289"/>
  <c r="DA284"/>
  <c r="EL284"/>
  <c r="EK284"/>
  <c r="CY103"/>
  <c r="EI103"/>
  <c r="CW55"/>
  <c r="EG55"/>
  <c r="CX313"/>
  <c r="EH313"/>
  <c r="CU299"/>
  <c r="EE299"/>
  <c r="CW259"/>
  <c r="EG259"/>
  <c r="CZ72"/>
  <c r="EJ72"/>
  <c r="CV260"/>
  <c r="EF260"/>
  <c r="CZ256"/>
  <c r="EJ256"/>
  <c r="CU209"/>
  <c r="EE209"/>
  <c r="EE133"/>
  <c r="CU133"/>
  <c r="EF254"/>
  <c r="CV254"/>
  <c r="EE139"/>
  <c r="CU139"/>
  <c r="DA304"/>
  <c r="EL304"/>
  <c r="EK304"/>
  <c r="EH244"/>
  <c r="CX244"/>
  <c r="EH146"/>
  <c r="CX146"/>
  <c r="CY253"/>
  <c r="EI253"/>
  <c r="EG117"/>
  <c r="CW117"/>
  <c r="EE216"/>
  <c r="CU216"/>
  <c r="CV64"/>
  <c r="EF64"/>
  <c r="EE200"/>
  <c r="CU200"/>
  <c r="CX210"/>
  <c r="EH210"/>
  <c r="CX170"/>
  <c r="EH170"/>
  <c r="EE247"/>
  <c r="CU247"/>
  <c r="EI169"/>
  <c r="CY169"/>
  <c r="CW134"/>
  <c r="EG134"/>
  <c r="CZ248"/>
  <c r="EJ248"/>
  <c r="CX22"/>
  <c r="EH22"/>
  <c r="CU193"/>
  <c r="EE193"/>
  <c r="EF217"/>
  <c r="CV217"/>
  <c r="DA102"/>
  <c r="EL102"/>
  <c r="EK102"/>
  <c r="EF195"/>
  <c r="CV195"/>
  <c r="CU268"/>
  <c r="EE268"/>
  <c r="EG126"/>
  <c r="CW126"/>
  <c r="EK314"/>
  <c r="DA314"/>
  <c r="EL314"/>
  <c r="EE143"/>
  <c r="CU143"/>
  <c r="EH124"/>
  <c r="CX124"/>
  <c r="CY100"/>
  <c r="EI100"/>
  <c r="CV232"/>
  <c r="EF232"/>
  <c r="DA57"/>
  <c r="EL57"/>
  <c r="EK57"/>
  <c r="EJ208"/>
  <c r="CZ208"/>
  <c r="EG119"/>
  <c r="CW119"/>
  <c r="EI37"/>
  <c r="CY37"/>
  <c r="EH171"/>
  <c r="CX171"/>
  <c r="CZ67"/>
  <c r="EJ67"/>
  <c r="EG160"/>
  <c r="CW160"/>
  <c r="CW56"/>
  <c r="EG56"/>
  <c r="EH191"/>
  <c r="CX191"/>
  <c r="EF163"/>
  <c r="CV163"/>
  <c r="EF233"/>
  <c r="CV233"/>
  <c r="EF184"/>
  <c r="CV184"/>
  <c r="CU235"/>
  <c r="EE235"/>
  <c r="EF86"/>
  <c r="CV86"/>
  <c r="EH286"/>
  <c r="CX286"/>
  <c r="EH303"/>
  <c r="CX303"/>
  <c r="EG159"/>
  <c r="CW159"/>
  <c r="EF130"/>
  <c r="CV130"/>
  <c r="EJ54"/>
  <c r="CZ54"/>
  <c r="EH269"/>
  <c r="CX269"/>
  <c r="EF111"/>
  <c r="CV111"/>
  <c r="CY271"/>
  <c r="EI271"/>
  <c r="EI69"/>
  <c r="CY69"/>
  <c r="EE241"/>
  <c r="CU241"/>
  <c r="EH305"/>
  <c r="CX305"/>
  <c r="EE308"/>
  <c r="CU308"/>
  <c r="DA236"/>
  <c r="EL236"/>
  <c r="EK236"/>
  <c r="CX60"/>
  <c r="EH60"/>
  <c r="CU186"/>
  <c r="EE186"/>
  <c r="CU47"/>
  <c r="EE47"/>
  <c r="CW310"/>
  <c r="EG310"/>
  <c r="EH189"/>
  <c r="CX189"/>
  <c r="EE168"/>
  <c r="CU168"/>
  <c r="CV223"/>
  <c r="EF223"/>
  <c r="EE272"/>
  <c r="CU272"/>
  <c r="CX49"/>
  <c r="EH49"/>
  <c r="CX125"/>
  <c r="EH125"/>
  <c r="CX83"/>
  <c r="EH83"/>
  <c r="CY19"/>
  <c r="EI19"/>
  <c r="CV214"/>
  <c r="EF214"/>
  <c r="CY230"/>
  <c r="EI230"/>
  <c r="EJ277"/>
  <c r="CZ277"/>
  <c r="CX123"/>
  <c r="EH123"/>
  <c r="CW255"/>
  <c r="EG255"/>
  <c r="EG167"/>
  <c r="CW167"/>
  <c r="CZ28"/>
  <c r="EJ28"/>
  <c r="EK258"/>
  <c r="DA258"/>
  <c r="EL258"/>
  <c r="EF294"/>
  <c r="CV294"/>
  <c r="EE291"/>
  <c r="CU291"/>
  <c r="CU243"/>
  <c r="EE243"/>
  <c r="CZ278"/>
  <c r="EJ278"/>
  <c r="EH30"/>
  <c r="CX30"/>
  <c r="CX174"/>
  <c r="EH174"/>
  <c r="EF97"/>
  <c r="CV97"/>
  <c r="EE164"/>
  <c r="CU164"/>
  <c r="CZ137"/>
  <c r="EJ137"/>
  <c r="CY187"/>
  <c r="EI187"/>
  <c r="CW21"/>
  <c r="EG21"/>
  <c r="EH179"/>
  <c r="CX179"/>
  <c r="EE257"/>
  <c r="CU257"/>
  <c r="CW85"/>
  <c r="EG85"/>
  <c r="DA145"/>
  <c r="EL145"/>
  <c r="EK145"/>
  <c r="EJ135"/>
  <c r="CZ135"/>
  <c r="EE266"/>
  <c r="CU266"/>
  <c r="EH106"/>
  <c r="CX106"/>
  <c r="EG101"/>
  <c r="CW101"/>
  <c r="DA267"/>
  <c r="EL267"/>
  <c r="EK267"/>
  <c r="CX128"/>
  <c r="EH128"/>
  <c r="CV220"/>
  <c r="EF220"/>
  <c r="EJ138"/>
  <c r="CZ138"/>
  <c r="EE198"/>
  <c r="CU198"/>
  <c r="CY43"/>
  <c r="EI43"/>
  <c r="EE127"/>
  <c r="CU127"/>
  <c r="EF231"/>
  <c r="CV231"/>
  <c r="DA176"/>
  <c r="EL176"/>
  <c r="EK176"/>
  <c r="EF154"/>
  <c r="CV154"/>
  <c r="EG109"/>
  <c r="CW109"/>
  <c r="CV199"/>
  <c r="EF199"/>
  <c r="EF207"/>
  <c r="CV207"/>
  <c r="CZ211"/>
  <c r="EJ211"/>
  <c r="CY240"/>
  <c r="EI240"/>
  <c r="EE151"/>
  <c r="CU151"/>
  <c r="CU279"/>
  <c r="EE279"/>
  <c r="CV141"/>
  <c r="EF141"/>
  <c r="DA251"/>
  <c r="EL251"/>
  <c r="EK251"/>
  <c r="CY274"/>
  <c r="EI274"/>
  <c r="CZ45"/>
  <c r="EJ45"/>
  <c r="CU205"/>
  <c r="EE205"/>
  <c r="EF180"/>
  <c r="CV180"/>
  <c r="EG115"/>
  <c r="CW115"/>
  <c r="CW285"/>
  <c r="EG285"/>
  <c r="EF118"/>
  <c r="CV118"/>
  <c r="CZ312"/>
  <c r="EJ312"/>
  <c r="CW18"/>
  <c r="EG18"/>
  <c r="CZ32"/>
  <c r="EJ32"/>
  <c r="EH144"/>
  <c r="CX144"/>
  <c r="EE297"/>
  <c r="CU297"/>
  <c r="EE153"/>
  <c r="CU153"/>
  <c r="EJ283"/>
  <c r="CZ283"/>
  <c r="EJ48"/>
  <c r="CZ48"/>
  <c r="EE281"/>
  <c r="CU281"/>
  <c r="CW122"/>
  <c r="EG122"/>
  <c r="CV158"/>
  <c r="EF158"/>
  <c r="DA265"/>
  <c r="EL265"/>
  <c r="EK265"/>
  <c r="CZ246"/>
  <c r="EJ246"/>
  <c r="EH93"/>
  <c r="CX93"/>
  <c r="EK229"/>
  <c r="DA229"/>
  <c r="EL229"/>
  <c r="CW300"/>
  <c r="EG300"/>
  <c r="EI175"/>
  <c r="CY175"/>
  <c r="CY68"/>
  <c r="EI68"/>
  <c r="CX66"/>
  <c r="EH66"/>
  <c r="EF113"/>
  <c r="CV113"/>
  <c r="CX51"/>
  <c r="EH51"/>
  <c r="CW249"/>
  <c r="EG249"/>
  <c r="EK264"/>
  <c r="DA264"/>
  <c r="EL264"/>
  <c r="EI185"/>
  <c r="CY185"/>
  <c r="EF196"/>
  <c r="CV196"/>
  <c r="CX228"/>
  <c r="EH228"/>
  <c r="CY238"/>
  <c r="EI238"/>
  <c r="CX105"/>
  <c r="EH105"/>
  <c r="EI46"/>
  <c r="CY46"/>
  <c r="CZ245"/>
  <c r="EJ245"/>
  <c r="EH95"/>
  <c r="CX95"/>
  <c r="CZ150"/>
  <c r="EJ150"/>
  <c r="EF197"/>
  <c r="CV197"/>
  <c r="EH222"/>
  <c r="CX222"/>
  <c r="DA206"/>
  <c r="EL206"/>
  <c r="EK206"/>
  <c r="CW42"/>
  <c r="EG42"/>
  <c r="CW77"/>
  <c r="EG77"/>
  <c r="EG252"/>
  <c r="CW252"/>
  <c r="CZ188"/>
  <c r="EJ188"/>
  <c r="EG98"/>
  <c r="CW98"/>
  <c r="DA181"/>
  <c r="EL181"/>
  <c r="EK181"/>
  <c r="EF262"/>
  <c r="CV262"/>
  <c r="EG107"/>
  <c r="CW107"/>
  <c r="CV162"/>
  <c r="EF162"/>
  <c r="CW96"/>
  <c r="EG96"/>
  <c r="EH33"/>
  <c r="CX33"/>
  <c r="EG20"/>
  <c r="CW20"/>
  <c r="EH104"/>
  <c r="CX104"/>
  <c r="EG166"/>
  <c r="CW166"/>
  <c r="CZ225"/>
  <c r="EJ225"/>
  <c r="CU239"/>
  <c r="EE239"/>
  <c r="EF156"/>
  <c r="CV156"/>
  <c r="EF131"/>
  <c r="CV131"/>
  <c r="EJ110"/>
  <c r="CZ110"/>
  <c r="CU183"/>
  <c r="EE183"/>
  <c r="EG132"/>
  <c r="CW132"/>
  <c r="EH112"/>
  <c r="CX112"/>
  <c r="EG120"/>
  <c r="CW120"/>
  <c r="CU213"/>
  <c r="EE213"/>
  <c r="EE155"/>
  <c r="CU155"/>
  <c r="CU190"/>
  <c r="EE190"/>
  <c r="EF165"/>
  <c r="CV165"/>
  <c r="EG116"/>
  <c r="CW116"/>
  <c r="EE192"/>
  <c r="CU192"/>
  <c r="CW172"/>
  <c r="EG172"/>
  <c r="EE226"/>
  <c r="CU226"/>
  <c r="CW114"/>
  <c r="EG114"/>
  <c r="CY142"/>
  <c r="EI142"/>
  <c r="EF287"/>
  <c r="CV287"/>
  <c r="CX306"/>
  <c r="EH306"/>
  <c r="CU203"/>
  <c r="EE203"/>
  <c r="EG71"/>
  <c r="CW71"/>
  <c r="CV129"/>
  <c r="EF129"/>
  <c r="EK16"/>
  <c r="DA16"/>
  <c r="EL16"/>
  <c r="CV237"/>
  <c r="EF237"/>
  <c r="CZ79"/>
  <c r="EJ79"/>
  <c r="DA202"/>
  <c r="EL202"/>
  <c r="EK202"/>
  <c r="EJ15"/>
  <c r="CZ15"/>
  <c r="CV148"/>
  <c r="EF148"/>
  <c r="CW307"/>
  <c r="EG307"/>
  <c r="CU301"/>
  <c r="EE301"/>
  <c r="CX194"/>
  <c r="EH194"/>
  <c r="CW215"/>
  <c r="EG215"/>
  <c r="EG201"/>
  <c r="CW201"/>
  <c r="CY292"/>
  <c r="EI292"/>
  <c r="CY38"/>
  <c r="EI38"/>
  <c r="CX87"/>
  <c r="EH87"/>
  <c r="CW250"/>
  <c r="EG250"/>
  <c r="CU147"/>
  <c r="EE147"/>
  <c r="EH81"/>
  <c r="CX81"/>
  <c r="DA275"/>
  <c r="EL275"/>
  <c r="EK275"/>
  <c r="EH82"/>
  <c r="CX82"/>
  <c r="EI36"/>
  <c r="CY36"/>
  <c r="CV149"/>
  <c r="EF149"/>
  <c r="CV293"/>
  <c r="EF293"/>
  <c r="CX218"/>
  <c r="EH218"/>
  <c r="EG99"/>
  <c r="CW99"/>
  <c r="CW173"/>
  <c r="EG173"/>
  <c r="CV178"/>
  <c r="EF178"/>
  <c r="EH121"/>
  <c r="CX121"/>
  <c r="EG88"/>
  <c r="CW88"/>
  <c r="EH224"/>
  <c r="CX224"/>
  <c r="EG89"/>
  <c r="CW89"/>
  <c r="CY177"/>
  <c r="EI177"/>
  <c r="EH62"/>
  <c r="CX62"/>
  <c r="EG61"/>
  <c r="CW61"/>
  <c r="EH65"/>
  <c r="CX65"/>
  <c r="EG63"/>
  <c r="CW63"/>
  <c r="DA24"/>
  <c r="EL24"/>
  <c r="EK24"/>
  <c r="EH89"/>
  <c r="CX89"/>
  <c r="CY224"/>
  <c r="EI224"/>
  <c r="CX88"/>
  <c r="EH88"/>
  <c r="EI121"/>
  <c r="CY121"/>
  <c r="CX99"/>
  <c r="EH99"/>
  <c r="CZ36"/>
  <c r="EJ36"/>
  <c r="EI82"/>
  <c r="CY82"/>
  <c r="EI81"/>
  <c r="CY81"/>
  <c r="CX201"/>
  <c r="EH201"/>
  <c r="EG287"/>
  <c r="CW287"/>
  <c r="CV226"/>
  <c r="EF226"/>
  <c r="CX116"/>
  <c r="EH116"/>
  <c r="CV155"/>
  <c r="EF155"/>
  <c r="EJ177"/>
  <c r="CZ177"/>
  <c r="EG178"/>
  <c r="CW178"/>
  <c r="CX173"/>
  <c r="EH173"/>
  <c r="CY218"/>
  <c r="EI218"/>
  <c r="CW293"/>
  <c r="EG293"/>
  <c r="CW149"/>
  <c r="EG149"/>
  <c r="EF147"/>
  <c r="CV147"/>
  <c r="CX250"/>
  <c r="EH250"/>
  <c r="EI87"/>
  <c r="CY87"/>
  <c r="CZ38"/>
  <c r="EJ38"/>
  <c r="EJ292"/>
  <c r="CZ292"/>
  <c r="EH215"/>
  <c r="CX215"/>
  <c r="CY194"/>
  <c r="EI194"/>
  <c r="EF301"/>
  <c r="CV301"/>
  <c r="EH307"/>
  <c r="CX307"/>
  <c r="EG148"/>
  <c r="CW148"/>
  <c r="DA79"/>
  <c r="EL79"/>
  <c r="EK79"/>
  <c r="CW237"/>
  <c r="EG237"/>
  <c r="CW129"/>
  <c r="EG129"/>
  <c r="CV203"/>
  <c r="EF203"/>
  <c r="EI306"/>
  <c r="CY306"/>
  <c r="EJ142"/>
  <c r="CZ142"/>
  <c r="CX114"/>
  <c r="EH114"/>
  <c r="CX172"/>
  <c r="EH172"/>
  <c r="CV190"/>
  <c r="EF190"/>
  <c r="EF213"/>
  <c r="CV213"/>
  <c r="EF183"/>
  <c r="CV183"/>
  <c r="CV239"/>
  <c r="EF239"/>
  <c r="DA225"/>
  <c r="EL225"/>
  <c r="EK225"/>
  <c r="EH96"/>
  <c r="CX96"/>
  <c r="EG162"/>
  <c r="CW162"/>
  <c r="DA188"/>
  <c r="EL188"/>
  <c r="EK188"/>
  <c r="EH77"/>
  <c r="CX77"/>
  <c r="EH42"/>
  <c r="CX42"/>
  <c r="EK150"/>
  <c r="DA150"/>
  <c r="EL150"/>
  <c r="DA245"/>
  <c r="EL245"/>
  <c r="EK245"/>
  <c r="EG196"/>
  <c r="CW196"/>
  <c r="EJ185"/>
  <c r="CZ185"/>
  <c r="EG113"/>
  <c r="CW113"/>
  <c r="CZ175"/>
  <c r="EJ175"/>
  <c r="EI93"/>
  <c r="CY93"/>
  <c r="EF281"/>
  <c r="CV281"/>
  <c r="DA48"/>
  <c r="EL48"/>
  <c r="EK48"/>
  <c r="EK283"/>
  <c r="DA283"/>
  <c r="EL283"/>
  <c r="CV153"/>
  <c r="EF153"/>
  <c r="CV297"/>
  <c r="EF297"/>
  <c r="EI144"/>
  <c r="CY144"/>
  <c r="CW118"/>
  <c r="EG118"/>
  <c r="EH115"/>
  <c r="CX115"/>
  <c r="EG180"/>
  <c r="CW180"/>
  <c r="EF151"/>
  <c r="CV151"/>
  <c r="EG207"/>
  <c r="CW207"/>
  <c r="EH109"/>
  <c r="CX109"/>
  <c r="CW154"/>
  <c r="EG154"/>
  <c r="EG231"/>
  <c r="CW231"/>
  <c r="EF127"/>
  <c r="CV127"/>
  <c r="EF198"/>
  <c r="CV198"/>
  <c r="EK138"/>
  <c r="DA138"/>
  <c r="EL138"/>
  <c r="CX101"/>
  <c r="EH101"/>
  <c r="EI106"/>
  <c r="CY106"/>
  <c r="EF266"/>
  <c r="CV266"/>
  <c r="EK135"/>
  <c r="DA135"/>
  <c r="EL135"/>
  <c r="CV257"/>
  <c r="EF257"/>
  <c r="EI179"/>
  <c r="CY179"/>
  <c r="EF164"/>
  <c r="CV164"/>
  <c r="EG97"/>
  <c r="CW97"/>
  <c r="EI30"/>
  <c r="CY30"/>
  <c r="EF291"/>
  <c r="CV291"/>
  <c r="CW294"/>
  <c r="EG294"/>
  <c r="CX167"/>
  <c r="EH167"/>
  <c r="DA277"/>
  <c r="EL277"/>
  <c r="EK277"/>
  <c r="CV272"/>
  <c r="EF272"/>
  <c r="EF168"/>
  <c r="CV168"/>
  <c r="CY189"/>
  <c r="EI189"/>
  <c r="EF308"/>
  <c r="CV308"/>
  <c r="CY305"/>
  <c r="EI305"/>
  <c r="EF241"/>
  <c r="CV241"/>
  <c r="CZ69"/>
  <c r="EJ69"/>
  <c r="CW111"/>
  <c r="EG111"/>
  <c r="EI269"/>
  <c r="CY269"/>
  <c r="DA54"/>
  <c r="EL54"/>
  <c r="EK54"/>
  <c r="EG130"/>
  <c r="CW130"/>
  <c r="EH159"/>
  <c r="CX159"/>
  <c r="EI303"/>
  <c r="CY303"/>
  <c r="EI286"/>
  <c r="CY286"/>
  <c r="CW86"/>
  <c r="EG86"/>
  <c r="CW184"/>
  <c r="EG184"/>
  <c r="EG233"/>
  <c r="CW233"/>
  <c r="CW163"/>
  <c r="EG163"/>
  <c r="CY191"/>
  <c r="EI191"/>
  <c r="CX160"/>
  <c r="EH160"/>
  <c r="EI171"/>
  <c r="CY171"/>
  <c r="EJ37"/>
  <c r="CZ37"/>
  <c r="CX119"/>
  <c r="EH119"/>
  <c r="DA208"/>
  <c r="EL208"/>
  <c r="EK208"/>
  <c r="EI124"/>
  <c r="CY124"/>
  <c r="EF143"/>
  <c r="CV143"/>
  <c r="CX126"/>
  <c r="EH126"/>
  <c r="CW195"/>
  <c r="EG195"/>
  <c r="EG217"/>
  <c r="CW217"/>
  <c r="EJ169"/>
  <c r="CZ169"/>
  <c r="CV247"/>
  <c r="EF247"/>
  <c r="CV200"/>
  <c r="EF200"/>
  <c r="CV216"/>
  <c r="EF216"/>
  <c r="EH117"/>
  <c r="CX117"/>
  <c r="EI146"/>
  <c r="CY146"/>
  <c r="CY244"/>
  <c r="EI244"/>
  <c r="CV139"/>
  <c r="EF139"/>
  <c r="CW254"/>
  <c r="EG254"/>
  <c r="CV133"/>
  <c r="EF133"/>
  <c r="CV289"/>
  <c r="EF289"/>
  <c r="EG263"/>
  <c r="CW263"/>
  <c r="CX50"/>
  <c r="EH50"/>
  <c r="CW261"/>
  <c r="EG261"/>
  <c r="EG90"/>
  <c r="CW90"/>
  <c r="EK15"/>
  <c r="DA15"/>
  <c r="EL15"/>
  <c r="CX71"/>
  <c r="EH71"/>
  <c r="EF192"/>
  <c r="CV192"/>
  <c r="EG165"/>
  <c r="CW165"/>
  <c r="CX120"/>
  <c r="EH120"/>
  <c r="CY112"/>
  <c r="EI112"/>
  <c r="EH132"/>
  <c r="CX132"/>
  <c r="DA110"/>
  <c r="EL110"/>
  <c r="EK110"/>
  <c r="EG131"/>
  <c r="CW131"/>
  <c r="CW156"/>
  <c r="EG156"/>
  <c r="CX166"/>
  <c r="EH166"/>
  <c r="EI104"/>
  <c r="CY104"/>
  <c r="EH20"/>
  <c r="CX20"/>
  <c r="EI33"/>
  <c r="CY33"/>
  <c r="CX107"/>
  <c r="EH107"/>
  <c r="EG262"/>
  <c r="CW262"/>
  <c r="CX98"/>
  <c r="EH98"/>
  <c r="CX252"/>
  <c r="EH252"/>
  <c r="EI222"/>
  <c r="CY222"/>
  <c r="CW197"/>
  <c r="EG197"/>
  <c r="EI95"/>
  <c r="CY95"/>
  <c r="CZ46"/>
  <c r="EJ46"/>
  <c r="EI105"/>
  <c r="CY105"/>
  <c r="CZ238"/>
  <c r="EJ238"/>
  <c r="CY228"/>
  <c r="EI228"/>
  <c r="CX249"/>
  <c r="EH249"/>
  <c r="EI51"/>
  <c r="CY51"/>
  <c r="EI66"/>
  <c r="CY66"/>
  <c r="EJ68"/>
  <c r="CZ68"/>
  <c r="EH300"/>
  <c r="CX300"/>
  <c r="EK246"/>
  <c r="DA246"/>
  <c r="EL246"/>
  <c r="EG158"/>
  <c r="CW158"/>
  <c r="CX122"/>
  <c r="EH122"/>
  <c r="DA32"/>
  <c r="EL32"/>
  <c r="EK32"/>
  <c r="EH18"/>
  <c r="CX18"/>
  <c r="DA312"/>
  <c r="EL312"/>
  <c r="EK312"/>
  <c r="CX285"/>
  <c r="EH285"/>
  <c r="CV205"/>
  <c r="EF205"/>
  <c r="DA45"/>
  <c r="EL45"/>
  <c r="EK45"/>
  <c r="EJ274"/>
  <c r="CZ274"/>
  <c r="CW141"/>
  <c r="EG141"/>
  <c r="EF279"/>
  <c r="CV279"/>
  <c r="EJ240"/>
  <c r="CZ240"/>
  <c r="DA211"/>
  <c r="EL211"/>
  <c r="EK211"/>
  <c r="CW199"/>
  <c r="EG199"/>
  <c r="CZ43"/>
  <c r="EJ43"/>
  <c r="EG220"/>
  <c r="CW220"/>
  <c r="CY128"/>
  <c r="EI128"/>
  <c r="CX85"/>
  <c r="EH85"/>
  <c r="CX21"/>
  <c r="EH21"/>
  <c r="EJ187"/>
  <c r="CZ187"/>
  <c r="DA137"/>
  <c r="EL137"/>
  <c r="EK137"/>
  <c r="CY174"/>
  <c r="EI174"/>
  <c r="DA278"/>
  <c r="EL278"/>
  <c r="EK278"/>
  <c r="CV243"/>
  <c r="EF243"/>
  <c r="DA28"/>
  <c r="EL28"/>
  <c r="EK28"/>
  <c r="EH255"/>
  <c r="CX255"/>
  <c r="CY123"/>
  <c r="EI123"/>
  <c r="CZ230"/>
  <c r="EJ230"/>
  <c r="CW214"/>
  <c r="EG214"/>
  <c r="EJ19"/>
  <c r="CZ19"/>
  <c r="EI83"/>
  <c r="CY83"/>
  <c r="EI125"/>
  <c r="CY125"/>
  <c r="EI49"/>
  <c r="CY49"/>
  <c r="CW223"/>
  <c r="EG223"/>
  <c r="EH310"/>
  <c r="CX310"/>
  <c r="EF47"/>
  <c r="CV47"/>
  <c r="EF186"/>
  <c r="CV186"/>
  <c r="CY60"/>
  <c r="EI60"/>
  <c r="CZ271"/>
  <c r="EJ271"/>
  <c r="CV235"/>
  <c r="EF235"/>
  <c r="EH56"/>
  <c r="CX56"/>
  <c r="DA67"/>
  <c r="EL67"/>
  <c r="EK67"/>
  <c r="CW232"/>
  <c r="EG232"/>
  <c r="CZ100"/>
  <c r="EJ100"/>
  <c r="CV268"/>
  <c r="EF268"/>
  <c r="CV193"/>
  <c r="EF193"/>
  <c r="EI22"/>
  <c r="CY22"/>
  <c r="EK248"/>
  <c r="DA248"/>
  <c r="EL248"/>
  <c r="CX134"/>
  <c r="EH134"/>
  <c r="EI170"/>
  <c r="CY170"/>
  <c r="EI210"/>
  <c r="CY210"/>
  <c r="CW64"/>
  <c r="EG64"/>
  <c r="EJ253"/>
  <c r="CZ253"/>
  <c r="CV209"/>
  <c r="EF209"/>
  <c r="DA256"/>
  <c r="EL256"/>
  <c r="EK256"/>
  <c r="EG260"/>
  <c r="CW260"/>
  <c r="EK72"/>
  <c r="DA72"/>
  <c r="EL72"/>
  <c r="CX259"/>
  <c r="EH259"/>
  <c r="CV299"/>
  <c r="EF299"/>
  <c r="CY313"/>
  <c r="EI313"/>
  <c r="CX55"/>
  <c r="EH55"/>
  <c r="CZ103"/>
  <c r="EJ103"/>
  <c r="EJ136"/>
  <c r="CZ136"/>
  <c r="EI26"/>
  <c r="CY26"/>
  <c r="CW78"/>
  <c r="EG78"/>
  <c r="CX63"/>
  <c r="EH63"/>
  <c r="CY65"/>
  <c r="EI65"/>
  <c r="CX61"/>
  <c r="EH61"/>
  <c r="EI62"/>
  <c r="CY62"/>
  <c r="CZ26"/>
  <c r="EJ26"/>
  <c r="EK253"/>
  <c r="DA253"/>
  <c r="EL253"/>
  <c r="CZ210"/>
  <c r="EJ210"/>
  <c r="EJ22"/>
  <c r="CZ22"/>
  <c r="EI56"/>
  <c r="CY56"/>
  <c r="CW47"/>
  <c r="EG47"/>
  <c r="EJ125"/>
  <c r="CZ125"/>
  <c r="EH78"/>
  <c r="CX78"/>
  <c r="DA103"/>
  <c r="EL103"/>
  <c r="EK103"/>
  <c r="EI55"/>
  <c r="CY55"/>
  <c r="EJ313"/>
  <c r="CZ313"/>
  <c r="CW299"/>
  <c r="EG299"/>
  <c r="EI259"/>
  <c r="CY259"/>
  <c r="EG209"/>
  <c r="CW209"/>
  <c r="EH64"/>
  <c r="CX64"/>
  <c r="EI134"/>
  <c r="CY134"/>
  <c r="CW193"/>
  <c r="EG193"/>
  <c r="EG268"/>
  <c r="CW268"/>
  <c r="DA100"/>
  <c r="EL100"/>
  <c r="EK100"/>
  <c r="EH232"/>
  <c r="CX232"/>
  <c r="EG235"/>
  <c r="CW235"/>
  <c r="DA271"/>
  <c r="EL271"/>
  <c r="EK271"/>
  <c r="EJ60"/>
  <c r="CZ60"/>
  <c r="CX223"/>
  <c r="EH223"/>
  <c r="CX214"/>
  <c r="EH214"/>
  <c r="DA230"/>
  <c r="EL230"/>
  <c r="EK230"/>
  <c r="CZ123"/>
  <c r="EJ123"/>
  <c r="EG243"/>
  <c r="CW243"/>
  <c r="EJ174"/>
  <c r="CZ174"/>
  <c r="CY21"/>
  <c r="EI21"/>
  <c r="CY85"/>
  <c r="EI85"/>
  <c r="EJ128"/>
  <c r="CZ128"/>
  <c r="EK43"/>
  <c r="DA43"/>
  <c r="EL43"/>
  <c r="CX199"/>
  <c r="EH199"/>
  <c r="EH141"/>
  <c r="CX141"/>
  <c r="CW205"/>
  <c r="EG205"/>
  <c r="EI285"/>
  <c r="CY285"/>
  <c r="CY122"/>
  <c r="EI122"/>
  <c r="EI249"/>
  <c r="CY249"/>
  <c r="CZ228"/>
  <c r="EJ228"/>
  <c r="EK238"/>
  <c r="DA238"/>
  <c r="EL238"/>
  <c r="CZ95"/>
  <c r="EJ95"/>
  <c r="CZ222"/>
  <c r="EJ222"/>
  <c r="CX262"/>
  <c r="EH262"/>
  <c r="CZ33"/>
  <c r="EJ33"/>
  <c r="CY20"/>
  <c r="EI20"/>
  <c r="EJ104"/>
  <c r="CZ104"/>
  <c r="CX131"/>
  <c r="EH131"/>
  <c r="CY132"/>
  <c r="EI132"/>
  <c r="CX165"/>
  <c r="EH165"/>
  <c r="EG192"/>
  <c r="CW192"/>
  <c r="EH90"/>
  <c r="CX90"/>
  <c r="EH263"/>
  <c r="CX263"/>
  <c r="EJ146"/>
  <c r="CZ146"/>
  <c r="CY117"/>
  <c r="EI117"/>
  <c r="DA169"/>
  <c r="EL169"/>
  <c r="EK169"/>
  <c r="CX217"/>
  <c r="EH217"/>
  <c r="EG143"/>
  <c r="CW143"/>
  <c r="EJ124"/>
  <c r="CZ124"/>
  <c r="DA37"/>
  <c r="EL37"/>
  <c r="EK37"/>
  <c r="CZ171"/>
  <c r="EJ171"/>
  <c r="CX233"/>
  <c r="EH233"/>
  <c r="EJ286"/>
  <c r="CZ286"/>
  <c r="CZ303"/>
  <c r="EJ303"/>
  <c r="CY159"/>
  <c r="EI159"/>
  <c r="EH130"/>
  <c r="CX130"/>
  <c r="EJ269"/>
  <c r="CZ269"/>
  <c r="CW241"/>
  <c r="EG241"/>
  <c r="CW308"/>
  <c r="EG308"/>
  <c r="CW168"/>
  <c r="EG168"/>
  <c r="EG291"/>
  <c r="CW291"/>
  <c r="CZ30"/>
  <c r="EJ30"/>
  <c r="EH97"/>
  <c r="CX97"/>
  <c r="EG164"/>
  <c r="CW164"/>
  <c r="CZ179"/>
  <c r="EJ179"/>
  <c r="EG266"/>
  <c r="CW266"/>
  <c r="CZ106"/>
  <c r="EJ106"/>
  <c r="CW198"/>
  <c r="EG198"/>
  <c r="CW127"/>
  <c r="EG127"/>
  <c r="CX231"/>
  <c r="EH231"/>
  <c r="EI109"/>
  <c r="CY109"/>
  <c r="EH207"/>
  <c r="CX207"/>
  <c r="CW151"/>
  <c r="EG151"/>
  <c r="EH180"/>
  <c r="CX180"/>
  <c r="EI115"/>
  <c r="CY115"/>
  <c r="EJ144"/>
  <c r="CZ144"/>
  <c r="CW281"/>
  <c r="EG281"/>
  <c r="EJ93"/>
  <c r="CZ93"/>
  <c r="EH113"/>
  <c r="CX113"/>
  <c r="EK185"/>
  <c r="DA185"/>
  <c r="EL185"/>
  <c r="EH196"/>
  <c r="CX196"/>
  <c r="CY42"/>
  <c r="EI42"/>
  <c r="EI77"/>
  <c r="CY77"/>
  <c r="CX162"/>
  <c r="EH162"/>
  <c r="CY96"/>
  <c r="EI96"/>
  <c r="CW183"/>
  <c r="EG183"/>
  <c r="CW213"/>
  <c r="EG213"/>
  <c r="DA142"/>
  <c r="EL142"/>
  <c r="EK142"/>
  <c r="EJ306"/>
  <c r="CZ306"/>
  <c r="EH148"/>
  <c r="CX148"/>
  <c r="CY307"/>
  <c r="EI307"/>
  <c r="EG301"/>
  <c r="CW301"/>
  <c r="CY215"/>
  <c r="EI215"/>
  <c r="DA292"/>
  <c r="EL292"/>
  <c r="EK292"/>
  <c r="EJ87"/>
  <c r="CZ87"/>
  <c r="EG147"/>
  <c r="CW147"/>
  <c r="EH178"/>
  <c r="CX178"/>
  <c r="DA177"/>
  <c r="EL177"/>
  <c r="EK177"/>
  <c r="EH287"/>
  <c r="CX287"/>
  <c r="CZ81"/>
  <c r="EJ81"/>
  <c r="EJ82"/>
  <c r="CZ82"/>
  <c r="EJ121"/>
  <c r="CZ121"/>
  <c r="CY89"/>
  <c r="EI89"/>
  <c r="EK136"/>
  <c r="DA136"/>
  <c r="EL136"/>
  <c r="EH260"/>
  <c r="CX260"/>
  <c r="CZ170"/>
  <c r="EJ170"/>
  <c r="CW186"/>
  <c r="EG186"/>
  <c r="CY310"/>
  <c r="EI310"/>
  <c r="EJ49"/>
  <c r="CZ49"/>
  <c r="EJ83"/>
  <c r="CZ83"/>
  <c r="DA19"/>
  <c r="EL19"/>
  <c r="EK19"/>
  <c r="CY255"/>
  <c r="EI255"/>
  <c r="EK187"/>
  <c r="DA187"/>
  <c r="EL187"/>
  <c r="EH220"/>
  <c r="CX220"/>
  <c r="EK240"/>
  <c r="DA240"/>
  <c r="EL240"/>
  <c r="EG279"/>
  <c r="CW279"/>
  <c r="DA274"/>
  <c r="EL274"/>
  <c r="EK274"/>
  <c r="EI18"/>
  <c r="CY18"/>
  <c r="CX158"/>
  <c r="EH158"/>
  <c r="CY300"/>
  <c r="EI300"/>
  <c r="EK68"/>
  <c r="DA68"/>
  <c r="EL68"/>
  <c r="EJ66"/>
  <c r="CZ66"/>
  <c r="CZ51"/>
  <c r="EJ51"/>
  <c r="CZ105"/>
  <c r="EJ105"/>
  <c r="EK46"/>
  <c r="DA46"/>
  <c r="EL46"/>
  <c r="CX197"/>
  <c r="EH197"/>
  <c r="CY252"/>
  <c r="EI252"/>
  <c r="EI98"/>
  <c r="CY98"/>
  <c r="EI107"/>
  <c r="CY107"/>
  <c r="EI166"/>
  <c r="CY166"/>
  <c r="CX156"/>
  <c r="EH156"/>
  <c r="EJ112"/>
  <c r="CZ112"/>
  <c r="CY120"/>
  <c r="EI120"/>
  <c r="CY71"/>
  <c r="EI71"/>
  <c r="EH261"/>
  <c r="CX261"/>
  <c r="EI50"/>
  <c r="CY50"/>
  <c r="CW289"/>
  <c r="EG289"/>
  <c r="EG133"/>
  <c r="CW133"/>
  <c r="CX254"/>
  <c r="EH254"/>
  <c r="CW139"/>
  <c r="EG139"/>
  <c r="EJ244"/>
  <c r="CZ244"/>
  <c r="EG216"/>
  <c r="CW216"/>
  <c r="EG200"/>
  <c r="CW200"/>
  <c r="EG247"/>
  <c r="CW247"/>
  <c r="CX195"/>
  <c r="EH195"/>
  <c r="CY126"/>
  <c r="EI126"/>
  <c r="CY119"/>
  <c r="EI119"/>
  <c r="CY160"/>
  <c r="EI160"/>
  <c r="CZ191"/>
  <c r="EJ191"/>
  <c r="CX163"/>
  <c r="EH163"/>
  <c r="EH184"/>
  <c r="CX184"/>
  <c r="CX86"/>
  <c r="EH86"/>
  <c r="CX111"/>
  <c r="EH111"/>
  <c r="DA69"/>
  <c r="EL69"/>
  <c r="EK69"/>
  <c r="CZ305"/>
  <c r="EJ305"/>
  <c r="EJ189"/>
  <c r="CZ189"/>
  <c r="EG272"/>
  <c r="CW272"/>
  <c r="CY167"/>
  <c r="EI167"/>
  <c r="EH294"/>
  <c r="CX294"/>
  <c r="CW257"/>
  <c r="EG257"/>
  <c r="CY101"/>
  <c r="EI101"/>
  <c r="CX154"/>
  <c r="EH154"/>
  <c r="CX118"/>
  <c r="EH118"/>
  <c r="EG297"/>
  <c r="CW297"/>
  <c r="EG153"/>
  <c r="CW153"/>
  <c r="DA175"/>
  <c r="EL175"/>
  <c r="EK175"/>
  <c r="CW239"/>
  <c r="EG239"/>
  <c r="EG190"/>
  <c r="CW190"/>
  <c r="EI172"/>
  <c r="CY172"/>
  <c r="CY114"/>
  <c r="EI114"/>
  <c r="CW203"/>
  <c r="EG203"/>
  <c r="EH129"/>
  <c r="CX129"/>
  <c r="EH237"/>
  <c r="CX237"/>
  <c r="EJ194"/>
  <c r="CZ194"/>
  <c r="EK38"/>
  <c r="DA38"/>
  <c r="EL38"/>
  <c r="CY250"/>
  <c r="EI250"/>
  <c r="EH149"/>
  <c r="CX149"/>
  <c r="EH293"/>
  <c r="CX293"/>
  <c r="EJ218"/>
  <c r="CZ218"/>
  <c r="EI173"/>
  <c r="CY173"/>
  <c r="EG155"/>
  <c r="CW155"/>
  <c r="EI116"/>
  <c r="CY116"/>
  <c r="EG226"/>
  <c r="CW226"/>
  <c r="CY201"/>
  <c r="EI201"/>
  <c r="EK36"/>
  <c r="DA36"/>
  <c r="EL36"/>
  <c r="EI99"/>
  <c r="CY99"/>
  <c r="CY88"/>
  <c r="EI88"/>
  <c r="EJ224"/>
  <c r="CZ224"/>
  <c r="EJ62"/>
  <c r="CZ62"/>
  <c r="CY61"/>
  <c r="EI61"/>
  <c r="EJ65"/>
  <c r="CZ65"/>
  <c r="EI63"/>
  <c r="CY63"/>
  <c r="DA224"/>
  <c r="EL224"/>
  <c r="EK224"/>
  <c r="CZ99"/>
  <c r="EJ99"/>
  <c r="CX226"/>
  <c r="EH226"/>
  <c r="CZ116"/>
  <c r="EJ116"/>
  <c r="CX155"/>
  <c r="EH155"/>
  <c r="DA218"/>
  <c r="EL218"/>
  <c r="EK218"/>
  <c r="DA194"/>
  <c r="EL194"/>
  <c r="EK194"/>
  <c r="EI237"/>
  <c r="CY237"/>
  <c r="CX190"/>
  <c r="EH190"/>
  <c r="EH153"/>
  <c r="CX153"/>
  <c r="CX297"/>
  <c r="EH297"/>
  <c r="CY294"/>
  <c r="EI294"/>
  <c r="DA189"/>
  <c r="EL189"/>
  <c r="EK189"/>
  <c r="CZ88"/>
  <c r="EJ88"/>
  <c r="EJ201"/>
  <c r="CZ201"/>
  <c r="CZ250"/>
  <c r="EJ250"/>
  <c r="CX203"/>
  <c r="EH203"/>
  <c r="EJ114"/>
  <c r="CZ114"/>
  <c r="EH239"/>
  <c r="CX239"/>
  <c r="CY118"/>
  <c r="EI118"/>
  <c r="CY154"/>
  <c r="EI154"/>
  <c r="EJ101"/>
  <c r="CZ101"/>
  <c r="EH257"/>
  <c r="CX257"/>
  <c r="EJ167"/>
  <c r="CZ167"/>
  <c r="EK305"/>
  <c r="DA305"/>
  <c r="EL305"/>
  <c r="CY111"/>
  <c r="EI111"/>
  <c r="CY86"/>
  <c r="EI86"/>
  <c r="EI163"/>
  <c r="CY163"/>
  <c r="DA191"/>
  <c r="EL191"/>
  <c r="EK191"/>
  <c r="EJ160"/>
  <c r="CZ160"/>
  <c r="EJ119"/>
  <c r="CZ119"/>
  <c r="CZ126"/>
  <c r="EJ126"/>
  <c r="CY195"/>
  <c r="EI195"/>
  <c r="CX139"/>
  <c r="EH139"/>
  <c r="CY254"/>
  <c r="EI254"/>
  <c r="CX289"/>
  <c r="EH289"/>
  <c r="CZ71"/>
  <c r="EJ71"/>
  <c r="CZ120"/>
  <c r="EJ120"/>
  <c r="EI156"/>
  <c r="CY156"/>
  <c r="CZ252"/>
  <c r="EJ252"/>
  <c r="CY197"/>
  <c r="EI197"/>
  <c r="EK66"/>
  <c r="DA66"/>
  <c r="EL66"/>
  <c r="EJ18"/>
  <c r="CZ18"/>
  <c r="EH279"/>
  <c r="CX279"/>
  <c r="EI220"/>
  <c r="CY220"/>
  <c r="EK83"/>
  <c r="DA83"/>
  <c r="EL83"/>
  <c r="DA49"/>
  <c r="EL49"/>
  <c r="EK49"/>
  <c r="CY260"/>
  <c r="EI260"/>
  <c r="DA121"/>
  <c r="EL121"/>
  <c r="EK121"/>
  <c r="EK82"/>
  <c r="DA82"/>
  <c r="EL82"/>
  <c r="CY287"/>
  <c r="EI287"/>
  <c r="CY178"/>
  <c r="EI178"/>
  <c r="EH147"/>
  <c r="CX147"/>
  <c r="DA87"/>
  <c r="EL87"/>
  <c r="EK87"/>
  <c r="CX301"/>
  <c r="EH301"/>
  <c r="EI148"/>
  <c r="CY148"/>
  <c r="DA306"/>
  <c r="EL306"/>
  <c r="EK306"/>
  <c r="CZ77"/>
  <c r="EJ77"/>
  <c r="CY196"/>
  <c r="EI196"/>
  <c r="CY113"/>
  <c r="EI113"/>
  <c r="EK93"/>
  <c r="DA93"/>
  <c r="EL93"/>
  <c r="EK144"/>
  <c r="DA144"/>
  <c r="EL144"/>
  <c r="CZ115"/>
  <c r="EJ115"/>
  <c r="CY180"/>
  <c r="EI180"/>
  <c r="CY207"/>
  <c r="EI207"/>
  <c r="EJ109"/>
  <c r="CZ109"/>
  <c r="EH266"/>
  <c r="CX266"/>
  <c r="EH164"/>
  <c r="CX164"/>
  <c r="CY97"/>
  <c r="EI97"/>
  <c r="EH291"/>
  <c r="CX291"/>
  <c r="DA269"/>
  <c r="EL269"/>
  <c r="EK269"/>
  <c r="EI130"/>
  <c r="CY130"/>
  <c r="DA286"/>
  <c r="EL286"/>
  <c r="EK286"/>
  <c r="DA124"/>
  <c r="EL124"/>
  <c r="EK124"/>
  <c r="EH143"/>
  <c r="CX143"/>
  <c r="DA146"/>
  <c r="EL146"/>
  <c r="EK146"/>
  <c r="EI263"/>
  <c r="CY263"/>
  <c r="CY90"/>
  <c r="EI90"/>
  <c r="CX192"/>
  <c r="EH192"/>
  <c r="EK104"/>
  <c r="DA104"/>
  <c r="EL104"/>
  <c r="CZ249"/>
  <c r="EJ249"/>
  <c r="CZ285"/>
  <c r="EJ285"/>
  <c r="CY141"/>
  <c r="EI141"/>
  <c r="DA128"/>
  <c r="EL128"/>
  <c r="EK128"/>
  <c r="DA174"/>
  <c r="EL174"/>
  <c r="EK174"/>
  <c r="EH243"/>
  <c r="CX243"/>
  <c r="DA60"/>
  <c r="EL60"/>
  <c r="EK60"/>
  <c r="EH235"/>
  <c r="CX235"/>
  <c r="EI232"/>
  <c r="CY232"/>
  <c r="CX268"/>
  <c r="EH268"/>
  <c r="CZ134"/>
  <c r="EJ134"/>
  <c r="CY64"/>
  <c r="EI64"/>
  <c r="CX209"/>
  <c r="EH209"/>
  <c r="CZ259"/>
  <c r="EJ259"/>
  <c r="EK313"/>
  <c r="DA313"/>
  <c r="EL313"/>
  <c r="EJ55"/>
  <c r="CZ55"/>
  <c r="CY78"/>
  <c r="EI78"/>
  <c r="EK125"/>
  <c r="DA125"/>
  <c r="EL125"/>
  <c r="CZ56"/>
  <c r="EJ56"/>
  <c r="EK22"/>
  <c r="DA22"/>
  <c r="EL22"/>
  <c r="EJ173"/>
  <c r="CZ173"/>
  <c r="CY293"/>
  <c r="EI293"/>
  <c r="CY149"/>
  <c r="EI149"/>
  <c r="CY129"/>
  <c r="EI129"/>
  <c r="CZ172"/>
  <c r="EJ172"/>
  <c r="CX272"/>
  <c r="EH272"/>
  <c r="EI184"/>
  <c r="CY184"/>
  <c r="CX247"/>
  <c r="EH247"/>
  <c r="EH200"/>
  <c r="CX200"/>
  <c r="CX216"/>
  <c r="EH216"/>
  <c r="EK244"/>
  <c r="DA244"/>
  <c r="EL244"/>
  <c r="CX133"/>
  <c r="EH133"/>
  <c r="EJ50"/>
  <c r="CZ50"/>
  <c r="CY261"/>
  <c r="EI261"/>
  <c r="EK112"/>
  <c r="DA112"/>
  <c r="EL112"/>
  <c r="CZ166"/>
  <c r="EJ166"/>
  <c r="EJ107"/>
  <c r="CZ107"/>
  <c r="EJ98"/>
  <c r="CZ98"/>
  <c r="EK105"/>
  <c r="DA105"/>
  <c r="EL105"/>
  <c r="DA51"/>
  <c r="EL51"/>
  <c r="EK51"/>
  <c r="EJ300"/>
  <c r="CZ300"/>
  <c r="EI158"/>
  <c r="CY158"/>
  <c r="CZ255"/>
  <c r="EJ255"/>
  <c r="CZ310"/>
  <c r="EJ310"/>
  <c r="CX186"/>
  <c r="EH186"/>
  <c r="DA170"/>
  <c r="EL170"/>
  <c r="EK170"/>
  <c r="CZ89"/>
  <c r="EJ89"/>
  <c r="EK81"/>
  <c r="DA81"/>
  <c r="EL81"/>
  <c r="EJ215"/>
  <c r="CZ215"/>
  <c r="CZ307"/>
  <c r="EJ307"/>
  <c r="EH213"/>
  <c r="CX213"/>
  <c r="EH183"/>
  <c r="CX183"/>
  <c r="CZ96"/>
  <c r="EJ96"/>
  <c r="EI162"/>
  <c r="CY162"/>
  <c r="CZ42"/>
  <c r="EJ42"/>
  <c r="CX281"/>
  <c r="EH281"/>
  <c r="EH151"/>
  <c r="CX151"/>
  <c r="CY231"/>
  <c r="EI231"/>
  <c r="CX127"/>
  <c r="EH127"/>
  <c r="EH198"/>
  <c r="CX198"/>
  <c r="EK106"/>
  <c r="DA106"/>
  <c r="EL106"/>
  <c r="DA179"/>
  <c r="EL179"/>
  <c r="EK179"/>
  <c r="EK30"/>
  <c r="DA30"/>
  <c r="EL30"/>
  <c r="CX168"/>
  <c r="EH168"/>
  <c r="EH308"/>
  <c r="CX308"/>
  <c r="EH241"/>
  <c r="CX241"/>
  <c r="CZ159"/>
  <c r="EJ159"/>
  <c r="DA303"/>
  <c r="EL303"/>
  <c r="EK303"/>
  <c r="EI233"/>
  <c r="CY233"/>
  <c r="EK171"/>
  <c r="DA171"/>
  <c r="EL171"/>
  <c r="EI217"/>
  <c r="CY217"/>
  <c r="CZ117"/>
  <c r="EJ117"/>
  <c r="EI165"/>
  <c r="CY165"/>
  <c r="EJ132"/>
  <c r="CZ132"/>
  <c r="CY131"/>
  <c r="EI131"/>
  <c r="EJ20"/>
  <c r="CZ20"/>
  <c r="EK33"/>
  <c r="DA33"/>
  <c r="EL33"/>
  <c r="CY262"/>
  <c r="EI262"/>
  <c r="DA222"/>
  <c r="EL222"/>
  <c r="EK222"/>
  <c r="DA95"/>
  <c r="EL95"/>
  <c r="EK95"/>
  <c r="DA228"/>
  <c r="EL228"/>
  <c r="EK228"/>
  <c r="CZ122"/>
  <c r="EJ122"/>
  <c r="CX205"/>
  <c r="EH205"/>
  <c r="CY199"/>
  <c r="EI199"/>
  <c r="EJ85"/>
  <c r="CZ85"/>
  <c r="EJ21"/>
  <c r="CZ21"/>
  <c r="EK123"/>
  <c r="DA123"/>
  <c r="EL123"/>
  <c r="CY214"/>
  <c r="EI214"/>
  <c r="EI223"/>
  <c r="CY223"/>
  <c r="EH193"/>
  <c r="CX193"/>
  <c r="EH299"/>
  <c r="CX299"/>
  <c r="CX47"/>
  <c r="EH47"/>
  <c r="DA210"/>
  <c r="EL210"/>
  <c r="EK210"/>
  <c r="DA26"/>
  <c r="EL26"/>
  <c r="EK26"/>
  <c r="EJ63"/>
  <c r="CZ63"/>
  <c r="EK65"/>
  <c r="DA65"/>
  <c r="EL65"/>
  <c r="EK62"/>
  <c r="DA62"/>
  <c r="EL62"/>
  <c r="EJ61"/>
  <c r="CZ61"/>
  <c r="EI299"/>
  <c r="CY299"/>
  <c r="CY193"/>
  <c r="EI193"/>
  <c r="EJ223"/>
  <c r="CZ223"/>
  <c r="EK21"/>
  <c r="DA21"/>
  <c r="EL21"/>
  <c r="DA85"/>
  <c r="EL85"/>
  <c r="EK85"/>
  <c r="EK20"/>
  <c r="DA20"/>
  <c r="EL20"/>
  <c r="EK132"/>
  <c r="DA132"/>
  <c r="EL132"/>
  <c r="CZ165"/>
  <c r="EJ165"/>
  <c r="CZ217"/>
  <c r="EJ217"/>
  <c r="EJ233"/>
  <c r="CZ233"/>
  <c r="EI241"/>
  <c r="CY241"/>
  <c r="CY308"/>
  <c r="EI308"/>
  <c r="EI47"/>
  <c r="CY47"/>
  <c r="CZ214"/>
  <c r="EJ214"/>
  <c r="CZ199"/>
  <c r="EJ199"/>
  <c r="CY205"/>
  <c r="EI205"/>
  <c r="EK122"/>
  <c r="DA122"/>
  <c r="EL122"/>
  <c r="EJ262"/>
  <c r="CZ262"/>
  <c r="CZ131"/>
  <c r="EJ131"/>
  <c r="EK117"/>
  <c r="DA117"/>
  <c r="EL117"/>
  <c r="DA159"/>
  <c r="EL159"/>
  <c r="EK159"/>
  <c r="EI168"/>
  <c r="CY168"/>
  <c r="CY127"/>
  <c r="EI127"/>
  <c r="EJ231"/>
  <c r="CZ231"/>
  <c r="EI281"/>
  <c r="CY281"/>
  <c r="DA42"/>
  <c r="EL42"/>
  <c r="EK42"/>
  <c r="EK96"/>
  <c r="DA96"/>
  <c r="EL96"/>
  <c r="DA307"/>
  <c r="EL307"/>
  <c r="EK307"/>
  <c r="DA89"/>
  <c r="EL89"/>
  <c r="EK89"/>
  <c r="EI186"/>
  <c r="CY186"/>
  <c r="EK310"/>
  <c r="DA310"/>
  <c r="EL310"/>
  <c r="DA255"/>
  <c r="EL255"/>
  <c r="EK255"/>
  <c r="DA98"/>
  <c r="EL98"/>
  <c r="EK98"/>
  <c r="DA107"/>
  <c r="EL107"/>
  <c r="EK107"/>
  <c r="DA50"/>
  <c r="EL50"/>
  <c r="EK50"/>
  <c r="EI200"/>
  <c r="CY200"/>
  <c r="CZ184"/>
  <c r="EJ184"/>
  <c r="DA173"/>
  <c r="EL173"/>
  <c r="EK173"/>
  <c r="EK55"/>
  <c r="DA55"/>
  <c r="EL55"/>
  <c r="CZ232"/>
  <c r="EJ232"/>
  <c r="CY235"/>
  <c r="EI235"/>
  <c r="EI243"/>
  <c r="CY243"/>
  <c r="CZ263"/>
  <c r="EJ263"/>
  <c r="CY143"/>
  <c r="EI143"/>
  <c r="CZ130"/>
  <c r="EJ130"/>
  <c r="EI291"/>
  <c r="CY291"/>
  <c r="CY164"/>
  <c r="EI164"/>
  <c r="EI266"/>
  <c r="CY266"/>
  <c r="DA109"/>
  <c r="EL109"/>
  <c r="EK109"/>
  <c r="EJ148"/>
  <c r="CZ148"/>
  <c r="EI147"/>
  <c r="CY147"/>
  <c r="EJ220"/>
  <c r="CZ220"/>
  <c r="CY279"/>
  <c r="EI279"/>
  <c r="DA18"/>
  <c r="EL18"/>
  <c r="EK18"/>
  <c r="EJ156"/>
  <c r="CZ156"/>
  <c r="EK119"/>
  <c r="DA119"/>
  <c r="EL119"/>
  <c r="DA160"/>
  <c r="EL160"/>
  <c r="EK160"/>
  <c r="CZ163"/>
  <c r="EJ163"/>
  <c r="DA167"/>
  <c r="EL167"/>
  <c r="EK167"/>
  <c r="EI257"/>
  <c r="CY257"/>
  <c r="DA101"/>
  <c r="EL101"/>
  <c r="EK101"/>
  <c r="CY239"/>
  <c r="EI239"/>
  <c r="EK114"/>
  <c r="DA114"/>
  <c r="EL114"/>
  <c r="DA201"/>
  <c r="EL201"/>
  <c r="EK201"/>
  <c r="EI153"/>
  <c r="CY153"/>
  <c r="EJ237"/>
  <c r="CZ237"/>
  <c r="EI198"/>
  <c r="CY198"/>
  <c r="CY151"/>
  <c r="EI151"/>
  <c r="EJ162"/>
  <c r="CZ162"/>
  <c r="CY183"/>
  <c r="EI183"/>
  <c r="EI213"/>
  <c r="CY213"/>
  <c r="DA215"/>
  <c r="EL215"/>
  <c r="EK215"/>
  <c r="CZ158"/>
  <c r="EJ158"/>
  <c r="DA300"/>
  <c r="EL300"/>
  <c r="EK300"/>
  <c r="DA166"/>
  <c r="EL166"/>
  <c r="EK166"/>
  <c r="CZ261"/>
  <c r="EJ261"/>
  <c r="CY133"/>
  <c r="EI133"/>
  <c r="CY216"/>
  <c r="EI216"/>
  <c r="CY247"/>
  <c r="EI247"/>
  <c r="EI272"/>
  <c r="CY272"/>
  <c r="EK172"/>
  <c r="DA172"/>
  <c r="EL172"/>
  <c r="EJ129"/>
  <c r="CZ129"/>
  <c r="CZ149"/>
  <c r="EJ149"/>
  <c r="CZ293"/>
  <c r="EJ293"/>
  <c r="DA56"/>
  <c r="EL56"/>
  <c r="EK56"/>
  <c r="CZ78"/>
  <c r="EJ78"/>
  <c r="DA259"/>
  <c r="EL259"/>
  <c r="EK259"/>
  <c r="CY209"/>
  <c r="EI209"/>
  <c r="EJ64"/>
  <c r="CZ64"/>
  <c r="DA134"/>
  <c r="EL134"/>
  <c r="EK134"/>
  <c r="EI268"/>
  <c r="CY268"/>
  <c r="CZ141"/>
  <c r="EJ141"/>
  <c r="DA285"/>
  <c r="EL285"/>
  <c r="EK285"/>
  <c r="EK249"/>
  <c r="DA249"/>
  <c r="EL249"/>
  <c r="CY192"/>
  <c r="EI192"/>
  <c r="CZ90"/>
  <c r="EJ90"/>
  <c r="EJ97"/>
  <c r="CZ97"/>
  <c r="CZ207"/>
  <c r="EJ207"/>
  <c r="EJ180"/>
  <c r="CZ180"/>
  <c r="EK115"/>
  <c r="DA115"/>
  <c r="EL115"/>
  <c r="CZ113"/>
  <c r="EJ113"/>
  <c r="CZ196"/>
  <c r="EJ196"/>
  <c r="EK77"/>
  <c r="DA77"/>
  <c r="EL77"/>
  <c r="CY301"/>
  <c r="EI301"/>
  <c r="EJ178"/>
  <c r="CZ178"/>
  <c r="CZ287"/>
  <c r="EJ287"/>
  <c r="CZ260"/>
  <c r="EJ260"/>
  <c r="EJ197"/>
  <c r="CZ197"/>
  <c r="EK252"/>
  <c r="DA252"/>
  <c r="EL252"/>
  <c r="DA120"/>
  <c r="EL120"/>
  <c r="EK120"/>
  <c r="DA71"/>
  <c r="EL71"/>
  <c r="EK71"/>
  <c r="EI289"/>
  <c r="CY289"/>
  <c r="CZ254"/>
  <c r="EJ254"/>
  <c r="CY139"/>
  <c r="EI139"/>
  <c r="EJ195"/>
  <c r="CZ195"/>
  <c r="EK126"/>
  <c r="DA126"/>
  <c r="EL126"/>
  <c r="CZ86"/>
  <c r="EJ86"/>
  <c r="EJ111"/>
  <c r="CZ111"/>
  <c r="EJ154"/>
  <c r="CZ154"/>
  <c r="CZ118"/>
  <c r="EJ118"/>
  <c r="CY203"/>
  <c r="EI203"/>
  <c r="DA250"/>
  <c r="EL250"/>
  <c r="EK250"/>
  <c r="DA88"/>
  <c r="EL88"/>
  <c r="EK88"/>
  <c r="EJ294"/>
  <c r="CZ294"/>
  <c r="EI297"/>
  <c r="CY297"/>
  <c r="CY190"/>
  <c r="EI190"/>
  <c r="EI155"/>
  <c r="CY155"/>
  <c r="DA116"/>
  <c r="EL116"/>
  <c r="EK116"/>
  <c r="CY226"/>
  <c r="EI226"/>
  <c r="EK99"/>
  <c r="DA99"/>
  <c r="EL99"/>
  <c r="DA61"/>
  <c r="EL61"/>
  <c r="EK61"/>
  <c r="DA63"/>
  <c r="EL63"/>
  <c r="EK63"/>
  <c r="EJ203"/>
  <c r="CZ203"/>
  <c r="EK86"/>
  <c r="DA86"/>
  <c r="EL86"/>
  <c r="CZ139"/>
  <c r="EJ139"/>
  <c r="EK254"/>
  <c r="DA254"/>
  <c r="EL254"/>
  <c r="DA260"/>
  <c r="EL260"/>
  <c r="EK260"/>
  <c r="DA287"/>
  <c r="EL287"/>
  <c r="EK287"/>
  <c r="CZ301"/>
  <c r="EJ301"/>
  <c r="EK196"/>
  <c r="DA196"/>
  <c r="EL196"/>
  <c r="DA113"/>
  <c r="EL113"/>
  <c r="EK113"/>
  <c r="DA207"/>
  <c r="EL207"/>
  <c r="EK207"/>
  <c r="DA90"/>
  <c r="EL90"/>
  <c r="EK90"/>
  <c r="CZ192"/>
  <c r="EJ192"/>
  <c r="EK141"/>
  <c r="DA141"/>
  <c r="EL141"/>
  <c r="CZ209"/>
  <c r="EJ209"/>
  <c r="DA78"/>
  <c r="EL78"/>
  <c r="EK78"/>
  <c r="EK293"/>
  <c r="DA293"/>
  <c r="EL293"/>
  <c r="DA149"/>
  <c r="EL149"/>
  <c r="EK149"/>
  <c r="EJ247"/>
  <c r="CZ247"/>
  <c r="CZ216"/>
  <c r="EJ216"/>
  <c r="EJ133"/>
  <c r="CZ133"/>
  <c r="EK261"/>
  <c r="DA261"/>
  <c r="EL261"/>
  <c r="CZ213"/>
  <c r="EJ213"/>
  <c r="DA162"/>
  <c r="EL162"/>
  <c r="EK162"/>
  <c r="CZ198"/>
  <c r="EJ198"/>
  <c r="EK237"/>
  <c r="DA237"/>
  <c r="EL237"/>
  <c r="EJ153"/>
  <c r="CZ153"/>
  <c r="EJ257"/>
  <c r="CZ257"/>
  <c r="DA156"/>
  <c r="EL156"/>
  <c r="EK156"/>
  <c r="EK220"/>
  <c r="DA220"/>
  <c r="EL220"/>
  <c r="CZ147"/>
  <c r="EJ147"/>
  <c r="DA148"/>
  <c r="EL148"/>
  <c r="EK148"/>
  <c r="CZ266"/>
  <c r="EJ266"/>
  <c r="CZ291"/>
  <c r="EJ291"/>
  <c r="EJ243"/>
  <c r="CZ243"/>
  <c r="EJ200"/>
  <c r="CZ200"/>
  <c r="CZ186"/>
  <c r="EJ186"/>
  <c r="EJ281"/>
  <c r="CZ281"/>
  <c r="DA231"/>
  <c r="EL231"/>
  <c r="EK231"/>
  <c r="CZ168"/>
  <c r="EJ168"/>
  <c r="EK262"/>
  <c r="DA262"/>
  <c r="EL262"/>
  <c r="CZ47"/>
  <c r="EJ47"/>
  <c r="CZ241"/>
  <c r="EJ241"/>
  <c r="DA233"/>
  <c r="EL233"/>
  <c r="EK233"/>
  <c r="DA223"/>
  <c r="EL223"/>
  <c r="EK223"/>
  <c r="EJ299"/>
  <c r="CZ299"/>
  <c r="EJ226"/>
  <c r="CZ226"/>
  <c r="EJ190"/>
  <c r="CZ190"/>
  <c r="DA118"/>
  <c r="EL118"/>
  <c r="EK118"/>
  <c r="EJ155"/>
  <c r="CZ155"/>
  <c r="EJ297"/>
  <c r="CZ297"/>
  <c r="DA294"/>
  <c r="EL294"/>
  <c r="EK294"/>
  <c r="EK154"/>
  <c r="DA154"/>
  <c r="EL154"/>
  <c r="DA111"/>
  <c r="EL111"/>
  <c r="EK111"/>
  <c r="EK195"/>
  <c r="DA195"/>
  <c r="EL195"/>
  <c r="CZ289"/>
  <c r="EJ289"/>
  <c r="DA197"/>
  <c r="EL197"/>
  <c r="EK197"/>
  <c r="EK178"/>
  <c r="DA178"/>
  <c r="EL178"/>
  <c r="DA180"/>
  <c r="EL180"/>
  <c r="EK180"/>
  <c r="DA97"/>
  <c r="EL97"/>
  <c r="EK97"/>
  <c r="EJ268"/>
  <c r="CZ268"/>
  <c r="EK64"/>
  <c r="DA64"/>
  <c r="EL64"/>
  <c r="DA129"/>
  <c r="EL129"/>
  <c r="EK129"/>
  <c r="CZ272"/>
  <c r="EJ272"/>
  <c r="DA158"/>
  <c r="EL158"/>
  <c r="EK158"/>
  <c r="CZ183"/>
  <c r="EJ183"/>
  <c r="EJ151"/>
  <c r="CZ151"/>
  <c r="CZ239"/>
  <c r="EJ239"/>
  <c r="EK163"/>
  <c r="DA163"/>
  <c r="EL163"/>
  <c r="EJ279"/>
  <c r="CZ279"/>
  <c r="CZ164"/>
  <c r="EJ164"/>
  <c r="EK130"/>
  <c r="DA130"/>
  <c r="EL130"/>
  <c r="CZ143"/>
  <c r="EJ143"/>
  <c r="DA263"/>
  <c r="EL263"/>
  <c r="EK263"/>
  <c r="CZ235"/>
  <c r="EJ235"/>
  <c r="DA232"/>
  <c r="EL232"/>
  <c r="EK232"/>
  <c r="DA184"/>
  <c r="EL184"/>
  <c r="EK184"/>
  <c r="EJ127"/>
  <c r="CZ127"/>
  <c r="EK131"/>
  <c r="DA131"/>
  <c r="EL131"/>
  <c r="EJ205"/>
  <c r="CZ205"/>
  <c r="EK199"/>
  <c r="DA199"/>
  <c r="EL199"/>
  <c r="DA214"/>
  <c r="EL214"/>
  <c r="EK214"/>
  <c r="CZ308"/>
  <c r="EJ308"/>
  <c r="DA217"/>
  <c r="EL217"/>
  <c r="EK217"/>
  <c r="DA165"/>
  <c r="EL165"/>
  <c r="EK165"/>
  <c r="EJ193"/>
  <c r="CZ193"/>
  <c r="DA308"/>
  <c r="EL308"/>
  <c r="EK308"/>
  <c r="DA235"/>
  <c r="EL235"/>
  <c r="EK235"/>
  <c r="DA143"/>
  <c r="EL143"/>
  <c r="EK143"/>
  <c r="EK164"/>
  <c r="DA164"/>
  <c r="EL164"/>
  <c r="EK239"/>
  <c r="DA239"/>
  <c r="EL239"/>
  <c r="EK183"/>
  <c r="DA183"/>
  <c r="EL183"/>
  <c r="DA268"/>
  <c r="EL268"/>
  <c r="EK268"/>
  <c r="EK297"/>
  <c r="DA297"/>
  <c r="EL297"/>
  <c r="DA155"/>
  <c r="EL155"/>
  <c r="EK155"/>
  <c r="DA190"/>
  <c r="EL190"/>
  <c r="EK190"/>
  <c r="DA226"/>
  <c r="EL226"/>
  <c r="EK226"/>
  <c r="DA299"/>
  <c r="EL299"/>
  <c r="EK299"/>
  <c r="DA281"/>
  <c r="EL281"/>
  <c r="EK281"/>
  <c r="EK200"/>
  <c r="DA200"/>
  <c r="EL200"/>
  <c r="EK243"/>
  <c r="DA243"/>
  <c r="EL243"/>
  <c r="EK257"/>
  <c r="DA257"/>
  <c r="EL257"/>
  <c r="EK153"/>
  <c r="DA153"/>
  <c r="EL153"/>
  <c r="DA133"/>
  <c r="EL133"/>
  <c r="EK133"/>
  <c r="DA247"/>
  <c r="EL247"/>
  <c r="EK247"/>
  <c r="DA203"/>
  <c r="EL203"/>
  <c r="EK203"/>
  <c r="EK193"/>
  <c r="DA193"/>
  <c r="EL193"/>
  <c r="EK205"/>
  <c r="DA205"/>
  <c r="EL205"/>
  <c r="DA127"/>
  <c r="EL127"/>
  <c r="EK127"/>
  <c r="EK279"/>
  <c r="DA279"/>
  <c r="EL279"/>
  <c r="DA151"/>
  <c r="EL151"/>
  <c r="EK151"/>
  <c r="DA272"/>
  <c r="EL272"/>
  <c r="EK272"/>
  <c r="DA289"/>
  <c r="EL289"/>
  <c r="EK289"/>
  <c r="DA241"/>
  <c r="EL241"/>
  <c r="EK241"/>
  <c r="DA47"/>
  <c r="EL47"/>
  <c r="EK47"/>
  <c r="DA168"/>
  <c r="EL168"/>
  <c r="EK168"/>
  <c r="EK186"/>
  <c r="DA186"/>
  <c r="EL186"/>
  <c r="EK291"/>
  <c r="DA291"/>
  <c r="EL291"/>
  <c r="DA266"/>
  <c r="EL266"/>
  <c r="EK266"/>
  <c r="EK147"/>
  <c r="DA147"/>
  <c r="EL147"/>
  <c r="DA198"/>
  <c r="EL198"/>
  <c r="EK198"/>
  <c r="EK213"/>
  <c r="DA213"/>
  <c r="EL213"/>
  <c r="DA216"/>
  <c r="EL216"/>
  <c r="EK216"/>
  <c r="DA209"/>
  <c r="EL209"/>
  <c r="EK209"/>
  <c r="EK192"/>
  <c r="DA192"/>
  <c r="EL192"/>
  <c r="DA301"/>
  <c r="EL301"/>
  <c r="EK301"/>
  <c r="DA139"/>
  <c r="EL139"/>
  <c r="EK139"/>
  <c r="BE88" i="20"/>
  <c r="AR88"/>
  <c r="BE68"/>
  <c r="AR68"/>
  <c r="AR85" i="17"/>
  <c r="BJ85" s="1"/>
  <c r="AK85" i="20"/>
  <c r="AR85"/>
  <c r="AK70"/>
  <c r="AR70" s="1"/>
  <c r="AR70" i="17"/>
  <c r="BJ70"/>
  <c r="BE89" i="20"/>
  <c r="BL89" s="1"/>
  <c r="CD89" s="1"/>
  <c r="AR89"/>
  <c r="AK80"/>
  <c r="AR80"/>
  <c r="AR80" i="17"/>
  <c r="BJ80" s="1"/>
  <c r="AR71"/>
  <c r="BJ71" s="1"/>
  <c r="AZ70"/>
  <c r="BB70" i="1"/>
  <c r="BT70"/>
  <c r="AK74" i="17"/>
  <c r="AZ80"/>
  <c r="AR68"/>
  <c r="BJ68" s="1"/>
  <c r="AZ68"/>
  <c r="AZ83"/>
  <c r="AZ88"/>
  <c r="AR88"/>
  <c r="BJ88"/>
  <c r="AZ85"/>
  <c r="AR89"/>
  <c r="BJ89" s="1"/>
  <c r="BB81" i="1"/>
  <c r="BT81"/>
  <c r="H13" i="19"/>
  <c r="J13" s="1"/>
  <c r="L13" s="1"/>
  <c r="N13"/>
  <c r="P13" s="1"/>
  <c r="R13" s="1"/>
  <c r="T13" s="1"/>
  <c r="N12"/>
  <c r="P12" s="1"/>
  <c r="R12" s="1"/>
  <c r="T12" s="1"/>
  <c r="V12" s="1"/>
  <c r="X12" s="1"/>
  <c r="Z12" s="1"/>
  <c r="AB12" s="1"/>
  <c r="AE12" s="1"/>
  <c r="AG12" s="1"/>
  <c r="AI12" s="1"/>
  <c r="AK12" s="1"/>
  <c r="AM12" s="1"/>
  <c r="AO12" s="1"/>
  <c r="AQ12" s="1"/>
  <c r="AS12" s="1"/>
  <c r="AU12" s="1"/>
  <c r="AW12" s="1"/>
  <c r="AY12" s="1"/>
  <c r="BA12" s="1"/>
  <c r="BD12" s="1"/>
  <c r="BF12" s="1"/>
  <c r="BH12" s="1"/>
  <c r="BJ12" s="1"/>
  <c r="BL12" s="1"/>
  <c r="BN12" s="1"/>
  <c r="BP12" s="1"/>
  <c r="BR12" s="1"/>
  <c r="BT12" s="1"/>
  <c r="BV12" s="1"/>
  <c r="BX12" s="1"/>
  <c r="BZ12" s="1"/>
  <c r="CB12" s="1"/>
  <c r="BJ26" i="17"/>
  <c r="AR29" i="20"/>
  <c r="BE29"/>
  <c r="AH19" i="24"/>
  <c r="DB19" i="25"/>
  <c r="BL19" i="20"/>
  <c r="AH17" i="24"/>
  <c r="DB17" i="25"/>
  <c r="BL17" i="20"/>
  <c r="AH15" i="24"/>
  <c r="DB15" i="25"/>
  <c r="BT15" i="1"/>
  <c r="BL18" i="20"/>
  <c r="CD18"/>
  <c r="AH18" i="24"/>
  <c r="DB18" i="25" s="1"/>
  <c r="BL23" i="20"/>
  <c r="CD23"/>
  <c r="AH23" i="24"/>
  <c r="DB23" i="25" s="1"/>
  <c r="BB17" i="24"/>
  <c r="BB19"/>
  <c r="BL24" i="1"/>
  <c r="BX20" i="20"/>
  <c r="BV21"/>
  <c r="BX21" s="1"/>
  <c r="BB18" i="17"/>
  <c r="BD17"/>
  <c r="AK83" i="20"/>
  <c r="AR83"/>
  <c r="AZ5" i="28"/>
  <c r="J11" i="1"/>
  <c r="BJ2" i="28"/>
  <c r="AK74" i="20"/>
  <c r="AR74" s="1"/>
  <c r="AR74" i="17"/>
  <c r="BG89" i="24"/>
  <c r="BF89"/>
  <c r="BF68"/>
  <c r="BG68"/>
  <c r="BL68" i="20"/>
  <c r="CD68"/>
  <c r="BF88" i="24"/>
  <c r="BB18"/>
  <c r="BD18"/>
  <c r="BD17"/>
  <c r="BV22" i="20"/>
  <c r="BX22" s="1"/>
  <c r="BB19" i="17"/>
  <c r="BD18"/>
  <c r="BL25" i="1"/>
  <c r="BN24"/>
  <c r="BB20" i="24"/>
  <c r="J11" i="17"/>
  <c r="J11" i="20" s="1"/>
  <c r="J11" i="24" s="1"/>
  <c r="AB8" i="25" s="1"/>
  <c r="BJ2" i="18"/>
  <c r="Y5" i="19" s="1"/>
  <c r="BJ2" i="16"/>
  <c r="Y5" i="15"/>
  <c r="BW5"/>
  <c r="BJ74" i="17"/>
  <c r="BB21" i="24"/>
  <c r="BL26" i="1"/>
  <c r="BN26"/>
  <c r="BB20" i="17"/>
  <c r="BD19"/>
  <c r="BV23" i="20"/>
  <c r="BB22" i="24"/>
  <c r="BV24" i="20"/>
  <c r="BX24" s="1"/>
  <c r="BB21" i="17"/>
  <c r="BD20"/>
  <c r="BL27" i="1"/>
  <c r="BN27"/>
  <c r="BD21" i="17"/>
  <c r="BB22"/>
  <c r="BD23" s="1"/>
  <c r="BV25" i="20"/>
  <c r="BB23" i="24"/>
  <c r="BD22" i="17"/>
  <c r="BB23"/>
  <c r="BD23" i="24"/>
  <c r="BB24"/>
  <c r="BV26" i="20"/>
  <c r="BV27" s="1"/>
  <c r="BX27" s="1"/>
  <c r="BB25" i="24"/>
  <c r="BD25" s="1"/>
  <c r="BD24"/>
  <c r="BB24" i="17"/>
  <c r="BD24" s="1"/>
  <c r="BV28" i="20"/>
  <c r="BX28" s="1"/>
  <c r="BB25" i="17"/>
  <c r="BB26" i="24"/>
  <c r="BD26" s="1"/>
  <c r="BB26" i="17"/>
  <c r="BV29" i="20"/>
  <c r="AR192"/>
  <c r="BE192"/>
  <c r="BE304"/>
  <c r="BG304" i="24" s="1"/>
  <c r="AR304" i="20"/>
  <c r="AR312"/>
  <c r="BN25" i="1"/>
  <c r="AK143" i="20"/>
  <c r="BE143" s="1"/>
  <c r="AR133" i="17"/>
  <c r="BJ133"/>
  <c r="AR121"/>
  <c r="BJ121"/>
  <c r="AR117"/>
  <c r="BJ117"/>
  <c r="BL101" i="20"/>
  <c r="CD101"/>
  <c r="BA89" i="24"/>
  <c r="BA302"/>
  <c r="BA299"/>
  <c r="BA258"/>
  <c r="BA168"/>
  <c r="BA63"/>
  <c r="BE99" i="20"/>
  <c r="BL99" s="1"/>
  <c r="CD99" s="1"/>
  <c r="AR99"/>
  <c r="BA97" i="24"/>
  <c r="BA155"/>
  <c r="BA137"/>
  <c r="BA145"/>
  <c r="BE140" i="20"/>
  <c r="BL166"/>
  <c r="CD166" s="1"/>
  <c r="BE210"/>
  <c r="BZ15" i="18"/>
  <c r="CB11"/>
  <c r="BL100" i="20"/>
  <c r="CD100"/>
  <c r="BG100" i="24"/>
  <c r="BF100"/>
  <c r="BL252" i="20"/>
  <c r="CD252" s="1"/>
  <c r="BF252" i="24"/>
  <c r="BG252"/>
  <c r="BA252" s="1"/>
  <c r="BG190"/>
  <c r="BF190"/>
  <c r="BL190" i="20"/>
  <c r="CD190" s="1"/>
  <c r="BG178" i="24"/>
  <c r="BL178" i="20"/>
  <c r="BF178" i="24"/>
  <c r="BF174"/>
  <c r="BF165"/>
  <c r="BG165"/>
  <c r="BA165" s="1"/>
  <c r="BL165" i="20"/>
  <c r="CD165" s="1"/>
  <c r="BF270" i="24"/>
  <c r="BL110" i="20"/>
  <c r="BF124" i="24"/>
  <c r="BA124" s="1"/>
  <c r="BL124" i="20"/>
  <c r="BG124" i="24"/>
  <c r="BL240" i="20"/>
  <c r="CD240"/>
  <c r="BL202"/>
  <c r="BA170" i="24"/>
  <c r="BT319" i="1"/>
  <c r="BG207" i="24"/>
  <c r="BA207" s="1"/>
  <c r="BL207" i="20"/>
  <c r="CD207"/>
  <c r="BE236"/>
  <c r="AR236"/>
  <c r="BE250"/>
  <c r="AR250"/>
  <c r="BE271"/>
  <c r="AR271"/>
  <c r="AR66"/>
  <c r="BE66"/>
  <c r="BL66" s="1"/>
  <c r="CD66" s="1"/>
  <c r="BE56"/>
  <c r="AR56"/>
  <c r="BL28" i="1"/>
  <c r="BB319"/>
  <c r="BY11" i="16"/>
  <c r="BA278" i="24"/>
  <c r="BF98"/>
  <c r="BF296"/>
  <c r="BF120"/>
  <c r="BG122"/>
  <c r="BA122" s="1"/>
  <c r="BG282"/>
  <c r="BA282" s="1"/>
  <c r="BF150"/>
  <c r="BG244"/>
  <c r="BA244" s="1"/>
  <c r="BA58"/>
  <c r="BL259" i="20"/>
  <c r="CD259" s="1"/>
  <c r="BG247" i="24"/>
  <c r="BF94"/>
  <c r="BA94" s="1"/>
  <c r="BG234"/>
  <c r="BL170" i="20"/>
  <c r="CD170"/>
  <c r="BF206" i="24"/>
  <c r="BA206" s="1"/>
  <c r="BF217"/>
  <c r="BA217"/>
  <c r="AR247" i="17"/>
  <c r="BJ247" s="1"/>
  <c r="AR106"/>
  <c r="BJ106"/>
  <c r="AR220"/>
  <c r="BJ220" s="1"/>
  <c r="AK298" i="20"/>
  <c r="BE298" s="1"/>
  <c r="BF298" i="24" s="1"/>
  <c r="AR298" i="17"/>
  <c r="BJ298" s="1"/>
  <c r="BF159" i="24"/>
  <c r="BG159"/>
  <c r="BA159"/>
  <c r="BL241" i="20"/>
  <c r="CD241" s="1"/>
  <c r="BF241" i="24"/>
  <c r="BA241" s="1"/>
  <c r="BG233"/>
  <c r="BF233"/>
  <c r="BA233" s="1"/>
  <c r="BE186" i="20"/>
  <c r="AR186"/>
  <c r="BL113"/>
  <c r="AR146" i="17"/>
  <c r="BJ146"/>
  <c r="AR126"/>
  <c r="BJ126" s="1"/>
  <c r="AR138"/>
  <c r="BJ138"/>
  <c r="AR186"/>
  <c r="AR204"/>
  <c r="BJ204" s="1"/>
  <c r="AK228" i="20"/>
  <c r="AR260" i="17"/>
  <c r="BJ260" s="1"/>
  <c r="AR205"/>
  <c r="BJ205"/>
  <c r="AR233" i="20"/>
  <c r="AR138"/>
  <c r="AR134" i="17"/>
  <c r="BJ134" s="1"/>
  <c r="BF210" i="24"/>
  <c r="BA117"/>
  <c r="BL47" i="20"/>
  <c r="AR251" i="17"/>
  <c r="BJ251"/>
  <c r="BL44" i="20"/>
  <c r="BG44" i="24"/>
  <c r="BA44"/>
  <c r="AK67" i="20"/>
  <c r="AK52"/>
  <c r="BE42"/>
  <c r="AK235"/>
  <c r="AK115"/>
  <c r="AK109"/>
  <c r="BG204" i="24"/>
  <c r="BA204" s="1"/>
  <c r="BL204" i="20"/>
  <c r="CD204" s="1"/>
  <c r="BF204" i="24"/>
  <c r="BG180"/>
  <c r="BA180" s="1"/>
  <c r="BF180"/>
  <c r="BL180" i="20"/>
  <c r="CD180"/>
  <c r="BG214" i="24"/>
  <c r="BA214" s="1"/>
  <c r="BF214"/>
  <c r="AK310" i="20"/>
  <c r="BE310" s="1"/>
  <c r="AK148"/>
  <c r="BE148" s="1"/>
  <c r="AR148" i="17"/>
  <c r="AK266" i="20"/>
  <c r="AR266" s="1"/>
  <c r="AR266" i="17"/>
  <c r="BJ266" s="1"/>
  <c r="AK272" i="20"/>
  <c r="BE272" s="1"/>
  <c r="AR272" i="17"/>
  <c r="BJ272" s="1"/>
  <c r="AK276" i="20"/>
  <c r="AR276" i="17"/>
  <c r="BJ276"/>
  <c r="AR135" i="20"/>
  <c r="BE135"/>
  <c r="BN137" i="24"/>
  <c r="BO137"/>
  <c r="BK137" s="1"/>
  <c r="AK59" i="20"/>
  <c r="AR59" i="17"/>
  <c r="BJ59"/>
  <c r="AR87"/>
  <c r="BJ87" s="1"/>
  <c r="AK87" i="20"/>
  <c r="AR87"/>
  <c r="AK77"/>
  <c r="AR77" s="1"/>
  <c r="AR77" i="17"/>
  <c r="BJ77"/>
  <c r="AR51"/>
  <c r="AK187" i="20"/>
  <c r="AK175"/>
  <c r="AR175" i="17"/>
  <c r="BJ175"/>
  <c r="BE303" i="20"/>
  <c r="AR303"/>
  <c r="DB197" i="25"/>
  <c r="BL197" i="20"/>
  <c r="BE218"/>
  <c r="BL46"/>
  <c r="BF46" i="24"/>
  <c r="BE54" i="20"/>
  <c r="BF54" i="24" s="1"/>
  <c r="AR54" i="20"/>
  <c r="AR144" i="17"/>
  <c r="BJ144" s="1"/>
  <c r="AK144" i="20"/>
  <c r="BE144" s="1"/>
  <c r="BL144" s="1"/>
  <c r="AK123"/>
  <c r="BE123" s="1"/>
  <c r="BL123" s="1"/>
  <c r="CD123" s="1"/>
  <c r="AR123" i="17"/>
  <c r="BJ123" s="1"/>
  <c r="AK283" i="20"/>
  <c r="AK91"/>
  <c r="AR91" i="17"/>
  <c r="BJ91"/>
  <c r="AK183" i="20"/>
  <c r="AR295" i="17"/>
  <c r="BJ295" s="1"/>
  <c r="AK295" i="20"/>
  <c r="AR179"/>
  <c r="AR93" i="17"/>
  <c r="BJ93" s="1"/>
  <c r="AK93" i="20"/>
  <c r="BE93" s="1"/>
  <c r="BL93" s="1"/>
  <c r="CD93" s="1"/>
  <c r="BA90" i="24"/>
  <c r="AK147" i="20"/>
  <c r="AK111"/>
  <c r="BE111" s="1"/>
  <c r="AH300" i="24"/>
  <c r="DB300" i="25" s="1"/>
  <c r="AZ81" i="20"/>
  <c r="AK72" i="17"/>
  <c r="BL304" i="20"/>
  <c r="CD304" s="1"/>
  <c r="BF304" i="24"/>
  <c r="AR143" i="20"/>
  <c r="BG192" i="24"/>
  <c r="BG210"/>
  <c r="BL210" i="20"/>
  <c r="BA210" i="24"/>
  <c r="BG99"/>
  <c r="BA99" s="1"/>
  <c r="BF99"/>
  <c r="BE115" i="20"/>
  <c r="AR115"/>
  <c r="BL42"/>
  <c r="BL29" i="1"/>
  <c r="BN28"/>
  <c r="BG56" i="24"/>
  <c r="BG271"/>
  <c r="BF250"/>
  <c r="BG250"/>
  <c r="BA250" s="1"/>
  <c r="BL250" i="20"/>
  <c r="CD250" s="1"/>
  <c r="BF236" i="24"/>
  <c r="BA190"/>
  <c r="BE235" i="20"/>
  <c r="BL235" s="1"/>
  <c r="CD235" s="1"/>
  <c r="AR235"/>
  <c r="AR67"/>
  <c r="BE67"/>
  <c r="BE228"/>
  <c r="AR228"/>
  <c r="AR298"/>
  <c r="BF66" i="24"/>
  <c r="BG66"/>
  <c r="BA66"/>
  <c r="BA178"/>
  <c r="AH81"/>
  <c r="DB81" i="25"/>
  <c r="BL81" i="20"/>
  <c r="CD81" s="1"/>
  <c r="BE91"/>
  <c r="AR91"/>
  <c r="AR123"/>
  <c r="BL54"/>
  <c r="BG54" i="24"/>
  <c r="BA54" s="1"/>
  <c r="CD46" i="20"/>
  <c r="BJ51" i="17"/>
  <c r="BL135" i="20"/>
  <c r="CD135"/>
  <c r="BF135" i="24"/>
  <c r="BA135" s="1"/>
  <c r="BG135"/>
  <c r="AR111" i="20"/>
  <c r="BE147"/>
  <c r="AR147"/>
  <c r="AR93"/>
  <c r="AR295"/>
  <c r="BE295"/>
  <c r="AR144"/>
  <c r="BA46" i="24"/>
  <c r="BL218" i="20"/>
  <c r="CD218"/>
  <c r="BG218" i="24"/>
  <c r="BF218"/>
  <c r="AR175" i="20"/>
  <c r="BE175"/>
  <c r="BE59"/>
  <c r="AR59"/>
  <c r="BJ137" i="24"/>
  <c r="BE276" i="20"/>
  <c r="AR276"/>
  <c r="AR272"/>
  <c r="BE266"/>
  <c r="AR148"/>
  <c r="AR310"/>
  <c r="BJ2" i="21"/>
  <c r="Y5" i="22"/>
  <c r="BL67" i="20"/>
  <c r="BA218" i="24"/>
  <c r="BL298" i="20"/>
  <c r="BG298" i="24"/>
  <c r="BG228"/>
  <c r="BL228" i="20"/>
  <c r="CD228" s="1"/>
  <c r="BF228" i="24"/>
  <c r="BG235"/>
  <c r="BA235" s="1"/>
  <c r="BF235"/>
  <c r="BN29" i="1"/>
  <c r="BL30"/>
  <c r="BL115" i="20"/>
  <c r="CD115"/>
  <c r="BG115" i="24"/>
  <c r="BF115"/>
  <c r="BL148" i="20"/>
  <c r="CD148"/>
  <c r="BL276"/>
  <c r="CD276" s="1"/>
  <c r="BG276" i="24"/>
  <c r="BF276"/>
  <c r="BA276" s="1"/>
  <c r="BG175"/>
  <c r="BF93"/>
  <c r="BG93"/>
  <c r="BA93" s="1"/>
  <c r="BL147" i="20"/>
  <c r="CD147" s="1"/>
  <c r="BL111"/>
  <c r="CD111"/>
  <c r="BF123" i="24"/>
  <c r="BG123"/>
  <c r="BF91"/>
  <c r="BG91"/>
  <c r="BL91" i="20"/>
  <c r="CD91" s="1"/>
  <c r="BL310"/>
  <c r="BL272"/>
  <c r="BL59"/>
  <c r="BF59" i="24"/>
  <c r="BG59"/>
  <c r="BF144"/>
  <c r="BG144"/>
  <c r="BA144" s="1"/>
  <c r="BG295"/>
  <c r="BF295"/>
  <c r="BL295" i="20"/>
  <c r="BJ2" i="26"/>
  <c r="BA115" i="24"/>
  <c r="BA298"/>
  <c r="BL31" i="1"/>
  <c r="BN30"/>
  <c r="BA59" i="24"/>
  <c r="BA228"/>
  <c r="BA295"/>
  <c r="CD59" i="20"/>
  <c r="L8" i="27"/>
  <c r="BL32" i="1"/>
  <c r="BN31"/>
  <c r="BL33"/>
  <c r="BN32"/>
  <c r="BL34"/>
  <c r="BN33"/>
  <c r="BN34"/>
  <c r="BL35"/>
  <c r="BN35"/>
  <c r="BL36"/>
  <c r="BN36"/>
  <c r="BL37"/>
  <c r="BN37"/>
  <c r="BL38"/>
  <c r="BL39"/>
  <c r="BN38"/>
  <c r="BN39"/>
  <c r="BL40"/>
  <c r="BN40"/>
  <c r="BL41"/>
  <c r="BL42"/>
  <c r="BN41"/>
  <c r="BL43"/>
  <c r="BN42"/>
  <c r="BN43"/>
  <c r="BL44"/>
  <c r="BN44"/>
  <c r="BL45"/>
  <c r="BL46"/>
  <c r="BN45"/>
  <c r="BL47"/>
  <c r="BN46"/>
  <c r="BN47"/>
  <c r="BL48"/>
  <c r="BL49"/>
  <c r="BN48"/>
  <c r="BL50"/>
  <c r="BN49"/>
  <c r="BL51"/>
  <c r="BN50"/>
  <c r="BN51"/>
  <c r="BL52"/>
  <c r="BN52"/>
  <c r="BL53"/>
  <c r="BN53"/>
  <c r="BL54"/>
  <c r="BN54"/>
  <c r="BL55"/>
  <c r="BL56"/>
  <c r="BN55"/>
  <c r="BN56"/>
  <c r="BL57"/>
  <c r="BL58"/>
  <c r="BN57"/>
  <c r="BN58"/>
  <c r="BL59"/>
  <c r="BL60"/>
  <c r="BN59"/>
  <c r="BL61"/>
  <c r="BN60"/>
  <c r="BL62"/>
  <c r="BN61"/>
  <c r="BN62"/>
  <c r="BL63"/>
  <c r="BL64"/>
  <c r="BN63"/>
  <c r="BN64"/>
  <c r="BL65"/>
  <c r="BL66"/>
  <c r="BN65"/>
  <c r="BL67"/>
  <c r="BN66"/>
  <c r="BN67"/>
  <c r="BL68"/>
  <c r="BN68"/>
  <c r="BL69"/>
  <c r="BN69"/>
  <c r="BL70"/>
  <c r="BL71"/>
  <c r="BN70"/>
  <c r="BN71"/>
  <c r="BL72"/>
  <c r="BL73"/>
  <c r="BN72"/>
  <c r="BL74"/>
  <c r="BN73"/>
  <c r="BN74"/>
  <c r="BL75"/>
  <c r="BN75"/>
  <c r="BL76"/>
  <c r="BL77"/>
  <c r="BN76"/>
  <c r="BN77"/>
  <c r="BL78"/>
  <c r="BN78"/>
  <c r="BL79"/>
  <c r="BN79"/>
  <c r="BL80"/>
  <c r="BL81"/>
  <c r="BN80"/>
  <c r="BN81"/>
  <c r="BL82"/>
  <c r="BL83"/>
  <c r="BN82"/>
  <c r="BL84"/>
  <c r="BN83"/>
  <c r="BN84"/>
  <c r="BL85"/>
  <c r="BL86"/>
  <c r="BN85"/>
  <c r="BN86"/>
  <c r="BL87"/>
  <c r="BL88"/>
  <c r="BN87"/>
  <c r="BN88"/>
  <c r="BL89"/>
  <c r="BN89"/>
  <c r="BL90"/>
  <c r="BN90"/>
  <c r="BL91"/>
  <c r="BN91"/>
  <c r="BL92"/>
  <c r="BN92"/>
  <c r="BL93"/>
  <c r="BN93"/>
  <c r="BL94"/>
  <c r="BN94"/>
  <c r="BL95"/>
  <c r="BN95"/>
  <c r="BL96"/>
  <c r="BL97"/>
  <c r="BN96"/>
  <c r="BL98"/>
  <c r="BN97"/>
  <c r="BL99"/>
  <c r="BN98"/>
  <c r="BN99"/>
  <c r="BL100"/>
  <c r="BL101"/>
  <c r="BN100"/>
  <c r="BN101"/>
  <c r="BL102"/>
  <c r="BL103"/>
  <c r="BN102"/>
  <c r="BL104"/>
  <c r="BN103"/>
  <c r="BN104"/>
  <c r="BL105"/>
  <c r="BL106"/>
  <c r="BN105"/>
  <c r="BL107"/>
  <c r="BN106"/>
  <c r="BL108"/>
  <c r="BN107"/>
  <c r="BL109"/>
  <c r="BN108"/>
  <c r="BL110"/>
  <c r="BN109"/>
  <c r="BN110"/>
  <c r="BL111"/>
  <c r="BL112"/>
  <c r="BN111"/>
  <c r="BL113"/>
  <c r="BN112"/>
  <c r="BN113"/>
  <c r="BL114"/>
  <c r="BL115"/>
  <c r="BN114"/>
  <c r="BL116"/>
  <c r="BN115"/>
  <c r="BN116"/>
  <c r="BL117"/>
  <c r="BN117"/>
  <c r="BL118"/>
  <c r="BL119"/>
  <c r="BN118"/>
  <c r="BN119"/>
  <c r="BL120"/>
  <c r="BN120"/>
  <c r="BL121"/>
  <c r="BN121"/>
  <c r="BL122"/>
  <c r="BL123"/>
  <c r="BN122"/>
  <c r="BL124"/>
  <c r="BN123"/>
  <c r="BN124"/>
  <c r="BL125"/>
  <c r="BL126"/>
  <c r="BN125"/>
  <c r="BN126"/>
  <c r="BL127"/>
  <c r="BN127"/>
  <c r="BL128"/>
  <c r="BN128"/>
  <c r="BL129"/>
  <c r="BL130"/>
  <c r="BN129"/>
  <c r="BN130"/>
  <c r="BL131"/>
  <c r="BN131"/>
  <c r="BL132"/>
  <c r="BN132"/>
  <c r="BL133"/>
  <c r="BN133"/>
  <c r="BL134"/>
  <c r="BN134"/>
  <c r="BL135"/>
  <c r="BN135"/>
  <c r="BL136"/>
  <c r="BN136"/>
  <c r="BL137"/>
  <c r="BN137"/>
  <c r="BL138"/>
  <c r="BN138"/>
  <c r="BL139"/>
  <c r="BN139"/>
  <c r="BL140"/>
  <c r="BL141"/>
  <c r="BN140"/>
  <c r="BN141"/>
  <c r="BL142"/>
  <c r="BL143"/>
  <c r="BN142"/>
  <c r="BL144"/>
  <c r="BN143"/>
  <c r="BL145"/>
  <c r="BN144"/>
  <c r="BN145"/>
  <c r="BL146"/>
  <c r="BN146"/>
  <c r="BL147"/>
  <c r="BN147"/>
  <c r="BL148"/>
  <c r="BL149"/>
  <c r="BN148"/>
  <c r="BL150"/>
  <c r="BN149"/>
  <c r="BL151"/>
  <c r="BN150"/>
  <c r="BN151"/>
  <c r="BL152"/>
  <c r="BN152"/>
  <c r="BL153"/>
  <c r="BL154"/>
  <c r="BN153"/>
  <c r="BL155"/>
  <c r="BN154"/>
  <c r="BN155"/>
  <c r="BL156"/>
  <c r="BL157"/>
  <c r="BN156"/>
  <c r="BN157"/>
  <c r="BL158"/>
  <c r="BN158"/>
  <c r="BL159"/>
  <c r="BL160"/>
  <c r="BN159"/>
  <c r="BL161"/>
  <c r="BN160"/>
  <c r="BL162"/>
  <c r="BN161"/>
  <c r="BL163"/>
  <c r="BN162"/>
  <c r="BL164"/>
  <c r="BN163"/>
  <c r="BL165"/>
  <c r="BN164"/>
  <c r="BN165"/>
  <c r="BL166"/>
  <c r="BL167"/>
  <c r="BN166"/>
  <c r="BN167"/>
  <c r="BL168"/>
  <c r="BN168"/>
  <c r="BL169"/>
  <c r="BL170"/>
  <c r="BN169"/>
  <c r="BN170"/>
  <c r="BL171"/>
  <c r="BN171"/>
  <c r="BL172"/>
  <c r="BL173"/>
  <c r="BN172"/>
  <c r="BN173"/>
  <c r="BL174"/>
  <c r="BL175"/>
  <c r="BN174"/>
  <c r="BL176"/>
  <c r="BN175"/>
  <c r="BL177"/>
  <c r="BN176"/>
  <c r="BN177"/>
  <c r="BL178"/>
  <c r="BL179"/>
  <c r="BN178"/>
  <c r="BN179"/>
  <c r="BL180"/>
  <c r="BL181"/>
  <c r="BN180"/>
  <c r="BL182"/>
  <c r="BN181"/>
  <c r="BL183"/>
  <c r="BN182"/>
  <c r="BN183"/>
  <c r="BL184"/>
  <c r="BL185"/>
  <c r="BN184"/>
  <c r="BL186"/>
  <c r="BN185"/>
  <c r="BN186"/>
  <c r="BL187"/>
  <c r="BL188"/>
  <c r="BN187"/>
  <c r="BN188"/>
  <c r="BL189"/>
  <c r="BN189"/>
  <c r="BL190"/>
  <c r="BN190"/>
  <c r="BL191"/>
  <c r="BL192"/>
  <c r="BN191"/>
  <c r="BL193"/>
  <c r="BN192"/>
  <c r="BL194"/>
  <c r="BN193"/>
  <c r="BN194"/>
  <c r="BL195"/>
  <c r="BL196"/>
  <c r="BN195"/>
  <c r="BL197"/>
  <c r="BN196"/>
  <c r="BN197"/>
  <c r="BL198"/>
  <c r="BN198"/>
  <c r="BL199"/>
  <c r="BL200"/>
  <c r="BN199"/>
  <c r="BL201"/>
  <c r="BN200"/>
  <c r="BN201"/>
  <c r="BL202"/>
  <c r="BL203"/>
  <c r="BN202"/>
  <c r="BL204"/>
  <c r="BN203"/>
  <c r="BL205"/>
  <c r="BN204"/>
  <c r="BN205"/>
  <c r="BL206"/>
  <c r="BL207"/>
  <c r="BN206"/>
  <c r="BN207"/>
  <c r="BL208"/>
  <c r="BL209"/>
  <c r="BN208"/>
  <c r="BN209"/>
  <c r="BL210"/>
  <c r="BL211"/>
  <c r="BN210"/>
  <c r="BL212"/>
  <c r="BN211"/>
  <c r="BL213"/>
  <c r="BN212"/>
  <c r="BN213"/>
  <c r="BL214"/>
  <c r="BL215"/>
  <c r="BN214"/>
  <c r="BN215"/>
  <c r="BL216"/>
  <c r="BN216"/>
  <c r="BL217"/>
  <c r="BN217"/>
  <c r="BL218"/>
  <c r="BN218"/>
  <c r="BL219"/>
  <c r="BN219"/>
  <c r="BL220"/>
  <c r="BL221"/>
  <c r="BN220"/>
  <c r="BN221"/>
  <c r="BL222"/>
  <c r="BN222"/>
  <c r="BL223"/>
  <c r="BL224"/>
  <c r="BN223"/>
  <c r="BN224"/>
  <c r="BL225"/>
  <c r="BN225"/>
  <c r="BL226"/>
  <c r="BL227"/>
  <c r="BN226"/>
  <c r="BL228"/>
  <c r="BN227"/>
  <c r="BN228"/>
  <c r="BL229"/>
  <c r="BL230"/>
  <c r="BN229"/>
  <c r="BL231"/>
  <c r="BN230"/>
  <c r="BN231"/>
  <c r="BL232"/>
  <c r="BL233"/>
  <c r="BN232"/>
  <c r="BN233"/>
  <c r="BL234"/>
  <c r="BN234"/>
  <c r="BL235"/>
  <c r="BN235"/>
  <c r="BL236"/>
  <c r="BN236"/>
  <c r="BL237"/>
  <c r="BL238"/>
  <c r="BN237"/>
  <c r="BN238"/>
  <c r="BL239"/>
  <c r="BN239"/>
  <c r="BL240"/>
  <c r="BN240"/>
  <c r="BL241"/>
  <c r="BN241"/>
  <c r="BL242"/>
  <c r="BL243"/>
  <c r="BN242"/>
  <c r="BL244"/>
  <c r="BN243"/>
  <c r="BN244"/>
  <c r="BL245"/>
  <c r="BL246"/>
  <c r="BN245"/>
  <c r="BN246"/>
  <c r="BL247"/>
  <c r="BN247"/>
  <c r="BL248"/>
  <c r="BL249"/>
  <c r="BN248"/>
  <c r="BL250"/>
  <c r="BN249"/>
  <c r="BN250"/>
  <c r="BL251"/>
  <c r="BL252"/>
  <c r="BN251"/>
  <c r="BL253"/>
  <c r="BN252"/>
  <c r="BN253"/>
  <c r="BL254"/>
  <c r="BN254"/>
  <c r="BL255"/>
  <c r="BN255"/>
  <c r="BL256"/>
  <c r="BL257"/>
  <c r="BN256"/>
  <c r="BN257"/>
  <c r="BL258"/>
  <c r="BL259"/>
  <c r="BN258"/>
  <c r="BN259"/>
  <c r="BL260"/>
  <c r="BN260"/>
  <c r="BL261"/>
  <c r="BN261"/>
  <c r="BL262"/>
  <c r="BL263"/>
  <c r="BN262"/>
  <c r="BL264"/>
  <c r="BN263"/>
  <c r="BL265"/>
  <c r="BN264"/>
  <c r="BL266"/>
  <c r="BN265"/>
  <c r="BL267"/>
  <c r="BN266"/>
  <c r="BN267"/>
  <c r="BL268"/>
  <c r="BL269"/>
  <c r="BN268"/>
  <c r="BL270"/>
  <c r="BN269"/>
  <c r="BN270"/>
  <c r="BL271"/>
  <c r="BN271"/>
  <c r="BL272"/>
  <c r="BL273"/>
  <c r="BN272"/>
  <c r="BL274"/>
  <c r="BN273"/>
  <c r="BL275"/>
  <c r="BN274"/>
  <c r="BN275"/>
  <c r="BL276"/>
  <c r="BL277"/>
  <c r="BN276"/>
  <c r="BL278"/>
  <c r="BN277"/>
  <c r="BL279"/>
  <c r="BN278"/>
  <c r="BL280"/>
  <c r="BN279"/>
  <c r="BN280"/>
  <c r="BL281"/>
  <c r="BL282"/>
  <c r="BN281"/>
  <c r="BL283"/>
  <c r="BN282"/>
  <c r="BN283"/>
  <c r="BL284"/>
  <c r="BL285"/>
  <c r="BN284"/>
  <c r="BL286"/>
  <c r="BN285"/>
  <c r="BN286"/>
  <c r="BL287"/>
  <c r="BL288"/>
  <c r="BN287"/>
  <c r="BL289"/>
  <c r="BN288"/>
  <c r="BN289"/>
  <c r="BL290"/>
  <c r="BL291"/>
  <c r="BN290"/>
  <c r="BN291"/>
  <c r="BL292"/>
  <c r="BL293"/>
  <c r="BN292"/>
  <c r="BL294"/>
  <c r="BN293"/>
  <c r="BL295"/>
  <c r="BN294"/>
  <c r="BN295"/>
  <c r="BL296"/>
  <c r="BN296"/>
  <c r="BL297"/>
  <c r="BN297"/>
  <c r="BL298"/>
  <c r="BN298"/>
  <c r="BL299"/>
  <c r="BN299"/>
  <c r="BL300"/>
  <c r="BN300"/>
  <c r="BL301"/>
  <c r="BN301"/>
  <c r="BL302"/>
  <c r="BN302"/>
  <c r="BL303"/>
  <c r="BL304"/>
  <c r="BN303"/>
  <c r="BL305"/>
  <c r="BN304"/>
  <c r="BL306"/>
  <c r="BN305"/>
  <c r="BN306"/>
  <c r="BL307"/>
  <c r="BL308"/>
  <c r="BN307"/>
  <c r="BL309"/>
  <c r="BN308"/>
  <c r="BN309"/>
  <c r="BL310"/>
  <c r="BL311"/>
  <c r="BN310"/>
  <c r="BL312"/>
  <c r="BN311"/>
  <c r="BN312"/>
  <c r="BL313"/>
  <c r="BN313"/>
  <c r="BL314"/>
  <c r="BN314"/>
  <c r="BO15"/>
  <c r="G38" i="16"/>
  <c r="B35"/>
  <c r="B40"/>
  <c r="AH37"/>
  <c r="AH21"/>
  <c r="B45"/>
  <c r="B47"/>
  <c r="B28"/>
  <c r="B16"/>
  <c r="G16"/>
  <c r="AH34"/>
  <c r="AH27"/>
  <c r="G33"/>
  <c r="G39"/>
  <c r="G45"/>
  <c r="G44"/>
  <c r="G37"/>
  <c r="G42"/>
  <c r="G24"/>
  <c r="AH14"/>
  <c r="B10"/>
  <c r="G10" s="1"/>
  <c r="AH36"/>
  <c r="G14"/>
  <c r="B27"/>
  <c r="G23"/>
  <c r="B22"/>
  <c r="B44"/>
  <c r="G43"/>
  <c r="AH25"/>
  <c r="AH46"/>
  <c r="AE44"/>
  <c r="B32"/>
  <c r="AE14"/>
  <c r="AE42"/>
  <c r="AE46"/>
  <c r="AE18"/>
  <c r="G27"/>
  <c r="AH19"/>
  <c r="AE21"/>
  <c r="AH40"/>
  <c r="AH39"/>
  <c r="G47"/>
  <c r="AH41"/>
  <c r="AE26"/>
  <c r="G35"/>
  <c r="AH13"/>
  <c r="B43"/>
  <c r="G29"/>
  <c r="G48"/>
  <c r="AH24"/>
  <c r="G28"/>
  <c r="AE49"/>
  <c r="AE22"/>
  <c r="G17"/>
  <c r="B19"/>
  <c r="AE43"/>
  <c r="AH49"/>
  <c r="G19"/>
  <c r="AH38"/>
  <c r="B29"/>
  <c r="AE29"/>
  <c r="B15"/>
  <c r="B12"/>
  <c r="AE40"/>
  <c r="G49"/>
  <c r="B37"/>
  <c r="AH43"/>
  <c r="G12"/>
  <c r="B38"/>
  <c r="AE39"/>
  <c r="B14"/>
  <c r="AH23"/>
  <c r="AH35"/>
  <c r="B25"/>
  <c r="AE25"/>
  <c r="AE34"/>
  <c r="B26"/>
  <c r="AE10"/>
  <c r="AE36"/>
  <c r="B49"/>
  <c r="B42"/>
  <c r="AH30"/>
  <c r="B41"/>
  <c r="AE47"/>
  <c r="B13"/>
  <c r="AE37"/>
  <c r="G15"/>
  <c r="G18"/>
  <c r="AH22"/>
  <c r="AE27"/>
  <c r="AH29"/>
  <c r="AE17"/>
  <c r="AH31"/>
  <c r="B33"/>
  <c r="AH47"/>
  <c r="AE33"/>
  <c r="AH32"/>
  <c r="B36"/>
  <c r="B23"/>
  <c r="B30"/>
  <c r="AE28"/>
  <c r="AE23"/>
  <c r="AE20"/>
  <c r="AH26"/>
  <c r="B34"/>
  <c r="G46"/>
  <c r="AH28"/>
  <c r="AE13"/>
  <c r="G13"/>
  <c r="AH48"/>
  <c r="AH18"/>
  <c r="AH44"/>
  <c r="AE12"/>
  <c r="AH42"/>
  <c r="B39"/>
  <c r="AE38"/>
  <c r="B20"/>
  <c r="AH10"/>
  <c r="G30"/>
  <c r="AH20"/>
  <c r="AE16"/>
  <c r="G40"/>
  <c r="G20"/>
  <c r="B31"/>
  <c r="G21"/>
  <c r="G22"/>
  <c r="AE48"/>
  <c r="AH12"/>
  <c r="B21"/>
  <c r="B48"/>
  <c r="G31"/>
  <c r="AE35"/>
  <c r="AE15"/>
  <c r="AE32"/>
  <c r="B17"/>
  <c r="AE41"/>
  <c r="AE30"/>
  <c r="B18"/>
  <c r="AH16"/>
  <c r="AE19"/>
  <c r="B24"/>
  <c r="AE31"/>
  <c r="AH15"/>
  <c r="G41"/>
  <c r="G26"/>
  <c r="G34"/>
  <c r="AE24"/>
  <c r="AH33"/>
  <c r="B46"/>
  <c r="AE45"/>
  <c r="G36"/>
  <c r="G32"/>
  <c r="G25"/>
  <c r="B11"/>
  <c r="AH45"/>
  <c r="AH17"/>
  <c r="D13" i="15"/>
  <c r="AC13" s="1"/>
  <c r="BB13" s="1"/>
  <c r="BH18" i="16"/>
  <c r="BA18"/>
  <c r="D20" i="15"/>
  <c r="AC20" s="1"/>
  <c r="BB20" s="1"/>
  <c r="D50"/>
  <c r="AC50" s="1"/>
  <c r="BB50" s="1"/>
  <c r="BO48" i="16"/>
  <c r="BA31"/>
  <c r="AT31"/>
  <c r="BO31"/>
  <c r="D33" i="15"/>
  <c r="AC33" s="1"/>
  <c r="BB33"/>
  <c r="BH31" i="16"/>
  <c r="BO46"/>
  <c r="BA46"/>
  <c r="AT46"/>
  <c r="AM46" s="1"/>
  <c r="BH46"/>
  <c r="D48" i="15"/>
  <c r="AC48" s="1"/>
  <c r="BB48" s="1"/>
  <c r="BH24" i="16"/>
  <c r="BO24"/>
  <c r="AT24"/>
  <c r="D26" i="15"/>
  <c r="AC26" s="1"/>
  <c r="BB26"/>
  <c r="BA24" i="16"/>
  <c r="D23" i="15"/>
  <c r="AC23" s="1"/>
  <c r="BB23" s="1"/>
  <c r="BH21" i="16"/>
  <c r="AT21"/>
  <c r="BA21"/>
  <c r="BO21"/>
  <c r="D22" i="15"/>
  <c r="AC22" s="1"/>
  <c r="BB22" s="1"/>
  <c r="BA20" i="16"/>
  <c r="BO20"/>
  <c r="BH20"/>
  <c r="AT20"/>
  <c r="D41" i="15"/>
  <c r="AC41" s="1"/>
  <c r="BB41" s="1"/>
  <c r="BO34" i="16"/>
  <c r="AT34"/>
  <c r="BH34"/>
  <c r="BA34"/>
  <c r="D36" i="15"/>
  <c r="AC36" s="1"/>
  <c r="BB36" s="1"/>
  <c r="BH23" i="16"/>
  <c r="D15" i="15"/>
  <c r="AC15" s="1"/>
  <c r="BB15" s="1"/>
  <c r="BH13" i="16"/>
  <c r="BA13"/>
  <c r="AT13"/>
  <c r="BO13"/>
  <c r="BO41"/>
  <c r="D44" i="15"/>
  <c r="AC44"/>
  <c r="BB44" s="1"/>
  <c r="BA42" i="16"/>
  <c r="BH42"/>
  <c r="AT42"/>
  <c r="BO42"/>
  <c r="D28" i="15"/>
  <c r="AC28"/>
  <c r="BB28" s="1"/>
  <c r="AT26" i="16"/>
  <c r="BO26"/>
  <c r="BH26"/>
  <c r="BA26"/>
  <c r="AT14"/>
  <c r="BH38"/>
  <c r="AM38" s="1"/>
  <c r="BA38"/>
  <c r="BO38"/>
  <c r="D40" i="15"/>
  <c r="AC40" s="1"/>
  <c r="BB40" s="1"/>
  <c r="AT38" i="16"/>
  <c r="BO32"/>
  <c r="AT32"/>
  <c r="AM32" s="1"/>
  <c r="BH32"/>
  <c r="BA32"/>
  <c r="D34" i="15"/>
  <c r="AC34"/>
  <c r="BB34" s="1"/>
  <c r="AT22" i="16"/>
  <c r="AT27"/>
  <c r="BA27"/>
  <c r="D29" i="15"/>
  <c r="AC29"/>
  <c r="BB29" s="1"/>
  <c r="BH27" i="16"/>
  <c r="BO27"/>
  <c r="BA28"/>
  <c r="BH28"/>
  <c r="D30" i="15"/>
  <c r="AC30" s="1"/>
  <c r="BB30" s="1"/>
  <c r="AT45" i="16"/>
  <c r="BH45"/>
  <c r="AM45"/>
  <c r="BA45"/>
  <c r="BO45"/>
  <c r="D47" i="15"/>
  <c r="AC47"/>
  <c r="BB47" s="1"/>
  <c r="BO35" i="16"/>
  <c r="AT35"/>
  <c r="AM35" s="1"/>
  <c r="BH35"/>
  <c r="BA35"/>
  <c r="D37" i="15"/>
  <c r="AC37"/>
  <c r="BB37" s="1"/>
  <c r="D32"/>
  <c r="AC32"/>
  <c r="BB32"/>
  <c r="BA30" i="16"/>
  <c r="BO30"/>
  <c r="BH30"/>
  <c r="AT30"/>
  <c r="AM30" s="1"/>
  <c r="BA36"/>
  <c r="BH36"/>
  <c r="BH33"/>
  <c r="BH49"/>
  <c r="AT49"/>
  <c r="AM49" s="1"/>
  <c r="BO49"/>
  <c r="D51" i="15"/>
  <c r="AC51"/>
  <c r="BB51"/>
  <c r="BA49" i="16"/>
  <c r="D27" i="15"/>
  <c r="AC27" s="1"/>
  <c r="BB27" s="1"/>
  <c r="BA25" i="16"/>
  <c r="AT25"/>
  <c r="D39" i="15"/>
  <c r="AC39" s="1"/>
  <c r="BB39" s="1"/>
  <c r="BA37" i="16"/>
  <c r="D17" i="15"/>
  <c r="AC17" s="1"/>
  <c r="BB17" s="1"/>
  <c r="BH15" i="16"/>
  <c r="BO15"/>
  <c r="BO29"/>
  <c r="BH29"/>
  <c r="D31" i="15"/>
  <c r="AC31" s="1"/>
  <c r="BB31" s="1"/>
  <c r="BA29" i="16"/>
  <c r="AT29"/>
  <c r="BA19"/>
  <c r="BA44"/>
  <c r="D12" i="15"/>
  <c r="AC12" s="1"/>
  <c r="BB12" s="1"/>
  <c r="BO10" i="16"/>
  <c r="AT16"/>
  <c r="D18" i="15"/>
  <c r="AC18" s="1"/>
  <c r="BB18" s="1"/>
  <c r="BH16" i="16"/>
  <c r="BA16"/>
  <c r="BO16"/>
  <c r="BA40"/>
  <c r="CG16" i="18"/>
  <c r="O23" i="32"/>
  <c r="CF16" i="18"/>
  <c r="O23" i="31"/>
  <c r="CG29" i="18"/>
  <c r="CF49"/>
  <c r="CG49"/>
  <c r="CF27"/>
  <c r="CG27"/>
  <c r="O34" i="31"/>
  <c r="O34" i="32"/>
  <c r="O39"/>
  <c r="CG32" i="18"/>
  <c r="O39" i="31"/>
  <c r="CF32" i="18"/>
  <c r="CF38"/>
  <c r="O45" i="31"/>
  <c r="CG38" i="18"/>
  <c r="O45" i="32"/>
  <c r="O33" i="31"/>
  <c r="CF26" i="18"/>
  <c r="CG26"/>
  <c r="O33" i="32"/>
  <c r="CF41" i="18"/>
  <c r="CG21"/>
  <c r="O28" i="32"/>
  <c r="CF21" i="18"/>
  <c r="O28" i="31"/>
  <c r="CF10" i="18"/>
  <c r="CG10"/>
  <c r="O17" i="31"/>
  <c r="O17" i="32"/>
  <c r="O22"/>
  <c r="O22" i="31"/>
  <c r="CF30" i="18"/>
  <c r="CG30"/>
  <c r="O37" i="31"/>
  <c r="O37" i="32"/>
  <c r="O42" i="31"/>
  <c r="O42" i="32"/>
  <c r="CF35" i="18"/>
  <c r="CG35"/>
  <c r="CG45"/>
  <c r="CF45"/>
  <c r="CF42"/>
  <c r="CG42"/>
  <c r="O20" i="31"/>
  <c r="O41"/>
  <c r="CG34" i="18"/>
  <c r="O41" i="32"/>
  <c r="CF34" i="18"/>
  <c r="CF20"/>
  <c r="CG24"/>
  <c r="O31" i="32"/>
  <c r="CF24" i="18"/>
  <c r="CF46"/>
  <c r="CG46"/>
  <c r="CG31"/>
  <c r="CG48"/>
  <c r="AX5" i="15"/>
  <c r="R5" i="28"/>
  <c r="S7" i="1"/>
  <c r="AM27" i="16"/>
  <c r="BY10" i="21"/>
  <c r="BZ10" i="18"/>
  <c r="BY10" i="16"/>
  <c r="BY16" i="21"/>
  <c r="BY17" s="1"/>
  <c r="BY18" s="1"/>
  <c r="BY16" i="16"/>
  <c r="BY17"/>
  <c r="BZ16" i="18"/>
  <c r="AZ5" i="16"/>
  <c r="T7" i="15"/>
  <c r="L9" i="17"/>
  <c r="AZ5" i="18" s="1"/>
  <c r="S7" i="17"/>
  <c r="R5" i="16"/>
  <c r="I7" i="15"/>
  <c r="AH7" s="1"/>
  <c r="BY18" i="16"/>
  <c r="T7" i="19"/>
  <c r="BR7" s="1"/>
  <c r="L9" i="20"/>
  <c r="L9" i="24" s="1"/>
  <c r="AZ5" i="26" s="1"/>
  <c r="S7" i="20"/>
  <c r="R5" i="18"/>
  <c r="I7" i="19"/>
  <c r="AZ5" i="21"/>
  <c r="T7" i="22" s="1"/>
  <c r="BR7" s="1"/>
  <c r="R5" i="21"/>
  <c r="I7" i="22"/>
  <c r="BG7" s="1"/>
  <c r="S7" i="24"/>
  <c r="AH7" i="22"/>
  <c r="R5" i="26" l="1"/>
  <c r="O10" i="25"/>
  <c r="BR7" i="15"/>
  <c r="AS7"/>
  <c r="CG41" i="18"/>
  <c r="CF48"/>
  <c r="BO17" i="16"/>
  <c r="D19" i="15"/>
  <c r="AC19" s="1"/>
  <c r="BB19" s="1"/>
  <c r="AT17" i="16"/>
  <c r="BA17"/>
  <c r="AT39"/>
  <c r="BO39"/>
  <c r="BH39"/>
  <c r="BO23"/>
  <c r="D25" i="15"/>
  <c r="AC25" s="1"/>
  <c r="BB25" s="1"/>
  <c r="BA23" i="16"/>
  <c r="AT41"/>
  <c r="AM41" s="1"/>
  <c r="D43" i="15"/>
  <c r="AC43" s="1"/>
  <c r="BB43" s="1"/>
  <c r="BH41" i="16"/>
  <c r="BH14"/>
  <c r="BA14"/>
  <c r="D16" i="15"/>
  <c r="AC16" s="1"/>
  <c r="BB16" s="1"/>
  <c r="BH12" i="16"/>
  <c r="BA12"/>
  <c r="D14" i="15"/>
  <c r="AC14" s="1"/>
  <c r="BB14" s="1"/>
  <c r="BO12" i="16"/>
  <c r="BO19"/>
  <c r="D21" i="15"/>
  <c r="AC21" s="1"/>
  <c r="BB21" s="1"/>
  <c r="AT19" i="16"/>
  <c r="BH19"/>
  <c r="D45" i="15"/>
  <c r="AC45" s="1"/>
  <c r="BB45" s="1"/>
  <c r="BO43" i="16"/>
  <c r="BH43"/>
  <c r="BA43"/>
  <c r="BH44"/>
  <c r="AT44"/>
  <c r="BO44"/>
  <c r="D46" i="15"/>
  <c r="AC46" s="1"/>
  <c r="BB46" s="1"/>
  <c r="D49"/>
  <c r="AC49" s="1"/>
  <c r="BB49" s="1"/>
  <c r="BA47" i="16"/>
  <c r="BH47"/>
  <c r="BO47"/>
  <c r="BO40"/>
  <c r="AT40"/>
  <c r="D42" i="15"/>
  <c r="AC42" s="1"/>
  <c r="BB42" s="1"/>
  <c r="CD210" i="20"/>
  <c r="CD150"/>
  <c r="CD263"/>
  <c r="CD31"/>
  <c r="BF196" i="24"/>
  <c r="BL196" i="20"/>
  <c r="BG196" i="24"/>
  <c r="I29" i="22"/>
  <c r="J29" i="19"/>
  <c r="L29" s="1"/>
  <c r="N29" s="1"/>
  <c r="P29" s="1"/>
  <c r="R29" s="1"/>
  <c r="T29" s="1"/>
  <c r="V29" s="1"/>
  <c r="X29" s="1"/>
  <c r="Z29" s="1"/>
  <c r="AB29" s="1"/>
  <c r="AE29" s="1"/>
  <c r="AG29" s="1"/>
  <c r="AI29" s="1"/>
  <c r="AK29" s="1"/>
  <c r="AM29" s="1"/>
  <c r="AO29" s="1"/>
  <c r="AQ29" s="1"/>
  <c r="AS29" s="1"/>
  <c r="AU29" s="1"/>
  <c r="AW29" s="1"/>
  <c r="AY29" s="1"/>
  <c r="BA29" s="1"/>
  <c r="BD29" s="1"/>
  <c r="BF29" s="1"/>
  <c r="BH29" s="1"/>
  <c r="BJ29" s="1"/>
  <c r="BL29" s="1"/>
  <c r="BN29" s="1"/>
  <c r="BP29" s="1"/>
  <c r="BR29" s="1"/>
  <c r="BT29" s="1"/>
  <c r="BV29" s="1"/>
  <c r="BX29" s="1"/>
  <c r="BZ29" s="1"/>
  <c r="CB29" s="1"/>
  <c r="BE43" i="20"/>
  <c r="AR43"/>
  <c r="CE188"/>
  <c r="CE172"/>
  <c r="CE171"/>
  <c r="CE156"/>
  <c r="CE155"/>
  <c r="CE140"/>
  <c r="CE139"/>
  <c r="CE124"/>
  <c r="CE123"/>
  <c r="CE108"/>
  <c r="CE107"/>
  <c r="CE92"/>
  <c r="CE91"/>
  <c r="CE76"/>
  <c r="CE75"/>
  <c r="CE60"/>
  <c r="CE59"/>
  <c r="CE44"/>
  <c r="CE43"/>
  <c r="CE28"/>
  <c r="BB28" i="17"/>
  <c r="CE27" i="20"/>
  <c r="BB27" i="17"/>
  <c r="BD27" s="1"/>
  <c r="CE271" i="20"/>
  <c r="CE259"/>
  <c r="CE251"/>
  <c r="A305" i="25"/>
  <c r="B282" i="24"/>
  <c r="B275"/>
  <c r="B272"/>
  <c r="B270"/>
  <c r="B268"/>
  <c r="B266"/>
  <c r="B264"/>
  <c r="B262"/>
  <c r="A260" i="25"/>
  <c r="B257" i="24"/>
  <c r="B245"/>
  <c r="A231" i="25"/>
  <c r="B229" i="24"/>
  <c r="B225"/>
  <c r="B209"/>
  <c r="A204" i="25"/>
  <c r="B175" i="24"/>
  <c r="A165" i="25"/>
  <c r="A159"/>
  <c r="A157"/>
  <c r="A141"/>
  <c r="A133"/>
  <c r="A125"/>
  <c r="A119"/>
  <c r="B117" i="24"/>
  <c r="A112" i="25"/>
  <c r="B110" i="24"/>
  <c r="A104" i="25"/>
  <c r="A99"/>
  <c r="B97" i="24"/>
  <c r="A70" i="25"/>
  <c r="B59" i="24"/>
  <c r="A55" i="25"/>
  <c r="A47"/>
  <c r="B32" i="24"/>
  <c r="A27" i="25"/>
  <c r="BB27" i="24"/>
  <c r="BJ199" i="17"/>
  <c r="BJ195"/>
  <c r="BJ191"/>
  <c r="BJ187"/>
  <c r="BJ183"/>
  <c r="BS225" i="20"/>
  <c r="BG149" i="24"/>
  <c r="BF149"/>
  <c r="BE141" i="20"/>
  <c r="AR141"/>
  <c r="AR139" i="17"/>
  <c r="AK139" i="20"/>
  <c r="BJ73" i="17"/>
  <c r="BG7" i="19"/>
  <c r="AH7"/>
  <c r="CD67" i="20"/>
  <c r="BJ148" i="17"/>
  <c r="AR109" i="20"/>
  <c r="BE109"/>
  <c r="AR52"/>
  <c r="BE52"/>
  <c r="CD44"/>
  <c r="CD113"/>
  <c r="BZ23" i="18"/>
  <c r="CA23" s="1"/>
  <c r="CB13"/>
  <c r="BG140" i="24"/>
  <c r="BL140" i="20"/>
  <c r="BF140" i="24"/>
  <c r="BL143" i="20"/>
  <c r="BG143" i="24"/>
  <c r="BF143"/>
  <c r="BX29" i="20"/>
  <c r="BV30"/>
  <c r="BD22" i="24"/>
  <c r="BD21"/>
  <c r="AR284" i="17"/>
  <c r="AK284" i="20"/>
  <c r="BJ300" i="17"/>
  <c r="AR211"/>
  <c r="AK211" i="20"/>
  <c r="AK188"/>
  <c r="AR188" i="17"/>
  <c r="BE220" i="20"/>
  <c r="AR220"/>
  <c r="D30" i="10"/>
  <c r="C2" i="3"/>
  <c r="S51" i="22"/>
  <c r="T51" i="19"/>
  <c r="V51" s="1"/>
  <c r="X51" s="1"/>
  <c r="Z51" s="1"/>
  <c r="AB51" s="1"/>
  <c r="AE51" s="1"/>
  <c r="AG51" s="1"/>
  <c r="AI51" s="1"/>
  <c r="AK51" s="1"/>
  <c r="AM51" s="1"/>
  <c r="AO51" s="1"/>
  <c r="AQ51" s="1"/>
  <c r="AS51" s="1"/>
  <c r="AU51" s="1"/>
  <c r="AW51" s="1"/>
  <c r="AY51" s="1"/>
  <c r="BA51" s="1"/>
  <c r="BD51" s="1"/>
  <c r="BF51" s="1"/>
  <c r="BH51" s="1"/>
  <c r="BJ51" s="1"/>
  <c r="BL51" s="1"/>
  <c r="BN51" s="1"/>
  <c r="BP51" s="1"/>
  <c r="BR51" s="1"/>
  <c r="BT51" s="1"/>
  <c r="BV51" s="1"/>
  <c r="BX51" s="1"/>
  <c r="BZ51" s="1"/>
  <c r="CB51" s="1"/>
  <c r="L13" i="22"/>
  <c r="N13" s="1"/>
  <c r="P13" s="1"/>
  <c r="R13" s="1"/>
  <c r="T13" s="1"/>
  <c r="V13" s="1"/>
  <c r="X13" s="1"/>
  <c r="Z13" s="1"/>
  <c r="AB13" s="1"/>
  <c r="AE13" s="1"/>
  <c r="AG13" s="1"/>
  <c r="AI13" s="1"/>
  <c r="AK13" s="1"/>
  <c r="AM13" s="1"/>
  <c r="AO13" s="1"/>
  <c r="AQ13" s="1"/>
  <c r="AS13" s="1"/>
  <c r="AU13" s="1"/>
  <c r="AW13" s="1"/>
  <c r="AY13" s="1"/>
  <c r="BA13" s="1"/>
  <c r="BD13" s="1"/>
  <c r="BF13" s="1"/>
  <c r="BH13" s="1"/>
  <c r="BJ13" s="1"/>
  <c r="BL13" s="1"/>
  <c r="BN13" s="1"/>
  <c r="BP13" s="1"/>
  <c r="BR13" s="1"/>
  <c r="BT13" s="1"/>
  <c r="BV13" s="1"/>
  <c r="BX13" s="1"/>
  <c r="BZ13" s="1"/>
  <c r="CB13" s="1"/>
  <c r="CB52" s="1"/>
  <c r="B4" i="3" s="1"/>
  <c r="AS7" i="19"/>
  <c r="AT47" i="16"/>
  <c r="AT12"/>
  <c r="BA41"/>
  <c r="AT23"/>
  <c r="BE112" i="20"/>
  <c r="AI22" i="22"/>
  <c r="AK22" s="1"/>
  <c r="AM22" s="1"/>
  <c r="AO22" s="1"/>
  <c r="AQ22" s="1"/>
  <c r="AS22" s="1"/>
  <c r="AU22" s="1"/>
  <c r="AW22" s="1"/>
  <c r="AY22" s="1"/>
  <c r="BA22" s="1"/>
  <c r="BD22" s="1"/>
  <c r="BF22" s="1"/>
  <c r="BH22" s="1"/>
  <c r="BJ22" s="1"/>
  <c r="BL22" s="1"/>
  <c r="BN22" s="1"/>
  <c r="BP22" s="1"/>
  <c r="BR22" s="1"/>
  <c r="BT22" s="1"/>
  <c r="BV22" s="1"/>
  <c r="BX22" s="1"/>
  <c r="BZ22" s="1"/>
  <c r="CB22" s="1"/>
  <c r="BL149" i="20"/>
  <c r="CD272"/>
  <c r="AR283"/>
  <c r="BE283"/>
  <c r="CD202"/>
  <c r="BG216" i="24"/>
  <c r="BF216"/>
  <c r="BL216" i="20"/>
  <c r="BL201"/>
  <c r="BG201" i="24"/>
  <c r="BF201"/>
  <c r="BG31"/>
  <c r="BF31"/>
  <c r="A274" i="25"/>
  <c r="AK131" i="20"/>
  <c r="AR131" i="17"/>
  <c r="BJ111"/>
  <c r="AR79"/>
  <c r="AK79" i="20"/>
  <c r="AR79" s="1"/>
  <c r="O36" i="31"/>
  <c r="O36" i="32"/>
  <c r="AM29" i="16"/>
  <c r="CF29" i="18"/>
  <c r="AM31" i="16"/>
  <c r="CF31" i="18"/>
  <c r="O38" i="31"/>
  <c r="O38" i="32"/>
  <c r="BL303" i="20"/>
  <c r="BF303" i="24"/>
  <c r="BG303"/>
  <c r="BE187" i="20"/>
  <c r="AR187"/>
  <c r="BJ186" i="17"/>
  <c r="CD19" i="20"/>
  <c r="BE132"/>
  <c r="AR132"/>
  <c r="BJ178" i="17"/>
  <c r="CD159" i="20"/>
  <c r="AR15"/>
  <c r="BE15"/>
  <c r="CD260"/>
  <c r="CD37"/>
  <c r="BJ52" i="24"/>
  <c r="BG7" i="15"/>
  <c r="AI22" i="19"/>
  <c r="AK22" s="1"/>
  <c r="AM22" s="1"/>
  <c r="AO22" s="1"/>
  <c r="AQ22" s="1"/>
  <c r="AS22" s="1"/>
  <c r="AU22" s="1"/>
  <c r="AW22" s="1"/>
  <c r="AY22" s="1"/>
  <c r="BA22" s="1"/>
  <c r="BD22" s="1"/>
  <c r="BF22" s="1"/>
  <c r="BH22" s="1"/>
  <c r="BJ22" s="1"/>
  <c r="BL22" s="1"/>
  <c r="BN22" s="1"/>
  <c r="BP22" s="1"/>
  <c r="BR22" s="1"/>
  <c r="BT22" s="1"/>
  <c r="BV22" s="1"/>
  <c r="BX22" s="1"/>
  <c r="BZ22" s="1"/>
  <c r="CB22" s="1"/>
  <c r="AS7" i="22"/>
  <c r="BH40" i="16"/>
  <c r="AT43"/>
  <c r="BO14"/>
  <c r="BA39"/>
  <c r="BH17"/>
  <c r="T51" i="22"/>
  <c r="V51" s="1"/>
  <c r="X51" s="1"/>
  <c r="Z51" s="1"/>
  <c r="AB51" s="1"/>
  <c r="AE51" s="1"/>
  <c r="AG51" s="1"/>
  <c r="AI51" s="1"/>
  <c r="AK51" s="1"/>
  <c r="AM51" s="1"/>
  <c r="AO51" s="1"/>
  <c r="AQ51" s="1"/>
  <c r="AS51" s="1"/>
  <c r="AU51" s="1"/>
  <c r="AW51" s="1"/>
  <c r="AY51" s="1"/>
  <c r="BA51" s="1"/>
  <c r="BD51" s="1"/>
  <c r="BF51" s="1"/>
  <c r="BH51" s="1"/>
  <c r="BJ51" s="1"/>
  <c r="BL51" s="1"/>
  <c r="BN51" s="1"/>
  <c r="BP51" s="1"/>
  <c r="BR51" s="1"/>
  <c r="BT51" s="1"/>
  <c r="BV51" s="1"/>
  <c r="BX51" s="1"/>
  <c r="BZ51" s="1"/>
  <c r="CB51" s="1"/>
  <c r="CF15" i="18"/>
  <c r="CG15"/>
  <c r="AM20" i="16"/>
  <c r="O27" i="32"/>
  <c r="CG20" i="18"/>
  <c r="O27" i="31"/>
  <c r="AM24" i="16"/>
  <c r="O31" i="31"/>
  <c r="AE11" i="16"/>
  <c r="BO11"/>
  <c r="AH11"/>
  <c r="G11"/>
  <c r="BO18"/>
  <c r="AT18"/>
  <c r="BA48"/>
  <c r="BH48"/>
  <c r="AT36"/>
  <c r="BO36"/>
  <c r="D38" i="15"/>
  <c r="AC38" s="1"/>
  <c r="BB38" s="1"/>
  <c r="D35"/>
  <c r="AC35" s="1"/>
  <c r="BB35" s="1"/>
  <c r="BO33" i="16"/>
  <c r="BA33"/>
  <c r="AT33"/>
  <c r="BH25"/>
  <c r="BO25"/>
  <c r="BH37"/>
  <c r="BO37"/>
  <c r="AT37"/>
  <c r="AT15"/>
  <c r="AM15" s="1"/>
  <c r="BA15"/>
  <c r="D24" i="15"/>
  <c r="AC24" s="1"/>
  <c r="BB24" s="1"/>
  <c r="BA22" i="16"/>
  <c r="BO22"/>
  <c r="BH22"/>
  <c r="CD54" i="20"/>
  <c r="CD42"/>
  <c r="CD178"/>
  <c r="BD25" i="17"/>
  <c r="BD26"/>
  <c r="CD17" i="20"/>
  <c r="BL88"/>
  <c r="BG88" i="24"/>
  <c r="CD176" i="20"/>
  <c r="BG202" i="24"/>
  <c r="BF202"/>
  <c r="BG40"/>
  <c r="BL40" i="20"/>
  <c r="AR116" i="17"/>
  <c r="AK116" i="20"/>
  <c r="BY23" i="16"/>
  <c r="BZ23" s="1"/>
  <c r="CA13"/>
  <c r="BJ34" i="17"/>
  <c r="BX17" i="20"/>
  <c r="BX18"/>
  <c r="BG28" i="24"/>
  <c r="BL28" i="20"/>
  <c r="BF28" i="24"/>
  <c r="BE35" i="20"/>
  <c r="AR35"/>
  <c r="BE171"/>
  <c r="AR171"/>
  <c r="AR291"/>
  <c r="BE291"/>
  <c r="AD10" i="25"/>
  <c r="BZ17" i="18"/>
  <c r="AM16" i="16"/>
  <c r="AM34"/>
  <c r="V13" i="19"/>
  <c r="X13" s="1"/>
  <c r="Z13" s="1"/>
  <c r="AB13" s="1"/>
  <c r="AE13" s="1"/>
  <c r="AG13" s="1"/>
  <c r="AI13" s="1"/>
  <c r="AK13" s="1"/>
  <c r="AM13" s="1"/>
  <c r="AO13" s="1"/>
  <c r="AQ13" s="1"/>
  <c r="AS13" s="1"/>
  <c r="AU13" s="1"/>
  <c r="AW13" s="1"/>
  <c r="AY13" s="1"/>
  <c r="BA13" s="1"/>
  <c r="BD13" s="1"/>
  <c r="BF13" s="1"/>
  <c r="BH13" s="1"/>
  <c r="BJ13" s="1"/>
  <c r="BL13" s="1"/>
  <c r="BN13" s="1"/>
  <c r="BP13" s="1"/>
  <c r="BR13" s="1"/>
  <c r="BT13" s="1"/>
  <c r="BV13" s="1"/>
  <c r="BX13" s="1"/>
  <c r="BZ13" s="1"/>
  <c r="CB13" s="1"/>
  <c r="CB52" s="1"/>
  <c r="B3" i="3" s="1"/>
  <c r="L38" i="22"/>
  <c r="N38" s="1"/>
  <c r="P38" s="1"/>
  <c r="R38" s="1"/>
  <c r="T38" s="1"/>
  <c r="V38" s="1"/>
  <c r="X38" s="1"/>
  <c r="Z38" s="1"/>
  <c r="AB38" s="1"/>
  <c r="AE38" s="1"/>
  <c r="AG38" s="1"/>
  <c r="AI38" s="1"/>
  <c r="AK38" s="1"/>
  <c r="AM38" s="1"/>
  <c r="AO38" s="1"/>
  <c r="AQ38" s="1"/>
  <c r="AS38" s="1"/>
  <c r="AU38" s="1"/>
  <c r="AW38" s="1"/>
  <c r="AY38" s="1"/>
  <c r="BA38" s="1"/>
  <c r="BD38" s="1"/>
  <c r="BF38" s="1"/>
  <c r="BH38" s="1"/>
  <c r="BJ38" s="1"/>
  <c r="BL38" s="1"/>
  <c r="BN38" s="1"/>
  <c r="BP38" s="1"/>
  <c r="BR38" s="1"/>
  <c r="BT38" s="1"/>
  <c r="BV38" s="1"/>
  <c r="BX38" s="1"/>
  <c r="BZ38" s="1"/>
  <c r="CB38" s="1"/>
  <c r="P41"/>
  <c r="R41" s="1"/>
  <c r="T41" s="1"/>
  <c r="V41" s="1"/>
  <c r="X41" s="1"/>
  <c r="Z41" s="1"/>
  <c r="AB41" s="1"/>
  <c r="AE41" s="1"/>
  <c r="AG41" s="1"/>
  <c r="AI41" s="1"/>
  <c r="AK41" s="1"/>
  <c r="AM41" s="1"/>
  <c r="AO41" s="1"/>
  <c r="AQ41" s="1"/>
  <c r="AS41" s="1"/>
  <c r="AU41" s="1"/>
  <c r="AW41" s="1"/>
  <c r="AY41" s="1"/>
  <c r="BA41" s="1"/>
  <c r="BD41" s="1"/>
  <c r="BF41" s="1"/>
  <c r="BH41" s="1"/>
  <c r="BJ41" s="1"/>
  <c r="BL41" s="1"/>
  <c r="BN41" s="1"/>
  <c r="BP41" s="1"/>
  <c r="BR41" s="1"/>
  <c r="BT41" s="1"/>
  <c r="BV41" s="1"/>
  <c r="BX41" s="1"/>
  <c r="BZ41" s="1"/>
  <c r="CB41" s="1"/>
  <c r="H18" i="19"/>
  <c r="J18" s="1"/>
  <c r="L18" s="1"/>
  <c r="N18" s="1"/>
  <c r="P18" s="1"/>
  <c r="R18" s="1"/>
  <c r="T18" s="1"/>
  <c r="V18" s="1"/>
  <c r="X18" s="1"/>
  <c r="Z18" s="1"/>
  <c r="AB18" s="1"/>
  <c r="AE18" s="1"/>
  <c r="AG18" s="1"/>
  <c r="AI18" s="1"/>
  <c r="AK18" s="1"/>
  <c r="AM18" s="1"/>
  <c r="AO18" s="1"/>
  <c r="AQ18" s="1"/>
  <c r="AS18" s="1"/>
  <c r="AU18" s="1"/>
  <c r="AW18" s="1"/>
  <c r="AY18" s="1"/>
  <c r="BA18" s="1"/>
  <c r="BD18" s="1"/>
  <c r="BF18" s="1"/>
  <c r="BH18" s="1"/>
  <c r="BJ18" s="1"/>
  <c r="BL18" s="1"/>
  <c r="BN18" s="1"/>
  <c r="BP18" s="1"/>
  <c r="BR18" s="1"/>
  <c r="BT18" s="1"/>
  <c r="BV18" s="1"/>
  <c r="BX18" s="1"/>
  <c r="BZ18" s="1"/>
  <c r="CB18" s="1"/>
  <c r="AI16"/>
  <c r="AK16" s="1"/>
  <c r="AM16" s="1"/>
  <c r="AO16" s="1"/>
  <c r="AQ16" s="1"/>
  <c r="AS16" s="1"/>
  <c r="AU16" s="1"/>
  <c r="AW16" s="1"/>
  <c r="AY16" s="1"/>
  <c r="BA16" s="1"/>
  <c r="BD16" s="1"/>
  <c r="BF16" s="1"/>
  <c r="BH16" s="1"/>
  <c r="BJ16" s="1"/>
  <c r="BL16" s="1"/>
  <c r="BN16" s="1"/>
  <c r="BP16" s="1"/>
  <c r="BR16" s="1"/>
  <c r="BT16" s="1"/>
  <c r="BV16" s="1"/>
  <c r="BX16" s="1"/>
  <c r="BZ16" s="1"/>
  <c r="CB16" s="1"/>
  <c r="CG13" i="18"/>
  <c r="AM13" i="16"/>
  <c r="CF13" i="18"/>
  <c r="O20" i="32"/>
  <c r="AT28" i="16"/>
  <c r="BO28"/>
  <c r="CD310" i="20"/>
  <c r="BF272" i="24"/>
  <c r="BG272"/>
  <c r="CD302" i="20"/>
  <c r="CD114"/>
  <c r="BF247" i="24"/>
  <c r="BA247" s="1"/>
  <c r="BL247" i="20"/>
  <c r="BF22" i="24"/>
  <c r="BL22" i="20"/>
  <c r="BG22" i="24"/>
  <c r="BL172" i="20"/>
  <c r="BG172" i="24"/>
  <c r="BF172"/>
  <c r="CD92" i="20"/>
  <c r="BG313" i="24"/>
  <c r="BL313" i="20"/>
  <c r="BF313" i="24"/>
  <c r="CD30" i="20"/>
  <c r="CD231"/>
  <c r="BF169" i="24"/>
  <c r="BG169"/>
  <c r="BL169" i="20"/>
  <c r="AR257"/>
  <c r="BE257"/>
  <c r="AK55"/>
  <c r="AR55" i="17"/>
  <c r="AR319" s="1"/>
  <c r="BZ11" i="18" s="1"/>
  <c r="AR50" i="20"/>
  <c r="BE50"/>
  <c r="AM26" i="16"/>
  <c r="AM42"/>
  <c r="AM21"/>
  <c r="AT48"/>
  <c r="AM48" s="1"/>
  <c r="P41" i="19"/>
  <c r="R41" s="1"/>
  <c r="T41" s="1"/>
  <c r="V41" s="1"/>
  <c r="X41" s="1"/>
  <c r="Z41" s="1"/>
  <c r="AB41" s="1"/>
  <c r="AE41" s="1"/>
  <c r="AG41" s="1"/>
  <c r="AI41" s="1"/>
  <c r="AK41" s="1"/>
  <c r="AM41" s="1"/>
  <c r="AO41" s="1"/>
  <c r="AQ41" s="1"/>
  <c r="AS41" s="1"/>
  <c r="AU41" s="1"/>
  <c r="AW41" s="1"/>
  <c r="AY41" s="1"/>
  <c r="BA41" s="1"/>
  <c r="BD41" s="1"/>
  <c r="BF41" s="1"/>
  <c r="BH41" s="1"/>
  <c r="BJ41" s="1"/>
  <c r="BL41" s="1"/>
  <c r="BN41" s="1"/>
  <c r="BP41" s="1"/>
  <c r="BR41" s="1"/>
  <c r="BT41" s="1"/>
  <c r="BV41" s="1"/>
  <c r="BX41" s="1"/>
  <c r="BZ41" s="1"/>
  <c r="CB41" s="1"/>
  <c r="V16" i="22"/>
  <c r="X16" s="1"/>
  <c r="Z16" s="1"/>
  <c r="AB16" s="1"/>
  <c r="AE16" s="1"/>
  <c r="AG16" s="1"/>
  <c r="AI16" s="1"/>
  <c r="AK16" s="1"/>
  <c r="AM16" s="1"/>
  <c r="AO16" s="1"/>
  <c r="AQ16" s="1"/>
  <c r="AS16" s="1"/>
  <c r="AU16" s="1"/>
  <c r="AW16" s="1"/>
  <c r="AY16" s="1"/>
  <c r="BA16" s="1"/>
  <c r="BD16" s="1"/>
  <c r="BF16" s="1"/>
  <c r="BH16" s="1"/>
  <c r="BJ16" s="1"/>
  <c r="BL16" s="1"/>
  <c r="BN16" s="1"/>
  <c r="BP16" s="1"/>
  <c r="BR16" s="1"/>
  <c r="BT16" s="1"/>
  <c r="BV16" s="1"/>
  <c r="BX16" s="1"/>
  <c r="BZ16" s="1"/>
  <c r="CB16" s="1"/>
  <c r="CD298" i="20"/>
  <c r="BF67" i="24"/>
  <c r="BG67"/>
  <c r="BF42"/>
  <c r="BG42"/>
  <c r="CD47" i="20"/>
  <c r="BZ17" i="16"/>
  <c r="CA14" s="1"/>
  <c r="CA15" s="1"/>
  <c r="CA16" s="1"/>
  <c r="CD110" i="20"/>
  <c r="BX25"/>
  <c r="BX26"/>
  <c r="AX5" i="19"/>
  <c r="BW5"/>
  <c r="BD19" i="24"/>
  <c r="BD20"/>
  <c r="BL29" i="20"/>
  <c r="BF29" i="24"/>
  <c r="BG29"/>
  <c r="CD239" i="20"/>
  <c r="BF114" i="24"/>
  <c r="BG114"/>
  <c r="CD215" i="20"/>
  <c r="BF154" i="24"/>
  <c r="BL154" i="20"/>
  <c r="BG154" i="24"/>
  <c r="BL238" i="20"/>
  <c r="BF238" i="24"/>
  <c r="BA238" s="1"/>
  <c r="BG198"/>
  <c r="BL198" i="20"/>
  <c r="BF267" i="24"/>
  <c r="BL267" i="20"/>
  <c r="BG267" i="24"/>
  <c r="CD136" i="20"/>
  <c r="BG280" i="24"/>
  <c r="BL280" i="20"/>
  <c r="CD58"/>
  <c r="BE96"/>
  <c r="AR96"/>
  <c r="BL126"/>
  <c r="BG126" i="24"/>
  <c r="CD119" i="20"/>
  <c r="CD277"/>
  <c r="AR184" i="17"/>
  <c r="AK184" i="20"/>
  <c r="BE232"/>
  <c r="AR232"/>
  <c r="AR142" i="17"/>
  <c r="AK142" i="20"/>
  <c r="BE158"/>
  <c r="AR158"/>
  <c r="AR164" i="17"/>
  <c r="AK164" i="20"/>
  <c r="AR237"/>
  <c r="BE237"/>
  <c r="AR134"/>
  <c r="BE134"/>
  <c r="AR242"/>
  <c r="BE242"/>
  <c r="BE306"/>
  <c r="AR306"/>
  <c r="BG312" i="24"/>
  <c r="BF312"/>
  <c r="BL312" i="20"/>
  <c r="BK25" i="24"/>
  <c r="CD72" i="20"/>
  <c r="BJ39" i="24"/>
  <c r="E42" i="22"/>
  <c r="F42" s="1"/>
  <c r="H42" s="1"/>
  <c r="J42" s="1"/>
  <c r="L42" s="1"/>
  <c r="N42" s="1"/>
  <c r="P42" s="1"/>
  <c r="R42" s="1"/>
  <c r="T42" s="1"/>
  <c r="V42" s="1"/>
  <c r="X42" s="1"/>
  <c r="Z42" s="1"/>
  <c r="AB42" s="1"/>
  <c r="AE42" s="1"/>
  <c r="AG42" s="1"/>
  <c r="AI42" s="1"/>
  <c r="AK42" s="1"/>
  <c r="AM42" s="1"/>
  <c r="AO42" s="1"/>
  <c r="AQ42" s="1"/>
  <c r="AS42" s="1"/>
  <c r="AU42" s="1"/>
  <c r="AW42" s="1"/>
  <c r="AY42" s="1"/>
  <c r="BA42" s="1"/>
  <c r="BD42" s="1"/>
  <c r="BF42" s="1"/>
  <c r="BH42" s="1"/>
  <c r="BJ42" s="1"/>
  <c r="BL42" s="1"/>
  <c r="BN42" s="1"/>
  <c r="BP42" s="1"/>
  <c r="BR42" s="1"/>
  <c r="BT42" s="1"/>
  <c r="BV42" s="1"/>
  <c r="BX42" s="1"/>
  <c r="BZ42" s="1"/>
  <c r="CB42" s="1"/>
  <c r="F42" i="19"/>
  <c r="H42" s="1"/>
  <c r="J42" s="1"/>
  <c r="L42" s="1"/>
  <c r="N42" s="1"/>
  <c r="P42" s="1"/>
  <c r="R42" s="1"/>
  <c r="T42" s="1"/>
  <c r="V42" s="1"/>
  <c r="X42" s="1"/>
  <c r="Z42" s="1"/>
  <c r="AB42" s="1"/>
  <c r="AE42" s="1"/>
  <c r="AG42" s="1"/>
  <c r="AI42" s="1"/>
  <c r="AK42" s="1"/>
  <c r="AM42" s="1"/>
  <c r="AO42" s="1"/>
  <c r="AQ42" s="1"/>
  <c r="AS42" s="1"/>
  <c r="AU42" s="1"/>
  <c r="AW42" s="1"/>
  <c r="AY42" s="1"/>
  <c r="BA42" s="1"/>
  <c r="BD42" s="1"/>
  <c r="BF42" s="1"/>
  <c r="BH42" s="1"/>
  <c r="BJ42" s="1"/>
  <c r="BL42" s="1"/>
  <c r="BN42" s="1"/>
  <c r="BP42" s="1"/>
  <c r="BR42" s="1"/>
  <c r="BT42" s="1"/>
  <c r="BV42" s="1"/>
  <c r="BX42" s="1"/>
  <c r="BZ42" s="1"/>
  <c r="CB42" s="1"/>
  <c r="E33" i="22"/>
  <c r="F33" s="1"/>
  <c r="H33" s="1"/>
  <c r="J33" s="1"/>
  <c r="L33" s="1"/>
  <c r="N33" s="1"/>
  <c r="P33" s="1"/>
  <c r="R33" s="1"/>
  <c r="T33" s="1"/>
  <c r="V33" s="1"/>
  <c r="X33" s="1"/>
  <c r="Z33" s="1"/>
  <c r="AB33" s="1"/>
  <c r="AE33" s="1"/>
  <c r="AG33" s="1"/>
  <c r="AI33" s="1"/>
  <c r="AK33" s="1"/>
  <c r="AM33" s="1"/>
  <c r="AO33" s="1"/>
  <c r="AQ33" s="1"/>
  <c r="AS33" s="1"/>
  <c r="AU33" s="1"/>
  <c r="AW33" s="1"/>
  <c r="AY33" s="1"/>
  <c r="BA33" s="1"/>
  <c r="BD33" s="1"/>
  <c r="BF33" s="1"/>
  <c r="BH33" s="1"/>
  <c r="BJ33" s="1"/>
  <c r="BL33" s="1"/>
  <c r="BN33" s="1"/>
  <c r="BP33" s="1"/>
  <c r="BR33" s="1"/>
  <c r="BT33" s="1"/>
  <c r="BV33" s="1"/>
  <c r="BX33" s="1"/>
  <c r="BZ33" s="1"/>
  <c r="CB33" s="1"/>
  <c r="F33" i="19"/>
  <c r="H33" s="1"/>
  <c r="J33" s="1"/>
  <c r="L33" s="1"/>
  <c r="N33" s="1"/>
  <c r="P33" s="1"/>
  <c r="R33" s="1"/>
  <c r="T33" s="1"/>
  <c r="V33" s="1"/>
  <c r="X33" s="1"/>
  <c r="Z33" s="1"/>
  <c r="AB33" s="1"/>
  <c r="AE33" s="1"/>
  <c r="AG33" s="1"/>
  <c r="AI33" s="1"/>
  <c r="AK33" s="1"/>
  <c r="AM33" s="1"/>
  <c r="AO33" s="1"/>
  <c r="AQ33" s="1"/>
  <c r="AS33" s="1"/>
  <c r="AU33" s="1"/>
  <c r="AW33" s="1"/>
  <c r="AY33" s="1"/>
  <c r="BA33" s="1"/>
  <c r="BD33" s="1"/>
  <c r="BF33" s="1"/>
  <c r="BH33" s="1"/>
  <c r="BJ33" s="1"/>
  <c r="BL33" s="1"/>
  <c r="BN33" s="1"/>
  <c r="BP33" s="1"/>
  <c r="BR33" s="1"/>
  <c r="BT33" s="1"/>
  <c r="BV33" s="1"/>
  <c r="BX33" s="1"/>
  <c r="BZ33" s="1"/>
  <c r="CB33" s="1"/>
  <c r="E21" i="22"/>
  <c r="F21" s="1"/>
  <c r="H21" s="1"/>
  <c r="J21" s="1"/>
  <c r="L21" s="1"/>
  <c r="N21" s="1"/>
  <c r="P21" s="1"/>
  <c r="R21" s="1"/>
  <c r="T21" s="1"/>
  <c r="V21" s="1"/>
  <c r="X21" s="1"/>
  <c r="Z21" s="1"/>
  <c r="AB21" s="1"/>
  <c r="AE21" s="1"/>
  <c r="AG21" s="1"/>
  <c r="AI21" s="1"/>
  <c r="AK21" s="1"/>
  <c r="AM21" s="1"/>
  <c r="AO21" s="1"/>
  <c r="AQ21" s="1"/>
  <c r="AS21" s="1"/>
  <c r="AU21" s="1"/>
  <c r="AW21" s="1"/>
  <c r="AY21" s="1"/>
  <c r="BA21" s="1"/>
  <c r="BD21" s="1"/>
  <c r="BF21" s="1"/>
  <c r="BH21" s="1"/>
  <c r="BJ21" s="1"/>
  <c r="BL21" s="1"/>
  <c r="BN21" s="1"/>
  <c r="BP21" s="1"/>
  <c r="BR21" s="1"/>
  <c r="BT21" s="1"/>
  <c r="BV21" s="1"/>
  <c r="BX21" s="1"/>
  <c r="BZ21" s="1"/>
  <c r="CB21" s="1"/>
  <c r="F21" i="19"/>
  <c r="H21" s="1"/>
  <c r="J21" s="1"/>
  <c r="L21" s="1"/>
  <c r="N21" s="1"/>
  <c r="P21" s="1"/>
  <c r="R21" s="1"/>
  <c r="T21" s="1"/>
  <c r="V21" s="1"/>
  <c r="X21" s="1"/>
  <c r="Z21" s="1"/>
  <c r="AB21" s="1"/>
  <c r="AE21" s="1"/>
  <c r="AG21" s="1"/>
  <c r="AI21" s="1"/>
  <c r="AK21" s="1"/>
  <c r="AM21" s="1"/>
  <c r="AO21" s="1"/>
  <c r="AQ21" s="1"/>
  <c r="AS21" s="1"/>
  <c r="AU21" s="1"/>
  <c r="AW21" s="1"/>
  <c r="AY21" s="1"/>
  <c r="BA21" s="1"/>
  <c r="BD21" s="1"/>
  <c r="BF21" s="1"/>
  <c r="BH21" s="1"/>
  <c r="BJ21" s="1"/>
  <c r="BL21" s="1"/>
  <c r="BN21" s="1"/>
  <c r="BP21" s="1"/>
  <c r="BR21" s="1"/>
  <c r="BT21" s="1"/>
  <c r="BV21" s="1"/>
  <c r="BX21" s="1"/>
  <c r="BZ21" s="1"/>
  <c r="CB21" s="1"/>
  <c r="F17"/>
  <c r="H17" s="1"/>
  <c r="J17" s="1"/>
  <c r="L17" s="1"/>
  <c r="N17" s="1"/>
  <c r="P17" s="1"/>
  <c r="R17" s="1"/>
  <c r="T17" s="1"/>
  <c r="V17" s="1"/>
  <c r="X17" s="1"/>
  <c r="Z17" s="1"/>
  <c r="AB17" s="1"/>
  <c r="AE17" s="1"/>
  <c r="AG17" s="1"/>
  <c r="AI17" s="1"/>
  <c r="AK17" s="1"/>
  <c r="AM17" s="1"/>
  <c r="AO17" s="1"/>
  <c r="AQ17" s="1"/>
  <c r="AS17" s="1"/>
  <c r="AU17" s="1"/>
  <c r="AW17" s="1"/>
  <c r="AY17" s="1"/>
  <c r="BA17" s="1"/>
  <c r="BD17" s="1"/>
  <c r="BF17" s="1"/>
  <c r="BH17" s="1"/>
  <c r="BJ17" s="1"/>
  <c r="BL17" s="1"/>
  <c r="BN17" s="1"/>
  <c r="BP17" s="1"/>
  <c r="BR17" s="1"/>
  <c r="BT17" s="1"/>
  <c r="BV17" s="1"/>
  <c r="BX17" s="1"/>
  <c r="BZ17" s="1"/>
  <c r="CB17" s="1"/>
  <c r="E17" i="22"/>
  <c r="F17" s="1"/>
  <c r="H17" s="1"/>
  <c r="J17" s="1"/>
  <c r="L17" s="1"/>
  <c r="N17" s="1"/>
  <c r="P17" s="1"/>
  <c r="R17" s="1"/>
  <c r="T17" s="1"/>
  <c r="V17" s="1"/>
  <c r="X17" s="1"/>
  <c r="Z17" s="1"/>
  <c r="AB17" s="1"/>
  <c r="AE17" s="1"/>
  <c r="AG17" s="1"/>
  <c r="AI17" s="1"/>
  <c r="AK17" s="1"/>
  <c r="AM17" s="1"/>
  <c r="AO17" s="1"/>
  <c r="AQ17" s="1"/>
  <c r="AS17" s="1"/>
  <c r="AU17" s="1"/>
  <c r="AW17" s="1"/>
  <c r="AY17" s="1"/>
  <c r="BA17" s="1"/>
  <c r="BD17" s="1"/>
  <c r="BF17" s="1"/>
  <c r="BH17" s="1"/>
  <c r="BJ17" s="1"/>
  <c r="BL17" s="1"/>
  <c r="BN17" s="1"/>
  <c r="BP17" s="1"/>
  <c r="BR17" s="1"/>
  <c r="BT17" s="1"/>
  <c r="BV17" s="1"/>
  <c r="BX17" s="1"/>
  <c r="BZ17" s="1"/>
  <c r="CB17" s="1"/>
  <c r="G19"/>
  <c r="H19" s="1"/>
  <c r="J19" s="1"/>
  <c r="L19" s="1"/>
  <c r="N19" s="1"/>
  <c r="P19" s="1"/>
  <c r="R19" s="1"/>
  <c r="T19" s="1"/>
  <c r="V19" s="1"/>
  <c r="X19" s="1"/>
  <c r="Z19" s="1"/>
  <c r="AB19" s="1"/>
  <c r="AE19" s="1"/>
  <c r="AG19" s="1"/>
  <c r="AI19" s="1"/>
  <c r="AK19" s="1"/>
  <c r="AM19" s="1"/>
  <c r="AO19" s="1"/>
  <c r="AQ19" s="1"/>
  <c r="AS19" s="1"/>
  <c r="AU19" s="1"/>
  <c r="AW19" s="1"/>
  <c r="AY19" s="1"/>
  <c r="BA19" s="1"/>
  <c r="BD19" s="1"/>
  <c r="BF19" s="1"/>
  <c r="BH19" s="1"/>
  <c r="BJ19" s="1"/>
  <c r="BL19" s="1"/>
  <c r="BN19" s="1"/>
  <c r="BP19" s="1"/>
  <c r="BR19" s="1"/>
  <c r="BT19" s="1"/>
  <c r="BV19" s="1"/>
  <c r="BX19" s="1"/>
  <c r="BZ19" s="1"/>
  <c r="CB19" s="1"/>
  <c r="H19" i="19"/>
  <c r="J19" s="1"/>
  <c r="L19" s="1"/>
  <c r="N19" s="1"/>
  <c r="P19" s="1"/>
  <c r="R19" s="1"/>
  <c r="T19" s="1"/>
  <c r="V19" s="1"/>
  <c r="X19" s="1"/>
  <c r="Z19" s="1"/>
  <c r="AB19" s="1"/>
  <c r="AE19" s="1"/>
  <c r="AG19" s="1"/>
  <c r="AI19" s="1"/>
  <c r="AK19" s="1"/>
  <c r="AM19" s="1"/>
  <c r="AO19" s="1"/>
  <c r="AQ19" s="1"/>
  <c r="AS19" s="1"/>
  <c r="AU19" s="1"/>
  <c r="AW19" s="1"/>
  <c r="AY19" s="1"/>
  <c r="BA19" s="1"/>
  <c r="BD19" s="1"/>
  <c r="BF19" s="1"/>
  <c r="BH19" s="1"/>
  <c r="BJ19" s="1"/>
  <c r="BL19" s="1"/>
  <c r="BN19" s="1"/>
  <c r="BP19" s="1"/>
  <c r="BR19" s="1"/>
  <c r="BT19" s="1"/>
  <c r="BV19" s="1"/>
  <c r="BX19" s="1"/>
  <c r="BZ19" s="1"/>
  <c r="CB19" s="1"/>
  <c r="B314" i="25"/>
  <c r="BC314" i="24"/>
  <c r="BC313" s="1"/>
  <c r="BC312" s="1"/>
  <c r="AR103" i="17"/>
  <c r="AK103" i="20"/>
  <c r="AK48"/>
  <c r="AR48" i="17"/>
  <c r="BE36" i="20"/>
  <c r="AR36"/>
  <c r="BE21"/>
  <c r="AR21"/>
  <c r="CE168"/>
  <c r="CE167"/>
  <c r="CE152"/>
  <c r="CE151"/>
  <c r="CE136"/>
  <c r="CE135"/>
  <c r="CE120"/>
  <c r="CE119"/>
  <c r="CE104"/>
  <c r="CE103"/>
  <c r="CE88"/>
  <c r="CE87"/>
  <c r="CE72"/>
  <c r="CE71"/>
  <c r="CE56"/>
  <c r="CE55"/>
  <c r="CE39"/>
  <c r="B311" i="24"/>
  <c r="BW311" i="20"/>
  <c r="BW310" s="1"/>
  <c r="BW309" s="1"/>
  <c r="BW308" s="1"/>
  <c r="BW307" s="1"/>
  <c r="BW306" s="1"/>
  <c r="BW305" s="1"/>
  <c r="BW304" s="1"/>
  <c r="BW303" s="1"/>
  <c r="BW302" s="1"/>
  <c r="BW301" s="1"/>
  <c r="BW300" s="1"/>
  <c r="BW299" s="1"/>
  <c r="BW298" s="1"/>
  <c r="BW297" s="1"/>
  <c r="BW296" s="1"/>
  <c r="BW295" s="1"/>
  <c r="BW294" s="1"/>
  <c r="BW293" s="1"/>
  <c r="BW292" s="1"/>
  <c r="BW291" s="1"/>
  <c r="BW290" s="1"/>
  <c r="BW289" s="1"/>
  <c r="BW288" s="1"/>
  <c r="BW287" s="1"/>
  <c r="BW286" s="1"/>
  <c r="BW285" s="1"/>
  <c r="BW284" s="1"/>
  <c r="BW283" s="1"/>
  <c r="BW282" s="1"/>
  <c r="BW281" s="1"/>
  <c r="BW280" s="1"/>
  <c r="BW279" s="1"/>
  <c r="BW278" s="1"/>
  <c r="BW277" s="1"/>
  <c r="BW276" s="1"/>
  <c r="BW275" s="1"/>
  <c r="BW274" s="1"/>
  <c r="BW273" s="1"/>
  <c r="BW272" s="1"/>
  <c r="BW271" s="1"/>
  <c r="BW270" s="1"/>
  <c r="BW269" s="1"/>
  <c r="BW268" s="1"/>
  <c r="BW267" s="1"/>
  <c r="BW266" s="1"/>
  <c r="BW265" s="1"/>
  <c r="BW264" s="1"/>
  <c r="BW263" s="1"/>
  <c r="BW262" s="1"/>
  <c r="BW261" s="1"/>
  <c r="BW260" s="1"/>
  <c r="BW259" s="1"/>
  <c r="BW258" s="1"/>
  <c r="BW257" s="1"/>
  <c r="BW256" s="1"/>
  <c r="BW255" s="1"/>
  <c r="BW254" s="1"/>
  <c r="BW253" s="1"/>
  <c r="BW252" s="1"/>
  <c r="BW251" s="1"/>
  <c r="BW250" s="1"/>
  <c r="BW249" s="1"/>
  <c r="BW248" s="1"/>
  <c r="BW247" s="1"/>
  <c r="BW246" s="1"/>
  <c r="BW245" s="1"/>
  <c r="BW244" s="1"/>
  <c r="BW243" s="1"/>
  <c r="BW242" s="1"/>
  <c r="BW241" s="1"/>
  <c r="BW240" s="1"/>
  <c r="BW239" s="1"/>
  <c r="BW238" s="1"/>
  <c r="BW237" s="1"/>
  <c r="BW236" s="1"/>
  <c r="BW235" s="1"/>
  <c r="BW234" s="1"/>
  <c r="BW233" s="1"/>
  <c r="BW232" s="1"/>
  <c r="BW231" s="1"/>
  <c r="BW230" s="1"/>
  <c r="BW229" s="1"/>
  <c r="BW228" s="1"/>
  <c r="BW227" s="1"/>
  <c r="BW226" s="1"/>
  <c r="BW225" s="1"/>
  <c r="BW224" s="1"/>
  <c r="BW223" s="1"/>
  <c r="BW222" s="1"/>
  <c r="BW221" s="1"/>
  <c r="BW220" s="1"/>
  <c r="BW219" s="1"/>
  <c r="BW218" s="1"/>
  <c r="BW217" s="1"/>
  <c r="BW216" s="1"/>
  <c r="BW215" s="1"/>
  <c r="BW214" s="1"/>
  <c r="BW213" s="1"/>
  <c r="BW212" s="1"/>
  <c r="BW211" s="1"/>
  <c r="BW210" s="1"/>
  <c r="BW209" s="1"/>
  <c r="BW208" s="1"/>
  <c r="BW207" s="1"/>
  <c r="BW206" s="1"/>
  <c r="BW205" s="1"/>
  <c r="BW204" s="1"/>
  <c r="BW203" s="1"/>
  <c r="BW202" s="1"/>
  <c r="BW201" s="1"/>
  <c r="BW200" s="1"/>
  <c r="BW199" s="1"/>
  <c r="BW198" s="1"/>
  <c r="BW197" s="1"/>
  <c r="BW196" s="1"/>
  <c r="BW195" s="1"/>
  <c r="BW194" s="1"/>
  <c r="BW193" s="1"/>
  <c r="BW192" s="1"/>
  <c r="BW191" s="1"/>
  <c r="BW190" s="1"/>
  <c r="BW189" s="1"/>
  <c r="BW188" s="1"/>
  <c r="BW187" s="1"/>
  <c r="BW186" s="1"/>
  <c r="BW185" s="1"/>
  <c r="BW184" s="1"/>
  <c r="BW183" s="1"/>
  <c r="BW182" s="1"/>
  <c r="BW181" s="1"/>
  <c r="BW180" s="1"/>
  <c r="BW179" s="1"/>
  <c r="BW178" s="1"/>
  <c r="BW177" s="1"/>
  <c r="BW176" s="1"/>
  <c r="BW175" s="1"/>
  <c r="BW174" s="1"/>
  <c r="BW173" s="1"/>
  <c r="BW172" s="1"/>
  <c r="BW171" s="1"/>
  <c r="BW170" s="1"/>
  <c r="BW169" s="1"/>
  <c r="BW168" s="1"/>
  <c r="BW167" s="1"/>
  <c r="BW166" s="1"/>
  <c r="BW165" s="1"/>
  <c r="BW164" s="1"/>
  <c r="BW163" s="1"/>
  <c r="BW162" s="1"/>
  <c r="BW161" s="1"/>
  <c r="BW160" s="1"/>
  <c r="BW159" s="1"/>
  <c r="BW158" s="1"/>
  <c r="BW157" s="1"/>
  <c r="BW156" s="1"/>
  <c r="BW155" s="1"/>
  <c r="BW154" s="1"/>
  <c r="BW153" s="1"/>
  <c r="BW152" s="1"/>
  <c r="BW151" s="1"/>
  <c r="BW150" s="1"/>
  <c r="BW149" s="1"/>
  <c r="BW148" s="1"/>
  <c r="BW147" s="1"/>
  <c r="BW146" s="1"/>
  <c r="BW145" s="1"/>
  <c r="BW144" s="1"/>
  <c r="BW143" s="1"/>
  <c r="BW142" s="1"/>
  <c r="BW141" s="1"/>
  <c r="BW140" s="1"/>
  <c r="BW139" s="1"/>
  <c r="BW138" s="1"/>
  <c r="BW137" s="1"/>
  <c r="BW136" s="1"/>
  <c r="BW135" s="1"/>
  <c r="BW134" s="1"/>
  <c r="BW133" s="1"/>
  <c r="BW132" s="1"/>
  <c r="BW131" s="1"/>
  <c r="BW130" s="1"/>
  <c r="BW129" s="1"/>
  <c r="BW128" s="1"/>
  <c r="BW127" s="1"/>
  <c r="BW126" s="1"/>
  <c r="BW125" s="1"/>
  <c r="BW124" s="1"/>
  <c r="BW123" s="1"/>
  <c r="BW122" s="1"/>
  <c r="BW121" s="1"/>
  <c r="BW120" s="1"/>
  <c r="BW119" s="1"/>
  <c r="BW118" s="1"/>
  <c r="BW117" s="1"/>
  <c r="BW116" s="1"/>
  <c r="BW115" s="1"/>
  <c r="BW114" s="1"/>
  <c r="BW113" s="1"/>
  <c r="BW112" s="1"/>
  <c r="BW111" s="1"/>
  <c r="BW110" s="1"/>
  <c r="BW109" s="1"/>
  <c r="BW108" s="1"/>
  <c r="BW107" s="1"/>
  <c r="BW106" s="1"/>
  <c r="BW105" s="1"/>
  <c r="BW104" s="1"/>
  <c r="BW103" s="1"/>
  <c r="BW102" s="1"/>
  <c r="BW101" s="1"/>
  <c r="BW100" s="1"/>
  <c r="BW99" s="1"/>
  <c r="BW98" s="1"/>
  <c r="BW97" s="1"/>
  <c r="BW96" s="1"/>
  <c r="BW95" s="1"/>
  <c r="BW94" s="1"/>
  <c r="BW93" s="1"/>
  <c r="BW92" s="1"/>
  <c r="BW91" s="1"/>
  <c r="BW90" s="1"/>
  <c r="BW89" s="1"/>
  <c r="BW88" s="1"/>
  <c r="BW87" s="1"/>
  <c r="BW86" s="1"/>
  <c r="BW85" s="1"/>
  <c r="BW84" s="1"/>
  <c r="BW83" s="1"/>
  <c r="BW82" s="1"/>
  <c r="BW81" s="1"/>
  <c r="BW80" s="1"/>
  <c r="BW79" s="1"/>
  <c r="BW78" s="1"/>
  <c r="BW77" s="1"/>
  <c r="BW76" s="1"/>
  <c r="BW75" s="1"/>
  <c r="BW74" s="1"/>
  <c r="BW73" s="1"/>
  <c r="BW72" s="1"/>
  <c r="BW71" s="1"/>
  <c r="BW70" s="1"/>
  <c r="BW69" s="1"/>
  <c r="BW68" s="1"/>
  <c r="BW67" s="1"/>
  <c r="BW66" s="1"/>
  <c r="BW65" s="1"/>
  <c r="BW64" s="1"/>
  <c r="BW63" s="1"/>
  <c r="BW62" s="1"/>
  <c r="BW61" s="1"/>
  <c r="BW60" s="1"/>
  <c r="BW59" s="1"/>
  <c r="BW58" s="1"/>
  <c r="BW57" s="1"/>
  <c r="BW56" s="1"/>
  <c r="BW55" s="1"/>
  <c r="BW54" s="1"/>
  <c r="BW53" s="1"/>
  <c r="BW52" s="1"/>
  <c r="BW51" s="1"/>
  <c r="BW50" s="1"/>
  <c r="BW49" s="1"/>
  <c r="BW48" s="1"/>
  <c r="BW47" s="1"/>
  <c r="BW46" s="1"/>
  <c r="BW45" s="1"/>
  <c r="BW44" s="1"/>
  <c r="BW43" s="1"/>
  <c r="BW42" s="1"/>
  <c r="BW41" s="1"/>
  <c r="BW40" s="1"/>
  <c r="BW39" s="1"/>
  <c r="BW38" s="1"/>
  <c r="BW37" s="1"/>
  <c r="BW36" s="1"/>
  <c r="BW35" s="1"/>
  <c r="BW34" s="1"/>
  <c r="BW33" s="1"/>
  <c r="BW32" s="1"/>
  <c r="BW31" s="1"/>
  <c r="BW30" s="1"/>
  <c r="BW29" s="1"/>
  <c r="BW28" s="1"/>
  <c r="BW27" s="1"/>
  <c r="BW26" s="1"/>
  <c r="BW25" s="1"/>
  <c r="BW24" s="1"/>
  <c r="BW23" s="1"/>
  <c r="BW22" s="1"/>
  <c r="BW21" s="1"/>
  <c r="BW20" s="1"/>
  <c r="BW19" s="1"/>
  <c r="BW18" s="1"/>
  <c r="BW17" s="1"/>
  <c r="BW16" s="1"/>
  <c r="BW15" s="1"/>
  <c r="BW319" s="1"/>
  <c r="BW324" s="1"/>
  <c r="B303" i="24"/>
  <c r="B300"/>
  <c r="B292"/>
  <c r="A286" i="25"/>
  <c r="A278"/>
  <c r="B252" i="24"/>
  <c r="A248" i="25"/>
  <c r="B234" i="24"/>
  <c r="B223"/>
  <c r="B220"/>
  <c r="B218"/>
  <c r="A207" i="25"/>
  <c r="A187"/>
  <c r="B183" i="24"/>
  <c r="B179"/>
  <c r="A169" i="25"/>
  <c r="A149"/>
  <c r="A144"/>
  <c r="B107" i="24"/>
  <c r="A88" i="25"/>
  <c r="B83" i="24"/>
  <c r="A81" i="25"/>
  <c r="A63"/>
  <c r="A38"/>
  <c r="BS292" i="20"/>
  <c r="BN299" i="24"/>
  <c r="BJ299" s="1"/>
  <c r="BO299"/>
  <c r="BK299" s="1"/>
  <c r="BN301"/>
  <c r="BJ301" s="1"/>
  <c r="BO301"/>
  <c r="BK301" s="1"/>
  <c r="BA91"/>
  <c r="BA68"/>
  <c r="BA150"/>
  <c r="V24" i="22"/>
  <c r="X24" s="1"/>
  <c r="Z24" s="1"/>
  <c r="AB24" s="1"/>
  <c r="AE24" s="1"/>
  <c r="AG24" s="1"/>
  <c r="AI24" s="1"/>
  <c r="AK24" s="1"/>
  <c r="AM24" s="1"/>
  <c r="AO24" s="1"/>
  <c r="AQ24" s="1"/>
  <c r="AS24" s="1"/>
  <c r="AU24" s="1"/>
  <c r="AW24" s="1"/>
  <c r="AY24" s="1"/>
  <c r="BA24" s="1"/>
  <c r="BD24" s="1"/>
  <c r="BF24" s="1"/>
  <c r="BH24" s="1"/>
  <c r="BJ24" s="1"/>
  <c r="BL24" s="1"/>
  <c r="BN24" s="1"/>
  <c r="BP24" s="1"/>
  <c r="BR24" s="1"/>
  <c r="BT24" s="1"/>
  <c r="BV24" s="1"/>
  <c r="BX24" s="1"/>
  <c r="BZ24" s="1"/>
  <c r="CB24" s="1"/>
  <c r="AU27" i="19"/>
  <c r="AW27" s="1"/>
  <c r="AY27" s="1"/>
  <c r="BA27" s="1"/>
  <c r="BD27" s="1"/>
  <c r="BF27" s="1"/>
  <c r="BH27" s="1"/>
  <c r="BJ27" s="1"/>
  <c r="BL27" s="1"/>
  <c r="BN27" s="1"/>
  <c r="BP27" s="1"/>
  <c r="BR27" s="1"/>
  <c r="BT27" s="1"/>
  <c r="BV27" s="1"/>
  <c r="BX27" s="1"/>
  <c r="BZ27" s="1"/>
  <c r="CB27" s="1"/>
  <c r="R47"/>
  <c r="T47" s="1"/>
  <c r="V47" s="1"/>
  <c r="X47" s="1"/>
  <c r="Z47" s="1"/>
  <c r="AB47" s="1"/>
  <c r="AE47" s="1"/>
  <c r="AG47" s="1"/>
  <c r="AI47" s="1"/>
  <c r="AK47" s="1"/>
  <c r="AM47" s="1"/>
  <c r="AO47" s="1"/>
  <c r="AQ47" s="1"/>
  <c r="AS47" s="1"/>
  <c r="AU47" s="1"/>
  <c r="AW47" s="1"/>
  <c r="AY47" s="1"/>
  <c r="BA47" s="1"/>
  <c r="BD47" s="1"/>
  <c r="BF47" s="1"/>
  <c r="BH47" s="1"/>
  <c r="BJ47" s="1"/>
  <c r="BL47" s="1"/>
  <c r="BN47" s="1"/>
  <c r="BP47" s="1"/>
  <c r="BR47" s="1"/>
  <c r="BT47" s="1"/>
  <c r="BV47" s="1"/>
  <c r="BX47" s="1"/>
  <c r="BZ47" s="1"/>
  <c r="CB47" s="1"/>
  <c r="J34" i="22"/>
  <c r="L34" s="1"/>
  <c r="N34" s="1"/>
  <c r="P34" s="1"/>
  <c r="R34" s="1"/>
  <c r="T34" s="1"/>
  <c r="V34" s="1"/>
  <c r="X34" s="1"/>
  <c r="Z34" s="1"/>
  <c r="AB34" s="1"/>
  <c r="AE34" s="1"/>
  <c r="AG34" s="1"/>
  <c r="AI34" s="1"/>
  <c r="AK34" s="1"/>
  <c r="AM34" s="1"/>
  <c r="AO34" s="1"/>
  <c r="AQ34" s="1"/>
  <c r="AS34" s="1"/>
  <c r="AU34" s="1"/>
  <c r="AW34" s="1"/>
  <c r="AY34" s="1"/>
  <c r="BA34" s="1"/>
  <c r="BD34" s="1"/>
  <c r="BF34" s="1"/>
  <c r="BH34" s="1"/>
  <c r="BJ34" s="1"/>
  <c r="BL34" s="1"/>
  <c r="BN34" s="1"/>
  <c r="BP34" s="1"/>
  <c r="BR34" s="1"/>
  <c r="BT34" s="1"/>
  <c r="BV34" s="1"/>
  <c r="BX34" s="1"/>
  <c r="BZ34" s="1"/>
  <c r="CB34" s="1"/>
  <c r="CD295" i="20"/>
  <c r="BW5" i="22"/>
  <c r="AX5"/>
  <c r="BG266" i="24"/>
  <c r="BF266"/>
  <c r="BL266" i="20"/>
  <c r="BL175"/>
  <c r="BF175" i="24"/>
  <c r="BA175" s="1"/>
  <c r="AR72" i="17"/>
  <c r="AK72" i="20"/>
  <c r="AR72" s="1"/>
  <c r="BE183"/>
  <c r="AR183"/>
  <c r="CD144"/>
  <c r="CD197"/>
  <c r="BG186" i="24"/>
  <c r="BF186"/>
  <c r="BL186" i="20"/>
  <c r="CD124"/>
  <c r="CD288"/>
  <c r="BL120"/>
  <c r="BG120" i="24"/>
  <c r="AR125" i="20"/>
  <c r="BE125"/>
  <c r="BL270"/>
  <c r="BG270" i="24"/>
  <c r="BL130" i="20"/>
  <c r="BG130" i="24"/>
  <c r="BG215"/>
  <c r="BF215"/>
  <c r="CD289" i="20"/>
  <c r="CD117"/>
  <c r="CD16"/>
  <c r="CD138"/>
  <c r="BG92" i="24"/>
  <c r="BF92"/>
  <c r="CD268" i="20"/>
  <c r="AR222" i="17"/>
  <c r="AK222" i="20"/>
  <c r="BF234" i="24"/>
  <c r="BL234" i="20"/>
  <c r="AR264" i="17"/>
  <c r="AK264" i="20"/>
  <c r="AR274" i="17"/>
  <c r="AK274" i="20"/>
  <c r="AK294"/>
  <c r="AR294" i="17"/>
  <c r="BE208" i="20"/>
  <c r="AR208"/>
  <c r="BF38" i="24"/>
  <c r="BL38" i="20"/>
  <c r="BG38" i="24"/>
  <c r="AK307" i="20"/>
  <c r="AR307" i="17"/>
  <c r="BE51" i="20"/>
  <c r="AR51"/>
  <c r="E67" i="22"/>
  <c r="E68"/>
  <c r="E69"/>
  <c r="C70"/>
  <c r="C3" s="1"/>
  <c r="E70"/>
  <c r="F3" s="1"/>
  <c r="E2" s="1"/>
  <c r="AH203" i="24"/>
  <c r="DB203" i="25" s="1"/>
  <c r="BL203" i="20"/>
  <c r="BA123" i="24"/>
  <c r="BA234"/>
  <c r="BF31" i="22"/>
  <c r="BH31" s="1"/>
  <c r="BJ31" s="1"/>
  <c r="BL31" s="1"/>
  <c r="BN31" s="1"/>
  <c r="BP31" s="1"/>
  <c r="BR31" s="1"/>
  <c r="BT31" s="1"/>
  <c r="BV31" s="1"/>
  <c r="BX31" s="1"/>
  <c r="BZ31" s="1"/>
  <c r="CB31" s="1"/>
  <c r="BF147" i="24"/>
  <c r="BG147"/>
  <c r="BF111"/>
  <c r="BG111"/>
  <c r="BG310"/>
  <c r="BF310"/>
  <c r="BL192" i="20"/>
  <c r="BF192" i="24"/>
  <c r="BA192" s="1"/>
  <c r="BL98" i="20"/>
  <c r="BG98" i="24"/>
  <c r="BF292"/>
  <c r="BG292"/>
  <c r="BG259"/>
  <c r="BF259"/>
  <c r="AR102" i="20"/>
  <c r="BE102"/>
  <c r="BG156" i="24"/>
  <c r="BL156" i="20"/>
  <c r="BF240" i="24"/>
  <c r="BG240"/>
  <c r="BL105" i="20"/>
  <c r="BF105" i="24"/>
  <c r="BG105"/>
  <c r="AR161" i="17"/>
  <c r="AK161" i="20"/>
  <c r="AR128" i="17"/>
  <c r="AK128" i="20"/>
  <c r="BE108"/>
  <c r="AR108"/>
  <c r="AK104"/>
  <c r="AR104" i="17"/>
  <c r="AR118"/>
  <c r="AK118" i="20"/>
  <c r="AK256"/>
  <c r="AR256" i="17"/>
  <c r="AK290" i="20"/>
  <c r="AR290" i="17"/>
  <c r="AK308" i="20"/>
  <c r="AR308" i="17"/>
  <c r="AH153" i="24"/>
  <c r="DB153" i="25" s="1"/>
  <c r="BL153" i="20"/>
  <c r="AK246"/>
  <c r="AR246" i="17"/>
  <c r="AH25" i="24"/>
  <c r="DB25" i="25" s="1"/>
  <c r="BL25" i="20"/>
  <c r="BK21" i="24"/>
  <c r="BL199" i="20"/>
  <c r="AH199" i="24"/>
  <c r="DB199" i="25" s="1"/>
  <c r="AH214" i="24"/>
  <c r="DB214" i="25" s="1"/>
  <c r="BL214" i="20"/>
  <c r="BA100" i="24"/>
  <c r="BX23" i="20"/>
  <c r="BA37" i="24"/>
  <c r="L36" i="22"/>
  <c r="N36" s="1"/>
  <c r="P36" s="1"/>
  <c r="R36" s="1"/>
  <c r="T36" s="1"/>
  <c r="V36" s="1"/>
  <c r="X36" s="1"/>
  <c r="Z36" s="1"/>
  <c r="AB36" s="1"/>
  <c r="AE36" s="1"/>
  <c r="AG36" s="1"/>
  <c r="AI36" s="1"/>
  <c r="AK36" s="1"/>
  <c r="AM36" s="1"/>
  <c r="AO36" s="1"/>
  <c r="AQ36" s="1"/>
  <c r="AS36" s="1"/>
  <c r="AU36" s="1"/>
  <c r="AW36" s="1"/>
  <c r="AY36" s="1"/>
  <c r="BA36" s="1"/>
  <c r="BD36" s="1"/>
  <c r="BF36" s="1"/>
  <c r="BH36" s="1"/>
  <c r="BJ36" s="1"/>
  <c r="BL36" s="1"/>
  <c r="BN36" s="1"/>
  <c r="BP36" s="1"/>
  <c r="BR36" s="1"/>
  <c r="BT36" s="1"/>
  <c r="BV36" s="1"/>
  <c r="BX36" s="1"/>
  <c r="BZ36" s="1"/>
  <c r="CB36" s="1"/>
  <c r="P6" i="31"/>
  <c r="P6" i="32"/>
  <c r="BF148" i="24"/>
  <c r="BG148"/>
  <c r="BL56" i="20"/>
  <c r="BF56" i="24"/>
  <c r="BA56" s="1"/>
  <c r="BL271" i="20"/>
  <c r="BF271" i="24"/>
  <c r="BA271" s="1"/>
  <c r="BL236" i="20"/>
  <c r="BG236" i="24"/>
  <c r="BL245" i="20"/>
  <c r="BG245" i="24"/>
  <c r="BL213" i="20"/>
  <c r="BG213" i="24"/>
  <c r="BF288"/>
  <c r="BG288"/>
  <c r="BL314" i="20"/>
  <c r="BG314" i="24"/>
  <c r="BG160"/>
  <c r="BL160" i="20"/>
  <c r="BG287" i="24"/>
  <c r="BL287" i="20"/>
  <c r="BF287" i="24"/>
  <c r="BL174" i="20"/>
  <c r="BG174" i="24"/>
  <c r="BF110"/>
  <c r="BG110"/>
  <c r="BG212"/>
  <c r="BF212"/>
  <c r="BE106" i="20"/>
  <c r="AR106"/>
  <c r="AR205"/>
  <c r="BE205"/>
  <c r="AR173"/>
  <c r="BE173"/>
  <c r="BG24" i="24"/>
  <c r="BL24" i="20"/>
  <c r="BD15" i="24"/>
  <c r="BD16"/>
  <c r="BO110"/>
  <c r="BK110" s="1"/>
  <c r="BN110"/>
  <c r="BJ110" s="1"/>
  <c r="AK82" i="20"/>
  <c r="AR82" s="1"/>
  <c r="AR82" i="17"/>
  <c r="E35" i="22"/>
  <c r="F35" s="1"/>
  <c r="H35" s="1"/>
  <c r="J35" s="1"/>
  <c r="L35" s="1"/>
  <c r="N35" s="1"/>
  <c r="P35" s="1"/>
  <c r="R35" s="1"/>
  <c r="T35" s="1"/>
  <c r="V35" s="1"/>
  <c r="X35" s="1"/>
  <c r="Z35" s="1"/>
  <c r="AB35" s="1"/>
  <c r="AE35" s="1"/>
  <c r="AG35" s="1"/>
  <c r="AI35" s="1"/>
  <c r="AK35" s="1"/>
  <c r="AM35" s="1"/>
  <c r="AO35" s="1"/>
  <c r="AQ35" s="1"/>
  <c r="AS35" s="1"/>
  <c r="AU35" s="1"/>
  <c r="AW35" s="1"/>
  <c r="AY35" s="1"/>
  <c r="BA35" s="1"/>
  <c r="BD35" s="1"/>
  <c r="BF35" s="1"/>
  <c r="BH35" s="1"/>
  <c r="BJ35" s="1"/>
  <c r="BL35" s="1"/>
  <c r="BN35" s="1"/>
  <c r="BP35" s="1"/>
  <c r="BR35" s="1"/>
  <c r="BT35" s="1"/>
  <c r="BV35" s="1"/>
  <c r="BX35" s="1"/>
  <c r="BZ35" s="1"/>
  <c r="CB35" s="1"/>
  <c r="F35" i="19"/>
  <c r="H35" s="1"/>
  <c r="J35" s="1"/>
  <c r="L35" s="1"/>
  <c r="N35" s="1"/>
  <c r="P35" s="1"/>
  <c r="R35" s="1"/>
  <c r="T35" s="1"/>
  <c r="V35" s="1"/>
  <c r="X35" s="1"/>
  <c r="Z35" s="1"/>
  <c r="AB35" s="1"/>
  <c r="AE35" s="1"/>
  <c r="AG35" s="1"/>
  <c r="AI35" s="1"/>
  <c r="AK35" s="1"/>
  <c r="AM35" s="1"/>
  <c r="AO35" s="1"/>
  <c r="AQ35" s="1"/>
  <c r="AS35" s="1"/>
  <c r="AU35" s="1"/>
  <c r="AW35" s="1"/>
  <c r="AY35" s="1"/>
  <c r="BA35" s="1"/>
  <c r="BD35" s="1"/>
  <c r="BF35" s="1"/>
  <c r="BH35" s="1"/>
  <c r="BJ35" s="1"/>
  <c r="BL35" s="1"/>
  <c r="BN35" s="1"/>
  <c r="BP35" s="1"/>
  <c r="BR35" s="1"/>
  <c r="BT35" s="1"/>
  <c r="BV35" s="1"/>
  <c r="BX35" s="1"/>
  <c r="BZ35" s="1"/>
  <c r="CB35" s="1"/>
  <c r="BA304" i="24"/>
  <c r="BA265"/>
  <c r="J20" i="22"/>
  <c r="L20" s="1"/>
  <c r="N20" s="1"/>
  <c r="P20" s="1"/>
  <c r="R20" s="1"/>
  <c r="T20" s="1"/>
  <c r="V20" s="1"/>
  <c r="X20" s="1"/>
  <c r="Z20" s="1"/>
  <c r="AB20" s="1"/>
  <c r="AE20" s="1"/>
  <c r="AG20" s="1"/>
  <c r="AI20" s="1"/>
  <c r="AK20" s="1"/>
  <c r="AM20" s="1"/>
  <c r="AO20" s="1"/>
  <c r="AQ20" s="1"/>
  <c r="AS20" s="1"/>
  <c r="AU20" s="1"/>
  <c r="AW20" s="1"/>
  <c r="AY20" s="1"/>
  <c r="BA20" s="1"/>
  <c r="BD20" s="1"/>
  <c r="BF20" s="1"/>
  <c r="BH20" s="1"/>
  <c r="BJ20" s="1"/>
  <c r="BL20" s="1"/>
  <c r="BN20" s="1"/>
  <c r="BP20" s="1"/>
  <c r="BR20" s="1"/>
  <c r="BT20" s="1"/>
  <c r="BV20" s="1"/>
  <c r="BX20" s="1"/>
  <c r="BZ20" s="1"/>
  <c r="CB20" s="1"/>
  <c r="N43" i="19"/>
  <c r="P43" s="1"/>
  <c r="R43" s="1"/>
  <c r="T43" s="1"/>
  <c r="V43" s="1"/>
  <c r="X43" s="1"/>
  <c r="Z43" s="1"/>
  <c r="AB43" s="1"/>
  <c r="AE43" s="1"/>
  <c r="AG43" s="1"/>
  <c r="AI43" s="1"/>
  <c r="AK43" s="1"/>
  <c r="AM43" s="1"/>
  <c r="AO43" s="1"/>
  <c r="AQ43" s="1"/>
  <c r="AS43" s="1"/>
  <c r="AU43" s="1"/>
  <c r="AW43" s="1"/>
  <c r="AY43" s="1"/>
  <c r="BA43" s="1"/>
  <c r="BD43" s="1"/>
  <c r="BF43" s="1"/>
  <c r="BH43" s="1"/>
  <c r="BJ43" s="1"/>
  <c r="BL43" s="1"/>
  <c r="BN43" s="1"/>
  <c r="BP43" s="1"/>
  <c r="BR43" s="1"/>
  <c r="BT43" s="1"/>
  <c r="BV43" s="1"/>
  <c r="BX43" s="1"/>
  <c r="BZ43" s="1"/>
  <c r="CB43" s="1"/>
  <c r="N50"/>
  <c r="P50" s="1"/>
  <c r="R50" s="1"/>
  <c r="T50" s="1"/>
  <c r="V50" s="1"/>
  <c r="X50" s="1"/>
  <c r="Z50" s="1"/>
  <c r="AB50" s="1"/>
  <c r="AE50" s="1"/>
  <c r="AG50" s="1"/>
  <c r="AI50" s="1"/>
  <c r="AK50" s="1"/>
  <c r="AM50" s="1"/>
  <c r="AO50" s="1"/>
  <c r="AQ50" s="1"/>
  <c r="AS50" s="1"/>
  <c r="AU50" s="1"/>
  <c r="AW50" s="1"/>
  <c r="AY50" s="1"/>
  <c r="BA50" s="1"/>
  <c r="BD50" s="1"/>
  <c r="BF50" s="1"/>
  <c r="BH50" s="1"/>
  <c r="BJ50" s="1"/>
  <c r="BL50" s="1"/>
  <c r="BN50" s="1"/>
  <c r="BP50" s="1"/>
  <c r="BR50" s="1"/>
  <c r="BT50" s="1"/>
  <c r="BV50" s="1"/>
  <c r="BX50" s="1"/>
  <c r="BZ50" s="1"/>
  <c r="CB50" s="1"/>
  <c r="N14" i="22"/>
  <c r="P14" s="1"/>
  <c r="R14" s="1"/>
  <c r="T14" s="1"/>
  <c r="V14" s="1"/>
  <c r="X14" s="1"/>
  <c r="Z14" s="1"/>
  <c r="AB14" s="1"/>
  <c r="AE14" s="1"/>
  <c r="AG14" s="1"/>
  <c r="AI14" s="1"/>
  <c r="AK14" s="1"/>
  <c r="AM14" s="1"/>
  <c r="AO14" s="1"/>
  <c r="AQ14" s="1"/>
  <c r="AS14" s="1"/>
  <c r="AU14" s="1"/>
  <c r="AW14" s="1"/>
  <c r="AY14" s="1"/>
  <c r="BA14" s="1"/>
  <c r="BD14" s="1"/>
  <c r="BF14" s="1"/>
  <c r="BH14" s="1"/>
  <c r="BJ14" s="1"/>
  <c r="BL14" s="1"/>
  <c r="BN14" s="1"/>
  <c r="BP14" s="1"/>
  <c r="BR14" s="1"/>
  <c r="BT14" s="1"/>
  <c r="BV14" s="1"/>
  <c r="BX14" s="1"/>
  <c r="BZ14" s="1"/>
  <c r="CB14" s="1"/>
  <c r="BA189" i="24"/>
  <c r="L47" i="22"/>
  <c r="N47" s="1"/>
  <c r="P47" s="1"/>
  <c r="R47" s="1"/>
  <c r="T47" s="1"/>
  <c r="V47" s="1"/>
  <c r="X47" s="1"/>
  <c r="Z47" s="1"/>
  <c r="AB47" s="1"/>
  <c r="AE47" s="1"/>
  <c r="AG47" s="1"/>
  <c r="AI47" s="1"/>
  <c r="AK47" s="1"/>
  <c r="AM47" s="1"/>
  <c r="AO47" s="1"/>
  <c r="AQ47" s="1"/>
  <c r="AS47" s="1"/>
  <c r="AU47" s="1"/>
  <c r="AW47" s="1"/>
  <c r="AY47" s="1"/>
  <c r="BA47" s="1"/>
  <c r="BD47" s="1"/>
  <c r="BF47" s="1"/>
  <c r="BH47" s="1"/>
  <c r="BJ47" s="1"/>
  <c r="BL47" s="1"/>
  <c r="BN47" s="1"/>
  <c r="BP47" s="1"/>
  <c r="BR47" s="1"/>
  <c r="BT47" s="1"/>
  <c r="BV47" s="1"/>
  <c r="BX47" s="1"/>
  <c r="BZ47" s="1"/>
  <c r="CB47" s="1"/>
  <c r="AQ25" i="19"/>
  <c r="AS25" s="1"/>
  <c r="AU25" s="1"/>
  <c r="AW25" s="1"/>
  <c r="AY25" s="1"/>
  <c r="BA25" s="1"/>
  <c r="BD25" s="1"/>
  <c r="BF25" s="1"/>
  <c r="BH25" s="1"/>
  <c r="BJ25" s="1"/>
  <c r="BL25" s="1"/>
  <c r="BN25" s="1"/>
  <c r="BP25" s="1"/>
  <c r="BR25" s="1"/>
  <c r="BT25" s="1"/>
  <c r="BV25" s="1"/>
  <c r="BX25" s="1"/>
  <c r="BZ25" s="1"/>
  <c r="CB25" s="1"/>
  <c r="N34"/>
  <c r="P34" s="1"/>
  <c r="R34" s="1"/>
  <c r="T34" s="1"/>
  <c r="V34" s="1"/>
  <c r="X34" s="1"/>
  <c r="Z34" s="1"/>
  <c r="AB34" s="1"/>
  <c r="AE34" s="1"/>
  <c r="AG34" s="1"/>
  <c r="AI34" s="1"/>
  <c r="AK34" s="1"/>
  <c r="AM34" s="1"/>
  <c r="AO34" s="1"/>
  <c r="AQ34" s="1"/>
  <c r="AS34" s="1"/>
  <c r="AU34" s="1"/>
  <c r="AW34" s="1"/>
  <c r="AY34" s="1"/>
  <c r="BA34" s="1"/>
  <c r="BD34" s="1"/>
  <c r="BF34" s="1"/>
  <c r="BH34" s="1"/>
  <c r="BJ34" s="1"/>
  <c r="BL34" s="1"/>
  <c r="BN34" s="1"/>
  <c r="BP34" s="1"/>
  <c r="BR34" s="1"/>
  <c r="BT34" s="1"/>
  <c r="BV34" s="1"/>
  <c r="BX34" s="1"/>
  <c r="BZ34" s="1"/>
  <c r="CB34" s="1"/>
  <c r="AR152" i="20"/>
  <c r="BE152"/>
  <c r="AR146"/>
  <c r="BE146"/>
  <c r="AK248"/>
  <c r="AR248" i="17"/>
  <c r="BE45" i="20"/>
  <c r="AR45"/>
  <c r="BG39" i="24"/>
  <c r="BF39"/>
  <c r="BL39" i="20"/>
  <c r="AR223" i="17"/>
  <c r="AK223" i="20"/>
  <c r="BF225" i="24"/>
  <c r="BG225"/>
  <c r="BG191"/>
  <c r="BF191"/>
  <c r="BE167" i="20"/>
  <c r="AR167"/>
  <c r="BA219" i="24"/>
  <c r="BA300"/>
  <c r="J23" i="19"/>
  <c r="L23" s="1"/>
  <c r="N23" s="1"/>
  <c r="P23" s="1"/>
  <c r="R23" s="1"/>
  <c r="T23" s="1"/>
  <c r="V23" s="1"/>
  <c r="X23" s="1"/>
  <c r="Z23" s="1"/>
  <c r="AB23" s="1"/>
  <c r="AE23" s="1"/>
  <c r="AG23" s="1"/>
  <c r="AI23" s="1"/>
  <c r="AK23" s="1"/>
  <c r="AM23" s="1"/>
  <c r="AO23" s="1"/>
  <c r="AQ23" s="1"/>
  <c r="AS23" s="1"/>
  <c r="AU23" s="1"/>
  <c r="AW23" s="1"/>
  <c r="AY23" s="1"/>
  <c r="BA23" s="1"/>
  <c r="BD23" s="1"/>
  <c r="BF23" s="1"/>
  <c r="BH23" s="1"/>
  <c r="BJ23" s="1"/>
  <c r="BL23" s="1"/>
  <c r="BN23" s="1"/>
  <c r="BP23" s="1"/>
  <c r="BR23" s="1"/>
  <c r="BT23" s="1"/>
  <c r="BV23" s="1"/>
  <c r="BX23" s="1"/>
  <c r="BZ23" s="1"/>
  <c r="CB23" s="1"/>
  <c r="H32"/>
  <c r="J32" s="1"/>
  <c r="L32" s="1"/>
  <c r="N32" s="1"/>
  <c r="P32" s="1"/>
  <c r="R32" s="1"/>
  <c r="T32" s="1"/>
  <c r="V32" s="1"/>
  <c r="X32" s="1"/>
  <c r="Z32" s="1"/>
  <c r="AB32" s="1"/>
  <c r="AE32" s="1"/>
  <c r="AG32" s="1"/>
  <c r="AI32" s="1"/>
  <c r="AK32" s="1"/>
  <c r="AM32" s="1"/>
  <c r="AO32" s="1"/>
  <c r="AQ32" s="1"/>
  <c r="AS32" s="1"/>
  <c r="AU32" s="1"/>
  <c r="AW32" s="1"/>
  <c r="AY32" s="1"/>
  <c r="BA32" s="1"/>
  <c r="BD32" s="1"/>
  <c r="BF32" s="1"/>
  <c r="BH32" s="1"/>
  <c r="BJ32" s="1"/>
  <c r="BL32" s="1"/>
  <c r="BN32" s="1"/>
  <c r="BP32" s="1"/>
  <c r="BR32" s="1"/>
  <c r="BT32" s="1"/>
  <c r="BV32" s="1"/>
  <c r="BX32" s="1"/>
  <c r="BZ32" s="1"/>
  <c r="CB32" s="1"/>
  <c r="J39" i="22"/>
  <c r="L39" s="1"/>
  <c r="N39" s="1"/>
  <c r="P39" s="1"/>
  <c r="R39" s="1"/>
  <c r="T39" s="1"/>
  <c r="V39" s="1"/>
  <c r="X39" s="1"/>
  <c r="Z39" s="1"/>
  <c r="AB39" s="1"/>
  <c r="AE39" s="1"/>
  <c r="AG39" s="1"/>
  <c r="AI39" s="1"/>
  <c r="AK39" s="1"/>
  <c r="AM39" s="1"/>
  <c r="AO39" s="1"/>
  <c r="AQ39" s="1"/>
  <c r="AS39" s="1"/>
  <c r="AU39" s="1"/>
  <c r="AW39" s="1"/>
  <c r="AY39" s="1"/>
  <c r="BA39" s="1"/>
  <c r="BD39" s="1"/>
  <c r="BF39" s="1"/>
  <c r="BH39" s="1"/>
  <c r="BJ39" s="1"/>
  <c r="BL39" s="1"/>
  <c r="BN39" s="1"/>
  <c r="BP39" s="1"/>
  <c r="BR39" s="1"/>
  <c r="BT39" s="1"/>
  <c r="BV39" s="1"/>
  <c r="BX39" s="1"/>
  <c r="BZ39" s="1"/>
  <c r="CB39" s="1"/>
  <c r="H32"/>
  <c r="J32" s="1"/>
  <c r="L32" s="1"/>
  <c r="N32" s="1"/>
  <c r="P32" s="1"/>
  <c r="R32" s="1"/>
  <c r="T32" s="1"/>
  <c r="V32" s="1"/>
  <c r="X32" s="1"/>
  <c r="Z32" s="1"/>
  <c r="AB32" s="1"/>
  <c r="AE32" s="1"/>
  <c r="AG32" s="1"/>
  <c r="AI32" s="1"/>
  <c r="AK32" s="1"/>
  <c r="AM32" s="1"/>
  <c r="AO32" s="1"/>
  <c r="AQ32" s="1"/>
  <c r="AS32" s="1"/>
  <c r="AU32" s="1"/>
  <c r="AW32" s="1"/>
  <c r="AY32" s="1"/>
  <c r="BA32" s="1"/>
  <c r="BD32" s="1"/>
  <c r="BF32" s="1"/>
  <c r="BH32" s="1"/>
  <c r="BJ32" s="1"/>
  <c r="BL32" s="1"/>
  <c r="BN32" s="1"/>
  <c r="BP32" s="1"/>
  <c r="BR32" s="1"/>
  <c r="BT32" s="1"/>
  <c r="BV32" s="1"/>
  <c r="BX32" s="1"/>
  <c r="BZ32" s="1"/>
  <c r="CB32" s="1"/>
  <c r="BL305" i="20"/>
  <c r="BF305" i="24"/>
  <c r="BA305" s="1"/>
  <c r="AK224" i="20"/>
  <c r="AR224" i="17"/>
  <c r="BF200" i="24"/>
  <c r="BL200" i="20"/>
  <c r="BN87" i="24"/>
  <c r="BJ87" s="1"/>
  <c r="BO87"/>
  <c r="BK87" s="1"/>
  <c r="BN7"/>
  <c r="BI7"/>
  <c r="BK7"/>
  <c r="BY14" i="21"/>
  <c r="BY22" s="1"/>
  <c r="BZ22" s="1"/>
  <c r="AR27" i="20"/>
  <c r="BE27"/>
  <c r="E40" i="22"/>
  <c r="F40" s="1"/>
  <c r="H40" s="1"/>
  <c r="J40" s="1"/>
  <c r="L40" s="1"/>
  <c r="N40" s="1"/>
  <c r="P40" s="1"/>
  <c r="R40" s="1"/>
  <c r="T40" s="1"/>
  <c r="V40" s="1"/>
  <c r="X40" s="1"/>
  <c r="Z40" s="1"/>
  <c r="AB40" s="1"/>
  <c r="AE40" s="1"/>
  <c r="AG40" s="1"/>
  <c r="AI40" s="1"/>
  <c r="AK40" s="1"/>
  <c r="AM40" s="1"/>
  <c r="AO40" s="1"/>
  <c r="AQ40" s="1"/>
  <c r="AS40" s="1"/>
  <c r="AU40" s="1"/>
  <c r="AW40" s="1"/>
  <c r="AY40" s="1"/>
  <c r="BA40" s="1"/>
  <c r="BD40" s="1"/>
  <c r="BF40" s="1"/>
  <c r="BH40" s="1"/>
  <c r="BJ40" s="1"/>
  <c r="BL40" s="1"/>
  <c r="BN40" s="1"/>
  <c r="BP40" s="1"/>
  <c r="BR40" s="1"/>
  <c r="BT40" s="1"/>
  <c r="BV40" s="1"/>
  <c r="BX40" s="1"/>
  <c r="BZ40" s="1"/>
  <c r="CB40" s="1"/>
  <c r="F40" i="19"/>
  <c r="H40" s="1"/>
  <c r="J40" s="1"/>
  <c r="L40" s="1"/>
  <c r="N40" s="1"/>
  <c r="P40" s="1"/>
  <c r="R40" s="1"/>
  <c r="T40" s="1"/>
  <c r="V40" s="1"/>
  <c r="X40" s="1"/>
  <c r="Z40" s="1"/>
  <c r="AB40" s="1"/>
  <c r="AE40" s="1"/>
  <c r="AG40" s="1"/>
  <c r="AI40" s="1"/>
  <c r="AK40" s="1"/>
  <c r="AM40" s="1"/>
  <c r="AO40" s="1"/>
  <c r="AQ40" s="1"/>
  <c r="AS40" s="1"/>
  <c r="AU40" s="1"/>
  <c r="AW40" s="1"/>
  <c r="AY40" s="1"/>
  <c r="BA40" s="1"/>
  <c r="BD40" s="1"/>
  <c r="BF40" s="1"/>
  <c r="BH40" s="1"/>
  <c r="BJ40" s="1"/>
  <c r="BL40" s="1"/>
  <c r="BN40" s="1"/>
  <c r="BP40" s="1"/>
  <c r="BR40" s="1"/>
  <c r="BT40" s="1"/>
  <c r="BV40" s="1"/>
  <c r="BX40" s="1"/>
  <c r="BZ40" s="1"/>
  <c r="CB40" s="1"/>
  <c r="AK185" i="20"/>
  <c r="AR185" i="17"/>
  <c r="V24" i="19"/>
  <c r="X24" s="1"/>
  <c r="Z24" s="1"/>
  <c r="AB24" s="1"/>
  <c r="AE24" s="1"/>
  <c r="AG24" s="1"/>
  <c r="AI24" s="1"/>
  <c r="AK24" s="1"/>
  <c r="AM24" s="1"/>
  <c r="AO24" s="1"/>
  <c r="AQ24" s="1"/>
  <c r="AS24" s="1"/>
  <c r="AU24" s="1"/>
  <c r="AW24" s="1"/>
  <c r="AY24" s="1"/>
  <c r="BA24" s="1"/>
  <c r="BD24" s="1"/>
  <c r="BF24" s="1"/>
  <c r="BH24" s="1"/>
  <c r="BJ24" s="1"/>
  <c r="BL24" s="1"/>
  <c r="BN24" s="1"/>
  <c r="BP24" s="1"/>
  <c r="BR24" s="1"/>
  <c r="BT24" s="1"/>
  <c r="BV24" s="1"/>
  <c r="BX24" s="1"/>
  <c r="BZ24" s="1"/>
  <c r="CB24" s="1"/>
  <c r="BA200" i="24"/>
  <c r="H30" i="19"/>
  <c r="J30" s="1"/>
  <c r="L30" s="1"/>
  <c r="N30" s="1"/>
  <c r="P30" s="1"/>
  <c r="R30" s="1"/>
  <c r="T30" s="1"/>
  <c r="V30" s="1"/>
  <c r="X30" s="1"/>
  <c r="Z30" s="1"/>
  <c r="AB30" s="1"/>
  <c r="AE30" s="1"/>
  <c r="AG30" s="1"/>
  <c r="AI30" s="1"/>
  <c r="AK30" s="1"/>
  <c r="AM30" s="1"/>
  <c r="AO30" s="1"/>
  <c r="AQ30" s="1"/>
  <c r="AS30" s="1"/>
  <c r="AU30" s="1"/>
  <c r="AW30" s="1"/>
  <c r="AY30" s="1"/>
  <c r="BA30" s="1"/>
  <c r="BD30" s="1"/>
  <c r="BF30" s="1"/>
  <c r="BH30" s="1"/>
  <c r="BJ30" s="1"/>
  <c r="BL30" s="1"/>
  <c r="BN30" s="1"/>
  <c r="BP30" s="1"/>
  <c r="BR30" s="1"/>
  <c r="BT30" s="1"/>
  <c r="BV30" s="1"/>
  <c r="BX30" s="1"/>
  <c r="BZ30" s="1"/>
  <c r="CB30" s="1"/>
  <c r="H23" i="22"/>
  <c r="J23" s="1"/>
  <c r="L23" s="1"/>
  <c r="N23" s="1"/>
  <c r="P23" s="1"/>
  <c r="R23" s="1"/>
  <c r="T23" s="1"/>
  <c r="V23" s="1"/>
  <c r="X23" s="1"/>
  <c r="Z23" s="1"/>
  <c r="AB23" s="1"/>
  <c r="AE23" s="1"/>
  <c r="AG23" s="1"/>
  <c r="AI23" s="1"/>
  <c r="AK23" s="1"/>
  <c r="AM23" s="1"/>
  <c r="AO23" s="1"/>
  <c r="AQ23" s="1"/>
  <c r="AS23" s="1"/>
  <c r="AU23" s="1"/>
  <c r="AW23" s="1"/>
  <c r="AY23" s="1"/>
  <c r="BA23" s="1"/>
  <c r="BD23" s="1"/>
  <c r="BF23" s="1"/>
  <c r="BH23" s="1"/>
  <c r="BJ23" s="1"/>
  <c r="BL23" s="1"/>
  <c r="BN23" s="1"/>
  <c r="BP23" s="1"/>
  <c r="BR23" s="1"/>
  <c r="BT23" s="1"/>
  <c r="BV23" s="1"/>
  <c r="BX23" s="1"/>
  <c r="BZ23" s="1"/>
  <c r="CB23" s="1"/>
  <c r="BE32" i="20"/>
  <c r="AR32"/>
  <c r="AR86" i="17"/>
  <c r="AK86" i="20"/>
  <c r="AR86" s="1"/>
  <c r="F44" i="19"/>
  <c r="H44" s="1"/>
  <c r="J44" s="1"/>
  <c r="L44" s="1"/>
  <c r="N44" s="1"/>
  <c r="P44" s="1"/>
  <c r="R44" s="1"/>
  <c r="T44" s="1"/>
  <c r="V44" s="1"/>
  <c r="X44" s="1"/>
  <c r="Z44" s="1"/>
  <c r="AB44" s="1"/>
  <c r="AE44" s="1"/>
  <c r="AG44" s="1"/>
  <c r="AI44" s="1"/>
  <c r="AK44" s="1"/>
  <c r="AM44" s="1"/>
  <c r="AO44" s="1"/>
  <c r="AQ44" s="1"/>
  <c r="AS44" s="1"/>
  <c r="AU44" s="1"/>
  <c r="AW44" s="1"/>
  <c r="AY44" s="1"/>
  <c r="BA44" s="1"/>
  <c r="BD44" s="1"/>
  <c r="BF44" s="1"/>
  <c r="BH44" s="1"/>
  <c r="BJ44" s="1"/>
  <c r="BL44" s="1"/>
  <c r="BN44" s="1"/>
  <c r="BP44" s="1"/>
  <c r="BR44" s="1"/>
  <c r="BT44" s="1"/>
  <c r="BV44" s="1"/>
  <c r="BX44" s="1"/>
  <c r="BZ44" s="1"/>
  <c r="CB44" s="1"/>
  <c r="E44" i="22"/>
  <c r="F44" s="1"/>
  <c r="H44" s="1"/>
  <c r="J44" s="1"/>
  <c r="L44" s="1"/>
  <c r="N44" s="1"/>
  <c r="P44" s="1"/>
  <c r="R44" s="1"/>
  <c r="T44" s="1"/>
  <c r="V44" s="1"/>
  <c r="X44" s="1"/>
  <c r="Z44" s="1"/>
  <c r="AB44" s="1"/>
  <c r="AE44" s="1"/>
  <c r="AG44" s="1"/>
  <c r="AI44" s="1"/>
  <c r="AK44" s="1"/>
  <c r="AM44" s="1"/>
  <c r="AO44" s="1"/>
  <c r="AQ44" s="1"/>
  <c r="AS44" s="1"/>
  <c r="AU44" s="1"/>
  <c r="AW44" s="1"/>
  <c r="AY44" s="1"/>
  <c r="BA44" s="1"/>
  <c r="BD44" s="1"/>
  <c r="BF44" s="1"/>
  <c r="BH44" s="1"/>
  <c r="BJ44" s="1"/>
  <c r="BL44" s="1"/>
  <c r="BN44" s="1"/>
  <c r="BP44" s="1"/>
  <c r="BR44" s="1"/>
  <c r="BT44" s="1"/>
  <c r="BV44" s="1"/>
  <c r="BX44" s="1"/>
  <c r="BZ44" s="1"/>
  <c r="CB44" s="1"/>
  <c r="BA229" i="24"/>
  <c r="BD16" i="17"/>
  <c r="BD15"/>
  <c r="D33" i="10"/>
  <c r="C5" i="3"/>
  <c r="F45" i="19"/>
  <c r="H45" s="1"/>
  <c r="J45" s="1"/>
  <c r="L45" s="1"/>
  <c r="N45" s="1"/>
  <c r="P45" s="1"/>
  <c r="R45" s="1"/>
  <c r="T45" s="1"/>
  <c r="V45" s="1"/>
  <c r="X45" s="1"/>
  <c r="Z45" s="1"/>
  <c r="AB45" s="1"/>
  <c r="AE45" s="1"/>
  <c r="AG45" s="1"/>
  <c r="AI45" s="1"/>
  <c r="AK45" s="1"/>
  <c r="AM45" s="1"/>
  <c r="AO45" s="1"/>
  <c r="AQ45" s="1"/>
  <c r="AS45" s="1"/>
  <c r="AU45" s="1"/>
  <c r="AW45" s="1"/>
  <c r="AY45" s="1"/>
  <c r="BA45" s="1"/>
  <c r="BD45" s="1"/>
  <c r="BF45" s="1"/>
  <c r="BH45" s="1"/>
  <c r="BJ45" s="1"/>
  <c r="BL45" s="1"/>
  <c r="BN45" s="1"/>
  <c r="BP45" s="1"/>
  <c r="BR45" s="1"/>
  <c r="BT45" s="1"/>
  <c r="BV45" s="1"/>
  <c r="BX45" s="1"/>
  <c r="BZ45" s="1"/>
  <c r="CB45" s="1"/>
  <c r="E45" i="22"/>
  <c r="F45" s="1"/>
  <c r="H45" s="1"/>
  <c r="J45" s="1"/>
  <c r="L45" s="1"/>
  <c r="N45" s="1"/>
  <c r="P45" s="1"/>
  <c r="R45" s="1"/>
  <c r="T45" s="1"/>
  <c r="V45" s="1"/>
  <c r="X45" s="1"/>
  <c r="Z45" s="1"/>
  <c r="AB45" s="1"/>
  <c r="AE45" s="1"/>
  <c r="AG45" s="1"/>
  <c r="AI45" s="1"/>
  <c r="AK45" s="1"/>
  <c r="AM45" s="1"/>
  <c r="AO45" s="1"/>
  <c r="AQ45" s="1"/>
  <c r="AS45" s="1"/>
  <c r="AU45" s="1"/>
  <c r="AW45" s="1"/>
  <c r="AY45" s="1"/>
  <c r="BA45" s="1"/>
  <c r="BD45" s="1"/>
  <c r="BF45" s="1"/>
  <c r="BH45" s="1"/>
  <c r="BJ45" s="1"/>
  <c r="BL45" s="1"/>
  <c r="BN45" s="1"/>
  <c r="BP45" s="1"/>
  <c r="BR45" s="1"/>
  <c r="BT45" s="1"/>
  <c r="BV45" s="1"/>
  <c r="BX45" s="1"/>
  <c r="BZ45" s="1"/>
  <c r="CB45" s="1"/>
  <c r="DA33" i="25"/>
  <c r="CZ33" s="1"/>
  <c r="DA26"/>
  <c r="CZ26" s="1"/>
  <c r="DA30"/>
  <c r="CZ30" s="1"/>
  <c r="DA15"/>
  <c r="CZ15" s="1"/>
  <c r="DA45"/>
  <c r="CZ45" s="1"/>
  <c r="DA28"/>
  <c r="CZ28" s="1"/>
  <c r="DA24"/>
  <c r="CZ24" s="1"/>
  <c r="DA43"/>
  <c r="CZ43" s="1"/>
  <c r="DA32"/>
  <c r="CZ32" s="1"/>
  <c r="DA38"/>
  <c r="CZ38" s="1"/>
  <c r="DA42"/>
  <c r="CZ42" s="1"/>
  <c r="DA47"/>
  <c r="CZ47" s="1"/>
  <c r="DA25"/>
  <c r="CZ25" s="1"/>
  <c r="DA20"/>
  <c r="CZ20" s="1"/>
  <c r="DA17"/>
  <c r="CZ17" s="1"/>
  <c r="DA31"/>
  <c r="CZ31" s="1"/>
  <c r="DA41"/>
  <c r="CZ41" s="1"/>
  <c r="AK60" i="20"/>
  <c r="AR60" i="17"/>
  <c r="BA23" i="24"/>
  <c r="J29" i="22"/>
  <c r="L29" s="1"/>
  <c r="N29" s="1"/>
  <c r="P29" s="1"/>
  <c r="R29" s="1"/>
  <c r="T29" s="1"/>
  <c r="V29" s="1"/>
  <c r="X29" s="1"/>
  <c r="Z29" s="1"/>
  <c r="AB29" s="1"/>
  <c r="AE29" s="1"/>
  <c r="AG29" s="1"/>
  <c r="AI29" s="1"/>
  <c r="AK29" s="1"/>
  <c r="AM29" s="1"/>
  <c r="AO29" s="1"/>
  <c r="AQ29" s="1"/>
  <c r="AS29" s="1"/>
  <c r="AU29" s="1"/>
  <c r="AW29" s="1"/>
  <c r="AY29" s="1"/>
  <c r="BA29" s="1"/>
  <c r="BD29" s="1"/>
  <c r="BF29" s="1"/>
  <c r="BH29" s="1"/>
  <c r="BJ29" s="1"/>
  <c r="BL29" s="1"/>
  <c r="BN29" s="1"/>
  <c r="BP29" s="1"/>
  <c r="BR29" s="1"/>
  <c r="BT29" s="1"/>
  <c r="BV29" s="1"/>
  <c r="BX29" s="1"/>
  <c r="BZ29" s="1"/>
  <c r="CB29" s="1"/>
  <c r="H27"/>
  <c r="J27" s="1"/>
  <c r="L27" s="1"/>
  <c r="N27" s="1"/>
  <c r="P27" s="1"/>
  <c r="R27" s="1"/>
  <c r="T27" s="1"/>
  <c r="V27" s="1"/>
  <c r="X27" s="1"/>
  <c r="Z27" s="1"/>
  <c r="AB27" s="1"/>
  <c r="AE27" s="1"/>
  <c r="AG27" s="1"/>
  <c r="AI27" s="1"/>
  <c r="AK27" s="1"/>
  <c r="AM27" s="1"/>
  <c r="AO27" s="1"/>
  <c r="AQ27" s="1"/>
  <c r="AS27" s="1"/>
  <c r="AU27" s="1"/>
  <c r="AW27" s="1"/>
  <c r="AY27" s="1"/>
  <c r="BA27" s="1"/>
  <c r="BD27" s="1"/>
  <c r="BF27" s="1"/>
  <c r="BH27" s="1"/>
  <c r="BJ27" s="1"/>
  <c r="BL27" s="1"/>
  <c r="BN27" s="1"/>
  <c r="BP27" s="1"/>
  <c r="BR27" s="1"/>
  <c r="BT27" s="1"/>
  <c r="BV27" s="1"/>
  <c r="BX27" s="1"/>
  <c r="BZ27" s="1"/>
  <c r="CB27" s="1"/>
  <c r="AR147" i="17"/>
  <c r="AH225" i="24"/>
  <c r="DB225" i="25" s="1"/>
  <c r="BL225" i="20"/>
  <c r="C4" i="3" l="1"/>
  <c r="C23" s="1"/>
  <c r="B1" s="1"/>
  <c r="D29" i="10" s="1"/>
  <c r="D32"/>
  <c r="CA17" i="18"/>
  <c r="CB14" s="1"/>
  <c r="D31" i="10"/>
  <c r="C3" i="3"/>
  <c r="BL32" i="20"/>
  <c r="BG32" i="24"/>
  <c r="BF32"/>
  <c r="CD200" i="20"/>
  <c r="BJ308" i="17"/>
  <c r="BJ104"/>
  <c r="AR128" i="20"/>
  <c r="BE128"/>
  <c r="BE307"/>
  <c r="AR307"/>
  <c r="CD234"/>
  <c r="BA215" i="24"/>
  <c r="CD120" i="20"/>
  <c r="BF36" i="24"/>
  <c r="BL36" i="20"/>
  <c r="BG36" i="24"/>
  <c r="BJ103" i="17"/>
  <c r="AR164" i="20"/>
  <c r="BE164"/>
  <c r="AR142"/>
  <c r="BE142"/>
  <c r="BA126" i="24"/>
  <c r="CD29" i="20"/>
  <c r="BA169" i="24"/>
  <c r="BA22"/>
  <c r="BZ18" i="18"/>
  <c r="BF291" i="24"/>
  <c r="BG291"/>
  <c r="BL291" i="20"/>
  <c r="BA28" i="24"/>
  <c r="BJ116" i="17"/>
  <c r="BA88" i="24"/>
  <c r="CG33" i="18"/>
  <c r="BV33" i="16"/>
  <c r="CF33" i="18"/>
  <c r="O40" i="31"/>
  <c r="AM33" i="16"/>
  <c r="O40" i="32"/>
  <c r="CG18" i="18"/>
  <c r="AM18" i="16"/>
  <c r="CF18" i="18"/>
  <c r="O25" i="32"/>
  <c r="O25" i="31"/>
  <c r="BF15" i="24"/>
  <c r="BL15" i="20"/>
  <c r="BG15" i="24"/>
  <c r="BG132"/>
  <c r="BL132" i="20"/>
  <c r="BF132" i="24"/>
  <c r="BL112" i="20"/>
  <c r="BG112" i="24"/>
  <c r="BF112"/>
  <c r="BE211" i="20"/>
  <c r="AR211"/>
  <c r="BE284"/>
  <c r="AR284"/>
  <c r="CD143"/>
  <c r="BJ139" i="17"/>
  <c r="A117" i="25"/>
  <c r="A175"/>
  <c r="A229"/>
  <c r="A264"/>
  <c r="A272"/>
  <c r="BG43" i="24"/>
  <c r="BF43"/>
  <c r="BL43" i="20"/>
  <c r="O19" i="32"/>
  <c r="AM12" i="16"/>
  <c r="CG12" i="18"/>
  <c r="O19" i="31"/>
  <c r="CF12" i="18"/>
  <c r="BA191" i="24"/>
  <c r="BL146" i="20"/>
  <c r="BG146" i="24"/>
  <c r="BF146"/>
  <c r="BJ82" i="17"/>
  <c r="BA24" i="24"/>
  <c r="CD174" i="20"/>
  <c r="CD160"/>
  <c r="BA288" i="24"/>
  <c r="BA245"/>
  <c r="BA148"/>
  <c r="BJ118" i="17"/>
  <c r="BJ161"/>
  <c r="BA292" i="24"/>
  <c r="BJ264" i="17"/>
  <c r="BA92" i="24"/>
  <c r="CD186" i="20"/>
  <c r="BO292" i="24"/>
  <c r="BK292" s="1"/>
  <c r="BN292"/>
  <c r="BJ292" s="1"/>
  <c r="A83" i="25"/>
  <c r="A223"/>
  <c r="A303"/>
  <c r="BF158" i="24"/>
  <c r="BL158" i="20"/>
  <c r="BG158" i="24"/>
  <c r="BL232" i="20"/>
  <c r="BF232" i="24"/>
  <c r="BG232"/>
  <c r="BG171"/>
  <c r="BF171"/>
  <c r="BL171" i="20"/>
  <c r="CD28"/>
  <c r="AR116"/>
  <c r="BE116"/>
  <c r="BS57" i="15"/>
  <c r="BG57"/>
  <c r="BU57"/>
  <c r="BO57"/>
  <c r="AX57"/>
  <c r="BC57"/>
  <c r="G57"/>
  <c r="O57"/>
  <c r="M57"/>
  <c r="BK57"/>
  <c r="B13"/>
  <c r="Q57"/>
  <c r="BI57"/>
  <c r="BM57"/>
  <c r="AF57"/>
  <c r="AV57"/>
  <c r="BY57"/>
  <c r="BE57"/>
  <c r="AL57"/>
  <c r="BW57"/>
  <c r="Y57"/>
  <c r="S57"/>
  <c r="AR57"/>
  <c r="CG11" i="18"/>
  <c r="AD57" i="15"/>
  <c r="W57"/>
  <c r="AN57"/>
  <c r="AH57"/>
  <c r="AT57"/>
  <c r="CF11" i="18"/>
  <c r="BO50" i="16"/>
  <c r="AP57" i="15"/>
  <c r="K57"/>
  <c r="BQ57"/>
  <c r="O18" i="32"/>
  <c r="U57" i="15"/>
  <c r="AA57"/>
  <c r="O18" i="31"/>
  <c r="I57" i="15"/>
  <c r="AJ57"/>
  <c r="AZ57"/>
  <c r="BA303" i="24"/>
  <c r="BE131" i="20"/>
  <c r="AR131"/>
  <c r="BA31" i="24"/>
  <c r="CD216" i="20"/>
  <c r="AR188"/>
  <c r="BE188"/>
  <c r="BA143" i="24"/>
  <c r="BA140"/>
  <c r="BL109" i="20"/>
  <c r="BF109" i="24"/>
  <c r="BG109"/>
  <c r="AR139" i="20"/>
  <c r="BE139"/>
  <c r="BN225" i="24"/>
  <c r="BO225"/>
  <c r="BO319" s="1"/>
  <c r="BO7"/>
  <c r="BY13" i="21"/>
  <c r="CA12" s="1"/>
  <c r="BM7" i="24"/>
  <c r="BY12" i="21"/>
  <c r="BB29" i="17"/>
  <c r="BD28"/>
  <c r="BA196" i="24"/>
  <c r="AM40" i="16"/>
  <c r="CG40" i="18"/>
  <c r="CF40"/>
  <c r="BV40" i="16"/>
  <c r="O26" i="31"/>
  <c r="CG19" i="18"/>
  <c r="CF19"/>
  <c r="B21" i="15"/>
  <c r="BV19" i="16"/>
  <c r="AM19"/>
  <c r="O26" i="32"/>
  <c r="O24"/>
  <c r="AM17" i="16"/>
  <c r="CG17" i="18"/>
  <c r="O24" i="31"/>
  <c r="CF17" i="18"/>
  <c r="N9" i="32"/>
  <c r="B54" s="1"/>
  <c r="N9" i="31"/>
  <c r="E20" i="27"/>
  <c r="BE60" i="20"/>
  <c r="AR60"/>
  <c r="BJ86" i="17"/>
  <c r="BE185" i="20"/>
  <c r="AR185"/>
  <c r="BJ224" i="17"/>
  <c r="BE223" i="20"/>
  <c r="AR223"/>
  <c r="BA39" i="24"/>
  <c r="AR248" i="20"/>
  <c r="BE248"/>
  <c r="CD24"/>
  <c r="BG205" i="24"/>
  <c r="BL205" i="20"/>
  <c r="BF205" i="24"/>
  <c r="BA174"/>
  <c r="BA287"/>
  <c r="CD314" i="20"/>
  <c r="CD213"/>
  <c r="CD236"/>
  <c r="CD56"/>
  <c r="CD25"/>
  <c r="CD153"/>
  <c r="BJ290" i="17"/>
  <c r="AR118" i="20"/>
  <c r="BE118"/>
  <c r="AR161"/>
  <c r="BE161"/>
  <c r="CD105"/>
  <c r="BA156" i="24"/>
  <c r="BA259"/>
  <c r="CD98" i="20"/>
  <c r="BA310" i="24"/>
  <c r="CD203" i="20"/>
  <c r="BG51" i="24"/>
  <c r="BL51" i="20"/>
  <c r="BF51" i="24"/>
  <c r="CD38" i="20"/>
  <c r="BJ294" i="17"/>
  <c r="BE264" i="20"/>
  <c r="AR264"/>
  <c r="BE222"/>
  <c r="AR222"/>
  <c r="CD130"/>
  <c r="BJ72" i="17"/>
  <c r="A311" i="25"/>
  <c r="BF21" i="24"/>
  <c r="BG21"/>
  <c r="BL21" i="20"/>
  <c r="BE48"/>
  <c r="AR48"/>
  <c r="BF242" i="24"/>
  <c r="BL242" i="20"/>
  <c r="BG242" i="24"/>
  <c r="BG237"/>
  <c r="BL237" i="20"/>
  <c r="BF237" i="24"/>
  <c r="BA280"/>
  <c r="BA267"/>
  <c r="BA198"/>
  <c r="CD154" i="20"/>
  <c r="BA114" i="24"/>
  <c r="BA29"/>
  <c r="BA313"/>
  <c r="BA172"/>
  <c r="BA272"/>
  <c r="O35" i="31"/>
  <c r="BV28" i="16"/>
  <c r="O35" i="32"/>
  <c r="CF28" i="18"/>
  <c r="AM28" i="16"/>
  <c r="CG28" i="18"/>
  <c r="BA40" i="24"/>
  <c r="O44" i="32"/>
  <c r="AM37" i="16"/>
  <c r="CG37" i="18"/>
  <c r="O44" i="31"/>
  <c r="CF37" i="18"/>
  <c r="BL187" i="20"/>
  <c r="BG187" i="24"/>
  <c r="BF187"/>
  <c r="BJ79" i="17"/>
  <c r="BJ131"/>
  <c r="CD201" i="20"/>
  <c r="CD149"/>
  <c r="BJ188" i="17"/>
  <c r="CD140" i="20"/>
  <c r="BF141" i="24"/>
  <c r="BL141" i="20"/>
  <c r="BG141" i="24"/>
  <c r="A59" i="25"/>
  <c r="A97"/>
  <c r="A225"/>
  <c r="A257"/>
  <c r="A262"/>
  <c r="A266"/>
  <c r="A270"/>
  <c r="A275"/>
  <c r="CG43" i="18"/>
  <c r="CF43"/>
  <c r="AM43" i="16"/>
  <c r="CG39" i="18"/>
  <c r="B41" i="15"/>
  <c r="AM39" i="16"/>
  <c r="CF39" i="18"/>
  <c r="BJ7" i="24"/>
  <c r="G66" i="22"/>
  <c r="BA225" i="24"/>
  <c r="CD39" i="20"/>
  <c r="BF45" i="24"/>
  <c r="BG45"/>
  <c r="BL45" i="20"/>
  <c r="BG173" i="24"/>
  <c r="BL173" i="20"/>
  <c r="BF173" i="24"/>
  <c r="BA110"/>
  <c r="BA160"/>
  <c r="CD245" i="20"/>
  <c r="CD271"/>
  <c r="CD214"/>
  <c r="BJ246" i="17"/>
  <c r="BJ256"/>
  <c r="BA105" i="24"/>
  <c r="CD192" i="20"/>
  <c r="BE274"/>
  <c r="AR274"/>
  <c r="CD270"/>
  <c r="BL183"/>
  <c r="BF183" i="24"/>
  <c r="BG183"/>
  <c r="CD175" i="20"/>
  <c r="BF134" i="24"/>
  <c r="BG134"/>
  <c r="BL134" i="20"/>
  <c r="BE184"/>
  <c r="AR184"/>
  <c r="CD238"/>
  <c r="AR55"/>
  <c r="BE55"/>
  <c r="BA202" i="24"/>
  <c r="CG22" i="18"/>
  <c r="BV22" i="16"/>
  <c r="B24" i="15"/>
  <c r="CF22" i="18"/>
  <c r="O29" i="32"/>
  <c r="AM22" i="16"/>
  <c r="O29" i="31"/>
  <c r="CF25" i="18"/>
  <c r="BV25" i="16"/>
  <c r="CG25" i="18"/>
  <c r="O32" i="31"/>
  <c r="O32" i="32"/>
  <c r="AM25" i="16"/>
  <c r="BV31" i="20"/>
  <c r="BX30"/>
  <c r="BA149" i="24"/>
  <c r="A32" i="25"/>
  <c r="A110"/>
  <c r="A209"/>
  <c r="A245"/>
  <c r="A268"/>
  <c r="A282"/>
  <c r="CD196" i="20"/>
  <c r="CF47" i="18"/>
  <c r="CG47"/>
  <c r="AM47" i="16"/>
  <c r="BV47"/>
  <c r="CG23" i="18"/>
  <c r="CF23"/>
  <c r="O30" i="32"/>
  <c r="B25" i="15"/>
  <c r="AM23" i="16"/>
  <c r="O30" i="31"/>
  <c r="CD225" i="20"/>
  <c r="BE224"/>
  <c r="AR224"/>
  <c r="BJ223" i="17"/>
  <c r="BA212" i="24"/>
  <c r="CD199" i="20"/>
  <c r="AR290"/>
  <c r="BE290"/>
  <c r="BL108"/>
  <c r="BG108" i="24"/>
  <c r="BF108"/>
  <c r="BA240"/>
  <c r="BL102" i="20"/>
  <c r="BG102" i="24"/>
  <c r="BF102"/>
  <c r="BA111"/>
  <c r="BJ307" i="17"/>
  <c r="BE294" i="20"/>
  <c r="AR294"/>
  <c r="BJ222" i="17"/>
  <c r="BA270" i="24"/>
  <c r="BA120"/>
  <c r="BA266"/>
  <c r="A107" i="25"/>
  <c r="A179"/>
  <c r="A218"/>
  <c r="A292"/>
  <c r="AR103" i="20"/>
  <c r="BE103"/>
  <c r="BA312" i="24"/>
  <c r="BF96"/>
  <c r="BL96" i="20"/>
  <c r="BG96" i="24"/>
  <c r="CD267" i="20"/>
  <c r="BA42" i="24"/>
  <c r="BJ55" i="17"/>
  <c r="CD169" i="20"/>
  <c r="CD172"/>
  <c r="CD247"/>
  <c r="O43" i="31"/>
  <c r="CF36" i="18"/>
  <c r="AM36" i="16"/>
  <c r="O43" i="32"/>
  <c r="CG36" i="18"/>
  <c r="BJ147" i="17"/>
  <c r="BJ60"/>
  <c r="BJ185"/>
  <c r="BL27" i="20"/>
  <c r="BF27" i="24"/>
  <c r="BG27"/>
  <c r="CD305" i="20"/>
  <c r="BL167"/>
  <c r="BG167" i="24"/>
  <c r="BF167"/>
  <c r="BJ248" i="17"/>
  <c r="BL152" i="20"/>
  <c r="BG152" i="24"/>
  <c r="BF152"/>
  <c r="BF106"/>
  <c r="BG106"/>
  <c r="BL106" i="20"/>
  <c r="CD287"/>
  <c r="BA314" i="24"/>
  <c r="BA213"/>
  <c r="BA236"/>
  <c r="BE246" i="20"/>
  <c r="AR246"/>
  <c r="BE308"/>
  <c r="AR308"/>
  <c r="BE256"/>
  <c r="AR256"/>
  <c r="BE104"/>
  <c r="AR104"/>
  <c r="BJ128" i="17"/>
  <c r="CD156" i="20"/>
  <c r="BA98" i="24"/>
  <c r="BA147"/>
  <c r="BV44" i="26"/>
  <c r="BV14"/>
  <c r="BV30"/>
  <c r="BV22"/>
  <c r="BV19"/>
  <c r="BV18"/>
  <c r="BV36"/>
  <c r="BV35"/>
  <c r="BV25"/>
  <c r="BV49"/>
  <c r="BV33"/>
  <c r="C2" i="22"/>
  <c r="BV52" i="26" s="1"/>
  <c r="BV11"/>
  <c r="BV46"/>
  <c r="BV13"/>
  <c r="BV38"/>
  <c r="BV29"/>
  <c r="BV28"/>
  <c r="BV21"/>
  <c r="BV26"/>
  <c r="BV27"/>
  <c r="BV42"/>
  <c r="BV40"/>
  <c r="BV12"/>
  <c r="BV17"/>
  <c r="BV20"/>
  <c r="BV31"/>
  <c r="BV43"/>
  <c r="BV10"/>
  <c r="BV45"/>
  <c r="BV48"/>
  <c r="BV50"/>
  <c r="BV23"/>
  <c r="BV47"/>
  <c r="BV34"/>
  <c r="BV15"/>
  <c r="BV16"/>
  <c r="BV39"/>
  <c r="BV32"/>
  <c r="BV37"/>
  <c r="BV24"/>
  <c r="BV41"/>
  <c r="BA38" i="24"/>
  <c r="BF208"/>
  <c r="BG208"/>
  <c r="BL208" i="20"/>
  <c r="BJ274" i="17"/>
  <c r="BA130" i="24"/>
  <c r="BL125" i="20"/>
  <c r="BF125" i="24"/>
  <c r="BG125"/>
  <c r="BA186"/>
  <c r="CD266" i="20"/>
  <c r="A183" i="25"/>
  <c r="A220"/>
  <c r="A234"/>
  <c r="A252"/>
  <c r="A300"/>
  <c r="BJ48" i="17"/>
  <c r="CD312" i="20"/>
  <c r="BF306" i="24"/>
  <c r="BG306"/>
  <c r="BL306" i="20"/>
  <c r="BJ164" i="17"/>
  <c r="BJ142"/>
  <c r="BJ184"/>
  <c r="CD126" i="20"/>
  <c r="CD280"/>
  <c r="CD198"/>
  <c r="BA154" i="24"/>
  <c r="BA67"/>
  <c r="BG50"/>
  <c r="BF50"/>
  <c r="BL50" i="20"/>
  <c r="BL257"/>
  <c r="BF257" i="24"/>
  <c r="BG257"/>
  <c r="CD313" i="20"/>
  <c r="CD22"/>
  <c r="BF35" i="24"/>
  <c r="BG35"/>
  <c r="BL35" i="20"/>
  <c r="CD40"/>
  <c r="CD88"/>
  <c r="O21" i="31"/>
  <c r="AM14" i="16"/>
  <c r="CF14" i="18"/>
  <c r="O21" i="32"/>
  <c r="CG14" i="18"/>
  <c r="CD303" i="20"/>
  <c r="BA201" i="24"/>
  <c r="BA216"/>
  <c r="BF283"/>
  <c r="BG283"/>
  <c r="BL283" i="20"/>
  <c r="BL220"/>
  <c r="BF220" i="24"/>
  <c r="BG220"/>
  <c r="BJ211" i="17"/>
  <c r="BJ284"/>
  <c r="BG52" i="24"/>
  <c r="BF52"/>
  <c r="BL52" i="20"/>
  <c r="BD27" i="24"/>
  <c r="BB28"/>
  <c r="CF44" i="18"/>
  <c r="BV44" i="16"/>
  <c r="B46" i="15"/>
  <c r="AM44" i="16"/>
  <c r="CG44" i="18"/>
  <c r="BJ319" i="17"/>
  <c r="DA51" i="25"/>
  <c r="DA52" s="1"/>
  <c r="BL7" i="24"/>
  <c r="BH7"/>
  <c r="BY15" i="21"/>
  <c r="CA11" s="1"/>
  <c r="BC311" i="24"/>
  <c r="BC310" s="1"/>
  <c r="BC309" s="1"/>
  <c r="BC308" s="1"/>
  <c r="BC307" s="1"/>
  <c r="BC306" s="1"/>
  <c r="BC305" s="1"/>
  <c r="BC304" s="1"/>
  <c r="BC303" s="1"/>
  <c r="BC302" s="1"/>
  <c r="BC301" s="1"/>
  <c r="BC300" s="1"/>
  <c r="BC299" s="1"/>
  <c r="BC298" s="1"/>
  <c r="BC297" s="1"/>
  <c r="BC296" s="1"/>
  <c r="BC295" s="1"/>
  <c r="BC294" s="1"/>
  <c r="BC293" s="1"/>
  <c r="BC292" s="1"/>
  <c r="BC291" s="1"/>
  <c r="BC290" s="1"/>
  <c r="BC289" s="1"/>
  <c r="BC288" s="1"/>
  <c r="BC287" s="1"/>
  <c r="BC286" s="1"/>
  <c r="BC285" s="1"/>
  <c r="BC284" s="1"/>
  <c r="BC283" s="1"/>
  <c r="BC282" s="1"/>
  <c r="BC281" s="1"/>
  <c r="BC280" s="1"/>
  <c r="BC279" s="1"/>
  <c r="BC278" s="1"/>
  <c r="BC277" s="1"/>
  <c r="BC276" s="1"/>
  <c r="BC275" s="1"/>
  <c r="BC274" s="1"/>
  <c r="BC273" s="1"/>
  <c r="BC272" s="1"/>
  <c r="BC271" s="1"/>
  <c r="BC270" s="1"/>
  <c r="BC269" s="1"/>
  <c r="BC268" s="1"/>
  <c r="BC267" s="1"/>
  <c r="BC266" s="1"/>
  <c r="BC265" s="1"/>
  <c r="BC264" s="1"/>
  <c r="BC263" s="1"/>
  <c r="BC262" s="1"/>
  <c r="BC261" s="1"/>
  <c r="BC260" s="1"/>
  <c r="BC259" s="1"/>
  <c r="BC258" s="1"/>
  <c r="BC257" s="1"/>
  <c r="BC256" s="1"/>
  <c r="BC255" s="1"/>
  <c r="BC254" s="1"/>
  <c r="BC253" s="1"/>
  <c r="BC252" s="1"/>
  <c r="BC251" s="1"/>
  <c r="BC250" s="1"/>
  <c r="BC249" s="1"/>
  <c r="BC248" s="1"/>
  <c r="BC247" s="1"/>
  <c r="BC246" s="1"/>
  <c r="BC245" s="1"/>
  <c r="BC244" s="1"/>
  <c r="BC243" s="1"/>
  <c r="BC242" s="1"/>
  <c r="BC241" s="1"/>
  <c r="BC240" s="1"/>
  <c r="BC239" s="1"/>
  <c r="BC238" s="1"/>
  <c r="BC237" s="1"/>
  <c r="BC236" s="1"/>
  <c r="BC235" s="1"/>
  <c r="BC234" s="1"/>
  <c r="BC233" s="1"/>
  <c r="BC232" s="1"/>
  <c r="BC231" s="1"/>
  <c r="BC230" s="1"/>
  <c r="BC229" s="1"/>
  <c r="BC228" s="1"/>
  <c r="BC227" s="1"/>
  <c r="BC226" s="1"/>
  <c r="BC225" s="1"/>
  <c r="BC224" s="1"/>
  <c r="BC223" s="1"/>
  <c r="BC222" s="1"/>
  <c r="BC221" s="1"/>
  <c r="BC220" s="1"/>
  <c r="BC219" s="1"/>
  <c r="BC218" s="1"/>
  <c r="BC217" s="1"/>
  <c r="BC216" s="1"/>
  <c r="BC215" s="1"/>
  <c r="BC214" s="1"/>
  <c r="BC213" s="1"/>
  <c r="BC212" s="1"/>
  <c r="BC211" s="1"/>
  <c r="BC210" s="1"/>
  <c r="BC209" s="1"/>
  <c r="BC208" s="1"/>
  <c r="BC207" s="1"/>
  <c r="BC206" s="1"/>
  <c r="BC205" s="1"/>
  <c r="BC204" s="1"/>
  <c r="BC203" s="1"/>
  <c r="BC202" s="1"/>
  <c r="BC201" s="1"/>
  <c r="BC200" s="1"/>
  <c r="BC199" s="1"/>
  <c r="BC198" s="1"/>
  <c r="BC197" s="1"/>
  <c r="BC196" s="1"/>
  <c r="BC195" s="1"/>
  <c r="BC194" s="1"/>
  <c r="BC193" s="1"/>
  <c r="BC192" s="1"/>
  <c r="BC191" s="1"/>
  <c r="BC190" s="1"/>
  <c r="BC189" s="1"/>
  <c r="BC188" s="1"/>
  <c r="BC187" s="1"/>
  <c r="BC186" s="1"/>
  <c r="BC185" s="1"/>
  <c r="BC184" s="1"/>
  <c r="BC183" s="1"/>
  <c r="BC182" s="1"/>
  <c r="BC181" s="1"/>
  <c r="BC180" s="1"/>
  <c r="BC179" s="1"/>
  <c r="BC178" s="1"/>
  <c r="BC177" s="1"/>
  <c r="BC176" s="1"/>
  <c r="BC175" s="1"/>
  <c r="BC174" s="1"/>
  <c r="BC173" s="1"/>
  <c r="BC172" s="1"/>
  <c r="BC171" s="1"/>
  <c r="BC170" s="1"/>
  <c r="BC169" s="1"/>
  <c r="BC168" s="1"/>
  <c r="BC167" s="1"/>
  <c r="BC166" s="1"/>
  <c r="BC165" s="1"/>
  <c r="BC164" s="1"/>
  <c r="BC163" s="1"/>
  <c r="BC162" s="1"/>
  <c r="BC161" s="1"/>
  <c r="BC160" s="1"/>
  <c r="BC159" s="1"/>
  <c r="BC158" s="1"/>
  <c r="BC157" s="1"/>
  <c r="BC156" s="1"/>
  <c r="BC155" s="1"/>
  <c r="BC154" s="1"/>
  <c r="BC153" s="1"/>
  <c r="BC152" s="1"/>
  <c r="BC151" s="1"/>
  <c r="BC150" s="1"/>
  <c r="BC149" s="1"/>
  <c r="BC148" s="1"/>
  <c r="BC147" s="1"/>
  <c r="BC146" s="1"/>
  <c r="BC145" s="1"/>
  <c r="BC144" s="1"/>
  <c r="BC143" s="1"/>
  <c r="BC142" s="1"/>
  <c r="BC141" s="1"/>
  <c r="BC140" s="1"/>
  <c r="BC139" s="1"/>
  <c r="BC138" s="1"/>
  <c r="BC137" s="1"/>
  <c r="BC136" s="1"/>
  <c r="BC135" s="1"/>
  <c r="BC134" s="1"/>
  <c r="BC133" s="1"/>
  <c r="BC132" s="1"/>
  <c r="BC131" s="1"/>
  <c r="BC130" s="1"/>
  <c r="BC129" s="1"/>
  <c r="BC128" s="1"/>
  <c r="BC127" s="1"/>
  <c r="BC126" s="1"/>
  <c r="BC125" s="1"/>
  <c r="BC124" s="1"/>
  <c r="BC123" s="1"/>
  <c r="BC122" s="1"/>
  <c r="BC121" s="1"/>
  <c r="BC120" s="1"/>
  <c r="BC119" s="1"/>
  <c r="BC118" s="1"/>
  <c r="BC117" s="1"/>
  <c r="BC116" s="1"/>
  <c r="BC115" s="1"/>
  <c r="BC114" s="1"/>
  <c r="BC113" s="1"/>
  <c r="BC112" s="1"/>
  <c r="BC111" s="1"/>
  <c r="BC110" s="1"/>
  <c r="BC109" s="1"/>
  <c r="BC108" s="1"/>
  <c r="BC107" s="1"/>
  <c r="BC106" s="1"/>
  <c r="BC105" s="1"/>
  <c r="BC104" s="1"/>
  <c r="BC103" s="1"/>
  <c r="BC102" s="1"/>
  <c r="BC101" s="1"/>
  <c r="BC100" s="1"/>
  <c r="BC99" s="1"/>
  <c r="BC98" s="1"/>
  <c r="BC97" s="1"/>
  <c r="BC96" s="1"/>
  <c r="BC95" s="1"/>
  <c r="BC94" s="1"/>
  <c r="BC93" s="1"/>
  <c r="BC92" s="1"/>
  <c r="BC91" s="1"/>
  <c r="BC90" s="1"/>
  <c r="BC89" s="1"/>
  <c r="BC88" s="1"/>
  <c r="BC87" s="1"/>
  <c r="BC86" s="1"/>
  <c r="BC85" s="1"/>
  <c r="BC84" s="1"/>
  <c r="BC83" s="1"/>
  <c r="BC82" s="1"/>
  <c r="BC81" s="1"/>
  <c r="BC80" s="1"/>
  <c r="BC79" s="1"/>
  <c r="BC78" s="1"/>
  <c r="BC77" s="1"/>
  <c r="BC76" s="1"/>
  <c r="BC75" s="1"/>
  <c r="BC74" s="1"/>
  <c r="BC73" s="1"/>
  <c r="BC72" s="1"/>
  <c r="BC71" s="1"/>
  <c r="BC70" s="1"/>
  <c r="BC69" s="1"/>
  <c r="BC68" s="1"/>
  <c r="BC67" s="1"/>
  <c r="BC66" s="1"/>
  <c r="BC65" s="1"/>
  <c r="BC64" s="1"/>
  <c r="BC63" s="1"/>
  <c r="BC62" s="1"/>
  <c r="BC61" s="1"/>
  <c r="BC60" s="1"/>
  <c r="BC59" s="1"/>
  <c r="BC58" s="1"/>
  <c r="BC57" s="1"/>
  <c r="BC56" s="1"/>
  <c r="BC55" s="1"/>
  <c r="BC54" s="1"/>
  <c r="BC53" s="1"/>
  <c r="BC52" s="1"/>
  <c r="BC51" s="1"/>
  <c r="BC50" s="1"/>
  <c r="BC49" s="1"/>
  <c r="BC48" s="1"/>
  <c r="BC47" s="1"/>
  <c r="BC46" s="1"/>
  <c r="BC45" s="1"/>
  <c r="BC44" s="1"/>
  <c r="BC43" s="1"/>
  <c r="BC42" s="1"/>
  <c r="BC41" s="1"/>
  <c r="BC40" s="1"/>
  <c r="BC39" s="1"/>
  <c r="BC38" s="1"/>
  <c r="BC37" s="1"/>
  <c r="BC36" s="1"/>
  <c r="BC35" s="1"/>
  <c r="BC34" s="1"/>
  <c r="BC33" s="1"/>
  <c r="BC32" s="1"/>
  <c r="BC31" s="1"/>
  <c r="BC30" s="1"/>
  <c r="BC29" s="1"/>
  <c r="BC28" s="1"/>
  <c r="BC27" s="1"/>
  <c r="BC26" s="1"/>
  <c r="BC25" s="1"/>
  <c r="BC24" s="1"/>
  <c r="BC23" s="1"/>
  <c r="BC22" s="1"/>
  <c r="BC21" s="1"/>
  <c r="BC20" s="1"/>
  <c r="BC19" s="1"/>
  <c r="BC18" s="1"/>
  <c r="BC17" s="1"/>
  <c r="BC16" s="1"/>
  <c r="BC15" s="1"/>
  <c r="BC319" s="1"/>
  <c r="BC324" s="1"/>
  <c r="BN320"/>
  <c r="CA17" i="16"/>
  <c r="CA18" s="1"/>
  <c r="CA19" s="1"/>
  <c r="AR319" i="20"/>
  <c r="CD220" l="1"/>
  <c r="BA208" i="24"/>
  <c r="BA27"/>
  <c r="CD108" i="20"/>
  <c r="BX31"/>
  <c r="BV32"/>
  <c r="BA183" i="24"/>
  <c r="BA45"/>
  <c r="CD187" i="20"/>
  <c r="CD242"/>
  <c r="BF188" i="24"/>
  <c r="BG188"/>
  <c r="BL188" i="20"/>
  <c r="BG131" i="24"/>
  <c r="BF131"/>
  <c r="BL131" i="20"/>
  <c r="B32" i="15"/>
  <c r="BV35" i="16"/>
  <c r="BV45"/>
  <c r="Y6" i="31"/>
  <c r="E57" i="15"/>
  <c r="B34"/>
  <c r="BV21" i="16"/>
  <c r="BV26"/>
  <c r="BV10"/>
  <c r="BV30"/>
  <c r="B37" i="15"/>
  <c r="B47"/>
  <c r="B48"/>
  <c r="BV38" i="16"/>
  <c r="BV49"/>
  <c r="B29" i="15"/>
  <c r="BV16" i="16"/>
  <c r="B44" i="15"/>
  <c r="B15"/>
  <c r="BV50" i="16"/>
  <c r="BV27"/>
  <c r="B51" i="15"/>
  <c r="B36"/>
  <c r="B22"/>
  <c r="B26"/>
  <c r="B18"/>
  <c r="B40"/>
  <c r="BV13" i="16"/>
  <c r="BV20"/>
  <c r="Y6" i="32"/>
  <c r="B17" i="15"/>
  <c r="BV34" i="16"/>
  <c r="B28" i="15"/>
  <c r="BV42" i="16"/>
  <c r="BV46"/>
  <c r="B23" i="15"/>
  <c r="B31"/>
  <c r="B12"/>
  <c r="BV32" i="16"/>
  <c r="BV24"/>
  <c r="B43" i="15"/>
  <c r="B50"/>
  <c r="BV15" i="16"/>
  <c r="BV29"/>
  <c r="B33" i="15"/>
  <c r="BV41" i="16"/>
  <c r="BV48"/>
  <c r="BV31"/>
  <c r="CD232" i="20"/>
  <c r="BA146" i="24"/>
  <c r="CD132" i="20"/>
  <c r="CD291"/>
  <c r="BF164" i="24"/>
  <c r="BL164" i="20"/>
  <c r="BG164" i="24"/>
  <c r="CD36" i="20"/>
  <c r="BA32" i="24"/>
  <c r="BD28"/>
  <c r="BB29"/>
  <c r="BA52"/>
  <c r="BA35"/>
  <c r="BA257"/>
  <c r="CD306" i="20"/>
  <c r="BA125" i="24"/>
  <c r="CD208" i="20"/>
  <c r="BG104" i="24"/>
  <c r="BF104"/>
  <c r="BL104" i="20"/>
  <c r="BL308"/>
  <c r="BF308" i="24"/>
  <c r="BG308"/>
  <c r="CD96" i="20"/>
  <c r="BA108" i="24"/>
  <c r="BL55" i="20"/>
  <c r="BF55" i="24"/>
  <c r="BG55"/>
  <c r="BG184"/>
  <c r="BF184"/>
  <c r="BL184" i="20"/>
  <c r="CD45"/>
  <c r="BA187" i="24"/>
  <c r="BA242"/>
  <c r="BL48" i="20"/>
  <c r="BF48" i="24"/>
  <c r="BG48"/>
  <c r="BA51"/>
  <c r="BL161" i="20"/>
  <c r="BG161" i="24"/>
  <c r="BF161"/>
  <c r="CD205" i="20"/>
  <c r="BL60"/>
  <c r="BF60" i="24"/>
  <c r="BG60"/>
  <c r="BB30" i="17"/>
  <c r="BD29"/>
  <c r="BG139" i="24"/>
  <c r="BL139" i="20"/>
  <c r="BF139" i="24"/>
  <c r="CD109" i="20"/>
  <c r="CD171"/>
  <c r="BA43" i="24"/>
  <c r="BL211" i="20"/>
  <c r="BF211" i="24"/>
  <c r="BG211"/>
  <c r="CD15" i="20"/>
  <c r="BA36" i="24"/>
  <c r="BV12" i="16"/>
  <c r="CB15" i="18"/>
  <c r="CB16" s="1"/>
  <c r="CB17" s="1"/>
  <c r="CB18" s="1"/>
  <c r="CB19" s="1"/>
  <c r="B16" i="15"/>
  <c r="B38"/>
  <c r="BV23" i="16"/>
  <c r="BV43"/>
  <c r="BV37"/>
  <c r="B19" i="15"/>
  <c r="B35"/>
  <c r="CD52" i="20"/>
  <c r="CD283"/>
  <c r="CD257"/>
  <c r="CD125"/>
  <c r="BG256" i="24"/>
  <c r="BF256"/>
  <c r="BL256" i="20"/>
  <c r="BL246"/>
  <c r="BF246" i="24"/>
  <c r="BG246"/>
  <c r="CD106" i="20"/>
  <c r="BA152" i="24"/>
  <c r="BA167"/>
  <c r="BF103"/>
  <c r="BF319" s="1"/>
  <c r="BG103"/>
  <c r="BL103" i="20"/>
  <c r="BL294"/>
  <c r="BG294" i="24"/>
  <c r="BF294"/>
  <c r="CD102" i="20"/>
  <c r="BF290" i="24"/>
  <c r="BG290"/>
  <c r="BL290" i="20"/>
  <c r="M32" i="32"/>
  <c r="M32" i="31"/>
  <c r="M29" i="32"/>
  <c r="M29" i="31"/>
  <c r="BA134" i="24"/>
  <c r="BG274"/>
  <c r="BF274"/>
  <c r="BL274" i="20"/>
  <c r="CD173"/>
  <c r="G69" i="22"/>
  <c r="G70"/>
  <c r="H3" s="1"/>
  <c r="G2" s="1"/>
  <c r="G67"/>
  <c r="G68"/>
  <c r="G71"/>
  <c r="BA141" i="24"/>
  <c r="CD237" i="20"/>
  <c r="BA21" i="24"/>
  <c r="BG118"/>
  <c r="BF118"/>
  <c r="BL118" i="20"/>
  <c r="BF223" i="24"/>
  <c r="BG223"/>
  <c r="BL223" i="20"/>
  <c r="BK225" i="24"/>
  <c r="BO320"/>
  <c r="BA109"/>
  <c r="O46" i="31"/>
  <c r="CB57" i="15"/>
  <c r="BA171" i="24"/>
  <c r="BA158"/>
  <c r="CD146" i="20"/>
  <c r="CD43"/>
  <c r="BF284" i="24"/>
  <c r="BL284" i="20"/>
  <c r="BG284" i="24"/>
  <c r="BA112"/>
  <c r="BA132"/>
  <c r="M40" i="31"/>
  <c r="M40" i="32"/>
  <c r="BA291" i="24"/>
  <c r="BF307"/>
  <c r="BG307"/>
  <c r="BL307" i="20"/>
  <c r="CD32"/>
  <c r="BA50" i="24"/>
  <c r="BA306"/>
  <c r="BA102"/>
  <c r="CD134" i="20"/>
  <c r="M35" i="32"/>
  <c r="M35" i="31"/>
  <c r="CD21" i="20"/>
  <c r="BF222" i="24"/>
  <c r="BG222"/>
  <c r="BL222" i="20"/>
  <c r="BA205" i="24"/>
  <c r="BL185" i="20"/>
  <c r="BF185" i="24"/>
  <c r="BG185"/>
  <c r="M26" i="32"/>
  <c r="M26" i="31"/>
  <c r="O46" i="32"/>
  <c r="BF116" i="24"/>
  <c r="BG116"/>
  <c r="BL116" i="20"/>
  <c r="BY21" i="16"/>
  <c r="BZ21" s="1"/>
  <c r="BY20"/>
  <c r="BY23" i="21"/>
  <c r="BZ23" s="1"/>
  <c r="CA13"/>
  <c r="BA220" i="24"/>
  <c r="BA283"/>
  <c r="CD35" i="20"/>
  <c r="CD50"/>
  <c r="BA106" i="24"/>
  <c r="CD152" i="20"/>
  <c r="CD167"/>
  <c r="CD27"/>
  <c r="BA96" i="24"/>
  <c r="BG224"/>
  <c r="BL224" i="20"/>
  <c r="BF224" i="24"/>
  <c r="CD183" i="20"/>
  <c r="BA173" i="24"/>
  <c r="CD141" i="20"/>
  <c r="BA237" i="24"/>
  <c r="BG264"/>
  <c r="BF264"/>
  <c r="BL264" i="20"/>
  <c r="CD51"/>
  <c r="BG248" i="24"/>
  <c r="BF248"/>
  <c r="BL248" i="20"/>
  <c r="BJ225" i="24"/>
  <c r="BN319"/>
  <c r="BA232"/>
  <c r="CD158" i="20"/>
  <c r="CD112"/>
  <c r="BA15" i="24"/>
  <c r="BG142"/>
  <c r="BF142"/>
  <c r="BL142" i="20"/>
  <c r="BG128" i="24"/>
  <c r="BF128"/>
  <c r="BL128" i="20"/>
  <c r="BV11" i="16"/>
  <c r="BV14"/>
  <c r="BV36"/>
  <c r="B49" i="15"/>
  <c r="B27"/>
  <c r="BV39" i="16"/>
  <c r="B45" i="15"/>
  <c r="B39"/>
  <c r="B30"/>
  <c r="BV17" i="16"/>
  <c r="B42" i="15"/>
  <c r="B14"/>
  <c r="BV18" i="16"/>
  <c r="B20" i="15"/>
  <c r="M43" i="32" l="1"/>
  <c r="M43" i="31"/>
  <c r="CD142" i="20"/>
  <c r="BA185" i="24"/>
  <c r="BA307"/>
  <c r="BA223"/>
  <c r="BA290"/>
  <c r="BA294"/>
  <c r="BA211"/>
  <c r="CD60" i="20"/>
  <c r="CD161"/>
  <c r="BA55" i="24"/>
  <c r="BA308"/>
  <c r="CD164" i="20"/>
  <c r="CD264"/>
  <c r="BY24" i="16"/>
  <c r="BZ20"/>
  <c r="BZ24" s="1"/>
  <c r="CD222" i="20"/>
  <c r="CD307"/>
  <c r="CD223"/>
  <c r="CD290"/>
  <c r="BA103" i="24"/>
  <c r="BA256"/>
  <c r="BA139"/>
  <c r="BA161"/>
  <c r="CD48" i="20"/>
  <c r="BA184" i="24"/>
  <c r="CD104" i="20"/>
  <c r="BA164" i="24"/>
  <c r="BW52" i="15"/>
  <c r="AN52"/>
  <c r="AD52"/>
  <c r="BI52"/>
  <c r="AT52"/>
  <c r="U52"/>
  <c r="T52"/>
  <c r="T65" s="1"/>
  <c r="AX52"/>
  <c r="E52"/>
  <c r="Y52"/>
  <c r="BY52"/>
  <c r="Z52"/>
  <c r="Z65" s="1"/>
  <c r="M52"/>
  <c r="H52"/>
  <c r="H65" s="1"/>
  <c r="W52"/>
  <c r="F52"/>
  <c r="F65" s="1"/>
  <c r="BU52"/>
  <c r="BE52"/>
  <c r="AJ52"/>
  <c r="AR52"/>
  <c r="N52"/>
  <c r="N65" s="1"/>
  <c r="AF52"/>
  <c r="AL52"/>
  <c r="BM52"/>
  <c r="BQ52"/>
  <c r="Q52"/>
  <c r="AH52"/>
  <c r="G52"/>
  <c r="O52"/>
  <c r="V52"/>
  <c r="V65" s="1"/>
  <c r="L52"/>
  <c r="L65" s="1"/>
  <c r="BO52"/>
  <c r="AV52"/>
  <c r="I52"/>
  <c r="BC52"/>
  <c r="P52"/>
  <c r="P65" s="1"/>
  <c r="AB52"/>
  <c r="R52"/>
  <c r="R65" s="1"/>
  <c r="J52"/>
  <c r="J65" s="1"/>
  <c r="AP52"/>
  <c r="AZ52"/>
  <c r="K52"/>
  <c r="BS52"/>
  <c r="AA52"/>
  <c r="S52"/>
  <c r="X52"/>
  <c r="X65" s="1"/>
  <c r="BK52"/>
  <c r="BG52"/>
  <c r="M37" i="32"/>
  <c r="M37" i="31"/>
  <c r="M42"/>
  <c r="M42" i="32"/>
  <c r="M45" s="1"/>
  <c r="BA131" i="24"/>
  <c r="BA142"/>
  <c r="BJ319"/>
  <c r="BJ320"/>
  <c r="BA224"/>
  <c r="BA116"/>
  <c r="CD185" i="20"/>
  <c r="BK319" i="24"/>
  <c r="BK320"/>
  <c r="CD118" i="20"/>
  <c r="BA274" i="24"/>
  <c r="CD103" i="20"/>
  <c r="BA246" i="24"/>
  <c r="M44" i="31"/>
  <c r="M44" i="32"/>
  <c r="CD211" i="20"/>
  <c r="CD139"/>
  <c r="BA60" i="24"/>
  <c r="CD55" i="20"/>
  <c r="CD319" s="1"/>
  <c r="CD308"/>
  <c r="M22" i="32"/>
  <c r="M22" i="31"/>
  <c r="M39"/>
  <c r="M39" i="32"/>
  <c r="M28" i="31"/>
  <c r="M28" i="32"/>
  <c r="I66" i="22"/>
  <c r="BL319" i="20"/>
  <c r="M18" i="31"/>
  <c r="M18" i="32"/>
  <c r="BA222" i="24"/>
  <c r="BA284"/>
  <c r="BA118"/>
  <c r="CD274" i="20"/>
  <c r="CD246"/>
  <c r="M19" i="32"/>
  <c r="M19" i="31"/>
  <c r="BD29" i="24"/>
  <c r="BB30"/>
  <c r="M27" i="31"/>
  <c r="M27" i="32"/>
  <c r="M34"/>
  <c r="M34" i="31"/>
  <c r="M23" i="32"/>
  <c r="M23" i="31"/>
  <c r="M17" i="32"/>
  <c r="M17" i="31"/>
  <c r="CD188" i="20"/>
  <c r="BA128" i="24"/>
  <c r="CD248" i="20"/>
  <c r="M25" i="31"/>
  <c r="M25" i="32"/>
  <c r="M24"/>
  <c r="M24" i="31"/>
  <c r="M21"/>
  <c r="M21" i="32"/>
  <c r="CD128" i="20"/>
  <c r="BA248" i="24"/>
  <c r="BA264"/>
  <c r="CD224" i="20"/>
  <c r="CD116"/>
  <c r="CD284"/>
  <c r="CD294"/>
  <c r="CD256"/>
  <c r="M30" i="32"/>
  <c r="M30" i="31"/>
  <c r="BZ21" i="18"/>
  <c r="CA21" s="1"/>
  <c r="BZ20"/>
  <c r="BD30" i="17"/>
  <c r="BB31"/>
  <c r="BA48" i="24"/>
  <c r="CD184" i="20"/>
  <c r="BA104" i="24"/>
  <c r="M38" i="31"/>
  <c r="M38" i="32"/>
  <c r="M36" i="31"/>
  <c r="M36" i="32"/>
  <c r="M31" i="31"/>
  <c r="M31" i="32"/>
  <c r="M41"/>
  <c r="M41" i="31"/>
  <c r="M20"/>
  <c r="M20" i="32"/>
  <c r="M33"/>
  <c r="M33" i="31"/>
  <c r="CD131" i="20"/>
  <c r="BA188" i="24"/>
  <c r="BX32" i="20"/>
  <c r="BV33"/>
  <c r="BG319" i="24"/>
  <c r="BD31" i="17" l="1"/>
  <c r="BB32"/>
  <c r="BB31" i="24"/>
  <c r="BD30"/>
  <c r="AB65" i="15"/>
  <c r="AE52"/>
  <c r="CA23" i="16"/>
  <c r="CA22"/>
  <c r="CA21"/>
  <c r="CA20"/>
  <c r="M46" i="32"/>
  <c r="I71" i="22"/>
  <c r="I69"/>
  <c r="K66" s="1"/>
  <c r="I68"/>
  <c r="I67"/>
  <c r="I70"/>
  <c r="J3" s="1"/>
  <c r="I2" s="1"/>
  <c r="BV34" i="20"/>
  <c r="BX33"/>
  <c r="BY11" i="21"/>
  <c r="Z11" i="24"/>
  <c r="AU1" i="26" s="1"/>
  <c r="CA20" i="18"/>
  <c r="CA24" s="1"/>
  <c r="BZ24"/>
  <c r="BA319" i="24"/>
  <c r="M45" i="31"/>
  <c r="M46" s="1"/>
  <c r="BR70" i="1" l="1"/>
  <c r="BR20"/>
  <c r="BR46"/>
  <c r="BR198"/>
  <c r="BR86"/>
  <c r="BR119"/>
  <c r="BR257"/>
  <c r="BR39"/>
  <c r="BR260"/>
  <c r="BR277"/>
  <c r="BR214"/>
  <c r="BR208"/>
  <c r="BR89"/>
  <c r="BR305"/>
  <c r="BR241"/>
  <c r="BR218"/>
  <c r="BR190"/>
  <c r="BR50"/>
  <c r="BR206"/>
  <c r="BR310"/>
  <c r="BR111"/>
  <c r="BR225"/>
  <c r="BR233"/>
  <c r="BR106"/>
  <c r="BR184"/>
  <c r="BR308"/>
  <c r="BR173"/>
  <c r="BR215"/>
  <c r="BR247"/>
  <c r="BR82"/>
  <c r="BR149"/>
  <c r="BR35"/>
  <c r="BR166"/>
  <c r="BR246"/>
  <c r="BR155"/>
  <c r="BR79"/>
  <c r="BR113"/>
  <c r="BR169"/>
  <c r="BR121"/>
  <c r="BR129"/>
  <c r="BR243"/>
  <c r="BR266"/>
  <c r="BR265"/>
  <c r="BR244"/>
  <c r="BR51"/>
  <c r="BR123"/>
  <c r="BR307"/>
  <c r="BR261"/>
  <c r="BR81"/>
  <c r="BR24"/>
  <c r="BR75"/>
  <c r="BR83"/>
  <c r="BR143"/>
  <c r="BR309"/>
  <c r="BR314"/>
  <c r="BR92"/>
  <c r="BR122"/>
  <c r="BR170"/>
  <c r="BR193"/>
  <c r="BR127"/>
  <c r="BR48"/>
  <c r="BR294"/>
  <c r="BR238"/>
  <c r="BR28"/>
  <c r="BR109"/>
  <c r="BR280"/>
  <c r="BR100"/>
  <c r="BR67"/>
  <c r="BR63"/>
  <c r="BR154"/>
  <c r="BR73"/>
  <c r="BR174"/>
  <c r="BR250"/>
  <c r="BR137"/>
  <c r="BR34"/>
  <c r="BR197"/>
  <c r="BR94"/>
  <c r="BR26"/>
  <c r="BR271"/>
  <c r="BR272"/>
  <c r="BR150"/>
  <c r="BR141"/>
  <c r="BR274"/>
  <c r="BR78"/>
  <c r="BR312"/>
  <c r="BR42"/>
  <c r="BR286"/>
  <c r="BR263"/>
  <c r="BR248"/>
  <c r="BR130"/>
  <c r="BR232"/>
  <c r="BR95"/>
  <c r="BR124"/>
  <c r="BR125"/>
  <c r="BR114"/>
  <c r="BR289"/>
  <c r="BR301"/>
  <c r="BR159"/>
  <c r="BR224"/>
  <c r="BR237"/>
  <c r="BR205"/>
  <c r="BR186"/>
  <c r="BR213"/>
  <c r="BR77"/>
  <c r="BR180"/>
  <c r="BR139"/>
  <c r="BR134"/>
  <c r="BR31"/>
  <c r="BR273"/>
  <c r="BR21"/>
  <c r="BR80"/>
  <c r="BR185"/>
  <c r="BR126"/>
  <c r="BR151"/>
  <c r="BR18"/>
  <c r="BR98"/>
  <c r="BR275"/>
  <c r="BR259"/>
  <c r="BR27"/>
  <c r="BR148"/>
  <c r="BR302"/>
  <c r="BR74"/>
  <c r="BR156"/>
  <c r="BR191"/>
  <c r="BR56"/>
  <c r="BR161"/>
  <c r="BR262"/>
  <c r="BR133"/>
  <c r="BR211"/>
  <c r="BR116"/>
  <c r="BR202"/>
  <c r="BR132"/>
  <c r="BR172"/>
  <c r="BR245"/>
  <c r="BR22"/>
  <c r="BR183"/>
  <c r="BR200"/>
  <c r="BR251"/>
  <c r="BR300"/>
  <c r="BR194"/>
  <c r="BR62"/>
  <c r="BR283"/>
  <c r="BR135"/>
  <c r="BR49"/>
  <c r="BR267"/>
  <c r="BR112"/>
  <c r="BR167"/>
  <c r="BR105"/>
  <c r="BR157"/>
  <c r="BR58"/>
  <c r="BR182"/>
  <c r="BR101"/>
  <c r="BR228"/>
  <c r="BR87"/>
  <c r="BR287"/>
  <c r="BR88"/>
  <c r="BR32"/>
  <c r="BR96"/>
  <c r="BR131"/>
  <c r="BR36"/>
  <c r="BR297"/>
  <c r="BR25"/>
  <c r="BR242"/>
  <c r="BR264"/>
  <c r="BR220"/>
  <c r="BR181"/>
  <c r="BR234"/>
  <c r="BR136"/>
  <c r="BR108"/>
  <c r="BR298"/>
  <c r="BR52"/>
  <c r="BR296"/>
  <c r="BR177"/>
  <c r="BR291"/>
  <c r="BR71"/>
  <c r="BR17"/>
  <c r="BR284"/>
  <c r="BR187"/>
  <c r="BR61"/>
  <c r="BR313"/>
  <c r="BR140"/>
  <c r="BR23"/>
  <c r="BR217"/>
  <c r="BR117"/>
  <c r="BR189"/>
  <c r="BR107"/>
  <c r="BR145"/>
  <c r="BR43"/>
  <c r="BR230"/>
  <c r="BR97"/>
  <c r="BR103"/>
  <c r="BR90"/>
  <c r="BR163"/>
  <c r="BR279"/>
  <c r="BR222"/>
  <c r="BR203"/>
  <c r="BR196"/>
  <c r="BR292"/>
  <c r="BR16"/>
  <c r="BR270"/>
  <c r="BR115"/>
  <c r="BR240"/>
  <c r="BR55"/>
  <c r="BR249"/>
  <c r="BR281"/>
  <c r="BR54"/>
  <c r="BR195"/>
  <c r="BR239"/>
  <c r="BR303"/>
  <c r="BR57"/>
  <c r="BR204"/>
  <c r="BR178"/>
  <c r="BR53"/>
  <c r="BR147"/>
  <c r="BR216"/>
  <c r="BR69"/>
  <c r="BR110"/>
  <c r="BR91"/>
  <c r="BR153"/>
  <c r="BR226"/>
  <c r="BR219"/>
  <c r="BR175"/>
  <c r="BR288"/>
  <c r="BR142"/>
  <c r="BR64"/>
  <c r="BR40"/>
  <c r="BR176"/>
  <c r="BR165"/>
  <c r="BR210"/>
  <c r="BR256"/>
  <c r="BR285"/>
  <c r="BR229"/>
  <c r="BR47"/>
  <c r="BR293"/>
  <c r="BR30"/>
  <c r="BR19"/>
  <c r="BR84"/>
  <c r="BR299"/>
  <c r="BR201"/>
  <c r="BR85"/>
  <c r="BR252"/>
  <c r="BR144"/>
  <c r="BR171"/>
  <c r="BR212"/>
  <c r="BR41"/>
  <c r="BR60"/>
  <c r="BR162"/>
  <c r="BR128"/>
  <c r="BR290"/>
  <c r="BR231"/>
  <c r="BR59"/>
  <c r="BR38"/>
  <c r="BR138"/>
  <c r="BR304"/>
  <c r="BR188"/>
  <c r="BR295"/>
  <c r="BR66"/>
  <c r="BR221"/>
  <c r="BR311"/>
  <c r="BR158"/>
  <c r="BR227"/>
  <c r="BR209"/>
  <c r="BR72"/>
  <c r="BR93"/>
  <c r="BR104"/>
  <c r="BR258"/>
  <c r="BR236"/>
  <c r="BR254"/>
  <c r="BR15"/>
  <c r="BR168"/>
  <c r="BR276"/>
  <c r="BR102"/>
  <c r="BR99"/>
  <c r="BR68"/>
  <c r="BR282"/>
  <c r="BR278"/>
  <c r="BR76"/>
  <c r="BR29"/>
  <c r="BR235"/>
  <c r="BR37"/>
  <c r="BR269"/>
  <c r="BR199"/>
  <c r="BR120"/>
  <c r="BR253"/>
  <c r="BR192"/>
  <c r="BR146"/>
  <c r="BR179"/>
  <c r="BR306"/>
  <c r="BR45"/>
  <c r="BR118"/>
  <c r="BR33"/>
  <c r="BR268"/>
  <c r="BR223"/>
  <c r="BR255"/>
  <c r="BR44"/>
  <c r="BR65"/>
  <c r="BR164"/>
  <c r="BR152"/>
  <c r="BR207"/>
  <c r="BR160"/>
  <c r="BZ17" i="21"/>
  <c r="CA14" s="1"/>
  <c r="CA15" s="1"/>
  <c r="CA16" s="1"/>
  <c r="CA17" s="1"/>
  <c r="CA18" s="1"/>
  <c r="CA19" s="1"/>
  <c r="BY21" s="1"/>
  <c r="BZ21" s="1"/>
  <c r="BQ151" i="1"/>
  <c r="BQ166"/>
  <c r="BQ283"/>
  <c r="BQ222"/>
  <c r="BQ90"/>
  <c r="BQ249"/>
  <c r="BQ114"/>
  <c r="BQ197"/>
  <c r="BQ70"/>
  <c r="BQ230"/>
  <c r="BQ300"/>
  <c r="BQ184"/>
  <c r="BQ193"/>
  <c r="BQ101"/>
  <c r="BQ200"/>
  <c r="BQ174"/>
  <c r="BQ119"/>
  <c r="BQ69"/>
  <c r="BQ305"/>
  <c r="BQ311"/>
  <c r="BQ50"/>
  <c r="BQ155"/>
  <c r="BQ284"/>
  <c r="BQ213"/>
  <c r="BQ202"/>
  <c r="BQ89"/>
  <c r="BQ271"/>
  <c r="BQ240"/>
  <c r="BQ183"/>
  <c r="BQ54"/>
  <c r="BQ241"/>
  <c r="BQ267"/>
  <c r="BQ64"/>
  <c r="BQ190"/>
  <c r="BQ65"/>
  <c r="BQ60"/>
  <c r="BQ39"/>
  <c r="BQ29"/>
  <c r="BQ44"/>
  <c r="BQ113"/>
  <c r="BQ21"/>
  <c r="BQ310"/>
  <c r="BQ48"/>
  <c r="BQ79"/>
  <c r="BQ36"/>
  <c r="BQ239"/>
  <c r="BQ269"/>
  <c r="BQ105"/>
  <c r="BQ19"/>
  <c r="BQ261"/>
  <c r="BQ92"/>
  <c r="BQ281"/>
  <c r="BQ248"/>
  <c r="BQ110"/>
  <c r="BQ165"/>
  <c r="BQ27"/>
  <c r="BQ287"/>
  <c r="BQ156"/>
  <c r="BQ102"/>
  <c r="BQ100"/>
  <c r="BQ87"/>
  <c r="BQ262"/>
  <c r="BQ56"/>
  <c r="BQ292"/>
  <c r="BQ192"/>
  <c r="BQ242"/>
  <c r="BQ314"/>
  <c r="BQ219"/>
  <c r="BQ142"/>
  <c r="BQ86"/>
  <c r="BQ74"/>
  <c r="BQ78"/>
  <c r="BQ189"/>
  <c r="BQ158"/>
  <c r="BQ38"/>
  <c r="BQ268"/>
  <c r="BQ148"/>
  <c r="BQ103"/>
  <c r="BQ51"/>
  <c r="BQ31"/>
  <c r="BQ157"/>
  <c r="BQ124"/>
  <c r="BQ30"/>
  <c r="BQ173"/>
  <c r="BQ216"/>
  <c r="BQ143"/>
  <c r="BQ259"/>
  <c r="BQ33"/>
  <c r="BQ66"/>
  <c r="BQ80"/>
  <c r="BQ123"/>
  <c r="BQ186"/>
  <c r="BQ231"/>
  <c r="BQ299"/>
  <c r="BQ16"/>
  <c r="BQ235"/>
  <c r="BQ137"/>
  <c r="BQ255"/>
  <c r="BQ139"/>
  <c r="BQ297"/>
  <c r="BQ130"/>
  <c r="BQ125"/>
  <c r="BQ145"/>
  <c r="BQ227"/>
  <c r="BQ211"/>
  <c r="BQ198"/>
  <c r="BQ195"/>
  <c r="BQ238"/>
  <c r="BQ237"/>
  <c r="BQ196"/>
  <c r="BQ47"/>
  <c r="BQ225"/>
  <c r="BQ91"/>
  <c r="BQ62"/>
  <c r="BQ180"/>
  <c r="BQ68"/>
  <c r="BQ214"/>
  <c r="BQ304"/>
  <c r="BQ254"/>
  <c r="BQ273"/>
  <c r="BQ205"/>
  <c r="BQ270"/>
  <c r="BQ28"/>
  <c r="BQ72"/>
  <c r="BQ291"/>
  <c r="BQ167"/>
  <c r="BQ134"/>
  <c r="BQ181"/>
  <c r="BQ264"/>
  <c r="BQ35"/>
  <c r="BQ107"/>
  <c r="BQ109"/>
  <c r="BQ175"/>
  <c r="BQ76"/>
  <c r="BQ250"/>
  <c r="BQ61"/>
  <c r="BQ194"/>
  <c r="BQ234"/>
  <c r="BQ20"/>
  <c r="BQ83"/>
  <c r="BQ163"/>
  <c r="BQ295"/>
  <c r="BQ217"/>
  <c r="BQ85"/>
  <c r="BQ94"/>
  <c r="BQ146"/>
  <c r="BQ243"/>
  <c r="BQ209"/>
  <c r="BQ280"/>
  <c r="BQ58"/>
  <c r="BQ256"/>
  <c r="BQ152"/>
  <c r="BQ303"/>
  <c r="BQ120"/>
  <c r="BQ229"/>
  <c r="BQ278"/>
  <c r="BQ82"/>
  <c r="BQ161"/>
  <c r="BQ122"/>
  <c r="BQ37"/>
  <c r="BQ53"/>
  <c r="BQ221"/>
  <c r="BQ296"/>
  <c r="BQ116"/>
  <c r="BQ307"/>
  <c r="BQ59"/>
  <c r="BQ108"/>
  <c r="BQ171"/>
  <c r="BQ112"/>
  <c r="BQ140"/>
  <c r="BQ88"/>
  <c r="BQ285"/>
  <c r="BQ207"/>
  <c r="BQ170"/>
  <c r="BQ246"/>
  <c r="BQ244"/>
  <c r="BQ128"/>
  <c r="BQ199"/>
  <c r="BQ115"/>
  <c r="BQ73"/>
  <c r="BQ206"/>
  <c r="BQ57"/>
  <c r="BQ162"/>
  <c r="BQ293"/>
  <c r="BQ97"/>
  <c r="BQ226"/>
  <c r="BQ127"/>
  <c r="BQ132"/>
  <c r="BQ17"/>
  <c r="BQ301"/>
  <c r="BQ75"/>
  <c r="BQ153"/>
  <c r="BQ23"/>
  <c r="BQ245"/>
  <c r="BQ32"/>
  <c r="BQ144"/>
  <c r="BQ159"/>
  <c r="BQ168"/>
  <c r="BQ160"/>
  <c r="BQ258"/>
  <c r="BQ63"/>
  <c r="BQ147"/>
  <c r="BQ24"/>
  <c r="BQ117"/>
  <c r="BQ52"/>
  <c r="BQ253"/>
  <c r="BQ46"/>
  <c r="BQ201"/>
  <c r="BQ274"/>
  <c r="BQ22"/>
  <c r="BQ176"/>
  <c r="BQ34"/>
  <c r="BQ81"/>
  <c r="BQ203"/>
  <c r="BQ185"/>
  <c r="BQ71"/>
  <c r="BQ98"/>
  <c r="BQ182"/>
  <c r="BQ266"/>
  <c r="BQ126"/>
  <c r="BQ104"/>
  <c r="BQ312"/>
  <c r="BQ43"/>
  <c r="BQ289"/>
  <c r="BQ49"/>
  <c r="BQ172"/>
  <c r="BQ15"/>
  <c r="BQ150"/>
  <c r="BQ228"/>
  <c r="BQ302"/>
  <c r="BQ257"/>
  <c r="BQ272"/>
  <c r="BQ236"/>
  <c r="BQ135"/>
  <c r="BQ286"/>
  <c r="BQ265"/>
  <c r="BQ99"/>
  <c r="BQ93"/>
  <c r="BQ204"/>
  <c r="BQ233"/>
  <c r="BQ169"/>
  <c r="BQ131"/>
  <c r="BQ40"/>
  <c r="BQ18"/>
  <c r="BQ251"/>
  <c r="BQ279"/>
  <c r="BQ141"/>
  <c r="BQ212"/>
  <c r="BQ45"/>
  <c r="BQ276"/>
  <c r="BQ313"/>
  <c r="BQ263"/>
  <c r="BQ84"/>
  <c r="BQ223"/>
  <c r="BQ42"/>
  <c r="BQ129"/>
  <c r="BQ133"/>
  <c r="BQ224"/>
  <c r="BQ118"/>
  <c r="BQ138"/>
  <c r="BQ309"/>
  <c r="BQ136"/>
  <c r="BQ232"/>
  <c r="BQ95"/>
  <c r="BQ290"/>
  <c r="BQ111"/>
  <c r="BQ121"/>
  <c r="BQ149"/>
  <c r="BQ26"/>
  <c r="BQ179"/>
  <c r="BQ215"/>
  <c r="BQ294"/>
  <c r="BQ41"/>
  <c r="BQ177"/>
  <c r="BQ67"/>
  <c r="BQ247"/>
  <c r="BQ106"/>
  <c r="BQ220"/>
  <c r="BQ308"/>
  <c r="BQ218"/>
  <c r="BQ298"/>
  <c r="BQ25"/>
  <c r="BQ154"/>
  <c r="BQ282"/>
  <c r="BQ288"/>
  <c r="BQ277"/>
  <c r="BQ191"/>
  <c r="BQ77"/>
  <c r="BQ187"/>
  <c r="BQ178"/>
  <c r="BQ55"/>
  <c r="BQ96"/>
  <c r="BQ164"/>
  <c r="BQ252"/>
  <c r="BQ208"/>
  <c r="BQ188"/>
  <c r="BQ260"/>
  <c r="BQ306"/>
  <c r="BQ210"/>
  <c r="BQ275"/>
  <c r="CB22" i="18"/>
  <c r="CB23"/>
  <c r="CB20"/>
  <c r="CB21"/>
  <c r="BV35" i="20"/>
  <c r="BX34"/>
  <c r="K70" i="22"/>
  <c r="L3" s="1"/>
  <c r="K2" s="1"/>
  <c r="K68"/>
  <c r="K67"/>
  <c r="K71"/>
  <c r="K69"/>
  <c r="BS47" i="1"/>
  <c r="BS63"/>
  <c r="BS140"/>
  <c r="BS53"/>
  <c r="BS254"/>
  <c r="BS159"/>
  <c r="BS185"/>
  <c r="BS21"/>
  <c r="BS30"/>
  <c r="BS231"/>
  <c r="BS261"/>
  <c r="BS127"/>
  <c r="BS167"/>
  <c r="BS198"/>
  <c r="BS235"/>
  <c r="BS176"/>
  <c r="BS262"/>
  <c r="BS104"/>
  <c r="BS237"/>
  <c r="BS309"/>
  <c r="BS138"/>
  <c r="BS130"/>
  <c r="BS83"/>
  <c r="BS23"/>
  <c r="BS160"/>
  <c r="BS183"/>
  <c r="BS233"/>
  <c r="BS71"/>
  <c r="BS67"/>
  <c r="BS68"/>
  <c r="BS163"/>
  <c r="BS277"/>
  <c r="BS197"/>
  <c r="BS173"/>
  <c r="BS308"/>
  <c r="BS103"/>
  <c r="BS230"/>
  <c r="BS311"/>
  <c r="BS133"/>
  <c r="BS118"/>
  <c r="BS41"/>
  <c r="BS180"/>
  <c r="BS194"/>
  <c r="BS188"/>
  <c r="BS32"/>
  <c r="BS314"/>
  <c r="BS191"/>
  <c r="BS193"/>
  <c r="BS247"/>
  <c r="BS78"/>
  <c r="BS46"/>
  <c r="BS222"/>
  <c r="BS192"/>
  <c r="BS312"/>
  <c r="BS106"/>
  <c r="BS100"/>
  <c r="BS17"/>
  <c r="BS274"/>
  <c r="BS99"/>
  <c r="BS166"/>
  <c r="BS203"/>
  <c r="BS114"/>
  <c r="BS45"/>
  <c r="BS135"/>
  <c r="BS29"/>
  <c r="BS289"/>
  <c r="BS35"/>
  <c r="BS229"/>
  <c r="BS234"/>
  <c r="BS299"/>
  <c r="BS288"/>
  <c r="BS107"/>
  <c r="BS16"/>
  <c r="BS243"/>
  <c r="BS209"/>
  <c r="BS195"/>
  <c r="BS110"/>
  <c r="BS33"/>
  <c r="BS113"/>
  <c r="BS136"/>
  <c r="BS285"/>
  <c r="BS105"/>
  <c r="BS38"/>
  <c r="BS139"/>
  <c r="BS149"/>
  <c r="BS112"/>
  <c r="BS69"/>
  <c r="BS269"/>
  <c r="BS121"/>
  <c r="BS276"/>
  <c r="BS265"/>
  <c r="BS85"/>
  <c r="BS170"/>
  <c r="BS275"/>
  <c r="BS154"/>
  <c r="BS181"/>
  <c r="BS304"/>
  <c r="BS48"/>
  <c r="BS278"/>
  <c r="BS51"/>
  <c r="BS24"/>
  <c r="BS252"/>
  <c r="BS246"/>
  <c r="BS272"/>
  <c r="BS86"/>
  <c r="BS58"/>
  <c r="BS20"/>
  <c r="BS313"/>
  <c r="BS242"/>
  <c r="BS279"/>
  <c r="BS120"/>
  <c r="BS132"/>
  <c r="BS44"/>
  <c r="BS303"/>
  <c r="BS150"/>
  <c r="BS182"/>
  <c r="BS56"/>
  <c r="BS89"/>
  <c r="BS145"/>
  <c r="BS42"/>
  <c r="BS57"/>
  <c r="BS126"/>
  <c r="BS266"/>
  <c r="BS259"/>
  <c r="BS61"/>
  <c r="BS128"/>
  <c r="BS250"/>
  <c r="BS241"/>
  <c r="BS54"/>
  <c r="BS155"/>
  <c r="BS291"/>
  <c r="BS117"/>
  <c r="BS245"/>
  <c r="BS143"/>
  <c r="BS171"/>
  <c r="BS305"/>
  <c r="BS76"/>
  <c r="BS97"/>
  <c r="BS116"/>
  <c r="BS248"/>
  <c r="BS43"/>
  <c r="BS296"/>
  <c r="BS270"/>
  <c r="BS273"/>
  <c r="BS301"/>
  <c r="BS214"/>
  <c r="BS268"/>
  <c r="BS206"/>
  <c r="BS212"/>
  <c r="BS174"/>
  <c r="BS216"/>
  <c r="BS187"/>
  <c r="BS27"/>
  <c r="BS307"/>
  <c r="BS228"/>
  <c r="BS52"/>
  <c r="BS238"/>
  <c r="BS295"/>
  <c r="BS95"/>
  <c r="BS111"/>
  <c r="BS165"/>
  <c r="BS70"/>
  <c r="BS147"/>
  <c r="BS15"/>
  <c r="BS79"/>
  <c r="BS64"/>
  <c r="BS207"/>
  <c r="BS37"/>
  <c r="BS65"/>
  <c r="BS287"/>
  <c r="BS256"/>
  <c r="BS208"/>
  <c r="BS77"/>
  <c r="BS298"/>
  <c r="BS25"/>
  <c r="BS66"/>
  <c r="BS40"/>
  <c r="BS184"/>
  <c r="BS236"/>
  <c r="BS22"/>
  <c r="BS271"/>
  <c r="BS281"/>
  <c r="BS172"/>
  <c r="BS151"/>
  <c r="BS62"/>
  <c r="BS161"/>
  <c r="BS249"/>
  <c r="BS169"/>
  <c r="BS175"/>
  <c r="BS148"/>
  <c r="BS244"/>
  <c r="BS122"/>
  <c r="BS260"/>
  <c r="BS36"/>
  <c r="BS157"/>
  <c r="BS152"/>
  <c r="BS92"/>
  <c r="BS190"/>
  <c r="BS292"/>
  <c r="BS108"/>
  <c r="BS189"/>
  <c r="BS240"/>
  <c r="BS88"/>
  <c r="BS73"/>
  <c r="BS211"/>
  <c r="BS131"/>
  <c r="BS196"/>
  <c r="BS59"/>
  <c r="BS264"/>
  <c r="BS28"/>
  <c r="BS94"/>
  <c r="BS80"/>
  <c r="BS224"/>
  <c r="BS55"/>
  <c r="BS82"/>
  <c r="BS115"/>
  <c r="BS286"/>
  <c r="BS219"/>
  <c r="BS87"/>
  <c r="BS267"/>
  <c r="BS255"/>
  <c r="BS81"/>
  <c r="BS39"/>
  <c r="BS178"/>
  <c r="BS251"/>
  <c r="BS158"/>
  <c r="BS84"/>
  <c r="BS74"/>
  <c r="BS232"/>
  <c r="BS144"/>
  <c r="BS109"/>
  <c r="BS310"/>
  <c r="BS283"/>
  <c r="BS293"/>
  <c r="BS91"/>
  <c r="BS49"/>
  <c r="BS200"/>
  <c r="BS129"/>
  <c r="BS141"/>
  <c r="BS221"/>
  <c r="BS258"/>
  <c r="BS297"/>
  <c r="BS290"/>
  <c r="BS31"/>
  <c r="BS306"/>
  <c r="BS213"/>
  <c r="BS284"/>
  <c r="BS227"/>
  <c r="BS101"/>
  <c r="BS34"/>
  <c r="BS282"/>
  <c r="BS179"/>
  <c r="BS217"/>
  <c r="BS218"/>
  <c r="BS204"/>
  <c r="BS125"/>
  <c r="BS119"/>
  <c r="BS223"/>
  <c r="BS156"/>
  <c r="BS123"/>
  <c r="BS90"/>
  <c r="BS177"/>
  <c r="BS93"/>
  <c r="BS124"/>
  <c r="BS60"/>
  <c r="BS225"/>
  <c r="BS202"/>
  <c r="BS210"/>
  <c r="BS294"/>
  <c r="BS168"/>
  <c r="BS98"/>
  <c r="BS146"/>
  <c r="BS201"/>
  <c r="BS220"/>
  <c r="BS186"/>
  <c r="BS134"/>
  <c r="BS253"/>
  <c r="BS19"/>
  <c r="BH11" i="16" s="1"/>
  <c r="BS320" i="1" s="1"/>
  <c r="BS18"/>
  <c r="BS137"/>
  <c r="BS199"/>
  <c r="BS205"/>
  <c r="BS302"/>
  <c r="BS226"/>
  <c r="BS263"/>
  <c r="BS96"/>
  <c r="BS280"/>
  <c r="BS72"/>
  <c r="BS164"/>
  <c r="BS75"/>
  <c r="BS153"/>
  <c r="BS50"/>
  <c r="BS102"/>
  <c r="BS26"/>
  <c r="BS162"/>
  <c r="BS142"/>
  <c r="BS300"/>
  <c r="BS215"/>
  <c r="BS257"/>
  <c r="BS239"/>
  <c r="BD31" i="24"/>
  <c r="BB32"/>
  <c r="BP278" i="1"/>
  <c r="BP174"/>
  <c r="BP57"/>
  <c r="BP253"/>
  <c r="BP54"/>
  <c r="BP49"/>
  <c r="BP285"/>
  <c r="BP21"/>
  <c r="BP214"/>
  <c r="BP212"/>
  <c r="BP95"/>
  <c r="BP161"/>
  <c r="BP231"/>
  <c r="BP186"/>
  <c r="BP45"/>
  <c r="BP104"/>
  <c r="BP304"/>
  <c r="BP276"/>
  <c r="BP277"/>
  <c r="BP256"/>
  <c r="BP181"/>
  <c r="BP117"/>
  <c r="BP262"/>
  <c r="BP149"/>
  <c r="BP94"/>
  <c r="BP280"/>
  <c r="BP71"/>
  <c r="BP157"/>
  <c r="BP48"/>
  <c r="BP216"/>
  <c r="BP286"/>
  <c r="BP72"/>
  <c r="BP222"/>
  <c r="BP78"/>
  <c r="BP185"/>
  <c r="BP129"/>
  <c r="BP300"/>
  <c r="BP155"/>
  <c r="BP290"/>
  <c r="BP197"/>
  <c r="BP150"/>
  <c r="BP24"/>
  <c r="BP162"/>
  <c r="BP156"/>
  <c r="BP169"/>
  <c r="BP246"/>
  <c r="BP221"/>
  <c r="BP108"/>
  <c r="BP141"/>
  <c r="BP118"/>
  <c r="BP153"/>
  <c r="BP190"/>
  <c r="BP193"/>
  <c r="BP236"/>
  <c r="BP30"/>
  <c r="BP135"/>
  <c r="BP291"/>
  <c r="BP146"/>
  <c r="BP230"/>
  <c r="BP294"/>
  <c r="BP269"/>
  <c r="BP158"/>
  <c r="BP218"/>
  <c r="BP163"/>
  <c r="BP28"/>
  <c r="BP31"/>
  <c r="BP73"/>
  <c r="BP44"/>
  <c r="BP87"/>
  <c r="BP15"/>
  <c r="BP204"/>
  <c r="BP29"/>
  <c r="BP62"/>
  <c r="BP23"/>
  <c r="BP66"/>
  <c r="BP172"/>
  <c r="BP81"/>
  <c r="BP79"/>
  <c r="BP227"/>
  <c r="BP257"/>
  <c r="BP50"/>
  <c r="BP92"/>
  <c r="BP19"/>
  <c r="BP16"/>
  <c r="BP109"/>
  <c r="BP219"/>
  <c r="CA24" i="16"/>
  <c r="BP102" i="1"/>
  <c r="BP176"/>
  <c r="BP124"/>
  <c r="BP283"/>
  <c r="BP84"/>
  <c r="BP301"/>
  <c r="BP205"/>
  <c r="BP77"/>
  <c r="BP46"/>
  <c r="BP267"/>
  <c r="BP196"/>
  <c r="BP90"/>
  <c r="BP206"/>
  <c r="BP252"/>
  <c r="BP201"/>
  <c r="BP250"/>
  <c r="BP261"/>
  <c r="BP217"/>
  <c r="BP119"/>
  <c r="BP265"/>
  <c r="BP26"/>
  <c r="BP70"/>
  <c r="BP178"/>
  <c r="BP287"/>
  <c r="BP89"/>
  <c r="BP27"/>
  <c r="BP245"/>
  <c r="BP100"/>
  <c r="BP238"/>
  <c r="BP191"/>
  <c r="BP51"/>
  <c r="BP303"/>
  <c r="BP61"/>
  <c r="BP235"/>
  <c r="BP184"/>
  <c r="BP82"/>
  <c r="BP152"/>
  <c r="BP116"/>
  <c r="BP137"/>
  <c r="BP292"/>
  <c r="BP160"/>
  <c r="BP74"/>
  <c r="BP58"/>
  <c r="BP189"/>
  <c r="BP258"/>
  <c r="BP41"/>
  <c r="BP34"/>
  <c r="BP86"/>
  <c r="BP251"/>
  <c r="BP240"/>
  <c r="BP115"/>
  <c r="BP244"/>
  <c r="BP229"/>
  <c r="BP80"/>
  <c r="BP111"/>
  <c r="BP112"/>
  <c r="BP126"/>
  <c r="BP110"/>
  <c r="BP299"/>
  <c r="BP97"/>
  <c r="BP33"/>
  <c r="BP254"/>
  <c r="BP223"/>
  <c r="BP312"/>
  <c r="BP67"/>
  <c r="BP271"/>
  <c r="BP63"/>
  <c r="BP183"/>
  <c r="BP170"/>
  <c r="BP308"/>
  <c r="BP134"/>
  <c r="BP96"/>
  <c r="BP259"/>
  <c r="BP171"/>
  <c r="BP128"/>
  <c r="BP121"/>
  <c r="BP55"/>
  <c r="BP154"/>
  <c r="BP263"/>
  <c r="BP130"/>
  <c r="BP210"/>
  <c r="BP296"/>
  <c r="BP64"/>
  <c r="BP175"/>
  <c r="BP179"/>
  <c r="BP114"/>
  <c r="BP75"/>
  <c r="BP88"/>
  <c r="BP47"/>
  <c r="BP177"/>
  <c r="BP220"/>
  <c r="BP264"/>
  <c r="BP224"/>
  <c r="BP125"/>
  <c r="BP298"/>
  <c r="BP22"/>
  <c r="BP281"/>
  <c r="BP53"/>
  <c r="BP142"/>
  <c r="BP247"/>
  <c r="BP282"/>
  <c r="BP233"/>
  <c r="BP306"/>
  <c r="BP165"/>
  <c r="BP226"/>
  <c r="BP268"/>
  <c r="BP180"/>
  <c r="BP39"/>
  <c r="BP188"/>
  <c r="BP105"/>
  <c r="BP194"/>
  <c r="BP127"/>
  <c r="BP166"/>
  <c r="BP279"/>
  <c r="BP65"/>
  <c r="BP260"/>
  <c r="BP199"/>
  <c r="BP208"/>
  <c r="BP35"/>
  <c r="BP85"/>
  <c r="BP131"/>
  <c r="BP32"/>
  <c r="BP314"/>
  <c r="BP249"/>
  <c r="BP20"/>
  <c r="BP203"/>
  <c r="BP295"/>
  <c r="BP173"/>
  <c r="BP69"/>
  <c r="BP98"/>
  <c r="BP17"/>
  <c r="BP202"/>
  <c r="BP68"/>
  <c r="BP195"/>
  <c r="BP284"/>
  <c r="BP207"/>
  <c r="BP225"/>
  <c r="BP237"/>
  <c r="BP123"/>
  <c r="BP213"/>
  <c r="BP25"/>
  <c r="BP273"/>
  <c r="BP103"/>
  <c r="BP138"/>
  <c r="BP274"/>
  <c r="BP122"/>
  <c r="BP148"/>
  <c r="BP38"/>
  <c r="BP113"/>
  <c r="BP187"/>
  <c r="BP255"/>
  <c r="BP139"/>
  <c r="BP243"/>
  <c r="BP37"/>
  <c r="BP91"/>
  <c r="BP215"/>
  <c r="BP140"/>
  <c r="BP36"/>
  <c r="BP43"/>
  <c r="BP209"/>
  <c r="BP309"/>
  <c r="BP313"/>
  <c r="BP133"/>
  <c r="BP239"/>
  <c r="BP106"/>
  <c r="BP241"/>
  <c r="BP297"/>
  <c r="BP60"/>
  <c r="BP270"/>
  <c r="BP248"/>
  <c r="BP56"/>
  <c r="BP211"/>
  <c r="BP144"/>
  <c r="BP159"/>
  <c r="BP83"/>
  <c r="BP132"/>
  <c r="BP143"/>
  <c r="BP288"/>
  <c r="BP307"/>
  <c r="BP232"/>
  <c r="BP107"/>
  <c r="BP289"/>
  <c r="BP200"/>
  <c r="BP18"/>
  <c r="BP272"/>
  <c r="BP310"/>
  <c r="BP120"/>
  <c r="BP234"/>
  <c r="BP311"/>
  <c r="BP192"/>
  <c r="BP99"/>
  <c r="BP147"/>
  <c r="BP151"/>
  <c r="BP145"/>
  <c r="BP76"/>
  <c r="BP302"/>
  <c r="BP40"/>
  <c r="BP52"/>
  <c r="BP93"/>
  <c r="BP167"/>
  <c r="BP242"/>
  <c r="BP42"/>
  <c r="BP198"/>
  <c r="BP136"/>
  <c r="BP168"/>
  <c r="BP59"/>
  <c r="BP164"/>
  <c r="BP101"/>
  <c r="BP228"/>
  <c r="BP182"/>
  <c r="BP305"/>
  <c r="BP275"/>
  <c r="BP293"/>
  <c r="BP266"/>
  <c r="AE65" i="15"/>
  <c r="AG52"/>
  <c r="BD32" i="17"/>
  <c r="BB33"/>
  <c r="BD32" i="24" l="1"/>
  <c r="BB33"/>
  <c r="BF232" i="17"/>
  <c r="BF97"/>
  <c r="BF272"/>
  <c r="BF182"/>
  <c r="BF273"/>
  <c r="BF241"/>
  <c r="BF176"/>
  <c r="BF52"/>
  <c r="BF309"/>
  <c r="BF253"/>
  <c r="BF165"/>
  <c r="BF276"/>
  <c r="BF268"/>
  <c r="BF292"/>
  <c r="BF62"/>
  <c r="BF54"/>
  <c r="BF123"/>
  <c r="BF269"/>
  <c r="BF26"/>
  <c r="BF117"/>
  <c r="BF15"/>
  <c r="BF36"/>
  <c r="BF23"/>
  <c r="BF296"/>
  <c r="BF85"/>
  <c r="BF249"/>
  <c r="BF203"/>
  <c r="BF34"/>
  <c r="BF51"/>
  <c r="BF154"/>
  <c r="BF129"/>
  <c r="BF45"/>
  <c r="BF120"/>
  <c r="BF89"/>
  <c r="BF254"/>
  <c r="BF29"/>
  <c r="BF84"/>
  <c r="BF201"/>
  <c r="BF279"/>
  <c r="BF298"/>
  <c r="BF200"/>
  <c r="BF158"/>
  <c r="BF109"/>
  <c r="BF299"/>
  <c r="BF190"/>
  <c r="BF236"/>
  <c r="BF275"/>
  <c r="BF218"/>
  <c r="BF301"/>
  <c r="BF192"/>
  <c r="BF70"/>
  <c r="BF136"/>
  <c r="BF313"/>
  <c r="BF202"/>
  <c r="BF166"/>
  <c r="BF174"/>
  <c r="BF59"/>
  <c r="BF235"/>
  <c r="BF58"/>
  <c r="BF162"/>
  <c r="BF287"/>
  <c r="BF196"/>
  <c r="BF91"/>
  <c r="BF171"/>
  <c r="BF304"/>
  <c r="BF146"/>
  <c r="BF227"/>
  <c r="BF44"/>
  <c r="CB24" i="18"/>
  <c r="BF99" i="17"/>
  <c r="BF173"/>
  <c r="BF77"/>
  <c r="BF262"/>
  <c r="BF63"/>
  <c r="BF238"/>
  <c r="BF119"/>
  <c r="BF239"/>
  <c r="BF257"/>
  <c r="BF83"/>
  <c r="BF243"/>
  <c r="BF237"/>
  <c r="BF193"/>
  <c r="BF278"/>
  <c r="BF151"/>
  <c r="BF132"/>
  <c r="BF110"/>
  <c r="BF125"/>
  <c r="BF87"/>
  <c r="BF242"/>
  <c r="BF197"/>
  <c r="BF217"/>
  <c r="BF234"/>
  <c r="BF229"/>
  <c r="BF94"/>
  <c r="BF214"/>
  <c r="BF280"/>
  <c r="BF115"/>
  <c r="BF102"/>
  <c r="BF66"/>
  <c r="BF305"/>
  <c r="BF126"/>
  <c r="BF288"/>
  <c r="BF149"/>
  <c r="BF221"/>
  <c r="BF18"/>
  <c r="BF226"/>
  <c r="BF302"/>
  <c r="BF212"/>
  <c r="BF78"/>
  <c r="BF30"/>
  <c r="BF189"/>
  <c r="BF265"/>
  <c r="BF159"/>
  <c r="BF247"/>
  <c r="BF57"/>
  <c r="BF64"/>
  <c r="BF108"/>
  <c r="BF88"/>
  <c r="BF286"/>
  <c r="BF219"/>
  <c r="BF75"/>
  <c r="BF39"/>
  <c r="BF24"/>
  <c r="BF105"/>
  <c r="BF67"/>
  <c r="BF310"/>
  <c r="BF180"/>
  <c r="BF245"/>
  <c r="BF170"/>
  <c r="BF215"/>
  <c r="BF137"/>
  <c r="BF35"/>
  <c r="BF277"/>
  <c r="BF46"/>
  <c r="BF291"/>
  <c r="BF25"/>
  <c r="BF208"/>
  <c r="BF155"/>
  <c r="BF106"/>
  <c r="BF156"/>
  <c r="BF297"/>
  <c r="BF141"/>
  <c r="BF312"/>
  <c r="BF56"/>
  <c r="BF204"/>
  <c r="BF95"/>
  <c r="BF100"/>
  <c r="BF98"/>
  <c r="BF206"/>
  <c r="BF259"/>
  <c r="BF178"/>
  <c r="BF69"/>
  <c r="BF157"/>
  <c r="BF194"/>
  <c r="BF266"/>
  <c r="BF27"/>
  <c r="BF231"/>
  <c r="BF163"/>
  <c r="BF92"/>
  <c r="BF33"/>
  <c r="BF228"/>
  <c r="BF267"/>
  <c r="BF183"/>
  <c r="BF252"/>
  <c r="BF213"/>
  <c r="BF209"/>
  <c r="BF71"/>
  <c r="BF112"/>
  <c r="BF295"/>
  <c r="BF19"/>
  <c r="BF181"/>
  <c r="BF114"/>
  <c r="BF43"/>
  <c r="BF76"/>
  <c r="BF263"/>
  <c r="BF40"/>
  <c r="BF93"/>
  <c r="BF41"/>
  <c r="BF293"/>
  <c r="BF90"/>
  <c r="BF255"/>
  <c r="BF270"/>
  <c r="BF168"/>
  <c r="BF179"/>
  <c r="BF172"/>
  <c r="BF251"/>
  <c r="BF61"/>
  <c r="BF167"/>
  <c r="BF153"/>
  <c r="BF220"/>
  <c r="BF22"/>
  <c r="BF250"/>
  <c r="BF49"/>
  <c r="BF101"/>
  <c r="BF130"/>
  <c r="BF96"/>
  <c r="BF205"/>
  <c r="BF281"/>
  <c r="BF260"/>
  <c r="BF306"/>
  <c r="BF38"/>
  <c r="BF74"/>
  <c r="BF233"/>
  <c r="BF17"/>
  <c r="BF225"/>
  <c r="BF81"/>
  <c r="BF169"/>
  <c r="BF68"/>
  <c r="BF160"/>
  <c r="BF283"/>
  <c r="BF122"/>
  <c r="BF258"/>
  <c r="BF134"/>
  <c r="BF121"/>
  <c r="BF20"/>
  <c r="BF42"/>
  <c r="BF145"/>
  <c r="BF271"/>
  <c r="BF143"/>
  <c r="BF113"/>
  <c r="BF124"/>
  <c r="BF144"/>
  <c r="BF261"/>
  <c r="BF31"/>
  <c r="BF133"/>
  <c r="BF16"/>
  <c r="BF282"/>
  <c r="BF285"/>
  <c r="BF53"/>
  <c r="BF50"/>
  <c r="BF314"/>
  <c r="BF28"/>
  <c r="BF21"/>
  <c r="BF240"/>
  <c r="BF150"/>
  <c r="BF37"/>
  <c r="BF32"/>
  <c r="BF210"/>
  <c r="BF216"/>
  <c r="BF138"/>
  <c r="BF289"/>
  <c r="BF140"/>
  <c r="BF303"/>
  <c r="BF152"/>
  <c r="BF127"/>
  <c r="BF65"/>
  <c r="BF47"/>
  <c r="BF107"/>
  <c r="BF135"/>
  <c r="BF198"/>
  <c r="BF230"/>
  <c r="BF244"/>
  <c r="BF175"/>
  <c r="BF177"/>
  <c r="BF80"/>
  <c r="BF311"/>
  <c r="BF111"/>
  <c r="BF73"/>
  <c r="BF148"/>
  <c r="BF195"/>
  <c r="BF207"/>
  <c r="BF191"/>
  <c r="BF187"/>
  <c r="BF300"/>
  <c r="BF199"/>
  <c r="BF186"/>
  <c r="BF104"/>
  <c r="BF116"/>
  <c r="BF118"/>
  <c r="BF264"/>
  <c r="BF290"/>
  <c r="BF72"/>
  <c r="BF256"/>
  <c r="BF223"/>
  <c r="BF222"/>
  <c r="BF55"/>
  <c r="BF60"/>
  <c r="BF248"/>
  <c r="BF128"/>
  <c r="BF142"/>
  <c r="BF184"/>
  <c r="BF211"/>
  <c r="BF86"/>
  <c r="BF224"/>
  <c r="BF188"/>
  <c r="BF147"/>
  <c r="BF164"/>
  <c r="BF284"/>
  <c r="BF103"/>
  <c r="BF82"/>
  <c r="BF294"/>
  <c r="BF79"/>
  <c r="BF246"/>
  <c r="BF185"/>
  <c r="BF274"/>
  <c r="BF308"/>
  <c r="BF161"/>
  <c r="BF48"/>
  <c r="BF139"/>
  <c r="BF131"/>
  <c r="BF307"/>
  <c r="AI52" i="15"/>
  <c r="AG65"/>
  <c r="BG291" i="17"/>
  <c r="BG66"/>
  <c r="BG271"/>
  <c r="BG208"/>
  <c r="BG93"/>
  <c r="BG109"/>
  <c r="BG57"/>
  <c r="BG283"/>
  <c r="BG87"/>
  <c r="BG180"/>
  <c r="BG56"/>
  <c r="BG213"/>
  <c r="BG146"/>
  <c r="BG251"/>
  <c r="BG241"/>
  <c r="BG108"/>
  <c r="BG173"/>
  <c r="BG249"/>
  <c r="BG95"/>
  <c r="BG91"/>
  <c r="BG201"/>
  <c r="BG232"/>
  <c r="BG68"/>
  <c r="BG265"/>
  <c r="BG34"/>
  <c r="BG260"/>
  <c r="BG83"/>
  <c r="BG138"/>
  <c r="BG76"/>
  <c r="BG106"/>
  <c r="BG37"/>
  <c r="BG25"/>
  <c r="BG217"/>
  <c r="BG194"/>
  <c r="BG233"/>
  <c r="BG304"/>
  <c r="BG263"/>
  <c r="BG236"/>
  <c r="BG268"/>
  <c r="BG214"/>
  <c r="BG235"/>
  <c r="BG31"/>
  <c r="BG156"/>
  <c r="BG218"/>
  <c r="BG36"/>
  <c r="BG228"/>
  <c r="BG192"/>
  <c r="BG219"/>
  <c r="BG314"/>
  <c r="BG84"/>
  <c r="BG181"/>
  <c r="BG107"/>
  <c r="BG309"/>
  <c r="BG81"/>
  <c r="BG193"/>
  <c r="BG238"/>
  <c r="BG29"/>
  <c r="BG23"/>
  <c r="BG123"/>
  <c r="BG159"/>
  <c r="BG134"/>
  <c r="BG259"/>
  <c r="BG250"/>
  <c r="BG112"/>
  <c r="BG97"/>
  <c r="BG136"/>
  <c r="BG132"/>
  <c r="BG125"/>
  <c r="BG299"/>
  <c r="BG266"/>
  <c r="BG32"/>
  <c r="BG226"/>
  <c r="BG135"/>
  <c r="BG267"/>
  <c r="BG70"/>
  <c r="BG247"/>
  <c r="BG272"/>
  <c r="BG204"/>
  <c r="BG126"/>
  <c r="BG167"/>
  <c r="BG18"/>
  <c r="BG171"/>
  <c r="BG242"/>
  <c r="BG141"/>
  <c r="BG303"/>
  <c r="BG137"/>
  <c r="BG42"/>
  <c r="BG221"/>
  <c r="BG286"/>
  <c r="BG26"/>
  <c r="BG177"/>
  <c r="BG278"/>
  <c r="BG90"/>
  <c r="BG160"/>
  <c r="BG124"/>
  <c r="BG175"/>
  <c r="BG52"/>
  <c r="BG225"/>
  <c r="BG19"/>
  <c r="BG270"/>
  <c r="BG77"/>
  <c r="BG110"/>
  <c r="BG200"/>
  <c r="BG78"/>
  <c r="BG245"/>
  <c r="BG258"/>
  <c r="BG210"/>
  <c r="BG102"/>
  <c r="BG252"/>
  <c r="BG275"/>
  <c r="BG269"/>
  <c r="BG150"/>
  <c r="BG153"/>
  <c r="BG50"/>
  <c r="BG38"/>
  <c r="BG30"/>
  <c r="BG39"/>
  <c r="BG99"/>
  <c r="BG51"/>
  <c r="BG98"/>
  <c r="BG89"/>
  <c r="BG296"/>
  <c r="BG305"/>
  <c r="BG58"/>
  <c r="BG198"/>
  <c r="BG178"/>
  <c r="BG155"/>
  <c r="BG174"/>
  <c r="BG163"/>
  <c r="BG301"/>
  <c r="BG312"/>
  <c r="BG140"/>
  <c r="BG85"/>
  <c r="BG203"/>
  <c r="BG16"/>
  <c r="BG74"/>
  <c r="BG71"/>
  <c r="BG113"/>
  <c r="BG61"/>
  <c r="BG227"/>
  <c r="BG149"/>
  <c r="BG44"/>
  <c r="BG254"/>
  <c r="BG195"/>
  <c r="BG115"/>
  <c r="BG285"/>
  <c r="BG43"/>
  <c r="BG311"/>
  <c r="BG253"/>
  <c r="BG64"/>
  <c r="BG172"/>
  <c r="BG73"/>
  <c r="BG53"/>
  <c r="BG47"/>
  <c r="BG157"/>
  <c r="BG313"/>
  <c r="BG88"/>
  <c r="BG280"/>
  <c r="BG117"/>
  <c r="BG154"/>
  <c r="BG292"/>
  <c r="BG170"/>
  <c r="BG293"/>
  <c r="BG144"/>
  <c r="BG63"/>
  <c r="BG310"/>
  <c r="BG22"/>
  <c r="BG152"/>
  <c r="BG255"/>
  <c r="BG230"/>
  <c r="BG59"/>
  <c r="BG33"/>
  <c r="BG169"/>
  <c r="BG27"/>
  <c r="BG206"/>
  <c r="BG289"/>
  <c r="BG231"/>
  <c r="BG240"/>
  <c r="BG35"/>
  <c r="BG277"/>
  <c r="BG105"/>
  <c r="BG179"/>
  <c r="BG20"/>
  <c r="BG190"/>
  <c r="BG148"/>
  <c r="BG119"/>
  <c r="BG127"/>
  <c r="BG216"/>
  <c r="BG122"/>
  <c r="BG273"/>
  <c r="BG279"/>
  <c r="BG67"/>
  <c r="BG281"/>
  <c r="BG65"/>
  <c r="BG297"/>
  <c r="BG234"/>
  <c r="BG162"/>
  <c r="BG69"/>
  <c r="BG166"/>
  <c r="BG101"/>
  <c r="BG239"/>
  <c r="BG300"/>
  <c r="BG24"/>
  <c r="BG114"/>
  <c r="BG244"/>
  <c r="BG189"/>
  <c r="BG196"/>
  <c r="BG287"/>
  <c r="BG197"/>
  <c r="BG54"/>
  <c r="BG120"/>
  <c r="BG261"/>
  <c r="BG41"/>
  <c r="BG130"/>
  <c r="BG288"/>
  <c r="BG202"/>
  <c r="BG143"/>
  <c r="BG75"/>
  <c r="BG21"/>
  <c r="BG282"/>
  <c r="BG182"/>
  <c r="BG129"/>
  <c r="BG215"/>
  <c r="BG151"/>
  <c r="BG100"/>
  <c r="BG46"/>
  <c r="BG205"/>
  <c r="BG276"/>
  <c r="BG145"/>
  <c r="BG94"/>
  <c r="BG298"/>
  <c r="BG133"/>
  <c r="BG92"/>
  <c r="BG96"/>
  <c r="BG168"/>
  <c r="BG158"/>
  <c r="BG262"/>
  <c r="BG28"/>
  <c r="BG15"/>
  <c r="BG121"/>
  <c r="BG243"/>
  <c r="BG237"/>
  <c r="BG209"/>
  <c r="BG176"/>
  <c r="BG295"/>
  <c r="BG17"/>
  <c r="BG220"/>
  <c r="BG229"/>
  <c r="BG45"/>
  <c r="BG302"/>
  <c r="BG40"/>
  <c r="BG306"/>
  <c r="BG212"/>
  <c r="BG49"/>
  <c r="BG62"/>
  <c r="BG257"/>
  <c r="BG165"/>
  <c r="BG80"/>
  <c r="BG207"/>
  <c r="BG187"/>
  <c r="BG199"/>
  <c r="BG191"/>
  <c r="BG186"/>
  <c r="BG111"/>
  <c r="BG183"/>
  <c r="BG308"/>
  <c r="BG103"/>
  <c r="BG161"/>
  <c r="BG246"/>
  <c r="BG164"/>
  <c r="BG284"/>
  <c r="BG290"/>
  <c r="BG79"/>
  <c r="BG222"/>
  <c r="BG185"/>
  <c r="BG264"/>
  <c r="BG131"/>
  <c r="BG188"/>
  <c r="BG256"/>
  <c r="BG223"/>
  <c r="BG307"/>
  <c r="BG147"/>
  <c r="BG60"/>
  <c r="BG128"/>
  <c r="BG48"/>
  <c r="BG142"/>
  <c r="BG184"/>
  <c r="BG104"/>
  <c r="BG139"/>
  <c r="BG82"/>
  <c r="BG118"/>
  <c r="BG86"/>
  <c r="BG224"/>
  <c r="BG72"/>
  <c r="BG55"/>
  <c r="BG274"/>
  <c r="BG211"/>
  <c r="BG116"/>
  <c r="BG294"/>
  <c r="BG248"/>
  <c r="BP319" i="1"/>
  <c r="AM50" i="16" s="1"/>
  <c r="BS319" i="1"/>
  <c r="BH50" i="16" s="1"/>
  <c r="M66" i="22"/>
  <c r="BQ319" i="1"/>
  <c r="AT50" i="16" s="1"/>
  <c r="BR319" i="1"/>
  <c r="BA50" i="16" s="1"/>
  <c r="BY20" i="21"/>
  <c r="BX35" i="20"/>
  <c r="BV36"/>
  <c r="BH233" i="17"/>
  <c r="BH282"/>
  <c r="BH91"/>
  <c r="BH204"/>
  <c r="BH182"/>
  <c r="BH295"/>
  <c r="BH137"/>
  <c r="BH24"/>
  <c r="BH275"/>
  <c r="BH208"/>
  <c r="BH121"/>
  <c r="BH251"/>
  <c r="BH296"/>
  <c r="BH310"/>
  <c r="BH298"/>
  <c r="BH278"/>
  <c r="BH227"/>
  <c r="BH258"/>
  <c r="BH270"/>
  <c r="BH236"/>
  <c r="BH179"/>
  <c r="BH221"/>
  <c r="BH26"/>
  <c r="BH113"/>
  <c r="BH40"/>
  <c r="BH244"/>
  <c r="BH238"/>
  <c r="BH218"/>
  <c r="BH193"/>
  <c r="BH141"/>
  <c r="BH293"/>
  <c r="BH95"/>
  <c r="BH175"/>
  <c r="BH133"/>
  <c r="BH97"/>
  <c r="BH25"/>
  <c r="BH29"/>
  <c r="BH262"/>
  <c r="BH151"/>
  <c r="BH15"/>
  <c r="BH32"/>
  <c r="BH31"/>
  <c r="BH67"/>
  <c r="BH120"/>
  <c r="BH132"/>
  <c r="BH17"/>
  <c r="BH51"/>
  <c r="BH271"/>
  <c r="BH277"/>
  <c r="BH66"/>
  <c r="BH268"/>
  <c r="BH59"/>
  <c r="BH119"/>
  <c r="BH225"/>
  <c r="BH80"/>
  <c r="BH301"/>
  <c r="BH75"/>
  <c r="BH169"/>
  <c r="BH192"/>
  <c r="BH212"/>
  <c r="BH69"/>
  <c r="BH76"/>
  <c r="BH243"/>
  <c r="BH38"/>
  <c r="BH178"/>
  <c r="BH23"/>
  <c r="BH162"/>
  <c r="BH180"/>
  <c r="BH77"/>
  <c r="BH206"/>
  <c r="BH254"/>
  <c r="BH229"/>
  <c r="BH94"/>
  <c r="BH245"/>
  <c r="BH239"/>
  <c r="BH90"/>
  <c r="BH167"/>
  <c r="BH146"/>
  <c r="BH110"/>
  <c r="BH123"/>
  <c r="BH22"/>
  <c r="BH228"/>
  <c r="BH39"/>
  <c r="BH291"/>
  <c r="BH111"/>
  <c r="BH210"/>
  <c r="BH265"/>
  <c r="BH130"/>
  <c r="BH201"/>
  <c r="BH219"/>
  <c r="BH153"/>
  <c r="BH232"/>
  <c r="BH209"/>
  <c r="BH314"/>
  <c r="BH165"/>
  <c r="BH257"/>
  <c r="BH259"/>
  <c r="BH149"/>
  <c r="BH87"/>
  <c r="BH302"/>
  <c r="BH260"/>
  <c r="BH143"/>
  <c r="BH124"/>
  <c r="BH125"/>
  <c r="BH287"/>
  <c r="BH117"/>
  <c r="BH81"/>
  <c r="BH279"/>
  <c r="BH84"/>
  <c r="BH159"/>
  <c r="BH89"/>
  <c r="BH312"/>
  <c r="BH250"/>
  <c r="BH176"/>
  <c r="BH286"/>
  <c r="BH272"/>
  <c r="BH47"/>
  <c r="BH122"/>
  <c r="BH226"/>
  <c r="BH43"/>
  <c r="BH186"/>
  <c r="BH267"/>
  <c r="BH252"/>
  <c r="BH163"/>
  <c r="BH57"/>
  <c r="BH220"/>
  <c r="BH309"/>
  <c r="BH173"/>
  <c r="BH166"/>
  <c r="BH234"/>
  <c r="BH20"/>
  <c r="BH135"/>
  <c r="BH52"/>
  <c r="BH106"/>
  <c r="BH181"/>
  <c r="BH253"/>
  <c r="BH129"/>
  <c r="BH158"/>
  <c r="BH41"/>
  <c r="BH216"/>
  <c r="BH58"/>
  <c r="BH177"/>
  <c r="BH281"/>
  <c r="BH273"/>
  <c r="BH62"/>
  <c r="BH156"/>
  <c r="BH126"/>
  <c r="BH285"/>
  <c r="BH190"/>
  <c r="BH215"/>
  <c r="BH70"/>
  <c r="BH138"/>
  <c r="BH53"/>
  <c r="BH144"/>
  <c r="BH21"/>
  <c r="BH198"/>
  <c r="BH27"/>
  <c r="BH247"/>
  <c r="BH102"/>
  <c r="BH45"/>
  <c r="BH46"/>
  <c r="BH202"/>
  <c r="BH235"/>
  <c r="BH49"/>
  <c r="BH33"/>
  <c r="BH74"/>
  <c r="BH172"/>
  <c r="BH93"/>
  <c r="BH152"/>
  <c r="BH304"/>
  <c r="BH231"/>
  <c r="BH99"/>
  <c r="BH36"/>
  <c r="BH313"/>
  <c r="BH214"/>
  <c r="BH115"/>
  <c r="BH136"/>
  <c r="BH54"/>
  <c r="BH145"/>
  <c r="BH197"/>
  <c r="BH112"/>
  <c r="BH107"/>
  <c r="BH18"/>
  <c r="BH194"/>
  <c r="BH16"/>
  <c r="BH155"/>
  <c r="BH305"/>
  <c r="BH105"/>
  <c r="BH300"/>
  <c r="BH237"/>
  <c r="BH266"/>
  <c r="BH108"/>
  <c r="BH114"/>
  <c r="BH28"/>
  <c r="BH289"/>
  <c r="BH217"/>
  <c r="BH255"/>
  <c r="BH83"/>
  <c r="BH160"/>
  <c r="BH205"/>
  <c r="BH35"/>
  <c r="BH30"/>
  <c r="BH174"/>
  <c r="BH61"/>
  <c r="BH19"/>
  <c r="BH37"/>
  <c r="BH297"/>
  <c r="BH299"/>
  <c r="BH288"/>
  <c r="BH127"/>
  <c r="BH134"/>
  <c r="BH311"/>
  <c r="BH34"/>
  <c r="BH171"/>
  <c r="BH68"/>
  <c r="BH196"/>
  <c r="BH109"/>
  <c r="BH189"/>
  <c r="BH168"/>
  <c r="BH42"/>
  <c r="BH157"/>
  <c r="BH283"/>
  <c r="BH242"/>
  <c r="BH306"/>
  <c r="BH280"/>
  <c r="BH148"/>
  <c r="BH101"/>
  <c r="BH261"/>
  <c r="BH187"/>
  <c r="BH249"/>
  <c r="BH100"/>
  <c r="BH78"/>
  <c r="BH71"/>
  <c r="BH64"/>
  <c r="BH303"/>
  <c r="BH63"/>
  <c r="BH292"/>
  <c r="BH230"/>
  <c r="BH140"/>
  <c r="BH213"/>
  <c r="BH88"/>
  <c r="BH50"/>
  <c r="BH269"/>
  <c r="BH170"/>
  <c r="BH154"/>
  <c r="BH96"/>
  <c r="BH203"/>
  <c r="BH240"/>
  <c r="BH263"/>
  <c r="BH98"/>
  <c r="BH56"/>
  <c r="BH195"/>
  <c r="BH92"/>
  <c r="BH241"/>
  <c r="BH200"/>
  <c r="BH65"/>
  <c r="BH44"/>
  <c r="BH150"/>
  <c r="BH276"/>
  <c r="BH85"/>
  <c r="BH73"/>
  <c r="BH207"/>
  <c r="BH191"/>
  <c r="BH183"/>
  <c r="BH199"/>
  <c r="BH139"/>
  <c r="BH82"/>
  <c r="BH161"/>
  <c r="BH224"/>
  <c r="BH79"/>
  <c r="BH131"/>
  <c r="BH188"/>
  <c r="BH147"/>
  <c r="BH274"/>
  <c r="BH55"/>
  <c r="BH48"/>
  <c r="BH184"/>
  <c r="BH308"/>
  <c r="BH86"/>
  <c r="BH72"/>
  <c r="BH211"/>
  <c r="BH284"/>
  <c r="BH116"/>
  <c r="BH264"/>
  <c r="BH290"/>
  <c r="BH294"/>
  <c r="BH307"/>
  <c r="BH222"/>
  <c r="BH185"/>
  <c r="BH248"/>
  <c r="BH128"/>
  <c r="BH164"/>
  <c r="BH104"/>
  <c r="BH103"/>
  <c r="BH118"/>
  <c r="BH246"/>
  <c r="BH256"/>
  <c r="BH223"/>
  <c r="BH60"/>
  <c r="BH142"/>
  <c r="BB34"/>
  <c r="BD33"/>
  <c r="BI245"/>
  <c r="BI20"/>
  <c r="BI200"/>
  <c r="BI57"/>
  <c r="BI102"/>
  <c r="BI138"/>
  <c r="BI171"/>
  <c r="BI239"/>
  <c r="BI213"/>
  <c r="BI275"/>
  <c r="BI165"/>
  <c r="BI16"/>
  <c r="BI44"/>
  <c r="BI206"/>
  <c r="BI217"/>
  <c r="BI242"/>
  <c r="BI155"/>
  <c r="BI117"/>
  <c r="BI93"/>
  <c r="BI177"/>
  <c r="BI298"/>
  <c r="BI133"/>
  <c r="BI105"/>
  <c r="BI216"/>
  <c r="BI23"/>
  <c r="BI175"/>
  <c r="BI27"/>
  <c r="BI36"/>
  <c r="BI314"/>
  <c r="BI170"/>
  <c r="BI92"/>
  <c r="BI267"/>
  <c r="BI282"/>
  <c r="BI67"/>
  <c r="BI50"/>
  <c r="BI83"/>
  <c r="BI270"/>
  <c r="BI219"/>
  <c r="BI95"/>
  <c r="BI129"/>
  <c r="BI279"/>
  <c r="BI231"/>
  <c r="BI240"/>
  <c r="BI87"/>
  <c r="BI154"/>
  <c r="BI22"/>
  <c r="BI90"/>
  <c r="BI85"/>
  <c r="BI287"/>
  <c r="BI150"/>
  <c r="BI260"/>
  <c r="BI100"/>
  <c r="BI124"/>
  <c r="BI53"/>
  <c r="BI132"/>
  <c r="BI303"/>
  <c r="BI146"/>
  <c r="BI145"/>
  <c r="BI74"/>
  <c r="BI227"/>
  <c r="BI215"/>
  <c r="BI244"/>
  <c r="BI51"/>
  <c r="BI166"/>
  <c r="BI26"/>
  <c r="BI179"/>
  <c r="BI70"/>
  <c r="BI107"/>
  <c r="BI263"/>
  <c r="BI160"/>
  <c r="BI112"/>
  <c r="BI250"/>
  <c r="BI113"/>
  <c r="BI258"/>
  <c r="BI197"/>
  <c r="BI39"/>
  <c r="BI151"/>
  <c r="BI257"/>
  <c r="BI37"/>
  <c r="BI66"/>
  <c r="BI61"/>
  <c r="BI169"/>
  <c r="BI45"/>
  <c r="BI265"/>
  <c r="BI299"/>
  <c r="BI101"/>
  <c r="BI230"/>
  <c r="BI302"/>
  <c r="BI278"/>
  <c r="BI68"/>
  <c r="BI209"/>
  <c r="BI71"/>
  <c r="BI182"/>
  <c r="BI235"/>
  <c r="BI114"/>
  <c r="BI99"/>
  <c r="BI237"/>
  <c r="BI88"/>
  <c r="BI311"/>
  <c r="BI77"/>
  <c r="BI41"/>
  <c r="BI119"/>
  <c r="BI295"/>
  <c r="BI46"/>
  <c r="BI214"/>
  <c r="BI63"/>
  <c r="BI232"/>
  <c r="BI192"/>
  <c r="BI252"/>
  <c r="BI96"/>
  <c r="BI266"/>
  <c r="BI69"/>
  <c r="BI30"/>
  <c r="BI210"/>
  <c r="BI208"/>
  <c r="BI198"/>
  <c r="BI241"/>
  <c r="BI130"/>
  <c r="BI269"/>
  <c r="BI238"/>
  <c r="BI292"/>
  <c r="BI273"/>
  <c r="BI220"/>
  <c r="BI156"/>
  <c r="BI153"/>
  <c r="BI120"/>
  <c r="BI106"/>
  <c r="BI54"/>
  <c r="BI218"/>
  <c r="BI194"/>
  <c r="BI268"/>
  <c r="BI29"/>
  <c r="BI293"/>
  <c r="BI306"/>
  <c r="BI28"/>
  <c r="BI259"/>
  <c r="BI43"/>
  <c r="BI212"/>
  <c r="BI253"/>
  <c r="BI251"/>
  <c r="BI97"/>
  <c r="BI134"/>
  <c r="BI52"/>
  <c r="BI21"/>
  <c r="BI18"/>
  <c r="BI255"/>
  <c r="BI172"/>
  <c r="BI89"/>
  <c r="BI32"/>
  <c r="BI203"/>
  <c r="BI176"/>
  <c r="BI157"/>
  <c r="BI91"/>
  <c r="BI58"/>
  <c r="BI313"/>
  <c r="BI283"/>
  <c r="BI126"/>
  <c r="BI229"/>
  <c r="BI234"/>
  <c r="BI149"/>
  <c r="BI15"/>
  <c r="BI312"/>
  <c r="BI272"/>
  <c r="BI300"/>
  <c r="BI110"/>
  <c r="BI33"/>
  <c r="BI141"/>
  <c r="BI289"/>
  <c r="BI249"/>
  <c r="BI78"/>
  <c r="BI291"/>
  <c r="BI143"/>
  <c r="BI31"/>
  <c r="BI75"/>
  <c r="BI221"/>
  <c r="BI24"/>
  <c r="BI122"/>
  <c r="BI163"/>
  <c r="BI65"/>
  <c r="BI62"/>
  <c r="BI236"/>
  <c r="BI56"/>
  <c r="BI19"/>
  <c r="BI84"/>
  <c r="BI254"/>
  <c r="BI196"/>
  <c r="BI73"/>
  <c r="BI152"/>
  <c r="BI305"/>
  <c r="BI280"/>
  <c r="BI25"/>
  <c r="BI262"/>
  <c r="BI309"/>
  <c r="BI137"/>
  <c r="BI233"/>
  <c r="BI226"/>
  <c r="BI174"/>
  <c r="BI310"/>
  <c r="BI202"/>
  <c r="BI181"/>
  <c r="BI296"/>
  <c r="BI59"/>
  <c r="BI288"/>
  <c r="BI286"/>
  <c r="BI136"/>
  <c r="BI193"/>
  <c r="BI271"/>
  <c r="BI167"/>
  <c r="BI180"/>
  <c r="BI148"/>
  <c r="BI123"/>
  <c r="BI94"/>
  <c r="BI135"/>
  <c r="BI297"/>
  <c r="BI35"/>
  <c r="BI109"/>
  <c r="BI127"/>
  <c r="BI17"/>
  <c r="BI261"/>
  <c r="BI243"/>
  <c r="BI108"/>
  <c r="BI98"/>
  <c r="BI38"/>
  <c r="BI81"/>
  <c r="BI34"/>
  <c r="BI76"/>
  <c r="BI204"/>
  <c r="BI186"/>
  <c r="BI162"/>
  <c r="BI281"/>
  <c r="BI115"/>
  <c r="BI168"/>
  <c r="BI190"/>
  <c r="BI285"/>
  <c r="BI40"/>
  <c r="BI80"/>
  <c r="BI225"/>
  <c r="BI158"/>
  <c r="BI276"/>
  <c r="BI159"/>
  <c r="BI301"/>
  <c r="BI64"/>
  <c r="BI205"/>
  <c r="BI47"/>
  <c r="BI140"/>
  <c r="BI277"/>
  <c r="BI49"/>
  <c r="BI247"/>
  <c r="BI183"/>
  <c r="BI207"/>
  <c r="BI144"/>
  <c r="BI173"/>
  <c r="BI42"/>
  <c r="BI304"/>
  <c r="BI125"/>
  <c r="BI201"/>
  <c r="BI228"/>
  <c r="BI189"/>
  <c r="BI121"/>
  <c r="BI191"/>
  <c r="BI178"/>
  <c r="BI199"/>
  <c r="BI187"/>
  <c r="BI195"/>
  <c r="BI111"/>
  <c r="BI86"/>
  <c r="BI294"/>
  <c r="BI307"/>
  <c r="BI185"/>
  <c r="BI48"/>
  <c r="BI161"/>
  <c r="BI128"/>
  <c r="BI274"/>
  <c r="BI104"/>
  <c r="BI116"/>
  <c r="BI139"/>
  <c r="BI118"/>
  <c r="BI224"/>
  <c r="BI290"/>
  <c r="BI222"/>
  <c r="BI55"/>
  <c r="BI248"/>
  <c r="BI164"/>
  <c r="BI103"/>
  <c r="BI79"/>
  <c r="BI131"/>
  <c r="BI188"/>
  <c r="BI246"/>
  <c r="BI256"/>
  <c r="BI223"/>
  <c r="BI147"/>
  <c r="BI60"/>
  <c r="BI142"/>
  <c r="BI184"/>
  <c r="BI284"/>
  <c r="BI308"/>
  <c r="BI82"/>
  <c r="BI264"/>
  <c r="BI72"/>
  <c r="BI211"/>
  <c r="AT11" i="16"/>
  <c r="BA11"/>
  <c r="BR320" i="1" s="1"/>
  <c r="BV37" i="20" l="1"/>
  <c r="BX36"/>
  <c r="BB34" i="24"/>
  <c r="BD33"/>
  <c r="BH319" i="17"/>
  <c r="BA50" i="18" s="1"/>
  <c r="BA10" i="16"/>
  <c r="BI319" i="17"/>
  <c r="BH50" i="18" s="1"/>
  <c r="BF319" i="17"/>
  <c r="AM50" i="18" s="1"/>
  <c r="BQ320" i="1"/>
  <c r="AT10" i="16" s="1"/>
  <c r="AM11"/>
  <c r="BP320" i="1" s="1"/>
  <c r="M68" i="22"/>
  <c r="M70"/>
  <c r="N3" s="1"/>
  <c r="M2" s="1"/>
  <c r="M67"/>
  <c r="M71"/>
  <c r="M69"/>
  <c r="BD34" i="17"/>
  <c r="BB35"/>
  <c r="AM10" i="16"/>
  <c r="BY24" i="21"/>
  <c r="BZ20"/>
  <c r="BZ24" s="1"/>
  <c r="BH10" i="16"/>
  <c r="AK52" i="15"/>
  <c r="AI65"/>
  <c r="BG319" i="17"/>
  <c r="AT50" i="18" s="1"/>
  <c r="AH54" i="15" l="1"/>
  <c r="AH53" s="1"/>
  <c r="G54"/>
  <c r="BW54"/>
  <c r="O54"/>
  <c r="M54"/>
  <c r="AA54"/>
  <c r="K54"/>
  <c r="Y54"/>
  <c r="AV54"/>
  <c r="AX54"/>
  <c r="AR54"/>
  <c r="BY54"/>
  <c r="AD54"/>
  <c r="AN54"/>
  <c r="BC54"/>
  <c r="Q54"/>
  <c r="BG54"/>
  <c r="I54"/>
  <c r="BQ54"/>
  <c r="W54"/>
  <c r="BM54"/>
  <c r="BE54"/>
  <c r="BK54"/>
  <c r="BO54"/>
  <c r="AP54"/>
  <c r="U54"/>
  <c r="S54"/>
  <c r="AJ54"/>
  <c r="BS54"/>
  <c r="AT54"/>
  <c r="AL54"/>
  <c r="BU54"/>
  <c r="AF54"/>
  <c r="AF53" s="1"/>
  <c r="BI54"/>
  <c r="AZ54"/>
  <c r="AK65"/>
  <c r="AM52"/>
  <c r="CA22" i="21"/>
  <c r="CA20"/>
  <c r="CA21"/>
  <c r="CA23"/>
  <c r="AD55" i="15"/>
  <c r="U55"/>
  <c r="AJ55"/>
  <c r="AP55"/>
  <c r="AH55"/>
  <c r="Y55"/>
  <c r="BY55"/>
  <c r="BK55"/>
  <c r="BC55"/>
  <c r="I55"/>
  <c r="BU55"/>
  <c r="BM55"/>
  <c r="AT55"/>
  <c r="G55"/>
  <c r="AV55"/>
  <c r="W55"/>
  <c r="BQ55"/>
  <c r="S55"/>
  <c r="BW55"/>
  <c r="M55"/>
  <c r="AZ55"/>
  <c r="AR55"/>
  <c r="BI55"/>
  <c r="Q55"/>
  <c r="AN55"/>
  <c r="AF55"/>
  <c r="BO55"/>
  <c r="BE55"/>
  <c r="AA55"/>
  <c r="O55"/>
  <c r="K55"/>
  <c r="BG55"/>
  <c r="AX55"/>
  <c r="BS55"/>
  <c r="AL55"/>
  <c r="AZ56"/>
  <c r="BG56"/>
  <c r="BW56"/>
  <c r="AN56"/>
  <c r="BE56"/>
  <c r="AP56"/>
  <c r="K56"/>
  <c r="W56"/>
  <c r="AA56"/>
  <c r="O56"/>
  <c r="AV56"/>
  <c r="U56"/>
  <c r="Y56"/>
  <c r="AX56"/>
  <c r="BS56"/>
  <c r="AH56"/>
  <c r="AF56"/>
  <c r="BO56"/>
  <c r="BM56"/>
  <c r="BY56"/>
  <c r="BC56"/>
  <c r="AJ56"/>
  <c r="AD56"/>
  <c r="BK56"/>
  <c r="BI56"/>
  <c r="AT56"/>
  <c r="BQ56"/>
  <c r="AL56"/>
  <c r="AR56"/>
  <c r="S56"/>
  <c r="M56"/>
  <c r="Q56"/>
  <c r="G56"/>
  <c r="BU56"/>
  <c r="I56"/>
  <c r="BD34" i="24"/>
  <c r="BB35"/>
  <c r="BV38" i="20"/>
  <c r="BX37"/>
  <c r="BD35" i="17"/>
  <c r="BB36"/>
  <c r="O66" i="22"/>
  <c r="CB18" i="20" l="1"/>
  <c r="CB276"/>
  <c r="CB101"/>
  <c r="CB221"/>
  <c r="CB123"/>
  <c r="CB73"/>
  <c r="CB90"/>
  <c r="CB179"/>
  <c r="CB77"/>
  <c r="CB182"/>
  <c r="CB265"/>
  <c r="CB166"/>
  <c r="CB253"/>
  <c r="CB99"/>
  <c r="CB86"/>
  <c r="CB311"/>
  <c r="CB100"/>
  <c r="CB16"/>
  <c r="CB219"/>
  <c r="CB122"/>
  <c r="CB79"/>
  <c r="CB76"/>
  <c r="CB299"/>
  <c r="CB138"/>
  <c r="CB209"/>
  <c r="CB304"/>
  <c r="CB239"/>
  <c r="CB57"/>
  <c r="CB254"/>
  <c r="CB71"/>
  <c r="CB93"/>
  <c r="CB65"/>
  <c r="CB17"/>
  <c r="CB70"/>
  <c r="CB80"/>
  <c r="CB170"/>
  <c r="CB176"/>
  <c r="CB94"/>
  <c r="CB41"/>
  <c r="CB251"/>
  <c r="CB84"/>
  <c r="CB157"/>
  <c r="CB92"/>
  <c r="CB309"/>
  <c r="CB20"/>
  <c r="CB310"/>
  <c r="CB114"/>
  <c r="CB279"/>
  <c r="CB197"/>
  <c r="CB115"/>
  <c r="CB293"/>
  <c r="CB23"/>
  <c r="CB230"/>
  <c r="CB288"/>
  <c r="CB240"/>
  <c r="CB136"/>
  <c r="CB87"/>
  <c r="CB195"/>
  <c r="CB168"/>
  <c r="CB127"/>
  <c r="CB229"/>
  <c r="CB281"/>
  <c r="CB59"/>
  <c r="CB72"/>
  <c r="CB189"/>
  <c r="CB165"/>
  <c r="CB163"/>
  <c r="CB69"/>
  <c r="CB62"/>
  <c r="CB117"/>
  <c r="CB107"/>
  <c r="CB292"/>
  <c r="CB178"/>
  <c r="CB235"/>
  <c r="CB241"/>
  <c r="CB111"/>
  <c r="CB75"/>
  <c r="CB181"/>
  <c r="CB258"/>
  <c r="CB147"/>
  <c r="CB226"/>
  <c r="CB47"/>
  <c r="CB135"/>
  <c r="CB46"/>
  <c r="CB177"/>
  <c r="CB54"/>
  <c r="CB297"/>
  <c r="CB249"/>
  <c r="CB124"/>
  <c r="CB190"/>
  <c r="CB302"/>
  <c r="CB193"/>
  <c r="CB129"/>
  <c r="CB285"/>
  <c r="CB49"/>
  <c r="CB137"/>
  <c r="CB66"/>
  <c r="CB207"/>
  <c r="CB194"/>
  <c r="CB121"/>
  <c r="CB95"/>
  <c r="CB61"/>
  <c r="CB155"/>
  <c r="CB191"/>
  <c r="CB204"/>
  <c r="CB218"/>
  <c r="CB34"/>
  <c r="CB298"/>
  <c r="CB91"/>
  <c r="CB22" i="26"/>
  <c r="CB74" i="20"/>
  <c r="CB227"/>
  <c r="CB64"/>
  <c r="CB85"/>
  <c r="CB212"/>
  <c r="CB275"/>
  <c r="CB289"/>
  <c r="CB33"/>
  <c r="CB202"/>
  <c r="CB255"/>
  <c r="CB119"/>
  <c r="CB180"/>
  <c r="CB268"/>
  <c r="CB30"/>
  <c r="CB262"/>
  <c r="CB53"/>
  <c r="CB89"/>
  <c r="CB151"/>
  <c r="CB133"/>
  <c r="CB68"/>
  <c r="CB250"/>
  <c r="CB273"/>
  <c r="CB244"/>
  <c r="CB162"/>
  <c r="CB231"/>
  <c r="CB301"/>
  <c r="CB148"/>
  <c r="CB233"/>
  <c r="CB269"/>
  <c r="CB97"/>
  <c r="CB259"/>
  <c r="CB37"/>
  <c r="CB81"/>
  <c r="CB260"/>
  <c r="CB252"/>
  <c r="CB296"/>
  <c r="CB145"/>
  <c r="CB277"/>
  <c r="CB300"/>
  <c r="CB228"/>
  <c r="CB261"/>
  <c r="CB78"/>
  <c r="CB278"/>
  <c r="CB63"/>
  <c r="CB26"/>
  <c r="CB217"/>
  <c r="CB243"/>
  <c r="CB82"/>
  <c r="CB83"/>
  <c r="CB282"/>
  <c r="CB286"/>
  <c r="CB206"/>
  <c r="CB263"/>
  <c r="CB210"/>
  <c r="CB19"/>
  <c r="CB58"/>
  <c r="CB144"/>
  <c r="CB272"/>
  <c r="CB44"/>
  <c r="CB110"/>
  <c r="CB150"/>
  <c r="CB31"/>
  <c r="CB159"/>
  <c r="CB42"/>
  <c r="CB295"/>
  <c r="CB67"/>
  <c r="CB113"/>
  <c r="CB215"/>
  <c r="CB200"/>
  <c r="CB120"/>
  <c r="CB29"/>
  <c r="CB174"/>
  <c r="CB213"/>
  <c r="CB56"/>
  <c r="CB149"/>
  <c r="CB271"/>
  <c r="CB267"/>
  <c r="CB312"/>
  <c r="CB40"/>
  <c r="CB160"/>
  <c r="CB105"/>
  <c r="CB38"/>
  <c r="CB130"/>
  <c r="CB196"/>
  <c r="CB305"/>
  <c r="CB88"/>
  <c r="CB303"/>
  <c r="CB186"/>
  <c r="CB24"/>
  <c r="CB25"/>
  <c r="CB153"/>
  <c r="CB98"/>
  <c r="CB140"/>
  <c r="CB214"/>
  <c r="CB247"/>
  <c r="CB287"/>
  <c r="CB280"/>
  <c r="CB22"/>
  <c r="CB28"/>
  <c r="CB216"/>
  <c r="CB314"/>
  <c r="CB236"/>
  <c r="CB154"/>
  <c r="CB201"/>
  <c r="CB192"/>
  <c r="CB270"/>
  <c r="CB238"/>
  <c r="CB225"/>
  <c r="CB199"/>
  <c r="CB169"/>
  <c r="CB172"/>
  <c r="CB156"/>
  <c r="CB266"/>
  <c r="CB126"/>
  <c r="CB198"/>
  <c r="CB313"/>
  <c r="CB234"/>
  <c r="CB143"/>
  <c r="CB203"/>
  <c r="CB39"/>
  <c r="CB245"/>
  <c r="CB175"/>
  <c r="CB187"/>
  <c r="CB171"/>
  <c r="CB257"/>
  <c r="CB106"/>
  <c r="CB173"/>
  <c r="CB152"/>
  <c r="CB158"/>
  <c r="CB112"/>
  <c r="CB232"/>
  <c r="CB132"/>
  <c r="CB15"/>
  <c r="CB146"/>
  <c r="CB32"/>
  <c r="CB220"/>
  <c r="CB291"/>
  <c r="CB208"/>
  <c r="CB205"/>
  <c r="CB125"/>
  <c r="CB102"/>
  <c r="CB237"/>
  <c r="CB134"/>
  <c r="CB50"/>
  <c r="CB51"/>
  <c r="CB242"/>
  <c r="CB306"/>
  <c r="CB96"/>
  <c r="CB45"/>
  <c r="CB109"/>
  <c r="CB52"/>
  <c r="CB283"/>
  <c r="CB21"/>
  <c r="CB35"/>
  <c r="CB27"/>
  <c r="CB183"/>
  <c r="CB141"/>
  <c r="CB108"/>
  <c r="CB36"/>
  <c r="CB43"/>
  <c r="CB167"/>
  <c r="CB185"/>
  <c r="CB55"/>
  <c r="CB248"/>
  <c r="CB224"/>
  <c r="CB142"/>
  <c r="CB264"/>
  <c r="CB104"/>
  <c r="CB246"/>
  <c r="CB188"/>
  <c r="CB256"/>
  <c r="CB290"/>
  <c r="CB48"/>
  <c r="CB118"/>
  <c r="CB103"/>
  <c r="CB139"/>
  <c r="CB116"/>
  <c r="CB294"/>
  <c r="CB60"/>
  <c r="CB161"/>
  <c r="CB164"/>
  <c r="CB222"/>
  <c r="CB223"/>
  <c r="CB211"/>
  <c r="CB308"/>
  <c r="CB274"/>
  <c r="CB128"/>
  <c r="CB184"/>
  <c r="CB131"/>
  <c r="CB307"/>
  <c r="CB284"/>
  <c r="CB54" i="15"/>
  <c r="E54" s="1"/>
  <c r="G53"/>
  <c r="BG53"/>
  <c r="BI53"/>
  <c r="AT53"/>
  <c r="U53"/>
  <c r="BE53"/>
  <c r="I53"/>
  <c r="AN53"/>
  <c r="AX53"/>
  <c r="AA53"/>
  <c r="O68" i="22"/>
  <c r="O67"/>
  <c r="O70"/>
  <c r="P3" s="1"/>
  <c r="O2" s="1"/>
  <c r="O71"/>
  <c r="O69"/>
  <c r="Q66" s="1"/>
  <c r="BB37" i="17"/>
  <c r="BD36"/>
  <c r="BD35" i="24"/>
  <c r="BB36"/>
  <c r="BZ135" i="20"/>
  <c r="BZ217"/>
  <c r="BZ252"/>
  <c r="BZ59"/>
  <c r="BZ226"/>
  <c r="BZ83"/>
  <c r="BZ73"/>
  <c r="BZ115"/>
  <c r="BZ182"/>
  <c r="BZ64"/>
  <c r="BZ240"/>
  <c r="BZ255"/>
  <c r="BZ53"/>
  <c r="BZ80"/>
  <c r="BZ301"/>
  <c r="BZ145"/>
  <c r="BZ18"/>
  <c r="BZ309"/>
  <c r="CA24" i="21"/>
  <c r="CB24" i="26" s="1"/>
  <c r="BZ57" i="20"/>
  <c r="BZ155"/>
  <c r="BZ253"/>
  <c r="BZ254"/>
  <c r="BZ250"/>
  <c r="BZ300"/>
  <c r="BZ99"/>
  <c r="BZ100"/>
  <c r="BZ91"/>
  <c r="BZ219"/>
  <c r="BZ281"/>
  <c r="BZ20"/>
  <c r="BZ191"/>
  <c r="BZ293"/>
  <c r="BZ296"/>
  <c r="BZ206"/>
  <c r="BZ148"/>
  <c r="BZ122"/>
  <c r="BZ204"/>
  <c r="BZ77"/>
  <c r="BZ41"/>
  <c r="BZ85"/>
  <c r="BZ75"/>
  <c r="BZ137"/>
  <c r="BZ243"/>
  <c r="BZ194"/>
  <c r="BZ93"/>
  <c r="BZ26"/>
  <c r="BZ101"/>
  <c r="BZ241"/>
  <c r="BZ157"/>
  <c r="BZ279"/>
  <c r="BZ230"/>
  <c r="BZ251"/>
  <c r="BZ61"/>
  <c r="BZ70"/>
  <c r="BZ193"/>
  <c r="BZ34"/>
  <c r="BZ297"/>
  <c r="BZ190"/>
  <c r="BZ129"/>
  <c r="BZ244"/>
  <c r="BZ179"/>
  <c r="BZ46"/>
  <c r="BZ269"/>
  <c r="BZ221"/>
  <c r="BZ33"/>
  <c r="BZ97"/>
  <c r="BZ81"/>
  <c r="BZ282"/>
  <c r="BZ268"/>
  <c r="BZ228"/>
  <c r="BZ215"/>
  <c r="BZ166"/>
  <c r="BZ87"/>
  <c r="BZ66"/>
  <c r="BZ259"/>
  <c r="BZ138"/>
  <c r="BZ151"/>
  <c r="BZ311"/>
  <c r="BZ209"/>
  <c r="BZ189"/>
  <c r="BZ47"/>
  <c r="BZ278"/>
  <c r="BZ68"/>
  <c r="BZ90"/>
  <c r="BZ76"/>
  <c r="BZ121"/>
  <c r="BZ195"/>
  <c r="BZ110"/>
  <c r="BZ63"/>
  <c r="BZ170"/>
  <c r="BZ275"/>
  <c r="BZ249"/>
  <c r="BZ49"/>
  <c r="BZ162"/>
  <c r="BZ111"/>
  <c r="BZ181"/>
  <c r="BZ69"/>
  <c r="BZ62"/>
  <c r="BZ79"/>
  <c r="BZ178"/>
  <c r="BZ310"/>
  <c r="BZ276"/>
  <c r="BZ261"/>
  <c r="BZ95"/>
  <c r="BZ207"/>
  <c r="BZ304"/>
  <c r="BZ133"/>
  <c r="BZ147"/>
  <c r="BZ235"/>
  <c r="BZ239"/>
  <c r="BZ163"/>
  <c r="CB20" i="26"/>
  <c r="BZ262" i="20"/>
  <c r="BZ17"/>
  <c r="BZ229"/>
  <c r="BZ286"/>
  <c r="BZ159"/>
  <c r="BZ165"/>
  <c r="BZ150"/>
  <c r="BZ74"/>
  <c r="BZ197"/>
  <c r="BZ272"/>
  <c r="BZ94"/>
  <c r="BZ124"/>
  <c r="BZ92"/>
  <c r="BZ273"/>
  <c r="BZ71"/>
  <c r="BZ127"/>
  <c r="BZ265"/>
  <c r="BZ168"/>
  <c r="BZ78"/>
  <c r="BZ30"/>
  <c r="BZ123"/>
  <c r="BZ107"/>
  <c r="BZ299"/>
  <c r="BZ218"/>
  <c r="BZ86"/>
  <c r="BZ144"/>
  <c r="BZ212"/>
  <c r="BZ54"/>
  <c r="BZ119"/>
  <c r="BZ227"/>
  <c r="BZ82"/>
  <c r="BZ23"/>
  <c r="BZ258"/>
  <c r="BZ285"/>
  <c r="BZ89"/>
  <c r="BZ233"/>
  <c r="BZ84"/>
  <c r="BZ177"/>
  <c r="BZ180"/>
  <c r="BZ65"/>
  <c r="BZ31"/>
  <c r="BZ19"/>
  <c r="BZ176"/>
  <c r="BZ114"/>
  <c r="BZ292"/>
  <c r="BZ136"/>
  <c r="BZ277"/>
  <c r="BZ16"/>
  <c r="BZ302"/>
  <c r="BZ231"/>
  <c r="BZ298"/>
  <c r="BZ210"/>
  <c r="BZ202"/>
  <c r="BZ37"/>
  <c r="BZ295"/>
  <c r="BZ288"/>
  <c r="BZ289"/>
  <c r="BZ117"/>
  <c r="BZ44"/>
  <c r="BZ260"/>
  <c r="BZ58"/>
  <c r="BZ263"/>
  <c r="BZ67"/>
  <c r="BZ113"/>
  <c r="BZ42"/>
  <c r="BZ72"/>
  <c r="BZ234"/>
  <c r="BZ143"/>
  <c r="BZ186"/>
  <c r="BZ216"/>
  <c r="BZ314"/>
  <c r="BZ56"/>
  <c r="BZ38"/>
  <c r="BZ130"/>
  <c r="BZ154"/>
  <c r="BZ201"/>
  <c r="BZ245"/>
  <c r="BZ270"/>
  <c r="BZ238"/>
  <c r="BZ199"/>
  <c r="BZ169"/>
  <c r="BZ266"/>
  <c r="BZ198"/>
  <c r="BZ313"/>
  <c r="BZ88"/>
  <c r="BZ225"/>
  <c r="BZ24"/>
  <c r="BZ98"/>
  <c r="BZ140"/>
  <c r="BZ287"/>
  <c r="BZ174"/>
  <c r="BZ28"/>
  <c r="BZ105"/>
  <c r="BZ39"/>
  <c r="BZ271"/>
  <c r="BZ192"/>
  <c r="BZ175"/>
  <c r="BZ172"/>
  <c r="BZ156"/>
  <c r="BZ312"/>
  <c r="BZ22"/>
  <c r="BZ40"/>
  <c r="BZ29"/>
  <c r="BZ160"/>
  <c r="BZ236"/>
  <c r="BZ153"/>
  <c r="BZ203"/>
  <c r="BZ196"/>
  <c r="BZ305"/>
  <c r="BZ280"/>
  <c r="BZ303"/>
  <c r="BZ200"/>
  <c r="BZ120"/>
  <c r="BZ213"/>
  <c r="BZ25"/>
  <c r="BZ149"/>
  <c r="BZ214"/>
  <c r="BZ267"/>
  <c r="BZ247"/>
  <c r="BZ126"/>
  <c r="BZ220"/>
  <c r="BZ242"/>
  <c r="BZ291"/>
  <c r="BZ306"/>
  <c r="BZ208"/>
  <c r="BZ205"/>
  <c r="BZ283"/>
  <c r="BZ102"/>
  <c r="BZ146"/>
  <c r="BZ134"/>
  <c r="BZ21"/>
  <c r="BZ50"/>
  <c r="BZ152"/>
  <c r="BZ167"/>
  <c r="BZ183"/>
  <c r="BZ141"/>
  <c r="BZ51"/>
  <c r="BZ112"/>
  <c r="BZ106"/>
  <c r="BZ108"/>
  <c r="BZ36"/>
  <c r="BZ96"/>
  <c r="BZ45"/>
  <c r="BZ109"/>
  <c r="BZ15"/>
  <c r="BZ52"/>
  <c r="BZ257"/>
  <c r="BZ43"/>
  <c r="BZ27"/>
  <c r="BZ132"/>
  <c r="BZ171"/>
  <c r="BZ173"/>
  <c r="BZ32"/>
  <c r="BZ35"/>
  <c r="BZ158"/>
  <c r="BZ187"/>
  <c r="BZ232"/>
  <c r="BZ125"/>
  <c r="BZ237"/>
  <c r="BZ60"/>
  <c r="BZ264"/>
  <c r="BZ103"/>
  <c r="BZ211"/>
  <c r="BZ274"/>
  <c r="BZ188"/>
  <c r="BZ248"/>
  <c r="BZ284"/>
  <c r="BZ294"/>
  <c r="BZ184"/>
  <c r="BZ256"/>
  <c r="BZ118"/>
  <c r="BZ116"/>
  <c r="BZ161"/>
  <c r="BZ222"/>
  <c r="BZ104"/>
  <c r="BZ185"/>
  <c r="BZ308"/>
  <c r="BZ128"/>
  <c r="BZ224"/>
  <c r="BZ131"/>
  <c r="BZ307"/>
  <c r="BZ223"/>
  <c r="BZ139"/>
  <c r="BZ55"/>
  <c r="BZ246"/>
  <c r="BZ142"/>
  <c r="BZ164"/>
  <c r="BZ290"/>
  <c r="BZ48"/>
  <c r="BS53" i="15"/>
  <c r="BM53"/>
  <c r="AV53"/>
  <c r="CB55"/>
  <c r="E55" s="1"/>
  <c r="AZ53"/>
  <c r="AL53"/>
  <c r="S53"/>
  <c r="BK53"/>
  <c r="BQ53"/>
  <c r="BC53"/>
  <c r="AR53"/>
  <c r="K53"/>
  <c r="BW53"/>
  <c r="CC115" i="20"/>
  <c r="CC217"/>
  <c r="CC166"/>
  <c r="CC111"/>
  <c r="CC23"/>
  <c r="CC135"/>
  <c r="CC64"/>
  <c r="CC76"/>
  <c r="CC235"/>
  <c r="CC127"/>
  <c r="CC82"/>
  <c r="CC165"/>
  <c r="CC157"/>
  <c r="CC78"/>
  <c r="CC63"/>
  <c r="CC97"/>
  <c r="CC299"/>
  <c r="CC282"/>
  <c r="CC209"/>
  <c r="CC233"/>
  <c r="CC206"/>
  <c r="CC121"/>
  <c r="CC20"/>
  <c r="CC41"/>
  <c r="CC129"/>
  <c r="CC84"/>
  <c r="CC69"/>
  <c r="CC300"/>
  <c r="CC163"/>
  <c r="CC66"/>
  <c r="CC177"/>
  <c r="CC251"/>
  <c r="CC286"/>
  <c r="CC155"/>
  <c r="CC181"/>
  <c r="CC244"/>
  <c r="CC80"/>
  <c r="CC49"/>
  <c r="CC94"/>
  <c r="CC26"/>
  <c r="CC61"/>
  <c r="CC229"/>
  <c r="CC281"/>
  <c r="CC207"/>
  <c r="CC18"/>
  <c r="CC240"/>
  <c r="CC241"/>
  <c r="CC57"/>
  <c r="CC226"/>
  <c r="CC309"/>
  <c r="CC87"/>
  <c r="CC278"/>
  <c r="CC70"/>
  <c r="CC259"/>
  <c r="CC190"/>
  <c r="CC133"/>
  <c r="CC74"/>
  <c r="CC93"/>
  <c r="CC101"/>
  <c r="CC95"/>
  <c r="CC276"/>
  <c r="CC148"/>
  <c r="CC253"/>
  <c r="CC89"/>
  <c r="CC293"/>
  <c r="CC73"/>
  <c r="CC273"/>
  <c r="CC85"/>
  <c r="CC228"/>
  <c r="CC279"/>
  <c r="CC122"/>
  <c r="CC83"/>
  <c r="CC114"/>
  <c r="CC16"/>
  <c r="CC218"/>
  <c r="CC195"/>
  <c r="CC219"/>
  <c r="CC292"/>
  <c r="CC288"/>
  <c r="CC147"/>
  <c r="CC168"/>
  <c r="CC265"/>
  <c r="CC123"/>
  <c r="CC301"/>
  <c r="CC107"/>
  <c r="CC262"/>
  <c r="CC33"/>
  <c r="CC75"/>
  <c r="CC59"/>
  <c r="CC77"/>
  <c r="CC275"/>
  <c r="CC180"/>
  <c r="CC215"/>
  <c r="CC297"/>
  <c r="CC162"/>
  <c r="CC310"/>
  <c r="CC79"/>
  <c r="CC47"/>
  <c r="CC230"/>
  <c r="CC151"/>
  <c r="CC252"/>
  <c r="CC71"/>
  <c r="CB23" i="26"/>
  <c r="CC91" i="20"/>
  <c r="CC81"/>
  <c r="CC261"/>
  <c r="CC189"/>
  <c r="CC145"/>
  <c r="CC170"/>
  <c r="CC179"/>
  <c r="CC86"/>
  <c r="CC221"/>
  <c r="CC285"/>
  <c r="CC54"/>
  <c r="CC254"/>
  <c r="CC311"/>
  <c r="CC46"/>
  <c r="CC289"/>
  <c r="CC269"/>
  <c r="CC260"/>
  <c r="CC212"/>
  <c r="CC159"/>
  <c r="CC90"/>
  <c r="CC150"/>
  <c r="CC227"/>
  <c r="CC304"/>
  <c r="CC191"/>
  <c r="CC296"/>
  <c r="CC68"/>
  <c r="CC193"/>
  <c r="CC250"/>
  <c r="CC255"/>
  <c r="CC62"/>
  <c r="CC100"/>
  <c r="CC34"/>
  <c r="CC302"/>
  <c r="CC202"/>
  <c r="CC204"/>
  <c r="CC182"/>
  <c r="CC194"/>
  <c r="CC53"/>
  <c r="CC137"/>
  <c r="CC258"/>
  <c r="CC99"/>
  <c r="CC92"/>
  <c r="CC249"/>
  <c r="CC65"/>
  <c r="CC243"/>
  <c r="CC44"/>
  <c r="CC113"/>
  <c r="CC210"/>
  <c r="CC110"/>
  <c r="CC136"/>
  <c r="CC72"/>
  <c r="CC117"/>
  <c r="CC231"/>
  <c r="CC295"/>
  <c r="CC239"/>
  <c r="CC58"/>
  <c r="CC144"/>
  <c r="CC124"/>
  <c r="CC268"/>
  <c r="CC67"/>
  <c r="CC178"/>
  <c r="CC176"/>
  <c r="CC30"/>
  <c r="CC119"/>
  <c r="CC277"/>
  <c r="CC197"/>
  <c r="CC263"/>
  <c r="CC31"/>
  <c r="CC42"/>
  <c r="CC17"/>
  <c r="CC298"/>
  <c r="CC272"/>
  <c r="CC19"/>
  <c r="CC37"/>
  <c r="CC138"/>
  <c r="CC28"/>
  <c r="CC24"/>
  <c r="CC236"/>
  <c r="CC25"/>
  <c r="CC98"/>
  <c r="CC39"/>
  <c r="CC214"/>
  <c r="CC192"/>
  <c r="CC287"/>
  <c r="CC156"/>
  <c r="CC280"/>
  <c r="CC22"/>
  <c r="CC186"/>
  <c r="CC314"/>
  <c r="CC213"/>
  <c r="CC56"/>
  <c r="CC154"/>
  <c r="CC270"/>
  <c r="CC172"/>
  <c r="CC200"/>
  <c r="CC120"/>
  <c r="CC29"/>
  <c r="CC160"/>
  <c r="CC216"/>
  <c r="CC203"/>
  <c r="CC149"/>
  <c r="CC245"/>
  <c r="CC238"/>
  <c r="CC196"/>
  <c r="CC199"/>
  <c r="CC267"/>
  <c r="CC305"/>
  <c r="CC266"/>
  <c r="CC126"/>
  <c r="CC313"/>
  <c r="CC40"/>
  <c r="CC303"/>
  <c r="CC234"/>
  <c r="CC143"/>
  <c r="CC174"/>
  <c r="CC105"/>
  <c r="CC38"/>
  <c r="CC130"/>
  <c r="CC201"/>
  <c r="CC140"/>
  <c r="CC271"/>
  <c r="CC175"/>
  <c r="CC247"/>
  <c r="CC312"/>
  <c r="CC88"/>
  <c r="CC225"/>
  <c r="CC153"/>
  <c r="CC169"/>
  <c r="CC198"/>
  <c r="CC132"/>
  <c r="CC96"/>
  <c r="CC15"/>
  <c r="CC52"/>
  <c r="CC43"/>
  <c r="CC32"/>
  <c r="CC134"/>
  <c r="CC187"/>
  <c r="CC45"/>
  <c r="CC109"/>
  <c r="CC152"/>
  <c r="CC27"/>
  <c r="CC141"/>
  <c r="CC232"/>
  <c r="CC283"/>
  <c r="CC106"/>
  <c r="CC35"/>
  <c r="CC183"/>
  <c r="CC158"/>
  <c r="CC112"/>
  <c r="CC108"/>
  <c r="CC291"/>
  <c r="CC36"/>
  <c r="CC306"/>
  <c r="CC208"/>
  <c r="CC205"/>
  <c r="CC171"/>
  <c r="CC257"/>
  <c r="CC125"/>
  <c r="CC102"/>
  <c r="CC237"/>
  <c r="CC146"/>
  <c r="CC50"/>
  <c r="CC167"/>
  <c r="CC51"/>
  <c r="CC220"/>
  <c r="CC242"/>
  <c r="CC173"/>
  <c r="CC21"/>
  <c r="CC222"/>
  <c r="CC307"/>
  <c r="CC104"/>
  <c r="CC103"/>
  <c r="CC116"/>
  <c r="CC256"/>
  <c r="CC185"/>
  <c r="CC60"/>
  <c r="CC223"/>
  <c r="CC211"/>
  <c r="CC139"/>
  <c r="CC308"/>
  <c r="CC131"/>
  <c r="CC164"/>
  <c r="CC264"/>
  <c r="CC55"/>
  <c r="CC274"/>
  <c r="CC246"/>
  <c r="CC188"/>
  <c r="CC128"/>
  <c r="CC142"/>
  <c r="CC290"/>
  <c r="CC48"/>
  <c r="CC118"/>
  <c r="CC224"/>
  <c r="CC284"/>
  <c r="CC294"/>
  <c r="CC161"/>
  <c r="CC248"/>
  <c r="CC184"/>
  <c r="AM65" i="15"/>
  <c r="AO52"/>
  <c r="BV39" i="20"/>
  <c r="BX38"/>
  <c r="CA219"/>
  <c r="CA75"/>
  <c r="CA49"/>
  <c r="CA20"/>
  <c r="CA107"/>
  <c r="CA123"/>
  <c r="CA129"/>
  <c r="CA99"/>
  <c r="CA269"/>
  <c r="CA251"/>
  <c r="CA297"/>
  <c r="CA301"/>
  <c r="CA69"/>
  <c r="CA249"/>
  <c r="CA206"/>
  <c r="CA212"/>
  <c r="CA83"/>
  <c r="CA189"/>
  <c r="CA64"/>
  <c r="CA259"/>
  <c r="CA122"/>
  <c r="CA166"/>
  <c r="CA87"/>
  <c r="CA228"/>
  <c r="CA34"/>
  <c r="CA293"/>
  <c r="CA101"/>
  <c r="CA300"/>
  <c r="CA181"/>
  <c r="CA59"/>
  <c r="CA209"/>
  <c r="CA227"/>
  <c r="CA255"/>
  <c r="CA84"/>
  <c r="CA53"/>
  <c r="CA218"/>
  <c r="CA193"/>
  <c r="CA77"/>
  <c r="CA230"/>
  <c r="CA309"/>
  <c r="CA261"/>
  <c r="CA85"/>
  <c r="CA241"/>
  <c r="CA253"/>
  <c r="CA89"/>
  <c r="CA299"/>
  <c r="CA61"/>
  <c r="CA82"/>
  <c r="CA221"/>
  <c r="CA66"/>
  <c r="CA26"/>
  <c r="CA100"/>
  <c r="CA162"/>
  <c r="CA180"/>
  <c r="CA23"/>
  <c r="CA127"/>
  <c r="CA190"/>
  <c r="CA157"/>
  <c r="CA207"/>
  <c r="CA46"/>
  <c r="CB21" i="26"/>
  <c r="CA74" i="20"/>
  <c r="CA91"/>
  <c r="CA204"/>
  <c r="CA279"/>
  <c r="CA243"/>
  <c r="CA191"/>
  <c r="CA286"/>
  <c r="CA252"/>
  <c r="CA244"/>
  <c r="CA165"/>
  <c r="CA86"/>
  <c r="CA195"/>
  <c r="CA95"/>
  <c r="CA258"/>
  <c r="CA70"/>
  <c r="CA194"/>
  <c r="CA78"/>
  <c r="CA265"/>
  <c r="CA68"/>
  <c r="CA304"/>
  <c r="CA235"/>
  <c r="CA229"/>
  <c r="CA163"/>
  <c r="CA65"/>
  <c r="CA111"/>
  <c r="CA136"/>
  <c r="CA90"/>
  <c r="CA231"/>
  <c r="CA148"/>
  <c r="CA285"/>
  <c r="CA240"/>
  <c r="CA151"/>
  <c r="CA262"/>
  <c r="CA168"/>
  <c r="CA296"/>
  <c r="CA133"/>
  <c r="CA42"/>
  <c r="CA179"/>
  <c r="CA73"/>
  <c r="CA298"/>
  <c r="CA137"/>
  <c r="CA117"/>
  <c r="CA71"/>
  <c r="CA62"/>
  <c r="CA81"/>
  <c r="CA145"/>
  <c r="CA121"/>
  <c r="CA119"/>
  <c r="CA268"/>
  <c r="CA147"/>
  <c r="CA281"/>
  <c r="CA114"/>
  <c r="CA57"/>
  <c r="CA138"/>
  <c r="CA275"/>
  <c r="CA177"/>
  <c r="CA276"/>
  <c r="CA217"/>
  <c r="CA93"/>
  <c r="CA250"/>
  <c r="CA97"/>
  <c r="CA63"/>
  <c r="CA260"/>
  <c r="CA33"/>
  <c r="CA233"/>
  <c r="CA182"/>
  <c r="CA155"/>
  <c r="CA239"/>
  <c r="CA311"/>
  <c r="CA115"/>
  <c r="CA226"/>
  <c r="CA273"/>
  <c r="CA215"/>
  <c r="CA144"/>
  <c r="CA170"/>
  <c r="CA263"/>
  <c r="CA67"/>
  <c r="CA80"/>
  <c r="CA17"/>
  <c r="CA18"/>
  <c r="CA278"/>
  <c r="CA41"/>
  <c r="CA176"/>
  <c r="CA135"/>
  <c r="CA76"/>
  <c r="CA282"/>
  <c r="CA197"/>
  <c r="CA254"/>
  <c r="CA94"/>
  <c r="CA79"/>
  <c r="CA272"/>
  <c r="CA54"/>
  <c r="CA310"/>
  <c r="CA47"/>
  <c r="CA277"/>
  <c r="CA295"/>
  <c r="CA124"/>
  <c r="CA288"/>
  <c r="CA289"/>
  <c r="CA302"/>
  <c r="CA92"/>
  <c r="CA30"/>
  <c r="CA72"/>
  <c r="CA44"/>
  <c r="CA19"/>
  <c r="CA110"/>
  <c r="CA58"/>
  <c r="CA292"/>
  <c r="CA16"/>
  <c r="CA210"/>
  <c r="CA150"/>
  <c r="CA113"/>
  <c r="CA202"/>
  <c r="CA159"/>
  <c r="CA37"/>
  <c r="CA178"/>
  <c r="CA31"/>
  <c r="CA160"/>
  <c r="CA153"/>
  <c r="CA105"/>
  <c r="CA203"/>
  <c r="CA175"/>
  <c r="CA196"/>
  <c r="CA172"/>
  <c r="CA247"/>
  <c r="CA305"/>
  <c r="CA266"/>
  <c r="CA313"/>
  <c r="CA303"/>
  <c r="CA236"/>
  <c r="CA225"/>
  <c r="CA199"/>
  <c r="CA280"/>
  <c r="CA234"/>
  <c r="CA29"/>
  <c r="CA174"/>
  <c r="CA314"/>
  <c r="CA213"/>
  <c r="CA38"/>
  <c r="CA130"/>
  <c r="CA154"/>
  <c r="CA201"/>
  <c r="CA270"/>
  <c r="CA169"/>
  <c r="CA198"/>
  <c r="CA88"/>
  <c r="CA200"/>
  <c r="CA120"/>
  <c r="CA143"/>
  <c r="CA186"/>
  <c r="CA24"/>
  <c r="CA56"/>
  <c r="CA25"/>
  <c r="CA98"/>
  <c r="CA149"/>
  <c r="CA39"/>
  <c r="CA245"/>
  <c r="CA214"/>
  <c r="CA267"/>
  <c r="CA287"/>
  <c r="CA126"/>
  <c r="CA22"/>
  <c r="CA40"/>
  <c r="CA28"/>
  <c r="CA216"/>
  <c r="CA140"/>
  <c r="CA271"/>
  <c r="CA192"/>
  <c r="CA238"/>
  <c r="CA156"/>
  <c r="CA312"/>
  <c r="CA108"/>
  <c r="CA36"/>
  <c r="CA109"/>
  <c r="CA237"/>
  <c r="CA35"/>
  <c r="CA27"/>
  <c r="CA306"/>
  <c r="CA96"/>
  <c r="CA205"/>
  <c r="CA171"/>
  <c r="CA283"/>
  <c r="CA125"/>
  <c r="CA102"/>
  <c r="CA158"/>
  <c r="CA242"/>
  <c r="CA132"/>
  <c r="CA291"/>
  <c r="CA173"/>
  <c r="CA32"/>
  <c r="CA21"/>
  <c r="CA152"/>
  <c r="CA167"/>
  <c r="CA141"/>
  <c r="CA220"/>
  <c r="CA187"/>
  <c r="CA232"/>
  <c r="CA15"/>
  <c r="CA106"/>
  <c r="CA43"/>
  <c r="CA134"/>
  <c r="CA208"/>
  <c r="CA45"/>
  <c r="CA52"/>
  <c r="CA257"/>
  <c r="CA146"/>
  <c r="CA50"/>
  <c r="CA183"/>
  <c r="CA51"/>
  <c r="CA112"/>
  <c r="CA142"/>
  <c r="CA161"/>
  <c r="CA164"/>
  <c r="CA222"/>
  <c r="CA48"/>
  <c r="CA118"/>
  <c r="CA139"/>
  <c r="CA308"/>
  <c r="CA246"/>
  <c r="CA128"/>
  <c r="CA131"/>
  <c r="CA185"/>
  <c r="CA55"/>
  <c r="CA294"/>
  <c r="CA60"/>
  <c r="CA307"/>
  <c r="CA223"/>
  <c r="CA290"/>
  <c r="CA211"/>
  <c r="CA248"/>
  <c r="CA256"/>
  <c r="CA184"/>
  <c r="CA264"/>
  <c r="CA104"/>
  <c r="CA103"/>
  <c r="CA188"/>
  <c r="CA116"/>
  <c r="CA284"/>
  <c r="CA274"/>
  <c r="CA224"/>
  <c r="AP53" i="15"/>
  <c r="AD53"/>
  <c r="M53"/>
  <c r="CB56"/>
  <c r="E56" s="1"/>
  <c r="BU53"/>
  <c r="AJ53"/>
  <c r="BO53"/>
  <c r="W53"/>
  <c r="Q53"/>
  <c r="BY53"/>
  <c r="Y53"/>
  <c r="O53"/>
  <c r="BD36" i="24" l="1"/>
  <c r="BB37"/>
  <c r="Q67" i="22"/>
  <c r="Q71"/>
  <c r="Q70"/>
  <c r="R3" s="1"/>
  <c r="Q2" s="1"/>
  <c r="Q69"/>
  <c r="S66" s="1"/>
  <c r="Q68"/>
  <c r="BD37" i="17"/>
  <c r="BB38"/>
  <c r="AO65" i="15"/>
  <c r="AQ52"/>
  <c r="CC319" i="20"/>
  <c r="BH50" i="21" s="1"/>
  <c r="BZ319" i="20"/>
  <c r="AM50" i="21" s="1"/>
  <c r="CB53" i="15"/>
  <c r="E53" s="1"/>
  <c r="CB319" i="20"/>
  <c r="BA50" i="21" s="1"/>
  <c r="BX39" i="20"/>
  <c r="BV40"/>
  <c r="CA319"/>
  <c r="AT50" i="21" s="1"/>
  <c r="Y11" i="31" l="1"/>
  <c r="BF5" i="24"/>
  <c r="Y11" i="32"/>
  <c r="Y13"/>
  <c r="Y13" i="31"/>
  <c r="BF7" i="24"/>
  <c r="S70" i="22"/>
  <c r="T3" s="1"/>
  <c r="S2" s="1"/>
  <c r="S71"/>
  <c r="S67"/>
  <c r="S69"/>
  <c r="S68"/>
  <c r="BD37" i="24"/>
  <c r="BB38"/>
  <c r="BF11"/>
  <c r="T13" i="32"/>
  <c r="T13" i="31"/>
  <c r="BV41" i="20"/>
  <c r="BX40"/>
  <c r="BD38" i="17"/>
  <c r="BB39"/>
  <c r="BF9" i="24"/>
  <c r="AS52" i="15"/>
  <c r="AQ65"/>
  <c r="BD38" i="24" l="1"/>
  <c r="BB39"/>
  <c r="AU52" i="15"/>
  <c r="AS65"/>
  <c r="BV42" i="20"/>
  <c r="BX41"/>
  <c r="U66" i="22"/>
  <c r="BE5" i="24"/>
  <c r="BB40" i="17"/>
  <c r="BD39"/>
  <c r="BG9" i="24" l="1"/>
  <c r="BG7"/>
  <c r="BG11"/>
  <c r="BG5"/>
  <c r="BB41" i="17"/>
  <c r="BD40"/>
  <c r="BX42" i="20"/>
  <c r="BV43"/>
  <c r="BD39" i="24"/>
  <c r="BB40"/>
  <c r="U67" i="22"/>
  <c r="U68"/>
  <c r="U70"/>
  <c r="V3" s="1"/>
  <c r="U2" s="1"/>
  <c r="U69"/>
  <c r="U71"/>
  <c r="AU65" i="15"/>
  <c r="AW52"/>
  <c r="BX43" i="20" l="1"/>
  <c r="BV44"/>
  <c r="BD41" i="17"/>
  <c r="BB42"/>
  <c r="BN5" i="24"/>
  <c r="BJ5"/>
  <c r="BB41"/>
  <c r="BD40"/>
  <c r="BM5"/>
  <c r="BI5"/>
  <c r="W66" i="22"/>
  <c r="AY52" i="15"/>
  <c r="AW65"/>
  <c r="BO5" i="24"/>
  <c r="BK5"/>
  <c r="BA52" i="15" l="1"/>
  <c r="AY65"/>
  <c r="BD42" i="17"/>
  <c r="BB43"/>
  <c r="BI9" i="24"/>
  <c r="BH5"/>
  <c r="BV45" i="20"/>
  <c r="BX44"/>
  <c r="BM9" i="24"/>
  <c r="BM319" s="1"/>
  <c r="BL5"/>
  <c r="W69" i="22"/>
  <c r="W68"/>
  <c r="W67"/>
  <c r="W70"/>
  <c r="X3" s="1"/>
  <c r="W2" s="1"/>
  <c r="W71"/>
  <c r="BD41" i="24"/>
  <c r="BB42"/>
  <c r="BI319" l="1"/>
  <c r="BL9"/>
  <c r="BH9"/>
  <c r="BD43" i="17"/>
  <c r="BB44"/>
  <c r="BB43" i="24"/>
  <c r="BD42"/>
  <c r="BA65" i="15"/>
  <c r="BD52"/>
  <c r="BV46" i="20"/>
  <c r="BX45"/>
  <c r="Y66" i="22"/>
  <c r="Y69" l="1"/>
  <c r="AA66" s="1"/>
  <c r="Y70"/>
  <c r="Z3" s="1"/>
  <c r="Y2" s="1"/>
  <c r="Y68"/>
  <c r="Y67"/>
  <c r="Y71"/>
  <c r="BD65" i="15"/>
  <c r="BF52"/>
  <c r="BB45" i="17"/>
  <c r="BD44"/>
  <c r="BH11" i="24"/>
  <c r="BI11"/>
  <c r="BX46" i="20"/>
  <c r="BV47"/>
  <c r="BD43" i="24"/>
  <c r="BB44"/>
  <c r="BM11"/>
  <c r="BL11"/>
  <c r="BM181" l="1"/>
  <c r="BM117"/>
  <c r="BM20"/>
  <c r="BM241"/>
  <c r="BM199"/>
  <c r="BM273"/>
  <c r="BM258"/>
  <c r="BM159"/>
  <c r="BM250"/>
  <c r="BM221"/>
  <c r="BM113"/>
  <c r="BM145"/>
  <c r="BM228"/>
  <c r="BM254"/>
  <c r="BM190"/>
  <c r="BM16"/>
  <c r="BM282"/>
  <c r="BM300"/>
  <c r="BM229"/>
  <c r="BM34"/>
  <c r="BM129"/>
  <c r="BM278"/>
  <c r="BM81"/>
  <c r="BM151"/>
  <c r="BM46"/>
  <c r="BM238"/>
  <c r="BM281"/>
  <c r="BM194"/>
  <c r="BM87"/>
  <c r="BM53"/>
  <c r="BM136"/>
  <c r="BM86"/>
  <c r="BM279"/>
  <c r="BM299"/>
  <c r="BM203"/>
  <c r="BM44"/>
  <c r="BM262"/>
  <c r="BM296"/>
  <c r="BM192"/>
  <c r="BM218"/>
  <c r="BM255"/>
  <c r="BM275"/>
  <c r="BM265"/>
  <c r="BM165"/>
  <c r="BM271"/>
  <c r="BM58"/>
  <c r="BM150"/>
  <c r="BM70"/>
  <c r="BM82"/>
  <c r="BM197"/>
  <c r="BM293"/>
  <c r="BM77"/>
  <c r="BM54"/>
  <c r="BM30"/>
  <c r="BM304"/>
  <c r="BM63"/>
  <c r="BM180"/>
  <c r="BM33"/>
  <c r="BM157"/>
  <c r="BM75"/>
  <c r="BM230"/>
  <c r="BM71"/>
  <c r="BM144"/>
  <c r="BM277"/>
  <c r="BM233"/>
  <c r="BM61"/>
  <c r="BM91"/>
  <c r="BM97"/>
  <c r="BM123"/>
  <c r="BM168"/>
  <c r="BM68"/>
  <c r="BM285"/>
  <c r="BM163"/>
  <c r="BM100"/>
  <c r="BM121"/>
  <c r="BM49"/>
  <c r="BM69"/>
  <c r="BM76"/>
  <c r="BM26"/>
  <c r="BM235"/>
  <c r="BM295"/>
  <c r="BM101"/>
  <c r="BM219"/>
  <c r="BM80"/>
  <c r="BM177"/>
  <c r="BM311"/>
  <c r="BM99"/>
  <c r="BM253"/>
  <c r="BM309"/>
  <c r="BM25"/>
  <c r="BM107"/>
  <c r="BM286"/>
  <c r="BM37"/>
  <c r="BM124"/>
  <c r="BM200"/>
  <c r="BM94"/>
  <c r="BM276"/>
  <c r="BM64"/>
  <c r="BM227"/>
  <c r="BM231"/>
  <c r="BM83"/>
  <c r="BM244"/>
  <c r="BM214"/>
  <c r="BM17"/>
  <c r="BM175"/>
  <c r="BM234"/>
  <c r="BM41"/>
  <c r="BM85"/>
  <c r="BM182"/>
  <c r="BM189"/>
  <c r="BM204"/>
  <c r="BM56"/>
  <c r="BM252"/>
  <c r="BM84"/>
  <c r="BM78"/>
  <c r="BM206"/>
  <c r="BM135"/>
  <c r="BM138"/>
  <c r="BM217"/>
  <c r="BM298"/>
  <c r="BM19"/>
  <c r="BM209"/>
  <c r="BM166"/>
  <c r="BM57"/>
  <c r="BM133"/>
  <c r="BM260"/>
  <c r="BM162"/>
  <c r="BM90"/>
  <c r="BM73"/>
  <c r="BM18"/>
  <c r="BM178"/>
  <c r="BM301"/>
  <c r="BM263"/>
  <c r="BM74"/>
  <c r="BM193"/>
  <c r="BM268"/>
  <c r="BM249"/>
  <c r="BM89"/>
  <c r="BM72"/>
  <c r="BM65"/>
  <c r="BM251"/>
  <c r="BM95"/>
  <c r="BM289"/>
  <c r="BM226"/>
  <c r="BM122"/>
  <c r="BM155"/>
  <c r="BM247"/>
  <c r="BM176"/>
  <c r="BM207"/>
  <c r="BM79"/>
  <c r="BM170"/>
  <c r="BM243"/>
  <c r="BM179"/>
  <c r="BM66"/>
  <c r="BM153"/>
  <c r="BM239"/>
  <c r="BM210"/>
  <c r="BM261"/>
  <c r="BM47"/>
  <c r="BM115"/>
  <c r="BM119"/>
  <c r="BM127"/>
  <c r="BM23"/>
  <c r="BM137"/>
  <c r="BM305"/>
  <c r="BM195"/>
  <c r="BM62"/>
  <c r="BM297"/>
  <c r="BM93"/>
  <c r="BM302"/>
  <c r="BM59"/>
  <c r="BM269"/>
  <c r="BM292"/>
  <c r="BM303"/>
  <c r="BM196"/>
  <c r="BM310"/>
  <c r="BM267"/>
  <c r="BM160"/>
  <c r="BM42"/>
  <c r="BM236"/>
  <c r="BM147"/>
  <c r="BM154"/>
  <c r="BM67"/>
  <c r="BM216"/>
  <c r="BM92"/>
  <c r="BM225"/>
  <c r="BM172"/>
  <c r="BM105"/>
  <c r="BM202"/>
  <c r="BM149"/>
  <c r="BM38"/>
  <c r="BM186"/>
  <c r="BM215"/>
  <c r="BM169"/>
  <c r="BM28"/>
  <c r="BM288"/>
  <c r="BM245"/>
  <c r="BM148"/>
  <c r="BM31"/>
  <c r="BM143"/>
  <c r="BM140"/>
  <c r="BM39"/>
  <c r="BM280"/>
  <c r="BM198"/>
  <c r="BM114"/>
  <c r="BM29"/>
  <c r="BM272"/>
  <c r="BM40"/>
  <c r="BM110"/>
  <c r="BM212"/>
  <c r="BM270"/>
  <c r="BM266"/>
  <c r="BM314"/>
  <c r="BM213"/>
  <c r="BM98"/>
  <c r="BM201"/>
  <c r="BM22"/>
  <c r="BM191"/>
  <c r="BM24"/>
  <c r="BM174"/>
  <c r="BM287"/>
  <c r="BM259"/>
  <c r="BM240"/>
  <c r="BM312"/>
  <c r="BM130"/>
  <c r="BM126"/>
  <c r="BM88"/>
  <c r="BM156"/>
  <c r="BM313"/>
  <c r="BM111"/>
  <c r="BM120"/>
  <c r="BM208"/>
  <c r="BM27"/>
  <c r="BM183"/>
  <c r="BM146"/>
  <c r="BM52"/>
  <c r="BM257"/>
  <c r="BM108"/>
  <c r="BM187"/>
  <c r="BM242"/>
  <c r="BM134"/>
  <c r="BM158"/>
  <c r="BM112"/>
  <c r="BM132"/>
  <c r="BM106"/>
  <c r="BM32"/>
  <c r="BM291"/>
  <c r="BM102"/>
  <c r="BM205"/>
  <c r="BM173"/>
  <c r="BM45"/>
  <c r="BM35"/>
  <c r="BM167"/>
  <c r="BM109"/>
  <c r="BM171"/>
  <c r="BM220"/>
  <c r="BM283"/>
  <c r="BM51"/>
  <c r="BM152"/>
  <c r="BM21"/>
  <c r="BM306"/>
  <c r="BM237"/>
  <c r="BM232"/>
  <c r="BM125"/>
  <c r="BM43"/>
  <c r="BM36"/>
  <c r="BM141"/>
  <c r="BM50"/>
  <c r="BM96"/>
  <c r="BM211"/>
  <c r="BM164"/>
  <c r="BM131"/>
  <c r="BM48"/>
  <c r="BM116"/>
  <c r="BM188"/>
  <c r="BM294"/>
  <c r="BM103"/>
  <c r="BM274"/>
  <c r="BM128"/>
  <c r="BM104"/>
  <c r="BM185"/>
  <c r="BM307"/>
  <c r="BM223"/>
  <c r="BM290"/>
  <c r="BM142"/>
  <c r="BM246"/>
  <c r="BM60"/>
  <c r="BM118"/>
  <c r="BM55"/>
  <c r="BM308"/>
  <c r="BM256"/>
  <c r="BM161"/>
  <c r="BM184"/>
  <c r="BM222"/>
  <c r="BM284"/>
  <c r="BM248"/>
  <c r="BM264"/>
  <c r="BM139"/>
  <c r="BM224"/>
  <c r="BV48" i="20"/>
  <c r="BX47"/>
  <c r="BH52" i="15"/>
  <c r="BF65"/>
  <c r="AA70" i="22"/>
  <c r="AB3" s="1"/>
  <c r="AA2" s="1"/>
  <c r="AA71"/>
  <c r="AA67"/>
  <c r="AA68"/>
  <c r="AA69"/>
  <c r="AD66" s="1"/>
  <c r="BD44" i="24"/>
  <c r="BB45"/>
  <c r="BB46" i="17"/>
  <c r="BD45"/>
  <c r="BI264" i="24" l="1"/>
  <c r="BH264" s="1"/>
  <c r="BL264"/>
  <c r="BI55"/>
  <c r="BH55" s="1"/>
  <c r="BL55"/>
  <c r="BI185"/>
  <c r="BH185" s="1"/>
  <c r="BL185"/>
  <c r="BI96"/>
  <c r="BH96" s="1"/>
  <c r="BL96"/>
  <c r="BI283"/>
  <c r="BH283" s="1"/>
  <c r="BL283"/>
  <c r="BI106"/>
  <c r="BH106" s="1"/>
  <c r="BL106"/>
  <c r="BI27"/>
  <c r="BH27" s="1"/>
  <c r="BL27"/>
  <c r="BI287"/>
  <c r="BH287" s="1"/>
  <c r="BL287"/>
  <c r="BI314"/>
  <c r="BH314" s="1"/>
  <c r="BL314"/>
  <c r="BI114"/>
  <c r="BH114" s="1"/>
  <c r="BL114"/>
  <c r="BI215"/>
  <c r="BH215" s="1"/>
  <c r="BL215"/>
  <c r="BI92"/>
  <c r="BH92" s="1"/>
  <c r="BL92"/>
  <c r="BI267"/>
  <c r="BH267" s="1"/>
  <c r="BL267"/>
  <c r="BL93"/>
  <c r="BI93"/>
  <c r="BH93" s="1"/>
  <c r="BL210"/>
  <c r="BI210"/>
  <c r="BH210" s="1"/>
  <c r="BL179"/>
  <c r="BI179"/>
  <c r="BH179" s="1"/>
  <c r="BL122"/>
  <c r="BI122"/>
  <c r="BH122" s="1"/>
  <c r="BI251"/>
  <c r="BH251" s="1"/>
  <c r="BL251"/>
  <c r="BI263"/>
  <c r="BH263" s="1"/>
  <c r="BL263"/>
  <c r="BI73"/>
  <c r="BH73" s="1"/>
  <c r="BL73"/>
  <c r="BI133"/>
  <c r="BH133" s="1"/>
  <c r="BL133"/>
  <c r="BL135"/>
  <c r="BI135"/>
  <c r="BH135" s="1"/>
  <c r="BI252"/>
  <c r="BH252" s="1"/>
  <c r="BL252"/>
  <c r="BI182"/>
  <c r="BH182" s="1"/>
  <c r="BL182"/>
  <c r="BI175"/>
  <c r="BH175" s="1"/>
  <c r="BL175"/>
  <c r="BI83"/>
  <c r="BH83" s="1"/>
  <c r="BL83"/>
  <c r="BI276"/>
  <c r="BH276" s="1"/>
  <c r="BL276"/>
  <c r="BL37"/>
  <c r="BI37"/>
  <c r="BH37" s="1"/>
  <c r="BI309"/>
  <c r="BH309" s="1"/>
  <c r="BL309"/>
  <c r="BL177"/>
  <c r="BI177"/>
  <c r="BH177" s="1"/>
  <c r="BI295"/>
  <c r="BH295" s="1"/>
  <c r="BL295"/>
  <c r="BI69"/>
  <c r="BH69" s="1"/>
  <c r="BL69"/>
  <c r="BI163"/>
  <c r="BH163" s="1"/>
  <c r="BL163"/>
  <c r="BL123"/>
  <c r="BI123"/>
  <c r="BH123" s="1"/>
  <c r="BL233"/>
  <c r="BI233"/>
  <c r="BH233" s="1"/>
  <c r="BL230"/>
  <c r="BI230"/>
  <c r="BH230" s="1"/>
  <c r="BL180"/>
  <c r="BI180"/>
  <c r="BH180" s="1"/>
  <c r="BL54"/>
  <c r="BI54"/>
  <c r="BH54" s="1"/>
  <c r="BL82"/>
  <c r="BI82"/>
  <c r="BH82" s="1"/>
  <c r="BI271"/>
  <c r="BH271" s="1"/>
  <c r="BL271"/>
  <c r="BI255"/>
  <c r="BH255" s="1"/>
  <c r="BL255"/>
  <c r="BL262"/>
  <c r="BI262"/>
  <c r="BH262" s="1"/>
  <c r="BL279"/>
  <c r="BI279"/>
  <c r="BH279" s="1"/>
  <c r="BI87"/>
  <c r="BH87" s="1"/>
  <c r="BL87"/>
  <c r="BI46"/>
  <c r="BH46" s="1"/>
  <c r="BL46"/>
  <c r="BL129"/>
  <c r="BI129"/>
  <c r="BH129" s="1"/>
  <c r="BL282"/>
  <c r="BI282"/>
  <c r="BH282" s="1"/>
  <c r="BI228"/>
  <c r="BH228" s="1"/>
  <c r="BL228"/>
  <c r="BI250"/>
  <c r="BH250" s="1"/>
  <c r="BL250"/>
  <c r="BI199"/>
  <c r="BH199" s="1"/>
  <c r="BL199"/>
  <c r="BL181"/>
  <c r="BI181"/>
  <c r="BH181" s="1"/>
  <c r="BD45"/>
  <c r="BB46"/>
  <c r="BH65" i="15"/>
  <c r="BJ52"/>
  <c r="BI139" i="24"/>
  <c r="BH139" s="1"/>
  <c r="BL139"/>
  <c r="BI222"/>
  <c r="BH222" s="1"/>
  <c r="BL222"/>
  <c r="BI308"/>
  <c r="BH308" s="1"/>
  <c r="BL308"/>
  <c r="BI246"/>
  <c r="BH246" s="1"/>
  <c r="BL246"/>
  <c r="BI307"/>
  <c r="BH307" s="1"/>
  <c r="BL307"/>
  <c r="BI274"/>
  <c r="BH274" s="1"/>
  <c r="BL274"/>
  <c r="BI116"/>
  <c r="BH116" s="1"/>
  <c r="BL116"/>
  <c r="BI211"/>
  <c r="BH211" s="1"/>
  <c r="BL211"/>
  <c r="BI36"/>
  <c r="BH36" s="1"/>
  <c r="BL36"/>
  <c r="BI237"/>
  <c r="BH237" s="1"/>
  <c r="BL237"/>
  <c r="BI51"/>
  <c r="BH51" s="1"/>
  <c r="BL51"/>
  <c r="BI109"/>
  <c r="BH109" s="1"/>
  <c r="BL109"/>
  <c r="BI173"/>
  <c r="BH173" s="1"/>
  <c r="BL173"/>
  <c r="BI32"/>
  <c r="BH32" s="1"/>
  <c r="BL32"/>
  <c r="BI158"/>
  <c r="BH158" s="1"/>
  <c r="BL158"/>
  <c r="BI108"/>
  <c r="BH108" s="1"/>
  <c r="BL108"/>
  <c r="BI183"/>
  <c r="BH183" s="1"/>
  <c r="BL183"/>
  <c r="BI111"/>
  <c r="BH111" s="1"/>
  <c r="BL111"/>
  <c r="BI126"/>
  <c r="BH126" s="1"/>
  <c r="BL126"/>
  <c r="BI259"/>
  <c r="BH259" s="1"/>
  <c r="BL259"/>
  <c r="BI191"/>
  <c r="BH191" s="1"/>
  <c r="BL191"/>
  <c r="BI213"/>
  <c r="BH213" s="1"/>
  <c r="BL213"/>
  <c r="BI212"/>
  <c r="BH212" s="1"/>
  <c r="BL212"/>
  <c r="BI29"/>
  <c r="BH29" s="1"/>
  <c r="BL29"/>
  <c r="BI39"/>
  <c r="BH39" s="1"/>
  <c r="BL39"/>
  <c r="BI148"/>
  <c r="BH148" s="1"/>
  <c r="BL148"/>
  <c r="BI169"/>
  <c r="BH169" s="1"/>
  <c r="BL169"/>
  <c r="BI149"/>
  <c r="BH149" s="1"/>
  <c r="BL149"/>
  <c r="BI225"/>
  <c r="BH225" s="1"/>
  <c r="BL225"/>
  <c r="BI154"/>
  <c r="BH154" s="1"/>
  <c r="BL154"/>
  <c r="BI160"/>
  <c r="BH160" s="1"/>
  <c r="BL160"/>
  <c r="BI303"/>
  <c r="BH303" s="1"/>
  <c r="BL303"/>
  <c r="BI302"/>
  <c r="BH302" s="1"/>
  <c r="BL302"/>
  <c r="BL195"/>
  <c r="BI195"/>
  <c r="BH195" s="1"/>
  <c r="BL127"/>
  <c r="BI127"/>
  <c r="BH127" s="1"/>
  <c r="BL261"/>
  <c r="BI261"/>
  <c r="BH261" s="1"/>
  <c r="BL66"/>
  <c r="BI66"/>
  <c r="BH66" s="1"/>
  <c r="BL79"/>
  <c r="BI79"/>
  <c r="BH79" s="1"/>
  <c r="BL155"/>
  <c r="BI155"/>
  <c r="BH155" s="1"/>
  <c r="BI95"/>
  <c r="BH95" s="1"/>
  <c r="BL95"/>
  <c r="BI89"/>
  <c r="BH89" s="1"/>
  <c r="BL89"/>
  <c r="BI74"/>
  <c r="BH74" s="1"/>
  <c r="BL74"/>
  <c r="BL18"/>
  <c r="BI18"/>
  <c r="BH18" s="1"/>
  <c r="BL260"/>
  <c r="BI260"/>
  <c r="BH260" s="1"/>
  <c r="BI209"/>
  <c r="BH209" s="1"/>
  <c r="BL209"/>
  <c r="BL138"/>
  <c r="BI138"/>
  <c r="BH138" s="1"/>
  <c r="BL84"/>
  <c r="BI84"/>
  <c r="BH84" s="1"/>
  <c r="BL189"/>
  <c r="BI189"/>
  <c r="BH189" s="1"/>
  <c r="BL234"/>
  <c r="BI234"/>
  <c r="BH234" s="1"/>
  <c r="BL244"/>
  <c r="BI244"/>
  <c r="BH244" s="1"/>
  <c r="BI64"/>
  <c r="BH64" s="1"/>
  <c r="BL64"/>
  <c r="BI124"/>
  <c r="BH124" s="1"/>
  <c r="BL124"/>
  <c r="BI25"/>
  <c r="BH25" s="1"/>
  <c r="BL25"/>
  <c r="BI311"/>
  <c r="BH311" s="1"/>
  <c r="BL311"/>
  <c r="BI101"/>
  <c r="BH101" s="1"/>
  <c r="BL101"/>
  <c r="BL76"/>
  <c r="BI76"/>
  <c r="BH76" s="1"/>
  <c r="BL100"/>
  <c r="BI100"/>
  <c r="BH100" s="1"/>
  <c r="BI168"/>
  <c r="BH168" s="1"/>
  <c r="BL168"/>
  <c r="BI61"/>
  <c r="BH61" s="1"/>
  <c r="BL61"/>
  <c r="BL71"/>
  <c r="BI71"/>
  <c r="BH71" s="1"/>
  <c r="BL33"/>
  <c r="BI33"/>
  <c r="BH33" s="1"/>
  <c r="BL30"/>
  <c r="BI30"/>
  <c r="BH30" s="1"/>
  <c r="BL197"/>
  <c r="BI197"/>
  <c r="BH197" s="1"/>
  <c r="BI58"/>
  <c r="BH58" s="1"/>
  <c r="BL58"/>
  <c r="BL275"/>
  <c r="BI275"/>
  <c r="BH275" s="1"/>
  <c r="BI296"/>
  <c r="BH296" s="1"/>
  <c r="BL296"/>
  <c r="BI299"/>
  <c r="BH299" s="1"/>
  <c r="BL299"/>
  <c r="BI53"/>
  <c r="BH53" s="1"/>
  <c r="BL53"/>
  <c r="BI238"/>
  <c r="BH238" s="1"/>
  <c r="BL238"/>
  <c r="BI278"/>
  <c r="BH278" s="1"/>
  <c r="BL278"/>
  <c r="BI300"/>
  <c r="BH300" s="1"/>
  <c r="BL300"/>
  <c r="BL254"/>
  <c r="BI254"/>
  <c r="BH254" s="1"/>
  <c r="BI221"/>
  <c r="BH221" s="1"/>
  <c r="BL221"/>
  <c r="BI273"/>
  <c r="BH273" s="1"/>
  <c r="BL273"/>
  <c r="BI117"/>
  <c r="BH117" s="1"/>
  <c r="BL117"/>
  <c r="BI142"/>
  <c r="BH142" s="1"/>
  <c r="BL142"/>
  <c r="BI48"/>
  <c r="BH48" s="1"/>
  <c r="BL48"/>
  <c r="BI306"/>
  <c r="BH306" s="1"/>
  <c r="BL306"/>
  <c r="BI167"/>
  <c r="BH167" s="1"/>
  <c r="BL167"/>
  <c r="BI134"/>
  <c r="BH134" s="1"/>
  <c r="BL134"/>
  <c r="BI313"/>
  <c r="BH313" s="1"/>
  <c r="BL313"/>
  <c r="BI22"/>
  <c r="BH22" s="1"/>
  <c r="BL22"/>
  <c r="BI140"/>
  <c r="BH140" s="1"/>
  <c r="BL140"/>
  <c r="BI202"/>
  <c r="BH202" s="1"/>
  <c r="BL202"/>
  <c r="BI292"/>
  <c r="BH292" s="1"/>
  <c r="BL292"/>
  <c r="BL119"/>
  <c r="BI119"/>
  <c r="BH119" s="1"/>
  <c r="BL207"/>
  <c r="BI207"/>
  <c r="BH207" s="1"/>
  <c r="BL19"/>
  <c r="BI19"/>
  <c r="BH19" s="1"/>
  <c r="BB47" i="17"/>
  <c r="BD46"/>
  <c r="BI224" i="24"/>
  <c r="BH224" s="1"/>
  <c r="BL224"/>
  <c r="BI284"/>
  <c r="BH284" s="1"/>
  <c r="BL284"/>
  <c r="BI256"/>
  <c r="BH256" s="1"/>
  <c r="BL256"/>
  <c r="BI60"/>
  <c r="BH60" s="1"/>
  <c r="BL60"/>
  <c r="BI223"/>
  <c r="BH223" s="1"/>
  <c r="BL223"/>
  <c r="BI128"/>
  <c r="BH128" s="1"/>
  <c r="BL128"/>
  <c r="BI188"/>
  <c r="BH188" s="1"/>
  <c r="BL188"/>
  <c r="BI164"/>
  <c r="BH164" s="1"/>
  <c r="BL164"/>
  <c r="BI141"/>
  <c r="BH141" s="1"/>
  <c r="BL141"/>
  <c r="BI232"/>
  <c r="BH232" s="1"/>
  <c r="BL232"/>
  <c r="BI152"/>
  <c r="BH152" s="1"/>
  <c r="BL152"/>
  <c r="BI171"/>
  <c r="BH171" s="1"/>
  <c r="BL171"/>
  <c r="BI45"/>
  <c r="BH45" s="1"/>
  <c r="BL45"/>
  <c r="BI291"/>
  <c r="BH291" s="1"/>
  <c r="BL291"/>
  <c r="BI112"/>
  <c r="BH112" s="1"/>
  <c r="BL112"/>
  <c r="BI187"/>
  <c r="BH187" s="1"/>
  <c r="BL187"/>
  <c r="BI146"/>
  <c r="BH146" s="1"/>
  <c r="BL146"/>
  <c r="BI120"/>
  <c r="BH120" s="1"/>
  <c r="BL120"/>
  <c r="BI88"/>
  <c r="BH88" s="1"/>
  <c r="BL88"/>
  <c r="BI240"/>
  <c r="BH240" s="1"/>
  <c r="BL240"/>
  <c r="BI24"/>
  <c r="BH24" s="1"/>
  <c r="BL24"/>
  <c r="BI98"/>
  <c r="BH98" s="1"/>
  <c r="BL98"/>
  <c r="BI270"/>
  <c r="BH270" s="1"/>
  <c r="BL270"/>
  <c r="BI272"/>
  <c r="BH272" s="1"/>
  <c r="BL272"/>
  <c r="BI280"/>
  <c r="BH280" s="1"/>
  <c r="BL280"/>
  <c r="BI31"/>
  <c r="BH31" s="1"/>
  <c r="BL31"/>
  <c r="BI28"/>
  <c r="BH28" s="1"/>
  <c r="BL28"/>
  <c r="BI38"/>
  <c r="BH38" s="1"/>
  <c r="BL38"/>
  <c r="BI172"/>
  <c r="BH172" s="1"/>
  <c r="BL172"/>
  <c r="BI67"/>
  <c r="BH67" s="1"/>
  <c r="BL67"/>
  <c r="BI42"/>
  <c r="BH42" s="1"/>
  <c r="BL42"/>
  <c r="BI196"/>
  <c r="BH196" s="1"/>
  <c r="BL196"/>
  <c r="BL59"/>
  <c r="BI59"/>
  <c r="BH59" s="1"/>
  <c r="BI62"/>
  <c r="BH62" s="1"/>
  <c r="BL62"/>
  <c r="BI23"/>
  <c r="BH23" s="1"/>
  <c r="BL23"/>
  <c r="BL47"/>
  <c r="BI47"/>
  <c r="BH47" s="1"/>
  <c r="BI153"/>
  <c r="BH153" s="1"/>
  <c r="BL153"/>
  <c r="BL170"/>
  <c r="BI170"/>
  <c r="BH170" s="1"/>
  <c r="BL247"/>
  <c r="BI247"/>
  <c r="BH247" s="1"/>
  <c r="BI289"/>
  <c r="BH289" s="1"/>
  <c r="BL289"/>
  <c r="BI72"/>
  <c r="BH72" s="1"/>
  <c r="BL72"/>
  <c r="BI193"/>
  <c r="BH193" s="1"/>
  <c r="BL193"/>
  <c r="BI178"/>
  <c r="BH178" s="1"/>
  <c r="BL178"/>
  <c r="BI162"/>
  <c r="BH162" s="1"/>
  <c r="BL162"/>
  <c r="BL166"/>
  <c r="BI166"/>
  <c r="BH166" s="1"/>
  <c r="BL217"/>
  <c r="BI217"/>
  <c r="BH217" s="1"/>
  <c r="BI78"/>
  <c r="BH78" s="1"/>
  <c r="BL78"/>
  <c r="BL204"/>
  <c r="BI204"/>
  <c r="BH204" s="1"/>
  <c r="BI41"/>
  <c r="BH41" s="1"/>
  <c r="BL41"/>
  <c r="BL214"/>
  <c r="BI214"/>
  <c r="BH214" s="1"/>
  <c r="BL227"/>
  <c r="BI227"/>
  <c r="BH227" s="1"/>
  <c r="BL200"/>
  <c r="BI200"/>
  <c r="BH200" s="1"/>
  <c r="BL107"/>
  <c r="BI107"/>
  <c r="BH107" s="1"/>
  <c r="BI99"/>
  <c r="BH99" s="1"/>
  <c r="BL99"/>
  <c r="BI219"/>
  <c r="BH219" s="1"/>
  <c r="BL219"/>
  <c r="BL26"/>
  <c r="BI26"/>
  <c r="BH26" s="1"/>
  <c r="BI121"/>
  <c r="BH121" s="1"/>
  <c r="BL121"/>
  <c r="BI68"/>
  <c r="BH68" s="1"/>
  <c r="BL68"/>
  <c r="BI91"/>
  <c r="BH91" s="1"/>
  <c r="BL91"/>
  <c r="BI144"/>
  <c r="BH144" s="1"/>
  <c r="BL144"/>
  <c r="BL157"/>
  <c r="BI157"/>
  <c r="BH157" s="1"/>
  <c r="BL304"/>
  <c r="BI304"/>
  <c r="BH304" s="1"/>
  <c r="BL293"/>
  <c r="BI293"/>
  <c r="BH293" s="1"/>
  <c r="BL150"/>
  <c r="BI150"/>
  <c r="BH150" s="1"/>
  <c r="BI265"/>
  <c r="BH265" s="1"/>
  <c r="BL265"/>
  <c r="BI192"/>
  <c r="BH192" s="1"/>
  <c r="BL192"/>
  <c r="BI203"/>
  <c r="BH203" s="1"/>
  <c r="BL203"/>
  <c r="BI136"/>
  <c r="BH136" s="1"/>
  <c r="BL136"/>
  <c r="BI281"/>
  <c r="BH281" s="1"/>
  <c r="BL281"/>
  <c r="BI81"/>
  <c r="BH81" s="1"/>
  <c r="BL81"/>
  <c r="BL229"/>
  <c r="BI229"/>
  <c r="BH229" s="1"/>
  <c r="BI190"/>
  <c r="BH190" s="1"/>
  <c r="BL190"/>
  <c r="BI113"/>
  <c r="BH113" s="1"/>
  <c r="BL113"/>
  <c r="BL258"/>
  <c r="BI258"/>
  <c r="BH258" s="1"/>
  <c r="BL20"/>
  <c r="BI20"/>
  <c r="BH20" s="1"/>
  <c r="BI184"/>
  <c r="BH184" s="1"/>
  <c r="BL184"/>
  <c r="BI103"/>
  <c r="BH103" s="1"/>
  <c r="BL103"/>
  <c r="BI43"/>
  <c r="BH43" s="1"/>
  <c r="BL43"/>
  <c r="BI205"/>
  <c r="BH205" s="1"/>
  <c r="BL205"/>
  <c r="BI257"/>
  <c r="BH257" s="1"/>
  <c r="BL257"/>
  <c r="BI130"/>
  <c r="BH130" s="1"/>
  <c r="BL130"/>
  <c r="BI110"/>
  <c r="BH110" s="1"/>
  <c r="BL110"/>
  <c r="BI245"/>
  <c r="BH245" s="1"/>
  <c r="BL245"/>
  <c r="BI147"/>
  <c r="BH147" s="1"/>
  <c r="BL147"/>
  <c r="BI305"/>
  <c r="BH305" s="1"/>
  <c r="BL305"/>
  <c r="BI249"/>
  <c r="BH249" s="1"/>
  <c r="BL249"/>
  <c r="AD68" i="22"/>
  <c r="AD71"/>
  <c r="AD70"/>
  <c r="AE3" s="1"/>
  <c r="AD2" s="1"/>
  <c r="AD67"/>
  <c r="AD69"/>
  <c r="AF66" s="1"/>
  <c r="BX48" i="20"/>
  <c r="BV49"/>
  <c r="BI248" i="24"/>
  <c r="BH248" s="1"/>
  <c r="BL248"/>
  <c r="BI161"/>
  <c r="BH161" s="1"/>
  <c r="BL161"/>
  <c r="BI118"/>
  <c r="BH118" s="1"/>
  <c r="BL118"/>
  <c r="BI290"/>
  <c r="BH290" s="1"/>
  <c r="BL290"/>
  <c r="BI104"/>
  <c r="BH104" s="1"/>
  <c r="BL104"/>
  <c r="BI294"/>
  <c r="BH294" s="1"/>
  <c r="BL294"/>
  <c r="BI131"/>
  <c r="BH131" s="1"/>
  <c r="BL131"/>
  <c r="BI50"/>
  <c r="BH50" s="1"/>
  <c r="BL50"/>
  <c r="BI125"/>
  <c r="BH125" s="1"/>
  <c r="BL125"/>
  <c r="BI21"/>
  <c r="BH21" s="1"/>
  <c r="BL21"/>
  <c r="BI220"/>
  <c r="BH220" s="1"/>
  <c r="BL220"/>
  <c r="BI35"/>
  <c r="BH35" s="1"/>
  <c r="BL35"/>
  <c r="BI102"/>
  <c r="BH102" s="1"/>
  <c r="BL102"/>
  <c r="BI132"/>
  <c r="BH132" s="1"/>
  <c r="BL132"/>
  <c r="BI242"/>
  <c r="BH242" s="1"/>
  <c r="BL242"/>
  <c r="BI52"/>
  <c r="BH52" s="1"/>
  <c r="BL52"/>
  <c r="BI208"/>
  <c r="BH208" s="1"/>
  <c r="BL208"/>
  <c r="BI156"/>
  <c r="BH156" s="1"/>
  <c r="BL156"/>
  <c r="BI312"/>
  <c r="BH312" s="1"/>
  <c r="BL312"/>
  <c r="BI174"/>
  <c r="BH174" s="1"/>
  <c r="BL174"/>
  <c r="BI201"/>
  <c r="BH201" s="1"/>
  <c r="BL201"/>
  <c r="BI266"/>
  <c r="BH266" s="1"/>
  <c r="BL266"/>
  <c r="BI40"/>
  <c r="BH40" s="1"/>
  <c r="BL40"/>
  <c r="BI198"/>
  <c r="BH198" s="1"/>
  <c r="BL198"/>
  <c r="BI143"/>
  <c r="BH143" s="1"/>
  <c r="BL143"/>
  <c r="BI288"/>
  <c r="BH288" s="1"/>
  <c r="BL288"/>
  <c r="BI186"/>
  <c r="BH186" s="1"/>
  <c r="BL186"/>
  <c r="BI105"/>
  <c r="BH105" s="1"/>
  <c r="BL105"/>
  <c r="BI216"/>
  <c r="BH216" s="1"/>
  <c r="BL216"/>
  <c r="BI236"/>
  <c r="BH236" s="1"/>
  <c r="BL236"/>
  <c r="BI310"/>
  <c r="BH310" s="1"/>
  <c r="BL310"/>
  <c r="BI269"/>
  <c r="BH269" s="1"/>
  <c r="BL269"/>
  <c r="BL297"/>
  <c r="BI297"/>
  <c r="BH297" s="1"/>
  <c r="BL137"/>
  <c r="BI137"/>
  <c r="BH137" s="1"/>
  <c r="BL115"/>
  <c r="BI115"/>
  <c r="BH115" s="1"/>
  <c r="BL239"/>
  <c r="BI239"/>
  <c r="BH239" s="1"/>
  <c r="BI243"/>
  <c r="BH243" s="1"/>
  <c r="BL243"/>
  <c r="BL176"/>
  <c r="BI176"/>
  <c r="BH176" s="1"/>
  <c r="BI226"/>
  <c r="BH226" s="1"/>
  <c r="BL226"/>
  <c r="BI65"/>
  <c r="BH65" s="1"/>
  <c r="BL65"/>
  <c r="BI268"/>
  <c r="BH268" s="1"/>
  <c r="BL268"/>
  <c r="BL301"/>
  <c r="BI301"/>
  <c r="BH301" s="1"/>
  <c r="BL90"/>
  <c r="BI90"/>
  <c r="BH90" s="1"/>
  <c r="BL57"/>
  <c r="BI57"/>
  <c r="BH57" s="1"/>
  <c r="BL298"/>
  <c r="BI298"/>
  <c r="BH298" s="1"/>
  <c r="BL206"/>
  <c r="BI206"/>
  <c r="BH206" s="1"/>
  <c r="BL56"/>
  <c r="BI56"/>
  <c r="BH56" s="1"/>
  <c r="BL85"/>
  <c r="BI85"/>
  <c r="BH85" s="1"/>
  <c r="BI17"/>
  <c r="BH17" s="1"/>
  <c r="BL17"/>
  <c r="BL231"/>
  <c r="BI231"/>
  <c r="BH231" s="1"/>
  <c r="BI94"/>
  <c r="BH94" s="1"/>
  <c r="BL94"/>
  <c r="BI286"/>
  <c r="BH286" s="1"/>
  <c r="BL286"/>
  <c r="BI253"/>
  <c r="BH253" s="1"/>
  <c r="BL253"/>
  <c r="BI80"/>
  <c r="BH80" s="1"/>
  <c r="BL80"/>
  <c r="BL235"/>
  <c r="BI235"/>
  <c r="BH235" s="1"/>
  <c r="BL49"/>
  <c r="BI49"/>
  <c r="BH49" s="1"/>
  <c r="BI285"/>
  <c r="BH285" s="1"/>
  <c r="BL285"/>
  <c r="BL97"/>
  <c r="BI97"/>
  <c r="BH97" s="1"/>
  <c r="BI277"/>
  <c r="BH277" s="1"/>
  <c r="BL277"/>
  <c r="BI75"/>
  <c r="BH75" s="1"/>
  <c r="BL75"/>
  <c r="BL63"/>
  <c r="BI63"/>
  <c r="BH63" s="1"/>
  <c r="BL77"/>
  <c r="BI77"/>
  <c r="BH77" s="1"/>
  <c r="BL70"/>
  <c r="BI70"/>
  <c r="BH70" s="1"/>
  <c r="BL165"/>
  <c r="BI165"/>
  <c r="BH165" s="1"/>
  <c r="BL218"/>
  <c r="BI218"/>
  <c r="BH218" s="1"/>
  <c r="BI44"/>
  <c r="BH44" s="1"/>
  <c r="BL44"/>
  <c r="BI86"/>
  <c r="BH86" s="1"/>
  <c r="BL86"/>
  <c r="BI194"/>
  <c r="BH194" s="1"/>
  <c r="BL194"/>
  <c r="BI151"/>
  <c r="BH151" s="1"/>
  <c r="BL151"/>
  <c r="BI34"/>
  <c r="BH34" s="1"/>
  <c r="BL34"/>
  <c r="BM320"/>
  <c r="BM15" s="1"/>
  <c r="BL15" s="1"/>
  <c r="BI16"/>
  <c r="BL16"/>
  <c r="BL145"/>
  <c r="BI145"/>
  <c r="BH145" s="1"/>
  <c r="BI159"/>
  <c r="BH159" s="1"/>
  <c r="BL159"/>
  <c r="BI241"/>
  <c r="BH241" s="1"/>
  <c r="BL241"/>
  <c r="AF70" i="22" l="1"/>
  <c r="AG3" s="1"/>
  <c r="AF2" s="1"/>
  <c r="AF69"/>
  <c r="AF68"/>
  <c r="AF71"/>
  <c r="AF67"/>
  <c r="BL52" i="15"/>
  <c r="BJ65"/>
  <c r="BL320" i="24"/>
  <c r="BX49" i="20"/>
  <c r="BV50"/>
  <c r="BB48" i="17"/>
  <c r="BD47"/>
  <c r="BI320" i="24"/>
  <c r="BI15" s="1"/>
  <c r="BH15" s="1"/>
  <c r="BH319" s="1"/>
  <c r="BH16"/>
  <c r="BH320" s="1"/>
  <c r="BD46"/>
  <c r="BB47"/>
  <c r="BL319"/>
  <c r="BX50" i="20" l="1"/>
  <c r="BV51"/>
  <c r="BN52" i="15"/>
  <c r="BL65"/>
  <c r="AH66" i="22"/>
  <c r="BB49" i="17"/>
  <c r="BD48"/>
  <c r="BD47" i="24"/>
  <c r="BB48"/>
  <c r="BB49" l="1"/>
  <c r="BD48"/>
  <c r="BB50" i="17"/>
  <c r="BD49"/>
  <c r="BV52" i="20"/>
  <c r="BX51"/>
  <c r="AH71" i="22"/>
  <c r="AH70"/>
  <c r="AI3" s="1"/>
  <c r="AH2" s="1"/>
  <c r="AH67"/>
  <c r="AH69"/>
  <c r="AH68"/>
  <c r="BP52" i="15"/>
  <c r="BN65"/>
  <c r="AJ66" i="22" l="1"/>
  <c r="BX52" i="20"/>
  <c r="BV53"/>
  <c r="BB51" i="17"/>
  <c r="BD50"/>
  <c r="BB50" i="24"/>
  <c r="BD49"/>
  <c r="BR52" i="15"/>
  <c r="BP65"/>
  <c r="BB51" i="24" l="1"/>
  <c r="BD50"/>
  <c r="AJ68" i="22"/>
  <c r="AJ71"/>
  <c r="AJ69"/>
  <c r="AL66" s="1"/>
  <c r="AJ67"/>
  <c r="AJ70"/>
  <c r="AK3" s="1"/>
  <c r="AJ2" s="1"/>
  <c r="BX53" i="20"/>
  <c r="BV54"/>
  <c r="BT52" i="15"/>
  <c r="BR65"/>
  <c r="BB52" i="17"/>
  <c r="BD51"/>
  <c r="BD51" i="24" l="1"/>
  <c r="BB52"/>
  <c r="AL71" i="22"/>
  <c r="AL68"/>
  <c r="AL67"/>
  <c r="AL70"/>
  <c r="AM3" s="1"/>
  <c r="AL2" s="1"/>
  <c r="AL69"/>
  <c r="BV55" i="20"/>
  <c r="BX54"/>
  <c r="BT65" i="15"/>
  <c r="BV52"/>
  <c r="BB53" i="17"/>
  <c r="BD52"/>
  <c r="BB53" i="24" l="1"/>
  <c r="BD52"/>
  <c r="AN66" i="22"/>
  <c r="BX52" i="15"/>
  <c r="BV65"/>
  <c r="BB54" i="17"/>
  <c r="BD53"/>
  <c r="BX55" i="20"/>
  <c r="BV56"/>
  <c r="BX56" l="1"/>
  <c r="BV57"/>
  <c r="BB54" i="24"/>
  <c r="BD53"/>
  <c r="AN69" i="22"/>
  <c r="AN71"/>
  <c r="AN70"/>
  <c r="AO3" s="1"/>
  <c r="AN2" s="1"/>
  <c r="AN67"/>
  <c r="AN68"/>
  <c r="BD54" i="17"/>
  <c r="BB55"/>
  <c r="BZ52" i="15"/>
  <c r="BZ65" s="1"/>
  <c r="BX65"/>
  <c r="BV58" i="20" l="1"/>
  <c r="BX57"/>
  <c r="AP66" i="22"/>
  <c r="BD55" i="17"/>
  <c r="BB56"/>
  <c r="BD54" i="24"/>
  <c r="BB55"/>
  <c r="CC65" i="15"/>
  <c r="BX58" i="20" l="1"/>
  <c r="BV59"/>
  <c r="BB56" i="24"/>
  <c r="BD55"/>
  <c r="AP70" i="22"/>
  <c r="AQ3" s="1"/>
  <c r="AP2" s="1"/>
  <c r="AP69"/>
  <c r="AR66" s="1"/>
  <c r="AP67"/>
  <c r="AP68"/>
  <c r="AP71"/>
  <c r="BD56" i="17"/>
  <c r="BB57"/>
  <c r="AR67" i="22" l="1"/>
  <c r="AR71"/>
  <c r="AR68"/>
  <c r="AR69"/>
  <c r="AR70"/>
  <c r="AS3" s="1"/>
  <c r="AR2" s="1"/>
  <c r="BX59" i="20"/>
  <c r="BV60"/>
  <c r="BB57" i="24"/>
  <c r="BD56"/>
  <c r="BD57" i="17"/>
  <c r="BB58"/>
  <c r="BV61" i="20" l="1"/>
  <c r="BX60"/>
  <c r="BD58" i="17"/>
  <c r="BB59"/>
  <c r="BB58" i="24"/>
  <c r="BD57"/>
  <c r="AT66" i="22"/>
  <c r="BD58" i="24" l="1"/>
  <c r="BB59"/>
  <c r="BX61" i="20"/>
  <c r="BV62"/>
  <c r="AT68" i="22"/>
  <c r="AT70"/>
  <c r="AU3" s="1"/>
  <c r="AT2" s="1"/>
  <c r="AT67"/>
  <c r="AT69"/>
  <c r="AT71"/>
  <c r="BD59" i="17"/>
  <c r="BB60"/>
  <c r="BB60" i="24" l="1"/>
  <c r="BD59"/>
  <c r="BD60" i="17"/>
  <c r="BB61"/>
  <c r="BV63" i="20"/>
  <c r="BX62"/>
  <c r="AV66" i="22"/>
  <c r="BB61" i="24" l="1"/>
  <c r="BD60"/>
  <c r="BV64" i="20"/>
  <c r="BX63"/>
  <c r="AV69" i="22"/>
  <c r="AX66" s="1"/>
  <c r="AV70"/>
  <c r="AW3" s="1"/>
  <c r="AV2" s="1"/>
  <c r="AV67"/>
  <c r="AV71"/>
  <c r="AV68"/>
  <c r="BB62" i="17"/>
  <c r="BD61"/>
  <c r="BD61" i="24" l="1"/>
  <c r="BB62"/>
  <c r="BB63" i="17"/>
  <c r="BD62"/>
  <c r="BX64" i="20"/>
  <c r="BV65"/>
  <c r="AX70" i="22"/>
  <c r="AY3" s="1"/>
  <c r="AX2" s="1"/>
  <c r="AX68"/>
  <c r="AX69"/>
  <c r="AZ66" s="1"/>
  <c r="AX71"/>
  <c r="AX67"/>
  <c r="BV66" i="20" l="1"/>
  <c r="BX65"/>
  <c r="BD62" i="24"/>
  <c r="BB63"/>
  <c r="BB64" i="17"/>
  <c r="BD63"/>
  <c r="AZ71" i="22"/>
  <c r="AZ67"/>
  <c r="AZ70"/>
  <c r="BA3" s="1"/>
  <c r="AZ2" s="1"/>
  <c r="AZ69"/>
  <c r="BC66" s="1"/>
  <c r="AZ68"/>
  <c r="BC70" l="1"/>
  <c r="BD3" s="1"/>
  <c r="BC2" s="1"/>
  <c r="BC68"/>
  <c r="BC71"/>
  <c r="BC69"/>
  <c r="BC67"/>
  <c r="BB65" i="17"/>
  <c r="BD64"/>
  <c r="BX66" i="20"/>
  <c r="BV67"/>
  <c r="BB64" i="24"/>
  <c r="BD63"/>
  <c r="BD64" l="1"/>
  <c r="BB65"/>
  <c r="BB66" i="17"/>
  <c r="BD65"/>
  <c r="BV68" i="20"/>
  <c r="BX67"/>
  <c r="BE66" i="22"/>
  <c r="BD65" i="24" l="1"/>
  <c r="BB66"/>
  <c r="BD66" i="17"/>
  <c r="BB67"/>
  <c r="BX68" i="20"/>
  <c r="BV69"/>
  <c r="BE71" i="22"/>
  <c r="BE68"/>
  <c r="BE67"/>
  <c r="BE70"/>
  <c r="BF3" s="1"/>
  <c r="BE2" s="1"/>
  <c r="BE69"/>
  <c r="BV70" i="20" l="1"/>
  <c r="BX69"/>
  <c r="BD66" i="24"/>
  <c r="BB67"/>
  <c r="BG66" i="22"/>
  <c r="BB68" i="17"/>
  <c r="BD67"/>
  <c r="BD68" l="1"/>
  <c r="BB69"/>
  <c r="BV71" i="20"/>
  <c r="BX70"/>
  <c r="BG71" i="22"/>
  <c r="BG68"/>
  <c r="BG70"/>
  <c r="BH3" s="1"/>
  <c r="BG2" s="1"/>
  <c r="BG69"/>
  <c r="BG67"/>
  <c r="BB68" i="24"/>
  <c r="BD67"/>
  <c r="BD68" l="1"/>
  <c r="BB69"/>
  <c r="BD69" i="17"/>
  <c r="BB70"/>
  <c r="BV72" i="20"/>
  <c r="BX71"/>
  <c r="BI66" i="22"/>
  <c r="BD69" i="24" l="1"/>
  <c r="BB70"/>
  <c r="BV73" i="20"/>
  <c r="BX72"/>
  <c r="BI69" i="22"/>
  <c r="BI71"/>
  <c r="BI70"/>
  <c r="BJ3" s="1"/>
  <c r="BI2" s="1"/>
  <c r="BI67"/>
  <c r="BI68"/>
  <c r="BD70" i="17"/>
  <c r="BB71"/>
  <c r="BD70" i="24" l="1"/>
  <c r="BB71"/>
  <c r="BV74" i="20"/>
  <c r="BX73"/>
  <c r="BD71" i="17"/>
  <c r="BB72"/>
  <c r="BK66" i="22"/>
  <c r="BD72" i="17" l="1"/>
  <c r="BB73"/>
  <c r="BB72" i="24"/>
  <c r="BD71"/>
  <c r="BV75" i="20"/>
  <c r="BX74"/>
  <c r="BK70" i="22"/>
  <c r="BL3" s="1"/>
  <c r="BK2" s="1"/>
  <c r="BK71"/>
  <c r="BK68"/>
  <c r="BK69"/>
  <c r="BK67"/>
  <c r="BD73" i="17" l="1"/>
  <c r="BB74"/>
  <c r="BB73" i="24"/>
  <c r="BD72"/>
  <c r="BM66" i="22"/>
  <c r="BX75" i="20"/>
  <c r="BV76"/>
  <c r="BD74" i="17" l="1"/>
  <c r="BB75"/>
  <c r="BB74" i="24"/>
  <c r="BD73"/>
  <c r="BM70" i="22"/>
  <c r="BN3" s="1"/>
  <c r="BM2" s="1"/>
  <c r="BM68"/>
  <c r="BM71"/>
  <c r="BM69"/>
  <c r="BM67"/>
  <c r="BX76" i="20"/>
  <c r="BV77"/>
  <c r="BD75" i="17" l="1"/>
  <c r="BB76"/>
  <c r="BX77" i="20"/>
  <c r="BV78"/>
  <c r="BB75" i="24"/>
  <c r="BD74"/>
  <c r="BO66" i="22"/>
  <c r="BD75" i="24" l="1"/>
  <c r="BB76"/>
  <c r="BB77" i="17"/>
  <c r="BD76"/>
  <c r="BO71" i="22"/>
  <c r="BO68"/>
  <c r="BO69"/>
  <c r="BQ66" s="1"/>
  <c r="BO67"/>
  <c r="BO70"/>
  <c r="BP3" s="1"/>
  <c r="BO2" s="1"/>
  <c r="BV79" i="20"/>
  <c r="BX78"/>
  <c r="BV80" l="1"/>
  <c r="BX79"/>
  <c r="BB77" i="24"/>
  <c r="BD76"/>
  <c r="BQ70" i="22"/>
  <c r="BR3" s="1"/>
  <c r="BQ2" s="1"/>
  <c r="BQ69"/>
  <c r="BS66" s="1"/>
  <c r="BQ67"/>
  <c r="BQ68"/>
  <c r="BQ71"/>
  <c r="BD77" i="17"/>
  <c r="BB78"/>
  <c r="BS69" i="22" l="1"/>
  <c r="BU66" s="1"/>
  <c r="BS71"/>
  <c r="BS68"/>
  <c r="BS67"/>
  <c r="BS70"/>
  <c r="BT3" s="1"/>
  <c r="BS2" s="1"/>
  <c r="BX80" i="20"/>
  <c r="BV81"/>
  <c r="BD77" i="24"/>
  <c r="BB78"/>
  <c r="BB79" i="17"/>
  <c r="BD78"/>
  <c r="BD78" i="24" l="1"/>
  <c r="BB79"/>
  <c r="BB80" i="17"/>
  <c r="BD79"/>
  <c r="BX81" i="20"/>
  <c r="BV82"/>
  <c r="BU67" i="22"/>
  <c r="BU71"/>
  <c r="BU68"/>
  <c r="BU69"/>
  <c r="BU70"/>
  <c r="BV3" s="1"/>
  <c r="BU2" s="1"/>
  <c r="BX82" i="20" l="1"/>
  <c r="BV83"/>
  <c r="BB80" i="24"/>
  <c r="BD79"/>
  <c r="BW66" i="22"/>
  <c r="BB81" i="17"/>
  <c r="BD80"/>
  <c r="BW70" i="22" l="1"/>
  <c r="BX3" s="1"/>
  <c r="BW2" s="1"/>
  <c r="BW69"/>
  <c r="BY66" s="1"/>
  <c r="BW68"/>
  <c r="BW67"/>
  <c r="BW71"/>
  <c r="BV84" i="20"/>
  <c r="BX83"/>
  <c r="BD81" i="17"/>
  <c r="BB82"/>
  <c r="BD80" i="24"/>
  <c r="BB81"/>
  <c r="BX84" i="20" l="1"/>
  <c r="BV85"/>
  <c r="BY71" i="22"/>
  <c r="BY67"/>
  <c r="BY68"/>
  <c r="BY69"/>
  <c r="BY70"/>
  <c r="BZ3" s="1"/>
  <c r="BY2" s="1"/>
  <c r="BD82" i="17"/>
  <c r="BB83"/>
  <c r="BD81" i="24"/>
  <c r="BB82"/>
  <c r="BV86" i="20" l="1"/>
  <c r="BX85"/>
  <c r="CA66" i="22"/>
  <c r="BD82" i="24"/>
  <c r="BB83"/>
  <c r="BB84" i="17"/>
  <c r="BD83"/>
  <c r="BB84" i="24" l="1"/>
  <c r="BD83"/>
  <c r="BB85" i="17"/>
  <c r="BD84"/>
  <c r="CA69" i="22"/>
  <c r="CA67"/>
  <c r="CA68"/>
  <c r="BV87" i="20"/>
  <c r="BX86"/>
  <c r="BD85" i="17" l="1"/>
  <c r="BB86"/>
  <c r="BD84" i="24"/>
  <c r="BB85"/>
  <c r="BV88" i="20"/>
  <c r="BX87"/>
  <c r="BD86" i="17" l="1"/>
  <c r="BB87"/>
  <c r="BV89" i="20"/>
  <c r="BX88"/>
  <c r="BD85" i="24"/>
  <c r="BB86"/>
  <c r="BB87" l="1"/>
  <c r="BD86"/>
  <c r="BD87" i="17"/>
  <c r="BB88"/>
  <c r="BV90" i="20"/>
  <c r="BX89"/>
  <c r="BV91" l="1"/>
  <c r="BX90"/>
  <c r="BD87" i="24"/>
  <c r="BB88"/>
  <c r="BB89" i="17"/>
  <c r="BD88"/>
  <c r="BB90" l="1"/>
  <c r="BD89"/>
  <c r="BV92" i="20"/>
  <c r="BX91"/>
  <c r="BB89" i="24"/>
  <c r="BD88"/>
  <c r="BD90" i="17" l="1"/>
  <c r="BB91"/>
  <c r="BX92" i="20"/>
  <c r="BV93"/>
  <c r="BD89" i="24"/>
  <c r="BB90"/>
  <c r="BD91" i="17" l="1"/>
  <c r="BB92"/>
  <c r="BB91" i="24"/>
  <c r="BD90"/>
  <c r="BX93" i="20"/>
  <c r="BV94"/>
  <c r="BX94" l="1"/>
  <c r="BV95"/>
  <c r="BB93" i="17"/>
  <c r="BD92"/>
  <c r="BD91" i="24"/>
  <c r="BB92"/>
  <c r="BD92" l="1"/>
  <c r="BB93"/>
  <c r="BV96" i="20"/>
  <c r="BX95"/>
  <c r="BB94" i="17"/>
  <c r="BD93"/>
  <c r="BB94" i="24" l="1"/>
  <c r="BD93"/>
  <c r="BX96" i="20"/>
  <c r="BV97"/>
  <c r="BD94" i="17"/>
  <c r="BB95"/>
  <c r="BB95" i="24" l="1"/>
  <c r="BD94"/>
  <c r="BD95" i="17"/>
  <c r="BB96"/>
  <c r="BV98" i="20"/>
  <c r="BX97"/>
  <c r="BV99" l="1"/>
  <c r="BX98"/>
  <c r="BB96" i="24"/>
  <c r="BD95"/>
  <c r="BB97" i="17"/>
  <c r="BD96"/>
  <c r="BB98" l="1"/>
  <c r="BD97"/>
  <c r="BX99" i="20"/>
  <c r="BV100"/>
  <c r="BD96" i="24"/>
  <c r="BB97"/>
  <c r="BD98" i="17" l="1"/>
  <c r="BB99"/>
  <c r="BD97" i="24"/>
  <c r="BB98"/>
  <c r="BV101" i="20"/>
  <c r="BX100"/>
  <c r="BB100" i="17" l="1"/>
  <c r="BD99"/>
  <c r="BV102" i="20"/>
  <c r="BX101"/>
  <c r="BD98" i="24"/>
  <c r="BB99"/>
  <c r="BD100" i="17" l="1"/>
  <c r="BB101"/>
  <c r="BV103" i="20"/>
  <c r="BX102"/>
  <c r="BD99" i="24"/>
  <c r="BB100"/>
  <c r="BD100" l="1"/>
  <c r="BB101"/>
  <c r="BB102" i="17"/>
  <c r="BD101"/>
  <c r="BX103" i="20"/>
  <c r="BV104"/>
  <c r="BD101" i="24" l="1"/>
  <c r="BB102"/>
  <c r="BD102" i="17"/>
  <c r="BB103"/>
  <c r="BV105" i="20"/>
  <c r="BX104"/>
  <c r="BB103" i="24" l="1"/>
  <c r="BD102"/>
  <c r="BV106" i="20"/>
  <c r="BX105"/>
  <c r="BD103" i="17"/>
  <c r="BB104"/>
  <c r="BD103" i="24" l="1"/>
  <c r="BB104"/>
  <c r="BX106" i="20"/>
  <c r="BV107"/>
  <c r="BD104" i="17"/>
  <c r="BB105"/>
  <c r="BD104" i="24" l="1"/>
  <c r="BB105"/>
  <c r="BD105" i="17"/>
  <c r="BB106"/>
  <c r="BV108" i="20"/>
  <c r="BX107"/>
  <c r="BB106" i="24" l="1"/>
  <c r="BD105"/>
  <c r="BV109" i="20"/>
  <c r="BX108"/>
  <c r="BD106" i="17"/>
  <c r="BB107"/>
  <c r="BD107" l="1"/>
  <c r="BB108"/>
  <c r="BX109" i="20"/>
  <c r="BV110"/>
  <c r="BD106" i="24"/>
  <c r="BB107"/>
  <c r="BB109" i="17" l="1"/>
  <c r="BD108"/>
  <c r="BB108" i="24"/>
  <c r="BD107"/>
  <c r="BV111" i="20"/>
  <c r="BX110"/>
  <c r="BX111" l="1"/>
  <c r="BV112"/>
  <c r="BD109" i="17"/>
  <c r="BB110"/>
  <c r="BD108" i="24"/>
  <c r="BB109"/>
  <c r="BX112" i="20" l="1"/>
  <c r="BV113"/>
  <c r="BD109" i="24"/>
  <c r="BB110"/>
  <c r="BB111" i="17"/>
  <c r="BD110"/>
  <c r="BV114" i="20" l="1"/>
  <c r="BX113"/>
  <c r="BB112" i="17"/>
  <c r="BD111"/>
  <c r="BD110" i="24"/>
  <c r="BB111"/>
  <c r="BX114" i="20" l="1"/>
  <c r="BV115"/>
  <c r="BB113" i="17"/>
  <c r="BD112"/>
  <c r="BD111" i="24"/>
  <c r="BB112"/>
  <c r="BV116" i="20" l="1"/>
  <c r="BX115"/>
  <c r="BD113" i="17"/>
  <c r="BB114"/>
  <c r="BD112" i="24"/>
  <c r="BB113"/>
  <c r="BX116" i="20" l="1"/>
  <c r="BV117"/>
  <c r="BB114" i="24"/>
  <c r="BD113"/>
  <c r="BD114" i="17"/>
  <c r="BB115"/>
  <c r="BV118" i="20" l="1"/>
  <c r="BX117"/>
  <c r="BD114" i="24"/>
  <c r="BB115"/>
  <c r="BB116" i="17"/>
  <c r="BD115"/>
  <c r="BX118" i="20" l="1"/>
  <c r="BV119"/>
  <c r="BB117" i="17"/>
  <c r="BD116"/>
  <c r="BB116" i="24"/>
  <c r="BD115"/>
  <c r="BV120" i="20" l="1"/>
  <c r="BX119"/>
  <c r="BB118" i="17"/>
  <c r="BD117"/>
  <c r="BD116" i="24"/>
  <c r="BB117"/>
  <c r="BX120" i="20" l="1"/>
  <c r="BV121"/>
  <c r="BD118" i="17"/>
  <c r="BB119"/>
  <c r="BB118" i="24"/>
  <c r="BD117"/>
  <c r="BV122" i="20" l="1"/>
  <c r="BX121"/>
  <c r="BD118" i="24"/>
  <c r="BB119"/>
  <c r="BD119" i="17"/>
  <c r="BB120"/>
  <c r="BX122" i="20" l="1"/>
  <c r="BV123"/>
  <c r="BD120" i="17"/>
  <c r="BB121"/>
  <c r="BB120" i="24"/>
  <c r="BD119"/>
  <c r="BV124" i="20" l="1"/>
  <c r="BX123"/>
  <c r="BB121" i="24"/>
  <c r="BD120"/>
  <c r="BB122" i="17"/>
  <c r="BD121"/>
  <c r="BV125" i="20" l="1"/>
  <c r="BX124"/>
  <c r="BD122" i="17"/>
  <c r="BB123"/>
  <c r="BD121" i="24"/>
  <c r="BB122"/>
  <c r="BV126" i="20" l="1"/>
  <c r="BX125"/>
  <c r="BD122" i="24"/>
  <c r="BB123"/>
  <c r="BD123" i="17"/>
  <c r="BB124"/>
  <c r="BV127" i="20" l="1"/>
  <c r="BX126"/>
  <c r="BD124" i="17"/>
  <c r="BB125"/>
  <c r="BB124" i="24"/>
  <c r="BD123"/>
  <c r="BV128" i="20" l="1"/>
  <c r="BX127"/>
  <c r="BD124" i="24"/>
  <c r="BB125"/>
  <c r="BB126" i="17"/>
  <c r="BD125"/>
  <c r="BV129" i="20" l="1"/>
  <c r="BX128"/>
  <c r="BB127" i="17"/>
  <c r="BD126"/>
  <c r="BD125" i="24"/>
  <c r="BB126"/>
  <c r="BD126" l="1"/>
  <c r="BB127"/>
  <c r="BB128" i="17"/>
  <c r="BD127"/>
  <c r="BV130" i="20"/>
  <c r="BX129"/>
  <c r="BV131" l="1"/>
  <c r="BX130"/>
  <c r="BD127" i="24"/>
  <c r="BB128"/>
  <c r="BD128" i="17"/>
  <c r="BB129"/>
  <c r="BV132" i="20" l="1"/>
  <c r="BX131"/>
  <c r="BB130" i="17"/>
  <c r="BD129"/>
  <c r="BB129" i="24"/>
  <c r="BD128"/>
  <c r="BB130" l="1"/>
  <c r="BD129"/>
  <c r="BV133" i="20"/>
  <c r="BX132"/>
  <c r="BB131" i="17"/>
  <c r="BD130"/>
  <c r="BB132" l="1"/>
  <c r="BD131"/>
  <c r="BD130" i="24"/>
  <c r="BB131"/>
  <c r="BV134" i="20"/>
  <c r="BX133"/>
  <c r="BB133" i="17" l="1"/>
  <c r="BD132"/>
  <c r="BV135" i="20"/>
  <c r="BX134"/>
  <c r="BB132" i="24"/>
  <c r="BD131"/>
  <c r="BB134" i="17" l="1"/>
  <c r="BD133"/>
  <c r="BD132" i="24"/>
  <c r="BB133"/>
  <c r="BV136" i="20"/>
  <c r="BX135"/>
  <c r="BD134" i="17" l="1"/>
  <c r="BB135"/>
  <c r="BV137" i="20"/>
  <c r="BX136"/>
  <c r="BB134" i="24"/>
  <c r="BD133"/>
  <c r="BD135" i="17" l="1"/>
  <c r="BB136"/>
  <c r="BD134" i="24"/>
  <c r="BB135"/>
  <c r="BX137" i="20"/>
  <c r="BV138"/>
  <c r="BD136" i="17" l="1"/>
  <c r="BB137"/>
  <c r="BX138" i="20"/>
  <c r="BV139"/>
  <c r="BD135" i="24"/>
  <c r="BB136"/>
  <c r="BB138" i="17" l="1"/>
  <c r="BD137"/>
  <c r="BD136" i="24"/>
  <c r="BB137"/>
  <c r="BV140" i="20"/>
  <c r="BX139"/>
  <c r="BD138" i="17" l="1"/>
  <c r="BB139"/>
  <c r="BV141" i="20"/>
  <c r="BX140"/>
  <c r="BB138" i="24"/>
  <c r="BD137"/>
  <c r="BD139" i="17" l="1"/>
  <c r="BB140"/>
  <c r="BV142" i="20"/>
  <c r="BX141"/>
  <c r="BB139" i="24"/>
  <c r="BD138"/>
  <c r="BD140" i="17" l="1"/>
  <c r="BB141"/>
  <c r="BB140" i="24"/>
  <c r="BD139"/>
  <c r="BX142" i="20"/>
  <c r="BV143"/>
  <c r="BD141" i="17" l="1"/>
  <c r="BB142"/>
  <c r="BD140" i="24"/>
  <c r="BB141"/>
  <c r="BX143" i="20"/>
  <c r="BV144"/>
  <c r="BD142" i="17" l="1"/>
  <c r="BB143"/>
  <c r="BX144" i="20"/>
  <c r="BV145"/>
  <c r="BB142" i="24"/>
  <c r="BD141"/>
  <c r="BD142" l="1"/>
  <c r="BB143"/>
  <c r="BB144" i="17"/>
  <c r="BD143"/>
  <c r="BX145" i="20"/>
  <c r="BV146"/>
  <c r="BD143" i="24" l="1"/>
  <c r="BB144"/>
  <c r="BD144" i="17"/>
  <c r="BB145"/>
  <c r="BV147" i="20"/>
  <c r="BX146"/>
  <c r="BX147" l="1"/>
  <c r="BV148"/>
  <c r="BB145" i="24"/>
  <c r="BD144"/>
  <c r="BD145" i="17"/>
  <c r="BB146"/>
  <c r="BX148" i="20" l="1"/>
  <c r="BV149"/>
  <c r="BB146" i="24"/>
  <c r="BD145"/>
  <c r="BB147" i="17"/>
  <c r="BD146"/>
  <c r="BX149" i="20" l="1"/>
  <c r="BV150"/>
  <c r="BD146" i="24"/>
  <c r="BB147"/>
  <c r="BB148" i="17"/>
  <c r="BD147"/>
  <c r="BV151" i="20" l="1"/>
  <c r="BX150"/>
  <c r="BB149" i="17"/>
  <c r="BD148"/>
  <c r="BB148" i="24"/>
  <c r="BD147"/>
  <c r="BD148" l="1"/>
  <c r="BB149"/>
  <c r="BV152" i="20"/>
  <c r="BX151"/>
  <c r="BB150" i="17"/>
  <c r="BD149"/>
  <c r="BD150" l="1"/>
  <c r="BB151"/>
  <c r="BB150" i="24"/>
  <c r="BD149"/>
  <c r="BX152" i="20"/>
  <c r="BV153"/>
  <c r="BD151" i="17" l="1"/>
  <c r="BB152"/>
  <c r="BD150" i="24"/>
  <c r="BB151"/>
  <c r="BV154" i="20"/>
  <c r="BX153"/>
  <c r="BD152" i="17" l="1"/>
  <c r="BB153"/>
  <c r="BX154" i="20"/>
  <c r="BV155"/>
  <c r="BB152" i="24"/>
  <c r="BD151"/>
  <c r="BD153" i="17" l="1"/>
  <c r="BB154"/>
  <c r="BD152" i="24"/>
  <c r="BB153"/>
  <c r="BV156" i="20"/>
  <c r="BX155"/>
  <c r="BD154" i="17" l="1"/>
  <c r="BB155"/>
  <c r="BX156" i="20"/>
  <c r="BV157"/>
  <c r="BD153" i="24"/>
  <c r="BB154"/>
  <c r="BD155" i="17" l="1"/>
  <c r="BB156"/>
  <c r="BB155" i="24"/>
  <c r="BD154"/>
  <c r="BX157" i="20"/>
  <c r="BV158"/>
  <c r="BB157" i="17" l="1"/>
  <c r="BD156"/>
  <c r="BD155" i="24"/>
  <c r="BB156"/>
  <c r="BV159" i="20"/>
  <c r="BX158"/>
  <c r="BB158" i="17" l="1"/>
  <c r="BD157"/>
  <c r="BV160" i="20"/>
  <c r="BX159"/>
  <c r="BD156" i="24"/>
  <c r="BB157"/>
  <c r="BD158" i="17" l="1"/>
  <c r="BB159"/>
  <c r="BX160" i="20"/>
  <c r="BV161"/>
  <c r="BB158" i="24"/>
  <c r="BD157"/>
  <c r="BD159" i="17" l="1"/>
  <c r="BB160"/>
  <c r="BD158" i="24"/>
  <c r="BB159"/>
  <c r="BX161" i="20"/>
  <c r="BV162"/>
  <c r="BV163" l="1"/>
  <c r="BX162"/>
  <c r="BD160" i="17"/>
  <c r="BB161"/>
  <c r="BB160" i="24"/>
  <c r="BD159"/>
  <c r="BX163" i="20" l="1"/>
  <c r="BV164"/>
  <c r="BD160" i="24"/>
  <c r="BB161"/>
  <c r="BD161" i="17"/>
  <c r="BB162"/>
  <c r="BX164" i="20" l="1"/>
  <c r="BV165"/>
  <c r="BD162" i="17"/>
  <c r="BB163"/>
  <c r="BB162" i="24"/>
  <c r="BD161"/>
  <c r="BX165" i="20" l="1"/>
  <c r="BV166"/>
  <c r="BB163" i="24"/>
  <c r="BD162"/>
  <c r="BB164" i="17"/>
  <c r="BD163"/>
  <c r="BX166" i="20" l="1"/>
  <c r="BV167"/>
  <c r="BB165" i="17"/>
  <c r="BD164"/>
  <c r="BB164" i="24"/>
  <c r="BD163"/>
  <c r="BX167" i="20" l="1"/>
  <c r="BV168"/>
  <c r="BB166" i="17"/>
  <c r="BD165"/>
  <c r="BD164" i="24"/>
  <c r="BB165"/>
  <c r="BD165" l="1"/>
  <c r="BB166"/>
  <c r="BX168" i="20"/>
  <c r="BV169"/>
  <c r="BD166" i="17"/>
  <c r="BB167"/>
  <c r="BD166" i="24" l="1"/>
  <c r="BB167"/>
  <c r="BD167" i="17"/>
  <c r="BB168"/>
  <c r="BV170" i="20"/>
  <c r="BX169"/>
  <c r="BD167" i="24" l="1"/>
  <c r="BB168"/>
  <c r="BV171" i="20"/>
  <c r="BX170"/>
  <c r="BB169" i="17"/>
  <c r="BD168"/>
  <c r="BD168" i="24" l="1"/>
  <c r="BB169"/>
  <c r="BV172" i="20"/>
  <c r="BX171"/>
  <c r="BB170" i="17"/>
  <c r="BD169"/>
  <c r="BD169" i="24" l="1"/>
  <c r="BB170"/>
  <c r="BX172" i="20"/>
  <c r="BV173"/>
  <c r="BD170" i="17"/>
  <c r="BB171"/>
  <c r="BD170" i="24" l="1"/>
  <c r="BB171"/>
  <c r="BD171" i="17"/>
  <c r="BB172"/>
  <c r="BV174" i="20"/>
  <c r="BX173"/>
  <c r="BD171" i="24" l="1"/>
  <c r="BB172"/>
  <c r="BX174" i="20"/>
  <c r="BV175"/>
  <c r="BD172" i="17"/>
  <c r="BB173"/>
  <c r="BB173" i="24" l="1"/>
  <c r="BD172"/>
  <c r="BD173" i="17"/>
  <c r="BB174"/>
  <c r="BX175" i="20"/>
  <c r="BV176"/>
  <c r="BD173" i="24" l="1"/>
  <c r="BB174"/>
  <c r="BX176" i="20"/>
  <c r="BV177"/>
  <c r="BB175" i="17"/>
  <c r="BD174"/>
  <c r="BD174" i="24" l="1"/>
  <c r="BB175"/>
  <c r="BD175" i="17"/>
  <c r="BB176"/>
  <c r="BX177" i="20"/>
  <c r="BV178"/>
  <c r="BD175" i="24" l="1"/>
  <c r="BB176"/>
  <c r="BX178" i="20"/>
  <c r="BV179"/>
  <c r="BD176" i="17"/>
  <c r="BB177"/>
  <c r="BB178" l="1"/>
  <c r="BD177"/>
  <c r="BB177" i="24"/>
  <c r="BD176"/>
  <c r="BX179" i="20"/>
  <c r="BV180"/>
  <c r="BB179" i="17" l="1"/>
  <c r="BD178"/>
  <c r="BB178" i="24"/>
  <c r="BD177"/>
  <c r="BV181" i="20"/>
  <c r="BX180"/>
  <c r="BV182" l="1"/>
  <c r="BX181"/>
  <c r="BB180" i="17"/>
  <c r="BD179"/>
  <c r="BD178" i="24"/>
  <c r="BB179"/>
  <c r="BX182" i="20" l="1"/>
  <c r="BV183"/>
  <c r="BD180" i="17"/>
  <c r="BB181"/>
  <c r="BD179" i="24"/>
  <c r="BB180"/>
  <c r="BV184" i="20" l="1"/>
  <c r="BX183"/>
  <c r="BD180" i="24"/>
  <c r="BB181"/>
  <c r="BD181" i="17"/>
  <c r="BB182"/>
  <c r="BX184" i="20" l="1"/>
  <c r="BV185"/>
  <c r="BD182" i="17"/>
  <c r="BB183"/>
  <c r="BB182" i="24"/>
  <c r="BD181"/>
  <c r="BX185" i="20" l="1"/>
  <c r="BV186"/>
  <c r="BD182" i="24"/>
  <c r="BB183"/>
  <c r="BD183" i="17"/>
  <c r="BB184"/>
  <c r="BD184" l="1"/>
  <c r="BB185"/>
  <c r="BV187" i="20"/>
  <c r="BX186"/>
  <c r="BD183" i="24"/>
  <c r="BB184"/>
  <c r="BB185" l="1"/>
  <c r="BD184"/>
  <c r="BB186" i="17"/>
  <c r="BD185"/>
  <c r="BV188" i="20"/>
  <c r="BX187"/>
  <c r="BB186" i="24" l="1"/>
  <c r="BD185"/>
  <c r="BX188" i="20"/>
  <c r="BV189"/>
  <c r="BD186" i="17"/>
  <c r="BB187"/>
  <c r="BD186" i="24" l="1"/>
  <c r="BB187"/>
  <c r="BD187" i="17"/>
  <c r="BB188"/>
  <c r="BV190" i="20"/>
  <c r="BX189"/>
  <c r="BD187" i="24" l="1"/>
  <c r="BB188"/>
  <c r="BV191" i="20"/>
  <c r="BX190"/>
  <c r="BD188" i="17"/>
  <c r="BB189"/>
  <c r="BD188" i="24" l="1"/>
  <c r="BB189"/>
  <c r="BX191" i="20"/>
  <c r="BV192"/>
  <c r="BB190" i="17"/>
  <c r="BD189"/>
  <c r="BD189" i="24" l="1"/>
  <c r="BB190"/>
  <c r="BB191" i="17"/>
  <c r="BD190"/>
  <c r="BX192" i="20"/>
  <c r="BV193"/>
  <c r="BD190" i="24" l="1"/>
  <c r="BB191"/>
  <c r="BX193" i="20"/>
  <c r="BV194"/>
  <c r="BD191" i="17"/>
  <c r="BB192"/>
  <c r="BB192" i="24" l="1"/>
  <c r="BD191"/>
  <c r="BD192" i="17"/>
  <c r="BB193"/>
  <c r="BV195" i="20"/>
  <c r="BX194"/>
  <c r="BB193" i="24" l="1"/>
  <c r="BD192"/>
  <c r="BX195" i="20"/>
  <c r="BV196"/>
  <c r="BD193" i="17"/>
  <c r="BB194"/>
  <c r="BB194" i="24" l="1"/>
  <c r="BD193"/>
  <c r="BD194" i="17"/>
  <c r="BB195"/>
  <c r="BV197" i="20"/>
  <c r="BX196"/>
  <c r="BD194" i="24" l="1"/>
  <c r="BB195"/>
  <c r="BV198" i="20"/>
  <c r="BX197"/>
  <c r="BD195" i="17"/>
  <c r="BB196"/>
  <c r="BB197" l="1"/>
  <c r="BD196"/>
  <c r="BB196" i="24"/>
  <c r="BD195"/>
  <c r="BX198" i="20"/>
  <c r="BV199"/>
  <c r="BV200" l="1"/>
  <c r="BX199"/>
  <c r="BB197" i="24"/>
  <c r="BD196"/>
  <c r="BB198" i="17"/>
  <c r="BD197"/>
  <c r="BX200" i="20" l="1"/>
  <c r="BV201"/>
  <c r="BD197" i="24"/>
  <c r="BB198"/>
  <c r="BD198" i="17"/>
  <c r="BB199"/>
  <c r="BV202" i="20" l="1"/>
  <c r="BX201"/>
  <c r="BD199" i="17"/>
  <c r="BB200"/>
  <c r="BD198" i="24"/>
  <c r="BB199"/>
  <c r="BX202" i="20" l="1"/>
  <c r="BV203"/>
  <c r="BB200" i="24"/>
  <c r="BD199"/>
  <c r="BD200" i="17"/>
  <c r="BB201"/>
  <c r="BV204" i="20" l="1"/>
  <c r="BX203"/>
  <c r="BD200" i="24"/>
  <c r="BB201"/>
  <c r="BB202" i="17"/>
  <c r="BD201"/>
  <c r="BX204" i="20" l="1"/>
  <c r="BV205"/>
  <c r="BB203" i="17"/>
  <c r="BD202"/>
  <c r="BD201" i="24"/>
  <c r="BB202"/>
  <c r="BV206" i="20" l="1"/>
  <c r="BX205"/>
  <c r="BD203" i="17"/>
  <c r="BB204"/>
  <c r="BB203" i="24"/>
  <c r="BD202"/>
  <c r="BV207" i="20" l="1"/>
  <c r="BX206"/>
  <c r="BD203" i="24"/>
  <c r="BB204"/>
  <c r="BD204" i="17"/>
  <c r="BB205"/>
  <c r="BX207" i="20" l="1"/>
  <c r="BV208"/>
  <c r="BB206" i="17"/>
  <c r="BD205"/>
  <c r="BD204" i="24"/>
  <c r="BB205"/>
  <c r="BX208" i="20" l="1"/>
  <c r="BV209"/>
  <c r="BB207" i="17"/>
  <c r="BD206"/>
  <c r="BD205" i="24"/>
  <c r="BB206"/>
  <c r="BD206" l="1"/>
  <c r="BB207"/>
  <c r="BV210" i="20"/>
  <c r="BX209"/>
  <c r="BD207" i="17"/>
  <c r="BB208"/>
  <c r="BD208" l="1"/>
  <c r="BB209"/>
  <c r="BD207" i="24"/>
  <c r="BB208"/>
  <c r="BV211" i="20"/>
  <c r="BX210"/>
  <c r="BB210" i="17" l="1"/>
  <c r="BD209"/>
  <c r="BX211" i="20"/>
  <c r="BV212"/>
  <c r="BD208" i="24"/>
  <c r="BB209"/>
  <c r="BD210" i="17" l="1"/>
  <c r="BB211"/>
  <c r="BB210" i="24"/>
  <c r="BD209"/>
  <c r="BV213" i="20"/>
  <c r="BX212"/>
  <c r="BD211" i="17" l="1"/>
  <c r="BB212"/>
  <c r="BD210" i="24"/>
  <c r="BB211"/>
  <c r="BX213" i="20"/>
  <c r="BV214"/>
  <c r="BD212" i="17" l="1"/>
  <c r="BB213"/>
  <c r="BX214" i="20"/>
  <c r="BV215"/>
  <c r="BD211" i="24"/>
  <c r="BB212"/>
  <c r="BD213" i="17" l="1"/>
  <c r="BB214"/>
  <c r="BB213" i="24"/>
  <c r="BD212"/>
  <c r="BX215" i="20"/>
  <c r="BV216"/>
  <c r="BD214" i="17" l="1"/>
  <c r="BB215"/>
  <c r="BD213" i="24"/>
  <c r="BB214"/>
  <c r="BV217" i="20"/>
  <c r="BX216"/>
  <c r="BB216" i="17" l="1"/>
  <c r="BD215"/>
  <c r="BX217" i="20"/>
  <c r="BV218"/>
  <c r="BD214" i="24"/>
  <c r="BB215"/>
  <c r="BB217" i="17" l="1"/>
  <c r="BD216"/>
  <c r="BB216" i="24"/>
  <c r="BD215"/>
  <c r="BX218" i="20"/>
  <c r="BV219"/>
  <c r="BB218" i="17" l="1"/>
  <c r="BD217"/>
  <c r="BB217" i="24"/>
  <c r="BD216"/>
  <c r="BX219" i="20"/>
  <c r="BV220"/>
  <c r="BB219" i="17" l="1"/>
  <c r="BD218"/>
  <c r="BD217" i="24"/>
  <c r="BB218"/>
  <c r="BX220" i="20"/>
  <c r="BV221"/>
  <c r="BB220" i="17" l="1"/>
  <c r="BD219"/>
  <c r="BX221" i="20"/>
  <c r="BV222"/>
  <c r="BD218" i="24"/>
  <c r="BB219"/>
  <c r="BD220" i="17" l="1"/>
  <c r="BB221"/>
  <c r="BD219" i="24"/>
  <c r="BB220"/>
  <c r="BX222" i="20"/>
  <c r="BV223"/>
  <c r="BB222" i="17" l="1"/>
  <c r="BD221"/>
  <c r="BV224" i="20"/>
  <c r="BX223"/>
  <c r="BD220" i="24"/>
  <c r="BB221"/>
  <c r="BD222" i="17" l="1"/>
  <c r="BB223"/>
  <c r="BX224" i="20"/>
  <c r="BV225"/>
  <c r="BB222" i="24"/>
  <c r="BD221"/>
  <c r="BB224" i="17" l="1"/>
  <c r="BD223"/>
  <c r="BD222" i="24"/>
  <c r="BB223"/>
  <c r="BV226" i="20"/>
  <c r="BX225"/>
  <c r="BD224" i="17" l="1"/>
  <c r="BB225"/>
  <c r="BV227" i="20"/>
  <c r="BX226"/>
  <c r="BD223" i="24"/>
  <c r="BB224"/>
  <c r="BD224" l="1"/>
  <c r="BB225"/>
  <c r="BD225" i="17"/>
  <c r="BB226"/>
  <c r="BV228" i="20"/>
  <c r="BX227"/>
  <c r="BB226" i="24" l="1"/>
  <c r="BD225"/>
  <c r="BX228" i="20"/>
  <c r="BV229"/>
  <c r="BD226" i="17"/>
  <c r="BB227"/>
  <c r="BD226" i="24" l="1"/>
  <c r="BB227"/>
  <c r="BD227" i="17"/>
  <c r="BB228"/>
  <c r="BV230" i="20"/>
  <c r="BX229"/>
  <c r="BD227" i="24" l="1"/>
  <c r="BB228"/>
  <c r="BX230" i="20"/>
  <c r="BV231"/>
  <c r="BB229" i="17"/>
  <c r="BD228"/>
  <c r="BD228" i="24" l="1"/>
  <c r="BB229"/>
  <c r="BD229" i="17"/>
  <c r="BB230"/>
  <c r="BX231" i="20"/>
  <c r="BV232"/>
  <c r="BB230" i="24" l="1"/>
  <c r="BD229"/>
  <c r="BV233" i="20"/>
  <c r="BX232"/>
  <c r="BB231" i="17"/>
  <c r="BD230"/>
  <c r="BD231" l="1"/>
  <c r="BB232"/>
  <c r="BD230" i="24"/>
  <c r="BB231"/>
  <c r="BX233" i="20"/>
  <c r="BV234"/>
  <c r="BB233" i="17" l="1"/>
  <c r="BD232"/>
  <c r="BX234" i="20"/>
  <c r="BV235"/>
  <c r="BB232" i="24"/>
  <c r="BD231"/>
  <c r="BB234" i="17" l="1"/>
  <c r="BD233"/>
  <c r="BD232" i="24"/>
  <c r="BB233"/>
  <c r="BV236" i="20"/>
  <c r="BX235"/>
  <c r="BX236" l="1"/>
  <c r="BV237"/>
  <c r="BB235" i="17"/>
  <c r="BD234"/>
  <c r="BD233" i="24"/>
  <c r="BB234"/>
  <c r="BX237" i="20" l="1"/>
  <c r="BV238"/>
  <c r="BD235" i="17"/>
  <c r="BB236"/>
  <c r="BB235" i="24"/>
  <c r="BD234"/>
  <c r="BD235" l="1"/>
  <c r="BB236"/>
  <c r="BV239" i="20"/>
  <c r="BX238"/>
  <c r="BD236" i="17"/>
  <c r="BB237"/>
  <c r="BD236" i="24" l="1"/>
  <c r="BB237"/>
  <c r="BX239" i="20"/>
  <c r="BV240"/>
  <c r="BD237" i="17"/>
  <c r="BB238"/>
  <c r="BD237" i="24" l="1"/>
  <c r="BB238"/>
  <c r="BD238" i="17"/>
  <c r="BB239"/>
  <c r="BX240" i="20"/>
  <c r="BV241"/>
  <c r="BB239" i="24" l="1"/>
  <c r="BD238"/>
  <c r="BX241" i="20"/>
  <c r="BV242"/>
  <c r="BD239" i="17"/>
  <c r="BB240"/>
  <c r="BD239" i="24" l="1"/>
  <c r="BB240"/>
  <c r="BB241" i="17"/>
  <c r="BD240"/>
  <c r="BV243" i="20"/>
  <c r="BX242"/>
  <c r="BD240" i="24" l="1"/>
  <c r="BB241"/>
  <c r="BV244" i="20"/>
  <c r="BX243"/>
  <c r="BD241" i="17"/>
  <c r="BB242"/>
  <c r="BB242" i="24" l="1"/>
  <c r="BD241"/>
  <c r="BX244" i="20"/>
  <c r="BV245"/>
  <c r="BD242" i="17"/>
  <c r="BB243"/>
  <c r="BB243" i="24" l="1"/>
  <c r="BD242"/>
  <c r="BD243" i="17"/>
  <c r="BB244"/>
  <c r="BX245" i="20"/>
  <c r="BV246"/>
  <c r="BD243" i="24" l="1"/>
  <c r="BB244"/>
  <c r="BV247" i="20"/>
  <c r="BX246"/>
  <c r="BD244" i="17"/>
  <c r="BB245"/>
  <c r="BD244" i="24" l="1"/>
  <c r="BB245"/>
  <c r="BX247" i="20"/>
  <c r="BV248"/>
  <c r="BD245" i="17"/>
  <c r="BB246"/>
  <c r="BB247" l="1"/>
  <c r="BD246"/>
  <c r="BB246" i="24"/>
  <c r="BD245"/>
  <c r="BX248" i="20"/>
  <c r="BV249"/>
  <c r="BV250" l="1"/>
  <c r="BX249"/>
  <c r="BB247" i="24"/>
  <c r="BD246"/>
  <c r="BB248" i="17"/>
  <c r="BD247"/>
  <c r="BB249" l="1"/>
  <c r="BD248"/>
  <c r="BX250" i="20"/>
  <c r="BV251"/>
  <c r="BD247" i="24"/>
  <c r="BB248"/>
  <c r="BB250" i="17" l="1"/>
  <c r="BD249"/>
  <c r="BB249" i="24"/>
  <c r="BD248"/>
  <c r="BX251" i="20"/>
  <c r="BV252"/>
  <c r="BD250" i="17" l="1"/>
  <c r="BB251"/>
  <c r="BB250" i="24"/>
  <c r="BD249"/>
  <c r="BV253" i="20"/>
  <c r="BX252"/>
  <c r="BD251" i="17" l="1"/>
  <c r="BB252"/>
  <c r="BD250" i="24"/>
  <c r="BB251"/>
  <c r="BX253" i="20"/>
  <c r="BV254"/>
  <c r="BB253" i="17" l="1"/>
  <c r="BD252"/>
  <c r="BV255" i="20"/>
  <c r="BX254"/>
  <c r="BD251" i="24"/>
  <c r="BB252"/>
  <c r="BB254" i="17" l="1"/>
  <c r="BD253"/>
  <c r="BX255" i="20"/>
  <c r="BV256"/>
  <c r="BD252" i="24"/>
  <c r="BB253"/>
  <c r="BB255" i="17" l="1"/>
  <c r="BD254"/>
  <c r="BD253" i="24"/>
  <c r="BB254"/>
  <c r="BX256" i="20"/>
  <c r="BV257"/>
  <c r="BD255" i="17" l="1"/>
  <c r="BB256"/>
  <c r="BV258" i="20"/>
  <c r="BX257"/>
  <c r="BB255" i="24"/>
  <c r="BD254"/>
  <c r="BB256" l="1"/>
  <c r="BD255"/>
  <c r="BB257" i="17"/>
  <c r="BD256"/>
  <c r="BX258" i="20"/>
  <c r="BV259"/>
  <c r="BD256" i="24" l="1"/>
  <c r="BB257"/>
  <c r="BD257" i="17"/>
  <c r="BB258"/>
  <c r="BV260" i="20"/>
  <c r="BX259"/>
  <c r="BB258" i="24" l="1"/>
  <c r="BD257"/>
  <c r="BV261" i="20"/>
  <c r="BX260"/>
  <c r="BD258" i="17"/>
  <c r="BB259"/>
  <c r="BB259" i="24" l="1"/>
  <c r="BD258"/>
  <c r="BX261" i="20"/>
  <c r="BV262"/>
  <c r="BB260" i="17"/>
  <c r="BD259"/>
  <c r="BD259" i="24" l="1"/>
  <c r="BB260"/>
  <c r="BD260" i="17"/>
  <c r="BB261"/>
  <c r="BV263" i="20"/>
  <c r="BX262"/>
  <c r="BD260" i="24" l="1"/>
  <c r="BB261"/>
  <c r="BX263" i="20"/>
  <c r="BV264"/>
  <c r="BB262" i="17"/>
  <c r="BD261"/>
  <c r="BD261" i="24" l="1"/>
  <c r="BB262"/>
  <c r="BD262" i="17"/>
  <c r="BB263"/>
  <c r="BV265" i="20"/>
  <c r="BX264"/>
  <c r="BD262" i="24" l="1"/>
  <c r="BB263"/>
  <c r="BX265" i="20"/>
  <c r="BV266"/>
  <c r="BD263" i="17"/>
  <c r="BB264"/>
  <c r="BD263" i="24" l="1"/>
  <c r="BB264"/>
  <c r="BB265" i="17"/>
  <c r="BD264"/>
  <c r="BX266" i="20"/>
  <c r="BV267"/>
  <c r="BB265" i="24" l="1"/>
  <c r="BD264"/>
  <c r="BD265" i="17"/>
  <c r="BB266"/>
  <c r="BX267" i="20"/>
  <c r="BV268"/>
  <c r="BD265" i="24" l="1"/>
  <c r="BB266"/>
  <c r="BX268" i="20"/>
  <c r="BV269"/>
  <c r="BD266" i="17"/>
  <c r="BB267"/>
  <c r="BD266" i="24" l="1"/>
  <c r="BB267"/>
  <c r="BB268" i="17"/>
  <c r="BD267"/>
  <c r="BX269" i="20"/>
  <c r="BV270"/>
  <c r="BV271" l="1"/>
  <c r="BX270"/>
  <c r="BD267" i="24"/>
  <c r="BB268"/>
  <c r="BB269" i="17"/>
  <c r="BD268"/>
  <c r="BX271" i="20" l="1"/>
  <c r="BV272"/>
  <c r="BB270" i="17"/>
  <c r="BD269"/>
  <c r="BB269" i="24"/>
  <c r="BD268"/>
  <c r="BD269" l="1"/>
  <c r="BB270"/>
  <c r="BV273" i="20"/>
  <c r="BX272"/>
  <c r="BD270" i="17"/>
  <c r="BB271"/>
  <c r="BB271" i="24" l="1"/>
  <c r="BD270"/>
  <c r="BD271" i="17"/>
  <c r="BB272"/>
  <c r="BX273" i="20"/>
  <c r="BV274"/>
  <c r="BD271" i="24" l="1"/>
  <c r="BB272"/>
  <c r="BX274" i="20"/>
  <c r="BV275"/>
  <c r="BB273" i="17"/>
  <c r="BD272"/>
  <c r="BB273" i="24" l="1"/>
  <c r="BD272"/>
  <c r="BD273" i="17"/>
  <c r="BB274"/>
  <c r="BV276" i="20"/>
  <c r="BX275"/>
  <c r="BD273" i="24" l="1"/>
  <c r="BB274"/>
  <c r="BX276" i="20"/>
  <c r="BV277"/>
  <c r="BB275" i="17"/>
  <c r="BD274"/>
  <c r="BD274" i="24" l="1"/>
  <c r="BB275"/>
  <c r="BB276" i="17"/>
  <c r="BD275"/>
  <c r="BX277" i="20"/>
  <c r="BV278"/>
  <c r="BB276" i="24" l="1"/>
  <c r="BD275"/>
  <c r="BB277" i="17"/>
  <c r="BD276"/>
  <c r="BV279" i="20"/>
  <c r="BX278"/>
  <c r="BB277" i="24" l="1"/>
  <c r="BD276"/>
  <c r="BX279" i="20"/>
  <c r="BV280"/>
  <c r="BD277" i="17"/>
  <c r="BB278"/>
  <c r="BD277" i="24" l="1"/>
  <c r="BB278"/>
  <c r="BB279" i="17"/>
  <c r="BD278"/>
  <c r="BV281" i="20"/>
  <c r="BX280"/>
  <c r="BD278" i="24" l="1"/>
  <c r="BB279"/>
  <c r="BB280" i="17"/>
  <c r="BD279"/>
  <c r="BX281" i="20"/>
  <c r="BV282"/>
  <c r="BD279" i="24" l="1"/>
  <c r="BB280"/>
  <c r="BX282" i="20"/>
  <c r="BV283"/>
  <c r="BB281" i="17"/>
  <c r="BD280"/>
  <c r="BB281" i="24" l="1"/>
  <c r="BD280"/>
  <c r="BB282" i="17"/>
  <c r="BD281"/>
  <c r="BX283" i="20"/>
  <c r="BV284"/>
  <c r="BV285" l="1"/>
  <c r="BX284"/>
  <c r="BB283" i="17"/>
  <c r="BD282"/>
  <c r="BD281" i="24"/>
  <c r="BB282"/>
  <c r="BX285" i="20" l="1"/>
  <c r="BV286"/>
  <c r="BD283" i="17"/>
  <c r="BB284"/>
  <c r="BD282" i="24"/>
  <c r="BB283"/>
  <c r="BX286" i="20" l="1"/>
  <c r="BV287"/>
  <c r="BB284" i="24"/>
  <c r="BD283"/>
  <c r="BB285" i="17"/>
  <c r="BD284"/>
  <c r="BB286" l="1"/>
  <c r="BD285"/>
  <c r="BX287" i="20"/>
  <c r="BV288"/>
  <c r="BB285" i="24"/>
  <c r="BD284"/>
  <c r="BB287" i="17" l="1"/>
  <c r="BD286"/>
  <c r="BD285" i="24"/>
  <c r="BB286"/>
  <c r="BX288" i="20"/>
  <c r="BV289"/>
  <c r="BB288" i="17" l="1"/>
  <c r="BD287"/>
  <c r="BX289" i="20"/>
  <c r="BV290"/>
  <c r="BB287" i="24"/>
  <c r="BD286"/>
  <c r="BB289" i="17" l="1"/>
  <c r="BD288"/>
  <c r="BB288" i="24"/>
  <c r="BD287"/>
  <c r="BV291" i="20"/>
  <c r="BX290"/>
  <c r="BX291" l="1"/>
  <c r="BV292"/>
  <c r="BD289" i="17"/>
  <c r="BB290"/>
  <c r="BD288" i="24"/>
  <c r="BB289"/>
  <c r="BX292" i="20" l="1"/>
  <c r="BV293"/>
  <c r="BD289" i="24"/>
  <c r="BB290"/>
  <c r="BD290" i="17"/>
  <c r="BB291"/>
  <c r="BX293" i="20" l="1"/>
  <c r="BV294"/>
  <c r="BB292" i="17"/>
  <c r="BD291"/>
  <c r="BB291" i="24"/>
  <c r="BD290"/>
  <c r="BX294" i="20" l="1"/>
  <c r="BV295"/>
  <c r="BD291" i="24"/>
  <c r="BB292"/>
  <c r="BB293" i="17"/>
  <c r="BD292"/>
  <c r="BV296" i="20" l="1"/>
  <c r="BX295"/>
  <c r="BB294" i="17"/>
  <c r="BD293"/>
  <c r="BD292" i="24"/>
  <c r="BB293"/>
  <c r="BX296" i="20" l="1"/>
  <c r="BV297"/>
  <c r="BB295" i="17"/>
  <c r="BD294"/>
  <c r="BB294" i="24"/>
  <c r="BD293"/>
  <c r="BX297" i="20" l="1"/>
  <c r="BV298"/>
  <c r="BB296" i="17"/>
  <c r="BD295"/>
  <c r="BB295" i="24"/>
  <c r="BD294"/>
  <c r="BX298" i="20" l="1"/>
  <c r="BV299"/>
  <c r="BB296" i="24"/>
  <c r="BD295"/>
  <c r="BD296" i="17"/>
  <c r="BB297"/>
  <c r="BX299" i="20" l="1"/>
  <c r="BV300"/>
  <c r="BB297" i="24"/>
  <c r="BD296"/>
  <c r="BB298" i="17"/>
  <c r="BD297"/>
  <c r="BV301" i="20" l="1"/>
  <c r="BX300"/>
  <c r="BD298" i="17"/>
  <c r="BB299"/>
  <c r="BD297" i="24"/>
  <c r="BB298"/>
  <c r="BV302" i="20" l="1"/>
  <c r="BX301"/>
  <c r="BB299" i="24"/>
  <c r="BD298"/>
  <c r="BB300" i="17"/>
  <c r="BD299"/>
  <c r="BD300" l="1"/>
  <c r="BB301"/>
  <c r="BX302" i="20"/>
  <c r="BV303"/>
  <c r="BD299" i="24"/>
  <c r="BB300"/>
  <c r="BB302" i="17" l="1"/>
  <c r="BD301"/>
  <c r="BB301" i="24"/>
  <c r="BD300"/>
  <c r="BX303" i="20"/>
  <c r="BV304"/>
  <c r="BB303" i="17" l="1"/>
  <c r="BD302"/>
  <c r="BD301" i="24"/>
  <c r="BB302"/>
  <c r="BV305" i="20"/>
  <c r="BX304"/>
  <c r="BD303" i="17" l="1"/>
  <c r="BB304"/>
  <c r="BX305" i="20"/>
  <c r="BV306"/>
  <c r="BD302" i="24"/>
  <c r="BB303"/>
  <c r="BD304" i="17" l="1"/>
  <c r="BB305"/>
  <c r="BB304" i="24"/>
  <c r="BD303"/>
  <c r="BX306" i="20"/>
  <c r="BV307"/>
  <c r="BB306" i="17" l="1"/>
  <c r="BD305"/>
  <c r="BD304" i="24"/>
  <c r="BB305"/>
  <c r="BV308" i="20"/>
  <c r="BX307"/>
  <c r="BX308" l="1"/>
  <c r="BV309"/>
  <c r="BD306" i="17"/>
  <c r="BB307"/>
  <c r="BB306" i="24"/>
  <c r="BD305"/>
  <c r="BV310" i="20" l="1"/>
  <c r="BX309"/>
  <c r="BB307" i="24"/>
  <c r="BD306"/>
  <c r="BB308" i="17"/>
  <c r="BD307"/>
  <c r="BX310" i="20" l="1"/>
  <c r="BV311"/>
  <c r="BD307" i="24"/>
  <c r="BB308"/>
  <c r="BB309" i="17"/>
  <c r="BD308"/>
  <c r="BV312" i="20" l="1"/>
  <c r="BX311"/>
  <c r="BB310" i="17"/>
  <c r="BD309"/>
  <c r="BD308" i="24"/>
  <c r="BB309"/>
  <c r="BD309" l="1"/>
  <c r="BB310"/>
  <c r="BB311" i="17"/>
  <c r="BD310"/>
  <c r="BV313" i="20"/>
  <c r="BX312"/>
  <c r="BV314" l="1"/>
  <c r="BX314" s="1"/>
  <c r="BY15" s="1"/>
  <c r="BX313"/>
  <c r="BD310" i="24"/>
  <c r="BB311"/>
  <c r="BD311" i="17"/>
  <c r="BB312"/>
  <c r="B44" i="26" l="1"/>
  <c r="AH35"/>
  <c r="B18" i="21"/>
  <c r="AH40" i="26"/>
  <c r="AE45" i="21"/>
  <c r="G16"/>
  <c r="G39"/>
  <c r="B11" i="26"/>
  <c r="AE18" i="21"/>
  <c r="AE36"/>
  <c r="AE41" i="26"/>
  <c r="B14"/>
  <c r="AE17" i="21"/>
  <c r="G35" i="26"/>
  <c r="AE22"/>
  <c r="B38"/>
  <c r="AE25"/>
  <c r="AH46" i="21"/>
  <c r="AH19"/>
  <c r="G17" i="26"/>
  <c r="AH23"/>
  <c r="G43"/>
  <c r="AH38" i="21"/>
  <c r="AE28" i="26"/>
  <c r="B11" i="21"/>
  <c r="B36" i="26"/>
  <c r="G17" i="21"/>
  <c r="B16" i="26"/>
  <c r="AE20" i="21"/>
  <c r="B48" i="26"/>
  <c r="AE33" i="21"/>
  <c r="AH12" i="26"/>
  <c r="AH38"/>
  <c r="AE29" i="21"/>
  <c r="B45"/>
  <c r="AH23"/>
  <c r="G13" i="26"/>
  <c r="B42"/>
  <c r="AE13"/>
  <c r="AE46" i="21"/>
  <c r="B35"/>
  <c r="B15"/>
  <c r="AH14" i="26"/>
  <c r="G21"/>
  <c r="G33"/>
  <c r="AH33"/>
  <c r="AH27" i="21"/>
  <c r="B30"/>
  <c r="AH39" i="26"/>
  <c r="AH44" i="21"/>
  <c r="AH26"/>
  <c r="AH36" i="26"/>
  <c r="G19"/>
  <c r="AE15" i="21"/>
  <c r="G39" i="26"/>
  <c r="B46"/>
  <c r="AE34" i="21"/>
  <c r="B17" i="26"/>
  <c r="B19"/>
  <c r="AH27"/>
  <c r="AH14" i="21"/>
  <c r="B29" i="26"/>
  <c r="G24" i="21"/>
  <c r="AH44" i="26"/>
  <c r="AH34"/>
  <c r="AE15"/>
  <c r="G41"/>
  <c r="AH15" i="21"/>
  <c r="B36"/>
  <c r="AH36"/>
  <c r="AH45"/>
  <c r="AE19" i="26"/>
  <c r="AE47" i="21"/>
  <c r="B32" i="26"/>
  <c r="AH24"/>
  <c r="G38"/>
  <c r="G27"/>
  <c r="AE41" i="21"/>
  <c r="AE35"/>
  <c r="G28"/>
  <c r="AE24"/>
  <c r="B35" i="26"/>
  <c r="AE48" i="21"/>
  <c r="B18" i="26"/>
  <c r="G45"/>
  <c r="B47" i="21"/>
  <c r="AH30" i="26"/>
  <c r="AH29" i="21"/>
  <c r="AH25"/>
  <c r="AE26" i="26"/>
  <c r="AE30" i="21"/>
  <c r="G12" i="26"/>
  <c r="AH45"/>
  <c r="B10"/>
  <c r="G14"/>
  <c r="AH28" i="21"/>
  <c r="B46"/>
  <c r="B15" i="26"/>
  <c r="G36"/>
  <c r="AE47"/>
  <c r="G20" i="21"/>
  <c r="B20" i="26"/>
  <c r="B41" i="21"/>
  <c r="AH37"/>
  <c r="AH26" i="26"/>
  <c r="B26"/>
  <c r="B37" i="21"/>
  <c r="AH28" i="26"/>
  <c r="G22" i="21"/>
  <c r="B23" i="26"/>
  <c r="AH21" i="21"/>
  <c r="AE31"/>
  <c r="B28"/>
  <c r="G23"/>
  <c r="AE24" i="26"/>
  <c r="AE42" i="21"/>
  <c r="AE39"/>
  <c r="B31" i="26"/>
  <c r="B41"/>
  <c r="AH48"/>
  <c r="AE44" i="21"/>
  <c r="B49" i="26"/>
  <c r="AE17"/>
  <c r="AE38"/>
  <c r="B43" i="21"/>
  <c r="B38"/>
  <c r="B21" i="26"/>
  <c r="AE12" i="21"/>
  <c r="AH24"/>
  <c r="AE13"/>
  <c r="G48"/>
  <c r="B32"/>
  <c r="G12"/>
  <c r="B13" i="26"/>
  <c r="AH15"/>
  <c r="AE37"/>
  <c r="G20"/>
  <c r="B37"/>
  <c r="AH18"/>
  <c r="G30" i="21"/>
  <c r="B40"/>
  <c r="G48" i="26"/>
  <c r="B12"/>
  <c r="AH22" i="21"/>
  <c r="B28" i="26"/>
  <c r="AE22" i="21"/>
  <c r="G24" i="26"/>
  <c r="AH32" i="21"/>
  <c r="AH13"/>
  <c r="AH29" i="26"/>
  <c r="B13" i="21"/>
  <c r="AE27"/>
  <c r="AE20" i="26"/>
  <c r="AH11"/>
  <c r="AE37" i="21"/>
  <c r="AE33" i="26"/>
  <c r="AH40" i="21"/>
  <c r="G27"/>
  <c r="AE31" i="26"/>
  <c r="AE29"/>
  <c r="B49" i="21"/>
  <c r="G38"/>
  <c r="G21"/>
  <c r="G46"/>
  <c r="AE35" i="26"/>
  <c r="AE23"/>
  <c r="G47" i="21"/>
  <c r="B48"/>
  <c r="G42" i="26"/>
  <c r="AE43" i="21"/>
  <c r="G44"/>
  <c r="G18"/>
  <c r="B20"/>
  <c r="G32" i="26"/>
  <c r="AH25"/>
  <c r="G31" i="21"/>
  <c r="G14"/>
  <c r="G31" i="26"/>
  <c r="B33"/>
  <c r="AH49"/>
  <c r="AH42"/>
  <c r="B39" i="21"/>
  <c r="B34"/>
  <c r="B27" i="26"/>
  <c r="G46"/>
  <c r="AE49" i="21"/>
  <c r="G25" i="26"/>
  <c r="AE27"/>
  <c r="G25" i="21"/>
  <c r="B10"/>
  <c r="G11"/>
  <c r="B17"/>
  <c r="G36"/>
  <c r="B19"/>
  <c r="AH46" i="26"/>
  <c r="B45"/>
  <c r="B30"/>
  <c r="G40"/>
  <c r="AH17"/>
  <c r="AH13"/>
  <c r="AE40"/>
  <c r="AH49" i="21"/>
  <c r="G42"/>
  <c r="G19"/>
  <c r="AE42" i="26"/>
  <c r="AE28" i="21"/>
  <c r="AE14"/>
  <c r="B34" i="26"/>
  <c r="AH35" i="21"/>
  <c r="B25"/>
  <c r="AE46" i="26"/>
  <c r="AE43"/>
  <c r="AH20"/>
  <c r="G32" i="21"/>
  <c r="G44" i="26"/>
  <c r="G28"/>
  <c r="AH48" i="21"/>
  <c r="G47" i="26"/>
  <c r="G41" i="21"/>
  <c r="AH31" i="26"/>
  <c r="AE32" i="21"/>
  <c r="AE30" i="26"/>
  <c r="G37"/>
  <c r="AE48"/>
  <c r="G33" i="21"/>
  <c r="G49"/>
  <c r="AE36" i="26"/>
  <c r="AH18" i="21"/>
  <c r="B44"/>
  <c r="B29"/>
  <c r="G22" i="26"/>
  <c r="AE11"/>
  <c r="G15" i="21"/>
  <c r="AH21" i="26"/>
  <c r="G16"/>
  <c r="AH30" i="21"/>
  <c r="B39" i="26"/>
  <c r="G29" i="21"/>
  <c r="AE25"/>
  <c r="AE45" i="26"/>
  <c r="B21" i="21"/>
  <c r="G49" i="26"/>
  <c r="G13" i="21"/>
  <c r="B47" i="26"/>
  <c r="AH22"/>
  <c r="AE39"/>
  <c r="AH34" i="21"/>
  <c r="AH32" i="26"/>
  <c r="B42" i="21"/>
  <c r="G40"/>
  <c r="B27"/>
  <c r="AE49" i="26"/>
  <c r="G30"/>
  <c r="AE32"/>
  <c r="G37" i="21"/>
  <c r="G34"/>
  <c r="AH20"/>
  <c r="AH16"/>
  <c r="B23"/>
  <c r="B22" i="26"/>
  <c r="AH41"/>
  <c r="AH17" i="21"/>
  <c r="AH12"/>
  <c r="G23" i="26"/>
  <c r="AH39" i="21"/>
  <c r="AE38"/>
  <c r="AH33"/>
  <c r="G29" i="26"/>
  <c r="G43" i="21"/>
  <c r="AE26"/>
  <c r="AE12" i="26"/>
  <c r="AH16"/>
  <c r="AH10" i="21"/>
  <c r="G35"/>
  <c r="B26"/>
  <c r="B22"/>
  <c r="AH31"/>
  <c r="G11" i="26"/>
  <c r="G45" i="21"/>
  <c r="AH47"/>
  <c r="AE21"/>
  <c r="AE16"/>
  <c r="G26"/>
  <c r="B25" i="26"/>
  <c r="AH19"/>
  <c r="B16" i="21"/>
  <c r="AE34" i="26"/>
  <c r="G15"/>
  <c r="AE14"/>
  <c r="G34"/>
  <c r="AH43"/>
  <c r="B43"/>
  <c r="AE40" i="21"/>
  <c r="AE21" i="26"/>
  <c r="B14" i="21"/>
  <c r="AH42"/>
  <c r="B24" i="26"/>
  <c r="B40"/>
  <c r="AH41" i="21"/>
  <c r="AE44" i="26"/>
  <c r="B33" i="21"/>
  <c r="B24"/>
  <c r="G18" i="26"/>
  <c r="AE18"/>
  <c r="AE16"/>
  <c r="AH37"/>
  <c r="G26"/>
  <c r="AE19" i="21"/>
  <c r="AH43"/>
  <c r="B31"/>
  <c r="AH47" i="26"/>
  <c r="AE23" i="21"/>
  <c r="B12"/>
  <c r="BD312" i="17"/>
  <c r="BB313"/>
  <c r="BD311" i="24"/>
  <c r="BB312"/>
  <c r="BA24" i="21" l="1"/>
  <c r="D26" i="22"/>
  <c r="AC26" s="1"/>
  <c r="BB26" s="1"/>
  <c r="AT24" i="21"/>
  <c r="BH24"/>
  <c r="BO24"/>
  <c r="D41" i="32"/>
  <c r="D41" i="31"/>
  <c r="B40"/>
  <c r="B40" i="32"/>
  <c r="D42" i="22"/>
  <c r="AC42" s="1"/>
  <c r="BB42" s="1"/>
  <c r="BA40" i="21"/>
  <c r="BO40"/>
  <c r="AT40"/>
  <c r="BH40"/>
  <c r="D45" i="22"/>
  <c r="AC45" s="1"/>
  <c r="BB45" s="1"/>
  <c r="BA43" i="21"/>
  <c r="AT43"/>
  <c r="BO43"/>
  <c r="BH43"/>
  <c r="B17" i="31"/>
  <c r="B17" i="32"/>
  <c r="BA47" i="21"/>
  <c r="D49" i="22"/>
  <c r="AC49" s="1"/>
  <c r="BB49" s="1"/>
  <c r="BO47" i="21"/>
  <c r="BH47"/>
  <c r="AT47"/>
  <c r="B42" i="32"/>
  <c r="B42" i="31"/>
  <c r="D45"/>
  <c r="D45" i="32"/>
  <c r="D26" i="31"/>
  <c r="D26" i="32"/>
  <c r="D40"/>
  <c r="D40" i="31"/>
  <c r="BA35" i="21"/>
  <c r="D37" i="22"/>
  <c r="AC37" s="1"/>
  <c r="BB37" s="1"/>
  <c r="BO35" i="21"/>
  <c r="AT35"/>
  <c r="BH35"/>
  <c r="D20" i="32"/>
  <c r="D20" i="31"/>
  <c r="BO11" i="21"/>
  <c r="D13" i="22"/>
  <c r="AC13" s="1"/>
  <c r="BB13" s="1"/>
  <c r="AT11" i="21"/>
  <c r="BA11"/>
  <c r="BH11"/>
  <c r="BB314" i="17"/>
  <c r="BD314" s="1"/>
  <c r="BE15" s="1"/>
  <c r="BD313"/>
  <c r="D33" i="32"/>
  <c r="D33" i="31"/>
  <c r="D25" i="32"/>
  <c r="D25" i="31"/>
  <c r="AT14" i="21"/>
  <c r="BH14"/>
  <c r="BA14"/>
  <c r="BO14"/>
  <c r="D16" i="22"/>
  <c r="AC16" s="1"/>
  <c r="BB16" s="1"/>
  <c r="D28"/>
  <c r="AC28" s="1"/>
  <c r="BB28" s="1"/>
  <c r="BH26" i="21"/>
  <c r="BO26"/>
  <c r="BA26"/>
  <c r="AT26"/>
  <c r="BA23"/>
  <c r="BO23"/>
  <c r="D25" i="22"/>
  <c r="AC25" s="1"/>
  <c r="BB25" s="1"/>
  <c r="BH23" i="21"/>
  <c r="AT23"/>
  <c r="D29" i="22"/>
  <c r="AC29" s="1"/>
  <c r="BB29" s="1"/>
  <c r="BA27" i="21"/>
  <c r="BH27"/>
  <c r="BO27"/>
  <c r="AT27"/>
  <c r="D23" i="32"/>
  <c r="D23" i="31"/>
  <c r="D29"/>
  <c r="D29" i="32"/>
  <c r="D44" i="31"/>
  <c r="D44" i="32"/>
  <c r="AT17" i="21"/>
  <c r="BA17"/>
  <c r="BH17"/>
  <c r="D19" i="22"/>
  <c r="AC19" s="1"/>
  <c r="BB19" s="1"/>
  <c r="BO17" i="21"/>
  <c r="B34" i="32"/>
  <c r="B34" i="31"/>
  <c r="BO48" i="21"/>
  <c r="D50" i="22"/>
  <c r="AC50" s="1"/>
  <c r="BB50" s="1"/>
  <c r="BH48" i="21"/>
  <c r="BA48"/>
  <c r="AT48"/>
  <c r="B44" i="32"/>
  <c r="B44" i="31"/>
  <c r="B20"/>
  <c r="B20" i="32"/>
  <c r="AT38" i="21"/>
  <c r="D40" i="22"/>
  <c r="AC40" s="1"/>
  <c r="BB40" s="1"/>
  <c r="BO38" i="21"/>
  <c r="BH38"/>
  <c r="BA38"/>
  <c r="B38" i="32"/>
  <c r="B38" i="31"/>
  <c r="B30" i="32"/>
  <c r="B30" i="31"/>
  <c r="B33"/>
  <c r="B33" i="32"/>
  <c r="B27" i="31"/>
  <c r="B27" i="32"/>
  <c r="B22" i="31"/>
  <c r="B22" i="32"/>
  <c r="D34" i="31"/>
  <c r="D34" i="32"/>
  <c r="BO36" i="21"/>
  <c r="BH36"/>
  <c r="AT36"/>
  <c r="BA36"/>
  <c r="D38" i="22"/>
  <c r="AC38" s="1"/>
  <c r="BB38" s="1"/>
  <c r="B24" i="32"/>
  <c r="B24" i="31"/>
  <c r="BO15" i="21"/>
  <c r="BA15"/>
  <c r="AT15"/>
  <c r="D17" i="22"/>
  <c r="AC17" s="1"/>
  <c r="BB17" s="1"/>
  <c r="BH15" i="21"/>
  <c r="B43" i="31"/>
  <c r="B43" i="32"/>
  <c r="D42" i="31"/>
  <c r="D42" i="32"/>
  <c r="AE10" i="26"/>
  <c r="D18" i="32"/>
  <c r="D18" i="31"/>
  <c r="BA29" i="21"/>
  <c r="D31" i="22"/>
  <c r="AC31" s="1"/>
  <c r="BB31" s="1"/>
  <c r="BH29" i="21"/>
  <c r="AT29"/>
  <c r="BO29"/>
  <c r="BH25"/>
  <c r="AT25"/>
  <c r="D27" i="22"/>
  <c r="AC27" s="1"/>
  <c r="BB27" s="1"/>
  <c r="BO25" i="21"/>
  <c r="BA25"/>
  <c r="D21" i="22"/>
  <c r="AC21" s="1"/>
  <c r="BB21" s="1"/>
  <c r="BH19" i="21"/>
  <c r="AT19"/>
  <c r="BA19"/>
  <c r="BO19"/>
  <c r="D36" i="22"/>
  <c r="AC36" s="1"/>
  <c r="BB36" s="1"/>
  <c r="BH34" i="21"/>
  <c r="BA34"/>
  <c r="AT34"/>
  <c r="BO34"/>
  <c r="B35" i="32"/>
  <c r="B35" i="31"/>
  <c r="D27" i="32"/>
  <c r="D27" i="31"/>
  <c r="BA46" i="21"/>
  <c r="BH46"/>
  <c r="D48" i="22"/>
  <c r="AC48" s="1"/>
  <c r="BB48" s="1"/>
  <c r="BO46" i="21"/>
  <c r="AT46"/>
  <c r="D22" i="32"/>
  <c r="D22" i="31"/>
  <c r="B32" i="32"/>
  <c r="B32" i="31"/>
  <c r="D24" i="22"/>
  <c r="AC24" s="1"/>
  <c r="BB24" s="1"/>
  <c r="BA22" i="21"/>
  <c r="AT22"/>
  <c r="BH22"/>
  <c r="BO22"/>
  <c r="D36" i="31"/>
  <c r="D36" i="32"/>
  <c r="D30" i="31"/>
  <c r="D30" i="32"/>
  <c r="B29"/>
  <c r="B29" i="31"/>
  <c r="D35" i="32"/>
  <c r="D35" i="31"/>
  <c r="B41" i="32"/>
  <c r="B41" i="31"/>
  <c r="BO20" i="21"/>
  <c r="AT20"/>
  <c r="D22" i="22"/>
  <c r="AC22" s="1"/>
  <c r="BB22" s="1"/>
  <c r="BH20" i="21"/>
  <c r="BA20"/>
  <c r="D51" i="22"/>
  <c r="AC51" s="1"/>
  <c r="BB51" s="1"/>
  <c r="AT49" i="21"/>
  <c r="BA49"/>
  <c r="BO49"/>
  <c r="BH49"/>
  <c r="D31" i="32"/>
  <c r="D31" i="31"/>
  <c r="B19" i="32"/>
  <c r="B19" i="31"/>
  <c r="B28"/>
  <c r="B28" i="32"/>
  <c r="D39" i="22"/>
  <c r="AC39" s="1"/>
  <c r="BB39" s="1"/>
  <c r="AT37" i="21"/>
  <c r="BA37"/>
  <c r="BH37"/>
  <c r="BO37"/>
  <c r="AT41"/>
  <c r="BH41"/>
  <c r="D43" i="22"/>
  <c r="AC43" s="1"/>
  <c r="BB43" s="1"/>
  <c r="BA41" i="21"/>
  <c r="BO41"/>
  <c r="D43" i="32"/>
  <c r="D43" i="31"/>
  <c r="D21"/>
  <c r="D21" i="32"/>
  <c r="D19" i="31"/>
  <c r="D19" i="32"/>
  <c r="B25" i="31"/>
  <c r="B25" i="32"/>
  <c r="B39"/>
  <c r="B39" i="31"/>
  <c r="B36"/>
  <c r="B36" i="32"/>
  <c r="BH45" i="21"/>
  <c r="D47" i="22"/>
  <c r="AC47" s="1"/>
  <c r="BB47" s="1"/>
  <c r="AT45" i="21"/>
  <c r="BA45"/>
  <c r="BO45"/>
  <c r="BO18"/>
  <c r="BH18"/>
  <c r="BA18"/>
  <c r="D20" i="22"/>
  <c r="AC20" s="1"/>
  <c r="BB20" s="1"/>
  <c r="AT18" i="21"/>
  <c r="G10" i="26"/>
  <c r="AH10"/>
  <c r="BA31" i="21"/>
  <c r="AT31"/>
  <c r="D33" i="22"/>
  <c r="AC33" s="1"/>
  <c r="BB33" s="1"/>
  <c r="BO31" i="21"/>
  <c r="BH31"/>
  <c r="BO16"/>
  <c r="AT16"/>
  <c r="BH16"/>
  <c r="BA16"/>
  <c r="D18" i="22"/>
  <c r="AC18" s="1"/>
  <c r="BB18" s="1"/>
  <c r="D32" i="31"/>
  <c r="D32" i="32"/>
  <c r="BA28" i="21"/>
  <c r="D30" i="22"/>
  <c r="AC30" s="1"/>
  <c r="BB30" s="1"/>
  <c r="AT28" i="21"/>
  <c r="BH28"/>
  <c r="BO28"/>
  <c r="BB313" i="24"/>
  <c r="BD312"/>
  <c r="BO12" i="21"/>
  <c r="D14" i="22"/>
  <c r="AC14" s="1"/>
  <c r="BB14" s="1"/>
  <c r="AT12" i="21"/>
  <c r="BA12"/>
  <c r="BH12"/>
  <c r="D35" i="22"/>
  <c r="AC35" s="1"/>
  <c r="BB35" s="1"/>
  <c r="BA33" i="21"/>
  <c r="BH33"/>
  <c r="BO33"/>
  <c r="AT33"/>
  <c r="B31" i="31"/>
  <c r="B31" i="32"/>
  <c r="D37"/>
  <c r="D37" i="31"/>
  <c r="BO42" i="21"/>
  <c r="BA42"/>
  <c r="BH42"/>
  <c r="D44" i="22"/>
  <c r="AC44" s="1"/>
  <c r="BB44" s="1"/>
  <c r="AT42" i="21"/>
  <c r="BO21"/>
  <c r="BA21"/>
  <c r="BH21"/>
  <c r="D23" i="22"/>
  <c r="AC23" s="1"/>
  <c r="BB23" s="1"/>
  <c r="AT21" i="21"/>
  <c r="BO44"/>
  <c r="AT44"/>
  <c r="BA44"/>
  <c r="BH44"/>
  <c r="D46" i="22"/>
  <c r="AC46" s="1"/>
  <c r="BB46" s="1"/>
  <c r="B37" i="32"/>
  <c r="B37" i="31"/>
  <c r="D12" i="22"/>
  <c r="AC12" s="1"/>
  <c r="BB12" s="1"/>
  <c r="BO10" i="21"/>
  <c r="BA39"/>
  <c r="BO39"/>
  <c r="D41" i="22"/>
  <c r="AC41" s="1"/>
  <c r="BB41" s="1"/>
  <c r="BH39" i="21"/>
  <c r="AT39"/>
  <c r="D38" i="32"/>
  <c r="D38" i="31"/>
  <c r="D39"/>
  <c r="D39" i="32"/>
  <c r="D15" i="22"/>
  <c r="AC15" s="1"/>
  <c r="BB15" s="1"/>
  <c r="BH13" i="21"/>
  <c r="BA13"/>
  <c r="BO13"/>
  <c r="AT13"/>
  <c r="BA32"/>
  <c r="AT32"/>
  <c r="D34" i="22"/>
  <c r="AC34" s="1"/>
  <c r="BB34" s="1"/>
  <c r="BH32" i="21"/>
  <c r="BO32"/>
  <c r="B26" i="32"/>
  <c r="B26" i="31"/>
  <c r="D32" i="22"/>
  <c r="AC32" s="1"/>
  <c r="BB32" s="1"/>
  <c r="BA30" i="21"/>
  <c r="AT30"/>
  <c r="BO30"/>
  <c r="BH30"/>
  <c r="D28" i="32"/>
  <c r="D28" i="31"/>
  <c r="B23"/>
  <c r="B23" i="32"/>
  <c r="D24"/>
  <c r="D24" i="31"/>
  <c r="B45" i="32"/>
  <c r="B45" i="31"/>
  <c r="B21" i="32"/>
  <c r="B21" i="31"/>
  <c r="B18"/>
  <c r="B18" i="32"/>
  <c r="AH11" i="21"/>
  <c r="AE11"/>
  <c r="G10"/>
  <c r="AE10"/>
  <c r="BA33" i="26" l="1"/>
  <c r="R37" i="32"/>
  <c r="U37" s="1"/>
  <c r="AM30" i="21"/>
  <c r="R37" i="31"/>
  <c r="U37" s="1"/>
  <c r="BW30" i="26"/>
  <c r="AM45" i="21"/>
  <c r="B47" i="22"/>
  <c r="BW45" i="26"/>
  <c r="BW19"/>
  <c r="R26" i="32"/>
  <c r="U26" s="1"/>
  <c r="AM19" i="21"/>
  <c r="R26" i="31"/>
  <c r="U26" s="1"/>
  <c r="R45"/>
  <c r="U45" s="1"/>
  <c r="R45" i="32"/>
  <c r="U45" s="1"/>
  <c r="AM38" i="21"/>
  <c r="BW38" i="26"/>
  <c r="BW46"/>
  <c r="BV46" i="21"/>
  <c r="AM46"/>
  <c r="R41" i="32"/>
  <c r="U41" s="1"/>
  <c r="BW34" i="26"/>
  <c r="AM34" i="21"/>
  <c r="R41" i="31"/>
  <c r="U41" s="1"/>
  <c r="BW48" i="26"/>
  <c r="AM48" i="21"/>
  <c r="BV48"/>
  <c r="R18" i="32"/>
  <c r="U18" s="1"/>
  <c r="R18" i="31"/>
  <c r="U18" s="1"/>
  <c r="B13" i="22"/>
  <c r="AM11" i="21"/>
  <c r="AM43"/>
  <c r="BW43" i="26"/>
  <c r="AM32"/>
  <c r="AT41"/>
  <c r="CD12"/>
  <c r="CF34"/>
  <c r="CC22"/>
  <c r="BH25"/>
  <c r="BH28"/>
  <c r="AT36"/>
  <c r="BA42"/>
  <c r="CF17"/>
  <c r="AT26"/>
  <c r="AM49"/>
  <c r="AT13"/>
  <c r="AM27"/>
  <c r="CC320" i="20"/>
  <c r="BH10" i="21" s="1"/>
  <c r="BA35" i="26"/>
  <c r="CF33"/>
  <c r="R42" i="32"/>
  <c r="U42" s="1"/>
  <c r="BW35" i="26"/>
  <c r="R42" i="31"/>
  <c r="U42" s="1"/>
  <c r="AM35" i="21"/>
  <c r="R23" i="32"/>
  <c r="U23" s="1"/>
  <c r="BV16" i="21"/>
  <c r="BW16" i="26"/>
  <c r="R23" i="31"/>
  <c r="U23" s="1"/>
  <c r="AM16" i="21"/>
  <c r="R39" i="31"/>
  <c r="U39" s="1"/>
  <c r="AM32" i="21"/>
  <c r="B34" i="22"/>
  <c r="BW32" i="26"/>
  <c r="R39" i="32"/>
  <c r="U39" s="1"/>
  <c r="D17"/>
  <c r="D17" i="31"/>
  <c r="AM49" i="21"/>
  <c r="BW49" i="26"/>
  <c r="B51" i="22"/>
  <c r="R27" i="32"/>
  <c r="U27" s="1"/>
  <c r="BW20" i="26"/>
  <c r="AM20" i="21"/>
  <c r="R27" i="31"/>
  <c r="U27" s="1"/>
  <c r="R32"/>
  <c r="U32" s="1"/>
  <c r="BV25" i="21"/>
  <c r="BW25" i="26"/>
  <c r="AM25" i="21"/>
  <c r="R32" i="32"/>
  <c r="U32" s="1"/>
  <c r="BW29" i="26"/>
  <c r="R36" i="32"/>
  <c r="U36" s="1"/>
  <c r="B31" i="22"/>
  <c r="R36" i="31"/>
  <c r="U36" s="1"/>
  <c r="AM29" i="21"/>
  <c r="R22" i="32"/>
  <c r="U22" s="1"/>
  <c r="BV15" i="21"/>
  <c r="R22" i="31"/>
  <c r="U22" s="1"/>
  <c r="AM15" i="21"/>
  <c r="BW15" i="26"/>
  <c r="AM17" i="21"/>
  <c r="R24" i="31"/>
  <c r="U24" s="1"/>
  <c r="R24" i="32"/>
  <c r="U24" s="1"/>
  <c r="BW17" i="26"/>
  <c r="BW27"/>
  <c r="AM27" i="21"/>
  <c r="R34" i="31"/>
  <c r="U34" s="1"/>
  <c r="R34" i="32"/>
  <c r="U34" s="1"/>
  <c r="B16" i="18"/>
  <c r="G20"/>
  <c r="AE47"/>
  <c r="B43"/>
  <c r="B10"/>
  <c r="G39"/>
  <c r="AH13"/>
  <c r="AE41"/>
  <c r="G35"/>
  <c r="AE46"/>
  <c r="AE28"/>
  <c r="AE40"/>
  <c r="G32"/>
  <c r="G23"/>
  <c r="AH10"/>
  <c r="AE43"/>
  <c r="AE36"/>
  <c r="AH18"/>
  <c r="AH45"/>
  <c r="G49"/>
  <c r="AH34"/>
  <c r="B14"/>
  <c r="AH29"/>
  <c r="G17"/>
  <c r="AH47"/>
  <c r="AH48"/>
  <c r="G28"/>
  <c r="B38"/>
  <c r="AE25"/>
  <c r="B49"/>
  <c r="AH46"/>
  <c r="G45"/>
  <c r="B20"/>
  <c r="B34"/>
  <c r="AH20"/>
  <c r="B46"/>
  <c r="AH16"/>
  <c r="AE22"/>
  <c r="G12"/>
  <c r="AE38"/>
  <c r="AH24"/>
  <c r="G31"/>
  <c r="AE19"/>
  <c r="AH27"/>
  <c r="G33"/>
  <c r="G48"/>
  <c r="B11"/>
  <c r="AE11" s="1"/>
  <c r="G24"/>
  <c r="B22"/>
  <c r="AH49"/>
  <c r="B26"/>
  <c r="B32"/>
  <c r="AH41"/>
  <c r="G40"/>
  <c r="B41"/>
  <c r="AH25"/>
  <c r="G47"/>
  <c r="B39"/>
  <c r="G16"/>
  <c r="AH31"/>
  <c r="G29"/>
  <c r="AE14"/>
  <c r="G25"/>
  <c r="AE48"/>
  <c r="G36"/>
  <c r="B15"/>
  <c r="AH32"/>
  <c r="AH40"/>
  <c r="G18"/>
  <c r="B13"/>
  <c r="B30"/>
  <c r="AE20"/>
  <c r="AH15"/>
  <c r="AH36"/>
  <c r="G34"/>
  <c r="AE29"/>
  <c r="AE49"/>
  <c r="G10"/>
  <c r="B29"/>
  <c r="AE10"/>
  <c r="B44"/>
  <c r="AH19"/>
  <c r="AE15"/>
  <c r="AH21"/>
  <c r="G11"/>
  <c r="AE16"/>
  <c r="AE34"/>
  <c r="AH33"/>
  <c r="AH28"/>
  <c r="B27"/>
  <c r="AH35"/>
  <c r="AE37"/>
  <c r="B40"/>
  <c r="G26"/>
  <c r="B18"/>
  <c r="AH38"/>
  <c r="AE42"/>
  <c r="AH42"/>
  <c r="G37"/>
  <c r="AE45"/>
  <c r="G14"/>
  <c r="B17"/>
  <c r="B24"/>
  <c r="AE35"/>
  <c r="B45"/>
  <c r="B36"/>
  <c r="G46"/>
  <c r="G30"/>
  <c r="AH39"/>
  <c r="B21"/>
  <c r="B28"/>
  <c r="AE30"/>
  <c r="AH23"/>
  <c r="AE44"/>
  <c r="B37"/>
  <c r="B42"/>
  <c r="AE39"/>
  <c r="G44"/>
  <c r="AE33"/>
  <c r="AE24"/>
  <c r="B19"/>
  <c r="AE31"/>
  <c r="AE18"/>
  <c r="G43"/>
  <c r="B25"/>
  <c r="AE13"/>
  <c r="AE17"/>
  <c r="G41"/>
  <c r="AE27"/>
  <c r="B12"/>
  <c r="AE12"/>
  <c r="G15"/>
  <c r="G19"/>
  <c r="AH12"/>
  <c r="AH44"/>
  <c r="G22"/>
  <c r="AH37"/>
  <c r="B31"/>
  <c r="AH11"/>
  <c r="B23"/>
  <c r="G21"/>
  <c r="AH14"/>
  <c r="AE21"/>
  <c r="AH22"/>
  <c r="G27"/>
  <c r="G42"/>
  <c r="AH43"/>
  <c r="G13"/>
  <c r="B47"/>
  <c r="AE26"/>
  <c r="AH30"/>
  <c r="AH17"/>
  <c r="AE23"/>
  <c r="G38"/>
  <c r="AH26"/>
  <c r="B33"/>
  <c r="B48"/>
  <c r="B35"/>
  <c r="AE32"/>
  <c r="CE16" i="26"/>
  <c r="AT29"/>
  <c r="CC12"/>
  <c r="CE22"/>
  <c r="CF43"/>
  <c r="CE40"/>
  <c r="BH48"/>
  <c r="CC17"/>
  <c r="AT20"/>
  <c r="CD23"/>
  <c r="BA49"/>
  <c r="CE37"/>
  <c r="BA44"/>
  <c r="R20" i="32"/>
  <c r="U20" s="1"/>
  <c r="BW13" i="26"/>
  <c r="R20" i="31"/>
  <c r="U20" s="1"/>
  <c r="AM13" i="21"/>
  <c r="R35" i="31"/>
  <c r="U35" s="1"/>
  <c r="BV28" i="21"/>
  <c r="B30" i="22"/>
  <c r="BW28" i="26"/>
  <c r="AM28" i="21"/>
  <c r="R35" i="32"/>
  <c r="U35" s="1"/>
  <c r="R31"/>
  <c r="U31" s="1"/>
  <c r="AM24" i="21"/>
  <c r="B26" i="22"/>
  <c r="BW24" i="26"/>
  <c r="R31" i="31"/>
  <c r="U31" s="1"/>
  <c r="B41" i="22"/>
  <c r="BV39" i="21"/>
  <c r="BW39" i="26"/>
  <c r="AM39" i="21"/>
  <c r="B44" i="22"/>
  <c r="AM42" i="21"/>
  <c r="BW42" i="26"/>
  <c r="BD313" i="24"/>
  <c r="BB314"/>
  <c r="AM18" i="26" s="1"/>
  <c r="R25" i="31"/>
  <c r="U25" s="1"/>
  <c r="R25" i="32"/>
  <c r="U25" s="1"/>
  <c r="BW18" i="26"/>
  <c r="AM18" i="21"/>
  <c r="BV18"/>
  <c r="R28" i="31"/>
  <c r="U28" s="1"/>
  <c r="BW21" i="26"/>
  <c r="AM21" i="21"/>
  <c r="BV21"/>
  <c r="R28" i="32"/>
  <c r="U28" s="1"/>
  <c r="BW37" i="26"/>
  <c r="R44" i="31"/>
  <c r="U44" s="1"/>
  <c r="R44" i="32"/>
  <c r="U44" s="1"/>
  <c r="AM37" i="21"/>
  <c r="AT57" i="22"/>
  <c r="AR57"/>
  <c r="BK57"/>
  <c r="W57"/>
  <c r="S57"/>
  <c r="R17" i="32"/>
  <c r="K57" i="22"/>
  <c r="O57"/>
  <c r="G57"/>
  <c r="R17" i="31"/>
  <c r="BE57" i="22"/>
  <c r="AA57"/>
  <c r="BU57"/>
  <c r="Y57"/>
  <c r="AF57"/>
  <c r="AN57"/>
  <c r="AH57"/>
  <c r="AJ57"/>
  <c r="BC57"/>
  <c r="AX57"/>
  <c r="BV10" i="21"/>
  <c r="AL57" i="22"/>
  <c r="BW57"/>
  <c r="BG57"/>
  <c r="BM57"/>
  <c r="BQ57"/>
  <c r="AD57"/>
  <c r="AV57"/>
  <c r="AP57"/>
  <c r="B12"/>
  <c r="BI57"/>
  <c r="BO50" i="21"/>
  <c r="BY57" i="22"/>
  <c r="Q57"/>
  <c r="BO57"/>
  <c r="AZ57"/>
  <c r="BS57"/>
  <c r="M57"/>
  <c r="U57"/>
  <c r="I57"/>
  <c r="AM44" i="21"/>
  <c r="BW44" i="26"/>
  <c r="BV44" i="21"/>
  <c r="B46" i="22"/>
  <c r="R40" i="32"/>
  <c r="U40" s="1"/>
  <c r="B35" i="22"/>
  <c r="BV33" i="21"/>
  <c r="AM33"/>
  <c r="BW33" i="26"/>
  <c r="R40" i="31"/>
  <c r="U40" s="1"/>
  <c r="BW12" i="26"/>
  <c r="BV12" i="21"/>
  <c r="B14" i="22"/>
  <c r="R19" i="32"/>
  <c r="U19" s="1"/>
  <c r="R19" i="31"/>
  <c r="U19" s="1"/>
  <c r="AM12" i="21"/>
  <c r="R38" i="32"/>
  <c r="U38" s="1"/>
  <c r="R38" i="31"/>
  <c r="U38" s="1"/>
  <c r="B33" i="22"/>
  <c r="AM31" i="21"/>
  <c r="BV31"/>
  <c r="BW31" i="26"/>
  <c r="B43" i="22"/>
  <c r="BV41" i="21"/>
  <c r="BW41" i="26"/>
  <c r="AM41" i="21"/>
  <c r="R29" i="32"/>
  <c r="U29" s="1"/>
  <c r="BW22" i="26"/>
  <c r="BV22" i="21"/>
  <c r="R29" i="31"/>
  <c r="U29" s="1"/>
  <c r="AM22" i="21"/>
  <c r="B24" i="22"/>
  <c r="R43" i="31"/>
  <c r="U43" s="1"/>
  <c r="BW36" i="26"/>
  <c r="BV36" i="21"/>
  <c r="AM36"/>
  <c r="B38" i="22"/>
  <c r="R43" i="32"/>
  <c r="U43" s="1"/>
  <c r="R30" i="31"/>
  <c r="U30" s="1"/>
  <c r="BW23" i="26"/>
  <c r="B25" i="22"/>
  <c r="R30" i="32"/>
  <c r="U30" s="1"/>
  <c r="BV23" i="21"/>
  <c r="AM23"/>
  <c r="R33" i="31"/>
  <c r="U33" s="1"/>
  <c r="B28" i="22"/>
  <c r="BW26" i="26"/>
  <c r="R33" i="32"/>
  <c r="U33" s="1"/>
  <c r="AM26" i="21"/>
  <c r="BV26"/>
  <c r="AM14"/>
  <c r="R21" i="32"/>
  <c r="U21" s="1"/>
  <c r="B16" i="22"/>
  <c r="BW14" i="26"/>
  <c r="BV14" i="21"/>
  <c r="R21" i="31"/>
  <c r="U21" s="1"/>
  <c r="AM47" i="21"/>
  <c r="BW47" i="26"/>
  <c r="BV47" i="21"/>
  <c r="B49" i="22"/>
  <c r="BW40" i="26"/>
  <c r="BV40" i="21"/>
  <c r="AM40"/>
  <c r="B42" i="22"/>
  <c r="CB320" i="20"/>
  <c r="BA10" i="21" s="1"/>
  <c r="AT32" i="26"/>
  <c r="BH14"/>
  <c r="AT14"/>
  <c r="BA38"/>
  <c r="CE46"/>
  <c r="CE19"/>
  <c r="CD19"/>
  <c r="BA24"/>
  <c r="AM24"/>
  <c r="CF29"/>
  <c r="CD32"/>
  <c r="CF18"/>
  <c r="BA18"/>
  <c r="AT21"/>
  <c r="AM21"/>
  <c r="AT12"/>
  <c r="CE45"/>
  <c r="BA45"/>
  <c r="CE34"/>
  <c r="CC14"/>
  <c r="CD14"/>
  <c r="CE14"/>
  <c r="AM46"/>
  <c r="CC46"/>
  <c r="CF19"/>
  <c r="AT19"/>
  <c r="CD30"/>
  <c r="CE30"/>
  <c r="AM39"/>
  <c r="AT24"/>
  <c r="CD24"/>
  <c r="CE29"/>
  <c r="BH32"/>
  <c r="CC18"/>
  <c r="AM41"/>
  <c r="BA41"/>
  <c r="CF21"/>
  <c r="CE12"/>
  <c r="BH12"/>
  <c r="AM45"/>
  <c r="BA34"/>
  <c r="CD47"/>
  <c r="BH47"/>
  <c r="BA43"/>
  <c r="BH43"/>
  <c r="BA28"/>
  <c r="BA40"/>
  <c r="CD40"/>
  <c r="CD36"/>
  <c r="AT48"/>
  <c r="CF48"/>
  <c r="BH42"/>
  <c r="CE17"/>
  <c r="CD15"/>
  <c r="BA15"/>
  <c r="BA20"/>
  <c r="BA26"/>
  <c r="CC26"/>
  <c r="BA23"/>
  <c r="AM23"/>
  <c r="BH31"/>
  <c r="CF31"/>
  <c r="CD31"/>
  <c r="BH49"/>
  <c r="CC49"/>
  <c r="BA13"/>
  <c r="BH13"/>
  <c r="AT37"/>
  <c r="BH37"/>
  <c r="CF27"/>
  <c r="CC27"/>
  <c r="AT27"/>
  <c r="CF44"/>
  <c r="AM44"/>
  <c r="CA320" i="20"/>
  <c r="AT10" i="21" s="1"/>
  <c r="CF35" i="26"/>
  <c r="CE35"/>
  <c r="AM35"/>
  <c r="AT10"/>
  <c r="CF10"/>
  <c r="BH10"/>
  <c r="CD33"/>
  <c r="AM33"/>
  <c r="BO18" l="1"/>
  <c r="AG25" i="32"/>
  <c r="AG25" i="31"/>
  <c r="X33" i="32"/>
  <c r="X33" i="31"/>
  <c r="AA26" i="32"/>
  <c r="AA26" i="31"/>
  <c r="AJ39" i="32"/>
  <c r="AJ27" i="31"/>
  <c r="AJ27" i="32"/>
  <c r="X24" i="31"/>
  <c r="X24" i="32"/>
  <c r="X19"/>
  <c r="X19" i="31"/>
  <c r="AJ36"/>
  <c r="BH37" i="18"/>
  <c r="BA37"/>
  <c r="D39" i="19"/>
  <c r="AC39" s="1"/>
  <c r="BB39" s="1"/>
  <c r="AT37" i="18"/>
  <c r="BO37"/>
  <c r="BH28"/>
  <c r="BO28"/>
  <c r="AT28"/>
  <c r="D30" i="19"/>
  <c r="AC30" s="1"/>
  <c r="BB30" s="1"/>
  <c r="BA28" i="18"/>
  <c r="BO24"/>
  <c r="D26" i="19"/>
  <c r="AC26" s="1"/>
  <c r="BB26" s="1"/>
  <c r="BH24" i="18"/>
  <c r="BA24"/>
  <c r="AT24"/>
  <c r="D20" i="19"/>
  <c r="AC20" s="1"/>
  <c r="BB20" s="1"/>
  <c r="BO18" i="18"/>
  <c r="BA18"/>
  <c r="BH18"/>
  <c r="AT18"/>
  <c r="AT32"/>
  <c r="BA32"/>
  <c r="D34" i="19"/>
  <c r="AC34" s="1"/>
  <c r="BB34" s="1"/>
  <c r="BH32" i="18"/>
  <c r="BO32"/>
  <c r="D48" i="19"/>
  <c r="AC48" s="1"/>
  <c r="BB48" s="1"/>
  <c r="BO46" i="18"/>
  <c r="BH46"/>
  <c r="AT46"/>
  <c r="BA46"/>
  <c r="BA38"/>
  <c r="BO38"/>
  <c r="D40" i="19"/>
  <c r="AC40" s="1"/>
  <c r="BB40" s="1"/>
  <c r="BH38" i="18"/>
  <c r="AT38"/>
  <c r="BH43"/>
  <c r="BA43"/>
  <c r="D45" i="19"/>
  <c r="AC45" s="1"/>
  <c r="BB45" s="1"/>
  <c r="BO43" i="18"/>
  <c r="AT43"/>
  <c r="AG34" i="32"/>
  <c r="AG34" i="31"/>
  <c r="AJ20"/>
  <c r="AJ20" i="32"/>
  <c r="AJ33"/>
  <c r="AJ33" i="31"/>
  <c r="X29" i="32"/>
  <c r="X29" i="31"/>
  <c r="AA19"/>
  <c r="AA19" i="32"/>
  <c r="AG39"/>
  <c r="AG39" i="31"/>
  <c r="AG40" i="32"/>
  <c r="AG40" i="31"/>
  <c r="AJ17" i="32"/>
  <c r="I54" i="22"/>
  <c r="AL54"/>
  <c r="Q54"/>
  <c r="K54"/>
  <c r="K53" s="1"/>
  <c r="BI54"/>
  <c r="M54"/>
  <c r="BG54"/>
  <c r="Y54"/>
  <c r="Y53" s="1"/>
  <c r="AF54"/>
  <c r="BY54"/>
  <c r="BW54"/>
  <c r="AD54"/>
  <c r="BK54"/>
  <c r="BC54"/>
  <c r="AX54"/>
  <c r="BM54"/>
  <c r="BM53" s="1"/>
  <c r="W54"/>
  <c r="AP54"/>
  <c r="O54"/>
  <c r="AZ54"/>
  <c r="AJ54"/>
  <c r="AV54"/>
  <c r="BS54"/>
  <c r="BO54"/>
  <c r="BO53" s="1"/>
  <c r="G54"/>
  <c r="U54"/>
  <c r="BE54"/>
  <c r="BU54"/>
  <c r="BU53" s="1"/>
  <c r="AH54"/>
  <c r="AT54"/>
  <c r="AA54"/>
  <c r="AR54"/>
  <c r="AN54"/>
  <c r="BQ54"/>
  <c r="S54"/>
  <c r="CG27" i="26"/>
  <c r="X34" i="31"/>
  <c r="X34" i="32"/>
  <c r="AA38"/>
  <c r="BV50" i="21"/>
  <c r="Y9" i="32"/>
  <c r="Y9" i="31"/>
  <c r="BH33" i="18"/>
  <c r="BO33"/>
  <c r="D35" i="19"/>
  <c r="AC35" s="1"/>
  <c r="BB35" s="1"/>
  <c r="AT33" i="18"/>
  <c r="BA33"/>
  <c r="BH23"/>
  <c r="AT23"/>
  <c r="D25" i="19"/>
  <c r="AC25" s="1"/>
  <c r="BB25" s="1"/>
  <c r="BA23" i="18"/>
  <c r="BO23"/>
  <c r="D44" i="19"/>
  <c r="AC44" s="1"/>
  <c r="BB44" s="1"/>
  <c r="BA42" i="18"/>
  <c r="AT42"/>
  <c r="BO42"/>
  <c r="BH42"/>
  <c r="BO22"/>
  <c r="BH22"/>
  <c r="D24" i="19"/>
  <c r="AC24" s="1"/>
  <c r="BB24" s="1"/>
  <c r="AT22" i="18"/>
  <c r="BA22"/>
  <c r="D22" i="19"/>
  <c r="AC22" s="1"/>
  <c r="BB22" s="1"/>
  <c r="AT20" i="18"/>
  <c r="BH20"/>
  <c r="BA20"/>
  <c r="BO20"/>
  <c r="D12" i="19"/>
  <c r="AC12" s="1"/>
  <c r="BB12" s="1"/>
  <c r="BO10" i="18"/>
  <c r="D18" i="19"/>
  <c r="AC18" s="1"/>
  <c r="BB18" s="1"/>
  <c r="BH16" i="18"/>
  <c r="BA16"/>
  <c r="AT16"/>
  <c r="BO16"/>
  <c r="BO45" i="26"/>
  <c r="AM15"/>
  <c r="CC42"/>
  <c r="CF36"/>
  <c r="AT28"/>
  <c r="CD22"/>
  <c r="CD45"/>
  <c r="BA21"/>
  <c r="BH18"/>
  <c r="CC29"/>
  <c r="CF39"/>
  <c r="BH19"/>
  <c r="AM38"/>
  <c r="CE11"/>
  <c r="AM12"/>
  <c r="CD41"/>
  <c r="CD29"/>
  <c r="BA39"/>
  <c r="AM16"/>
  <c r="CD11"/>
  <c r="B39" i="22"/>
  <c r="BV37" i="21"/>
  <c r="B23" i="22"/>
  <c r="B20"/>
  <c r="BV42" i="21"/>
  <c r="BV24"/>
  <c r="BV13"/>
  <c r="B15" i="22"/>
  <c r="CD35" i="26"/>
  <c r="CE27"/>
  <c r="CF13"/>
  <c r="CE31"/>
  <c r="AA38" i="31" s="1"/>
  <c r="CE26" i="26"/>
  <c r="CF15"/>
  <c r="CD48"/>
  <c r="BH40"/>
  <c r="CE43"/>
  <c r="CC25"/>
  <c r="AM34"/>
  <c r="CF32"/>
  <c r="BA46"/>
  <c r="AM29"/>
  <c r="B29" i="22"/>
  <c r="BV17" i="21"/>
  <c r="B27" i="22"/>
  <c r="BV20" i="21"/>
  <c r="BV49"/>
  <c r="CD10" i="26"/>
  <c r="BH44"/>
  <c r="BA37"/>
  <c r="CF49"/>
  <c r="CE23"/>
  <c r="AA30" i="32" s="1"/>
  <c r="AT15" i="26"/>
  <c r="AT42"/>
  <c r="AM36"/>
  <c r="CC28"/>
  <c r="BA25"/>
  <c r="BA22"/>
  <c r="CD34"/>
  <c r="AT45"/>
  <c r="CC41"/>
  <c r="CC32"/>
  <c r="BV43" i="21"/>
  <c r="BZ320" i="20"/>
  <c r="AM10" i="21" s="1"/>
  <c r="BV11"/>
  <c r="B36" i="22"/>
  <c r="B48"/>
  <c r="BV19" i="21"/>
  <c r="BV45"/>
  <c r="AG42" i="31"/>
  <c r="AG42" i="32"/>
  <c r="AJ44"/>
  <c r="AJ44" i="31"/>
  <c r="AG30"/>
  <c r="AG30" i="32"/>
  <c r="X21"/>
  <c r="X21" i="31"/>
  <c r="AJ28" i="32"/>
  <c r="AJ28" i="31"/>
  <c r="CB57" i="22"/>
  <c r="E57" s="1"/>
  <c r="BH48" i="18"/>
  <c r="BA48"/>
  <c r="BO48"/>
  <c r="D50" i="19"/>
  <c r="AC50" s="1"/>
  <c r="BB50" s="1"/>
  <c r="AT48" i="18"/>
  <c r="BH47"/>
  <c r="D49" i="19"/>
  <c r="AC49" s="1"/>
  <c r="BB49" s="1"/>
  <c r="AT47" i="18"/>
  <c r="BA47"/>
  <c r="BO47"/>
  <c r="D27" i="19"/>
  <c r="AC27" s="1"/>
  <c r="BB27" s="1"/>
  <c r="BH25" i="18"/>
  <c r="BA25"/>
  <c r="AT25"/>
  <c r="BO25"/>
  <c r="BH19"/>
  <c r="BO19"/>
  <c r="AT19"/>
  <c r="BA19"/>
  <c r="D21" i="19"/>
  <c r="AC21" s="1"/>
  <c r="BB21" s="1"/>
  <c r="BH45" i="18"/>
  <c r="AT45"/>
  <c r="BA45"/>
  <c r="BO45"/>
  <c r="D47" i="19"/>
  <c r="AC47" s="1"/>
  <c r="BB47" s="1"/>
  <c r="BH40" i="18"/>
  <c r="BO40"/>
  <c r="BA40"/>
  <c r="AT40"/>
  <c r="D42" i="19"/>
  <c r="AC42" s="1"/>
  <c r="BB42" s="1"/>
  <c r="BO44" i="18"/>
  <c r="BH44"/>
  <c r="AT44"/>
  <c r="D46" i="19"/>
  <c r="AC46" s="1"/>
  <c r="BB46" s="1"/>
  <c r="BA44" i="18"/>
  <c r="BA13"/>
  <c r="BH13"/>
  <c r="BO13"/>
  <c r="D15" i="19"/>
  <c r="AC15" s="1"/>
  <c r="BB15" s="1"/>
  <c r="AT13" i="18"/>
  <c r="BH15"/>
  <c r="BA15"/>
  <c r="BO15"/>
  <c r="AT15"/>
  <c r="D17" i="19"/>
  <c r="AC17" s="1"/>
  <c r="BB17" s="1"/>
  <c r="BA39" i="18"/>
  <c r="D41" i="19"/>
  <c r="AC41" s="1"/>
  <c r="BB41" s="1"/>
  <c r="BH39" i="18"/>
  <c r="AT39"/>
  <c r="BO39"/>
  <c r="BA34"/>
  <c r="BO34"/>
  <c r="BH34"/>
  <c r="AT34"/>
  <c r="D36" i="19"/>
  <c r="AC36" s="1"/>
  <c r="BB36" s="1"/>
  <c r="D51"/>
  <c r="AC51" s="1"/>
  <c r="BB51" s="1"/>
  <c r="BA49" i="18"/>
  <c r="AT49"/>
  <c r="BH49"/>
  <c r="BO49"/>
  <c r="BH14"/>
  <c r="D16" i="19"/>
  <c r="AC16" s="1"/>
  <c r="BB16" s="1"/>
  <c r="BO14" i="18"/>
  <c r="BA14"/>
  <c r="AT14"/>
  <c r="BO46" i="26"/>
  <c r="BH35"/>
  <c r="BH27"/>
  <c r="CD37"/>
  <c r="AM31"/>
  <c r="CF26"/>
  <c r="CD20"/>
  <c r="CF42"/>
  <c r="BH36"/>
  <c r="CE28"/>
  <c r="CE25"/>
  <c r="BA47"/>
  <c r="CE18"/>
  <c r="CF30"/>
  <c r="BH11"/>
  <c r="B17" i="22"/>
  <c r="AT52" s="1"/>
  <c r="BV32" i="21"/>
  <c r="B18" i="22"/>
  <c r="B37"/>
  <c r="CE10" i="26"/>
  <c r="CD44"/>
  <c r="AM37"/>
  <c r="CE13"/>
  <c r="AT23"/>
  <c r="CF20"/>
  <c r="AT17"/>
  <c r="AM48"/>
  <c r="CC40"/>
  <c r="CG40" s="1"/>
  <c r="CD43"/>
  <c r="AM22"/>
  <c r="CF47"/>
  <c r="CF45"/>
  <c r="CD21"/>
  <c r="B45" i="22"/>
  <c r="BV34" i="21"/>
  <c r="BV38"/>
  <c r="B21" i="22"/>
  <c r="B32"/>
  <c r="BV30" i="21"/>
  <c r="AA40" i="31"/>
  <c r="X25" i="32"/>
  <c r="X25" i="31"/>
  <c r="AJ31" i="32"/>
  <c r="AJ31" i="31"/>
  <c r="AA37"/>
  <c r="AA37" i="32"/>
  <c r="AA21" i="31"/>
  <c r="AA21" i="32"/>
  <c r="AG28" i="31"/>
  <c r="AG28" i="32"/>
  <c r="AG31" i="31"/>
  <c r="AG31" i="32"/>
  <c r="AJ21"/>
  <c r="AA55" i="22"/>
  <c r="AA53" s="1"/>
  <c r="K55"/>
  <c r="BQ55"/>
  <c r="Y55"/>
  <c r="BM55"/>
  <c r="AN55"/>
  <c r="AJ55"/>
  <c r="S55"/>
  <c r="S53" s="1"/>
  <c r="Q55"/>
  <c r="BW55"/>
  <c r="BW53" s="1"/>
  <c r="AH55"/>
  <c r="AH53" s="1"/>
  <c r="AR55"/>
  <c r="AL55"/>
  <c r="BU55"/>
  <c r="I55"/>
  <c r="I53" s="1"/>
  <c r="AZ55"/>
  <c r="AZ53" s="1"/>
  <c r="M55"/>
  <c r="M53" s="1"/>
  <c r="O55"/>
  <c r="O53" s="1"/>
  <c r="BS55"/>
  <c r="BS53" s="1"/>
  <c r="BG55"/>
  <c r="BG53" s="1"/>
  <c r="BO55"/>
  <c r="W55"/>
  <c r="W53" s="1"/>
  <c r="AV55"/>
  <c r="AV53" s="1"/>
  <c r="BE55"/>
  <c r="BE53" s="1"/>
  <c r="AF55"/>
  <c r="AF53" s="1"/>
  <c r="AT55"/>
  <c r="AT53" s="1"/>
  <c r="G55"/>
  <c r="AX55"/>
  <c r="AX53" s="1"/>
  <c r="AD55"/>
  <c r="BY55"/>
  <c r="BY53" s="1"/>
  <c r="BC55"/>
  <c r="BC53" s="1"/>
  <c r="U55"/>
  <c r="U53" s="1"/>
  <c r="AP55"/>
  <c r="BK55"/>
  <c r="BK53" s="1"/>
  <c r="BI55"/>
  <c r="BI53" s="1"/>
  <c r="R46" i="31"/>
  <c r="U17"/>
  <c r="U46" s="1"/>
  <c r="U17" i="32"/>
  <c r="U46" s="1"/>
  <c r="R46"/>
  <c r="BD314" i="24"/>
  <c r="BE15" s="1"/>
  <c r="CF24" i="26"/>
  <c r="AT39"/>
  <c r="BO39" s="1"/>
  <c r="BH30"/>
  <c r="AM19"/>
  <c r="CF46"/>
  <c r="CD16"/>
  <c r="CF16"/>
  <c r="CE38"/>
  <c r="CD38"/>
  <c r="CC11"/>
  <c r="CE33"/>
  <c r="AA40" i="32" s="1"/>
  <c r="AM10" i="26"/>
  <c r="AT35"/>
  <c r="CD27"/>
  <c r="CC13"/>
  <c r="CD13"/>
  <c r="CE49"/>
  <c r="BA31"/>
  <c r="CF23"/>
  <c r="BH26"/>
  <c r="CE20"/>
  <c r="CE15"/>
  <c r="AA22" i="31" s="1"/>
  <c r="BH15" i="26"/>
  <c r="BA17"/>
  <c r="AM17"/>
  <c r="CD42"/>
  <c r="BA48"/>
  <c r="CC36"/>
  <c r="AT40"/>
  <c r="AM28"/>
  <c r="AM43"/>
  <c r="CD25"/>
  <c r="BH22"/>
  <c r="AT22"/>
  <c r="CC47"/>
  <c r="CC34"/>
  <c r="BH45"/>
  <c r="CE21"/>
  <c r="BH21"/>
  <c r="BO21" s="1"/>
  <c r="CE32"/>
  <c r="AA39" i="32" s="1"/>
  <c r="BA29" i="26"/>
  <c r="AJ36" i="32" s="1"/>
  <c r="CE24" i="26"/>
  <c r="AA31" i="32" s="1"/>
  <c r="AM30" i="26"/>
  <c r="CD46"/>
  <c r="BH46"/>
  <c r="BH16"/>
  <c r="BA16"/>
  <c r="BH38"/>
  <c r="CF14"/>
  <c r="CG14" s="1"/>
  <c r="AM11"/>
  <c r="CC24"/>
  <c r="CE39"/>
  <c r="CC30"/>
  <c r="AT38"/>
  <c r="AT11"/>
  <c r="AT50" s="1"/>
  <c r="CC33"/>
  <c r="CC35"/>
  <c r="CE44"/>
  <c r="CC37"/>
  <c r="AT49"/>
  <c r="BO49" s="1"/>
  <c r="BH23"/>
  <c r="AM26"/>
  <c r="CC15"/>
  <c r="CD17"/>
  <c r="AM42"/>
  <c r="BO42" s="1"/>
  <c r="BA36"/>
  <c r="AJ43" i="31" s="1"/>
  <c r="CF28" i="26"/>
  <c r="AT25"/>
  <c r="CF22"/>
  <c r="BH34"/>
  <c r="CF12"/>
  <c r="CG12" s="1"/>
  <c r="BH41"/>
  <c r="BO41" s="1"/>
  <c r="BA32"/>
  <c r="AJ39" i="31" s="1"/>
  <c r="BH24" i="26"/>
  <c r="BO24" s="1"/>
  <c r="BH39"/>
  <c r="CC19"/>
  <c r="CC16"/>
  <c r="CC38"/>
  <c r="BA11"/>
  <c r="AT30"/>
  <c r="AT46"/>
  <c r="AT16"/>
  <c r="BA14"/>
  <c r="AJ21" i="31" s="1"/>
  <c r="BH33" i="26"/>
  <c r="BA10"/>
  <c r="CC44"/>
  <c r="CG44" s="1"/>
  <c r="AT31"/>
  <c r="CD26"/>
  <c r="BH20"/>
  <c r="CC48"/>
  <c r="AM40"/>
  <c r="BO40" s="1"/>
  <c r="CC43"/>
  <c r="CG43" s="1"/>
  <c r="AM47"/>
  <c r="CC45"/>
  <c r="CC21"/>
  <c r="CF41"/>
  <c r="AT18"/>
  <c r="CC39"/>
  <c r="BA30"/>
  <c r="BA19"/>
  <c r="AJ26" i="31" s="1"/>
  <c r="CF38" i="26"/>
  <c r="CF11"/>
  <c r="CF50" s="1"/>
  <c r="BH52" s="1"/>
  <c r="BA35" i="18"/>
  <c r="AT35"/>
  <c r="D37" i="19"/>
  <c r="AC37" s="1"/>
  <c r="BB37" s="1"/>
  <c r="BO35" i="18"/>
  <c r="BH35"/>
  <c r="D33" i="19"/>
  <c r="AC33" s="1"/>
  <c r="BB33" s="1"/>
  <c r="AT31" i="18"/>
  <c r="BA31"/>
  <c r="BH31"/>
  <c r="BO31"/>
  <c r="BA12"/>
  <c r="AT12"/>
  <c r="D14" i="19"/>
  <c r="AC14" s="1"/>
  <c r="BB14" s="1"/>
  <c r="BH12" i="18"/>
  <c r="BO12"/>
  <c r="AT21"/>
  <c r="BH21"/>
  <c r="D23" i="19"/>
  <c r="AC23" s="1"/>
  <c r="BB23" s="1"/>
  <c r="BA21" i="18"/>
  <c r="BO21"/>
  <c r="D38" i="19"/>
  <c r="AC38" s="1"/>
  <c r="BB38" s="1"/>
  <c r="BO36" i="18"/>
  <c r="BA36"/>
  <c r="BH36"/>
  <c r="AT36"/>
  <c r="BH17"/>
  <c r="D19" i="19"/>
  <c r="AC19" s="1"/>
  <c r="BB19" s="1"/>
  <c r="AT17" i="18"/>
  <c r="BA17"/>
  <c r="BO17"/>
  <c r="BH27"/>
  <c r="AT27"/>
  <c r="BA27"/>
  <c r="D29" i="19"/>
  <c r="AC29" s="1"/>
  <c r="BB29" s="1"/>
  <c r="BO27" i="18"/>
  <c r="D31" i="19"/>
  <c r="AC31" s="1"/>
  <c r="BB31" s="1"/>
  <c r="BH29" i="18"/>
  <c r="BA29"/>
  <c r="AT29"/>
  <c r="BO29"/>
  <c r="BA30"/>
  <c r="BH30"/>
  <c r="BO30"/>
  <c r="AT30"/>
  <c r="D32" i="19"/>
  <c r="AC32" s="1"/>
  <c r="BB32" s="1"/>
  <c r="BO41" i="18"/>
  <c r="BH41"/>
  <c r="BA41"/>
  <c r="AT41"/>
  <c r="D43" i="19"/>
  <c r="AC43" s="1"/>
  <c r="BB43" s="1"/>
  <c r="D28"/>
  <c r="AC28" s="1"/>
  <c r="BB28" s="1"/>
  <c r="AT26" i="18"/>
  <c r="BA26"/>
  <c r="BO26"/>
  <c r="BH26"/>
  <c r="BO11"/>
  <c r="BA11"/>
  <c r="D13" i="19"/>
  <c r="AC13" s="1"/>
  <c r="BB13" s="1"/>
  <c r="AT11" i="18"/>
  <c r="BH11"/>
  <c r="U56" i="22"/>
  <c r="AP56"/>
  <c r="AP53" s="1"/>
  <c r="BI56"/>
  <c r="BU56"/>
  <c r="O56"/>
  <c r="AZ56"/>
  <c r="W56"/>
  <c r="AA56"/>
  <c r="BY56"/>
  <c r="AN56"/>
  <c r="AN53" s="1"/>
  <c r="G56"/>
  <c r="AT56"/>
  <c r="BE56"/>
  <c r="BK56"/>
  <c r="BW56"/>
  <c r="BS56"/>
  <c r="K56"/>
  <c r="S56"/>
  <c r="AV56"/>
  <c r="AL56"/>
  <c r="BQ56"/>
  <c r="AD56"/>
  <c r="AD53" s="1"/>
  <c r="Y56"/>
  <c r="AF56"/>
  <c r="BC56"/>
  <c r="BO56"/>
  <c r="Q56"/>
  <c r="AH56"/>
  <c r="BG56"/>
  <c r="I56"/>
  <c r="M56"/>
  <c r="AJ56"/>
  <c r="AX56"/>
  <c r="AR56"/>
  <c r="AR53" s="1"/>
  <c r="BM56"/>
  <c r="CG46" i="26"/>
  <c r="Q53" i="22"/>
  <c r="BQ53"/>
  <c r="AL53"/>
  <c r="AJ53"/>
  <c r="CC10" i="26"/>
  <c r="AT44"/>
  <c r="BO44" s="1"/>
  <c r="CF37"/>
  <c r="CD49"/>
  <c r="CG49" s="1"/>
  <c r="CC23"/>
  <c r="AM20"/>
  <c r="CE42"/>
  <c r="CE36"/>
  <c r="AA43" i="32" s="1"/>
  <c r="CD28" i="26"/>
  <c r="AM25"/>
  <c r="AT47"/>
  <c r="CE41"/>
  <c r="CD39"/>
  <c r="AM14"/>
  <c r="BV27" i="21"/>
  <c r="B19" i="22"/>
  <c r="AB52" s="1"/>
  <c r="BV29" i="21"/>
  <c r="B22" i="22"/>
  <c r="BV35" i="21"/>
  <c r="AT33" i="26"/>
  <c r="BO33" s="1"/>
  <c r="BA27"/>
  <c r="AJ34" i="32" s="1"/>
  <c r="AM13" i="26"/>
  <c r="CC31"/>
  <c r="CC20"/>
  <c r="BH17"/>
  <c r="BH50" s="1"/>
  <c r="CE48"/>
  <c r="CF40"/>
  <c r="AT43"/>
  <c r="CF25"/>
  <c r="CE47"/>
  <c r="AT34"/>
  <c r="BA12"/>
  <c r="AJ19" i="31" s="1"/>
  <c r="CD18" i="26"/>
  <c r="CG18" s="1"/>
  <c r="BH29"/>
  <c r="B50" i="22"/>
  <c r="B40"/>
  <c r="AD19" i="31" l="1"/>
  <c r="AD19" i="32"/>
  <c r="AM28"/>
  <c r="AM28" i="31"/>
  <c r="AD21" i="32"/>
  <c r="AD21" i="31"/>
  <c r="AD25" i="32"/>
  <c r="AD25" i="31"/>
  <c r="AM40" i="32"/>
  <c r="AM40" i="31"/>
  <c r="AB65" i="22"/>
  <c r="AM31" i="31"/>
  <c r="AM31" i="32"/>
  <c r="AG21" i="31"/>
  <c r="AG21" i="32"/>
  <c r="BO14" i="26"/>
  <c r="AG32" i="31"/>
  <c r="AG32" i="32"/>
  <c r="BO25" i="26"/>
  <c r="AM26" i="18"/>
  <c r="B28" i="19"/>
  <c r="AM17" i="18"/>
  <c r="B38" i="19"/>
  <c r="AM36" i="18"/>
  <c r="AM31"/>
  <c r="B33" i="19"/>
  <c r="AA33" i="31"/>
  <c r="AA33" i="32"/>
  <c r="AJ37"/>
  <c r="AJ37" i="31"/>
  <c r="X26"/>
  <c r="X26" i="32"/>
  <c r="CG19" i="26"/>
  <c r="AJ32" i="32"/>
  <c r="AJ32" i="31"/>
  <c r="AA24" i="32"/>
  <c r="AA24" i="31"/>
  <c r="X40" i="32"/>
  <c r="X40" i="31"/>
  <c r="CG33" i="26"/>
  <c r="X41" i="32"/>
  <c r="X41" i="31"/>
  <c r="CG34" i="26"/>
  <c r="AA32" i="31"/>
  <c r="AA32" i="32"/>
  <c r="X43"/>
  <c r="X43" i="31"/>
  <c r="CG36" i="26"/>
  <c r="AA20" i="31"/>
  <c r="AA20" i="32"/>
  <c r="AG17"/>
  <c r="BO10" i="26"/>
  <c r="AM50"/>
  <c r="AG17" i="31"/>
  <c r="AG26"/>
  <c r="BO19" i="26"/>
  <c r="AG26" i="32"/>
  <c r="AJ30"/>
  <c r="AJ30" i="31"/>
  <c r="AA44"/>
  <c r="AA44" i="32"/>
  <c r="AM19" i="18"/>
  <c r="AJ22" i="31"/>
  <c r="AJ22" i="32"/>
  <c r="AA42"/>
  <c r="AA42" i="31"/>
  <c r="CG29" i="26"/>
  <c r="X36" i="31"/>
  <c r="X36" i="32"/>
  <c r="AA29" i="31"/>
  <c r="AA29" i="32"/>
  <c r="AG22" i="31"/>
  <c r="AG22" i="32"/>
  <c r="BO15" i="26"/>
  <c r="AM42" i="18"/>
  <c r="AM23"/>
  <c r="BV23"/>
  <c r="AM33"/>
  <c r="B35" i="19"/>
  <c r="AD34" i="32"/>
  <c r="AD34" i="31"/>
  <c r="BV43" i="18"/>
  <c r="AM43"/>
  <c r="AM46"/>
  <c r="B48" i="19"/>
  <c r="AM24" i="18"/>
  <c r="BV28"/>
  <c r="AM28"/>
  <c r="AM25" i="32"/>
  <c r="AM25" i="31"/>
  <c r="AJ41"/>
  <c r="AJ41" i="32"/>
  <c r="X38" i="31"/>
  <c r="X38" i="32"/>
  <c r="CG31" i="26"/>
  <c r="AM30" i="18"/>
  <c r="B32" i="19"/>
  <c r="AM27" i="18"/>
  <c r="BV12"/>
  <c r="AM12"/>
  <c r="AJ25" i="32"/>
  <c r="AJ25" i="31"/>
  <c r="CG16" i="26"/>
  <c r="X23" i="32"/>
  <c r="X23" i="31"/>
  <c r="X42"/>
  <c r="CG35" i="26"/>
  <c r="X42" i="32"/>
  <c r="CG30" i="26"/>
  <c r="X37" i="32"/>
  <c r="X37" i="31"/>
  <c r="BO17" i="26"/>
  <c r="AG24" i="32"/>
  <c r="AG24" i="31"/>
  <c r="AJ42" i="32"/>
  <c r="AJ42" i="31"/>
  <c r="AA45" i="32"/>
  <c r="AA45" i="31"/>
  <c r="AA28"/>
  <c r="AA28" i="32"/>
  <c r="AG38"/>
  <c r="AG38" i="31"/>
  <c r="BO31" i="26"/>
  <c r="AM39" i="18"/>
  <c r="B41" i="19"/>
  <c r="AM13" i="18"/>
  <c r="BV47"/>
  <c r="AM47"/>
  <c r="CG32" i="26"/>
  <c r="X39" i="32"/>
  <c r="X39" i="31"/>
  <c r="BO29" i="26"/>
  <c r="AG36" i="31"/>
  <c r="AG36" i="32"/>
  <c r="X32" i="31"/>
  <c r="X32" i="32"/>
  <c r="CG25" i="26"/>
  <c r="AG23" i="31"/>
  <c r="BO16" i="26"/>
  <c r="AG23" i="32"/>
  <c r="BO12" i="26"/>
  <c r="AG19" i="31"/>
  <c r="AG19" i="32"/>
  <c r="BE57" i="19"/>
  <c r="AP57"/>
  <c r="AR57"/>
  <c r="AH57"/>
  <c r="G57"/>
  <c r="AJ57"/>
  <c r="BI57"/>
  <c r="BU57"/>
  <c r="AD57"/>
  <c r="M57"/>
  <c r="AF57"/>
  <c r="AX57"/>
  <c r="AZ57"/>
  <c r="Q57"/>
  <c r="BG57"/>
  <c r="AA57"/>
  <c r="AT57"/>
  <c r="U57"/>
  <c r="BO57"/>
  <c r="Y57"/>
  <c r="BK57"/>
  <c r="AV57"/>
  <c r="BS57"/>
  <c r="BC57"/>
  <c r="BY57"/>
  <c r="BW57"/>
  <c r="S57"/>
  <c r="AL57"/>
  <c r="AN57"/>
  <c r="W57"/>
  <c r="BM57"/>
  <c r="O57"/>
  <c r="BQ57"/>
  <c r="I57"/>
  <c r="BO50" i="18"/>
  <c r="B19" i="19" s="1"/>
  <c r="K57"/>
  <c r="BV38" i="18"/>
  <c r="AM38"/>
  <c r="B40" i="19"/>
  <c r="K52" i="22"/>
  <c r="W52"/>
  <c r="R52"/>
  <c r="BO52"/>
  <c r="AV52"/>
  <c r="AH52"/>
  <c r="AX52"/>
  <c r="BM52"/>
  <c r="BE52"/>
  <c r="AP52"/>
  <c r="F52"/>
  <c r="CE50" i="26"/>
  <c r="BA52" s="1"/>
  <c r="E23" i="27" s="1"/>
  <c r="AA39" i="31"/>
  <c r="AA43"/>
  <c r="CG41" i="26"/>
  <c r="CG17"/>
  <c r="AJ19" i="32"/>
  <c r="CB56" i="22"/>
  <c r="E56" s="1"/>
  <c r="BG320" i="17"/>
  <c r="AT10" i="18" s="1"/>
  <c r="BO47" i="26"/>
  <c r="BA50"/>
  <c r="U52" i="22"/>
  <c r="BI52"/>
  <c r="AF52"/>
  <c r="G52"/>
  <c r="BS52"/>
  <c r="I52"/>
  <c r="J52"/>
  <c r="Z52"/>
  <c r="AZ52"/>
  <c r="O52"/>
  <c r="AN52"/>
  <c r="BK52"/>
  <c r="AA22" i="32"/>
  <c r="AJ26"/>
  <c r="AJ46" s="1"/>
  <c r="CG42" i="26"/>
  <c r="CB54" i="22"/>
  <c r="E54" s="1"/>
  <c r="E53" s="1"/>
  <c r="BO32" i="26"/>
  <c r="CG22"/>
  <c r="AJ43" i="32"/>
  <c r="CG26" i="26"/>
  <c r="CG20"/>
  <c r="X27" i="31"/>
  <c r="X27" i="32"/>
  <c r="AJ40"/>
  <c r="AJ40" i="31"/>
  <c r="BV11" i="18"/>
  <c r="B13" i="19"/>
  <c r="AM11" i="18"/>
  <c r="AM29"/>
  <c r="B31" i="19"/>
  <c r="BV29" i="18"/>
  <c r="BV21"/>
  <c r="B23" i="19"/>
  <c r="AM21" i="18"/>
  <c r="AM35"/>
  <c r="B37" i="19"/>
  <c r="BV35" i="18"/>
  <c r="AJ23" i="31"/>
  <c r="AJ23" i="32"/>
  <c r="X45" i="31"/>
  <c r="CG38" i="26"/>
  <c r="X45" i="32"/>
  <c r="BO26" i="26"/>
  <c r="AG33" i="32"/>
  <c r="AG33" i="31"/>
  <c r="AJ45" i="32"/>
  <c r="AJ45" i="31"/>
  <c r="AG18" i="32"/>
  <c r="BO11" i="26"/>
  <c r="AG18" i="31"/>
  <c r="AJ29"/>
  <c r="AJ29" i="32"/>
  <c r="BO28" i="26"/>
  <c r="AG35" i="31"/>
  <c r="AG35" i="32"/>
  <c r="AA34"/>
  <c r="AA34" i="31"/>
  <c r="X18" i="32"/>
  <c r="CG11" i="26"/>
  <c r="X18" i="31"/>
  <c r="AA23"/>
  <c r="AA23" i="32"/>
  <c r="BO22" i="26"/>
  <c r="AG29" i="31"/>
  <c r="AG29" i="32"/>
  <c r="AJ24" i="31"/>
  <c r="AJ24" i="32"/>
  <c r="BO37" i="26"/>
  <c r="AG44" i="32"/>
  <c r="AG44" i="31"/>
  <c r="BV14" i="18"/>
  <c r="AM14"/>
  <c r="B16" i="19"/>
  <c r="B17"/>
  <c r="AM15" i="18"/>
  <c r="BV15"/>
  <c r="B46" i="19"/>
  <c r="BV44" i="18"/>
  <c r="AM44"/>
  <c r="BV40"/>
  <c r="B42" i="19"/>
  <c r="AM40" i="18"/>
  <c r="B27" i="19"/>
  <c r="AM25" i="18"/>
  <c r="BV25"/>
  <c r="BV48"/>
  <c r="B50" i="19"/>
  <c r="AM48" i="18"/>
  <c r="AA41" i="31"/>
  <c r="AA41" i="32"/>
  <c r="AG43" i="31"/>
  <c r="AG43" i="32"/>
  <c r="BO36" i="26"/>
  <c r="BO34"/>
  <c r="AG41" i="32"/>
  <c r="AG41" i="31"/>
  <c r="AA18" i="32"/>
  <c r="AA18" i="31"/>
  <c r="AM16" i="18"/>
  <c r="B18" i="19"/>
  <c r="BV16" i="18"/>
  <c r="B24" i="19"/>
  <c r="AM22" i="18"/>
  <c r="BV22"/>
  <c r="BV32"/>
  <c r="AM32"/>
  <c r="B34" i="19"/>
  <c r="B20"/>
  <c r="AM18" i="18"/>
  <c r="BV18"/>
  <c r="B39" i="19"/>
  <c r="AM37" i="18"/>
  <c r="BV37"/>
  <c r="BI320" i="17"/>
  <c r="BH10" i="18" s="1"/>
  <c r="CG39" i="26"/>
  <c r="CG45"/>
  <c r="CG48"/>
  <c r="BU52" i="22"/>
  <c r="N52"/>
  <c r="AD52"/>
  <c r="AE52" s="1"/>
  <c r="BC52"/>
  <c r="AL52"/>
  <c r="AR52"/>
  <c r="V52"/>
  <c r="L52"/>
  <c r="H52"/>
  <c r="Q52"/>
  <c r="BG52"/>
  <c r="BW52"/>
  <c r="BO23" i="26"/>
  <c r="AJ34" i="31"/>
  <c r="BO27" i="26"/>
  <c r="AA30" i="31"/>
  <c r="AA31"/>
  <c r="AG20" i="32"/>
  <c r="BO13" i="26"/>
  <c r="AG20" i="31"/>
  <c r="AG27"/>
  <c r="BO20" i="26"/>
  <c r="AG27" i="32"/>
  <c r="BV41" i="18"/>
  <c r="AM41"/>
  <c r="B43" i="19"/>
  <c r="AA25" i="31"/>
  <c r="AA25" i="32"/>
  <c r="AA35"/>
  <c r="AA35" i="31"/>
  <c r="CG23" i="26"/>
  <c r="X30" i="31"/>
  <c r="X30" i="32"/>
  <c r="X17" i="31"/>
  <c r="CC50" i="26"/>
  <c r="AM52" s="1"/>
  <c r="AG20" i="27" s="1"/>
  <c r="S23" s="1"/>
  <c r="X17" i="32"/>
  <c r="CG10" i="26"/>
  <c r="CG21"/>
  <c r="X28" i="32"/>
  <c r="X28" i="31"/>
  <c r="AJ38" i="32"/>
  <c r="AJ38" i="31"/>
  <c r="X22"/>
  <c r="X22" i="32"/>
  <c r="CG15" i="26"/>
  <c r="X44" i="32"/>
  <c r="X44" i="31"/>
  <c r="CG37" i="26"/>
  <c r="AJ18" i="31"/>
  <c r="AJ18" i="32"/>
  <c r="X31"/>
  <c r="CG24" i="26"/>
  <c r="X31" i="31"/>
  <c r="AG37" i="32"/>
  <c r="AG37" i="31"/>
  <c r="BO30" i="26"/>
  <c r="X20" i="31"/>
  <c r="CG13" i="26"/>
  <c r="X20" i="32"/>
  <c r="AA27"/>
  <c r="AA27" i="31"/>
  <c r="B51" i="19"/>
  <c r="BV49" i="18"/>
  <c r="AM49"/>
  <c r="BV34"/>
  <c r="AM34"/>
  <c r="B36" i="19"/>
  <c r="AM45" i="18"/>
  <c r="B47" i="19"/>
  <c r="BV45" i="18"/>
  <c r="X35" i="31"/>
  <c r="CG28" i="26"/>
  <c r="X35" i="32"/>
  <c r="AA17"/>
  <c r="AA17" i="31"/>
  <c r="AA46" s="1"/>
  <c r="CD50" i="26"/>
  <c r="AT52" s="1"/>
  <c r="AU20" i="27" s="1"/>
  <c r="AA36" i="31"/>
  <c r="AA36" i="32"/>
  <c r="AG45"/>
  <c r="BO38" i="26"/>
  <c r="AG45" i="31"/>
  <c r="AJ35" i="32"/>
  <c r="AJ35" i="31"/>
  <c r="B22" i="19"/>
  <c r="AM20" i="18"/>
  <c r="BV20"/>
  <c r="BH320" i="17"/>
  <c r="BA10" i="18" s="1"/>
  <c r="CG47" i="26"/>
  <c r="BO43"/>
  <c r="Y52" i="22"/>
  <c r="M52"/>
  <c r="AJ52"/>
  <c r="BY52"/>
  <c r="E52"/>
  <c r="BQ52"/>
  <c r="P52"/>
  <c r="S52"/>
  <c r="T52"/>
  <c r="X52"/>
  <c r="AA52"/>
  <c r="CB55"/>
  <c r="E55" s="1"/>
  <c r="BO48" i="26"/>
  <c r="G53" i="22"/>
  <c r="CB53" s="1"/>
  <c r="BO35" i="26"/>
  <c r="AJ17" i="31"/>
  <c r="AJ46" s="1"/>
  <c r="AG52" i="22" l="1"/>
  <c r="AE65"/>
  <c r="X65"/>
  <c r="W55" i="19"/>
  <c r="BS55"/>
  <c r="AP55"/>
  <c r="BC55"/>
  <c r="G55"/>
  <c r="I55"/>
  <c r="BM55"/>
  <c r="AH55"/>
  <c r="S55"/>
  <c r="AR55"/>
  <c r="Y55"/>
  <c r="M55"/>
  <c r="AL55"/>
  <c r="O55"/>
  <c r="AV55"/>
  <c r="AD55"/>
  <c r="AN55"/>
  <c r="BE55"/>
  <c r="AZ55"/>
  <c r="BW55"/>
  <c r="Q55"/>
  <c r="U55"/>
  <c r="BU55"/>
  <c r="BK55"/>
  <c r="BI55"/>
  <c r="AA55"/>
  <c r="AX55"/>
  <c r="K55"/>
  <c r="BY55"/>
  <c r="BO55"/>
  <c r="AJ55"/>
  <c r="AT55"/>
  <c r="BQ55"/>
  <c r="AF55"/>
  <c r="BG55"/>
  <c r="AD30" i="31"/>
  <c r="AD30" i="32"/>
  <c r="AM20"/>
  <c r="AM20" i="31"/>
  <c r="AM44" i="32"/>
  <c r="AP44" s="1"/>
  <c r="AR44" s="1"/>
  <c r="AM44" i="31"/>
  <c r="AM39"/>
  <c r="AM39" i="32"/>
  <c r="AD24"/>
  <c r="AD24" i="31"/>
  <c r="AD36" i="32"/>
  <c r="AD36" i="31"/>
  <c r="AD26" i="32"/>
  <c r="AD26" i="31"/>
  <c r="P65" i="22"/>
  <c r="AM45" i="31"/>
  <c r="AM45" i="32"/>
  <c r="AD35"/>
  <c r="AD35" i="31"/>
  <c r="AM37"/>
  <c r="AM37" i="32"/>
  <c r="AD31" i="31"/>
  <c r="AD31" i="32"/>
  <c r="AD44" i="31"/>
  <c r="AD44" i="32"/>
  <c r="L65" i="22"/>
  <c r="AM43" i="32"/>
  <c r="AM43" i="31"/>
  <c r="AM35"/>
  <c r="AM35" i="32"/>
  <c r="AM18" i="31"/>
  <c r="AM18" i="32"/>
  <c r="BW11" i="26"/>
  <c r="AD45" i="32"/>
  <c r="AD45" i="31"/>
  <c r="AD27" i="32"/>
  <c r="AD27" i="31"/>
  <c r="AD29"/>
  <c r="AD29" i="32"/>
  <c r="Z65" i="22"/>
  <c r="F65"/>
  <c r="R65"/>
  <c r="AM23" i="32"/>
  <c r="AM23" i="31"/>
  <c r="AM38" i="32"/>
  <c r="AM38" i="31"/>
  <c r="AD42" i="32"/>
  <c r="AD42" i="31"/>
  <c r="AD23" i="32"/>
  <c r="AD23" i="31"/>
  <c r="AD38"/>
  <c r="AD38" i="32"/>
  <c r="AG46" i="31"/>
  <c r="AM32"/>
  <c r="AM32" i="32"/>
  <c r="AP32" s="1"/>
  <c r="AR32" s="1"/>
  <c r="BF320" i="17"/>
  <c r="AM10" i="18" s="1"/>
  <c r="BY53" i="19"/>
  <c r="M53"/>
  <c r="X46" i="32"/>
  <c r="I53" i="19"/>
  <c r="B12"/>
  <c r="BV13" i="18"/>
  <c r="B14" i="19"/>
  <c r="B30"/>
  <c r="B26"/>
  <c r="B25"/>
  <c r="BV42" i="18"/>
  <c r="BV19"/>
  <c r="BV31"/>
  <c r="BV36"/>
  <c r="J65" i="22"/>
  <c r="AD22" i="31"/>
  <c r="AD22" i="32"/>
  <c r="AD17"/>
  <c r="AD17" i="31"/>
  <c r="CG50" i="26"/>
  <c r="BO52" s="1"/>
  <c r="H65" i="22"/>
  <c r="Y56" i="19"/>
  <c r="BY56"/>
  <c r="AA56"/>
  <c r="AD56"/>
  <c r="AN56"/>
  <c r="BS56"/>
  <c r="BW56"/>
  <c r="O56"/>
  <c r="AJ56"/>
  <c r="AR56"/>
  <c r="BQ56"/>
  <c r="I56"/>
  <c r="BM56"/>
  <c r="BK56"/>
  <c r="AX56"/>
  <c r="AF56"/>
  <c r="AZ56"/>
  <c r="AH56"/>
  <c r="W56"/>
  <c r="BE56"/>
  <c r="K56"/>
  <c r="AV56"/>
  <c r="BG56"/>
  <c r="BO56"/>
  <c r="M56"/>
  <c r="BU56"/>
  <c r="BC56"/>
  <c r="BC53" s="1"/>
  <c r="S56"/>
  <c r="G56"/>
  <c r="AT56"/>
  <c r="AP56"/>
  <c r="AL56"/>
  <c r="BI56"/>
  <c r="Q56"/>
  <c r="U56"/>
  <c r="AM41" i="31"/>
  <c r="AM41" i="32"/>
  <c r="AP41" s="1"/>
  <c r="AR41" s="1"/>
  <c r="E57" i="19"/>
  <c r="BV50" i="18"/>
  <c r="CB57" i="19"/>
  <c r="AM36" i="31"/>
  <c r="AM36" i="32"/>
  <c r="AP36" s="1"/>
  <c r="AR36" s="1"/>
  <c r="AM24" i="31"/>
  <c r="AM24" i="32"/>
  <c r="AG46"/>
  <c r="AD41"/>
  <c r="AD41" i="31"/>
  <c r="AM21"/>
  <c r="AM21" i="32"/>
  <c r="AP21" s="1"/>
  <c r="AR21" s="1"/>
  <c r="AA53" i="19"/>
  <c r="B49"/>
  <c r="B15"/>
  <c r="BV39" i="18"/>
  <c r="B29" i="19"/>
  <c r="BV30" i="18"/>
  <c r="BV24"/>
  <c r="B44" i="19"/>
  <c r="BV26" i="18"/>
  <c r="V65" i="22"/>
  <c r="AM42" i="31"/>
  <c r="AM42" i="32"/>
  <c r="T65" i="22"/>
  <c r="AD20" i="32"/>
  <c r="AD20" i="31"/>
  <c r="AD28"/>
  <c r="AD28" i="32"/>
  <c r="AM27"/>
  <c r="AM27" i="31"/>
  <c r="AM34" i="32"/>
  <c r="AM34" i="31"/>
  <c r="AM30"/>
  <c r="AM30" i="32"/>
  <c r="N65" i="22"/>
  <c r="O72"/>
  <c r="O73" s="1"/>
  <c r="O74" s="1"/>
  <c r="AM29" i="32"/>
  <c r="AP29" s="1"/>
  <c r="AR29" s="1"/>
  <c r="AM29" i="31"/>
  <c r="AD18" i="32"/>
  <c r="AD18" i="31"/>
  <c r="AM33"/>
  <c r="AM33" i="32"/>
  <c r="AP33" s="1"/>
  <c r="AR33" s="1"/>
  <c r="AD33" i="31"/>
  <c r="AD33" i="32"/>
  <c r="M54" i="19"/>
  <c r="AD54"/>
  <c r="AD53" s="1"/>
  <c r="AA54"/>
  <c r="BO54"/>
  <c r="BO53" s="1"/>
  <c r="U54"/>
  <c r="U53" s="1"/>
  <c r="AR54"/>
  <c r="AR53" s="1"/>
  <c r="Q54"/>
  <c r="Q53" s="1"/>
  <c r="BM54"/>
  <c r="BM53" s="1"/>
  <c r="W54"/>
  <c r="W53" s="1"/>
  <c r="I54"/>
  <c r="AJ54"/>
  <c r="AL54"/>
  <c r="AL53" s="1"/>
  <c r="BY54"/>
  <c r="K54"/>
  <c r="BE54"/>
  <c r="BE53" s="1"/>
  <c r="AT54"/>
  <c r="AT53" s="1"/>
  <c r="BK54"/>
  <c r="BK53" s="1"/>
  <c r="AF54"/>
  <c r="AF53" s="1"/>
  <c r="BQ54"/>
  <c r="BQ53" s="1"/>
  <c r="AX54"/>
  <c r="AX53" s="1"/>
  <c r="O54"/>
  <c r="BI54"/>
  <c r="BI53" s="1"/>
  <c r="G54"/>
  <c r="G53" s="1"/>
  <c r="BS54"/>
  <c r="BS53" s="1"/>
  <c r="S54"/>
  <c r="S53" s="1"/>
  <c r="Y54"/>
  <c r="BU54"/>
  <c r="BU53" s="1"/>
  <c r="BW54"/>
  <c r="BW53" s="1"/>
  <c r="AN54"/>
  <c r="AN53" s="1"/>
  <c r="BC54"/>
  <c r="AH54"/>
  <c r="AH53" s="1"/>
  <c r="AP54"/>
  <c r="AP53" s="1"/>
  <c r="BG54"/>
  <c r="BG53" s="1"/>
  <c r="AZ54"/>
  <c r="AZ53" s="1"/>
  <c r="AV54"/>
  <c r="AV53" s="1"/>
  <c r="AM19" i="31"/>
  <c r="AM19" i="32"/>
  <c r="AP19" s="1"/>
  <c r="AR19" s="1"/>
  <c r="AD32" i="31"/>
  <c r="AD32" i="32"/>
  <c r="AD39"/>
  <c r="AD39" i="31"/>
  <c r="AD37"/>
  <c r="AD37" i="32"/>
  <c r="AM22"/>
  <c r="AP22" s="1"/>
  <c r="AR22" s="1"/>
  <c r="AM22" i="31"/>
  <c r="AM26" i="32"/>
  <c r="AP26" s="1"/>
  <c r="AR26" s="1"/>
  <c r="AM26" i="31"/>
  <c r="AM17" i="32"/>
  <c r="AM46" s="1"/>
  <c r="AP45" s="1"/>
  <c r="AR45" s="1"/>
  <c r="BO50" i="26"/>
  <c r="BW50" s="1"/>
  <c r="B70" i="22" s="1"/>
  <c r="AM17" i="31"/>
  <c r="BW10" i="26"/>
  <c r="AD43" i="31"/>
  <c r="AD43" i="32"/>
  <c r="AD40"/>
  <c r="AD40" i="31"/>
  <c r="AA46" i="32"/>
  <c r="X46" i="31"/>
  <c r="AP20" i="32"/>
  <c r="AR20" s="1"/>
  <c r="K53" i="19"/>
  <c r="O53"/>
  <c r="Y53"/>
  <c r="BV10" i="18"/>
  <c r="AJ53" i="19"/>
  <c r="AP24" i="32"/>
  <c r="AR24" s="1"/>
  <c r="BV27" i="18"/>
  <c r="BV46"/>
  <c r="B45" i="19"/>
  <c r="BV33" i="18"/>
  <c r="B21" i="19"/>
  <c r="BV17" i="18"/>
  <c r="CB53" i="19" l="1"/>
  <c r="E53" s="1"/>
  <c r="AP28" i="32"/>
  <c r="AR28" s="1"/>
  <c r="AP31"/>
  <c r="AR31" s="1"/>
  <c r="AP25"/>
  <c r="AR25" s="1"/>
  <c r="BK52" i="19"/>
  <c r="BY52"/>
  <c r="Q52"/>
  <c r="K52"/>
  <c r="W52"/>
  <c r="AD52"/>
  <c r="BQ52"/>
  <c r="M52"/>
  <c r="T52"/>
  <c r="T65" s="1"/>
  <c r="BW52"/>
  <c r="P52"/>
  <c r="P65" s="1"/>
  <c r="U52"/>
  <c r="AB52"/>
  <c r="O52"/>
  <c r="AZ52"/>
  <c r="AL52"/>
  <c r="BE52"/>
  <c r="BS52"/>
  <c r="AP52"/>
  <c r="BO52"/>
  <c r="AR52"/>
  <c r="BC52"/>
  <c r="H52"/>
  <c r="H65" s="1"/>
  <c r="AH52"/>
  <c r="R52"/>
  <c r="R65" s="1"/>
  <c r="N52"/>
  <c r="N65" s="1"/>
  <c r="I52"/>
  <c r="Y52"/>
  <c r="AX52"/>
  <c r="G52"/>
  <c r="AN52"/>
  <c r="BG52"/>
  <c r="S52"/>
  <c r="AT52"/>
  <c r="AF52"/>
  <c r="BU52"/>
  <c r="AA52"/>
  <c r="BI52"/>
  <c r="L52"/>
  <c r="L65" s="1"/>
  <c r="AJ52"/>
  <c r="BM52"/>
  <c r="F52"/>
  <c r="F65" s="1"/>
  <c r="Z52"/>
  <c r="Z65" s="1"/>
  <c r="AV52"/>
  <c r="V52"/>
  <c r="V65" s="1"/>
  <c r="X52"/>
  <c r="X65" s="1"/>
  <c r="J52"/>
  <c r="J65" s="1"/>
  <c r="E52"/>
  <c r="AP25" i="31"/>
  <c r="AR25" s="1"/>
  <c r="E72" i="22"/>
  <c r="AD72"/>
  <c r="AD73" s="1"/>
  <c r="AD74" s="1"/>
  <c r="AG65"/>
  <c r="AI52"/>
  <c r="AH72"/>
  <c r="AH73" s="1"/>
  <c r="AH74" s="1"/>
  <c r="AP23" i="32"/>
  <c r="AR23" s="1"/>
  <c r="AP18"/>
  <c r="AR18" s="1"/>
  <c r="AP27"/>
  <c r="AR27" s="1"/>
  <c r="CB55" i="19"/>
  <c r="E55" s="1"/>
  <c r="AP40" i="32"/>
  <c r="AR40" s="1"/>
  <c r="AP42" i="31"/>
  <c r="AR42" s="1"/>
  <c r="I72" i="22"/>
  <c r="I73" s="1"/>
  <c r="I74" s="1"/>
  <c r="AD46" i="32"/>
  <c r="S72" i="22"/>
  <c r="S73" s="1"/>
  <c r="S74" s="1"/>
  <c r="AA72"/>
  <c r="AA73" s="1"/>
  <c r="AA74" s="1"/>
  <c r="AP30" i="32"/>
  <c r="AR30" s="1"/>
  <c r="AP42"/>
  <c r="AR42" s="1"/>
  <c r="CB56" i="19"/>
  <c r="E56" s="1"/>
  <c r="AD46" i="31"/>
  <c r="K72" i="22"/>
  <c r="K73" s="1"/>
  <c r="K74" s="1"/>
  <c r="AP43" i="32"/>
  <c r="AR43" s="1"/>
  <c r="M72" i="22"/>
  <c r="M73" s="1"/>
  <c r="M74" s="1"/>
  <c r="Q72"/>
  <c r="Q73" s="1"/>
  <c r="Q74" s="1"/>
  <c r="AP39" i="32"/>
  <c r="AR39" s="1"/>
  <c r="L15" i="27"/>
  <c r="BW52" i="26"/>
  <c r="AP37" i="32"/>
  <c r="AR37" s="1"/>
  <c r="AM46" i="31"/>
  <c r="AP24" s="1"/>
  <c r="AR24" s="1"/>
  <c r="AP38" i="32"/>
  <c r="AR38" s="1"/>
  <c r="AP35"/>
  <c r="AR35" s="1"/>
  <c r="CB54" i="19"/>
  <c r="E54" s="1"/>
  <c r="AP34" i="32"/>
  <c r="AR34" s="1"/>
  <c r="U72" i="22"/>
  <c r="U73" s="1"/>
  <c r="U74" s="1"/>
  <c r="W72"/>
  <c r="W73" s="1"/>
  <c r="W74" s="1"/>
  <c r="AP18" i="31"/>
  <c r="AR18" s="1"/>
  <c r="AP45"/>
  <c r="AR45" s="1"/>
  <c r="AP17" i="32"/>
  <c r="G72" i="22"/>
  <c r="G73" s="1"/>
  <c r="G74" s="1"/>
  <c r="Y72"/>
  <c r="Y73" s="1"/>
  <c r="Y74" s="1"/>
  <c r="AF72"/>
  <c r="AF73" s="1"/>
  <c r="AF74" s="1"/>
  <c r="AP46" i="32" l="1"/>
  <c r="AR17"/>
  <c r="AR46" s="1"/>
  <c r="AK52" i="22"/>
  <c r="AI65"/>
  <c r="AJ72"/>
  <c r="AJ73" s="1"/>
  <c r="AJ74" s="1"/>
  <c r="E73"/>
  <c r="AP26" i="31"/>
  <c r="AR26" s="1"/>
  <c r="AP29"/>
  <c r="AR29" s="1"/>
  <c r="AP34"/>
  <c r="AR34" s="1"/>
  <c r="AP37"/>
  <c r="AR37" s="1"/>
  <c r="AP21"/>
  <c r="AR21" s="1"/>
  <c r="AP33"/>
  <c r="AR33" s="1"/>
  <c r="AB65" i="19"/>
  <c r="AE52"/>
  <c r="AP38" i="31"/>
  <c r="AR38" s="1"/>
  <c r="AP35"/>
  <c r="AR35" s="1"/>
  <c r="AP39"/>
  <c r="AR39" s="1"/>
  <c r="AP31"/>
  <c r="AR31" s="1"/>
  <c r="AP44"/>
  <c r="AR44" s="1"/>
  <c r="AP41"/>
  <c r="AR41" s="1"/>
  <c r="AP32"/>
  <c r="AR32" s="1"/>
  <c r="AP43"/>
  <c r="AR43" s="1"/>
  <c r="AP36"/>
  <c r="AR36" s="1"/>
  <c r="AP23"/>
  <c r="AR23" s="1"/>
  <c r="AP20"/>
  <c r="AR20" s="1"/>
  <c r="AP22"/>
  <c r="AR22" s="1"/>
  <c r="AP27"/>
  <c r="AR27" s="1"/>
  <c r="AP40"/>
  <c r="AR40" s="1"/>
  <c r="AP30"/>
  <c r="AR30" s="1"/>
  <c r="AP28"/>
  <c r="AR28" s="1"/>
  <c r="AP19"/>
  <c r="AR19" s="1"/>
  <c r="AP17"/>
  <c r="AR17" l="1"/>
  <c r="AR46" s="1"/>
  <c r="AP46"/>
  <c r="AG52" i="19"/>
  <c r="AE65"/>
  <c r="E74" i="22"/>
  <c r="AM52"/>
  <c r="AK65"/>
  <c r="AL72"/>
  <c r="AL73" s="1"/>
  <c r="AL74" s="1"/>
  <c r="AM65" l="1"/>
  <c r="AO52"/>
  <c r="AN72"/>
  <c r="AN73" s="1"/>
  <c r="AN74" s="1"/>
  <c r="AG65" i="19"/>
  <c r="AI52"/>
  <c r="AO65" i="22" l="1"/>
  <c r="AQ52"/>
  <c r="AP72"/>
  <c r="AP73" s="1"/>
  <c r="AI65" i="19"/>
  <c r="AK52"/>
  <c r="AP74" i="22" l="1"/>
  <c r="AM52" i="19"/>
  <c r="AK65"/>
  <c r="AQ65" i="22"/>
  <c r="AS52"/>
  <c r="AR72"/>
  <c r="AR73" s="1"/>
  <c r="AR74" s="1"/>
  <c r="AU52" l="1"/>
  <c r="AS65"/>
  <c r="AT72"/>
  <c r="AT73" s="1"/>
  <c r="AM65" i="19"/>
  <c r="AO52"/>
  <c r="AW52" i="22" l="1"/>
  <c r="AU65"/>
  <c r="AV72"/>
  <c r="AV73" s="1"/>
  <c r="AV74" s="1"/>
  <c r="AO65" i="19"/>
  <c r="AQ52"/>
  <c r="AT74" i="22"/>
  <c r="AW65" l="1"/>
  <c r="AY52"/>
  <c r="AX72"/>
  <c r="AX73" s="1"/>
  <c r="AS52" i="19"/>
  <c r="AQ65"/>
  <c r="AX74" i="22" l="1"/>
  <c r="AY65"/>
  <c r="BA52"/>
  <c r="AZ72"/>
  <c r="AZ73" s="1"/>
  <c r="AZ74" s="1"/>
  <c r="AS65" i="19"/>
  <c r="AU52"/>
  <c r="AW52" l="1"/>
  <c r="AU65"/>
  <c r="BD52" i="22"/>
  <c r="BA65"/>
  <c r="BC72"/>
  <c r="BC73" s="1"/>
  <c r="BC74" s="1"/>
  <c r="BF52" l="1"/>
  <c r="BD65"/>
  <c r="BE72"/>
  <c r="BE73" s="1"/>
  <c r="BE74" s="1"/>
  <c r="AW65" i="19"/>
  <c r="AY52"/>
  <c r="AY65" l="1"/>
  <c r="BA52"/>
  <c r="BF65" i="22"/>
  <c r="BH52"/>
  <c r="BG72"/>
  <c r="BG73" s="1"/>
  <c r="BG74" s="1"/>
  <c r="BD52" i="19" l="1"/>
  <c r="BA65"/>
  <c r="BJ52" i="22"/>
  <c r="BH65"/>
  <c r="BI72"/>
  <c r="BI73" s="1"/>
  <c r="BI74" s="1"/>
  <c r="BJ65" l="1"/>
  <c r="BL52"/>
  <c r="BK72"/>
  <c r="BK73" s="1"/>
  <c r="BK74" s="1"/>
  <c r="BD65" i="19"/>
  <c r="BF52"/>
  <c r="BH52" l="1"/>
  <c r="BF65"/>
  <c r="BN52" i="22"/>
  <c r="BL65"/>
  <c r="BM72"/>
  <c r="BM73" s="1"/>
  <c r="BM74" s="1"/>
  <c r="BP52" l="1"/>
  <c r="BN65"/>
  <c r="BO72"/>
  <c r="BO73" s="1"/>
  <c r="BO74" s="1"/>
  <c r="BJ52" i="19"/>
  <c r="BH65"/>
  <c r="BP65" i="22" l="1"/>
  <c r="BR52"/>
  <c r="BQ72"/>
  <c r="BQ73" s="1"/>
  <c r="BQ74" s="1"/>
  <c r="BJ65" i="19"/>
  <c r="BL52"/>
  <c r="BT52" i="22" l="1"/>
  <c r="BR65"/>
  <c r="BS72"/>
  <c r="BS73" s="1"/>
  <c r="BS74" s="1"/>
  <c r="BL65" i="19"/>
  <c r="BN52"/>
  <c r="BN65" l="1"/>
  <c r="BP52"/>
  <c r="BT65" i="22"/>
  <c r="BU72"/>
  <c r="BU73" s="1"/>
  <c r="BU74" s="1"/>
  <c r="BV52"/>
  <c r="BV65" l="1"/>
  <c r="BX52"/>
  <c r="BW72"/>
  <c r="BW73" s="1"/>
  <c r="BW74" s="1"/>
  <c r="BR52" i="19"/>
  <c r="BP65"/>
  <c r="BX65" i="22" l="1"/>
  <c r="BZ52"/>
  <c r="BZ65" s="1"/>
  <c r="CC65" s="1"/>
  <c r="BY72"/>
  <c r="BR65" i="19"/>
  <c r="BT52"/>
  <c r="BT65" l="1"/>
  <c r="BV52"/>
  <c r="BY73" i="22"/>
  <c r="CB72"/>
  <c r="BC54" i="26" s="1"/>
  <c r="BX52" i="19" l="1"/>
  <c r="BV65"/>
  <c r="BY74" i="22"/>
  <c r="CB74" s="1"/>
  <c r="BV55" i="26" s="1"/>
  <c r="BV56" s="1"/>
  <c r="CB73" i="22"/>
  <c r="BK54" i="26" s="1"/>
  <c r="BX65" i="19" l="1"/>
  <c r="BZ52"/>
  <c r="BZ65" s="1"/>
  <c r="CC65" s="1"/>
</calcChain>
</file>

<file path=xl/comments1.xml><?xml version="1.0" encoding="utf-8"?>
<comments xmlns="http://schemas.openxmlformats.org/spreadsheetml/2006/main">
  <authors>
    <author>Matriz</author>
  </authors>
  <commentList>
    <comment ref="B15" authorId="0">
      <text>
        <r>
          <rPr>
            <b/>
            <sz val="12"/>
            <color indexed="81"/>
            <rFont val="Tahoma"/>
            <family val="2"/>
          </rPr>
          <t>Exemplos 
1
1.1
1.1.1
1.1.1.2
1.2
1.2.1
1.2.2
2
2.1
2.2
2.2.1
2.2.2
2.2.2.1
3
3.1</t>
        </r>
      </text>
    </comment>
  </commentList>
</comments>
</file>

<file path=xl/comments2.xml><?xml version="1.0" encoding="utf-8"?>
<comments xmlns="http://schemas.openxmlformats.org/spreadsheetml/2006/main">
  <authors>
    <author>Matriz</author>
  </authors>
  <commentList>
    <comment ref="B13" authorId="0">
      <text>
        <r>
          <rPr>
            <sz val="8"/>
            <color indexed="81"/>
            <rFont val="Courier New"/>
            <family val="3"/>
          </rPr>
          <t xml:space="preserve">Para os itens principais utilizar números inteiros
</t>
        </r>
      </text>
    </comment>
  </commentList>
</comments>
</file>

<file path=xl/connections.xml><?xml version="1.0" encoding="utf-8"?>
<connections xmlns="http://schemas.openxmlformats.org/spreadsheetml/2006/main">
  <connection id="1" name="Conexão" type="1" refreshedVersion="2" background="1" saveData="1">
    <dbPr connection="DSN=Banco de dados do MS Access;DBQ=S:\FORM-ENG\FORM-ENG.mdb;DefaultDir=S:\FORM-ENG;DriverId=25;FIL=MS Access;MaxBufferSize=2048;PageTimeout=5;" command="SELECT PROFISSIONAIS.NOME, PROFISSIONAIS.CPF, PROFISSIONAIS.CREA, PROFISSIONAIS.MAT, PROFISSIONAIS.`MAT-DV`_x000d__x000a_FROM `S:\FORM-ENG\FORM-ENG`.PROFISSIONAIS PROFISSIONAIS_x000d__x000a_WHERE (PROFISSIONAIS.MAT Like ?)"/>
    <parameters count="1">
      <parameter name="?" sqlType="12" parameterType="cell" refreshOnChange="1" cell="$C$2"/>
    </parameters>
  </connection>
  <connection id="2" name="Conexão1" type="1" refreshedVersion="2" background="1" saveData="1">
    <dbPr connection="DSN=Banco de dados do MS Access;DBQ=S:\BaseDeDados\OGURelatórios.mdb;DefaultDir=S:\BaseDeDados;DriverId=25;FIL=MS Access;MaxBufferSize=2048;PageTimeout=5;" command="SELECT `01_DADOS CONSOLIDADOS_DIURB`.Dt_Acréscimo_Operações, `01_DADOS CONSOLIDADOS_DIURB`.Estágio, `01_DADOS CONSOLIDADOS_DIURB`.SituaçãoDaOperação, `01_DADOS CONSOLIDADOS_DIURB`.Operações_EN_Jurisdição_Código, `01_DADOS CONSOLIDADOS_DIURB`.Operações_Origem_de_Recursos, `01_DADOS CONSOLIDADOS_DIURB`.Operações_Origem_de_Recursos_Código, `01_DADOS CONSOLIDADOS_DIURB`.UGC_Código, `01_DADOS CONSOLIDADOS_DIURB`.Operações_Ano_Orçamento, `01_DADOS CONSOLIDADOS_DIURB`.Operações_Operação, `01_DADOS CONSOLIDADOS_DIURB`.Operações_DV_Operação, `01_DADOS CONSOLIDADOS_DIURB`.Operações_EN, `01_DADOS CONSOLIDADOS_DIURB`.Operações_EN_Código, `01_DADOS CONSOLIDADOS_DIURB`.Operações_Tomador, `01_DADOS CONSOLIDADOS_DIURB`.Operações_Tomador_Código, `01_DADOS CONSOLIDADOS_DIURB`.Operações_Agente_Promotor, `01_DADOS CONSOLIDADOS_DIURB`.Operações_Agente_Promotor_Código, `01_DADOS CONSOLIDADOS_DIURB`.Operações_Beneficiário_Final, `01_DADOS CONSOLIDADOS_DIURB`.Operações_Beneficiário_Final_Código, `01_DADOS CONSOLIDADOS_DIURB`.Operações_Area, `01_DADOS CONSOLIDADOS_DIURB`.Operações_Gestor, `01_DADOS CONSOLIDADOS_DIURB`.Operações_Programa, `01_DADOS CONSOLIDADOS_DIURB`.Operações_Modalidade, `01_DADOS CONSOLIDADOS_DIURB`.Operações_Objetivo, `01_DADOS CONSOLIDADOS_DIURB`.Operações_Objetivo_Código, `01_DADOS CONSOLIDADOS_DIURB`.Operações_Data_Assinatura, `01_DADOS CONSOLIDADOS_DIURB`.Operações_Ano_Assinatura, `01_DADOS CONSOLIDADOS_DIURB`.Operações_Controle_da_Operação, `01_DADOS CONSOLIDADOS_DIURB`.Operações_Repasse, `01_DADOS CONSOLIDADOS_DIURB`.Operações_Contrapartida, `01_DADOS CONSOLIDADOS_DIURB`.Operações_Rendimentos, `01_DADOS CONSOLIDADOS_DIURB`.Operações_Investimento, `01_DADOS CONSOLIDADOS_DIURB`.Operações_Agência_Cód, `01_DADOS CONSOLIDADOS_DIURB`.Operações_DV_Ag, `01_DADOS CONSOLIDADOS_DIURB`.`Operações_Op_C/C`, `01_DADOS CONSOLIDADOS_DIURB`.`Operações_C/C`, `01_DADOS CONSOLIDADOS_DIURB`.`Operações_DV_C/C`, `01_DADOS CONSOLIDADOS_DIURB`.Operações_Sit_Contrato_SIAPF, `01_DADOS CONSOLIDADOS_DIURB`.Operações_Data_Recebimento_CEF, `01_DADOS CONSOLIDADOS_DIURB`.Operações_Carência_Data_Atual, `01_DADOS CONSOLIDADOS_DIURB`.`Cronograma Atual_PrazoDeExecução`, `01_DADOS CONSOLIDADOS_DIURB`.`Cronograma De Obra_Dt_Parcela`, `01_DADOS CONSOLIDADOS_DIURB`.`Cronograma De Obra_Percentual_Previsto`, `01_DADOS CONSOLIDADOS_DIURB`.`Cronograma De Obra_%_Realizado_SIAPF`, `01_DADOS CONSOLIDADOS_DIURB`.`Cronograma De Obra_Sit_Obra`, `01_DADOS CONSOLIDADOS_DIURB`.`Cronograma De Obra_Dias_Adiat_Atras`, `01_DADOS CONSOLIDADOS_DIURB`.`Cronograma De Obra_Desempenho_Nota_Tomador`, `01_DADOS CONSOLIDADOS_DIURB`.`Cronograma De Obra_Desempenho_Conceito_Tomador`, `01_DADOS CONSOLIDADOS_DIURB`.`Cronograma De Obra_Desempenho_Nota_Construtor`, `01_DADOS CONSOLIDADOS_DIURB`.`Cronograma De Obra_Desempenho_Conceito_Construtor`, `01_DADOS CONSOLIDADOS_DIURB`.`Cronograma De Obra_Qualidade_da_Obra`, `01_DADOS CONSOLIDADOS_DIURB`.`Cronograma De Obra_Engenheiro_CPF`, `01_DADOS CONSOLIDADOS_DIURB`.`Cronograma De Obra_Engenheiro_Nome`, `01_DADOS CONSOLIDADOS_DIURB`.`Cronograma De Obra_Data_Vistoria`, `01_DADOS CONSOLIDADOS_DIURB`.`Cronograma De Obra_Data_Término_Obra`, `01_DADOS CONSOLIDADOS_DIURB`.`Cronograma De Obra_Justificativa_Obra`, `01_DADOS CONSOLIDADOS_DIURB`.`Cronograma De Obra_Data_Início_Obra`, `01_DADOS CONSOLIDADOS_DIURB`.`Cronograma De Obra_Data_Inauguração_Obra`, `01_DADOS CONSOLIDADOS_DIURB`.`Cronograma De Obra_Gerência_Filial`, `01_DADOS CONSOLIDADOS_DIURB`.`Cronograma De Obra_Quantidade_Vistorias`, `01_DADOS CONSOLIDADOS_DIURB`.Dados_PTS_Data_Inicio, `01_DADOS CONSOLIDADOS_DIURB`.Dados_PTS_Data_Fim, `01_DADOS CONSOLIDADOS_DIURB`.Dados_PTS_Valor_Global_PTS, `01_DADOS CONSOLIDADOS_DIURB`.Dados_PTS_Indice_Qualidade, `01_DADOS CONSOLIDADOS_DIURB`.Dados_PTS_Prazo_Execução, `01_DADOS CONSOLIDADOS_DIURB`.Dados_PTS_Valor_do_Emprestimo_PTS, `01_DADOS CONSOLIDADOS_DIURB`.Dados_PTS_Valor_da_Contrapartida_PTS, `01_DADOS CONSOLIDADOS_DIURB`.Dados_PTS_Valor_Desembolso_Acumulado, `01_DADOS CONSOLIDADOS_DIURB`.Dados_PTS_Valor_Desembolsar, `01_DADOS CONSOLIDADOS_DIURB`.Desbloqueio_VE, `01_DADOS CONSOLIDADOS_DIURB`.`Desbloqueio_CP/RD`, `01_DADOS CONSOLIDADOS_DIURB`.Desbloqueio_VI, `01_DADOS CONSOLIDADOS_DIURB`.`Desbloqueio_Data Último`, `01_DADOS CONSOLIDADOS_DIURB`.`Desembolso_Total Incluído`, `01_DADOS CONSOLIDADOS_DIURB`.`Desembolso_Total Solicitado`, `01_DADOS CONSOLIDADOS_DIURB`.`Desembolso_Total Realizado`, `01_DADOS CONSOLIDADOS_DIURB`.`Desembolso_Realizado_%`, `01_DADOS CONSOLIDADOS_DIURB`.`Desembolso_Total_I/S/R/C`, `01_DADOS CONSOLIDADOS_DIURB`.`Desembolso_%`, `01_DADOS CONSOLIDADOS_DIURB`.`Desembolso_Falta Solicitar`, `01_DADOS CONSOLIDADOS_DIURB`.`Desembolso_Data Último`, `01_DADOS CONSOLIDADOS_DIURB`.Empreendimentos_Empreendimento, `01_DADOS CONSOLIDADOS_DIURB`.Empreendimentos_Localidade, `01_DADOS CONSOLIDADOS_DIURB`.Empreendimentos_Logradouro, `01_DADOS CONSOLIDADOS_DIURB`.Empreendimentos_Município, `01_DADOS CONSOLIDADOS_DIURB`.Empreendimentos_CEP, `01_DADOS CONSOLIDADOS_DIURB`.Empreendimentos_Número_de_Unidades, `01_DADOS CONSOLIDADOS_DIURB`.Empreendimentos_Objeto_Descrição, `01_DADOS CONSOLIDADOS_DIURB`.Empreendimentos_População_Beneficiada, `01_DADOS CONSOLIDADOS_DIURB`.Empreendimentos_Empregos_Gerados, `01_DADOS CONSOLIDADOS_DIURB`.Empreendimentos_Sit_Empreendimento, `01_DADOS CONSOLIDADOS_DIURB`.Ogu_Dados_Emenda_Parlamentar, `01_DADOS CONSOLIDADOS_DIURB`.Ogu_Dados_Comunidade_Solidaria, `01_DADOS CONSOLIDADOS_DIURB`.Ogu_Dados_Calamidade_Publica, `01_DADOS CONSOLIDADOS_DIURB`.Ogu_Dados_Data_da_Vigencia, `01_DADOS CONSOLIDADOS_DIURB`.Ogu_Dados_Data_Publicacao_DOU, `01_DADOS CONSOLIDADOS_DIURB`.Ogu_Dados_Administracao_Direta_CP, `01_DADOS CONSOLIDADOS_DIURB`.Ogu_Dados_CP_Servico, `01_DADOS CONSOLIDADOS_DIURB`.Ogu_Dados_Data_Validade_CAUC, `01_DADOS CONSOLIDADOS_DIURB`.Ogu_Dados_Data_Validade_CRP, `01_DADOS CONSOLIDADOS_DIURB`.Ogu_Dados_Numero_Convenio_SIAFI, `01_DADOS CONSOLIDADOS_DIURB`.`Posição SIAPF_Posição SIAPF`, `01_DADOS CONSOLIDADOS_DIURB`.PCF_Recebimento_Prestacao_Contas, `01_DADOS CONSOLIDADOS_DIURB`.PCF_Valor_Repasse_Devolvido, `01_DADOS CONSOLIDADOS_DIURB`.PCF_Valor_Rendimento_Devolvido, `01_DADOS CONSOLIDADOS_DIURB`.PCF_Codigo_Prestacao_Contas_SIAFI, `01_DADOS CONSOLIDADOS_DIURB`.PCF_Data_Prestacao_Contas_SIAFI, `01_DADOS CONSOLIDADOS_DIURB`.PCF_Data_Devolucao_CP, `01_DADOS CONSOLIDADOS_DIURB`.PCF_Valor_Devolucao_CP, `01_DADOS CONSOLIDADOS_DIURB`.PCF_Aprovacao_Prestacao_Contas, `01_DADOS CONSOLIDADOS_DIURB`.`PCF_Total Devolvido`, `01_DADOS CONSOLIDADOS_DIURB`.`RC_Regime de Construção`, `01_DADOS CONSOLIDADOS_DIURB`.`ZB_Zona Beneficiada`, `01_DADOS CONSOLIDADOS_DIURB`.Sit_Vigência, `01_DADOS CONSOLIDADOS_DIURB`.`Último Trâmite_Estágio`, `01_DADOS CONSOLIDADOS_DIURB`.`Último Trâmite_Codigo`, `01_DADOS CONSOLIDADOS_DIURB`.`Último Trâmite_Data_de_Entrada`, `01_DADOS CONSOLIDADOS_DIURB`.`Último Trâmite_Data_de_Saida`, `01_DADOS CONSOLIDADOS_DIURB`.Identificação_Externa_x000d__x000a_FROM `S:\BaseDeDados\OGURelatórios`.`01_DADOS CONSOLIDADOS_DIURB` `01_DADOS CONSOLIDADOS_DIURB`_x000d__x000a_WHERE (`01_DADOS CONSOLIDADOS_DIURB`.Operações_Operação Like ?)"/>
    <parameters count="1">
      <parameter name="?" sqlType="12" parameterType="cell" refreshOnChange="1" cell="INFORMAÇÕES1!$B$3"/>
    </parameters>
  </connection>
</connections>
</file>

<file path=xl/sharedStrings.xml><?xml version="1.0" encoding="utf-8"?>
<sst xmlns="http://schemas.openxmlformats.org/spreadsheetml/2006/main" count="1411" uniqueCount="540">
  <si>
    <t>Unid.</t>
  </si>
  <si>
    <t>Quant.</t>
  </si>
  <si>
    <t>Total</t>
  </si>
  <si>
    <t>N° do Item</t>
  </si>
  <si>
    <t>Unitário</t>
  </si>
  <si>
    <t>Valores (R$)</t>
  </si>
  <si>
    <t>Mês 01</t>
  </si>
  <si>
    <t>No mês</t>
  </si>
  <si>
    <t>Acum.</t>
  </si>
  <si>
    <t>Mês 24</t>
  </si>
  <si>
    <t>Mês 23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</si>
  <si>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</si>
  <si>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</si>
  <si>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</si>
  <si>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</si>
  <si>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</si>
  <si>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</si>
  <si>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</si>
  <si>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</si>
  <si>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Mês 10</t>
  </si>
  <si>
    <t>Mês 11</t>
  </si>
  <si>
    <t>Mês 12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</si>
  <si>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</si>
  <si>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</si>
  <si>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</si>
  <si>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</si>
  <si>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</si>
  <si>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</si>
  <si>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</si>
  <si>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</si>
  <si>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</si>
  <si>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</si>
  <si>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TOTAL</t>
  </si>
  <si>
    <t>0000000</t>
  </si>
  <si>
    <t>Prazo de execução (meses)</t>
  </si>
  <si>
    <t>Percentual realizado</t>
  </si>
  <si>
    <t>Data de início de obra</t>
  </si>
  <si>
    <t>Data da última vistoria</t>
  </si>
  <si>
    <t>Situação da obra</t>
  </si>
  <si>
    <t>Percentual de desembolso</t>
  </si>
  <si>
    <t>Empreendimento</t>
  </si>
  <si>
    <t>Localidade</t>
  </si>
  <si>
    <t>Logradouro</t>
  </si>
  <si>
    <t>Município</t>
  </si>
  <si>
    <t>Descrição do objeto</t>
  </si>
  <si>
    <t>Data da assinatura</t>
  </si>
  <si>
    <t>Modalidade</t>
  </si>
  <si>
    <t>Objetivo</t>
  </si>
  <si>
    <t>Programa</t>
  </si>
  <si>
    <t>Gestor</t>
  </si>
  <si>
    <t>Data da autorização Caixa</t>
  </si>
  <si>
    <t>Nome da GIDUR</t>
  </si>
  <si>
    <t>Sede da GIDUR</t>
  </si>
  <si>
    <t>Nome da SR</t>
  </si>
  <si>
    <t>População beneficiada</t>
  </si>
  <si>
    <t>Número do DV no APF</t>
  </si>
  <si>
    <t>UF</t>
  </si>
  <si>
    <t>Operações_Operação</t>
  </si>
  <si>
    <t>Cronograma Atual_PrazoDeExecução</t>
  </si>
  <si>
    <t>Cronograma De Obra_%_Realizado_SIAPF</t>
  </si>
  <si>
    <t>Cronograma De Obra_Data_Início_Obra</t>
  </si>
  <si>
    <t>Cronograma De Obra_Data_Vistoria</t>
  </si>
  <si>
    <t>Cronograma De Obra_Sit_Obra</t>
  </si>
  <si>
    <t>Empreendimentos_Empreendimento</t>
  </si>
  <si>
    <t>Empreendimentos_Localidade</t>
  </si>
  <si>
    <t>Empreendimentos_Logradouro</t>
  </si>
  <si>
    <t>Empreendimentos_Município</t>
  </si>
  <si>
    <t>Empreendimentos_Objeto_Descrição</t>
  </si>
  <si>
    <t>Operações_Data_Assinatura</t>
  </si>
  <si>
    <t>Operações_Modalidade</t>
  </si>
  <si>
    <t>Operações_Objetivo</t>
  </si>
  <si>
    <t>Operações_Programa</t>
  </si>
  <si>
    <t>Operações_Tomador</t>
  </si>
  <si>
    <t>Operações_Gestor</t>
  </si>
  <si>
    <t>Operações_Repasse</t>
  </si>
  <si>
    <t>Operações_EN_Jurisdição_Código</t>
  </si>
  <si>
    <t>Operações_Contrapartida</t>
  </si>
  <si>
    <t>Empreendimentos_População_Beneficiada</t>
  </si>
  <si>
    <t>Informar o número do contrato (com sete algarismos, sem ponto e sem dígito verificador)</t>
  </si>
  <si>
    <t>Contrapartida mínima (R$)</t>
  </si>
  <si>
    <t>Contrapartida mínima (%)</t>
  </si>
  <si>
    <t>Agente Promotor / Proponente</t>
  </si>
  <si>
    <t>N° do contrato</t>
  </si>
  <si>
    <t>Número do contrato</t>
  </si>
  <si>
    <t>Item</t>
  </si>
  <si>
    <t>Responsável pelo Agente Promotor / Proponente</t>
  </si>
  <si>
    <t>Data</t>
  </si>
  <si>
    <t>ORÇAMENTO REPROGRAMADO</t>
  </si>
  <si>
    <t>USO INTERNO DA CAIXA</t>
  </si>
  <si>
    <t>ORÇAMENTO</t>
  </si>
  <si>
    <t>Descrição</t>
  </si>
  <si>
    <t>CRONOGRAMA</t>
  </si>
  <si>
    <t>Mês 25</t>
  </si>
  <si>
    <t>Mês 26</t>
  </si>
  <si>
    <t>Mês 27</t>
  </si>
  <si>
    <t>Mês 28</t>
  </si>
  <si>
    <t>Mês 29</t>
  </si>
  <si>
    <t>Mês 30</t>
  </si>
  <si>
    <t>Mês 31</t>
  </si>
  <si>
    <t>Mês 32</t>
  </si>
  <si>
    <t>Mês 33</t>
  </si>
  <si>
    <t>Mês 34</t>
  </si>
  <si>
    <t>Mês 35</t>
  </si>
  <si>
    <t>Mês 36</t>
  </si>
  <si>
    <t>QCI - QUADRO DE COMPOSIÇÃO DO INVESTIMENTO</t>
  </si>
  <si>
    <t xml:space="preserve">Descrição </t>
  </si>
  <si>
    <t>Repasse</t>
  </si>
  <si>
    <t>Contrapartida</t>
  </si>
  <si>
    <t>Outras Fontes</t>
  </si>
  <si>
    <t>EXCL. REPASSE</t>
  </si>
  <si>
    <t>EXCL. OUTRAS F.</t>
  </si>
  <si>
    <t>Física</t>
  </si>
  <si>
    <t>Financeira</t>
  </si>
  <si>
    <t>EXCL. CONTRAP. $</t>
  </si>
  <si>
    <t>EXCL. CONTRAP. FÍSICA</t>
  </si>
  <si>
    <t>REPASSE</t>
  </si>
  <si>
    <t>CP MIN. %</t>
  </si>
  <si>
    <t>CP MIN. $</t>
  </si>
  <si>
    <t>Outras Fontes (R$)</t>
  </si>
  <si>
    <t>TOTAIS</t>
  </si>
  <si>
    <t>CONT. FIN.</t>
  </si>
  <si>
    <t>OUT. FONT.</t>
  </si>
  <si>
    <t>Recurso</t>
  </si>
  <si>
    <t>C. Fin.</t>
  </si>
  <si>
    <t>C. Fís.</t>
  </si>
  <si>
    <t>Outras F.</t>
  </si>
  <si>
    <t>DOCUMENTAÇÃO TÉCNICA BÁSICA</t>
  </si>
  <si>
    <t xml:space="preserve"> ANÁLISE DA PROPOSTA</t>
  </si>
  <si>
    <t xml:space="preserve"> ANÁLISE DA LICITAÇÃO</t>
  </si>
  <si>
    <t xml:space="preserve"> REPROGRAMAÇÃO DA PROPOSTA</t>
  </si>
  <si>
    <t xml:space="preserve"> PEDIDO DE VISTORIA</t>
  </si>
  <si>
    <t>INSTRUÇÕES DE PREENCHIMENTO DOS FORMULÁRIOS</t>
  </si>
  <si>
    <t>CRONOGRAMA GLOBAL</t>
  </si>
  <si>
    <t>Nome do empreendimento</t>
  </si>
  <si>
    <t>Valor do repasse (R$)</t>
  </si>
  <si>
    <t>INÍCIO</t>
  </si>
  <si>
    <t>INFORMAÇÕES DO CONTRATO</t>
  </si>
  <si>
    <t>Contrapartida exclusivamente financeira</t>
  </si>
  <si>
    <t>Contrapartida exclusivamente física</t>
  </si>
  <si>
    <t>Exclusivamente repasse/subsídio</t>
  </si>
  <si>
    <t>Exclusivamente outras fontes</t>
  </si>
  <si>
    <t>ORÇAMENTO PÓS LICITAÇÃO</t>
  </si>
  <si>
    <t>QCI - QUADRO DE COMPOSIÇÃO DO INVESTIMENTO - PÓS LICITAÇÃO</t>
  </si>
  <si>
    <t>CRONOGRAMA - PÓS LICITAÇÃO</t>
  </si>
  <si>
    <t>PREVISTO</t>
  </si>
  <si>
    <t>REPROGRAMADO</t>
  </si>
  <si>
    <t>QCI - QUADRO DE COMPOSIÇÃO DO INVESTIMENTO - REPROGRAMADO</t>
  </si>
  <si>
    <t>CRONOGRAMA - REPROGRAMADO</t>
  </si>
  <si>
    <t>BM - BOLETIM DE MEDIÇÃO</t>
  </si>
  <si>
    <t>Quantidades</t>
  </si>
  <si>
    <t>Executadas</t>
  </si>
  <si>
    <t>No período</t>
  </si>
  <si>
    <t>Acumuladas</t>
  </si>
  <si>
    <t>Contratadas</t>
  </si>
  <si>
    <t>Medição</t>
  </si>
  <si>
    <t>Nº da medição</t>
  </si>
  <si>
    <t>a</t>
  </si>
  <si>
    <t>Período</t>
  </si>
  <si>
    <t>Empresa vencedora da licitação</t>
  </si>
  <si>
    <t>N° de unidades:</t>
  </si>
  <si>
    <t>PLS - PLANILHA DE LEVANTAMENTO DE SERVIÇOS</t>
  </si>
  <si>
    <t>Data de início da obra</t>
  </si>
  <si>
    <t>APROPRIAR O MACRO ITEM</t>
  </si>
  <si>
    <t>CONTAR OS ITENS</t>
  </si>
  <si>
    <t>APROPRIAR OS CABEÇAHOS DE MACRO ITEM</t>
  </si>
  <si>
    <t>CONTAR OS CABEÇAHOS DE MACRO ITEM</t>
  </si>
  <si>
    <t>CONT. FIS.</t>
  </si>
  <si>
    <t>NO PERÍODO</t>
  </si>
  <si>
    <t>ACUMULADO</t>
  </si>
  <si>
    <t>FINANCEIRO</t>
  </si>
  <si>
    <t>CONT.</t>
  </si>
  <si>
    <t>MED. 0</t>
  </si>
  <si>
    <t xml:space="preserve">OUTRAS FONTES </t>
  </si>
  <si>
    <t>CONTRAP. $</t>
  </si>
  <si>
    <t>CONTRAP. FÍSICA</t>
  </si>
  <si>
    <t>OUTRAS F.</t>
  </si>
  <si>
    <t>1 - Soma cont. exclusiva</t>
  </si>
  <si>
    <t>5 - Maior entre "1" e "4"</t>
  </si>
  <si>
    <t>6 - Maior entre "2" e "5"</t>
  </si>
  <si>
    <t>3 - Menor entre "cont. mín. %" e "cont. ad. %"</t>
  </si>
  <si>
    <t>4 - Maior entre "3" e "cont. min. $"</t>
  </si>
  <si>
    <t>8 - Maior entre "7" e "orç"-"rep."</t>
  </si>
  <si>
    <t>0 - Maior entre "excl. outras fontes" e "outras fontes"</t>
  </si>
  <si>
    <t>2 - Soma de "0" e "1"</t>
  </si>
  <si>
    <t>7 - Maior entre "0" e "6"</t>
  </si>
  <si>
    <t>TOTAIS ACUMULADOS</t>
  </si>
  <si>
    <t>TOTAIS NO PERÍODO</t>
  </si>
  <si>
    <t>RESUMO DA MEDIÇÃO - ACUMULADO</t>
  </si>
  <si>
    <t>% Acumulado</t>
  </si>
  <si>
    <t>Prev.</t>
  </si>
  <si>
    <t>Exec.</t>
  </si>
  <si>
    <t>Data da medição</t>
  </si>
  <si>
    <t>Mês</t>
  </si>
  <si>
    <t>%</t>
  </si>
  <si>
    <t>da</t>
  </si>
  <si>
    <t>ª</t>
  </si>
  <si>
    <t>etapa</t>
  </si>
  <si>
    <t>dias</t>
  </si>
  <si>
    <t>Adiant.(+) / Atraso(-):</t>
  </si>
  <si>
    <t>Executado:</t>
  </si>
  <si>
    <t>Prazo decorrido:</t>
  </si>
  <si>
    <t>Prazo equivalente de obra:</t>
  </si>
  <si>
    <t>Dias abonados:</t>
  </si>
  <si>
    <t>Resíduos financeiros (R$)</t>
  </si>
  <si>
    <t>MEDIÇÃO Nº</t>
  </si>
  <si>
    <t>Responsável técnico</t>
  </si>
  <si>
    <t>pelos itens:</t>
  </si>
  <si>
    <t>INC.</t>
  </si>
  <si>
    <t>À</t>
  </si>
  <si>
    <t>CAIXA ECONÔMICA FEDERAL</t>
  </si>
  <si>
    <t>Ref.:</t>
  </si>
  <si>
    <t>Contrato de repasse nº</t>
  </si>
  <si>
    <t>Programa:</t>
  </si>
  <si>
    <t>Senhor Supervisor</t>
  </si>
  <si>
    <t>Vimos, pelo presente, solicitar a essa CAIXA ECONÔMICA FEDERAL, vistoria dos serviços executados no período,</t>
  </si>
  <si>
    <t xml:space="preserve">no valor total de R$ </t>
  </si>
  <si>
    <t>e, para tanto, anexamos a documentação necessária.</t>
  </si>
  <si>
    <t>Proponente</t>
  </si>
  <si>
    <t>Repasse (R$)</t>
  </si>
  <si>
    <t>Contrapartida Financeira (R$)</t>
  </si>
  <si>
    <t>Contrapartida Física (R$)</t>
  </si>
  <si>
    <t>Total (R$)</t>
  </si>
  <si>
    <t>Na oportunidade, encaminhamos a Relação de Solicitação/Comprovação de Pagamentos - OGU referente à liberação</t>
  </si>
  <si>
    <t xml:space="preserve">anterior devidamente quitada, Nota Fiscal com o número do contrato de repasse e origem de recursos, </t>
  </si>
  <si>
    <t>comprovante de pagamento ao fornecedor e Extrato da movimentação bancária demonstrando o saque.</t>
  </si>
  <si>
    <t>Atenciosamente</t>
  </si>
  <si>
    <t>Assinatura sob carimbo do responsável legal pela Entidade</t>
  </si>
  <si>
    <t>Data de referência</t>
  </si>
  <si>
    <t>BDI</t>
  </si>
  <si>
    <t>(já incluso no orçamento)</t>
  </si>
  <si>
    <t>Fonte</t>
  </si>
  <si>
    <t>TOT. (%)</t>
  </si>
  <si>
    <t>TOT. (R$)</t>
  </si>
  <si>
    <t>Informar o número de APF (com sete algarismos, sem ponto e sem dígito verificador)</t>
  </si>
  <si>
    <t>Número no APF</t>
  </si>
  <si>
    <t>Tomador</t>
  </si>
  <si>
    <t>Desembolso realizado (%)</t>
  </si>
  <si>
    <t>Valor do repasse</t>
  </si>
  <si>
    <t>Ano do orçamento</t>
  </si>
  <si>
    <t>Data da assinatura para fins da CI GENOA 0919/08</t>
  </si>
  <si>
    <t>CAPTURA DADOS DO CONTRATO</t>
  </si>
  <si>
    <t>CAPTURA DADOS DO PROFISSIONAL</t>
  </si>
  <si>
    <t>c028255</t>
  </si>
  <si>
    <t>Dt_Acréscimo_Operações</t>
  </si>
  <si>
    <t>Estágio</t>
  </si>
  <si>
    <t>SituaçãoDaOperação</t>
  </si>
  <si>
    <t>Operações_Origem_de_Recursos</t>
  </si>
  <si>
    <t>Operações_Origem_de_Recursos_Código</t>
  </si>
  <si>
    <t>UGC_Código</t>
  </si>
  <si>
    <t>Operações_Ano_Orçamento</t>
  </si>
  <si>
    <t>Operações_DV_Operação</t>
  </si>
  <si>
    <t>Operações_EN</t>
  </si>
  <si>
    <t>Operações_EN_Código</t>
  </si>
  <si>
    <t>Operações_Tomador_Código</t>
  </si>
  <si>
    <t>Operações_Agente_Promotor</t>
  </si>
  <si>
    <t>Operações_Agente_Promotor_Código</t>
  </si>
  <si>
    <t>Operações_Beneficiário_Final</t>
  </si>
  <si>
    <t>Operações_Beneficiário_Final_Código</t>
  </si>
  <si>
    <t>Operações_Area</t>
  </si>
  <si>
    <t>Operações_Objetivo_Código</t>
  </si>
  <si>
    <t>Operações_Ano_Assinatura</t>
  </si>
  <si>
    <t>Operações_Controle_da_Operação</t>
  </si>
  <si>
    <t>Operações_Rendimentos</t>
  </si>
  <si>
    <t>Operações_Investimento</t>
  </si>
  <si>
    <t>Operações_Agência_Cód</t>
  </si>
  <si>
    <t>Operações_DV_Ag</t>
  </si>
  <si>
    <t>Operações_Op_C/C</t>
  </si>
  <si>
    <t>Operações_C/C</t>
  </si>
  <si>
    <t>Operações_DV_C/C</t>
  </si>
  <si>
    <t>Operações_Sit_Contrato_SIAPF</t>
  </si>
  <si>
    <t>Operações_Data_Recebimento_CEF</t>
  </si>
  <si>
    <t>Operações_Carência_Data_Atual</t>
  </si>
  <si>
    <t>Cronograma De Obra_Dt_Parcela</t>
  </si>
  <si>
    <t>Cronograma De Obra_Percentual_Previsto</t>
  </si>
  <si>
    <t>Cronograma De Obra_Dias_Adiat_Atras</t>
  </si>
  <si>
    <t>Cronograma De Obra_Desempenho_Nota_Tomador</t>
  </si>
  <si>
    <t>Cronograma De Obra_Desempenho_Conceito_Tomador</t>
  </si>
  <si>
    <t>Cronograma De Obra_Desempenho_Nota_Construtor</t>
  </si>
  <si>
    <t>Cronograma De Obra_Desempenho_Conceito_Construtor</t>
  </si>
  <si>
    <t>Cronograma De Obra_Qualidade_da_Obra</t>
  </si>
  <si>
    <t>Cronograma De Obra_Engenheiro_CPF</t>
  </si>
  <si>
    <t>Cronograma De Obra_Engenheiro_Nome</t>
  </si>
  <si>
    <t>Cronograma De Obra_Data_Término_Obra</t>
  </si>
  <si>
    <t>Cronograma De Obra_Justificativa_Obra</t>
  </si>
  <si>
    <t>Cronograma De Obra_Data_Inauguração_Obra</t>
  </si>
  <si>
    <t>Cronograma De Obra_Gerência_Filial</t>
  </si>
  <si>
    <t>Cronograma De Obra_Quantidade_Vistorias</t>
  </si>
  <si>
    <t>Dados_PTS_Data_Inicio</t>
  </si>
  <si>
    <t>Dados_PTS_Data_Fim</t>
  </si>
  <si>
    <t>Dados_PTS_Valor_Global_PTS</t>
  </si>
  <si>
    <t>Dados_PTS_Indice_Qualidade</t>
  </si>
  <si>
    <t>Dados_PTS_Prazo_Execução</t>
  </si>
  <si>
    <t>Dados_PTS_Valor_do_Emprestimo_PTS</t>
  </si>
  <si>
    <t>Dados_PTS_Valor_da_Contrapartida_PTS</t>
  </si>
  <si>
    <t>Dados_PTS_Valor_Desembolso_Acumulado</t>
  </si>
  <si>
    <t>Dados_PTS_Valor_Desembolsar</t>
  </si>
  <si>
    <t>Desbloqueio_VE</t>
  </si>
  <si>
    <t>Desbloqueio_CP/RD</t>
  </si>
  <si>
    <t>Desbloqueio_VI</t>
  </si>
  <si>
    <t>Desbloqueio_Data Último</t>
  </si>
  <si>
    <t>Desembolso_Total Incluído</t>
  </si>
  <si>
    <t>Desembolso_Total Solicitado</t>
  </si>
  <si>
    <t>Desembolso_Total Realizado</t>
  </si>
  <si>
    <t>Desembolso_Realizado_%</t>
  </si>
  <si>
    <t>Desembolso_Total_I/S/R/C</t>
  </si>
  <si>
    <t>Desembolso_%</t>
  </si>
  <si>
    <t>Desembolso_Falta Solicitar</t>
  </si>
  <si>
    <t>Desembolso_Data Último</t>
  </si>
  <si>
    <t>Empreendimentos_CEP</t>
  </si>
  <si>
    <t>Empreendimentos_Número_de_Unidades</t>
  </si>
  <si>
    <t>Empreendimentos_Empregos_Gerados</t>
  </si>
  <si>
    <t>Empreendimentos_Sit_Empreendimento</t>
  </si>
  <si>
    <t>Ogu_Dados_Emenda_Parlamentar</t>
  </si>
  <si>
    <t>Ogu_Dados_Comunidade_Solidaria</t>
  </si>
  <si>
    <t>Ogu_Dados_Calamidade_Publica</t>
  </si>
  <si>
    <t>Ogu_Dados_Data_da_Vigencia</t>
  </si>
  <si>
    <t>Ogu_Dados_Data_Publicacao_DOU</t>
  </si>
  <si>
    <t>Ogu_Dados_Administracao_Direta_CP</t>
  </si>
  <si>
    <t>Ogu_Dados_CP_Servico</t>
  </si>
  <si>
    <t>Ogu_Dados_Data_Validade_CAUC</t>
  </si>
  <si>
    <t>Ogu_Dados_Data_Validade_CRP</t>
  </si>
  <si>
    <t>Ogu_Dados_Numero_Convenio_SIAFI</t>
  </si>
  <si>
    <t>Posição SIAPF_Posição SIAPF</t>
  </si>
  <si>
    <t>PCF_Recebimento_Prestacao_Contas</t>
  </si>
  <si>
    <t>PCF_Valor_Repasse_Devolvido</t>
  </si>
  <si>
    <t>PCF_Valor_Rendimento_Devolvido</t>
  </si>
  <si>
    <t>PCF_Codigo_Prestacao_Contas_SIAFI</t>
  </si>
  <si>
    <t>PCF_Data_Prestacao_Contas_SIAFI</t>
  </si>
  <si>
    <t>PCF_Data_Devolucao_CP</t>
  </si>
  <si>
    <t>PCF_Valor_Devolucao_CP</t>
  </si>
  <si>
    <t>PCF_Aprovacao_Prestacao_Contas</t>
  </si>
  <si>
    <t>PCF_Total Devolvido</t>
  </si>
  <si>
    <t>RC_Regime de Construção</t>
  </si>
  <si>
    <t>ZB_Zona Beneficiada</t>
  </si>
  <si>
    <t>Sit_Vigência</t>
  </si>
  <si>
    <t>Último Trâmite_Estágio</t>
  </si>
  <si>
    <t>Último Trâmite_Codigo</t>
  </si>
  <si>
    <t>Último Trâmite_Data_de_Entrada</t>
  </si>
  <si>
    <t>Último Trâmite_Data_de_Saida</t>
  </si>
  <si>
    <t>Identificação_Externa</t>
  </si>
  <si>
    <t>NOME</t>
  </si>
  <si>
    <t>CPF</t>
  </si>
  <si>
    <t>CREA</t>
  </si>
  <si>
    <t>MAT</t>
  </si>
  <si>
    <t>MAT-DV</t>
  </si>
  <si>
    <t>ENGº RENATO REVOREDO DELGADO</t>
  </si>
  <si>
    <t>526.716.749-53</t>
  </si>
  <si>
    <t>PR-21.650/D</t>
  </si>
  <si>
    <t>C028255</t>
  </si>
  <si>
    <t>3</t>
  </si>
  <si>
    <t>8 – Clicar na seta para a direita</t>
  </si>
  <si>
    <t>24 - Marcar as 2 caixas de seleção</t>
  </si>
  <si>
    <r>
      <t xml:space="preserve">1 - Clicar na célula </t>
    </r>
    <r>
      <rPr>
        <b/>
        <sz val="8"/>
        <rFont val="Arial"/>
        <family val="2"/>
      </rPr>
      <t>D3</t>
    </r>
  </si>
  <si>
    <r>
      <t xml:space="preserve">1 - Clicar na célula </t>
    </r>
    <r>
      <rPr>
        <b/>
        <sz val="8"/>
        <rFont val="Arial"/>
        <family val="2"/>
      </rPr>
      <t>D6</t>
    </r>
  </si>
  <si>
    <r>
      <t xml:space="preserve">2 - Clicar em </t>
    </r>
    <r>
      <rPr>
        <b/>
        <sz val="8"/>
        <rFont val="Arial"/>
        <family val="2"/>
      </rPr>
      <t>Dados/Importar dados externos/Criar nova consulta à banco de dados...</t>
    </r>
  </si>
  <si>
    <r>
      <t xml:space="preserve">2 - Clicar em </t>
    </r>
    <r>
      <rPr>
        <b/>
        <sz val="8"/>
        <rFont val="Arial"/>
        <family val="2"/>
      </rPr>
      <t>Dados/Importar dados externos/Nova consulta à banco de dados...</t>
    </r>
  </si>
  <si>
    <r>
      <t xml:space="preserve">3 - Escolher </t>
    </r>
    <r>
      <rPr>
        <b/>
        <sz val="8"/>
        <rFont val="Arial"/>
        <family val="2"/>
      </rPr>
      <t>Banco de dados do MS Access*</t>
    </r>
    <r>
      <rPr>
        <sz val="8"/>
        <rFont val="Arial"/>
        <family val="2"/>
      </rPr>
      <t xml:space="preserve"> e clicar em </t>
    </r>
    <r>
      <rPr>
        <b/>
        <sz val="8"/>
        <rFont val="Arial"/>
        <family val="2"/>
      </rPr>
      <t>Ok</t>
    </r>
  </si>
  <si>
    <r>
      <t xml:space="preserve">4 - Localizar o arquivo </t>
    </r>
    <r>
      <rPr>
        <b/>
        <sz val="8"/>
        <rFont val="Arial"/>
        <family val="2"/>
      </rPr>
      <t>S:\BaseDeDados\OGURelatórios.mdb</t>
    </r>
  </si>
  <si>
    <r>
      <t xml:space="preserve">4 - Localizar o arquivo </t>
    </r>
    <r>
      <rPr>
        <b/>
        <sz val="8"/>
        <rFont val="Arial"/>
        <family val="2"/>
      </rPr>
      <t>FORM-ENG.MDB</t>
    </r>
  </si>
  <si>
    <r>
      <t xml:space="preserve">5 - Clicar 2 vezes no arquivo </t>
    </r>
    <r>
      <rPr>
        <b/>
        <sz val="8"/>
        <rFont val="Arial"/>
        <family val="2"/>
      </rPr>
      <t>OGURelatórios.mdb</t>
    </r>
  </si>
  <si>
    <r>
      <t xml:space="preserve">5 - Clicar 2 vezes no arquivo </t>
    </r>
    <r>
      <rPr>
        <b/>
        <sz val="8"/>
        <rFont val="Arial"/>
        <family val="2"/>
      </rPr>
      <t>FORM-ENG.MDB</t>
    </r>
  </si>
  <si>
    <r>
      <t xml:space="preserve">6 - Localizar a tabela </t>
    </r>
    <r>
      <rPr>
        <b/>
        <sz val="8"/>
        <rFont val="Arial"/>
        <family val="2"/>
      </rPr>
      <t>01_DADOS CONSOLIDADOS_DIURB</t>
    </r>
  </si>
  <si>
    <r>
      <t xml:space="preserve">6 - Localizar a tabela </t>
    </r>
    <r>
      <rPr>
        <b/>
        <sz val="8"/>
        <rFont val="Arial"/>
        <family val="2"/>
      </rPr>
      <t>PROFISSIONAIS</t>
    </r>
  </si>
  <si>
    <r>
      <t xml:space="preserve">7 – Selecionar a tabela </t>
    </r>
    <r>
      <rPr>
        <b/>
        <sz val="8"/>
        <rFont val="Arial"/>
        <family val="2"/>
      </rPr>
      <t>01_DADOS CONSOLIDADOS_DIURB</t>
    </r>
  </si>
  <si>
    <r>
      <t xml:space="preserve">7 - Clicar 2 vezes na tabela </t>
    </r>
    <r>
      <rPr>
        <b/>
        <sz val="8"/>
        <rFont val="Arial"/>
        <family val="2"/>
      </rPr>
      <t>PROFISSIONAIS</t>
    </r>
  </si>
  <si>
    <r>
      <t xml:space="preserve">8 - Selecionar todas as colunas da tabela </t>
    </r>
    <r>
      <rPr>
        <b/>
        <sz val="8"/>
        <rFont val="Arial"/>
        <family val="2"/>
      </rPr>
      <t>PROFISSIONAIS</t>
    </r>
    <r>
      <rPr>
        <sz val="8"/>
        <rFont val="Arial"/>
        <family val="2"/>
      </rPr>
      <t xml:space="preserve"> usando o botão </t>
    </r>
    <r>
      <rPr>
        <b/>
        <sz val="8"/>
        <rFont val="Arial"/>
        <family val="2"/>
      </rPr>
      <t>&gt;</t>
    </r>
  </si>
  <si>
    <r>
      <t>9 - Clicar em</t>
    </r>
    <r>
      <rPr>
        <b/>
        <sz val="8"/>
        <rFont val="Arial"/>
        <family val="2"/>
      </rPr>
      <t xml:space="preserve"> Avançar</t>
    </r>
  </si>
  <si>
    <r>
      <t>10 - Clicar em</t>
    </r>
    <r>
      <rPr>
        <b/>
        <sz val="8"/>
        <rFont val="Arial"/>
        <family val="2"/>
      </rPr>
      <t xml:space="preserve"> Avançar</t>
    </r>
  </si>
  <si>
    <r>
      <t>11 - Clicar em</t>
    </r>
    <r>
      <rPr>
        <b/>
        <sz val="8"/>
        <rFont val="Arial"/>
        <family val="2"/>
      </rPr>
      <t xml:space="preserve"> Avançar</t>
    </r>
  </si>
  <si>
    <r>
      <t xml:space="preserve">12 - Selecionar </t>
    </r>
    <r>
      <rPr>
        <b/>
        <sz val="8"/>
        <rFont val="Arial"/>
        <family val="2"/>
      </rPr>
      <t>Exibir dados...</t>
    </r>
  </si>
  <si>
    <r>
      <t xml:space="preserve">13 - Clicar em </t>
    </r>
    <r>
      <rPr>
        <b/>
        <sz val="8"/>
        <rFont val="Arial"/>
        <family val="2"/>
      </rPr>
      <t>Concluir</t>
    </r>
  </si>
  <si>
    <r>
      <t xml:space="preserve">14 - Clicar em </t>
    </r>
    <r>
      <rPr>
        <b/>
        <sz val="8"/>
        <rFont val="Arial"/>
        <family val="2"/>
      </rPr>
      <t>Critérios/Adicionar critérios...</t>
    </r>
  </si>
  <si>
    <r>
      <t xml:space="preserve">15 - Na caixa </t>
    </r>
    <r>
      <rPr>
        <b/>
        <sz val="8"/>
        <rFont val="Arial"/>
        <family val="2"/>
      </rPr>
      <t>Campo:</t>
    </r>
    <r>
      <rPr>
        <sz val="8"/>
        <rFont val="Arial"/>
        <family val="2"/>
      </rPr>
      <t xml:space="preserve"> selecionar </t>
    </r>
    <r>
      <rPr>
        <b/>
        <sz val="8"/>
        <rFont val="Arial"/>
        <family val="2"/>
      </rPr>
      <t>Operações_Operação</t>
    </r>
  </si>
  <si>
    <r>
      <t xml:space="preserve">15 - Na caixa </t>
    </r>
    <r>
      <rPr>
        <b/>
        <sz val="8"/>
        <rFont val="Arial"/>
        <family val="2"/>
      </rPr>
      <t>Campo:</t>
    </r>
    <r>
      <rPr>
        <sz val="8"/>
        <rFont val="Arial"/>
        <family val="2"/>
      </rPr>
      <t xml:space="preserve"> selecionar </t>
    </r>
    <r>
      <rPr>
        <b/>
        <sz val="8"/>
        <rFont val="Arial"/>
        <family val="2"/>
      </rPr>
      <t>MATRÍCULA</t>
    </r>
  </si>
  <si>
    <r>
      <t xml:space="preserve">16 - Na caixa </t>
    </r>
    <r>
      <rPr>
        <b/>
        <sz val="8"/>
        <rFont val="Arial"/>
        <family val="2"/>
      </rPr>
      <t>Operador</t>
    </r>
    <r>
      <rPr>
        <sz val="8"/>
        <rFont val="Arial"/>
        <family val="2"/>
      </rPr>
      <t xml:space="preserve"> selecionar </t>
    </r>
    <r>
      <rPr>
        <b/>
        <sz val="8"/>
        <rFont val="Arial"/>
        <family val="2"/>
      </rPr>
      <t>como</t>
    </r>
  </si>
  <si>
    <r>
      <t xml:space="preserve">17 - Na caixa </t>
    </r>
    <r>
      <rPr>
        <b/>
        <sz val="8"/>
        <rFont val="Arial"/>
        <family val="2"/>
      </rPr>
      <t>Valor</t>
    </r>
    <r>
      <rPr>
        <sz val="8"/>
        <rFont val="Arial"/>
        <family val="2"/>
      </rPr>
      <t xml:space="preserve"> digitar</t>
    </r>
    <r>
      <rPr>
        <b/>
        <sz val="8"/>
        <rFont val="Arial"/>
        <family val="2"/>
      </rPr>
      <t xml:space="preserve"> [?]</t>
    </r>
  </si>
  <si>
    <r>
      <t xml:space="preserve">18 - Clicar em </t>
    </r>
    <r>
      <rPr>
        <b/>
        <sz val="8"/>
        <rFont val="Arial"/>
        <family val="2"/>
      </rPr>
      <t>Adicionar</t>
    </r>
  </si>
  <si>
    <r>
      <t xml:space="preserve">19 - Clicar em </t>
    </r>
    <r>
      <rPr>
        <b/>
        <sz val="8"/>
        <rFont val="Arial"/>
        <family val="2"/>
      </rPr>
      <t>Ok</t>
    </r>
  </si>
  <si>
    <r>
      <t xml:space="preserve">20 - Clicar em </t>
    </r>
    <r>
      <rPr>
        <b/>
        <sz val="8"/>
        <rFont val="Arial"/>
        <family val="2"/>
      </rPr>
      <t>Fechar</t>
    </r>
  </si>
  <si>
    <r>
      <t xml:space="preserve">21 - Fechar a janela o </t>
    </r>
    <r>
      <rPr>
        <b/>
        <sz val="8"/>
        <rFont val="Arial"/>
        <family val="2"/>
      </rPr>
      <t>Microsoft Query</t>
    </r>
  </si>
  <si>
    <r>
      <t xml:space="preserve">22 - Clicar em </t>
    </r>
    <r>
      <rPr>
        <b/>
        <sz val="8"/>
        <rFont val="Arial"/>
        <family val="2"/>
      </rPr>
      <t>Ok</t>
    </r>
  </si>
  <si>
    <r>
      <t>23 - Preencher a caixa de texto com "</t>
    </r>
    <r>
      <rPr>
        <b/>
        <sz val="8"/>
        <rFont val="Arial"/>
        <family val="2"/>
      </rPr>
      <t>=INFORMAÇÕES!$B$3"</t>
    </r>
  </si>
  <si>
    <r>
      <t>23 - Preencher a caixa de texto com "=</t>
    </r>
    <r>
      <rPr>
        <b/>
        <sz val="8"/>
        <rFont val="Arial"/>
        <family val="2"/>
      </rPr>
      <t>$C$2"</t>
    </r>
  </si>
  <si>
    <r>
      <t xml:space="preserve">25 - Clicar em </t>
    </r>
    <r>
      <rPr>
        <b/>
        <sz val="8"/>
        <rFont val="Arial"/>
        <family val="2"/>
      </rPr>
      <t>Ok</t>
    </r>
  </si>
  <si>
    <t>Grau de sigilo</t>
  </si>
  <si>
    <t>#00</t>
  </si>
  <si>
    <t>RRE</t>
  </si>
  <si>
    <t>Data da emissão</t>
  </si>
  <si>
    <t>Referência (Mês/Ano)</t>
  </si>
  <si>
    <t>N° do CT</t>
  </si>
  <si>
    <t>Data do CT</t>
  </si>
  <si>
    <t>CT - Valores (R$)</t>
  </si>
  <si>
    <t>CT - Programa</t>
  </si>
  <si>
    <t>Nº</t>
  </si>
  <si>
    <t>N° do CTEF</t>
  </si>
  <si>
    <t>BM</t>
  </si>
  <si>
    <t>Tomador / Agente Promotor</t>
  </si>
  <si>
    <t>Investimento</t>
  </si>
  <si>
    <t>CT - Modalidade</t>
  </si>
  <si>
    <t>Agente Financeiro ou Agente Operador Repasse</t>
  </si>
  <si>
    <t>Rep. / Financiamento</t>
  </si>
  <si>
    <t>CT - Objeto</t>
  </si>
  <si>
    <t>Fonte de recursos</t>
  </si>
  <si>
    <t>Outras fontes</t>
  </si>
  <si>
    <t>OGU</t>
  </si>
  <si>
    <t>FGTS</t>
  </si>
  <si>
    <t>Discriminação dos itens/subitens Invest.</t>
  </si>
  <si>
    <t>Valores previstos no QCI</t>
  </si>
  <si>
    <t>Licitados</t>
  </si>
  <si>
    <t>Saldo</t>
  </si>
  <si>
    <t>Realizado no período (R$)</t>
  </si>
  <si>
    <t>Acumulado realizado incluindo o período (R$)</t>
  </si>
  <si>
    <t>(R$)</t>
  </si>
  <si>
    <t>Rep/Financ</t>
  </si>
  <si>
    <t>CP</t>
  </si>
  <si>
    <t>VI</t>
  </si>
  <si>
    <t>% Físico</t>
  </si>
  <si>
    <t>% Financ.</t>
  </si>
  <si>
    <t>Total Geral</t>
  </si>
  <si>
    <t>Observações Gerais:</t>
  </si>
  <si>
    <t>Local e Data</t>
  </si>
  <si>
    <t>Representante: Tomador / Agente Promotor</t>
  </si>
  <si>
    <t>Resp. Financeiro: Tomador / Agente Promotor</t>
  </si>
  <si>
    <t>Nome:</t>
  </si>
  <si>
    <t>Cargo:</t>
  </si>
  <si>
    <t>ACUM. ANTERIOR</t>
  </si>
  <si>
    <t>ACUM. ANT. DIST.</t>
  </si>
  <si>
    <t>ACUM. ANT. EXCL.</t>
  </si>
  <si>
    <t>ACUM. ATUAL DIST.</t>
  </si>
  <si>
    <t>ACUM. ATUAL EXCL.</t>
  </si>
  <si>
    <t>ÍNDICES DE DISTRIBUIÇÃO</t>
  </si>
  <si>
    <t>À DISTRIBUIR</t>
  </si>
  <si>
    <t>Referência de custo</t>
  </si>
  <si>
    <t xml:space="preserve">Reprogramação Nº </t>
  </si>
  <si>
    <t>Valor vigente</t>
  </si>
  <si>
    <t>Valor vigente:</t>
  </si>
  <si>
    <t>Reprogramação vigente:</t>
  </si>
  <si>
    <t>Medição:</t>
  </si>
  <si>
    <t>Aniversário</t>
  </si>
  <si>
    <t>Dia</t>
  </si>
  <si>
    <t>Ano</t>
  </si>
  <si>
    <t>Relatório Resumo de Empreendimento</t>
  </si>
  <si>
    <t>RRE - Tomador</t>
  </si>
  <si>
    <t>RRE - Validado</t>
  </si>
  <si>
    <t>QCI - Data início vigência</t>
  </si>
  <si>
    <t>Origem do RRE</t>
  </si>
  <si>
    <t>Função:</t>
  </si>
  <si>
    <t>Matrícula:</t>
  </si>
  <si>
    <t>Responsável Gerencial Caixa</t>
  </si>
  <si>
    <t>Responsável Operacional Caixa</t>
  </si>
  <si>
    <t>Unidade, Local e Data</t>
  </si>
  <si>
    <t>Observações Gerais da Validação</t>
  </si>
  <si>
    <t>Unitário c/ BDI</t>
  </si>
  <si>
    <t>Unitário s/ BDI</t>
  </si>
  <si>
    <t>OTACÍLIO COSTA</t>
  </si>
  <si>
    <t>SC</t>
  </si>
  <si>
    <t>Criciúma/SC</t>
  </si>
  <si>
    <t>1.2</t>
  </si>
  <si>
    <t>2.1</t>
  </si>
  <si>
    <t>M2</t>
  </si>
  <si>
    <t>UNID</t>
  </si>
  <si>
    <t>Pintura e demarcação da quadra</t>
  </si>
  <si>
    <t>Rede de nylon para proteção</t>
  </si>
  <si>
    <t>Balizas para voleibol e rede</t>
  </si>
  <si>
    <t>Estrut.artic.metálica basquete</t>
  </si>
  <si>
    <t>Cestas para basquete</t>
  </si>
  <si>
    <t>Traves para futebol de salão</t>
  </si>
  <si>
    <t>CJ</t>
  </si>
  <si>
    <t>PROGRAMA ESPORTE E LAZER NA CIDADE.</t>
  </si>
  <si>
    <t>Prefeitura Municipal de Otacílio Costa</t>
  </si>
  <si>
    <t>CONSTRUÇÃO DE QUADRA POLIESPORTIVA COBERTA NO MUNICÍPIO DE OTACÍLIO COSTA/SC.</t>
  </si>
  <si>
    <t>MINISTÉRIO DO ESPORTE</t>
  </si>
  <si>
    <t>0263098</t>
  </si>
  <si>
    <t>OCC</t>
  </si>
  <si>
    <t>ATIVA</t>
  </si>
  <si>
    <t>7728</t>
  </si>
  <si>
    <t>280</t>
  </si>
  <si>
    <t>2008</t>
  </si>
  <si>
    <t>10</t>
  </si>
  <si>
    <t>Sr Sul de Santa Catarina</t>
  </si>
  <si>
    <t>2624</t>
  </si>
  <si>
    <t>Otacílio Costa</t>
  </si>
  <si>
    <t>83107</t>
  </si>
  <si>
    <t>EDUCAÇÃO E DESPORTO</t>
  </si>
  <si>
    <t>ME</t>
  </si>
  <si>
    <t>ESPORTE E LAZER NA CIDADE</t>
  </si>
  <si>
    <t>IMPLANT NUCLEOS ESPORTE RECREATIVO/LAZER</t>
  </si>
  <si>
    <t>IMPL NUCLEOS ESPORTE RECREATIVO/LAZER</t>
  </si>
  <si>
    <t>686252001</t>
  </si>
  <si>
    <t>3082</t>
  </si>
  <si>
    <t>1</t>
  </si>
  <si>
    <t>006</t>
  </si>
  <si>
    <t>00647008</t>
  </si>
  <si>
    <t>9</t>
  </si>
  <si>
    <t>00_EM SITUAÇÃO NORMAL</t>
  </si>
  <si>
    <t>6</t>
  </si>
  <si>
    <t>03/2014</t>
  </si>
  <si>
    <t>ATRASADA</t>
  </si>
  <si>
    <t xml:space="preserve"> </t>
  </si>
  <si>
    <t xml:space="preserve">                                        </t>
  </si>
  <si>
    <t>D</t>
  </si>
  <si>
    <t>ESPORTE E LAZER NA CIDADE/2008 - PM OTACILIO COSTA/SCXXXXXXX</t>
  </si>
  <si>
    <t xml:space="preserve">LOCALIDADE DE VILA APARECIDA E BAIRRO NOVO MUNDO.           </t>
  </si>
  <si>
    <t xml:space="preserve">OTACILIO COSTA/SC                                           </t>
  </si>
  <si>
    <t>OTACILIO COSTA</t>
  </si>
  <si>
    <t>00000000</t>
  </si>
  <si>
    <t>CONSTRUCAO DE QUADRA POLIESPORTIVA COBERTA NA LOCALIDADE DE  VILA APARECIDA E BAIRRO NOVO MUNDO</t>
  </si>
  <si>
    <t>N</t>
  </si>
  <si>
    <t>631938</t>
  </si>
  <si>
    <t xml:space="preserve">            </t>
  </si>
  <si>
    <t>Empreitada</t>
  </si>
  <si>
    <t>Não Informado</t>
  </si>
  <si>
    <t>VIGENTE</t>
  </si>
  <si>
    <t>ESPORTE E LAZER NA CIDADE.</t>
  </si>
  <si>
    <t>2.2</t>
  </si>
  <si>
    <t>2.3</t>
  </si>
  <si>
    <t>2.4</t>
  </si>
  <si>
    <t>PISO DE CONCRETO LIXADO E= 7CM SOB PISO DE CONCRETO EXISTENTE</t>
  </si>
  <si>
    <t>01</t>
  </si>
  <si>
    <t>Conclusão quadra Fundo do Campo</t>
  </si>
  <si>
    <t>Fundo do Campo</t>
  </si>
  <si>
    <t>QUADRA FUNDO DO CAMPO (A LICITAR)</t>
  </si>
  <si>
    <t>PAVIMENTAÇÕES</t>
  </si>
  <si>
    <t>1.1</t>
  </si>
  <si>
    <t>TRANSPORTE DO CONCREATO DMT 75KM PESO ESPECIFICO 2,2T/M3</t>
  </si>
  <si>
    <t>TXKM</t>
  </si>
  <si>
    <t>COMPLEMENTAÇÃO DE OBRA</t>
  </si>
  <si>
    <t>m</t>
  </si>
  <si>
    <t>2.5</t>
  </si>
  <si>
    <t>2.6</t>
  </si>
  <si>
    <t>2.7</t>
  </si>
  <si>
    <t xml:space="preserve">Placa de registro historico </t>
  </si>
  <si>
    <t>UND</t>
  </si>
  <si>
    <t>Pesquisa mercado</t>
  </si>
  <si>
    <t>DEINFRA 42875</t>
  </si>
  <si>
    <t>DEINFRA 43824</t>
  </si>
  <si>
    <t>DEINFRA 42876</t>
  </si>
  <si>
    <t>DEINFRA 42889</t>
  </si>
  <si>
    <t>DEINFRA 42891</t>
  </si>
  <si>
    <t>263097</t>
  </si>
</sst>
</file>

<file path=xl/styles.xml><?xml version="1.0" encoding="utf-8"?>
<styleSheet xmlns="http://schemas.openxmlformats.org/spreadsheetml/2006/main">
  <numFmts count="8">
    <numFmt numFmtId="171" formatCode="_(* #,##0.00_);_(* \(#,##0.00\);_(* &quot;-&quot;??_);_(@_)"/>
    <numFmt numFmtId="172" formatCode="dd/mm/yy;@"/>
    <numFmt numFmtId="173" formatCode="d/m/yy;@"/>
    <numFmt numFmtId="174" formatCode="[$-416]d\-mmm\-yy;@"/>
    <numFmt numFmtId="196" formatCode="0.0"/>
    <numFmt numFmtId="198" formatCode="#,##0.000000"/>
    <numFmt numFmtId="204" formatCode="0.0000"/>
    <numFmt numFmtId="219" formatCode="[$-416]mmmm\-yy;@"/>
  </numFmts>
  <fonts count="39">
    <font>
      <sz val="10"/>
      <name val="Arial"/>
    </font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9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7"/>
      <color indexed="8"/>
      <name val="Arial"/>
      <family val="2"/>
    </font>
    <font>
      <b/>
      <sz val="12"/>
      <color indexed="9"/>
      <name val="Arial"/>
      <family val="2"/>
    </font>
    <font>
      <b/>
      <sz val="14"/>
      <color indexed="10"/>
      <name val="Arial"/>
      <family val="2"/>
    </font>
    <font>
      <sz val="7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sz val="22"/>
      <color indexed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8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8"/>
      <color indexed="81"/>
      <name val="Courier New"/>
      <family val="3"/>
    </font>
    <font>
      <u/>
      <sz val="8"/>
      <name val="Arial"/>
      <family val="2"/>
    </font>
    <font>
      <b/>
      <sz val="6"/>
      <name val="Times New Roman"/>
      <family val="1"/>
    </font>
    <font>
      <b/>
      <sz val="6"/>
      <name val="Arial"/>
      <family val="2"/>
    </font>
    <font>
      <sz val="6"/>
      <color indexed="9"/>
      <name val="Arial"/>
      <family val="2"/>
    </font>
    <font>
      <b/>
      <sz val="12"/>
      <color indexed="8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6"/>
        <bgColor indexed="64"/>
      </patternFill>
    </fill>
  </fills>
  <borders count="1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/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124">
    <xf numFmtId="0" fontId="0" fillId="0" borderId="0" xfId="0"/>
    <xf numFmtId="0" fontId="0" fillId="2" borderId="0" xfId="0" applyFill="1"/>
    <xf numFmtId="0" fontId="0" fillId="0" borderId="0" xfId="0" applyProtection="1"/>
    <xf numFmtId="0" fontId="0" fillId="0" borderId="0" xfId="0" applyFill="1" applyProtection="1"/>
    <xf numFmtId="0" fontId="0" fillId="0" borderId="0" xfId="0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center"/>
    </xf>
    <xf numFmtId="49" fontId="9" fillId="0" borderId="0" xfId="0" applyNumberFormat="1" applyFont="1" applyFill="1" applyBorder="1" applyAlignment="1" applyProtection="1">
      <alignment horizontal="left" vertical="center"/>
    </xf>
    <xf numFmtId="0" fontId="2" fillId="0" borderId="0" xfId="0" applyFont="1" applyFill="1" applyAlignment="1" applyProtection="1">
      <alignment horizontal="right" vertical="center"/>
    </xf>
    <xf numFmtId="0" fontId="10" fillId="0" borderId="0" xfId="0" applyFont="1" applyFill="1" applyBorder="1" applyAlignment="1" applyProtection="1">
      <alignment vertical="center"/>
    </xf>
    <xf numFmtId="0" fontId="10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2" fillId="0" borderId="1" xfId="0" applyFont="1" applyBorder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13" fillId="0" borderId="0" xfId="0" applyFont="1" applyFill="1" applyAlignment="1" applyProtection="1">
      <alignment vertical="center"/>
    </xf>
    <xf numFmtId="0" fontId="9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right" vertical="center"/>
    </xf>
    <xf numFmtId="0" fontId="7" fillId="0" borderId="0" xfId="0" applyFont="1" applyFill="1" applyBorder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Border="1" applyAlignment="1" applyProtection="1">
      <alignment vertical="center"/>
    </xf>
    <xf numFmtId="49" fontId="11" fillId="0" borderId="0" xfId="0" applyNumberFormat="1" applyFont="1" applyFill="1" applyBorder="1" applyAlignment="1" applyProtection="1">
      <alignment horizontal="left" vertical="center"/>
    </xf>
    <xf numFmtId="0" fontId="11" fillId="0" borderId="0" xfId="0" applyFont="1" applyFill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49" fontId="9" fillId="0" borderId="2" xfId="0" applyNumberFormat="1" applyFont="1" applyFill="1" applyBorder="1" applyAlignment="1" applyProtection="1">
      <alignment horizontal="left" vertical="center"/>
    </xf>
    <xf numFmtId="0" fontId="0" fillId="0" borderId="0" xfId="0" applyBorder="1" applyAlignment="1" applyProtection="1">
      <alignment vertical="center"/>
    </xf>
    <xf numFmtId="0" fontId="0" fillId="3" borderId="3" xfId="0" applyFill="1" applyBorder="1"/>
    <xf numFmtId="0" fontId="0" fillId="3" borderId="4" xfId="0" applyFill="1" applyBorder="1"/>
    <xf numFmtId="0" fontId="7" fillId="3" borderId="4" xfId="0" applyFont="1" applyFill="1" applyBorder="1" applyAlignment="1">
      <alignment horizontal="center" vertical="center"/>
    </xf>
    <xf numFmtId="0" fontId="0" fillId="3" borderId="4" xfId="0" applyFill="1" applyBorder="1" applyAlignment="1"/>
    <xf numFmtId="0" fontId="0" fillId="3" borderId="5" xfId="0" applyFill="1" applyBorder="1"/>
    <xf numFmtId="0" fontId="0" fillId="3" borderId="6" xfId="0" applyFill="1" applyBorder="1"/>
    <xf numFmtId="0" fontId="0" fillId="3" borderId="0" xfId="0" applyFill="1" applyBorder="1"/>
    <xf numFmtId="0" fontId="0" fillId="3" borderId="7" xfId="0" applyFill="1" applyBorder="1"/>
    <xf numFmtId="0" fontId="7" fillId="3" borderId="7" xfId="0" applyFont="1" applyFill="1" applyBorder="1" applyAlignment="1">
      <alignment horizontal="center" vertical="center"/>
    </xf>
    <xf numFmtId="0" fontId="0" fillId="3" borderId="7" xfId="0" applyFill="1" applyBorder="1" applyAlignment="1"/>
    <xf numFmtId="0" fontId="0" fillId="3" borderId="8" xfId="0" applyFill="1" applyBorder="1"/>
    <xf numFmtId="0" fontId="0" fillId="3" borderId="9" xfId="0" applyFill="1" applyBorder="1"/>
    <xf numFmtId="0" fontId="0" fillId="3" borderId="0" xfId="0" applyFill="1" applyBorder="1" applyAlignment="1"/>
    <xf numFmtId="0" fontId="0" fillId="3" borderId="10" xfId="0" applyFill="1" applyBorder="1"/>
    <xf numFmtId="0" fontId="0" fillId="3" borderId="11" xfId="0" applyFill="1" applyBorder="1"/>
    <xf numFmtId="0" fontId="7" fillId="3" borderId="11" xfId="0" applyFont="1" applyFill="1" applyBorder="1" applyAlignment="1">
      <alignment horizontal="center" vertical="center"/>
    </xf>
    <xf numFmtId="0" fontId="0" fillId="3" borderId="12" xfId="0" applyFill="1" applyBorder="1"/>
    <xf numFmtId="0" fontId="7" fillId="3" borderId="0" xfId="0" applyFont="1" applyFill="1" applyBorder="1" applyAlignment="1">
      <alignment horizontal="center" vertical="center"/>
    </xf>
    <xf numFmtId="0" fontId="0" fillId="3" borderId="13" xfId="0" applyFill="1" applyBorder="1"/>
    <xf numFmtId="0" fontId="0" fillId="3" borderId="14" xfId="0" applyFill="1" applyBorder="1"/>
    <xf numFmtId="0" fontId="0" fillId="3" borderId="15" xfId="0" applyFill="1" applyBorder="1"/>
    <xf numFmtId="49" fontId="3" fillId="0" borderId="16" xfId="0" applyNumberFormat="1" applyFont="1" applyFill="1" applyBorder="1" applyAlignment="1" applyProtection="1">
      <alignment vertical="center"/>
    </xf>
    <xf numFmtId="0" fontId="3" fillId="0" borderId="1" xfId="0" applyNumberFormat="1" applyFont="1" applyFill="1" applyBorder="1" applyAlignment="1" applyProtection="1">
      <alignment vertical="center"/>
    </xf>
    <xf numFmtId="0" fontId="3" fillId="0" borderId="17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Protection="1"/>
    <xf numFmtId="0" fontId="2" fillId="0" borderId="0" xfId="0" applyFont="1" applyProtection="1"/>
    <xf numFmtId="49" fontId="9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Border="1" applyProtection="1"/>
    <xf numFmtId="0" fontId="2" fillId="0" borderId="0" xfId="0" applyFont="1" applyAlignment="1" applyProtection="1">
      <alignment horizontal="right"/>
    </xf>
    <xf numFmtId="0" fontId="4" fillId="0" borderId="18" xfId="0" applyFont="1" applyBorder="1" applyAlignment="1" applyProtection="1">
      <alignment horizontal="left"/>
    </xf>
    <xf numFmtId="0" fontId="4" fillId="0" borderId="0" xfId="0" applyFont="1" applyProtection="1"/>
    <xf numFmtId="0" fontId="2" fillId="2" borderId="0" xfId="0" applyFont="1" applyFill="1" applyProtection="1"/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4" fontId="2" fillId="0" borderId="0" xfId="0" applyNumberFormat="1" applyFont="1" applyFill="1" applyAlignment="1" applyProtection="1">
      <alignment horizontal="right" vertical="center"/>
    </xf>
    <xf numFmtId="4" fontId="2" fillId="0" borderId="0" xfId="0" applyNumberFormat="1" applyFont="1" applyFill="1" applyAlignment="1" applyProtection="1">
      <alignment vertical="center"/>
    </xf>
    <xf numFmtId="0" fontId="2" fillId="0" borderId="0" xfId="0" applyFont="1" applyFill="1" applyAlignment="1" applyProtection="1">
      <alignment horizontal="right"/>
    </xf>
    <xf numFmtId="2" fontId="3" fillId="0" borderId="21" xfId="0" applyNumberFormat="1" applyFont="1" applyBorder="1" applyAlignment="1" applyProtection="1">
      <alignment horizontal="center"/>
    </xf>
    <xf numFmtId="0" fontId="3" fillId="0" borderId="21" xfId="0" applyFont="1" applyBorder="1" applyAlignment="1" applyProtection="1">
      <alignment horizontal="center"/>
    </xf>
    <xf numFmtId="0" fontId="4" fillId="0" borderId="22" xfId="0" applyFont="1" applyBorder="1" applyAlignment="1" applyProtection="1">
      <alignment horizontal="left"/>
    </xf>
    <xf numFmtId="4" fontId="2" fillId="0" borderId="23" xfId="0" applyNumberFormat="1" applyFont="1" applyBorder="1" applyProtection="1"/>
    <xf numFmtId="4" fontId="2" fillId="0" borderId="24" xfId="0" applyNumberFormat="1" applyFont="1" applyBorder="1" applyProtection="1"/>
    <xf numFmtId="0" fontId="4" fillId="0" borderId="25" xfId="0" applyFont="1" applyBorder="1" applyAlignment="1" applyProtection="1">
      <alignment horizontal="left"/>
    </xf>
    <xf numFmtId="4" fontId="2" fillId="0" borderId="26" xfId="0" applyNumberFormat="1" applyFont="1" applyBorder="1" applyProtection="1"/>
    <xf numFmtId="4" fontId="2" fillId="0" borderId="27" xfId="0" applyNumberFormat="1" applyFont="1" applyBorder="1" applyProtection="1"/>
    <xf numFmtId="0" fontId="4" fillId="0" borderId="0" xfId="0" applyFont="1" applyFill="1" applyProtection="1"/>
    <xf numFmtId="4" fontId="2" fillId="0" borderId="28" xfId="0" applyNumberFormat="1" applyFont="1" applyBorder="1" applyProtection="1"/>
    <xf numFmtId="4" fontId="2" fillId="0" borderId="29" xfId="0" applyNumberFormat="1" applyFont="1" applyBorder="1" applyProtection="1"/>
    <xf numFmtId="0" fontId="4" fillId="0" borderId="30" xfId="0" applyFont="1" applyBorder="1" applyAlignment="1" applyProtection="1">
      <alignment horizontal="left"/>
    </xf>
    <xf numFmtId="0" fontId="3" fillId="0" borderId="21" xfId="0" applyFont="1" applyBorder="1" applyAlignment="1" applyProtection="1">
      <alignment horizontal="left"/>
    </xf>
    <xf numFmtId="4" fontId="3" fillId="0" borderId="21" xfId="0" applyNumberFormat="1" applyFont="1" applyBorder="1" applyProtection="1"/>
    <xf numFmtId="0" fontId="4" fillId="0" borderId="21" xfId="0" applyFont="1" applyBorder="1" applyAlignment="1" applyProtection="1">
      <alignment horizontal="center"/>
    </xf>
    <xf numFmtId="0" fontId="4" fillId="0" borderId="0" xfId="0" applyFont="1" applyAlignment="1" applyProtection="1">
      <alignment horizontal="left"/>
    </xf>
    <xf numFmtId="0" fontId="2" fillId="0" borderId="0" xfId="0" applyFont="1" applyBorder="1" applyProtection="1"/>
    <xf numFmtId="0" fontId="4" fillId="0" borderId="0" xfId="0" applyFont="1" applyFill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2" fillId="2" borderId="0" xfId="0" applyFont="1" applyFill="1" applyBorder="1" applyProtection="1"/>
    <xf numFmtId="0" fontId="6" fillId="0" borderId="0" xfId="0" applyFont="1" applyAlignment="1" applyProtection="1">
      <alignment horizontal="left"/>
    </xf>
    <xf numFmtId="4" fontId="2" fillId="4" borderId="23" xfId="0" applyNumberFormat="1" applyFont="1" applyFill="1" applyBorder="1" applyProtection="1">
      <protection locked="0"/>
    </xf>
    <xf numFmtId="4" fontId="2" fillId="4" borderId="26" xfId="0" applyNumberFormat="1" applyFont="1" applyFill="1" applyBorder="1" applyProtection="1">
      <protection locked="0"/>
    </xf>
    <xf numFmtId="4" fontId="2" fillId="4" borderId="28" xfId="0" applyNumberFormat="1" applyFont="1" applyFill="1" applyBorder="1" applyProtection="1">
      <protection locked="0"/>
    </xf>
    <xf numFmtId="0" fontId="17" fillId="0" borderId="0" xfId="0" applyFont="1"/>
    <xf numFmtId="0" fontId="1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9" fillId="0" borderId="0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center" vertical="center"/>
    </xf>
    <xf numFmtId="49" fontId="9" fillId="0" borderId="0" xfId="0" applyNumberFormat="1" applyFont="1" applyBorder="1" applyAlignment="1" applyProtection="1">
      <alignment horizontal="left" vertical="center"/>
    </xf>
    <xf numFmtId="0" fontId="9" fillId="0" borderId="0" xfId="0" applyNumberFormat="1" applyFont="1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center" vertical="center"/>
    </xf>
    <xf numFmtId="4" fontId="2" fillId="0" borderId="0" xfId="0" applyNumberFormat="1" applyFont="1" applyFill="1" applyAlignment="1" applyProtection="1">
      <alignment horizontal="left" vertical="center"/>
    </xf>
    <xf numFmtId="4" fontId="4" fillId="0" borderId="0" xfId="0" applyNumberFormat="1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vertical="center"/>
    </xf>
    <xf numFmtId="0" fontId="2" fillId="0" borderId="2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6" fillId="0" borderId="31" xfId="0" applyFont="1" applyBorder="1" applyAlignment="1" applyProtection="1">
      <alignment vertical="center"/>
    </xf>
    <xf numFmtId="49" fontId="7" fillId="5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left" vertical="center"/>
    </xf>
    <xf numFmtId="0" fontId="7" fillId="0" borderId="32" xfId="0" applyFont="1" applyBorder="1" applyAlignment="1" applyProtection="1">
      <alignment vertical="center"/>
    </xf>
    <xf numFmtId="0" fontId="6" fillId="0" borderId="33" xfId="0" applyFont="1" applyBorder="1" applyAlignment="1" applyProtection="1">
      <alignment vertical="center"/>
    </xf>
    <xf numFmtId="0" fontId="7" fillId="0" borderId="34" xfId="0" applyFont="1" applyBorder="1" applyAlignment="1" applyProtection="1">
      <alignment vertical="center"/>
    </xf>
    <xf numFmtId="0" fontId="7" fillId="0" borderId="34" xfId="0" applyFont="1" applyFill="1" applyBorder="1" applyAlignment="1" applyProtection="1">
      <alignment vertical="center"/>
    </xf>
    <xf numFmtId="0" fontId="6" fillId="0" borderId="34" xfId="0" applyFont="1" applyBorder="1" applyAlignment="1" applyProtection="1">
      <alignment vertical="center"/>
    </xf>
    <xf numFmtId="0" fontId="6" fillId="0" borderId="34" xfId="0" applyFont="1" applyFill="1" applyBorder="1" applyAlignment="1" applyProtection="1">
      <alignment vertical="center"/>
    </xf>
    <xf numFmtId="0" fontId="6" fillId="0" borderId="35" xfId="0" applyFont="1" applyBorder="1" applyAlignment="1" applyProtection="1">
      <alignment vertical="center"/>
    </xf>
    <xf numFmtId="0" fontId="6" fillId="0" borderId="36" xfId="0" applyFont="1" applyBorder="1" applyAlignment="1" applyProtection="1">
      <alignment vertical="center"/>
    </xf>
    <xf numFmtId="0" fontId="0" fillId="0" borderId="0" xfId="0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0" fontId="0" fillId="0" borderId="9" xfId="0" applyFill="1" applyBorder="1" applyAlignment="1" applyProtection="1">
      <alignment horizontal="left" vertical="center"/>
    </xf>
    <xf numFmtId="0" fontId="10" fillId="0" borderId="15" xfId="0" applyFont="1" applyFill="1" applyBorder="1" applyAlignment="1" applyProtection="1">
      <alignment horizontal="left" vertical="center"/>
    </xf>
    <xf numFmtId="0" fontId="0" fillId="0" borderId="6" xfId="0" applyBorder="1"/>
    <xf numFmtId="0" fontId="0" fillId="0" borderId="9" xfId="0" applyBorder="1"/>
    <xf numFmtId="0" fontId="0" fillId="0" borderId="0" xfId="0" applyBorder="1"/>
    <xf numFmtId="0" fontId="17" fillId="0" borderId="6" xfId="0" applyFont="1" applyBorder="1"/>
    <xf numFmtId="0" fontId="17" fillId="0" borderId="0" xfId="0" applyFont="1" applyBorder="1"/>
    <xf numFmtId="0" fontId="17" fillId="0" borderId="9" xfId="0" applyFont="1" applyBorder="1"/>
    <xf numFmtId="0" fontId="17" fillId="0" borderId="13" xfId="0" applyFont="1" applyBorder="1"/>
    <xf numFmtId="0" fontId="17" fillId="0" borderId="14" xfId="0" applyFont="1" applyBorder="1"/>
    <xf numFmtId="0" fontId="17" fillId="0" borderId="15" xfId="0" applyFont="1" applyBorder="1"/>
    <xf numFmtId="0" fontId="20" fillId="0" borderId="6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4" fontId="3" fillId="0" borderId="28" xfId="0" applyNumberFormat="1" applyFont="1" applyBorder="1" applyProtection="1"/>
    <xf numFmtId="0" fontId="3" fillId="0" borderId="0" xfId="0" applyFont="1" applyFill="1" applyProtection="1"/>
    <xf numFmtId="1" fontId="2" fillId="0" borderId="0" xfId="0" applyNumberFormat="1" applyFont="1" applyAlignment="1" applyProtection="1">
      <alignment horizontal="center" vertical="center"/>
    </xf>
    <xf numFmtId="0" fontId="11" fillId="0" borderId="0" xfId="0" applyFont="1" applyBorder="1" applyAlignment="1" applyProtection="1">
      <alignment horizontal="left" vertical="center"/>
    </xf>
    <xf numFmtId="49" fontId="3" fillId="0" borderId="0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Alignment="1" applyProtection="1">
      <alignment vertical="center"/>
    </xf>
    <xf numFmtId="0" fontId="22" fillId="0" borderId="0" xfId="0" applyFont="1" applyFill="1" applyAlignment="1" applyProtection="1">
      <alignment vertical="center"/>
    </xf>
    <xf numFmtId="0" fontId="22" fillId="0" borderId="0" xfId="0" applyFont="1" applyAlignment="1" applyProtection="1">
      <alignment vertical="center"/>
    </xf>
    <xf numFmtId="0" fontId="22" fillId="0" borderId="0" xfId="0" applyFont="1" applyBorder="1" applyAlignment="1" applyProtection="1">
      <alignment vertical="center"/>
    </xf>
    <xf numFmtId="0" fontId="6" fillId="0" borderId="0" xfId="0" applyFont="1" applyProtection="1"/>
    <xf numFmtId="49" fontId="4" fillId="0" borderId="2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Alignment="1" applyProtection="1">
      <alignment vertical="center"/>
    </xf>
    <xf numFmtId="0" fontId="23" fillId="0" borderId="0" xfId="0" applyFont="1" applyAlignment="1" applyProtection="1">
      <alignment vertical="center"/>
    </xf>
    <xf numFmtId="0" fontId="24" fillId="0" borderId="0" xfId="0" applyFont="1" applyAlignment="1" applyProtection="1">
      <alignment vertical="center"/>
    </xf>
    <xf numFmtId="49" fontId="4" fillId="0" borderId="37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vertical="center"/>
    </xf>
    <xf numFmtId="0" fontId="13" fillId="0" borderId="0" xfId="0" applyFont="1" applyAlignment="1" applyProtection="1">
      <alignment horizontal="left" vertical="center"/>
    </xf>
    <xf numFmtId="0" fontId="2" fillId="0" borderId="0" xfId="0" applyFont="1" applyFill="1" applyAlignment="1" applyProtection="1">
      <alignment horizontal="center" vertical="center"/>
    </xf>
    <xf numFmtId="4" fontId="3" fillId="0" borderId="0" xfId="0" applyNumberFormat="1" applyFont="1" applyBorder="1" applyAlignment="1" applyProtection="1">
      <alignment vertical="center"/>
    </xf>
    <xf numFmtId="0" fontId="2" fillId="0" borderId="1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vertical="center"/>
    </xf>
    <xf numFmtId="4" fontId="3" fillId="0" borderId="0" xfId="0" applyNumberFormat="1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4" fontId="15" fillId="0" borderId="0" xfId="0" applyNumberFormat="1" applyFont="1" applyFill="1" applyBorder="1" applyAlignment="1" applyProtection="1">
      <alignment vertical="center"/>
    </xf>
    <xf numFmtId="0" fontId="11" fillId="0" borderId="38" xfId="0" applyFont="1" applyBorder="1" applyAlignment="1" applyProtection="1">
      <alignment horizontal="center" vertical="center"/>
    </xf>
    <xf numFmtId="0" fontId="11" fillId="0" borderId="39" xfId="0" applyFont="1" applyBorder="1" applyAlignment="1" applyProtection="1">
      <alignment horizontal="center" vertical="center"/>
    </xf>
    <xf numFmtId="0" fontId="4" fillId="4" borderId="27" xfId="0" applyFont="1" applyFill="1" applyBorder="1" applyAlignment="1" applyProtection="1">
      <alignment vertical="center"/>
      <protection locked="0"/>
    </xf>
    <xf numFmtId="0" fontId="4" fillId="4" borderId="40" xfId="0" applyFont="1" applyFill="1" applyBorder="1" applyAlignment="1" applyProtection="1">
      <alignment vertical="center"/>
      <protection locked="0"/>
    </xf>
    <xf numFmtId="0" fontId="2" fillId="4" borderId="27" xfId="0" applyFont="1" applyFill="1" applyBorder="1" applyAlignment="1" applyProtection="1">
      <alignment vertical="center"/>
      <protection locked="0"/>
    </xf>
    <xf numFmtId="0" fontId="2" fillId="4" borderId="29" xfId="0" applyFont="1" applyFill="1" applyBorder="1" applyAlignment="1" applyProtection="1">
      <alignment vertical="center"/>
      <protection locked="0"/>
    </xf>
    <xf numFmtId="0" fontId="11" fillId="0" borderId="0" xfId="0" applyFont="1" applyBorder="1" applyAlignment="1" applyProtection="1">
      <alignment vertical="center"/>
    </xf>
    <xf numFmtId="0" fontId="3" fillId="0" borderId="1" xfId="0" applyFont="1" applyFill="1" applyBorder="1" applyAlignment="1" applyProtection="1">
      <alignment vertical="center"/>
    </xf>
    <xf numFmtId="49" fontId="3" fillId="0" borderId="1" xfId="0" applyNumberFormat="1" applyFont="1" applyFill="1" applyBorder="1" applyAlignment="1" applyProtection="1">
      <alignment vertical="center"/>
    </xf>
    <xf numFmtId="0" fontId="3" fillId="0" borderId="0" xfId="0" applyFont="1" applyProtection="1"/>
    <xf numFmtId="0" fontId="13" fillId="0" borderId="0" xfId="0" applyFont="1" applyProtection="1"/>
    <xf numFmtId="0" fontId="0" fillId="0" borderId="0" xfId="0" applyBorder="1" applyProtection="1"/>
    <xf numFmtId="0" fontId="3" fillId="0" borderId="0" xfId="0" applyFont="1" applyAlignment="1" applyProtection="1">
      <alignment horizontal="right"/>
    </xf>
    <xf numFmtId="0" fontId="2" fillId="0" borderId="1" xfId="0" applyFont="1" applyBorder="1" applyProtection="1"/>
    <xf numFmtId="0" fontId="3" fillId="4" borderId="39" xfId="0" applyFont="1" applyFill="1" applyBorder="1" applyProtection="1">
      <protection locked="0"/>
    </xf>
    <xf numFmtId="0" fontId="3" fillId="0" borderId="39" xfId="0" applyFont="1" applyBorder="1" applyAlignment="1" applyProtection="1">
      <alignment horizontal="right"/>
    </xf>
    <xf numFmtId="0" fontId="3" fillId="0" borderId="38" xfId="0" applyFont="1" applyBorder="1" applyAlignment="1" applyProtection="1">
      <alignment horizontal="right"/>
    </xf>
    <xf numFmtId="196" fontId="2" fillId="4" borderId="23" xfId="0" applyNumberFormat="1" applyFont="1" applyFill="1" applyBorder="1" applyAlignment="1" applyProtection="1">
      <alignment horizontal="right"/>
      <protection locked="0"/>
    </xf>
    <xf numFmtId="196" fontId="2" fillId="4" borderId="24" xfId="0" applyNumberFormat="1" applyFont="1" applyFill="1" applyBorder="1" applyAlignment="1" applyProtection="1">
      <alignment horizontal="right"/>
      <protection locked="0"/>
    </xf>
    <xf numFmtId="196" fontId="2" fillId="4" borderId="26" xfId="0" applyNumberFormat="1" applyFont="1" applyFill="1" applyBorder="1" applyAlignment="1" applyProtection="1">
      <alignment horizontal="right"/>
      <protection locked="0"/>
    </xf>
    <xf numFmtId="196" fontId="2" fillId="4" borderId="27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right" vertical="center"/>
    </xf>
    <xf numFmtId="0" fontId="26" fillId="0" borderId="0" xfId="0" applyFont="1" applyAlignment="1" applyProtection="1">
      <alignment vertical="center"/>
    </xf>
    <xf numFmtId="2" fontId="26" fillId="0" borderId="0" xfId="0" applyNumberFormat="1" applyFont="1" applyAlignment="1" applyProtection="1">
      <alignment horizontal="center" vertical="center"/>
    </xf>
    <xf numFmtId="2" fontId="26" fillId="0" borderId="0" xfId="0" applyNumberFormat="1" applyFont="1" applyFill="1" applyBorder="1" applyAlignment="1" applyProtection="1">
      <alignment horizontal="right" vertical="center"/>
    </xf>
    <xf numFmtId="2" fontId="26" fillId="0" borderId="0" xfId="0" applyNumberFormat="1" applyFont="1" applyAlignment="1" applyProtection="1">
      <alignment horizontal="right" vertical="center"/>
    </xf>
    <xf numFmtId="2" fontId="26" fillId="0" borderId="0" xfId="0" applyNumberFormat="1" applyFont="1" applyFill="1" applyAlignment="1" applyProtection="1">
      <alignment horizontal="right" vertical="center"/>
    </xf>
    <xf numFmtId="0" fontId="26" fillId="0" borderId="0" xfId="0" applyFont="1" applyFill="1" applyAlignment="1" applyProtection="1">
      <alignment horizontal="right" vertical="center"/>
    </xf>
    <xf numFmtId="0" fontId="26" fillId="0" borderId="0" xfId="0" applyFont="1" applyFill="1" applyAlignment="1" applyProtection="1">
      <alignment vertical="center"/>
    </xf>
    <xf numFmtId="2" fontId="26" fillId="0" borderId="0" xfId="0" applyNumberFormat="1" applyFont="1" applyFill="1" applyAlignment="1" applyProtection="1">
      <alignment horizontal="center" vertical="center"/>
    </xf>
    <xf numFmtId="0" fontId="27" fillId="0" borderId="0" xfId="0" applyFont="1" applyAlignment="1" applyProtection="1">
      <alignment horizontal="right" vertical="center"/>
    </xf>
    <xf numFmtId="0" fontId="27" fillId="0" borderId="0" xfId="0" applyFont="1" applyAlignment="1" applyProtection="1">
      <alignment vertical="center"/>
    </xf>
    <xf numFmtId="2" fontId="27" fillId="0" borderId="0" xfId="0" applyNumberFormat="1" applyFont="1" applyAlignment="1" applyProtection="1">
      <alignment horizontal="center" vertical="center"/>
    </xf>
    <xf numFmtId="2" fontId="27" fillId="0" borderId="0" xfId="0" applyNumberFormat="1" applyFont="1" applyAlignment="1" applyProtection="1">
      <alignment horizontal="right" vertical="center"/>
    </xf>
    <xf numFmtId="0" fontId="27" fillId="0" borderId="0" xfId="0" applyFont="1" applyFill="1" applyAlignment="1" applyProtection="1">
      <alignment vertical="center"/>
    </xf>
    <xf numFmtId="0" fontId="26" fillId="2" borderId="0" xfId="0" applyFont="1" applyFill="1" applyAlignment="1" applyProtection="1">
      <alignment vertical="center"/>
    </xf>
    <xf numFmtId="0" fontId="26" fillId="2" borderId="0" xfId="0" applyFont="1" applyFill="1" applyAlignment="1" applyProtection="1">
      <alignment horizontal="right" vertical="center"/>
    </xf>
    <xf numFmtId="2" fontId="26" fillId="2" borderId="0" xfId="0" applyNumberFormat="1" applyFont="1" applyFill="1" applyAlignment="1" applyProtection="1">
      <alignment horizontal="right" vertical="center"/>
    </xf>
    <xf numFmtId="2" fontId="26" fillId="2" borderId="0" xfId="0" applyNumberFormat="1" applyFont="1" applyFill="1" applyAlignment="1" applyProtection="1">
      <alignment vertical="center"/>
    </xf>
    <xf numFmtId="2" fontId="26" fillId="2" borderId="0" xfId="0" applyNumberFormat="1" applyFont="1" applyFill="1" applyAlignment="1" applyProtection="1">
      <alignment horizontal="center" vertical="center"/>
    </xf>
    <xf numFmtId="0" fontId="28" fillId="0" borderId="0" xfId="0" applyFont="1" applyFill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right" vertical="center"/>
    </xf>
    <xf numFmtId="2" fontId="28" fillId="0" borderId="0" xfId="0" applyNumberFormat="1" applyFont="1" applyAlignment="1" applyProtection="1">
      <alignment horizontal="center" vertical="center"/>
    </xf>
    <xf numFmtId="2" fontId="28" fillId="0" borderId="0" xfId="0" applyNumberFormat="1" applyFont="1" applyFill="1" applyBorder="1" applyAlignment="1" applyProtection="1">
      <alignment horizontal="right" vertical="center"/>
    </xf>
    <xf numFmtId="2" fontId="28" fillId="0" borderId="0" xfId="0" applyNumberFormat="1" applyFont="1" applyAlignment="1" applyProtection="1">
      <alignment horizontal="right" vertical="center"/>
    </xf>
    <xf numFmtId="0" fontId="28" fillId="0" borderId="0" xfId="0" applyFont="1" applyFill="1" applyAlignment="1" applyProtection="1">
      <alignment horizontal="right" vertical="center"/>
    </xf>
    <xf numFmtId="2" fontId="28" fillId="0" borderId="0" xfId="0" applyNumberFormat="1" applyFont="1" applyFill="1" applyAlignment="1" applyProtection="1">
      <alignment horizontal="center" vertical="center"/>
    </xf>
    <xf numFmtId="2" fontId="28" fillId="0" borderId="0" xfId="0" applyNumberFormat="1" applyFont="1" applyFill="1" applyAlignment="1" applyProtection="1">
      <alignment horizontal="right" vertical="center"/>
    </xf>
    <xf numFmtId="0" fontId="28" fillId="2" borderId="0" xfId="0" applyFont="1" applyFill="1" applyAlignment="1" applyProtection="1">
      <alignment horizontal="right" vertical="center"/>
    </xf>
    <xf numFmtId="2" fontId="28" fillId="2" borderId="0" xfId="0" applyNumberFormat="1" applyFont="1" applyFill="1" applyAlignment="1" applyProtection="1">
      <alignment horizontal="right" vertical="center"/>
    </xf>
    <xf numFmtId="2" fontId="28" fillId="2" borderId="0" xfId="0" applyNumberFormat="1" applyFont="1" applyFill="1" applyAlignment="1" applyProtection="1">
      <alignment vertical="center"/>
    </xf>
    <xf numFmtId="2" fontId="28" fillId="2" borderId="0" xfId="0" applyNumberFormat="1" applyFont="1" applyFill="1" applyAlignment="1" applyProtection="1">
      <alignment horizontal="center" vertical="center"/>
    </xf>
    <xf numFmtId="0" fontId="28" fillId="2" borderId="0" xfId="0" applyFont="1" applyFill="1" applyAlignment="1" applyProtection="1">
      <alignment vertical="center"/>
    </xf>
    <xf numFmtId="0" fontId="28" fillId="2" borderId="0" xfId="0" applyFont="1" applyFill="1" applyAlignment="1" applyProtection="1">
      <alignment horizontal="left" vertical="center"/>
    </xf>
    <xf numFmtId="4" fontId="2" fillId="0" borderId="0" xfId="0" applyNumberFormat="1" applyFont="1" applyAlignment="1" applyProtection="1">
      <alignment vertical="center"/>
    </xf>
    <xf numFmtId="4" fontId="4" fillId="2" borderId="41" xfId="0" applyNumberFormat="1" applyFont="1" applyFill="1" applyBorder="1" applyAlignment="1" applyProtection="1">
      <alignment vertical="center"/>
    </xf>
    <xf numFmtId="4" fontId="2" fillId="2" borderId="42" xfId="0" applyNumberFormat="1" applyFont="1" applyFill="1" applyBorder="1" applyAlignment="1" applyProtection="1">
      <alignment vertical="center"/>
    </xf>
    <xf numFmtId="4" fontId="2" fillId="2" borderId="41" xfId="0" applyNumberFormat="1" applyFont="1" applyFill="1" applyBorder="1" applyAlignment="1" applyProtection="1">
      <alignment vertical="center"/>
    </xf>
    <xf numFmtId="4" fontId="4" fillId="2" borderId="43" xfId="0" applyNumberFormat="1" applyFont="1" applyFill="1" applyBorder="1" applyAlignment="1" applyProtection="1">
      <alignment vertical="center"/>
    </xf>
    <xf numFmtId="4" fontId="2" fillId="2" borderId="44" xfId="0" applyNumberFormat="1" applyFont="1" applyFill="1" applyBorder="1" applyAlignment="1" applyProtection="1">
      <alignment vertical="center"/>
    </xf>
    <xf numFmtId="4" fontId="4" fillId="2" borderId="16" xfId="0" applyNumberFormat="1" applyFont="1" applyFill="1" applyBorder="1" applyAlignment="1" applyProtection="1">
      <alignment vertical="center"/>
    </xf>
    <xf numFmtId="4" fontId="2" fillId="2" borderId="17" xfId="0" applyNumberFormat="1" applyFont="1" applyFill="1" applyBorder="1" applyAlignment="1" applyProtection="1">
      <alignment vertical="center"/>
    </xf>
    <xf numFmtId="4" fontId="2" fillId="2" borderId="31" xfId="0" applyNumberFormat="1" applyFont="1" applyFill="1" applyBorder="1" applyAlignment="1" applyProtection="1">
      <alignment vertical="center"/>
    </xf>
    <xf numFmtId="4" fontId="2" fillId="2" borderId="21" xfId="0" applyNumberFormat="1" applyFont="1" applyFill="1" applyBorder="1" applyAlignment="1" applyProtection="1">
      <alignment vertical="center"/>
    </xf>
    <xf numFmtId="4" fontId="3" fillId="2" borderId="41" xfId="0" applyNumberFormat="1" applyFont="1" applyFill="1" applyBorder="1" applyAlignment="1" applyProtection="1">
      <alignment vertical="center"/>
    </xf>
    <xf numFmtId="4" fontId="3" fillId="2" borderId="42" xfId="0" applyNumberFormat="1" applyFont="1" applyFill="1" applyBorder="1" applyAlignment="1" applyProtection="1">
      <alignment vertical="center"/>
    </xf>
    <xf numFmtId="4" fontId="2" fillId="2" borderId="21" xfId="0" applyNumberFormat="1" applyFont="1" applyFill="1" applyBorder="1" applyAlignment="1" applyProtection="1">
      <alignment horizontal="right" vertical="center"/>
    </xf>
    <xf numFmtId="0" fontId="2" fillId="2" borderId="0" xfId="0" applyFont="1" applyFill="1"/>
    <xf numFmtId="4" fontId="3" fillId="2" borderId="21" xfId="0" applyNumberFormat="1" applyFont="1" applyFill="1" applyBorder="1" applyAlignment="1" applyProtection="1">
      <alignment vertical="center"/>
    </xf>
    <xf numFmtId="0" fontId="0" fillId="0" borderId="0" xfId="0" applyAlignment="1">
      <alignment horizontal="right"/>
    </xf>
    <xf numFmtId="0" fontId="2" fillId="2" borderId="41" xfId="0" applyFont="1" applyFill="1" applyBorder="1" applyAlignment="1" applyProtection="1">
      <alignment vertical="center"/>
    </xf>
    <xf numFmtId="4" fontId="0" fillId="0" borderId="0" xfId="0" applyNumberFormat="1"/>
    <xf numFmtId="198" fontId="2" fillId="2" borderId="21" xfId="0" applyNumberFormat="1" applyFont="1" applyFill="1" applyBorder="1" applyAlignment="1" applyProtection="1">
      <alignment vertical="center"/>
    </xf>
    <xf numFmtId="198" fontId="3" fillId="2" borderId="21" xfId="0" applyNumberFormat="1" applyFont="1" applyFill="1" applyBorder="1" applyAlignment="1" applyProtection="1">
      <alignment vertical="center"/>
    </xf>
    <xf numFmtId="4" fontId="28" fillId="2" borderId="0" xfId="0" applyNumberFormat="1" applyFont="1" applyFill="1" applyAlignment="1" applyProtection="1">
      <alignment vertical="center"/>
    </xf>
    <xf numFmtId="4" fontId="2" fillId="2" borderId="0" xfId="0" applyNumberFormat="1" applyFont="1" applyFill="1" applyAlignment="1" applyProtection="1">
      <alignment vertical="center"/>
    </xf>
    <xf numFmtId="0" fontId="11" fillId="0" borderId="0" xfId="0" applyNumberFormat="1" applyFont="1" applyFill="1" applyBorder="1" applyAlignment="1" applyProtection="1">
      <alignment horizontal="left" vertical="center"/>
    </xf>
    <xf numFmtId="4" fontId="4" fillId="0" borderId="0" xfId="0" applyNumberFormat="1" applyFont="1" applyBorder="1" applyAlignment="1" applyProtection="1">
      <alignment vertical="center"/>
    </xf>
    <xf numFmtId="4" fontId="2" fillId="0" borderId="45" xfId="0" applyNumberFormat="1" applyFont="1" applyBorder="1" applyAlignment="1" applyProtection="1">
      <alignment vertical="center"/>
    </xf>
    <xf numFmtId="0" fontId="3" fillId="0" borderId="38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left" vertical="center"/>
    </xf>
    <xf numFmtId="4" fontId="2" fillId="0" borderId="14" xfId="0" applyNumberFormat="1" applyFont="1" applyBorder="1" applyAlignment="1" applyProtection="1">
      <alignment vertical="center"/>
    </xf>
    <xf numFmtId="4" fontId="2" fillId="0" borderId="0" xfId="0" applyNumberFormat="1" applyFont="1" applyFill="1" applyBorder="1" applyAlignment="1" applyProtection="1">
      <alignment horizontal="right" vertical="center"/>
    </xf>
    <xf numFmtId="4" fontId="2" fillId="0" borderId="0" xfId="0" applyNumberFormat="1" applyFont="1" applyFill="1" applyBorder="1" applyAlignment="1" applyProtection="1">
      <alignment vertical="center"/>
    </xf>
    <xf numFmtId="4" fontId="2" fillId="2" borderId="0" xfId="0" applyNumberFormat="1" applyFont="1" applyFill="1" applyBorder="1" applyAlignment="1" applyProtection="1">
      <alignment vertical="center"/>
    </xf>
    <xf numFmtId="4" fontId="2" fillId="0" borderId="46" xfId="0" applyNumberFormat="1" applyFont="1" applyBorder="1" applyAlignment="1" applyProtection="1">
      <alignment vertical="center"/>
    </xf>
    <xf numFmtId="4" fontId="4" fillId="0" borderId="47" xfId="0" applyNumberFormat="1" applyFont="1" applyBorder="1" applyAlignment="1" applyProtection="1">
      <alignment vertical="center"/>
    </xf>
    <xf numFmtId="4" fontId="4" fillId="0" borderId="48" xfId="0" applyNumberFormat="1" applyFont="1" applyBorder="1" applyAlignment="1" applyProtection="1">
      <alignment vertical="center"/>
    </xf>
    <xf numFmtId="0" fontId="3" fillId="0" borderId="49" xfId="0" applyFont="1" applyBorder="1" applyAlignment="1" applyProtection="1">
      <alignment horizontal="center" vertical="center"/>
    </xf>
    <xf numFmtId="0" fontId="3" fillId="0" borderId="50" xfId="0" applyFont="1" applyBorder="1" applyAlignment="1" applyProtection="1">
      <alignment vertical="center"/>
    </xf>
    <xf numFmtId="4" fontId="4" fillId="0" borderId="51" xfId="0" applyNumberFormat="1" applyFont="1" applyBorder="1" applyAlignment="1" applyProtection="1">
      <alignment vertical="center"/>
    </xf>
    <xf numFmtId="4" fontId="4" fillId="0" borderId="52" xfId="0" applyNumberFormat="1" applyFont="1" applyBorder="1" applyAlignment="1" applyProtection="1">
      <alignment vertical="center"/>
    </xf>
    <xf numFmtId="0" fontId="3" fillId="0" borderId="41" xfId="0" applyFont="1" applyBorder="1" applyAlignment="1" applyProtection="1">
      <alignment horizontal="right"/>
    </xf>
    <xf numFmtId="0" fontId="3" fillId="0" borderId="42" xfId="0" applyFont="1" applyBorder="1" applyAlignment="1" applyProtection="1">
      <alignment horizontal="left"/>
    </xf>
    <xf numFmtId="0" fontId="2" fillId="0" borderId="0" xfId="0" applyFont="1" applyFill="1" applyAlignment="1" applyProtection="1">
      <alignment horizontal="left"/>
    </xf>
    <xf numFmtId="1" fontId="26" fillId="0" borderId="0" xfId="0" applyNumberFormat="1" applyFont="1" applyFill="1" applyAlignment="1" applyProtection="1"/>
    <xf numFmtId="174" fontId="26" fillId="0" borderId="0" xfId="0" applyNumberFormat="1" applyFont="1" applyFill="1" applyAlignment="1" applyProtection="1"/>
    <xf numFmtId="2" fontId="26" fillId="0" borderId="0" xfId="0" applyNumberFormat="1" applyFont="1" applyFill="1" applyAlignment="1" applyProtection="1"/>
    <xf numFmtId="0" fontId="2" fillId="0" borderId="43" xfId="0" applyFont="1" applyBorder="1" applyAlignment="1" applyProtection="1">
      <alignment horizontal="left" vertical="center"/>
    </xf>
    <xf numFmtId="0" fontId="2" fillId="0" borderId="44" xfId="0" applyFont="1" applyBorder="1" applyAlignment="1" applyProtection="1">
      <alignment vertical="center"/>
    </xf>
    <xf numFmtId="0" fontId="2" fillId="0" borderId="53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vertical="center"/>
    </xf>
    <xf numFmtId="0" fontId="2" fillId="0" borderId="17" xfId="0" applyFont="1" applyBorder="1" applyAlignment="1" applyProtection="1">
      <alignment vertical="center"/>
    </xf>
    <xf numFmtId="0" fontId="2" fillId="0" borderId="16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4" fontId="4" fillId="0" borderId="55" xfId="0" applyNumberFormat="1" applyFont="1" applyBorder="1" applyAlignment="1" applyProtection="1">
      <alignment vertical="center"/>
    </xf>
    <xf numFmtId="4" fontId="4" fillId="0" borderId="56" xfId="0" applyNumberFormat="1" applyFont="1" applyBorder="1" applyAlignment="1" applyProtection="1">
      <alignment vertical="center"/>
    </xf>
    <xf numFmtId="4" fontId="4" fillId="0" borderId="57" xfId="0" applyNumberFormat="1" applyFont="1" applyBorder="1" applyAlignment="1" applyProtection="1">
      <alignment vertical="center"/>
    </xf>
    <xf numFmtId="4" fontId="4" fillId="0" borderId="58" xfId="0" applyNumberFormat="1" applyFont="1" applyBorder="1" applyAlignment="1" applyProtection="1">
      <alignment vertical="center"/>
    </xf>
    <xf numFmtId="4" fontId="0" fillId="0" borderId="0" xfId="0" applyNumberFormat="1" applyProtection="1"/>
    <xf numFmtId="1" fontId="26" fillId="2" borderId="0" xfId="0" applyNumberFormat="1" applyFont="1" applyFill="1" applyProtection="1"/>
    <xf numFmtId="174" fontId="26" fillId="2" borderId="0" xfId="0" applyNumberFormat="1" applyFont="1" applyFill="1" applyProtection="1"/>
    <xf numFmtId="0" fontId="26" fillId="0" borderId="0" xfId="0" applyFont="1" applyProtection="1"/>
    <xf numFmtId="4" fontId="26" fillId="2" borderId="0" xfId="0" applyNumberFormat="1" applyFont="1" applyFill="1" applyAlignment="1" applyProtection="1">
      <alignment vertical="center"/>
    </xf>
    <xf numFmtId="4" fontId="26" fillId="0" borderId="0" xfId="0" applyNumberFormat="1" applyFont="1" applyAlignment="1" applyProtection="1">
      <alignment vertical="center"/>
    </xf>
    <xf numFmtId="0" fontId="4" fillId="0" borderId="39" xfId="0" applyFont="1" applyFill="1" applyBorder="1" applyAlignment="1" applyProtection="1">
      <alignment horizontal="right" vertical="center"/>
    </xf>
    <xf numFmtId="0" fontId="27" fillId="0" borderId="0" xfId="0" applyFont="1" applyProtection="1"/>
    <xf numFmtId="0" fontId="26" fillId="2" borderId="0" xfId="0" applyFont="1" applyFill="1"/>
    <xf numFmtId="4" fontId="3" fillId="0" borderId="39" xfId="0" applyNumberFormat="1" applyFont="1" applyBorder="1" applyProtection="1"/>
    <xf numFmtId="4" fontId="3" fillId="0" borderId="59" xfId="0" applyNumberFormat="1" applyFont="1" applyBorder="1" applyProtection="1"/>
    <xf numFmtId="4" fontId="2" fillId="0" borderId="59" xfId="0" applyNumberFormat="1" applyFont="1" applyBorder="1" applyProtection="1"/>
    <xf numFmtId="174" fontId="26" fillId="0" borderId="0" xfId="0" applyNumberFormat="1" applyFont="1" applyAlignment="1" applyProtection="1">
      <alignment vertical="center"/>
    </xf>
    <xf numFmtId="0" fontId="0" fillId="0" borderId="0" xfId="0" applyAlignment="1"/>
    <xf numFmtId="0" fontId="30" fillId="0" borderId="0" xfId="0" applyFont="1"/>
    <xf numFmtId="0" fontId="30" fillId="0" borderId="0" xfId="0" applyFont="1" applyAlignment="1"/>
    <xf numFmtId="0" fontId="6" fillId="2" borderId="0" xfId="0" applyFont="1" applyFill="1"/>
    <xf numFmtId="0" fontId="31" fillId="0" borderId="0" xfId="0" applyFont="1" applyAlignment="1"/>
    <xf numFmtId="0" fontId="31" fillId="0" borderId="0" xfId="0" applyFont="1"/>
    <xf numFmtId="0" fontId="29" fillId="0" borderId="0" xfId="0" applyFont="1" applyAlignment="1" applyProtection="1">
      <alignment vertical="center"/>
    </xf>
    <xf numFmtId="1" fontId="29" fillId="0" borderId="0" xfId="0" applyNumberFormat="1" applyFont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0" fontId="29" fillId="0" borderId="0" xfId="0" applyFont="1" applyAlignment="1" applyProtection="1">
      <alignment horizontal="right" vertical="center"/>
    </xf>
    <xf numFmtId="0" fontId="29" fillId="0" borderId="0" xfId="0" applyFont="1" applyFill="1" applyBorder="1" applyAlignment="1" applyProtection="1">
      <alignment vertical="center"/>
    </xf>
    <xf numFmtId="0" fontId="29" fillId="0" borderId="0" xfId="0" applyFont="1" applyBorder="1" applyAlignment="1" applyProtection="1">
      <alignment vertical="center"/>
    </xf>
    <xf numFmtId="4" fontId="4" fillId="0" borderId="26" xfId="0" applyNumberFormat="1" applyFont="1" applyBorder="1" applyAlignment="1" applyProtection="1">
      <alignment vertical="center"/>
    </xf>
    <xf numFmtId="4" fontId="4" fillId="0" borderId="27" xfId="0" applyNumberFormat="1" applyFont="1" applyBorder="1" applyAlignment="1" applyProtection="1">
      <alignment vertical="center"/>
    </xf>
    <xf numFmtId="4" fontId="4" fillId="0" borderId="60" xfId="0" applyNumberFormat="1" applyFont="1" applyBorder="1" applyAlignment="1" applyProtection="1">
      <alignment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4" fontId="4" fillId="0" borderId="40" xfId="0" applyNumberFormat="1" applyFont="1" applyBorder="1" applyAlignment="1" applyProtection="1">
      <alignment vertical="center"/>
    </xf>
    <xf numFmtId="4" fontId="4" fillId="0" borderId="28" xfId="0" applyNumberFormat="1" applyFont="1" applyBorder="1" applyAlignment="1" applyProtection="1">
      <alignment vertical="center"/>
    </xf>
    <xf numFmtId="4" fontId="4" fillId="0" borderId="29" xfId="0" applyNumberFormat="1" applyFont="1" applyBorder="1" applyAlignment="1" applyProtection="1">
      <alignment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1" xfId="0" applyNumberFormat="1" applyFont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right" vertical="center"/>
    </xf>
    <xf numFmtId="174" fontId="2" fillId="0" borderId="0" xfId="0" applyNumberFormat="1" applyFont="1" applyFill="1" applyBorder="1" applyAlignment="1" applyProtection="1">
      <alignment vertical="center"/>
    </xf>
    <xf numFmtId="0" fontId="2" fillId="0" borderId="1" xfId="0" applyFont="1" applyFill="1" applyBorder="1" applyAlignment="1" applyProtection="1">
      <alignment vertical="center"/>
    </xf>
    <xf numFmtId="4" fontId="4" fillId="0" borderId="21" xfId="0" applyNumberFormat="1" applyFont="1" applyBorder="1" applyAlignment="1" applyProtection="1">
      <alignment vertical="center"/>
    </xf>
    <xf numFmtId="0" fontId="3" fillId="0" borderId="61" xfId="0" applyFont="1" applyBorder="1" applyAlignment="1" applyProtection="1">
      <alignment horizontal="center" vertical="center"/>
    </xf>
    <xf numFmtId="0" fontId="3" fillId="0" borderId="62" xfId="0" applyFont="1" applyBorder="1" applyAlignment="1" applyProtection="1">
      <alignment horizontal="center" vertical="center"/>
    </xf>
    <xf numFmtId="4" fontId="4" fillId="0" borderId="63" xfId="0" applyNumberFormat="1" applyFont="1" applyBorder="1" applyAlignment="1" applyProtection="1">
      <alignment vertical="center"/>
    </xf>
    <xf numFmtId="0" fontId="0" fillId="3" borderId="64" xfId="0" applyFill="1" applyBorder="1"/>
    <xf numFmtId="0" fontId="0" fillId="3" borderId="65" xfId="0" applyFill="1" applyBorder="1"/>
    <xf numFmtId="0" fontId="0" fillId="3" borderId="66" xfId="0" applyFill="1" applyBorder="1"/>
    <xf numFmtId="0" fontId="0" fillId="3" borderId="67" xfId="0" applyFill="1" applyBorder="1"/>
    <xf numFmtId="0" fontId="0" fillId="3" borderId="68" xfId="0" applyFill="1" applyBorder="1"/>
    <xf numFmtId="0" fontId="2" fillId="0" borderId="0" xfId="0" applyFont="1" applyFill="1" applyProtection="1">
      <protection locked="0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right"/>
      <protection hidden="1"/>
    </xf>
    <xf numFmtId="171" fontId="2" fillId="0" borderId="0" xfId="3" applyFont="1" applyFill="1" applyProtection="1">
      <protection hidden="1"/>
    </xf>
    <xf numFmtId="171" fontId="2" fillId="0" borderId="0" xfId="0" applyNumberFormat="1" applyFont="1" applyFill="1" applyProtection="1">
      <protection hidden="1"/>
    </xf>
    <xf numFmtId="2" fontId="2" fillId="0" borderId="0" xfId="0" applyNumberFormat="1" applyFont="1" applyFill="1" applyAlignment="1" applyProtection="1">
      <protection hidden="1"/>
    </xf>
    <xf numFmtId="2" fontId="2" fillId="0" borderId="0" xfId="0" applyNumberFormat="1" applyFont="1" applyFill="1" applyAlignment="1" applyProtection="1"/>
    <xf numFmtId="2" fontId="2" fillId="0" borderId="0" xfId="0" applyNumberFormat="1" applyFont="1" applyFill="1" applyAlignment="1" applyProtection="1">
      <alignment horizontal="right"/>
      <protection hidden="1"/>
    </xf>
    <xf numFmtId="2" fontId="2" fillId="0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53" xfId="0" applyFont="1" applyFill="1" applyBorder="1" applyProtection="1">
      <protection hidden="1"/>
    </xf>
    <xf numFmtId="0" fontId="2" fillId="0" borderId="53" xfId="0" applyFont="1" applyFill="1" applyBorder="1" applyAlignment="1" applyProtection="1">
      <alignment horizontal="right"/>
      <protection hidden="1"/>
    </xf>
    <xf numFmtId="0" fontId="2" fillId="0" borderId="0" xfId="0" applyFont="1" applyFill="1" applyBorder="1" applyAlignment="1" applyProtection="1">
      <alignment horizontal="right"/>
      <protection hidden="1"/>
    </xf>
    <xf numFmtId="4" fontId="2" fillId="0" borderId="0" xfId="0" applyNumberFormat="1" applyFont="1" applyFill="1" applyBorder="1" applyProtection="1">
      <protection hidden="1"/>
    </xf>
    <xf numFmtId="0" fontId="2" fillId="0" borderId="54" xfId="0" applyFont="1" applyFill="1" applyBorder="1" applyProtection="1">
      <protection hidden="1"/>
    </xf>
    <xf numFmtId="4" fontId="2" fillId="0" borderId="53" xfId="0" applyNumberFormat="1" applyFont="1" applyFill="1" applyBorder="1" applyAlignment="1" applyProtection="1">
      <protection hidden="1"/>
    </xf>
    <xf numFmtId="4" fontId="2" fillId="0" borderId="0" xfId="0" applyNumberFormat="1" applyFont="1" applyFill="1" applyBorder="1" applyAlignment="1" applyProtection="1">
      <protection hidden="1"/>
    </xf>
    <xf numFmtId="4" fontId="2" fillId="0" borderId="54" xfId="0" applyNumberFormat="1" applyFont="1" applyFill="1" applyBorder="1" applyAlignme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0" xfId="0" applyFont="1" applyAlignment="1"/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Alignment="1">
      <alignment horizontal="left"/>
    </xf>
    <xf numFmtId="0" fontId="34" fillId="0" borderId="0" xfId="1" applyFont="1" applyAlignment="1" applyProtection="1">
      <alignment horizontal="left"/>
    </xf>
    <xf numFmtId="0" fontId="2" fillId="0" borderId="0" xfId="0" applyFont="1"/>
    <xf numFmtId="4" fontId="2" fillId="0" borderId="7" xfId="0" applyNumberFormat="1" applyFont="1" applyFill="1" applyBorder="1" applyProtection="1">
      <protection hidden="1"/>
    </xf>
    <xf numFmtId="0" fontId="0" fillId="0" borderId="7" xfId="0" applyFill="1" applyBorder="1" applyProtection="1">
      <protection hidden="1"/>
    </xf>
    <xf numFmtId="0" fontId="0" fillId="0" borderId="0" xfId="0" applyFill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Alignment="1" applyProtection="1">
      <alignment horizontal="right"/>
      <protection hidden="1"/>
    </xf>
    <xf numFmtId="171" fontId="22" fillId="0" borderId="0" xfId="3" applyFont="1" applyFill="1" applyProtection="1">
      <protection hidden="1"/>
    </xf>
    <xf numFmtId="0" fontId="2" fillId="0" borderId="0" xfId="0" applyFont="1" applyAlignment="1" applyProtection="1">
      <alignment vertical="center" wrapText="1"/>
    </xf>
    <xf numFmtId="0" fontId="25" fillId="3" borderId="3" xfId="0" applyFont="1" applyFill="1" applyBorder="1" applyAlignment="1">
      <alignment vertical="center"/>
    </xf>
    <xf numFmtId="0" fontId="25" fillId="3" borderId="4" xfId="0" applyFont="1" applyFill="1" applyBorder="1" applyAlignment="1">
      <alignment vertical="center"/>
    </xf>
    <xf numFmtId="0" fontId="25" fillId="3" borderId="4" xfId="0" applyFont="1" applyFill="1" applyBorder="1" applyAlignment="1"/>
    <xf numFmtId="0" fontId="25" fillId="3" borderId="6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3" borderId="0" xfId="0" applyFont="1" applyFill="1" applyBorder="1" applyAlignment="1"/>
    <xf numFmtId="0" fontId="2" fillId="0" borderId="26" xfId="0" applyFont="1" applyFill="1" applyBorder="1" applyAlignment="1" applyProtection="1">
      <alignment horizontal="center" vertical="center"/>
    </xf>
    <xf numFmtId="0" fontId="2" fillId="0" borderId="28" xfId="0" applyFont="1" applyFill="1" applyBorder="1" applyAlignment="1" applyProtection="1">
      <alignment horizontal="center" vertical="center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6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4" fontId="28" fillId="0" borderId="0" xfId="0" applyNumberFormat="1" applyFont="1" applyFill="1" applyAlignment="1" applyProtection="1">
      <alignment vertical="center"/>
    </xf>
    <xf numFmtId="0" fontId="2" fillId="0" borderId="22" xfId="0" applyFont="1" applyFill="1" applyBorder="1" applyAlignment="1" applyProtection="1">
      <alignment horizontal="center" vertical="center"/>
    </xf>
    <xf numFmtId="2" fontId="26" fillId="0" borderId="0" xfId="0" applyNumberFormat="1" applyFont="1" applyFill="1" applyAlignment="1" applyProtection="1">
      <alignment vertical="center"/>
    </xf>
    <xf numFmtId="0" fontId="2" fillId="0" borderId="19" xfId="0" applyFont="1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vertical="center"/>
    </xf>
    <xf numFmtId="0" fontId="0" fillId="0" borderId="27" xfId="0" applyFill="1" applyBorder="1" applyAlignment="1" applyProtection="1">
      <alignment vertical="center"/>
    </xf>
    <xf numFmtId="0" fontId="2" fillId="0" borderId="20" xfId="0" applyFont="1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vertical="center"/>
    </xf>
    <xf numFmtId="0" fontId="0" fillId="0" borderId="29" xfId="0" applyFill="1" applyBorder="1" applyAlignment="1" applyProtection="1">
      <alignment vertical="center"/>
    </xf>
    <xf numFmtId="196" fontId="2" fillId="0" borderId="26" xfId="0" applyNumberFormat="1" applyFont="1" applyFill="1" applyBorder="1" applyAlignment="1" applyProtection="1">
      <alignment horizontal="right"/>
      <protection locked="0"/>
    </xf>
    <xf numFmtId="196" fontId="2" fillId="0" borderId="27" xfId="0" applyNumberFormat="1" applyFont="1" applyFill="1" applyBorder="1" applyAlignment="1" applyProtection="1">
      <alignment horizontal="right"/>
      <protection locked="0"/>
    </xf>
    <xf numFmtId="2" fontId="3" fillId="0" borderId="21" xfId="0" applyNumberFormat="1" applyFont="1" applyFill="1" applyBorder="1" applyAlignment="1" applyProtection="1">
      <alignment horizontal="right"/>
    </xf>
    <xf numFmtId="0" fontId="26" fillId="0" borderId="0" xfId="0" applyFont="1" applyFill="1"/>
    <xf numFmtId="196" fontId="2" fillId="0" borderId="28" xfId="0" applyNumberFormat="1" applyFont="1" applyFill="1" applyBorder="1" applyAlignment="1" applyProtection="1">
      <alignment horizontal="right"/>
      <protection locked="0"/>
    </xf>
    <xf numFmtId="196" fontId="2" fillId="0" borderId="29" xfId="0" applyNumberFormat="1" applyFont="1" applyFill="1" applyBorder="1" applyAlignment="1" applyProtection="1">
      <alignment horizontal="right"/>
      <protection locked="0"/>
    </xf>
    <xf numFmtId="4" fontId="0" fillId="2" borderId="0" xfId="0" applyNumberFormat="1" applyFill="1" applyProtection="1"/>
    <xf numFmtId="4" fontId="0" fillId="2" borderId="0" xfId="0" applyNumberFormat="1" applyFill="1"/>
    <xf numFmtId="0" fontId="6" fillId="0" borderId="0" xfId="0" applyFont="1" applyBorder="1" applyProtection="1"/>
    <xf numFmtId="0" fontId="7" fillId="0" borderId="41" xfId="0" applyFont="1" applyBorder="1" applyProtection="1"/>
    <xf numFmtId="0" fontId="6" fillId="0" borderId="31" xfId="0" applyFont="1" applyBorder="1" applyProtection="1"/>
    <xf numFmtId="0" fontId="6" fillId="0" borderId="42" xfId="0" applyFont="1" applyBorder="1" applyProtection="1"/>
    <xf numFmtId="0" fontId="7" fillId="0" borderId="41" xfId="0" applyFont="1" applyFill="1" applyBorder="1" applyProtection="1"/>
    <xf numFmtId="0" fontId="6" fillId="0" borderId="41" xfId="0" applyFont="1" applyBorder="1" applyProtection="1"/>
    <xf numFmtId="0" fontId="6" fillId="0" borderId="41" xfId="0" applyFont="1" applyFill="1" applyBorder="1" applyProtection="1"/>
    <xf numFmtId="0" fontId="12" fillId="0" borderId="0" xfId="0" applyFont="1" applyAlignment="1">
      <alignment horizontal="center"/>
    </xf>
    <xf numFmtId="0" fontId="4" fillId="2" borderId="21" xfId="0" applyFont="1" applyFill="1" applyBorder="1" applyAlignment="1">
      <alignment horizontal="right"/>
    </xf>
    <xf numFmtId="0" fontId="4" fillId="0" borderId="0" xfId="0" applyFont="1"/>
    <xf numFmtId="0" fontId="4" fillId="0" borderId="69" xfId="0" applyFont="1" applyBorder="1"/>
    <xf numFmtId="0" fontId="4" fillId="2" borderId="42" xfId="0" applyFont="1" applyFill="1" applyBorder="1" applyAlignment="1">
      <alignment horizontal="right"/>
    </xf>
    <xf numFmtId="0" fontId="7" fillId="0" borderId="53" xfId="0" applyFont="1" applyBorder="1"/>
    <xf numFmtId="0" fontId="7" fillId="0" borderId="0" xfId="0" applyFont="1"/>
    <xf numFmtId="0" fontId="4" fillId="0" borderId="62" xfId="0" applyFont="1" applyBorder="1"/>
    <xf numFmtId="22" fontId="0" fillId="0" borderId="53" xfId="0" applyNumberFormat="1" applyBorder="1"/>
    <xf numFmtId="22" fontId="0" fillId="0" borderId="0" xfId="0" applyNumberFormat="1"/>
    <xf numFmtId="0" fontId="4" fillId="0" borderId="2" xfId="0" applyFont="1" applyBorder="1"/>
    <xf numFmtId="0" fontId="0" fillId="0" borderId="53" xfId="0" applyBorder="1"/>
    <xf numFmtId="4" fontId="28" fillId="0" borderId="0" xfId="0" applyNumberFormat="1" applyFont="1" applyAlignment="1" applyProtection="1">
      <alignment vertical="center"/>
    </xf>
    <xf numFmtId="0" fontId="7" fillId="0" borderId="41" xfId="0" applyFont="1" applyFill="1" applyBorder="1" applyAlignment="1" applyProtection="1">
      <alignment vertical="center"/>
    </xf>
    <xf numFmtId="0" fontId="6" fillId="6" borderId="34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0" fontId="10" fillId="0" borderId="14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vertical="center"/>
    </xf>
    <xf numFmtId="0" fontId="6" fillId="6" borderId="31" xfId="0" applyFont="1" applyFill="1" applyBorder="1" applyAlignment="1" applyProtection="1">
      <alignment vertical="center"/>
    </xf>
    <xf numFmtId="0" fontId="6" fillId="0" borderId="31" xfId="0" applyNumberFormat="1" applyFont="1" applyFill="1" applyBorder="1" applyAlignment="1" applyProtection="1">
      <alignment horizontal="left" vertical="center"/>
      <protection locked="0"/>
    </xf>
    <xf numFmtId="0" fontId="6" fillId="0" borderId="70" xfId="0" applyNumberFormat="1" applyFont="1" applyFill="1" applyBorder="1" applyAlignment="1" applyProtection="1">
      <alignment horizontal="left" vertical="center"/>
      <protection locked="0"/>
    </xf>
    <xf numFmtId="4" fontId="6" fillId="0" borderId="41" xfId="0" applyNumberFormat="1" applyFont="1" applyFill="1" applyBorder="1" applyAlignment="1" applyProtection="1">
      <alignment horizontal="left" vertical="center"/>
      <protection locked="0"/>
    </xf>
    <xf numFmtId="0" fontId="6" fillId="0" borderId="41" xfId="0" applyNumberFormat="1" applyFont="1" applyFill="1" applyBorder="1" applyAlignment="1" applyProtection="1">
      <alignment horizontal="left" vertical="center"/>
    </xf>
    <xf numFmtId="0" fontId="6" fillId="0" borderId="31" xfId="0" applyFont="1" applyFill="1" applyBorder="1" applyAlignment="1" applyProtection="1">
      <alignment horizontal="left" vertical="center"/>
    </xf>
    <xf numFmtId="0" fontId="6" fillId="0" borderId="70" xfId="0" applyFont="1" applyFill="1" applyBorder="1" applyAlignment="1" applyProtection="1">
      <alignment horizontal="left" vertical="center"/>
    </xf>
    <xf numFmtId="4" fontId="6" fillId="0" borderId="41" xfId="0" applyNumberFormat="1" applyFont="1" applyFill="1" applyBorder="1" applyAlignment="1" applyProtection="1">
      <alignment horizontal="left" vertical="center"/>
    </xf>
    <xf numFmtId="173" fontId="6" fillId="0" borderId="31" xfId="0" applyNumberFormat="1" applyFont="1" applyFill="1" applyBorder="1" applyAlignment="1" applyProtection="1">
      <alignment horizontal="left" vertical="center"/>
    </xf>
    <xf numFmtId="173" fontId="6" fillId="0" borderId="70" xfId="0" applyNumberFormat="1" applyFont="1" applyFill="1" applyBorder="1" applyAlignment="1" applyProtection="1">
      <alignment horizontal="left" vertical="center"/>
    </xf>
    <xf numFmtId="22" fontId="6" fillId="0" borderId="31" xfId="0" applyNumberFormat="1" applyFont="1" applyFill="1" applyBorder="1" applyAlignment="1" applyProtection="1">
      <alignment horizontal="left" vertical="center"/>
    </xf>
    <xf numFmtId="22" fontId="6" fillId="0" borderId="70" xfId="0" applyNumberFormat="1" applyFont="1" applyFill="1" applyBorder="1" applyAlignment="1" applyProtection="1">
      <alignment horizontal="left" vertical="center"/>
    </xf>
    <xf numFmtId="4" fontId="6" fillId="0" borderId="31" xfId="0" applyNumberFormat="1" applyFont="1" applyFill="1" applyBorder="1" applyAlignment="1" applyProtection="1">
      <alignment horizontal="left" vertical="center"/>
    </xf>
    <xf numFmtId="4" fontId="6" fillId="0" borderId="70" xfId="0" applyNumberFormat="1" applyFont="1" applyFill="1" applyBorder="1" applyAlignment="1" applyProtection="1">
      <alignment horizontal="left" vertical="center"/>
    </xf>
    <xf numFmtId="172" fontId="6" fillId="0" borderId="31" xfId="0" applyNumberFormat="1" applyFont="1" applyFill="1" applyBorder="1" applyAlignment="1" applyProtection="1">
      <alignment horizontal="left" vertical="center"/>
    </xf>
    <xf numFmtId="172" fontId="6" fillId="0" borderId="70" xfId="0" applyNumberFormat="1" applyFont="1" applyFill="1" applyBorder="1" applyAlignment="1" applyProtection="1">
      <alignment horizontal="left" vertical="center"/>
    </xf>
    <xf numFmtId="0" fontId="6" fillId="0" borderId="31" xfId="0" applyNumberFormat="1" applyFont="1" applyFill="1" applyBorder="1" applyAlignment="1" applyProtection="1">
      <alignment horizontal="left" vertical="center"/>
    </xf>
    <xf numFmtId="0" fontId="6" fillId="0" borderId="70" xfId="0" applyNumberFormat="1" applyFont="1" applyFill="1" applyBorder="1" applyAlignment="1" applyProtection="1">
      <alignment horizontal="left" vertical="center"/>
    </xf>
    <xf numFmtId="174" fontId="6" fillId="0" borderId="41" xfId="0" applyNumberFormat="1" applyFont="1" applyFill="1" applyBorder="1" applyAlignment="1" applyProtection="1">
      <alignment horizontal="left" vertical="center"/>
    </xf>
    <xf numFmtId="0" fontId="6" fillId="0" borderId="71" xfId="0" applyNumberFormat="1" applyFont="1" applyFill="1" applyBorder="1" applyAlignment="1" applyProtection="1">
      <alignment horizontal="left" vertical="center"/>
    </xf>
    <xf numFmtId="0" fontId="6" fillId="0" borderId="36" xfId="0" applyFont="1" applyFill="1" applyBorder="1" applyAlignment="1" applyProtection="1">
      <alignment horizontal="left" vertical="center"/>
    </xf>
    <xf numFmtId="0" fontId="6" fillId="0" borderId="58" xfId="0" applyFont="1" applyFill="1" applyBorder="1" applyAlignment="1" applyProtection="1">
      <alignment horizontal="left" vertical="center"/>
    </xf>
    <xf numFmtId="14" fontId="0" fillId="7" borderId="0" xfId="0" applyNumberFormat="1" applyFill="1"/>
    <xf numFmtId="14" fontId="0" fillId="0" borderId="0" xfId="0" applyNumberFormat="1"/>
    <xf numFmtId="14" fontId="4" fillId="7" borderId="0" xfId="0" applyNumberFormat="1" applyFont="1" applyFill="1" applyBorder="1" applyAlignment="1" applyProtection="1"/>
    <xf numFmtId="14" fontId="4" fillId="7" borderId="0" xfId="0" applyNumberFormat="1" applyFont="1" applyFill="1" applyAlignment="1" applyProtection="1"/>
    <xf numFmtId="0" fontId="4" fillId="0" borderId="0" xfId="0" applyFont="1" applyAlignment="1" applyProtection="1"/>
    <xf numFmtId="4" fontId="4" fillId="8" borderId="0" xfId="0" applyNumberFormat="1" applyFont="1" applyFill="1" applyAlignment="1" applyProtection="1">
      <alignment horizontal="left" vertical="center"/>
      <protection locked="0"/>
    </xf>
    <xf numFmtId="0" fontId="26" fillId="0" borderId="53" xfId="0" applyFont="1" applyBorder="1"/>
    <xf numFmtId="0" fontId="2" fillId="0" borderId="0" xfId="0" applyFont="1" applyBorder="1"/>
    <xf numFmtId="0" fontId="2" fillId="0" borderId="54" xfId="0" applyFont="1" applyBorder="1"/>
    <xf numFmtId="0" fontId="11" fillId="0" borderId="0" xfId="0" applyFont="1"/>
    <xf numFmtId="0" fontId="26" fillId="0" borderId="16" xfId="0" applyFont="1" applyBorder="1"/>
    <xf numFmtId="0" fontId="2" fillId="0" borderId="1" xfId="0" applyFont="1" applyBorder="1"/>
    <xf numFmtId="0" fontId="2" fillId="0" borderId="17" xfId="0" applyFont="1" applyBorder="1"/>
    <xf numFmtId="0" fontId="26" fillId="0" borderId="0" xfId="0" applyFont="1" applyBorder="1"/>
    <xf numFmtId="0" fontId="26" fillId="0" borderId="54" xfId="0" applyFont="1" applyBorder="1"/>
    <xf numFmtId="0" fontId="26" fillId="0" borderId="0" xfId="0" applyFont="1"/>
    <xf numFmtId="2" fontId="26" fillId="0" borderId="53" xfId="0" applyNumberFormat="1" applyFont="1" applyBorder="1"/>
    <xf numFmtId="2" fontId="26" fillId="0" borderId="0" xfId="0" applyNumberFormat="1" applyFont="1" applyBorder="1"/>
    <xf numFmtId="2" fontId="0" fillId="0" borderId="0" xfId="0" applyNumberFormat="1" applyBorder="1"/>
    <xf numFmtId="2" fontId="26" fillId="0" borderId="54" xfId="0" applyNumberFormat="1" applyFont="1" applyBorder="1"/>
    <xf numFmtId="0" fontId="26" fillId="0" borderId="72" xfId="0" applyFont="1" applyBorder="1"/>
    <xf numFmtId="0" fontId="26" fillId="0" borderId="43" xfId="0" applyFont="1" applyBorder="1"/>
    <xf numFmtId="0" fontId="26" fillId="0" borderId="2" xfId="0" applyFont="1" applyBorder="1"/>
    <xf numFmtId="0" fontId="26" fillId="0" borderId="44" xfId="0" applyFont="1" applyBorder="1"/>
    <xf numFmtId="0" fontId="26" fillId="0" borderId="53" xfId="0" applyFont="1" applyBorder="1" applyAlignment="1"/>
    <xf numFmtId="0" fontId="26" fillId="0" borderId="0" xfId="0" applyFont="1" applyBorder="1" applyAlignment="1"/>
    <xf numFmtId="0" fontId="26" fillId="0" borderId="54" xfId="0" applyFont="1" applyBorder="1" applyAlignment="1"/>
    <xf numFmtId="0" fontId="26" fillId="0" borderId="54" xfId="0" applyFont="1" applyBorder="1" applyAlignment="1">
      <alignment horizontal="right"/>
    </xf>
    <xf numFmtId="0" fontId="26" fillId="0" borderId="16" xfId="0" applyFont="1" applyBorder="1" applyAlignment="1"/>
    <xf numFmtId="0" fontId="26" fillId="0" borderId="17" xfId="0" applyFont="1" applyBorder="1" applyAlignment="1"/>
    <xf numFmtId="0" fontId="26" fillId="0" borderId="1" xfId="0" applyFont="1" applyBorder="1" applyAlignment="1"/>
    <xf numFmtId="0" fontId="26" fillId="0" borderId="17" xfId="0" applyFont="1" applyBorder="1" applyAlignment="1">
      <alignment horizontal="right"/>
    </xf>
    <xf numFmtId="0" fontId="26" fillId="0" borderId="1" xfId="0" applyFont="1" applyBorder="1"/>
    <xf numFmtId="0" fontId="36" fillId="0" borderId="41" xfId="0" applyFont="1" applyBorder="1"/>
    <xf numFmtId="0" fontId="26" fillId="0" borderId="31" xfId="0" applyFont="1" applyBorder="1"/>
    <xf numFmtId="0" fontId="35" fillId="4" borderId="21" xfId="0" applyFont="1" applyFill="1" applyBorder="1" applyAlignment="1" applyProtection="1">
      <alignment horizontal="center"/>
      <protection locked="0"/>
    </xf>
    <xf numFmtId="204" fontId="28" fillId="0" borderId="0" xfId="0" applyNumberFormat="1" applyFont="1" applyAlignment="1" applyProtection="1">
      <alignment horizontal="center" vertical="center"/>
    </xf>
    <xf numFmtId="204" fontId="28" fillId="0" borderId="0" xfId="0" applyNumberFormat="1" applyFont="1" applyFill="1" applyBorder="1" applyAlignment="1" applyProtection="1">
      <alignment horizontal="right" vertical="center"/>
    </xf>
    <xf numFmtId="204" fontId="28" fillId="0" borderId="0" xfId="0" applyNumberFormat="1" applyFont="1" applyAlignment="1" applyProtection="1">
      <alignment vertical="center"/>
    </xf>
    <xf numFmtId="4" fontId="28" fillId="2" borderId="0" xfId="0" applyNumberFormat="1" applyFont="1" applyFill="1" applyAlignment="1" applyProtection="1">
      <alignment horizontal="right" vertical="center"/>
    </xf>
    <xf numFmtId="4" fontId="2" fillId="2" borderId="0" xfId="0" applyNumberFormat="1" applyFont="1" applyFill="1" applyAlignment="1" applyProtection="1">
      <alignment horizontal="right"/>
    </xf>
    <xf numFmtId="4" fontId="26" fillId="0" borderId="0" xfId="0" applyNumberFormat="1" applyFont="1" applyAlignment="1" applyProtection="1">
      <alignment horizontal="right" vertical="center"/>
    </xf>
    <xf numFmtId="4" fontId="26" fillId="0" borderId="0" xfId="0" applyNumberFormat="1" applyFont="1" applyAlignment="1" applyProtection="1">
      <alignment horizontal="center" vertical="center"/>
    </xf>
    <xf numFmtId="4" fontId="26" fillId="0" borderId="0" xfId="0" applyNumberFormat="1" applyFont="1" applyFill="1" applyBorder="1" applyAlignment="1" applyProtection="1">
      <alignment horizontal="right" vertical="center"/>
    </xf>
    <xf numFmtId="4" fontId="26" fillId="0" borderId="0" xfId="0" applyNumberFormat="1" applyFont="1" applyFill="1" applyAlignment="1" applyProtection="1">
      <alignment horizontal="right" vertical="center"/>
    </xf>
    <xf numFmtId="4" fontId="26" fillId="2" borderId="0" xfId="0" applyNumberFormat="1" applyFont="1" applyFill="1" applyAlignment="1" applyProtection="1">
      <alignment horizontal="right" vertical="center"/>
    </xf>
    <xf numFmtId="4" fontId="26" fillId="0" borderId="0" xfId="0" applyNumberFormat="1" applyFont="1" applyFill="1" applyAlignment="1" applyProtection="1">
      <alignment vertical="center"/>
    </xf>
    <xf numFmtId="4" fontId="26" fillId="2" borderId="44" xfId="0" applyNumberFormat="1" applyFont="1" applyFill="1" applyBorder="1" applyAlignment="1" applyProtection="1">
      <alignment horizontal="right" vertical="center"/>
    </xf>
    <xf numFmtId="4" fontId="26" fillId="2" borderId="43" xfId="0" applyNumberFormat="1" applyFont="1" applyFill="1" applyBorder="1" applyAlignment="1" applyProtection="1">
      <alignment horizontal="right" vertical="center"/>
    </xf>
    <xf numFmtId="4" fontId="26" fillId="2" borderId="2" xfId="0" applyNumberFormat="1" applyFont="1" applyFill="1" applyBorder="1" applyAlignment="1" applyProtection="1">
      <alignment horizontal="right" vertical="center"/>
    </xf>
    <xf numFmtId="4" fontId="26" fillId="2" borderId="43" xfId="0" applyNumberFormat="1" applyFont="1" applyFill="1" applyBorder="1" applyAlignment="1" applyProtection="1">
      <alignment vertical="center"/>
    </xf>
    <xf numFmtId="4" fontId="26" fillId="2" borderId="2" xfId="0" applyNumberFormat="1" applyFont="1" applyFill="1" applyBorder="1" applyAlignment="1" applyProtection="1">
      <alignment vertical="center"/>
    </xf>
    <xf numFmtId="4" fontId="26" fillId="2" borderId="44" xfId="0" applyNumberFormat="1" applyFont="1" applyFill="1" applyBorder="1" applyAlignment="1" applyProtection="1">
      <alignment vertical="center"/>
    </xf>
    <xf numFmtId="4" fontId="26" fillId="2" borderId="0" xfId="0" applyNumberFormat="1" applyFont="1" applyFill="1" applyBorder="1" applyAlignment="1" applyProtection="1">
      <alignment horizontal="right" vertical="center"/>
    </xf>
    <xf numFmtId="4" fontId="26" fillId="2" borderId="0" xfId="0" applyNumberFormat="1" applyFont="1" applyFill="1" applyBorder="1" applyAlignment="1" applyProtection="1">
      <alignment vertical="center"/>
    </xf>
    <xf numFmtId="4" fontId="26" fillId="2" borderId="0" xfId="0" applyNumberFormat="1" applyFont="1" applyFill="1" applyBorder="1" applyAlignment="1" applyProtection="1">
      <alignment horizontal="center" vertical="center"/>
    </xf>
    <xf numFmtId="0" fontId="37" fillId="2" borderId="0" xfId="0" applyFont="1" applyFill="1" applyAlignment="1" applyProtection="1">
      <alignment vertical="center"/>
    </xf>
    <xf numFmtId="0" fontId="37" fillId="2" borderId="0" xfId="0" applyFont="1" applyFill="1" applyBorder="1" applyAlignment="1" applyProtection="1">
      <alignment vertical="center" wrapText="1"/>
    </xf>
    <xf numFmtId="4" fontId="26" fillId="2" borderId="0" xfId="0" applyNumberFormat="1" applyFont="1" applyFill="1" applyAlignment="1" applyProtection="1">
      <alignment horizontal="left" vertical="center"/>
    </xf>
    <xf numFmtId="4" fontId="26" fillId="2" borderId="16" xfId="0" applyNumberFormat="1" applyFont="1" applyFill="1" applyBorder="1" applyAlignment="1" applyProtection="1">
      <alignment horizontal="left" vertical="center"/>
    </xf>
    <xf numFmtId="4" fontId="26" fillId="2" borderId="17" xfId="0" applyNumberFormat="1" applyFont="1" applyFill="1" applyBorder="1" applyAlignment="1" applyProtection="1">
      <alignment horizontal="left" vertical="center"/>
    </xf>
    <xf numFmtId="4" fontId="26" fillId="2" borderId="16" xfId="0" applyNumberFormat="1" applyFont="1" applyFill="1" applyBorder="1" applyAlignment="1" applyProtection="1">
      <alignment horizontal="right" vertical="center"/>
    </xf>
    <xf numFmtId="4" fontId="26" fillId="2" borderId="1" xfId="0" applyNumberFormat="1" applyFont="1" applyFill="1" applyBorder="1" applyAlignment="1" applyProtection="1">
      <alignment horizontal="right" vertical="center"/>
    </xf>
    <xf numFmtId="4" fontId="26" fillId="2" borderId="17" xfId="0" applyNumberFormat="1" applyFont="1" applyFill="1" applyBorder="1" applyAlignment="1" applyProtection="1">
      <alignment horizontal="right" vertical="center"/>
    </xf>
    <xf numFmtId="4" fontId="26" fillId="2" borderId="9" xfId="0" applyNumberFormat="1" applyFont="1" applyFill="1" applyBorder="1" applyAlignment="1" applyProtection="1">
      <alignment horizontal="right" vertical="center"/>
    </xf>
    <xf numFmtId="4" fontId="26" fillId="2" borderId="14" xfId="0" applyNumberFormat="1" applyFont="1" applyFill="1" applyBorder="1" applyAlignment="1" applyProtection="1">
      <alignment horizontal="right" vertical="center"/>
    </xf>
    <xf numFmtId="4" fontId="26" fillId="2" borderId="15" xfId="0" applyNumberFormat="1" applyFont="1" applyFill="1" applyBorder="1" applyAlignment="1" applyProtection="1">
      <alignment horizontal="right" vertical="center"/>
    </xf>
    <xf numFmtId="4" fontId="26" fillId="2" borderId="13" xfId="0" applyNumberFormat="1" applyFont="1" applyFill="1" applyBorder="1" applyAlignment="1" applyProtection="1">
      <alignment vertical="center"/>
    </xf>
    <xf numFmtId="4" fontId="26" fillId="2" borderId="14" xfId="0" applyNumberFormat="1" applyFont="1" applyFill="1" applyBorder="1" applyAlignment="1" applyProtection="1">
      <alignment vertical="center"/>
    </xf>
    <xf numFmtId="4" fontId="26" fillId="2" borderId="15" xfId="0" applyNumberFormat="1" applyFont="1" applyFill="1" applyBorder="1" applyAlignment="1" applyProtection="1">
      <alignment vertical="center"/>
    </xf>
    <xf numFmtId="4" fontId="26" fillId="2" borderId="53" xfId="0" applyNumberFormat="1" applyFont="1" applyFill="1" applyBorder="1" applyAlignment="1" applyProtection="1">
      <alignment horizontal="left" vertical="center"/>
    </xf>
    <xf numFmtId="4" fontId="26" fillId="2" borderId="54" xfId="0" applyNumberFormat="1" applyFont="1" applyFill="1" applyBorder="1" applyAlignment="1" applyProtection="1">
      <alignment horizontal="right" vertical="center"/>
    </xf>
    <xf numFmtId="4" fontId="26" fillId="2" borderId="6" xfId="0" applyNumberFormat="1" applyFont="1" applyFill="1" applyBorder="1" applyAlignment="1" applyProtection="1">
      <alignment horizontal="right" vertical="center"/>
    </xf>
    <xf numFmtId="4" fontId="26" fillId="2" borderId="0" xfId="0" applyNumberFormat="1" applyFont="1" applyFill="1" applyAlignment="1" applyProtection="1">
      <alignment horizontal="center" vertical="center"/>
    </xf>
    <xf numFmtId="4" fontId="26" fillId="2" borderId="3" xfId="0" applyNumberFormat="1" applyFont="1" applyFill="1" applyBorder="1" applyAlignment="1" applyProtection="1">
      <alignment horizontal="left" vertical="center"/>
    </xf>
    <xf numFmtId="4" fontId="26" fillId="2" borderId="4" xfId="0" applyNumberFormat="1" applyFont="1" applyFill="1" applyBorder="1" applyAlignment="1" applyProtection="1">
      <alignment horizontal="right" vertical="center"/>
    </xf>
    <xf numFmtId="4" fontId="26" fillId="2" borderId="5" xfId="0" applyNumberFormat="1" applyFont="1" applyFill="1" applyBorder="1" applyAlignment="1" applyProtection="1">
      <alignment horizontal="right" vertical="center"/>
    </xf>
    <xf numFmtId="4" fontId="26" fillId="2" borderId="4" xfId="0" applyNumberFormat="1" applyFont="1" applyFill="1" applyBorder="1" applyAlignment="1" applyProtection="1">
      <alignment horizontal="left" vertical="center"/>
    </xf>
    <xf numFmtId="4" fontId="26" fillId="2" borderId="4" xfId="0" applyNumberFormat="1" applyFont="1" applyFill="1" applyBorder="1" applyAlignment="1" applyProtection="1">
      <alignment vertical="center"/>
    </xf>
    <xf numFmtId="4" fontId="26" fillId="2" borderId="5" xfId="0" applyNumberFormat="1" applyFont="1" applyFill="1" applyBorder="1" applyAlignment="1" applyProtection="1">
      <alignment vertical="center"/>
    </xf>
    <xf numFmtId="0" fontId="26" fillId="2" borderId="0" xfId="0" applyFont="1" applyFill="1" applyProtection="1"/>
    <xf numFmtId="4" fontId="27" fillId="2" borderId="0" xfId="0" applyNumberFormat="1" applyFont="1" applyFill="1" applyAlignment="1" applyProtection="1">
      <alignment vertical="center"/>
    </xf>
    <xf numFmtId="4" fontId="27" fillId="2" borderId="0" xfId="0" applyNumberFormat="1" applyFont="1" applyFill="1" applyAlignment="1" applyProtection="1">
      <alignment horizontal="right" vertical="center"/>
    </xf>
    <xf numFmtId="4" fontId="27" fillId="2" borderId="0" xfId="0" applyNumberFormat="1" applyFont="1" applyFill="1" applyAlignment="1" applyProtection="1">
      <alignment horizontal="center" vertical="center"/>
    </xf>
    <xf numFmtId="4" fontId="27" fillId="2" borderId="13" xfId="0" applyNumberFormat="1" applyFont="1" applyFill="1" applyBorder="1" applyAlignment="1" applyProtection="1">
      <alignment horizontal="right" vertical="center"/>
    </xf>
    <xf numFmtId="4" fontId="4" fillId="2" borderId="0" xfId="0" applyNumberFormat="1" applyFont="1" applyFill="1" applyAlignment="1" applyProtection="1">
      <alignment vertical="center"/>
    </xf>
    <xf numFmtId="2" fontId="3" fillId="2" borderId="21" xfId="0" applyNumberFormat="1" applyFont="1" applyFill="1" applyBorder="1" applyAlignment="1" applyProtection="1">
      <alignment horizontal="right"/>
    </xf>
    <xf numFmtId="196" fontId="2" fillId="4" borderId="25" xfId="0" applyNumberFormat="1" applyFont="1" applyFill="1" applyBorder="1" applyAlignment="1" applyProtection="1">
      <alignment horizontal="right"/>
      <protection locked="0"/>
    </xf>
    <xf numFmtId="196" fontId="2" fillId="4" borderId="18" xfId="0" applyNumberFormat="1" applyFont="1" applyFill="1" applyBorder="1" applyAlignment="1" applyProtection="1">
      <alignment horizontal="right"/>
      <protection locked="0"/>
    </xf>
    <xf numFmtId="196" fontId="2" fillId="0" borderId="18" xfId="0" applyNumberFormat="1" applyFont="1" applyFill="1" applyBorder="1" applyAlignment="1" applyProtection="1">
      <alignment horizontal="right"/>
      <protection locked="0"/>
    </xf>
    <xf numFmtId="196" fontId="2" fillId="0" borderId="30" xfId="0" applyNumberFormat="1" applyFont="1" applyFill="1" applyBorder="1" applyAlignment="1" applyProtection="1">
      <alignment horizontal="right"/>
      <protection locked="0"/>
    </xf>
    <xf numFmtId="0" fontId="3" fillId="0" borderId="19" xfId="0" applyFont="1" applyFill="1" applyBorder="1" applyAlignment="1" applyProtection="1">
      <alignment horizontal="left" vertical="center"/>
    </xf>
    <xf numFmtId="0" fontId="3" fillId="0" borderId="20" xfId="0" applyFont="1" applyFill="1" applyBorder="1" applyAlignment="1" applyProtection="1">
      <alignment horizontal="left" vertical="center"/>
    </xf>
    <xf numFmtId="0" fontId="3" fillId="0" borderId="22" xfId="0" applyFont="1" applyFill="1" applyBorder="1" applyAlignment="1" applyProtection="1">
      <alignment horizontal="left" vertical="center" wrapText="1"/>
    </xf>
    <xf numFmtId="0" fontId="3" fillId="0" borderId="23" xfId="0" applyFont="1" applyFill="1" applyBorder="1" applyAlignment="1" applyProtection="1">
      <alignment horizontal="left" vertical="center" wrapText="1"/>
    </xf>
    <xf numFmtId="0" fontId="3" fillId="0" borderId="19" xfId="0" applyFont="1" applyFill="1" applyBorder="1" applyAlignment="1" applyProtection="1">
      <alignment horizontal="left" vertical="center" wrapText="1"/>
    </xf>
    <xf numFmtId="0" fontId="3" fillId="0" borderId="26" xfId="0" applyFont="1" applyFill="1" applyBorder="1" applyAlignment="1" applyProtection="1">
      <alignment horizontal="left" vertical="center" wrapText="1"/>
    </xf>
    <xf numFmtId="49" fontId="3" fillId="4" borderId="38" xfId="0" applyNumberFormat="1" applyFont="1" applyFill="1" applyBorder="1" applyAlignment="1" applyProtection="1">
      <alignment horizontal="right"/>
      <protection locked="0"/>
    </xf>
    <xf numFmtId="49" fontId="3" fillId="4" borderId="39" xfId="0" applyNumberFormat="1" applyFont="1" applyFill="1" applyBorder="1" applyAlignment="1" applyProtection="1">
      <alignment horizontal="right"/>
      <protection locked="0"/>
    </xf>
    <xf numFmtId="0" fontId="4" fillId="0" borderId="38" xfId="0" applyFont="1" applyFill="1" applyBorder="1" applyAlignment="1" applyProtection="1">
      <alignment vertical="center"/>
    </xf>
    <xf numFmtId="0" fontId="3" fillId="0" borderId="39" xfId="0" applyFont="1" applyFill="1" applyBorder="1" applyAlignment="1" applyProtection="1">
      <alignment vertical="center"/>
    </xf>
    <xf numFmtId="4" fontId="4" fillId="0" borderId="73" xfId="0" applyNumberFormat="1" applyFont="1" applyFill="1" applyBorder="1" applyAlignment="1" applyProtection="1">
      <alignment horizontal="center" vertical="center"/>
    </xf>
    <xf numFmtId="4" fontId="4" fillId="0" borderId="74" xfId="0" applyNumberFormat="1" applyFont="1" applyFill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vertical="center"/>
    </xf>
    <xf numFmtId="0" fontId="4" fillId="0" borderId="29" xfId="0" applyFont="1" applyFill="1" applyBorder="1" applyAlignment="1" applyProtection="1">
      <alignment vertical="center"/>
    </xf>
    <xf numFmtId="0" fontId="4" fillId="4" borderId="24" xfId="0" applyFont="1" applyFill="1" applyBorder="1" applyAlignment="1" applyProtection="1">
      <alignment vertical="center"/>
      <protection locked="0"/>
    </xf>
    <xf numFmtId="0" fontId="3" fillId="0" borderId="28" xfId="0" applyFont="1" applyFill="1" applyBorder="1" applyAlignment="1" applyProtection="1">
      <alignment horizontal="left" vertical="center" wrapText="1"/>
    </xf>
    <xf numFmtId="0" fontId="13" fillId="0" borderId="0" xfId="0" applyFont="1" applyAlignment="1" applyProtection="1">
      <alignment vertical="center"/>
    </xf>
    <xf numFmtId="0" fontId="2" fillId="0" borderId="53" xfId="0" applyFont="1" applyBorder="1" applyAlignment="1" applyProtection="1">
      <alignment vertical="center"/>
    </xf>
    <xf numFmtId="1" fontId="2" fillId="0" borderId="53" xfId="0" applyNumberFormat="1" applyFont="1" applyBorder="1" applyAlignment="1" applyProtection="1">
      <alignment vertical="center"/>
    </xf>
    <xf numFmtId="1" fontId="2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right" vertical="center"/>
    </xf>
    <xf numFmtId="0" fontId="4" fillId="0" borderId="16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24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right" vertical="center"/>
    </xf>
    <xf numFmtId="4" fontId="4" fillId="2" borderId="0" xfId="0" applyNumberFormat="1" applyFont="1" applyFill="1" applyAlignment="1" applyProtection="1">
      <alignment horizontal="left"/>
    </xf>
    <xf numFmtId="174" fontId="2" fillId="4" borderId="39" xfId="0" applyNumberFormat="1" applyFont="1" applyFill="1" applyBorder="1" applyAlignment="1" applyProtection="1">
      <alignment horizontal="right" vertical="center"/>
      <protection locked="0"/>
    </xf>
    <xf numFmtId="4" fontId="2" fillId="4" borderId="22" xfId="0" applyNumberFormat="1" applyFont="1" applyFill="1" applyBorder="1" applyAlignment="1" applyProtection="1">
      <alignment horizontal="right" vertical="center"/>
      <protection locked="0"/>
    </xf>
    <xf numFmtId="4" fontId="2" fillId="4" borderId="23" xfId="0" applyNumberFormat="1" applyFont="1" applyFill="1" applyBorder="1" applyAlignment="1" applyProtection="1">
      <alignment horizontal="right" vertical="center"/>
      <protection locked="0"/>
    </xf>
    <xf numFmtId="4" fontId="2" fillId="4" borderId="19" xfId="0" applyNumberFormat="1" applyFont="1" applyFill="1" applyBorder="1" applyAlignment="1" applyProtection="1">
      <alignment horizontal="right" vertical="center"/>
      <protection locked="0"/>
    </xf>
    <xf numFmtId="4" fontId="2" fillId="4" borderId="26" xfId="0" applyNumberFormat="1" applyFont="1" applyFill="1" applyBorder="1" applyAlignment="1" applyProtection="1">
      <alignment horizontal="right" vertical="center"/>
      <protection locked="0"/>
    </xf>
    <xf numFmtId="4" fontId="2" fillId="2" borderId="22" xfId="0" applyNumberFormat="1" applyFont="1" applyFill="1" applyBorder="1" applyAlignment="1" applyProtection="1">
      <alignment horizontal="center" vertical="center"/>
    </xf>
    <xf numFmtId="49" fontId="4" fillId="4" borderId="75" xfId="0" applyNumberFormat="1" applyFont="1" applyFill="1" applyBorder="1" applyAlignment="1" applyProtection="1">
      <alignment horizontal="center" vertical="center"/>
      <protection locked="0"/>
    </xf>
    <xf numFmtId="49" fontId="4" fillId="4" borderId="73" xfId="0" applyNumberFormat="1" applyFont="1" applyFill="1" applyBorder="1" applyAlignment="1" applyProtection="1">
      <alignment horizontal="center" vertical="center"/>
      <protection locked="0"/>
    </xf>
    <xf numFmtId="49" fontId="4" fillId="4" borderId="76" xfId="0" applyNumberFormat="1" applyFont="1" applyFill="1" applyBorder="1" applyAlignment="1" applyProtection="1">
      <alignment horizontal="center" vertical="center"/>
      <protection locked="0"/>
    </xf>
    <xf numFmtId="49" fontId="4" fillId="0" borderId="73" xfId="0" applyNumberFormat="1" applyFont="1" applyFill="1" applyBorder="1" applyAlignment="1" applyProtection="1">
      <alignment horizontal="center" vertical="center"/>
    </xf>
    <xf numFmtId="49" fontId="4" fillId="0" borderId="74" xfId="0" applyNumberFormat="1" applyFont="1" applyFill="1" applyBorder="1" applyAlignment="1" applyProtection="1">
      <alignment horizontal="center" vertical="center"/>
    </xf>
    <xf numFmtId="0" fontId="2" fillId="0" borderId="27" xfId="0" applyFont="1" applyFill="1" applyBorder="1" applyAlignment="1" applyProtection="1">
      <alignment vertical="center"/>
    </xf>
    <xf numFmtId="0" fontId="2" fillId="0" borderId="2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right" vertical="center"/>
    </xf>
    <xf numFmtId="0" fontId="37" fillId="2" borderId="0" xfId="0" applyFont="1" applyFill="1" applyBorder="1" applyAlignment="1" applyProtection="1">
      <alignment horizontal="right" vertical="center" wrapText="1"/>
    </xf>
    <xf numFmtId="0" fontId="37" fillId="2" borderId="0" xfId="0" applyFont="1" applyFill="1" applyAlignment="1" applyProtection="1">
      <alignment horizontal="right" vertical="center"/>
    </xf>
    <xf numFmtId="0" fontId="26" fillId="2" borderId="0" xfId="0" applyFont="1" applyFill="1" applyAlignment="1" applyProtection="1">
      <alignment horizontal="right"/>
    </xf>
    <xf numFmtId="0" fontId="4" fillId="0" borderId="0" xfId="0" applyFont="1" applyFill="1" applyAlignment="1" applyProtection="1">
      <alignment horizontal="right" vertical="center"/>
    </xf>
    <xf numFmtId="0" fontId="3" fillId="0" borderId="0" xfId="0" applyFont="1"/>
    <xf numFmtId="0" fontId="0" fillId="0" borderId="1" xfId="0" applyBorder="1"/>
    <xf numFmtId="0" fontId="26" fillId="4" borderId="26" xfId="0" applyFont="1" applyFill="1" applyBorder="1" applyAlignment="1" applyProtection="1">
      <alignment horizontal="left"/>
      <protection locked="0"/>
    </xf>
    <xf numFmtId="0" fontId="26" fillId="4" borderId="27" xfId="0" applyFont="1" applyFill="1" applyBorder="1" applyAlignment="1" applyProtection="1">
      <alignment horizontal="left"/>
      <protection locked="0"/>
    </xf>
    <xf numFmtId="0" fontId="26" fillId="4" borderId="28" xfId="0" applyFont="1" applyFill="1" applyBorder="1" applyAlignment="1" applyProtection="1">
      <alignment horizontal="left"/>
      <protection locked="0"/>
    </xf>
    <xf numFmtId="0" fontId="26" fillId="4" borderId="29" xfId="0" applyFont="1" applyFill="1" applyBorder="1" applyAlignment="1" applyProtection="1">
      <alignment horizontal="left"/>
      <protection locked="0"/>
    </xf>
    <xf numFmtId="0" fontId="26" fillId="9" borderId="26" xfId="0" applyFont="1" applyFill="1" applyBorder="1" applyAlignment="1" applyProtection="1">
      <alignment horizontal="left"/>
    </xf>
    <xf numFmtId="0" fontId="26" fillId="9" borderId="27" xfId="0" applyFont="1" applyFill="1" applyBorder="1" applyAlignment="1" applyProtection="1">
      <alignment horizontal="left"/>
    </xf>
    <xf numFmtId="0" fontId="26" fillId="9" borderId="28" xfId="0" applyFont="1" applyFill="1" applyBorder="1" applyAlignment="1" applyProtection="1">
      <alignment horizontal="left"/>
    </xf>
    <xf numFmtId="0" fontId="26" fillId="9" borderId="29" xfId="0" applyFont="1" applyFill="1" applyBorder="1" applyAlignment="1" applyProtection="1">
      <alignment horizontal="left"/>
    </xf>
    <xf numFmtId="0" fontId="35" fillId="9" borderId="21" xfId="0" applyFont="1" applyFill="1" applyBorder="1" applyAlignment="1" applyProtection="1">
      <alignment horizontal="center"/>
    </xf>
    <xf numFmtId="0" fontId="26" fillId="0" borderId="77" xfId="0" applyFont="1" applyBorder="1"/>
    <xf numFmtId="0" fontId="26" fillId="0" borderId="78" xfId="0" applyFont="1" applyBorder="1"/>
    <xf numFmtId="0" fontId="26" fillId="0" borderId="37" xfId="0" applyFont="1" applyBorder="1"/>
    <xf numFmtId="0" fontId="26" fillId="0" borderId="17" xfId="0" applyFont="1" applyBorder="1"/>
    <xf numFmtId="4" fontId="15" fillId="0" borderId="0" xfId="0" applyNumberFormat="1" applyFont="1" applyFill="1" applyBorder="1" applyAlignment="1" applyProtection="1">
      <alignment horizontal="right" vertical="center"/>
    </xf>
    <xf numFmtId="0" fontId="36" fillId="0" borderId="41" xfId="0" applyFont="1" applyBorder="1" applyProtection="1">
      <protection locked="0"/>
    </xf>
    <xf numFmtId="0" fontId="26" fillId="0" borderId="31" xfId="0" applyFont="1" applyBorder="1" applyProtection="1">
      <protection locked="0"/>
    </xf>
    <xf numFmtId="49" fontId="2" fillId="4" borderId="73" xfId="0" applyNumberFormat="1" applyFont="1" applyFill="1" applyBorder="1" applyAlignment="1" applyProtection="1">
      <alignment horizontal="center" vertical="center"/>
      <protection locked="0"/>
    </xf>
    <xf numFmtId="0" fontId="2" fillId="4" borderId="24" xfId="0" applyFont="1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18" fillId="5" borderId="0" xfId="0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8" fillId="5" borderId="14" xfId="0" applyFont="1" applyFill="1" applyBorder="1" applyAlignment="1">
      <alignment horizontal="center" vertical="center" wrapText="1"/>
    </xf>
    <xf numFmtId="0" fontId="18" fillId="5" borderId="15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textRotation="90"/>
    </xf>
    <xf numFmtId="0" fontId="7" fillId="3" borderId="79" xfId="0" applyFont="1" applyFill="1" applyBorder="1" applyAlignment="1">
      <alignment horizontal="center" vertical="center"/>
    </xf>
    <xf numFmtId="0" fontId="0" fillId="3" borderId="7" xfId="0" applyFill="1" applyBorder="1" applyAlignment="1">
      <alignment vertical="center"/>
    </xf>
    <xf numFmtId="0" fontId="0" fillId="3" borderId="80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3" borderId="81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6" fillId="9" borderId="21" xfId="0" applyNumberFormat="1" applyFont="1" applyFill="1" applyBorder="1" applyAlignment="1" applyProtection="1">
      <alignment horizontal="left"/>
    </xf>
    <xf numFmtId="4" fontId="6" fillId="4" borderId="21" xfId="0" applyNumberFormat="1" applyFont="1" applyFill="1" applyBorder="1" applyAlignment="1" applyProtection="1">
      <alignment horizontal="left" vertical="center"/>
      <protection locked="0"/>
    </xf>
    <xf numFmtId="0" fontId="6" fillId="4" borderId="21" xfId="0" applyFont="1" applyFill="1" applyBorder="1" applyAlignment="1" applyProtection="1">
      <alignment horizontal="left"/>
      <protection locked="0"/>
    </xf>
    <xf numFmtId="174" fontId="6" fillId="9" borderId="21" xfId="0" applyNumberFormat="1" applyFont="1" applyFill="1" applyBorder="1" applyAlignment="1" applyProtection="1">
      <alignment horizontal="left"/>
      <protection locked="0"/>
    </xf>
    <xf numFmtId="0" fontId="6" fillId="9" borderId="21" xfId="0" applyFont="1" applyFill="1" applyBorder="1" applyAlignment="1" applyProtection="1">
      <alignment horizontal="left"/>
      <protection locked="0"/>
    </xf>
    <xf numFmtId="174" fontId="6" fillId="9" borderId="21" xfId="0" applyNumberFormat="1" applyFont="1" applyFill="1" applyBorder="1" applyAlignment="1" applyProtection="1">
      <alignment horizontal="left"/>
    </xf>
    <xf numFmtId="4" fontId="6" fillId="9" borderId="21" xfId="0" applyNumberFormat="1" applyFont="1" applyFill="1" applyBorder="1" applyAlignment="1" applyProtection="1">
      <alignment horizontal="left"/>
    </xf>
    <xf numFmtId="49" fontId="6" fillId="10" borderId="46" xfId="0" applyNumberFormat="1" applyFont="1" applyFill="1" applyBorder="1" applyAlignment="1" applyProtection="1">
      <protection locked="0"/>
    </xf>
    <xf numFmtId="49" fontId="6" fillId="10" borderId="82" xfId="0" applyNumberFormat="1" applyFont="1" applyFill="1" applyBorder="1" applyAlignment="1" applyProtection="1">
      <protection locked="0"/>
    </xf>
    <xf numFmtId="49" fontId="6" fillId="4" borderId="21" xfId="0" applyNumberFormat="1" applyFont="1" applyFill="1" applyBorder="1" applyAlignment="1" applyProtection="1">
      <alignment horizontal="left"/>
      <protection locked="0"/>
    </xf>
    <xf numFmtId="0" fontId="6" fillId="4" borderId="21" xfId="0" applyNumberFormat="1" applyFont="1" applyFill="1" applyBorder="1" applyAlignment="1" applyProtection="1">
      <alignment horizontal="left"/>
      <protection locked="0"/>
    </xf>
    <xf numFmtId="4" fontId="6" fillId="4" borderId="21" xfId="0" applyNumberFormat="1" applyFont="1" applyFill="1" applyBorder="1" applyAlignment="1" applyProtection="1">
      <alignment horizontal="left"/>
      <protection locked="0"/>
    </xf>
    <xf numFmtId="174" fontId="6" fillId="4" borderId="21" xfId="0" applyNumberFormat="1" applyFont="1" applyFill="1" applyBorder="1" applyAlignment="1" applyProtection="1">
      <alignment horizontal="left"/>
      <protection locked="0"/>
    </xf>
    <xf numFmtId="22" fontId="6" fillId="4" borderId="21" xfId="0" applyNumberFormat="1" applyFont="1" applyFill="1" applyBorder="1" applyAlignment="1" applyProtection="1">
      <alignment horizontal="left"/>
      <protection locked="0"/>
    </xf>
    <xf numFmtId="3" fontId="6" fillId="4" borderId="21" xfId="0" applyNumberFormat="1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left" vertical="center"/>
    </xf>
    <xf numFmtId="0" fontId="6" fillId="0" borderId="41" xfId="0" applyNumberFormat="1" applyFont="1" applyFill="1" applyBorder="1" applyAlignment="1" applyProtection="1">
      <alignment horizontal="left" vertical="center"/>
      <protection locked="0"/>
    </xf>
    <xf numFmtId="0" fontId="6" fillId="0" borderId="31" xfId="0" applyNumberFormat="1" applyFont="1" applyFill="1" applyBorder="1" applyAlignment="1" applyProtection="1">
      <alignment horizontal="left" vertical="center"/>
      <protection locked="0"/>
    </xf>
    <xf numFmtId="0" fontId="6" fillId="0" borderId="70" xfId="0" applyNumberFormat="1" applyFont="1" applyFill="1" applyBorder="1" applyAlignment="1" applyProtection="1">
      <alignment horizontal="left" vertical="center"/>
      <protection locked="0"/>
    </xf>
    <xf numFmtId="0" fontId="6" fillId="0" borderId="83" xfId="0" applyNumberFormat="1" applyFont="1" applyFill="1" applyBorder="1" applyAlignment="1" applyProtection="1">
      <alignment horizontal="left" vertical="center"/>
      <protection locked="0"/>
    </xf>
    <xf numFmtId="0" fontId="6" fillId="0" borderId="33" xfId="0" applyNumberFormat="1" applyFont="1" applyFill="1" applyBorder="1" applyAlignment="1" applyProtection="1">
      <alignment horizontal="left" vertical="center"/>
      <protection locked="0"/>
    </xf>
    <xf numFmtId="0" fontId="6" fillId="0" borderId="84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 applyProtection="1">
      <alignment horizontal="center" vertical="center"/>
    </xf>
    <xf numFmtId="0" fontId="21" fillId="0" borderId="14" xfId="0" applyFont="1" applyFill="1" applyBorder="1" applyAlignment="1" applyProtection="1">
      <alignment horizontal="center" vertical="center"/>
    </xf>
    <xf numFmtId="0" fontId="20" fillId="11" borderId="3" xfId="0" applyFont="1" applyFill="1" applyBorder="1" applyAlignment="1">
      <alignment horizontal="center" vertical="center"/>
    </xf>
    <xf numFmtId="0" fontId="0" fillId="0" borderId="4" xfId="0" applyBorder="1"/>
    <xf numFmtId="0" fontId="0" fillId="0" borderId="5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4" fontId="4" fillId="4" borderId="26" xfId="0" applyNumberFormat="1" applyFont="1" applyFill="1" applyBorder="1" applyAlignment="1" applyProtection="1">
      <alignment vertical="center"/>
      <protection locked="0"/>
    </xf>
    <xf numFmtId="171" fontId="2" fillId="0" borderId="2" xfId="0" applyNumberFormat="1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4" fontId="2" fillId="0" borderId="41" xfId="0" applyNumberFormat="1" applyFont="1" applyBorder="1" applyAlignment="1" applyProtection="1">
      <alignment vertical="center"/>
    </xf>
    <xf numFmtId="4" fontId="2" fillId="0" borderId="31" xfId="0" applyNumberFormat="1" applyFont="1" applyBorder="1" applyAlignment="1" applyProtection="1">
      <alignment vertical="center"/>
    </xf>
    <xf numFmtId="4" fontId="2" fillId="0" borderId="96" xfId="0" applyNumberFormat="1" applyFont="1" applyBorder="1" applyAlignment="1" applyProtection="1">
      <alignment vertical="center"/>
    </xf>
    <xf numFmtId="4" fontId="4" fillId="0" borderId="26" xfId="0" applyNumberFormat="1" applyFont="1" applyBorder="1" applyAlignment="1" applyProtection="1">
      <alignment vertical="center"/>
    </xf>
    <xf numFmtId="4" fontId="4" fillId="0" borderId="73" xfId="0" applyNumberFormat="1" applyFont="1" applyBorder="1" applyAlignment="1" applyProtection="1">
      <alignment vertical="center"/>
    </xf>
    <xf numFmtId="4" fontId="2" fillId="0" borderId="42" xfId="0" applyNumberFormat="1" applyFont="1" applyBorder="1" applyAlignment="1" applyProtection="1">
      <alignment vertical="center"/>
    </xf>
    <xf numFmtId="0" fontId="2" fillId="0" borderId="41" xfId="0" applyFont="1" applyBorder="1" applyAlignment="1" applyProtection="1">
      <alignment horizontal="left" vertical="center"/>
    </xf>
    <xf numFmtId="0" fontId="2" fillId="0" borderId="31" xfId="0" applyFont="1" applyBorder="1" applyAlignment="1" applyProtection="1">
      <alignment horizontal="left" vertical="center"/>
    </xf>
    <xf numFmtId="0" fontId="2" fillId="0" borderId="42" xfId="0" applyFont="1" applyBorder="1" applyAlignment="1" applyProtection="1">
      <alignment horizontal="left" vertical="center"/>
    </xf>
    <xf numFmtId="0" fontId="4" fillId="4" borderId="85" xfId="0" applyFont="1" applyFill="1" applyBorder="1" applyAlignment="1" applyProtection="1">
      <alignment horizontal="left" vertical="center"/>
      <protection locked="0"/>
    </xf>
    <xf numFmtId="0" fontId="4" fillId="4" borderId="86" xfId="0" applyFont="1" applyFill="1" applyBorder="1" applyAlignment="1" applyProtection="1">
      <alignment horizontal="left" vertical="center"/>
      <protection locked="0"/>
    </xf>
    <xf numFmtId="0" fontId="4" fillId="4" borderId="18" xfId="0" applyFont="1" applyFill="1" applyBorder="1" applyAlignment="1" applyProtection="1">
      <alignment horizontal="left" vertical="center"/>
      <protection locked="0"/>
    </xf>
    <xf numFmtId="0" fontId="2" fillId="4" borderId="26" xfId="0" applyFont="1" applyFill="1" applyBorder="1" applyAlignment="1" applyProtection="1">
      <alignment horizontal="left" vertical="center"/>
      <protection locked="0"/>
    </xf>
    <xf numFmtId="0" fontId="3" fillId="0" borderId="87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3" fillId="0" borderId="88" xfId="0" applyFont="1" applyBorder="1" applyAlignment="1" applyProtection="1">
      <alignment horizontal="center" vertical="center"/>
    </xf>
    <xf numFmtId="0" fontId="3" fillId="0" borderId="71" xfId="0" applyFont="1" applyBorder="1" applyAlignment="1" applyProtection="1">
      <alignment horizontal="center" vertical="center"/>
    </xf>
    <xf numFmtId="0" fontId="3" fillId="0" borderId="36" xfId="0" applyFont="1" applyBorder="1" applyAlignment="1" applyProtection="1">
      <alignment horizontal="center" vertical="center"/>
    </xf>
    <xf numFmtId="0" fontId="3" fillId="0" borderId="95" xfId="0" applyFont="1" applyBorder="1" applyAlignment="1" applyProtection="1">
      <alignment horizontal="center" vertical="center"/>
    </xf>
    <xf numFmtId="4" fontId="4" fillId="4" borderId="60" xfId="0" applyNumberFormat="1" applyFont="1" applyFill="1" applyBorder="1" applyAlignment="1" applyProtection="1">
      <alignment vertical="center"/>
      <protection locked="0"/>
    </xf>
    <xf numFmtId="0" fontId="3" fillId="0" borderId="5" xfId="0" applyFont="1" applyBorder="1" applyAlignment="1" applyProtection="1">
      <alignment horizontal="center" vertical="center"/>
    </xf>
    <xf numFmtId="0" fontId="3" fillId="0" borderId="89" xfId="0" applyFont="1" applyBorder="1" applyAlignment="1" applyProtection="1">
      <alignment horizontal="center" vertical="center"/>
    </xf>
    <xf numFmtId="0" fontId="3" fillId="0" borderId="14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4" fontId="4" fillId="0" borderId="60" xfId="0" applyNumberFormat="1" applyFont="1" applyBorder="1" applyAlignment="1" applyProtection="1">
      <alignment vertical="center"/>
    </xf>
    <xf numFmtId="4" fontId="4" fillId="0" borderId="94" xfId="0" applyNumberFormat="1" applyFont="1" applyBorder="1" applyAlignment="1" applyProtection="1">
      <alignment vertical="center"/>
    </xf>
    <xf numFmtId="0" fontId="3" fillId="0" borderId="90" xfId="0" applyFont="1" applyBorder="1" applyAlignment="1" applyProtection="1">
      <alignment horizontal="center" vertical="center"/>
    </xf>
    <xf numFmtId="0" fontId="3" fillId="0" borderId="87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0" borderId="88" xfId="0" applyFont="1" applyBorder="1" applyAlignment="1" applyProtection="1">
      <alignment horizontal="center" vertical="center" wrapText="1"/>
    </xf>
    <xf numFmtId="0" fontId="3" fillId="0" borderId="89" xfId="0" applyFont="1" applyBorder="1" applyAlignment="1" applyProtection="1">
      <alignment horizontal="center" vertical="center" wrapText="1"/>
    </xf>
    <xf numFmtId="0" fontId="3" fillId="0" borderId="14" xfId="0" applyFont="1" applyBorder="1" applyAlignment="1" applyProtection="1">
      <alignment horizontal="center" vertical="center" wrapText="1"/>
    </xf>
    <xf numFmtId="0" fontId="3" fillId="0" borderId="90" xfId="0" applyFont="1" applyBorder="1" applyAlignment="1" applyProtection="1">
      <alignment horizontal="center" vertical="center" wrapText="1"/>
    </xf>
    <xf numFmtId="0" fontId="2" fillId="4" borderId="26" xfId="0" applyFont="1" applyFill="1" applyBorder="1" applyAlignment="1" applyProtection="1">
      <alignment horizontal="center" vertical="center"/>
      <protection locked="0"/>
    </xf>
    <xf numFmtId="4" fontId="2" fillId="4" borderId="26" xfId="0" applyNumberFormat="1" applyFont="1" applyFill="1" applyBorder="1" applyAlignment="1" applyProtection="1">
      <alignment vertical="center"/>
      <protection locked="0"/>
    </xf>
    <xf numFmtId="4" fontId="4" fillId="4" borderId="28" xfId="0" applyNumberFormat="1" applyFont="1" applyFill="1" applyBorder="1" applyAlignment="1" applyProtection="1">
      <alignment vertical="center"/>
      <protection locked="0"/>
    </xf>
    <xf numFmtId="4" fontId="4" fillId="0" borderId="28" xfId="0" applyNumberFormat="1" applyFont="1" applyBorder="1" applyAlignment="1" applyProtection="1">
      <alignment vertical="center"/>
    </xf>
    <xf numFmtId="4" fontId="4" fillId="0" borderId="74" xfId="0" applyNumberFormat="1" applyFont="1" applyBorder="1" applyAlignment="1" applyProtection="1">
      <alignment vertical="center"/>
    </xf>
    <xf numFmtId="174" fontId="2" fillId="4" borderId="1" xfId="0" applyNumberFormat="1" applyFont="1" applyFill="1" applyBorder="1" applyAlignment="1" applyProtection="1">
      <alignment horizontal="center" vertical="center"/>
      <protection locked="0"/>
    </xf>
    <xf numFmtId="4" fontId="2" fillId="4" borderId="28" xfId="0" applyNumberFormat="1" applyFont="1" applyFill="1" applyBorder="1" applyAlignment="1" applyProtection="1">
      <alignment vertical="center"/>
      <protection locked="0"/>
    </xf>
    <xf numFmtId="0" fontId="3" fillId="0" borderId="91" xfId="0" applyFont="1" applyBorder="1" applyAlignment="1" applyProtection="1">
      <alignment horizontal="center" vertical="center" wrapText="1"/>
    </xf>
    <xf numFmtId="0" fontId="3" fillId="0" borderId="92" xfId="0" applyFont="1" applyBorder="1" applyAlignment="1" applyProtection="1">
      <alignment horizontal="center" vertical="center" wrapText="1"/>
    </xf>
    <xf numFmtId="0" fontId="3" fillId="0" borderId="52" xfId="0" applyFont="1" applyBorder="1" applyAlignment="1" applyProtection="1">
      <alignment horizontal="center" vertical="center" wrapText="1"/>
    </xf>
    <xf numFmtId="0" fontId="3" fillId="0" borderId="93" xfId="0" applyFont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/>
    </xf>
    <xf numFmtId="0" fontId="3" fillId="0" borderId="13" xfId="0" applyFont="1" applyBorder="1" applyAlignment="1" applyProtection="1">
      <alignment horizontal="center" vertical="center"/>
    </xf>
    <xf numFmtId="0" fontId="11" fillId="4" borderId="16" xfId="0" applyNumberFormat="1" applyFont="1" applyFill="1" applyBorder="1" applyAlignment="1" applyProtection="1">
      <alignment horizontal="left" vertical="center"/>
      <protection locked="0"/>
    </xf>
    <xf numFmtId="0" fontId="11" fillId="4" borderId="1" xfId="0" applyNumberFormat="1" applyFont="1" applyFill="1" applyBorder="1" applyAlignment="1" applyProtection="1">
      <alignment horizontal="left" vertical="center"/>
      <protection locked="0"/>
    </xf>
    <xf numFmtId="0" fontId="11" fillId="4" borderId="17" xfId="0" applyNumberFormat="1" applyFont="1" applyFill="1" applyBorder="1" applyAlignment="1" applyProtection="1">
      <alignment horizontal="left" vertical="center"/>
      <protection locked="0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54" xfId="0" applyFont="1" applyFill="1" applyBorder="1" applyAlignment="1" applyProtection="1">
      <alignment horizontal="center" vertical="center"/>
    </xf>
    <xf numFmtId="0" fontId="13" fillId="0" borderId="0" xfId="0" applyFont="1" applyFill="1" applyAlignment="1" applyProtection="1">
      <alignment horizontal="center" vertical="center"/>
    </xf>
    <xf numFmtId="0" fontId="3" fillId="4" borderId="16" xfId="0" applyFont="1" applyFill="1" applyBorder="1" applyAlignment="1" applyProtection="1">
      <alignment horizontal="left" vertical="center"/>
      <protection locked="0"/>
    </xf>
    <xf numFmtId="0" fontId="3" fillId="4" borderId="1" xfId="0" applyFont="1" applyFill="1" applyBorder="1" applyAlignment="1" applyProtection="1">
      <alignment horizontal="left" vertical="center"/>
      <protection locked="0"/>
    </xf>
    <xf numFmtId="0" fontId="3" fillId="4" borderId="17" xfId="0" applyFont="1" applyFill="1" applyBorder="1" applyAlignment="1" applyProtection="1">
      <alignment horizontal="left" vertical="center"/>
      <protection locked="0"/>
    </xf>
    <xf numFmtId="0" fontId="11" fillId="0" borderId="53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right" vertical="center"/>
    </xf>
    <xf numFmtId="0" fontId="11" fillId="0" borderId="54" xfId="0" applyFont="1" applyBorder="1" applyAlignment="1" applyProtection="1">
      <alignment horizontal="right" vertical="center"/>
    </xf>
    <xf numFmtId="4" fontId="2" fillId="4" borderId="60" xfId="0" applyNumberFormat="1" applyFont="1" applyFill="1" applyBorder="1" applyAlignment="1" applyProtection="1">
      <alignment vertical="center"/>
      <protection locked="0"/>
    </xf>
    <xf numFmtId="0" fontId="2" fillId="4" borderId="60" xfId="0" applyFont="1" applyFill="1" applyBorder="1" applyAlignment="1" applyProtection="1">
      <alignment horizontal="center" vertical="center"/>
      <protection locked="0"/>
    </xf>
    <xf numFmtId="0" fontId="2" fillId="4" borderId="28" xfId="0" applyFont="1" applyFill="1" applyBorder="1" applyAlignment="1" applyProtection="1">
      <alignment horizontal="center" vertical="center"/>
      <protection locked="0"/>
    </xf>
    <xf numFmtId="4" fontId="4" fillId="4" borderId="78" xfId="0" applyNumberFormat="1" applyFont="1" applyFill="1" applyBorder="1" applyAlignment="1" applyProtection="1">
      <alignment horizontal="right" vertical="center"/>
      <protection locked="0"/>
    </xf>
    <xf numFmtId="4" fontId="4" fillId="4" borderId="26" xfId="0" applyNumberFormat="1" applyFont="1" applyFill="1" applyBorder="1" applyAlignment="1" applyProtection="1">
      <alignment horizontal="right" vertical="center"/>
      <protection locked="0"/>
    </xf>
    <xf numFmtId="4" fontId="4" fillId="4" borderId="73" xfId="0" applyNumberFormat="1" applyFont="1" applyFill="1" applyBorder="1" applyAlignment="1" applyProtection="1">
      <alignment horizontal="right" vertical="center"/>
      <protection locked="0"/>
    </xf>
    <xf numFmtId="4" fontId="4" fillId="4" borderId="86" xfId="0" applyNumberFormat="1" applyFont="1" applyFill="1" applyBorder="1" applyAlignment="1" applyProtection="1">
      <alignment horizontal="right" vertical="center"/>
      <protection locked="0"/>
    </xf>
    <xf numFmtId="4" fontId="4" fillId="4" borderId="18" xfId="0" applyNumberFormat="1" applyFont="1" applyFill="1" applyBorder="1" applyAlignment="1" applyProtection="1">
      <alignment horizontal="right" vertical="center"/>
      <protection locked="0"/>
    </xf>
    <xf numFmtId="4" fontId="2" fillId="4" borderId="73" xfId="0" applyNumberFormat="1" applyFont="1" applyFill="1" applyBorder="1" applyAlignment="1" applyProtection="1">
      <alignment horizontal="right" vertical="center"/>
      <protection locked="0"/>
    </xf>
    <xf numFmtId="4" fontId="2" fillId="4" borderId="86" xfId="0" applyNumberFormat="1" applyFont="1" applyFill="1" applyBorder="1" applyAlignment="1" applyProtection="1">
      <alignment horizontal="right" vertical="center"/>
      <protection locked="0"/>
    </xf>
    <xf numFmtId="4" fontId="2" fillId="4" borderId="18" xfId="0" applyNumberFormat="1" applyFont="1" applyFill="1" applyBorder="1" applyAlignment="1" applyProtection="1">
      <alignment horizontal="right" vertical="center"/>
      <protection locked="0"/>
    </xf>
    <xf numFmtId="4" fontId="2" fillId="4" borderId="78" xfId="0" applyNumberFormat="1" applyFont="1" applyFill="1" applyBorder="1" applyAlignment="1" applyProtection="1">
      <alignment horizontal="right" vertical="center"/>
      <protection locked="0"/>
    </xf>
    <xf numFmtId="2" fontId="24" fillId="4" borderId="73" xfId="2" applyNumberFormat="1" applyFont="1" applyFill="1" applyBorder="1" applyAlignment="1" applyProtection="1">
      <alignment horizontal="center" vertical="center"/>
      <protection locked="0"/>
    </xf>
    <xf numFmtId="2" fontId="24" fillId="4" borderId="86" xfId="2" applyNumberFormat="1" applyFont="1" applyFill="1" applyBorder="1" applyAlignment="1" applyProtection="1">
      <alignment horizontal="center" vertical="center"/>
      <protection locked="0"/>
    </xf>
    <xf numFmtId="2" fontId="24" fillId="4" borderId="18" xfId="2" applyNumberFormat="1" applyFont="1" applyFill="1" applyBorder="1" applyAlignment="1" applyProtection="1">
      <alignment horizontal="center" vertical="center"/>
      <protection locked="0"/>
    </xf>
    <xf numFmtId="0" fontId="3" fillId="0" borderId="41" xfId="0" applyFont="1" applyBorder="1" applyAlignment="1" applyProtection="1">
      <alignment horizontal="center" vertical="center"/>
    </xf>
    <xf numFmtId="0" fontId="3" fillId="0" borderId="31" xfId="0" applyFont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2" fontId="22" fillId="4" borderId="73" xfId="2" applyNumberFormat="1" applyFont="1" applyFill="1" applyBorder="1" applyAlignment="1" applyProtection="1">
      <alignment horizontal="center" vertical="center"/>
      <protection locked="0"/>
    </xf>
    <xf numFmtId="2" fontId="22" fillId="4" borderId="86" xfId="2" applyNumberFormat="1" applyFont="1" applyFill="1" applyBorder="1" applyAlignment="1" applyProtection="1">
      <alignment horizontal="center" vertical="center"/>
      <protection locked="0"/>
    </xf>
    <xf numFmtId="2" fontId="22" fillId="4" borderId="18" xfId="2" applyNumberFormat="1" applyFont="1" applyFill="1" applyBorder="1" applyAlignment="1" applyProtection="1">
      <alignment horizontal="center" vertical="center"/>
      <protection locked="0"/>
    </xf>
    <xf numFmtId="4" fontId="22" fillId="4" borderId="73" xfId="0" applyNumberFormat="1" applyFont="1" applyFill="1" applyBorder="1" applyAlignment="1" applyProtection="1">
      <alignment horizontal="center" vertical="center"/>
      <protection locked="0"/>
    </xf>
    <xf numFmtId="4" fontId="22" fillId="4" borderId="86" xfId="0" applyNumberFormat="1" applyFont="1" applyFill="1" applyBorder="1" applyAlignment="1" applyProtection="1">
      <alignment horizontal="center" vertical="center"/>
      <protection locked="0"/>
    </xf>
    <xf numFmtId="4" fontId="22" fillId="4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54" xfId="0" applyFont="1" applyFill="1" applyBorder="1" applyAlignment="1" applyProtection="1">
      <alignment horizontal="left" vertical="center"/>
    </xf>
    <xf numFmtId="49" fontId="3" fillId="0" borderId="16" xfId="0" applyNumberFormat="1" applyFont="1" applyFill="1" applyBorder="1" applyAlignment="1" applyProtection="1">
      <alignment horizontal="left" vertical="center"/>
    </xf>
    <xf numFmtId="49" fontId="3" fillId="0" borderId="1" xfId="0" applyNumberFormat="1" applyFont="1" applyFill="1" applyBorder="1" applyAlignment="1" applyProtection="1">
      <alignment horizontal="left" vertical="center"/>
    </xf>
    <xf numFmtId="49" fontId="3" fillId="0" borderId="17" xfId="0" applyNumberFormat="1" applyFont="1" applyFill="1" applyBorder="1" applyAlignment="1" applyProtection="1">
      <alignment horizontal="left" vertical="center"/>
    </xf>
    <xf numFmtId="0" fontId="3" fillId="0" borderId="21" xfId="0" applyFont="1" applyBorder="1" applyAlignment="1" applyProtection="1">
      <alignment horizontal="center" vertical="center"/>
    </xf>
    <xf numFmtId="4" fontId="15" fillId="0" borderId="0" xfId="0" applyNumberFormat="1" applyFont="1" applyFill="1" applyBorder="1" applyAlignment="1" applyProtection="1">
      <alignment horizontal="right" vertical="center"/>
    </xf>
    <xf numFmtId="4" fontId="3" fillId="0" borderId="21" xfId="0" applyNumberFormat="1" applyFont="1" applyFill="1" applyBorder="1" applyAlignment="1" applyProtection="1">
      <alignment horizontal="right" vertical="center"/>
    </xf>
    <xf numFmtId="4" fontId="4" fillId="4" borderId="78" xfId="0" applyNumberFormat="1" applyFont="1" applyFill="1" applyBorder="1" applyAlignment="1" applyProtection="1">
      <alignment horizontal="right" vertical="center"/>
    </xf>
    <xf numFmtId="0" fontId="2" fillId="4" borderId="73" xfId="0" applyFont="1" applyFill="1" applyBorder="1" applyAlignment="1" applyProtection="1">
      <alignment horizontal="center" vertical="center"/>
      <protection locked="0"/>
    </xf>
    <xf numFmtId="0" fontId="2" fillId="4" borderId="86" xfId="0" applyFont="1" applyFill="1" applyBorder="1" applyAlignment="1" applyProtection="1">
      <alignment horizontal="center" vertical="center"/>
      <protection locked="0"/>
    </xf>
    <xf numFmtId="0" fontId="2" fillId="4" borderId="18" xfId="0" applyFont="1" applyFill="1" applyBorder="1" applyAlignment="1" applyProtection="1">
      <alignment horizontal="center" vertical="center"/>
      <protection locked="0"/>
    </xf>
    <xf numFmtId="0" fontId="2" fillId="4" borderId="73" xfId="0" applyFont="1" applyFill="1" applyBorder="1" applyAlignment="1" applyProtection="1">
      <alignment horizontal="left" vertical="center" wrapText="1"/>
      <protection locked="0"/>
    </xf>
    <xf numFmtId="0" fontId="2" fillId="4" borderId="86" xfId="0" applyFont="1" applyFill="1" applyBorder="1" applyAlignment="1" applyProtection="1">
      <alignment horizontal="left" vertical="center" wrapText="1"/>
      <protection locked="0"/>
    </xf>
    <xf numFmtId="0" fontId="2" fillId="4" borderId="18" xfId="0" applyFont="1" applyFill="1" applyBorder="1" applyAlignment="1" applyProtection="1">
      <alignment horizontal="left" vertical="center" wrapText="1"/>
      <protection locked="0"/>
    </xf>
    <xf numFmtId="1" fontId="2" fillId="4" borderId="77" xfId="0" applyNumberFormat="1" applyFont="1" applyFill="1" applyBorder="1" applyAlignment="1" applyProtection="1">
      <alignment horizontal="left" vertical="center"/>
      <protection locked="0"/>
    </xf>
    <xf numFmtId="1" fontId="2" fillId="4" borderId="78" xfId="0" applyNumberFormat="1" applyFont="1" applyFill="1" applyBorder="1" applyAlignment="1" applyProtection="1">
      <alignment horizontal="left" vertical="center"/>
      <protection locked="0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0" fontId="4" fillId="0" borderId="73" xfId="0" applyFont="1" applyFill="1" applyBorder="1" applyAlignment="1" applyProtection="1">
      <alignment horizontal="left" vertical="center"/>
    </xf>
    <xf numFmtId="0" fontId="4" fillId="0" borderId="86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center" vertical="center"/>
    </xf>
    <xf numFmtId="4" fontId="3" fillId="0" borderId="21" xfId="0" applyNumberFormat="1" applyFont="1" applyBorder="1" applyAlignment="1" applyProtection="1">
      <alignment horizontal="right" vertical="center"/>
    </xf>
    <xf numFmtId="174" fontId="2" fillId="0" borderId="1" xfId="0" applyNumberFormat="1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4" fillId="0" borderId="28" xfId="0" applyFont="1" applyFill="1" applyBorder="1" applyAlignment="1" applyProtection="1">
      <alignment horizontal="left" vertical="center"/>
    </xf>
    <xf numFmtId="4" fontId="4" fillId="0" borderId="73" xfId="0" applyNumberFormat="1" applyFont="1" applyBorder="1" applyAlignment="1" applyProtection="1">
      <alignment horizontal="right" vertical="center"/>
    </xf>
    <xf numFmtId="4" fontId="4" fillId="0" borderId="86" xfId="0" applyNumberFormat="1" applyFont="1" applyBorder="1" applyAlignment="1" applyProtection="1">
      <alignment horizontal="right" vertical="center"/>
    </xf>
    <xf numFmtId="4" fontId="4" fillId="0" borderId="18" xfId="0" applyNumberFormat="1" applyFont="1" applyBorder="1" applyAlignment="1" applyProtection="1">
      <alignment horizontal="right" vertical="center"/>
    </xf>
    <xf numFmtId="0" fontId="2" fillId="4" borderId="76" xfId="0" applyFont="1" applyFill="1" applyBorder="1" applyAlignment="1" applyProtection="1">
      <alignment horizontal="center" vertical="center"/>
      <protection locked="0"/>
    </xf>
    <xf numFmtId="0" fontId="2" fillId="4" borderId="98" xfId="0" applyFont="1" applyFill="1" applyBorder="1" applyAlignment="1" applyProtection="1">
      <alignment horizontal="center" vertical="center"/>
      <protection locked="0"/>
    </xf>
    <xf numFmtId="0" fontId="2" fillId="4" borderId="25" xfId="0" applyFont="1" applyFill="1" applyBorder="1" applyAlignment="1" applyProtection="1">
      <alignment horizontal="center" vertical="center"/>
      <protection locked="0"/>
    </xf>
    <xf numFmtId="0" fontId="2" fillId="4" borderId="76" xfId="0" applyFont="1" applyFill="1" applyBorder="1" applyAlignment="1" applyProtection="1">
      <alignment horizontal="left" vertical="center" wrapText="1"/>
      <protection locked="0"/>
    </xf>
    <xf numFmtId="0" fontId="2" fillId="4" borderId="98" xfId="0" applyFont="1" applyFill="1" applyBorder="1" applyAlignment="1" applyProtection="1">
      <alignment horizontal="left" vertical="center" wrapText="1"/>
      <protection locked="0"/>
    </xf>
    <xf numFmtId="0" fontId="2" fillId="4" borderId="25" xfId="0" applyFont="1" applyFill="1" applyBorder="1" applyAlignment="1" applyProtection="1">
      <alignment horizontal="left" vertical="center" wrapText="1"/>
      <protection locked="0"/>
    </xf>
    <xf numFmtId="0" fontId="2" fillId="4" borderId="78" xfId="0" applyFont="1" applyFill="1" applyBorder="1" applyAlignment="1" applyProtection="1">
      <alignment horizontal="center" vertical="center"/>
      <protection locked="0"/>
    </xf>
    <xf numFmtId="4" fontId="4" fillId="0" borderId="76" xfId="0" applyNumberFormat="1" applyFont="1" applyBorder="1" applyAlignment="1" applyProtection="1">
      <alignment horizontal="right" vertical="center"/>
    </xf>
    <xf numFmtId="4" fontId="4" fillId="0" borderId="98" xfId="0" applyNumberFormat="1" applyFont="1" applyBorder="1" applyAlignment="1" applyProtection="1">
      <alignment horizontal="right" vertical="center"/>
    </xf>
    <xf numFmtId="4" fontId="4" fillId="0" borderId="25" xfId="0" applyNumberFormat="1" applyFont="1" applyBorder="1" applyAlignment="1" applyProtection="1">
      <alignment horizontal="right" vertical="center"/>
    </xf>
    <xf numFmtId="4" fontId="2" fillId="4" borderId="76" xfId="0" applyNumberFormat="1" applyFont="1" applyFill="1" applyBorder="1" applyAlignment="1" applyProtection="1">
      <alignment horizontal="right" vertical="center"/>
      <protection locked="0"/>
    </xf>
    <xf numFmtId="4" fontId="2" fillId="4" borderId="98" xfId="0" applyNumberFormat="1" applyFont="1" applyFill="1" applyBorder="1" applyAlignment="1" applyProtection="1">
      <alignment horizontal="right" vertical="center"/>
      <protection locked="0"/>
    </xf>
    <xf numFmtId="4" fontId="2" fillId="4" borderId="25" xfId="0" applyNumberFormat="1" applyFont="1" applyFill="1" applyBorder="1" applyAlignment="1" applyProtection="1">
      <alignment horizontal="right" vertical="center"/>
      <protection locked="0"/>
    </xf>
    <xf numFmtId="0" fontId="4" fillId="0" borderId="74" xfId="0" applyFont="1" applyFill="1" applyBorder="1" applyAlignment="1" applyProtection="1">
      <alignment horizontal="left" vertical="center"/>
    </xf>
    <xf numFmtId="0" fontId="4" fillId="0" borderId="97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28" xfId="0" applyFont="1" applyFill="1" applyBorder="1" applyAlignment="1" applyProtection="1">
      <alignment horizontal="center" vertical="center"/>
    </xf>
    <xf numFmtId="4" fontId="4" fillId="0" borderId="28" xfId="0" applyNumberFormat="1" applyFont="1" applyFill="1" applyBorder="1" applyAlignment="1" applyProtection="1">
      <alignment horizontal="right" vertical="center"/>
    </xf>
    <xf numFmtId="4" fontId="4" fillId="0" borderId="26" xfId="0" applyNumberFormat="1" applyFont="1" applyFill="1" applyBorder="1" applyAlignment="1" applyProtection="1">
      <alignment horizontal="right" vertical="center"/>
    </xf>
    <xf numFmtId="1" fontId="4" fillId="4" borderId="77" xfId="0" applyNumberFormat="1" applyFont="1" applyFill="1" applyBorder="1" applyAlignment="1" applyProtection="1">
      <alignment horizontal="left" vertical="center"/>
      <protection locked="0"/>
    </xf>
    <xf numFmtId="1" fontId="4" fillId="4" borderId="78" xfId="0" applyNumberFormat="1" applyFont="1" applyFill="1" applyBorder="1" applyAlignment="1" applyProtection="1">
      <alignment horizontal="left" vertical="center"/>
      <protection locked="0"/>
    </xf>
    <xf numFmtId="0" fontId="4" fillId="4" borderId="73" xfId="0" applyFont="1" applyFill="1" applyBorder="1" applyAlignment="1" applyProtection="1">
      <alignment horizontal="left" vertical="center" wrapText="1"/>
      <protection locked="0"/>
    </xf>
    <xf numFmtId="0" fontId="4" fillId="4" borderId="86" xfId="0" applyFont="1" applyFill="1" applyBorder="1" applyAlignment="1" applyProtection="1">
      <alignment horizontal="left" vertical="center" wrapText="1"/>
      <protection locked="0"/>
    </xf>
    <xf numFmtId="0" fontId="4" fillId="4" borderId="18" xfId="0" applyFont="1" applyFill="1" applyBorder="1" applyAlignment="1" applyProtection="1">
      <alignment horizontal="left" vertical="center" wrapText="1"/>
      <protection locked="0"/>
    </xf>
    <xf numFmtId="0" fontId="4" fillId="4" borderId="78" xfId="0" applyFont="1" applyFill="1" applyBorder="1" applyAlignment="1" applyProtection="1">
      <alignment horizontal="center" vertical="center"/>
      <protection locked="0"/>
    </xf>
    <xf numFmtId="0" fontId="4" fillId="4" borderId="73" xfId="0" applyFont="1" applyFill="1" applyBorder="1" applyAlignment="1" applyProtection="1">
      <alignment horizontal="center" vertical="center"/>
      <protection locked="0"/>
    </xf>
    <xf numFmtId="0" fontId="4" fillId="4" borderId="86" xfId="0" applyFont="1" applyFill="1" applyBorder="1" applyAlignment="1" applyProtection="1">
      <alignment horizontal="center" vertical="center"/>
      <protection locked="0"/>
    </xf>
    <xf numFmtId="0" fontId="4" fillId="4" borderId="18" xfId="0" applyFont="1" applyFill="1" applyBorder="1" applyAlignment="1" applyProtection="1">
      <alignment horizontal="center" vertical="center"/>
      <protection locked="0"/>
    </xf>
    <xf numFmtId="1" fontId="4" fillId="4" borderId="85" xfId="0" applyNumberFormat="1" applyFont="1" applyFill="1" applyBorder="1" applyAlignment="1" applyProtection="1">
      <alignment horizontal="left" vertical="center"/>
      <protection locked="0"/>
    </xf>
    <xf numFmtId="1" fontId="4" fillId="4" borderId="86" xfId="0" applyNumberFormat="1" applyFont="1" applyFill="1" applyBorder="1" applyAlignment="1" applyProtection="1">
      <alignment horizontal="left" vertical="center"/>
      <protection locked="0"/>
    </xf>
    <xf numFmtId="1" fontId="4" fillId="4" borderId="18" xfId="0" applyNumberFormat="1" applyFont="1" applyFill="1" applyBorder="1" applyAlignment="1" applyProtection="1">
      <alignment horizontal="left" vertical="center"/>
      <protection locked="0"/>
    </xf>
    <xf numFmtId="0" fontId="4" fillId="4" borderId="85" xfId="0" applyNumberFormat="1" applyFont="1" applyFill="1" applyBorder="1" applyAlignment="1" applyProtection="1">
      <alignment horizontal="left" vertical="center"/>
      <protection locked="0"/>
    </xf>
    <xf numFmtId="0" fontId="4" fillId="4" borderId="86" xfId="0" applyNumberFormat="1" applyFont="1" applyFill="1" applyBorder="1" applyAlignment="1" applyProtection="1">
      <alignment horizontal="left" vertical="center"/>
      <protection locked="0"/>
    </xf>
    <xf numFmtId="0" fontId="4" fillId="4" borderId="18" xfId="0" applyNumberFormat="1" applyFont="1" applyFill="1" applyBorder="1" applyAlignment="1" applyProtection="1">
      <alignment horizontal="left" vertical="center"/>
      <protection locked="0"/>
    </xf>
    <xf numFmtId="0" fontId="4" fillId="4" borderId="77" xfId="0" applyNumberFormat="1" applyFont="1" applyFill="1" applyBorder="1" applyAlignment="1" applyProtection="1">
      <alignment horizontal="left" vertical="center"/>
      <protection locked="0"/>
    </xf>
    <xf numFmtId="0" fontId="4" fillId="4" borderId="78" xfId="0" applyNumberFormat="1" applyFont="1" applyFill="1" applyBorder="1" applyAlignment="1" applyProtection="1">
      <alignment horizontal="left" vertical="center"/>
      <protection locked="0"/>
    </xf>
    <xf numFmtId="0" fontId="4" fillId="0" borderId="73" xfId="0" applyFont="1" applyFill="1" applyBorder="1" applyAlignment="1" applyProtection="1">
      <alignment horizontal="center" vertical="center"/>
    </xf>
    <xf numFmtId="0" fontId="4" fillId="0" borderId="86" xfId="0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4" fontId="4" fillId="0" borderId="73" xfId="0" applyNumberFormat="1" applyFont="1" applyFill="1" applyBorder="1" applyAlignment="1" applyProtection="1">
      <alignment horizontal="right" vertical="center"/>
    </xf>
    <xf numFmtId="4" fontId="4" fillId="0" borderId="86" xfId="0" applyNumberFormat="1" applyFont="1" applyFill="1" applyBorder="1" applyAlignment="1" applyProtection="1">
      <alignment horizontal="right" vertical="center"/>
    </xf>
    <xf numFmtId="4" fontId="4" fillId="0" borderId="18" xfId="0" applyNumberFormat="1" applyFont="1" applyFill="1" applyBorder="1" applyAlignment="1" applyProtection="1">
      <alignment horizontal="right" vertical="center"/>
    </xf>
    <xf numFmtId="0" fontId="2" fillId="4" borderId="78" xfId="0" applyFont="1" applyFill="1" applyBorder="1" applyAlignment="1" applyProtection="1">
      <alignment horizontal="left" vertical="center" wrapText="1"/>
      <protection locked="0"/>
    </xf>
    <xf numFmtId="1" fontId="2" fillId="4" borderId="85" xfId="0" applyNumberFormat="1" applyFont="1" applyFill="1" applyBorder="1" applyAlignment="1" applyProtection="1">
      <alignment horizontal="left" vertical="center"/>
      <protection locked="0"/>
    </xf>
    <xf numFmtId="1" fontId="2" fillId="4" borderId="86" xfId="0" applyNumberFormat="1" applyFont="1" applyFill="1" applyBorder="1" applyAlignment="1" applyProtection="1">
      <alignment horizontal="left" vertical="center"/>
      <protection locked="0"/>
    </xf>
    <xf numFmtId="1" fontId="2" fillId="4" borderId="18" xfId="0" applyNumberFormat="1" applyFont="1" applyFill="1" applyBorder="1" applyAlignment="1" applyProtection="1">
      <alignment horizontal="left" vertical="center"/>
      <protection locked="0"/>
    </xf>
    <xf numFmtId="0" fontId="4" fillId="4" borderId="78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right" vertical="center" wrapText="1"/>
    </xf>
    <xf numFmtId="174" fontId="2" fillId="4" borderId="0" xfId="0" applyNumberFormat="1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49" fontId="11" fillId="0" borderId="16" xfId="0" applyNumberFormat="1" applyFont="1" applyFill="1" applyBorder="1" applyAlignment="1" applyProtection="1">
      <alignment horizontal="left" vertical="center"/>
    </xf>
    <xf numFmtId="49" fontId="11" fillId="0" borderId="1" xfId="0" applyNumberFormat="1" applyFont="1" applyFill="1" applyBorder="1" applyAlignment="1" applyProtection="1">
      <alignment horizontal="left" vertical="center"/>
    </xf>
    <xf numFmtId="49" fontId="11" fillId="0" borderId="17" xfId="0" applyNumberFormat="1" applyFont="1" applyFill="1" applyBorder="1" applyAlignment="1" applyProtection="1">
      <alignment horizontal="left" vertical="center"/>
    </xf>
    <xf numFmtId="0" fontId="13" fillId="0" borderId="0" xfId="0" applyFont="1" applyAlignment="1" applyProtection="1">
      <alignment horizontal="center"/>
    </xf>
    <xf numFmtId="0" fontId="3" fillId="0" borderId="21" xfId="0" applyFont="1" applyBorder="1" applyAlignment="1" applyProtection="1">
      <alignment horizontal="center" vertical="center" wrapText="1"/>
    </xf>
    <xf numFmtId="0" fontId="4" fillId="0" borderId="85" xfId="0" applyFont="1" applyBorder="1" applyAlignment="1" applyProtection="1">
      <alignment horizontal="left" vertical="center"/>
    </xf>
    <xf numFmtId="0" fontId="4" fillId="0" borderId="86" xfId="0" applyFont="1" applyBorder="1" applyAlignment="1" applyProtection="1">
      <alignment horizontal="left" vertical="center"/>
    </xf>
    <xf numFmtId="0" fontId="4" fillId="0" borderId="18" xfId="0" applyFont="1" applyBorder="1" applyAlignment="1" applyProtection="1">
      <alignment horizontal="left" vertical="center"/>
    </xf>
    <xf numFmtId="4" fontId="2" fillId="0" borderId="26" xfId="0" applyNumberFormat="1" applyFont="1" applyFill="1" applyBorder="1" applyAlignment="1" applyProtection="1">
      <alignment vertical="center"/>
    </xf>
    <xf numFmtId="0" fontId="2" fillId="0" borderId="26" xfId="0" applyFont="1" applyFill="1" applyBorder="1" applyAlignment="1" applyProtection="1">
      <alignment horizontal="left" vertical="center"/>
    </xf>
    <xf numFmtId="0" fontId="2" fillId="0" borderId="26" xfId="0" applyFont="1" applyFill="1" applyBorder="1" applyAlignment="1" applyProtection="1">
      <alignment horizontal="center" vertical="center"/>
    </xf>
    <xf numFmtId="0" fontId="2" fillId="0" borderId="28" xfId="0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left" vertical="center"/>
    </xf>
    <xf numFmtId="0" fontId="11" fillId="0" borderId="17" xfId="0" applyNumberFormat="1" applyFont="1" applyFill="1" applyBorder="1" applyAlignment="1" applyProtection="1">
      <alignment horizontal="left" vertical="center"/>
    </xf>
    <xf numFmtId="0" fontId="3" fillId="0" borderId="16" xfId="0" applyFont="1" applyBorder="1" applyAlignment="1" applyProtection="1">
      <alignment horizontal="left" vertical="center"/>
    </xf>
    <xf numFmtId="0" fontId="3" fillId="0" borderId="1" xfId="0" applyFont="1" applyBorder="1" applyAlignment="1" applyProtection="1">
      <alignment horizontal="left" vertical="center"/>
    </xf>
    <xf numFmtId="0" fontId="3" fillId="0" borderId="17" xfId="0" applyFont="1" applyBorder="1" applyAlignment="1" applyProtection="1">
      <alignment horizontal="left" vertical="center"/>
    </xf>
    <xf numFmtId="4" fontId="2" fillId="0" borderId="28" xfId="0" applyNumberFormat="1" applyFont="1" applyFill="1" applyBorder="1" applyAlignment="1" applyProtection="1">
      <alignment vertical="center"/>
    </xf>
    <xf numFmtId="174" fontId="2" fillId="0" borderId="1" xfId="0" applyNumberFormat="1" applyFont="1" applyFill="1" applyBorder="1" applyAlignment="1" applyProtection="1">
      <alignment horizontal="center" vertical="center"/>
    </xf>
    <xf numFmtId="4" fontId="2" fillId="0" borderId="60" xfId="0" applyNumberFormat="1" applyFont="1" applyFill="1" applyBorder="1" applyAlignment="1" applyProtection="1">
      <alignment vertical="center"/>
    </xf>
    <xf numFmtId="0" fontId="2" fillId="0" borderId="60" xfId="0" applyFont="1" applyFill="1" applyBorder="1" applyAlignment="1" applyProtection="1">
      <alignment horizontal="center" vertical="center"/>
    </xf>
    <xf numFmtId="4" fontId="3" fillId="0" borderId="21" xfId="0" applyNumberFormat="1" applyFont="1" applyBorder="1" applyAlignment="1" applyProtection="1">
      <alignment horizontal="right"/>
    </xf>
    <xf numFmtId="0" fontId="0" fillId="0" borderId="0" xfId="0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left" vertical="center"/>
    </xf>
    <xf numFmtId="0" fontId="11" fillId="0" borderId="54" xfId="0" applyFont="1" applyFill="1" applyBorder="1" applyAlignment="1" applyProtection="1">
      <alignment horizontal="left" vertical="center"/>
    </xf>
    <xf numFmtId="0" fontId="3" fillId="0" borderId="38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right" vertical="center"/>
    </xf>
    <xf numFmtId="0" fontId="11" fillId="0" borderId="54" xfId="0" applyFont="1" applyFill="1" applyBorder="1" applyAlignment="1" applyProtection="1">
      <alignment horizontal="right" vertical="center"/>
    </xf>
    <xf numFmtId="0" fontId="11" fillId="0" borderId="16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54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174" fontId="2" fillId="4" borderId="14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</xf>
    <xf numFmtId="4" fontId="4" fillId="0" borderId="26" xfId="0" applyNumberFormat="1" applyFont="1" applyBorder="1" applyAlignment="1" applyProtection="1">
      <alignment horizontal="right" vertical="center"/>
    </xf>
    <xf numFmtId="0" fontId="4" fillId="0" borderId="77" xfId="0" applyFont="1" applyFill="1" applyBorder="1" applyAlignment="1" applyProtection="1">
      <alignment horizontal="left" vertical="center"/>
    </xf>
    <xf numFmtId="0" fontId="4" fillId="0" borderId="78" xfId="0" applyFont="1" applyFill="1" applyBorder="1" applyAlignment="1" applyProtection="1">
      <alignment horizontal="left" vertical="center"/>
    </xf>
    <xf numFmtId="0" fontId="4" fillId="0" borderId="78" xfId="0" applyFont="1" applyFill="1" applyBorder="1" applyAlignment="1" applyProtection="1">
      <alignment horizontal="left" vertical="center" wrapText="1"/>
    </xf>
    <xf numFmtId="0" fontId="4" fillId="0" borderId="78" xfId="0" applyFont="1" applyFill="1" applyBorder="1" applyAlignment="1" applyProtection="1">
      <alignment horizontal="center" vertical="center"/>
    </xf>
    <xf numFmtId="4" fontId="4" fillId="0" borderId="78" xfId="0" applyNumberFormat="1" applyFont="1" applyFill="1" applyBorder="1" applyAlignment="1" applyProtection="1">
      <alignment horizontal="right" vertical="center"/>
    </xf>
    <xf numFmtId="0" fontId="3" fillId="0" borderId="1" xfId="0" applyNumberFormat="1" applyFont="1" applyFill="1" applyBorder="1" applyAlignment="1" applyProtection="1">
      <alignment horizontal="left" vertical="center"/>
    </xf>
    <xf numFmtId="0" fontId="3" fillId="0" borderId="17" xfId="0" applyNumberFormat="1" applyFont="1" applyFill="1" applyBorder="1" applyAlignment="1" applyProtection="1">
      <alignment horizontal="left" vertical="center"/>
    </xf>
    <xf numFmtId="4" fontId="4" fillId="0" borderId="23" xfId="0" applyNumberFormat="1" applyFont="1" applyBorder="1" applyAlignment="1" applyProtection="1">
      <alignment horizontal="right" vertical="center"/>
    </xf>
    <xf numFmtId="4" fontId="3" fillId="0" borderId="39" xfId="0" applyNumberFormat="1" applyFont="1" applyFill="1" applyBorder="1" applyAlignment="1" applyProtection="1">
      <alignment horizontal="right" vertical="center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62" xfId="0" applyFont="1" applyBorder="1" applyAlignment="1" applyProtection="1">
      <alignment horizontal="center" vertical="center" wrapText="1"/>
    </xf>
    <xf numFmtId="49" fontId="3" fillId="0" borderId="16" xfId="0" applyNumberFormat="1" applyFont="1" applyBorder="1" applyAlignment="1" applyProtection="1">
      <alignment horizontal="left" vertical="center"/>
    </xf>
    <xf numFmtId="49" fontId="13" fillId="4" borderId="0" xfId="0" applyNumberFormat="1" applyFont="1" applyFill="1" applyAlignment="1" applyProtection="1">
      <alignment horizontal="left" vertical="center"/>
      <protection locked="0"/>
    </xf>
    <xf numFmtId="4" fontId="4" fillId="0" borderId="23" xfId="0" applyNumberFormat="1" applyFont="1" applyFill="1" applyBorder="1" applyAlignment="1" applyProtection="1">
      <alignment horizontal="right" vertical="center"/>
    </xf>
    <xf numFmtId="0" fontId="3" fillId="0" borderId="21" xfId="0" applyFont="1" applyFill="1" applyBorder="1" applyAlignment="1" applyProtection="1">
      <alignment horizontal="center" vertical="center"/>
    </xf>
    <xf numFmtId="0" fontId="4" fillId="4" borderId="19" xfId="0" applyNumberFormat="1" applyFont="1" applyFill="1" applyBorder="1" applyAlignment="1" applyProtection="1">
      <alignment horizontal="left" vertical="center"/>
      <protection locked="0"/>
    </xf>
    <xf numFmtId="0" fontId="4" fillId="4" borderId="26" xfId="0" applyNumberFormat="1" applyFont="1" applyFill="1" applyBorder="1" applyAlignment="1" applyProtection="1">
      <alignment horizontal="left" vertical="center"/>
      <protection locked="0"/>
    </xf>
    <xf numFmtId="0" fontId="4" fillId="4" borderId="26" xfId="0" applyFont="1" applyFill="1" applyBorder="1" applyAlignment="1" applyProtection="1">
      <alignment horizontal="left" vertical="center" wrapText="1"/>
      <protection locked="0"/>
    </xf>
    <xf numFmtId="0" fontId="4" fillId="4" borderId="26" xfId="0" applyFont="1" applyFill="1" applyBorder="1" applyAlignment="1" applyProtection="1">
      <alignment horizontal="center" vertical="center"/>
      <protection locked="0"/>
    </xf>
    <xf numFmtId="4" fontId="4" fillId="0" borderId="28" xfId="0" applyNumberFormat="1" applyFont="1" applyBorder="1" applyAlignment="1" applyProtection="1">
      <alignment horizontal="right" vertical="center"/>
    </xf>
    <xf numFmtId="0" fontId="4" fillId="0" borderId="26" xfId="0" applyFont="1" applyFill="1" applyBorder="1" applyAlignment="1" applyProtection="1">
      <alignment horizontal="left" vertical="center" wrapText="1"/>
    </xf>
    <xf numFmtId="0" fontId="4" fillId="0" borderId="28" xfId="0" applyFont="1" applyFill="1" applyBorder="1" applyAlignment="1" applyProtection="1">
      <alignment horizontal="left" vertical="center" wrapText="1"/>
    </xf>
    <xf numFmtId="0" fontId="3" fillId="0" borderId="1" xfId="0" applyNumberFormat="1" applyFont="1" applyBorder="1" applyAlignment="1" applyProtection="1">
      <alignment horizontal="left" vertical="center"/>
    </xf>
    <xf numFmtId="0" fontId="3" fillId="0" borderId="17" xfId="0" applyNumberFormat="1" applyFont="1" applyBorder="1" applyAlignment="1" applyProtection="1">
      <alignment horizontal="left" vertical="center"/>
    </xf>
    <xf numFmtId="174" fontId="26" fillId="2" borderId="0" xfId="0" applyNumberFormat="1" applyFont="1" applyFill="1" applyAlignment="1" applyProtection="1">
      <alignment horizontal="center"/>
    </xf>
    <xf numFmtId="1" fontId="26" fillId="2" borderId="0" xfId="0" applyNumberFormat="1" applyFont="1" applyFill="1" applyAlignment="1" applyProtection="1">
      <alignment horizontal="center"/>
    </xf>
    <xf numFmtId="4" fontId="3" fillId="0" borderId="41" xfId="0" applyNumberFormat="1" applyFont="1" applyBorder="1" applyAlignment="1" applyProtection="1">
      <alignment horizontal="right"/>
    </xf>
    <xf numFmtId="4" fontId="3" fillId="0" borderId="42" xfId="0" applyNumberFormat="1" applyFont="1" applyBorder="1" applyAlignment="1" applyProtection="1">
      <alignment horizontal="right"/>
    </xf>
    <xf numFmtId="2" fontId="26" fillId="2" borderId="0" xfId="0" applyNumberFormat="1" applyFont="1" applyFill="1" applyAlignment="1" applyProtection="1">
      <alignment horizontal="center"/>
    </xf>
    <xf numFmtId="4" fontId="4" fillId="0" borderId="27" xfId="0" applyNumberFormat="1" applyFont="1" applyFill="1" applyBorder="1" applyAlignment="1" applyProtection="1">
      <alignment horizontal="right" vertical="center"/>
    </xf>
    <xf numFmtId="174" fontId="2" fillId="4" borderId="0" xfId="0" applyNumberFormat="1" applyFont="1" applyFill="1" applyBorder="1" applyAlignment="1" applyProtection="1">
      <alignment horizontal="left" vertical="center"/>
      <protection locked="0"/>
    </xf>
    <xf numFmtId="174" fontId="2" fillId="4" borderId="14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right" vertical="center"/>
    </xf>
    <xf numFmtId="49" fontId="3" fillId="0" borderId="0" xfId="0" applyNumberFormat="1" applyFont="1" applyAlignment="1" applyProtection="1">
      <alignment horizontal="left" vertical="center"/>
    </xf>
    <xf numFmtId="0" fontId="3" fillId="0" borderId="0" xfId="0" applyNumberFormat="1" applyFont="1" applyAlignment="1" applyProtection="1">
      <alignment horizontal="left" vertical="center"/>
    </xf>
    <xf numFmtId="4" fontId="4" fillId="0" borderId="16" xfId="0" applyNumberFormat="1" applyFont="1" applyBorder="1" applyAlignment="1" applyProtection="1">
      <alignment horizontal="left" vertical="center"/>
    </xf>
    <xf numFmtId="4" fontId="4" fillId="0" borderId="1" xfId="0" applyNumberFormat="1" applyFont="1" applyBorder="1" applyAlignment="1" applyProtection="1">
      <alignment horizontal="left" vertical="center"/>
    </xf>
    <xf numFmtId="4" fontId="4" fillId="0" borderId="17" xfId="0" applyNumberFormat="1" applyFont="1" applyBorder="1" applyAlignment="1" applyProtection="1">
      <alignment horizontal="left" vertical="center"/>
    </xf>
    <xf numFmtId="4" fontId="4" fillId="0" borderId="23" xfId="0" applyNumberFormat="1" applyFont="1" applyFill="1" applyBorder="1" applyAlignment="1" applyProtection="1">
      <alignment horizontal="center" vertical="center"/>
    </xf>
    <xf numFmtId="4" fontId="4" fillId="0" borderId="24" xfId="0" applyNumberFormat="1" applyFont="1" applyFill="1" applyBorder="1" applyAlignment="1" applyProtection="1">
      <alignment horizontal="right" vertical="center"/>
    </xf>
    <xf numFmtId="174" fontId="2" fillId="0" borderId="1" xfId="0" applyNumberFormat="1" applyFont="1" applyBorder="1" applyAlignment="1" applyProtection="1">
      <alignment horizontal="center" vertical="center"/>
    </xf>
    <xf numFmtId="174" fontId="2" fillId="0" borderId="17" xfId="0" applyNumberFormat="1" applyFont="1" applyBorder="1" applyAlignment="1" applyProtection="1">
      <alignment horizontal="center" vertical="center"/>
    </xf>
    <xf numFmtId="174" fontId="2" fillId="0" borderId="16" xfId="0" applyNumberFormat="1" applyFont="1" applyBorder="1" applyAlignment="1" applyProtection="1">
      <alignment horizontal="center" vertical="center"/>
    </xf>
    <xf numFmtId="4" fontId="4" fillId="0" borderId="26" xfId="0" applyNumberFormat="1" applyFont="1" applyFill="1" applyBorder="1" applyAlignment="1" applyProtection="1">
      <alignment horizontal="center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23" xfId="0" applyFont="1" applyFill="1" applyBorder="1" applyAlignment="1" applyProtection="1">
      <alignment horizontal="left" vertical="center"/>
    </xf>
    <xf numFmtId="0" fontId="4" fillId="0" borderId="23" xfId="0" applyFont="1" applyFill="1" applyBorder="1" applyAlignment="1" applyProtection="1">
      <alignment horizontal="left" vertical="center" wrapText="1"/>
    </xf>
    <xf numFmtId="0" fontId="2" fillId="0" borderId="16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4" fillId="0" borderId="23" xfId="0" applyFont="1" applyFill="1" applyBorder="1" applyAlignment="1" applyProtection="1">
      <alignment horizontal="center" vertical="center"/>
    </xf>
    <xf numFmtId="4" fontId="4" fillId="0" borderId="27" xfId="0" applyNumberFormat="1" applyFont="1" applyFill="1" applyBorder="1" applyAlignment="1" applyProtection="1">
      <alignment horizontal="center" vertical="center"/>
    </xf>
    <xf numFmtId="174" fontId="2" fillId="0" borderId="0" xfId="0" applyNumberFormat="1" applyFont="1" applyFill="1" applyBorder="1" applyAlignment="1" applyProtection="1">
      <alignment horizontal="left" vertical="center"/>
      <protection locked="0"/>
    </xf>
    <xf numFmtId="174" fontId="2" fillId="0" borderId="14" xfId="0" applyNumberFormat="1" applyFont="1" applyFill="1" applyBorder="1" applyAlignment="1" applyProtection="1">
      <alignment horizontal="left" vertical="center"/>
      <protection locked="0"/>
    </xf>
    <xf numFmtId="0" fontId="4" fillId="0" borderId="16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3" fillId="0" borderId="43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3" fillId="0" borderId="44" xfId="0" applyFont="1" applyBorder="1" applyAlignment="1" applyProtection="1">
      <alignment horizontal="center" vertical="center"/>
    </xf>
    <xf numFmtId="0" fontId="3" fillId="0" borderId="16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3" fillId="0" borderId="17" xfId="0" applyFont="1" applyBorder="1" applyAlignment="1" applyProtection="1">
      <alignment horizontal="center" vertical="center"/>
    </xf>
    <xf numFmtId="0" fontId="2" fillId="4" borderId="16" xfId="0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4" borderId="17" xfId="0" applyFont="1" applyFill="1" applyBorder="1" applyAlignment="1" applyProtection="1">
      <alignment horizontal="center" vertical="center"/>
      <protection locked="0"/>
    </xf>
    <xf numFmtId="4" fontId="4" fillId="0" borderId="28" xfId="0" applyNumberFormat="1" applyFont="1" applyFill="1" applyBorder="1" applyAlignment="1" applyProtection="1">
      <alignment horizontal="center" vertical="center"/>
    </xf>
    <xf numFmtId="4" fontId="4" fillId="0" borderId="29" xfId="0" applyNumberFormat="1" applyFont="1" applyFill="1" applyBorder="1" applyAlignment="1" applyProtection="1">
      <alignment horizontal="center" vertical="center"/>
    </xf>
    <xf numFmtId="4" fontId="3" fillId="0" borderId="0" xfId="0" applyNumberFormat="1" applyFont="1" applyAlignment="1" applyProtection="1">
      <alignment horizontal="left" vertical="center"/>
    </xf>
    <xf numFmtId="3" fontId="2" fillId="4" borderId="1" xfId="0" applyNumberFormat="1" applyFont="1" applyFill="1" applyBorder="1" applyAlignment="1" applyProtection="1">
      <alignment horizontal="center" vertical="center"/>
      <protection locked="0"/>
    </xf>
    <xf numFmtId="2" fontId="2" fillId="0" borderId="2" xfId="0" applyNumberFormat="1" applyFont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4" fontId="2" fillId="0" borderId="71" xfId="0" applyNumberFormat="1" applyFont="1" applyBorder="1" applyAlignment="1" applyProtection="1">
      <alignment vertical="center"/>
    </xf>
    <xf numFmtId="4" fontId="2" fillId="0" borderId="36" xfId="0" applyNumberFormat="1" applyFont="1" applyBorder="1" applyAlignment="1" applyProtection="1">
      <alignment vertical="center"/>
    </xf>
    <xf numFmtId="4" fontId="2" fillId="0" borderId="108" xfId="0" applyNumberFormat="1" applyFont="1" applyBorder="1" applyAlignment="1" applyProtection="1">
      <alignment vertical="center"/>
    </xf>
    <xf numFmtId="4" fontId="4" fillId="0" borderId="104" xfId="0" applyNumberFormat="1" applyFont="1" applyBorder="1" applyAlignment="1" applyProtection="1">
      <alignment vertical="center"/>
    </xf>
    <xf numFmtId="1" fontId="2" fillId="0" borderId="2" xfId="0" applyNumberFormat="1" applyFont="1" applyBorder="1" applyAlignment="1" applyProtection="1">
      <alignment horizontal="right" vertical="center"/>
    </xf>
    <xf numFmtId="0" fontId="2" fillId="0" borderId="2" xfId="0" applyFont="1" applyBorder="1" applyAlignment="1" applyProtection="1">
      <alignment horizontal="right" vertical="center"/>
    </xf>
    <xf numFmtId="0" fontId="2" fillId="0" borderId="35" xfId="0" applyFont="1" applyBorder="1" applyAlignment="1" applyProtection="1">
      <alignment horizontal="left" vertical="center"/>
    </xf>
    <xf numFmtId="0" fontId="2" fillId="0" borderId="36" xfId="0" applyFont="1" applyBorder="1" applyAlignment="1" applyProtection="1">
      <alignment horizontal="left" vertical="center"/>
    </xf>
    <xf numFmtId="0" fontId="2" fillId="0" borderId="58" xfId="0" applyFont="1" applyBorder="1" applyAlignment="1" applyProtection="1">
      <alignment horizontal="left" vertical="center"/>
    </xf>
    <xf numFmtId="4" fontId="2" fillId="0" borderId="106" xfId="0" applyNumberFormat="1" applyFont="1" applyBorder="1" applyAlignment="1" applyProtection="1">
      <alignment vertical="center"/>
    </xf>
    <xf numFmtId="4" fontId="2" fillId="0" borderId="45" xfId="0" applyNumberFormat="1" applyFont="1" applyBorder="1" applyAlignment="1" applyProtection="1">
      <alignment vertical="center"/>
    </xf>
    <xf numFmtId="0" fontId="4" fillId="0" borderId="99" xfId="0" applyFont="1" applyBorder="1" applyAlignment="1" applyProtection="1">
      <alignment horizontal="left" vertical="center"/>
    </xf>
    <xf numFmtId="0" fontId="2" fillId="0" borderId="107" xfId="0" applyFont="1" applyBorder="1" applyAlignment="1" applyProtection="1">
      <alignment horizontal="left" vertical="center"/>
    </xf>
    <xf numFmtId="0" fontId="2" fillId="0" borderId="106" xfId="0" applyFont="1" applyBorder="1" applyAlignment="1" applyProtection="1">
      <alignment horizontal="left" vertical="center"/>
    </xf>
    <xf numFmtId="0" fontId="3" fillId="0" borderId="16" xfId="0" applyFont="1" applyFill="1" applyBorder="1" applyAlignment="1" applyProtection="1">
      <alignment horizontal="left" vertical="center"/>
    </xf>
    <xf numFmtId="0" fontId="3" fillId="0" borderId="1" xfId="0" applyFont="1" applyFill="1" applyBorder="1" applyAlignment="1" applyProtection="1">
      <alignment horizontal="left" vertical="center"/>
    </xf>
    <xf numFmtId="0" fontId="3" fillId="0" borderId="17" xfId="0" applyFont="1" applyFill="1" applyBorder="1" applyAlignment="1" applyProtection="1">
      <alignment horizontal="left" vertical="center"/>
    </xf>
    <xf numFmtId="4" fontId="4" fillId="0" borderId="103" xfId="0" applyNumberFormat="1" applyFont="1" applyBorder="1" applyAlignment="1" applyProtection="1">
      <alignment vertical="center"/>
    </xf>
    <xf numFmtId="4" fontId="4" fillId="0" borderId="18" xfId="0" applyNumberFormat="1" applyFont="1" applyBorder="1" applyAlignment="1" applyProtection="1">
      <alignment vertical="center"/>
    </xf>
    <xf numFmtId="0" fontId="2" fillId="0" borderId="60" xfId="0" applyFont="1" applyFill="1" applyBorder="1" applyAlignment="1" applyProtection="1">
      <alignment horizontal="left" vertical="center"/>
    </xf>
    <xf numFmtId="4" fontId="2" fillId="0" borderId="104" xfId="0" applyNumberFormat="1" applyFont="1" applyFill="1" applyBorder="1" applyAlignment="1" applyProtection="1">
      <alignment vertical="center"/>
    </xf>
    <xf numFmtId="4" fontId="4" fillId="0" borderId="105" xfId="0" applyNumberFormat="1" applyFont="1" applyBorder="1" applyAlignment="1" applyProtection="1">
      <alignment vertical="center"/>
    </xf>
    <xf numFmtId="4" fontId="4" fillId="0" borderId="30" xfId="0" applyNumberFormat="1" applyFont="1" applyBorder="1" applyAlignment="1" applyProtection="1">
      <alignment vertical="center"/>
    </xf>
    <xf numFmtId="4" fontId="2" fillId="0" borderId="105" xfId="0" applyNumberFormat="1" applyFont="1" applyFill="1" applyBorder="1" applyAlignment="1" applyProtection="1">
      <alignment vertical="center"/>
    </xf>
    <xf numFmtId="0" fontId="3" fillId="0" borderId="47" xfId="0" applyFont="1" applyBorder="1" applyAlignment="1" applyProtection="1">
      <alignment horizontal="center" vertical="center"/>
    </xf>
    <xf numFmtId="0" fontId="3" fillId="0" borderId="103" xfId="0" applyFont="1" applyBorder="1" applyAlignment="1" applyProtection="1">
      <alignment horizontal="center" vertical="center"/>
    </xf>
    <xf numFmtId="4" fontId="4" fillId="0" borderId="102" xfId="0" applyNumberFormat="1" applyFont="1" applyBorder="1" applyAlignment="1" applyProtection="1">
      <alignment vertical="center"/>
    </xf>
    <xf numFmtId="4" fontId="2" fillId="0" borderId="103" xfId="0" applyNumberFormat="1" applyFont="1" applyFill="1" applyBorder="1" applyAlignment="1" applyProtection="1">
      <alignment vertical="center"/>
    </xf>
    <xf numFmtId="0" fontId="4" fillId="0" borderId="100" xfId="0" applyFont="1" applyBorder="1" applyAlignment="1" applyProtection="1">
      <alignment horizontal="left" vertical="center"/>
    </xf>
    <xf numFmtId="0" fontId="4" fillId="0" borderId="101" xfId="0" applyFont="1" applyBorder="1" applyAlignment="1" applyProtection="1">
      <alignment horizontal="left" vertical="center"/>
    </xf>
    <xf numFmtId="0" fontId="4" fillId="0" borderId="102" xfId="0" applyFont="1" applyBorder="1" applyAlignment="1" applyProtection="1">
      <alignment horizontal="left" vertical="center"/>
    </xf>
    <xf numFmtId="4" fontId="26" fillId="9" borderId="114" xfId="0" applyNumberFormat="1" applyFont="1" applyFill="1" applyBorder="1" applyAlignment="1" applyProtection="1">
      <alignment horizontal="right"/>
    </xf>
    <xf numFmtId="4" fontId="26" fillId="9" borderId="115" xfId="0" applyNumberFormat="1" applyFont="1" applyFill="1" applyBorder="1" applyAlignment="1" applyProtection="1">
      <alignment horizontal="right"/>
    </xf>
    <xf numFmtId="4" fontId="26" fillId="9" borderId="112" xfId="0" applyNumberFormat="1" applyFont="1" applyFill="1" applyBorder="1" applyAlignment="1" applyProtection="1">
      <alignment horizontal="right"/>
    </xf>
    <xf numFmtId="0" fontId="26" fillId="9" borderId="97" xfId="0" applyFont="1" applyFill="1" applyBorder="1" applyAlignment="1" applyProtection="1">
      <alignment horizontal="right"/>
    </xf>
    <xf numFmtId="0" fontId="26" fillId="9" borderId="113" xfId="0" applyFont="1" applyFill="1" applyBorder="1" applyAlignment="1" applyProtection="1">
      <alignment horizontal="right"/>
    </xf>
    <xf numFmtId="4" fontId="26" fillId="9" borderId="117" xfId="0" applyNumberFormat="1" applyFont="1" applyFill="1" applyBorder="1" applyAlignment="1" applyProtection="1">
      <alignment horizontal="right"/>
    </xf>
    <xf numFmtId="4" fontId="26" fillId="9" borderId="118" xfId="0" applyNumberFormat="1" applyFont="1" applyFill="1" applyBorder="1" applyAlignment="1" applyProtection="1">
      <alignment horizontal="right"/>
    </xf>
    <xf numFmtId="4" fontId="26" fillId="9" borderId="116" xfId="0" applyNumberFormat="1" applyFont="1" applyFill="1" applyBorder="1" applyAlignment="1" applyProtection="1">
      <alignment horizontal="right"/>
    </xf>
    <xf numFmtId="0" fontId="26" fillId="9" borderId="116" xfId="0" applyFont="1" applyFill="1" applyBorder="1" applyAlignment="1" applyProtection="1">
      <alignment horizontal="right"/>
    </xf>
    <xf numFmtId="0" fontId="26" fillId="9" borderId="115" xfId="0" applyFont="1" applyFill="1" applyBorder="1" applyAlignment="1" applyProtection="1">
      <alignment horizontal="right"/>
    </xf>
    <xf numFmtId="0" fontId="26" fillId="9" borderId="114" xfId="0" applyFont="1" applyFill="1" applyBorder="1" applyAlignment="1" applyProtection="1">
      <alignment horizontal="left"/>
    </xf>
    <xf numFmtId="0" fontId="26" fillId="9" borderId="115" xfId="0" applyFont="1" applyFill="1" applyBorder="1" applyAlignment="1" applyProtection="1">
      <alignment horizontal="left"/>
    </xf>
    <xf numFmtId="0" fontId="26" fillId="9" borderId="116" xfId="0" applyFont="1" applyFill="1" applyBorder="1" applyAlignment="1" applyProtection="1">
      <alignment horizontal="left"/>
    </xf>
    <xf numFmtId="0" fontId="26" fillId="9" borderId="85" xfId="0" applyFont="1" applyFill="1" applyBorder="1" applyAlignment="1" applyProtection="1">
      <alignment horizontal="left"/>
    </xf>
    <xf numFmtId="0" fontId="26" fillId="9" borderId="111" xfId="0" applyFont="1" applyFill="1" applyBorder="1" applyAlignment="1" applyProtection="1">
      <alignment horizontal="left"/>
    </xf>
    <xf numFmtId="0" fontId="26" fillId="9" borderId="112" xfId="0" applyFont="1" applyFill="1" applyBorder="1" applyAlignment="1" applyProtection="1">
      <alignment horizontal="left"/>
    </xf>
    <xf numFmtId="0" fontId="26" fillId="9" borderId="113" xfId="0" applyFont="1" applyFill="1" applyBorder="1" applyAlignment="1" applyProtection="1">
      <alignment horizontal="left"/>
    </xf>
    <xf numFmtId="0" fontId="26" fillId="9" borderId="86" xfId="0" applyFont="1" applyFill="1" applyBorder="1" applyAlignment="1" applyProtection="1">
      <alignment horizontal="left"/>
    </xf>
    <xf numFmtId="0" fontId="26" fillId="9" borderId="97" xfId="0" applyFont="1" applyFill="1" applyBorder="1" applyAlignment="1" applyProtection="1">
      <alignment horizontal="left"/>
    </xf>
    <xf numFmtId="0" fontId="26" fillId="9" borderId="109" xfId="0" applyFont="1" applyFill="1" applyBorder="1" applyAlignment="1" applyProtection="1">
      <alignment horizontal="left"/>
    </xf>
    <xf numFmtId="0" fontId="26" fillId="9" borderId="110" xfId="0" applyFont="1" applyFill="1" applyBorder="1" applyAlignment="1" applyProtection="1">
      <alignment horizontal="left"/>
    </xf>
    <xf numFmtId="0" fontId="26" fillId="9" borderId="98" xfId="0" applyFont="1" applyFill="1" applyBorder="1" applyAlignment="1" applyProtection="1">
      <alignment horizontal="left"/>
    </xf>
    <xf numFmtId="0" fontId="26" fillId="9" borderId="117" xfId="0" applyFont="1" applyFill="1" applyBorder="1" applyAlignment="1" applyProtection="1">
      <alignment horizontal="left"/>
    </xf>
    <xf numFmtId="0" fontId="26" fillId="9" borderId="118" xfId="0" applyFont="1" applyFill="1" applyBorder="1" applyAlignment="1" applyProtection="1">
      <alignment horizontal="left"/>
    </xf>
    <xf numFmtId="4" fontId="26" fillId="9" borderId="109" xfId="0" applyNumberFormat="1" applyFont="1" applyFill="1" applyBorder="1" applyAlignment="1" applyProtection="1">
      <alignment horizontal="right"/>
    </xf>
    <xf numFmtId="0" fontId="26" fillId="9" borderId="98" xfId="0" applyFont="1" applyFill="1" applyBorder="1" applyAlignment="1" applyProtection="1">
      <alignment horizontal="right"/>
    </xf>
    <xf numFmtId="0" fontId="26" fillId="9" borderId="110" xfId="0" applyFont="1" applyFill="1" applyBorder="1" applyAlignment="1" applyProtection="1">
      <alignment horizontal="right"/>
    </xf>
    <xf numFmtId="4" fontId="26" fillId="9" borderId="85" xfId="0" applyNumberFormat="1" applyFont="1" applyFill="1" applyBorder="1" applyAlignment="1" applyProtection="1">
      <alignment horizontal="right"/>
    </xf>
    <xf numFmtId="0" fontId="26" fillId="9" borderId="86" xfId="0" applyFont="1" applyFill="1" applyBorder="1" applyAlignment="1" applyProtection="1">
      <alignment horizontal="right"/>
    </xf>
    <xf numFmtId="0" fontId="26" fillId="9" borderId="111" xfId="0" applyFont="1" applyFill="1" applyBorder="1" applyAlignment="1" applyProtection="1">
      <alignment horizontal="right"/>
    </xf>
    <xf numFmtId="4" fontId="26" fillId="9" borderId="110" xfId="0" applyNumberFormat="1" applyFont="1" applyFill="1" applyBorder="1" applyAlignment="1" applyProtection="1">
      <alignment horizontal="right"/>
    </xf>
    <xf numFmtId="4" fontId="26" fillId="9" borderId="98" xfId="0" applyNumberFormat="1" applyFont="1" applyFill="1" applyBorder="1" applyAlignment="1" applyProtection="1">
      <alignment horizontal="right"/>
    </xf>
    <xf numFmtId="4" fontId="26" fillId="9" borderId="41" xfId="0" applyNumberFormat="1" applyFont="1" applyFill="1" applyBorder="1" applyAlignment="1" applyProtection="1">
      <alignment horizontal="right"/>
    </xf>
    <xf numFmtId="4" fontId="26" fillId="9" borderId="42" xfId="0" applyNumberFormat="1" applyFont="1" applyFill="1" applyBorder="1" applyAlignment="1" applyProtection="1">
      <alignment horizontal="right"/>
    </xf>
    <xf numFmtId="4" fontId="26" fillId="9" borderId="31" xfId="0" applyNumberFormat="1" applyFont="1" applyFill="1" applyBorder="1" applyAlignment="1" applyProtection="1">
      <alignment horizontal="right"/>
    </xf>
    <xf numFmtId="0" fontId="26" fillId="9" borderId="42" xfId="0" applyFont="1" applyFill="1" applyBorder="1" applyAlignment="1" applyProtection="1">
      <alignment horizontal="right"/>
    </xf>
    <xf numFmtId="4" fontId="26" fillId="9" borderId="113" xfId="0" applyNumberFormat="1" applyFont="1" applyFill="1" applyBorder="1" applyAlignment="1" applyProtection="1">
      <alignment horizontal="right"/>
    </xf>
    <xf numFmtId="4" fontId="26" fillId="9" borderId="97" xfId="0" applyNumberFormat="1" applyFont="1" applyFill="1" applyBorder="1" applyAlignment="1" applyProtection="1">
      <alignment horizontal="right"/>
    </xf>
    <xf numFmtId="0" fontId="26" fillId="4" borderId="0" xfId="0" applyFont="1" applyFill="1" applyBorder="1" applyAlignment="1" applyProtection="1">
      <alignment horizontal="left"/>
      <protection locked="0"/>
    </xf>
    <xf numFmtId="0" fontId="26" fillId="4" borderId="54" xfId="0" applyFont="1" applyFill="1" applyBorder="1" applyAlignment="1" applyProtection="1">
      <alignment horizontal="left"/>
      <protection locked="0"/>
    </xf>
    <xf numFmtId="0" fontId="26" fillId="9" borderId="119" xfId="0" applyFont="1" applyFill="1" applyBorder="1" applyAlignment="1" applyProtection="1">
      <alignment horizontal="left"/>
    </xf>
    <xf numFmtId="0" fontId="26" fillId="4" borderId="53" xfId="0" applyFont="1" applyFill="1" applyBorder="1" applyAlignment="1" applyProtection="1">
      <alignment horizontal="left"/>
      <protection locked="0"/>
    </xf>
    <xf numFmtId="0" fontId="26" fillId="4" borderId="16" xfId="0" applyFont="1" applyFill="1" applyBorder="1" applyAlignment="1" applyProtection="1">
      <alignment horizontal="left"/>
      <protection locked="0"/>
    </xf>
    <xf numFmtId="0" fontId="26" fillId="4" borderId="1" xfId="0" applyFont="1" applyFill="1" applyBorder="1" applyAlignment="1" applyProtection="1">
      <alignment horizontal="left"/>
      <protection locked="0"/>
    </xf>
    <xf numFmtId="0" fontId="26" fillId="4" borderId="17" xfId="0" applyFont="1" applyFill="1" applyBorder="1" applyAlignment="1" applyProtection="1">
      <alignment horizontal="left"/>
      <protection locked="0"/>
    </xf>
    <xf numFmtId="2" fontId="26" fillId="9" borderId="16" xfId="0" applyNumberFormat="1" applyFont="1" applyFill="1" applyBorder="1" applyAlignment="1" applyProtection="1">
      <alignment horizontal="left"/>
    </xf>
    <xf numFmtId="2" fontId="26" fillId="9" borderId="1" xfId="0" applyNumberFormat="1" applyFont="1" applyFill="1" applyBorder="1" applyAlignment="1" applyProtection="1">
      <alignment horizontal="left"/>
    </xf>
    <xf numFmtId="2" fontId="26" fillId="9" borderId="17" xfId="0" applyNumberFormat="1" applyFont="1" applyFill="1" applyBorder="1" applyAlignment="1" applyProtection="1">
      <alignment horizontal="left"/>
    </xf>
    <xf numFmtId="2" fontId="26" fillId="9" borderId="53" xfId="0" applyNumberFormat="1" applyFont="1" applyFill="1" applyBorder="1" applyAlignment="1" applyProtection="1">
      <alignment horizontal="left" vertical="top"/>
    </xf>
    <xf numFmtId="2" fontId="26" fillId="9" borderId="0" xfId="0" applyNumberFormat="1" applyFont="1" applyFill="1" applyBorder="1" applyAlignment="1" applyProtection="1">
      <alignment horizontal="left" vertical="top"/>
    </xf>
    <xf numFmtId="2" fontId="26" fillId="9" borderId="54" xfId="0" applyNumberFormat="1" applyFont="1" applyFill="1" applyBorder="1" applyAlignment="1" applyProtection="1">
      <alignment horizontal="left" vertical="top"/>
    </xf>
    <xf numFmtId="2" fontId="26" fillId="9" borderId="16" xfId="0" applyNumberFormat="1" applyFont="1" applyFill="1" applyBorder="1" applyAlignment="1" applyProtection="1">
      <alignment horizontal="left" vertical="top"/>
    </xf>
    <xf numFmtId="2" fontId="26" fillId="9" borderId="1" xfId="0" applyNumberFormat="1" applyFont="1" applyFill="1" applyBorder="1" applyAlignment="1" applyProtection="1">
      <alignment horizontal="left" vertical="top"/>
    </xf>
    <xf numFmtId="2" fontId="26" fillId="9" borderId="17" xfId="0" applyNumberFormat="1" applyFont="1" applyFill="1" applyBorder="1" applyAlignment="1" applyProtection="1">
      <alignment horizontal="left" vertical="top"/>
    </xf>
    <xf numFmtId="4" fontId="26" fillId="9" borderId="16" xfId="0" applyNumberFormat="1" applyFont="1" applyFill="1" applyBorder="1" applyAlignment="1" applyProtection="1">
      <alignment horizontal="right"/>
    </xf>
    <xf numFmtId="4" fontId="26" fillId="9" borderId="1" xfId="0" applyNumberFormat="1" applyFont="1" applyFill="1" applyBorder="1" applyAlignment="1" applyProtection="1">
      <alignment horizontal="right"/>
    </xf>
    <xf numFmtId="4" fontId="26" fillId="9" borderId="17" xfId="0" applyNumberFormat="1" applyFont="1" applyFill="1" applyBorder="1" applyAlignment="1" applyProtection="1">
      <alignment horizontal="right"/>
    </xf>
    <xf numFmtId="49" fontId="26" fillId="9" borderId="16" xfId="0" applyNumberFormat="1" applyFont="1" applyFill="1" applyBorder="1" applyAlignment="1" applyProtection="1">
      <alignment horizontal="left"/>
    </xf>
    <xf numFmtId="0" fontId="26" fillId="9" borderId="1" xfId="0" applyNumberFormat="1" applyFont="1" applyFill="1" applyBorder="1" applyAlignment="1" applyProtection="1">
      <alignment horizontal="left"/>
    </xf>
    <xf numFmtId="0" fontId="26" fillId="9" borderId="17" xfId="0" applyNumberFormat="1" applyFont="1" applyFill="1" applyBorder="1" applyAlignment="1" applyProtection="1">
      <alignment horizontal="left"/>
    </xf>
    <xf numFmtId="0" fontId="26" fillId="9" borderId="1" xfId="0" applyFont="1" applyFill="1" applyBorder="1" applyAlignment="1" applyProtection="1">
      <alignment horizontal="left"/>
    </xf>
    <xf numFmtId="0" fontId="26" fillId="9" borderId="17" xfId="0" applyFont="1" applyFill="1" applyBorder="1" applyAlignment="1" applyProtection="1">
      <alignment horizontal="left"/>
    </xf>
    <xf numFmtId="174" fontId="26" fillId="9" borderId="16" xfId="0" applyNumberFormat="1" applyFont="1" applyFill="1" applyBorder="1" applyAlignment="1" applyProtection="1">
      <alignment horizontal="left"/>
    </xf>
    <xf numFmtId="174" fontId="26" fillId="9" borderId="1" xfId="0" applyNumberFormat="1" applyFont="1" applyFill="1" applyBorder="1" applyAlignment="1" applyProtection="1">
      <alignment horizontal="left"/>
    </xf>
    <xf numFmtId="174" fontId="26" fillId="9" borderId="17" xfId="0" applyNumberFormat="1" applyFont="1" applyFill="1" applyBorder="1" applyAlignment="1" applyProtection="1">
      <alignment horizontal="left"/>
    </xf>
    <xf numFmtId="219" fontId="26" fillId="9" borderId="16" xfId="0" applyNumberFormat="1" applyFont="1" applyFill="1" applyBorder="1" applyAlignment="1" applyProtection="1">
      <alignment horizontal="left"/>
    </xf>
    <xf numFmtId="219" fontId="26" fillId="9" borderId="1" xfId="0" applyNumberFormat="1" applyFont="1" applyFill="1" applyBorder="1" applyAlignment="1" applyProtection="1">
      <alignment horizontal="left"/>
    </xf>
    <xf numFmtId="219" fontId="26" fillId="9" borderId="17" xfId="0" applyNumberFormat="1" applyFont="1" applyFill="1" applyBorder="1" applyAlignment="1" applyProtection="1">
      <alignment horizontal="left"/>
    </xf>
    <xf numFmtId="0" fontId="2" fillId="4" borderId="19" xfId="0" applyFont="1" applyFill="1" applyBorder="1" applyAlignment="1" applyProtection="1">
      <alignment horizontal="left" vertical="center"/>
      <protection locked="0"/>
    </xf>
    <xf numFmtId="0" fontId="26" fillId="4" borderId="19" xfId="0" applyFont="1" applyFill="1" applyBorder="1" applyAlignment="1" applyProtection="1">
      <alignment horizontal="left"/>
      <protection locked="0"/>
    </xf>
    <xf numFmtId="0" fontId="26" fillId="4" borderId="26" xfId="0" applyFont="1" applyFill="1" applyBorder="1" applyAlignment="1" applyProtection="1">
      <alignment horizontal="left"/>
      <protection locked="0"/>
    </xf>
    <xf numFmtId="0" fontId="26" fillId="4" borderId="20" xfId="0" applyFont="1" applyFill="1" applyBorder="1" applyAlignment="1" applyProtection="1">
      <alignment horizontal="left"/>
      <protection locked="0"/>
    </xf>
    <xf numFmtId="0" fontId="26" fillId="4" borderId="28" xfId="0" applyFont="1" applyFill="1" applyBorder="1" applyAlignment="1" applyProtection="1">
      <alignment horizontal="left"/>
      <protection locked="0"/>
    </xf>
    <xf numFmtId="4" fontId="26" fillId="9" borderId="119" xfId="0" applyNumberFormat="1" applyFont="1" applyFill="1" applyBorder="1" applyAlignment="1" applyProtection="1">
      <alignment horizontal="right"/>
    </xf>
    <xf numFmtId="0" fontId="26" fillId="9" borderId="119" xfId="0" applyFont="1" applyFill="1" applyBorder="1" applyAlignment="1" applyProtection="1">
      <alignment horizontal="right"/>
    </xf>
    <xf numFmtId="0" fontId="26" fillId="9" borderId="118" xfId="0" applyFont="1" applyFill="1" applyBorder="1" applyAlignment="1" applyProtection="1">
      <alignment horizontal="right"/>
    </xf>
    <xf numFmtId="4" fontId="26" fillId="9" borderId="111" xfId="0" applyNumberFormat="1" applyFont="1" applyFill="1" applyBorder="1" applyAlignment="1" applyProtection="1">
      <alignment horizontal="right"/>
    </xf>
    <xf numFmtId="4" fontId="26" fillId="9" borderId="86" xfId="0" applyNumberFormat="1" applyFont="1" applyFill="1" applyBorder="1" applyAlignment="1" applyProtection="1">
      <alignment horizontal="right"/>
    </xf>
    <xf numFmtId="4" fontId="26" fillId="9" borderId="114" xfId="0" applyNumberFormat="1" applyFont="1" applyFill="1" applyBorder="1" applyAlignment="1" applyProtection="1">
      <alignment horizontal="right"/>
      <protection locked="0"/>
    </xf>
    <xf numFmtId="4" fontId="26" fillId="9" borderId="116" xfId="0" applyNumberFormat="1" applyFont="1" applyFill="1" applyBorder="1" applyAlignment="1" applyProtection="1">
      <alignment horizontal="right"/>
      <protection locked="0"/>
    </xf>
    <xf numFmtId="4" fontId="26" fillId="9" borderId="115" xfId="0" applyNumberFormat="1" applyFont="1" applyFill="1" applyBorder="1" applyAlignment="1" applyProtection="1">
      <alignment horizontal="right"/>
      <protection locked="0"/>
    </xf>
    <xf numFmtId="0" fontId="26" fillId="9" borderId="116" xfId="0" applyFont="1" applyFill="1" applyBorder="1" applyAlignment="1" applyProtection="1">
      <alignment horizontal="right"/>
      <protection locked="0"/>
    </xf>
    <xf numFmtId="0" fontId="26" fillId="9" borderId="115" xfId="0" applyFont="1" applyFill="1" applyBorder="1" applyAlignment="1" applyProtection="1">
      <alignment horizontal="right"/>
      <protection locked="0"/>
    </xf>
    <xf numFmtId="0" fontId="26" fillId="0" borderId="0" xfId="0" applyFont="1" applyBorder="1" applyAlignment="1">
      <alignment horizontal="center"/>
    </xf>
    <xf numFmtId="0" fontId="26" fillId="0" borderId="53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4" fontId="26" fillId="9" borderId="41" xfId="0" applyNumberFormat="1" applyFont="1" applyFill="1" applyBorder="1" applyAlignment="1" applyProtection="1">
      <alignment horizontal="right"/>
      <protection locked="0"/>
    </xf>
    <xf numFmtId="4" fontId="26" fillId="9" borderId="31" xfId="0" applyNumberFormat="1" applyFont="1" applyFill="1" applyBorder="1" applyAlignment="1" applyProtection="1">
      <alignment horizontal="right"/>
      <protection locked="0"/>
    </xf>
    <xf numFmtId="4" fontId="26" fillId="9" borderId="42" xfId="0" applyNumberFormat="1" applyFont="1" applyFill="1" applyBorder="1" applyAlignment="1" applyProtection="1">
      <alignment horizontal="right"/>
      <protection locked="0"/>
    </xf>
    <xf numFmtId="0" fontId="26" fillId="4" borderId="16" xfId="0" applyFont="1" applyFill="1" applyBorder="1" applyAlignment="1">
      <alignment horizontal="left"/>
    </xf>
    <xf numFmtId="0" fontId="26" fillId="4" borderId="1" xfId="0" applyFont="1" applyFill="1" applyBorder="1" applyAlignment="1">
      <alignment horizontal="left"/>
    </xf>
    <xf numFmtId="0" fontId="26" fillId="4" borderId="17" xfId="0" applyFont="1" applyFill="1" applyBorder="1" applyAlignment="1">
      <alignment horizontal="left"/>
    </xf>
    <xf numFmtId="0" fontId="26" fillId="9" borderId="0" xfId="0" applyFont="1" applyFill="1" applyBorder="1" applyAlignment="1" applyProtection="1">
      <alignment horizontal="left"/>
    </xf>
    <xf numFmtId="4" fontId="26" fillId="9" borderId="109" xfId="0" applyNumberFormat="1" applyFont="1" applyFill="1" applyBorder="1" applyAlignment="1" applyProtection="1">
      <alignment horizontal="right"/>
      <protection locked="0"/>
    </xf>
    <xf numFmtId="0" fontId="26" fillId="9" borderId="110" xfId="0" applyFont="1" applyFill="1" applyBorder="1" applyAlignment="1" applyProtection="1">
      <alignment horizontal="right"/>
      <protection locked="0"/>
    </xf>
    <xf numFmtId="4" fontId="26" fillId="9" borderId="85" xfId="0" applyNumberFormat="1" applyFont="1" applyFill="1" applyBorder="1" applyAlignment="1" applyProtection="1">
      <alignment horizontal="right"/>
      <protection locked="0"/>
    </xf>
    <xf numFmtId="0" fontId="26" fillId="9" borderId="86" xfId="0" applyFont="1" applyFill="1" applyBorder="1" applyAlignment="1" applyProtection="1">
      <alignment horizontal="right"/>
      <protection locked="0"/>
    </xf>
    <xf numFmtId="0" fontId="26" fillId="9" borderId="111" xfId="0" applyFont="1" applyFill="1" applyBorder="1" applyAlignment="1" applyProtection="1">
      <alignment horizontal="right"/>
      <protection locked="0"/>
    </xf>
    <xf numFmtId="0" fontId="26" fillId="9" borderId="98" xfId="0" applyFont="1" applyFill="1" applyBorder="1" applyAlignment="1" applyProtection="1">
      <alignment horizontal="right"/>
      <protection locked="0"/>
    </xf>
    <xf numFmtId="4" fontId="26" fillId="9" borderId="112" xfId="0" applyNumberFormat="1" applyFont="1" applyFill="1" applyBorder="1" applyAlignment="1" applyProtection="1">
      <alignment horizontal="right"/>
      <protection locked="0"/>
    </xf>
    <xf numFmtId="4" fontId="26" fillId="9" borderId="113" xfId="0" applyNumberFormat="1" applyFont="1" applyFill="1" applyBorder="1" applyAlignment="1" applyProtection="1">
      <alignment horizontal="right"/>
      <protection locked="0"/>
    </xf>
    <xf numFmtId="4" fontId="26" fillId="9" borderId="97" xfId="0" applyNumberFormat="1" applyFont="1" applyFill="1" applyBorder="1" applyAlignment="1" applyProtection="1">
      <alignment horizontal="right"/>
      <protection locked="0"/>
    </xf>
    <xf numFmtId="0" fontId="26" fillId="9" borderId="97" xfId="0" applyFont="1" applyFill="1" applyBorder="1" applyAlignment="1" applyProtection="1">
      <alignment horizontal="right"/>
      <protection locked="0"/>
    </xf>
    <xf numFmtId="0" fontId="26" fillId="9" borderId="113" xfId="0" applyFont="1" applyFill="1" applyBorder="1" applyAlignment="1" applyProtection="1">
      <alignment horizontal="right"/>
      <protection locked="0"/>
    </xf>
    <xf numFmtId="4" fontId="26" fillId="9" borderId="111" xfId="0" applyNumberFormat="1" applyFont="1" applyFill="1" applyBorder="1" applyAlignment="1" applyProtection="1">
      <alignment horizontal="right"/>
      <protection locked="0"/>
    </xf>
    <xf numFmtId="4" fontId="26" fillId="9" borderId="86" xfId="0" applyNumberFormat="1" applyFont="1" applyFill="1" applyBorder="1" applyAlignment="1" applyProtection="1">
      <alignment horizontal="right"/>
      <protection locked="0"/>
    </xf>
    <xf numFmtId="4" fontId="26" fillId="9" borderId="110" xfId="0" applyNumberFormat="1" applyFont="1" applyFill="1" applyBorder="1" applyAlignment="1" applyProtection="1">
      <alignment horizontal="right"/>
      <protection locked="0"/>
    </xf>
    <xf numFmtId="4" fontId="26" fillId="9" borderId="98" xfId="0" applyNumberFormat="1" applyFont="1" applyFill="1" applyBorder="1" applyAlignment="1" applyProtection="1">
      <alignment horizontal="right"/>
      <protection locked="0"/>
    </xf>
    <xf numFmtId="4" fontId="26" fillId="9" borderId="117" xfId="0" applyNumberFormat="1" applyFont="1" applyFill="1" applyBorder="1" applyAlignment="1" applyProtection="1">
      <alignment horizontal="right"/>
      <protection locked="0"/>
    </xf>
    <xf numFmtId="0" fontId="26" fillId="9" borderId="119" xfId="0" applyFont="1" applyFill="1" applyBorder="1" applyAlignment="1" applyProtection="1">
      <alignment horizontal="right"/>
      <protection locked="0"/>
    </xf>
    <xf numFmtId="0" fontId="26" fillId="9" borderId="118" xfId="0" applyFont="1" applyFill="1" applyBorder="1" applyAlignment="1" applyProtection="1">
      <alignment horizontal="right"/>
      <protection locked="0"/>
    </xf>
    <xf numFmtId="4" fontId="26" fillId="9" borderId="118" xfId="0" applyNumberFormat="1" applyFont="1" applyFill="1" applyBorder="1" applyAlignment="1" applyProtection="1">
      <alignment horizontal="right"/>
      <protection locked="0"/>
    </xf>
    <xf numFmtId="4" fontId="26" fillId="9" borderId="119" xfId="0" applyNumberFormat="1" applyFont="1" applyFill="1" applyBorder="1" applyAlignment="1" applyProtection="1">
      <alignment horizontal="right"/>
      <protection locked="0"/>
    </xf>
    <xf numFmtId="0" fontId="26" fillId="9" borderId="117" xfId="0" applyFont="1" applyFill="1" applyBorder="1" applyAlignment="1" applyProtection="1">
      <alignment horizontal="left"/>
      <protection locked="0"/>
    </xf>
    <xf numFmtId="0" fontId="26" fillId="9" borderId="119" xfId="0" applyFont="1" applyFill="1" applyBorder="1" applyAlignment="1" applyProtection="1">
      <alignment horizontal="left"/>
      <protection locked="0"/>
    </xf>
    <xf numFmtId="0" fontId="26" fillId="9" borderId="118" xfId="0" applyFont="1" applyFill="1" applyBorder="1" applyAlignment="1" applyProtection="1">
      <alignment horizontal="left"/>
      <protection locked="0"/>
    </xf>
    <xf numFmtId="0" fontId="26" fillId="9" borderId="109" xfId="0" applyFont="1" applyFill="1" applyBorder="1" applyAlignment="1" applyProtection="1">
      <alignment horizontal="left"/>
      <protection locked="0"/>
    </xf>
    <xf numFmtId="0" fontId="26" fillId="9" borderId="98" xfId="0" applyFont="1" applyFill="1" applyBorder="1" applyAlignment="1" applyProtection="1">
      <alignment horizontal="left"/>
      <protection locked="0"/>
    </xf>
    <xf numFmtId="0" fontId="26" fillId="9" borderId="110" xfId="0" applyFont="1" applyFill="1" applyBorder="1" applyAlignment="1" applyProtection="1">
      <alignment horizontal="left"/>
      <protection locked="0"/>
    </xf>
    <xf numFmtId="0" fontId="26" fillId="9" borderId="85" xfId="0" applyFont="1" applyFill="1" applyBorder="1" applyAlignment="1" applyProtection="1">
      <alignment horizontal="left"/>
      <protection locked="0"/>
    </xf>
    <xf numFmtId="0" fontId="26" fillId="9" borderId="86" xfId="0" applyFont="1" applyFill="1" applyBorder="1" applyAlignment="1" applyProtection="1">
      <alignment horizontal="left"/>
      <protection locked="0"/>
    </xf>
    <xf numFmtId="0" fontId="26" fillId="9" borderId="111" xfId="0" applyFont="1" applyFill="1" applyBorder="1" applyAlignment="1" applyProtection="1">
      <alignment horizontal="left"/>
      <protection locked="0"/>
    </xf>
    <xf numFmtId="0" fontId="26" fillId="9" borderId="112" xfId="0" applyFont="1" applyFill="1" applyBorder="1" applyAlignment="1" applyProtection="1">
      <alignment horizontal="left"/>
      <protection locked="0"/>
    </xf>
    <xf numFmtId="0" fontId="26" fillId="9" borderId="97" xfId="0" applyFont="1" applyFill="1" applyBorder="1" applyAlignment="1" applyProtection="1">
      <alignment horizontal="left"/>
      <protection locked="0"/>
    </xf>
    <xf numFmtId="0" fontId="26" fillId="9" borderId="113" xfId="0" applyFont="1" applyFill="1" applyBorder="1" applyAlignment="1" applyProtection="1">
      <alignment horizontal="left"/>
      <protection locked="0"/>
    </xf>
    <xf numFmtId="0" fontId="26" fillId="9" borderId="114" xfId="0" applyFont="1" applyFill="1" applyBorder="1" applyAlignment="1" applyProtection="1">
      <alignment horizontal="left"/>
      <protection locked="0"/>
    </xf>
    <xf numFmtId="0" fontId="26" fillId="9" borderId="116" xfId="0" applyFont="1" applyFill="1" applyBorder="1" applyAlignment="1" applyProtection="1">
      <alignment horizontal="left"/>
      <protection locked="0"/>
    </xf>
    <xf numFmtId="0" fontId="26" fillId="9" borderId="115" xfId="0" applyFont="1" applyFill="1" applyBorder="1" applyAlignment="1" applyProtection="1">
      <alignment horizontal="left"/>
      <protection locked="0"/>
    </xf>
    <xf numFmtId="0" fontId="26" fillId="9" borderId="20" xfId="0" applyFont="1" applyFill="1" applyBorder="1" applyAlignment="1" applyProtection="1">
      <alignment horizontal="left"/>
    </xf>
    <xf numFmtId="0" fontId="26" fillId="9" borderId="28" xfId="0" applyFont="1" applyFill="1" applyBorder="1" applyAlignment="1" applyProtection="1">
      <alignment horizontal="left"/>
    </xf>
    <xf numFmtId="0" fontId="26" fillId="9" borderId="19" xfId="0" applyFont="1" applyFill="1" applyBorder="1" applyAlignment="1" applyProtection="1">
      <alignment horizontal="left"/>
    </xf>
    <xf numFmtId="0" fontId="26" fillId="9" borderId="26" xfId="0" applyFont="1" applyFill="1" applyBorder="1" applyAlignment="1" applyProtection="1">
      <alignment horizontal="left"/>
    </xf>
    <xf numFmtId="0" fontId="2" fillId="9" borderId="20" xfId="0" applyFont="1" applyFill="1" applyBorder="1" applyAlignment="1" applyProtection="1">
      <alignment horizontal="left" vertical="center"/>
    </xf>
    <xf numFmtId="0" fontId="2" fillId="9" borderId="28" xfId="0" applyFont="1" applyFill="1" applyBorder="1" applyAlignment="1" applyProtection="1">
      <alignment horizontal="left" vertical="center"/>
    </xf>
    <xf numFmtId="0" fontId="2" fillId="9" borderId="19" xfId="0" applyFont="1" applyFill="1" applyBorder="1" applyAlignment="1" applyProtection="1">
      <alignment horizontal="left" vertical="center"/>
    </xf>
    <xf numFmtId="0" fontId="2" fillId="9" borderId="26" xfId="0" applyFont="1" applyFill="1" applyBorder="1" applyAlignment="1" applyProtection="1">
      <alignment horizontal="left" vertical="center"/>
    </xf>
    <xf numFmtId="0" fontId="26" fillId="9" borderId="16" xfId="0" applyFont="1" applyFill="1" applyBorder="1" applyAlignment="1" applyProtection="1">
      <alignment horizontal="left"/>
    </xf>
    <xf numFmtId="0" fontId="26" fillId="9" borderId="54" xfId="0" applyFont="1" applyFill="1" applyBorder="1" applyAlignment="1" applyProtection="1">
      <alignment horizontal="left"/>
    </xf>
    <xf numFmtId="0" fontId="26" fillId="4" borderId="53" xfId="0" applyFont="1" applyFill="1" applyBorder="1" applyAlignment="1">
      <alignment horizontal="left"/>
    </xf>
    <xf numFmtId="0" fontId="26" fillId="4" borderId="0" xfId="0" applyFont="1" applyFill="1" applyBorder="1" applyAlignment="1">
      <alignment horizontal="left"/>
    </xf>
    <xf numFmtId="0" fontId="26" fillId="4" borderId="54" xfId="0" applyFont="1" applyFill="1" applyBorder="1" applyAlignment="1">
      <alignment horizontal="left"/>
    </xf>
    <xf numFmtId="49" fontId="26" fillId="9" borderId="16" xfId="0" applyNumberFormat="1" applyFont="1" applyFill="1" applyBorder="1" applyAlignment="1">
      <alignment horizontal="left"/>
    </xf>
    <xf numFmtId="0" fontId="26" fillId="9" borderId="1" xfId="0" applyFont="1" applyFill="1" applyBorder="1" applyAlignment="1">
      <alignment horizontal="left"/>
    </xf>
    <xf numFmtId="0" fontId="26" fillId="9" borderId="17" xfId="0" applyFont="1" applyFill="1" applyBorder="1" applyAlignment="1">
      <alignment horizontal="left"/>
    </xf>
    <xf numFmtId="0" fontId="26" fillId="9" borderId="16" xfId="0" applyFont="1" applyFill="1" applyBorder="1" applyAlignment="1">
      <alignment horizontal="left"/>
    </xf>
    <xf numFmtId="0" fontId="26" fillId="9" borderId="0" xfId="0" applyFont="1" applyFill="1" applyBorder="1" applyAlignment="1" applyProtection="1">
      <alignment horizontal="left"/>
      <protection locked="0"/>
    </xf>
    <xf numFmtId="0" fontId="26" fillId="9" borderId="54" xfId="0" applyFont="1" applyFill="1" applyBorder="1" applyAlignment="1" applyProtection="1">
      <alignment horizontal="left"/>
      <protection locked="0"/>
    </xf>
    <xf numFmtId="0" fontId="26" fillId="9" borderId="53" xfId="0" applyFont="1" applyFill="1" applyBorder="1" applyAlignment="1" applyProtection="1">
      <alignment horizontal="left"/>
      <protection locked="0"/>
    </xf>
    <xf numFmtId="0" fontId="26" fillId="9" borderId="16" xfId="0" applyFont="1" applyFill="1" applyBorder="1" applyAlignment="1" applyProtection="1">
      <alignment horizontal="left"/>
      <protection locked="0"/>
    </xf>
    <xf numFmtId="0" fontId="26" fillId="9" borderId="1" xfId="0" applyFont="1" applyFill="1" applyBorder="1" applyAlignment="1" applyProtection="1">
      <alignment horizontal="left"/>
      <protection locked="0"/>
    </xf>
    <xf numFmtId="0" fontId="26" fillId="9" borderId="17" xfId="0" applyFont="1" applyFill="1" applyBorder="1" applyAlignment="1" applyProtection="1">
      <alignment horizontal="left"/>
      <protection locked="0"/>
    </xf>
    <xf numFmtId="0" fontId="26" fillId="9" borderId="42" xfId="0" applyFont="1" applyFill="1" applyBorder="1" applyAlignment="1" applyProtection="1">
      <alignment horizontal="right"/>
      <protection locked="0"/>
    </xf>
    <xf numFmtId="0" fontId="4" fillId="0" borderId="0" xfId="0" applyFont="1" applyBorder="1" applyAlignment="1" applyProtection="1">
      <alignment horizontal="center" vertical="center"/>
    </xf>
    <xf numFmtId="0" fontId="4" fillId="0" borderId="54" xfId="0" applyFont="1" applyBorder="1" applyAlignment="1" applyProtection="1">
      <alignment horizontal="center" vertical="center"/>
    </xf>
    <xf numFmtId="0" fontId="3" fillId="0" borderId="39" xfId="0" applyFont="1" applyFill="1" applyBorder="1" applyAlignment="1" applyProtection="1">
      <alignment horizontal="right" vertical="center"/>
    </xf>
    <xf numFmtId="49" fontId="3" fillId="0" borderId="39" xfId="0" applyNumberFormat="1" applyFont="1" applyFill="1" applyBorder="1" applyAlignment="1" applyProtection="1">
      <alignment horizontal="left" vertical="center"/>
    </xf>
    <xf numFmtId="0" fontId="3" fillId="0" borderId="39" xfId="0" applyFont="1" applyBorder="1" applyAlignment="1" applyProtection="1">
      <alignment horizontal="right" vertical="center"/>
    </xf>
    <xf numFmtId="49" fontId="3" fillId="0" borderId="39" xfId="0" applyNumberFormat="1" applyFont="1" applyFill="1" applyBorder="1" applyAlignment="1" applyProtection="1">
      <alignment horizontal="left"/>
    </xf>
    <xf numFmtId="0" fontId="3" fillId="0" borderId="39" xfId="0" applyNumberFormat="1" applyFont="1" applyFill="1" applyBorder="1" applyAlignment="1" applyProtection="1">
      <alignment horizontal="right" vertical="center"/>
    </xf>
    <xf numFmtId="0" fontId="2" fillId="0" borderId="0" xfId="0" applyFont="1" applyFill="1" applyAlignment="1" applyProtection="1">
      <alignment horizontal="left"/>
      <protection hidden="1"/>
    </xf>
    <xf numFmtId="4" fontId="2" fillId="0" borderId="16" xfId="0" applyNumberFormat="1" applyFont="1" applyFill="1" applyBorder="1" applyAlignment="1" applyProtection="1">
      <alignment horizontal="center"/>
      <protection hidden="1"/>
    </xf>
    <xf numFmtId="0" fontId="0" fillId="0" borderId="1" xfId="0" applyBorder="1"/>
    <xf numFmtId="0" fontId="0" fillId="0" borderId="17" xfId="0" applyBorder="1"/>
    <xf numFmtId="4" fontId="2" fillId="0" borderId="1" xfId="0" applyNumberFormat="1" applyFont="1" applyFill="1" applyBorder="1" applyAlignment="1" applyProtection="1">
      <alignment horizontal="center"/>
      <protection hidden="1"/>
    </xf>
    <xf numFmtId="4" fontId="2" fillId="0" borderId="17" xfId="0" applyNumberFormat="1" applyFont="1" applyFill="1" applyBorder="1" applyAlignment="1" applyProtection="1">
      <alignment horizontal="center"/>
      <protection hidden="1"/>
    </xf>
    <xf numFmtId="4" fontId="11" fillId="0" borderId="0" xfId="0" applyNumberFormat="1" applyFont="1" applyFill="1" applyBorder="1" applyAlignment="1" applyProtection="1">
      <alignment horizontal="center"/>
      <protection hidden="1"/>
    </xf>
    <xf numFmtId="2" fontId="2" fillId="0" borderId="16" xfId="0" applyNumberFormat="1" applyFont="1" applyFill="1" applyBorder="1" applyAlignment="1" applyProtection="1">
      <alignment horizontal="left"/>
      <protection hidden="1"/>
    </xf>
    <xf numFmtId="2" fontId="2" fillId="0" borderId="1" xfId="0" applyNumberFormat="1" applyFont="1" applyFill="1" applyBorder="1" applyAlignment="1" applyProtection="1">
      <alignment horizontal="left"/>
      <protection hidden="1"/>
    </xf>
    <xf numFmtId="2" fontId="2" fillId="0" borderId="17" xfId="0" applyNumberFormat="1" applyFont="1" applyFill="1" applyBorder="1" applyAlignment="1" applyProtection="1">
      <alignment horizontal="left"/>
      <protection hidden="1"/>
    </xf>
  </cellXfs>
  <cellStyles count="4">
    <cellStyle name="Hyperlink" xfId="1" builtinId="8"/>
    <cellStyle name="Normal" xfId="0" builtinId="0"/>
    <cellStyle name="Porcentagem" xfId="2" builtinId="5"/>
    <cellStyle name="Separador de milhares" xfId="3" builtinId="3"/>
  </cellStyles>
  <dxfs count="20"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 val="0"/>
        <condense val="0"/>
        <extend val="0"/>
        <color auto="1"/>
      </font>
      <fill>
        <patternFill>
          <bgColor indexed="43"/>
        </patternFill>
      </fill>
    </dxf>
    <dxf>
      <font>
        <b val="0"/>
        <i val="0"/>
        <condense val="0"/>
        <extend val="0"/>
        <color auto="1"/>
      </font>
      <fill>
        <patternFill>
          <bgColor indexed="43"/>
        </patternFill>
      </fill>
    </dxf>
    <dxf>
      <font>
        <b val="0"/>
        <i val="0"/>
        <condense val="0"/>
        <extend val="0"/>
        <color auto="1"/>
      </font>
      <fill>
        <patternFill>
          <bgColor indexed="43"/>
        </patternFill>
      </fill>
    </dxf>
    <dxf>
      <font>
        <b val="0"/>
        <i val="0"/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 val="0"/>
        <condense val="0"/>
        <extend val="0"/>
        <color auto="1"/>
      </font>
      <fill>
        <patternFill>
          <bgColor indexed="43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3</xdr:row>
      <xdr:rowOff>47625</xdr:rowOff>
    </xdr:from>
    <xdr:to>
      <xdr:col>17</xdr:col>
      <xdr:colOff>38100</xdr:colOff>
      <xdr:row>145</xdr:row>
      <xdr:rowOff>9525</xdr:rowOff>
    </xdr:to>
    <xdr:sp macro="" textlink="">
      <xdr:nvSpPr>
        <xdr:cNvPr id="16386" name="Text Box 2"/>
        <xdr:cNvSpPr txBox="1">
          <a:spLocks noChangeArrowheads="1"/>
        </xdr:cNvSpPr>
      </xdr:nvSpPr>
      <xdr:spPr bwMode="auto">
        <a:xfrm>
          <a:off x="295275" y="561975"/>
          <a:ext cx="9067800" cy="26984325"/>
        </a:xfrm>
        <a:prstGeom prst="rect">
          <a:avLst/>
        </a:prstGeom>
        <a:solidFill>
          <a:srgbClr val="FFCC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88000" tIns="46800" rIns="234000" bIns="46800" anchor="t" upright="1"/>
        <a:lstStyle/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Destina-se o presente aplicativo a auxiliar os proponentes no preenchimento de Documentação Técnica Básica necessária em cada etapa do processo de repasse e/ou financiamentos operados pela CAIXA.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FF0000"/>
              </a:solidFill>
              <a:latin typeface="Courier New"/>
              <a:cs typeface="Courier New"/>
            </a:rPr>
            <a:t>Para funcionamento adequado do aplicativo é necessário que seja permitida a ativação de "MACROS" do Excel e que o nível de segurança esteja no nível "BAIXO" (Ferramentas/Macro/Segurança/Nível de segurança/Baixo).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Segue abaixo o roteiro para preenchimento dos citados documentos:</a:t>
          </a:r>
        </a:p>
        <a:p>
          <a:pPr algn="l" rtl="0">
            <a:defRPr sz="1000"/>
          </a:pP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Informações sobre o contrato: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a - Ao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"Informações do Contrato"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aparecerão os dados contratuais já digitados através do preenchimento obrigatório e automático na caixa de diálogo disparada pelo sistema quando da abertura do Programa.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b - Caso haja necessidade de fazer alguma alteração naquele quadro, digitar as novas informações na célula correspondente.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c - Para retornar,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"voltar" 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que encontra-se no topo da página.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 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1 - Etapa de análise da proposta: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Esta etapa corresponde ao período em que o proponente encaminha à CAIXA a Documentação Técnica Básica para análise da proposta, preenchendo os formulários </a:t>
          </a: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Orçamento, Cronograma e QCI - Quadro de Composição do Investimento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Os formulários encontram-se na tela início e os procedimentos de preenchimento seguem as seguintes orientações: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1.1 - BOTÃO "ORÇAMENTO"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a -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"ORÇAMENTO"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e digitar a data do preenchimento do documento.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b - Preencher os campos do orçamento (item, discriminação, unid., quantidade e valor unitário)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c - Procurar saber se o Programa ao qual está sendo apresentada proposta requer apresentação e execução do Trabalho Social e/ou instalçaão da Placa de Obras;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d - Para o campo item, adotar as seguintes regras: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 </a:t>
          </a:r>
          <a:r>
            <a:rPr lang="pt-BR" sz="1200" b="0" i="0" u="none" strike="noStrike" baseline="0">
              <a:solidFill>
                <a:srgbClr val="FF0000"/>
              </a:solidFill>
              <a:latin typeface="Courier New"/>
              <a:cs typeface="Courier New"/>
            </a:rPr>
            <a:t>- Numerar os itens principais(macro-itens)com números interios e crescentes Ex.: 1; 2; 3; etc.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 - São aceitos até 40 itens principais(macro-itens).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 - Nos itens principais(macro-itens), a coluna </a:t>
          </a: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quantidade 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será transportada para o QCI;</a:t>
          </a:r>
          <a:endParaRPr lang="pt-BR" sz="1200" b="1" i="0" u="none" strike="noStrike" baseline="0">
            <a:solidFill>
              <a:srgbClr val="FF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FF0000"/>
              </a:solidFill>
              <a:latin typeface="Courier New"/>
              <a:cs typeface="Courier New"/>
            </a:rPr>
            <a:t>    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- Todos sub-itens deverão iniciar com os respectivos números inteiros do item principal seguidos de ponto; Ex.: 1.1.; 1.2; 1.3; 1.3.1 etc;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e - Não efetuar somas de sub-totais nesta planilha, estes valores aparecerão automaticamente na planilha QCI;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f - </a:t>
          </a: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Muita atenção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na coluna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"Fonte"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, esta destina-se a assinalar os itens que serão executados exclusivamente com recursos de repasse e/ou financiamento, exclusivamente contrapartida física, exclusivamente contrapartida financeira e/ou outras fontes conforme as legendas indicadas na própria planilha;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g - Quando o item for composto proporcionalmente de repasse/financiamento e contrapartida financeira deixar em branco a coluna "Obs." que o sistema apropriará automaticamente os estes valores;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h - Concluído o preenchimento da planilha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"ORÇAMENTO"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,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"IMPRIMIR"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que o sistema irá imprimir somente as informações digitadas.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i - Após a imprimir,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"VOLTAR"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que o sistema levará novamente para a tela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"INÍCIO"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para que o usuário continue a operação clicando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"CRONOGRAMA"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.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1.2 - BOTÃO "CRONOGRAMA"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a - Distribuir os percentuais a serem executados em cada mês, para cada um dos itens e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"IMPRIMIR"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no topo da página.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b - Após imprimir, clicar no botão "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VOLTAR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" para retornar à tela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"INÍCIO"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para que o usuário continue a operação clicando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"QCI - Quadro de Composição do Investimento"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.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1.3 - BOTÃO "QCI - Quadro de Composição do Investimento"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a - Clicar apenas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"IMPRIMIR"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, pois todas informações já estarão preenchidas.</a:t>
          </a:r>
        </a:p>
        <a:p>
          <a:pPr algn="l" rtl="0">
            <a:defRPr sz="1000"/>
          </a:pP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2 - Etapa de análise da licitação: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Esta etapa corresponde ao momento em que o proponente encaminha à Caixa os formulários Orçamento, Cronograma e QCI resultantes do processo licitatório.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Caso nenhum serviço seja objeto de licitação tal etapa é dispensável.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Os formulários encontram-se na tela início e os procedimentos de preenchimento seguem as seguintes orientações: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2.1 - BOTÃO "ORÇAMENTO PÓS LICITAÇÃO" 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a -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"ORÇAMENTO PÓS LICITAÇÃO"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e digitar a data do preenchimento do documento;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b - Preencher apenas a coluna correspondente aos valores unitários propostos pelas empresas vencedoras da licitação.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c - Concluído o preenchimento da planilha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"ORÇAMENTO PÓS LICITAÇÃO"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,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"IMPRIMIR"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que o aplicativo irá imprimir somente as informações digitadas.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d - Após a imprimir,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"VOLTAR" 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que o sistema levará novamente para a tela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"INÍCIO"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para que o usuário continue a operação clicando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"CRONOGRAMA"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.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2.2 - BOTÃO "CRONOGRAMA"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a - Distribuir os percentuais propostos pelas empresas vencedoras da licitação a serem executados em cada mês, para cada um dos itens e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"IMPRIMIR"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no topo da página.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b - Após imprimir,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"VOLTAR"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para retornar à tela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"INÍCIO"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para que o usuário continue a operação clicando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"QCI - Quadro de Composição do Investimento"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.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2.3 - BOTÃO "QCI - Quadro de Composição do Investimento"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a - Informar para cada item principal o nome da empresa vencedora da licitação. No caso de serviços executados por administração direta informar o nome do proponente.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b - Clicar apenas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"IMPRIMIR",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pois todas informações já estarão preenchidas.</a:t>
          </a:r>
        </a:p>
        <a:p>
          <a:pPr algn="l" rtl="0">
            <a:defRPr sz="1000"/>
          </a:pP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3 - Etapa de reprogramação da proposta: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Esta etapa é aplicável quando da ocorrência de eventuais reprogramações de serviços, valores, quantitativos e cronograma em que o proponente encaminha à CAIXA a Documentação Técnica Básica para análise da proposta, preenchendo os formulários Orçamento, Cronograma e QCI - Quadro de Composição do Investimento.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Os formulários encontram-se na tela início e os procedimentos de preenchimento seguem as seguintes orientações: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3.1 - BOTÃO "ORÇAMENTO" 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a -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"ORÇAMENTO"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e digitar a data do preenchimento do documento.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b - Alterar os itens, descrições, unidades, quantidades, valores e obs., conforme o caso.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c - No caso de inclusão de novos itens atentar para as regras apresentadas no item 1.1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d - Concluído o preenchimento da planilha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"ORÇAMENTO"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,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"IMPRIMIR"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que o sistema irá imprimir somente as informações digitadas.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e - No caso de reprogramções que acrescente novos itens, os mesmos deverão ser colocados no final da planilha orçamentária atentando para que recebam uma numeração crescente em relação aos itens já existentes.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f - Concluído o preenchimento da planilha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"ORÇAMENTO",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"IMPRIMIR"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que o sistema irá imprimir somente as informações digitadas.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g - Após a imprimir,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"VOLTAR"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que o sistema levará novamente para a tela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"INÍCIO"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para que o usuário continue a operação clicando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"CRONOGRAMA".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3.2 - BOTÃO "CRONOGRAMA"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a - Alterar, se for o caso, os percentuais a serem executados em cada mês, para cada um dos itens e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"IMPRIMIR"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no topo da página.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b - Após imprimir, clicar no botão "VOLTAR" para retornar à tela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"INÍCIO"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para que o usuário continue a operação clicando no botão "QCI - Quadro de Composição do Investimento".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1.3 - BOTÃO "QCI - Quadro de Composição do Investimento"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a - Clicar apenas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"IMPRIMIR",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pois todas informações já estarão preenchidas.</a:t>
          </a:r>
        </a:p>
        <a:p>
          <a:pPr algn="l" rtl="0">
            <a:defRPr sz="1000"/>
          </a:pP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4 - Pedido de vistoria: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Esta etapa é utilizadas quando da solicitação de vistoria para liberação de recursos em que o proponente encaminha à CAIXA a Documentação Técnica Básica para análise da proposta, preenchendo os formulários Boletim de Medição e Resumo da Medição.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Os formulários encontram-se na tela início e os procedimentos de preenchimento seguem as seguintes orientações: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3.1 - BOTÃO "BOLETIM DE MEDIÇÃO" </a:t>
          </a:r>
          <a:endParaRPr lang="pt-BR" sz="12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a -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"BOLETIM DE MEDIÇÃO"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e digitar a data de início da obra.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b - Informar o número da medição desejada no campo correspondente.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c - Na coluna correspondente à medição desejada informar a data da vistoria e os quantitativos efetivamente executados em cada item na forma acumulada (desde o início do contrato).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d - Preenchimento da PLS - Planilha de Levantamento de Serviços. Aplicável apenas no caso de obras com características de repetitividade (Ex. casas).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 -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"VAI PARA A PLS"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 - Informar para cada unidade (casa) se o serviço correspondente encontra-se executado (1)ou não executado (0). Por padrão todos os campos estão preenchidos com "0". É admitida a informação de itens parcialmente executados (0,5 = metade executado).</a:t>
          </a:r>
        </a:p>
        <a:p>
          <a:pPr algn="l" rtl="0">
            <a:defRPr sz="1000"/>
          </a:pP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 -  Clicar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"TRANSPORTA PARA O BM"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, para que o resultado consolidado seja transportado para o Boletim de Medição na coluna correspondente.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3.2 - BOTÃO "RESUMO DA MEDIÇÃO"</a:t>
          </a:r>
        </a:p>
        <a:p>
          <a:pPr algn="l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a - Clicar apenas no botão </a:t>
          </a:r>
          <a:r>
            <a:rPr lang="pt-BR" sz="1200" b="0" i="0" u="none" strike="noStrike" baseline="0">
              <a:solidFill>
                <a:srgbClr val="0000FF"/>
              </a:solidFill>
              <a:latin typeface="Courier New"/>
              <a:cs typeface="Courier New"/>
            </a:rPr>
            <a:t>"IMPRIMIR",</a:t>
          </a:r>
          <a:r>
            <a:rPr lang="pt-BR" sz="12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pois todas informações já estarão preenchidas.</a:t>
          </a:r>
          <a:endParaRPr lang="pt-BR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28575</xdr:colOff>
      <xdr:row>0</xdr:row>
      <xdr:rowOff>0</xdr:rowOff>
    </xdr:from>
    <xdr:to>
      <xdr:col>60</xdr:col>
      <xdr:colOff>266700</xdr:colOff>
      <xdr:row>4</xdr:row>
      <xdr:rowOff>9525</xdr:rowOff>
    </xdr:to>
    <xdr:sp macro="" textlink="">
      <xdr:nvSpPr>
        <xdr:cNvPr id="3090" name="Text Box 18"/>
        <xdr:cNvSpPr txBox="1">
          <a:spLocks noChangeArrowheads="1"/>
        </xdr:cNvSpPr>
      </xdr:nvSpPr>
      <xdr:spPr bwMode="auto">
        <a:xfrm>
          <a:off x="3800475" y="0"/>
          <a:ext cx="3057525" cy="828675"/>
        </a:xfrm>
        <a:prstGeom prst="rect">
          <a:avLst/>
        </a:prstGeom>
        <a:solidFill>
          <a:srgbClr val="FFFFCC"/>
        </a:solidFill>
        <a:ln w="9525">
          <a:solidFill>
            <a:srgbClr val="FF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Fonte - Para itens que sejam </a:t>
          </a:r>
          <a:r>
            <a:rPr lang="pt-BR" sz="8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exclusivamente</a:t>
          </a: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:</a:t>
          </a: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- contrapartida financeira digite       </a:t>
          </a:r>
          <a:r>
            <a:rPr lang="pt-BR" sz="8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"C"</a:t>
          </a:r>
          <a:endParaRPr lang="pt-BR" sz="8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- contrapartida física digite           </a:t>
          </a:r>
          <a:r>
            <a:rPr lang="pt-BR" sz="8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"CF"</a:t>
          </a:r>
          <a:endParaRPr lang="pt-BR" sz="8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- repasse/subsídio digite               </a:t>
          </a:r>
          <a:r>
            <a:rPr lang="pt-BR" sz="8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"R"</a:t>
          </a:r>
          <a:endParaRPr lang="pt-BR" sz="8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- de outras fontes digite               </a:t>
          </a:r>
          <a:r>
            <a:rPr lang="pt-BR" sz="8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"F"</a:t>
          </a:r>
          <a:endParaRPr lang="pt-BR" sz="8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* para as demais situações deixe em branco.</a:t>
          </a:r>
          <a:endParaRPr lang="pt-BR"/>
        </a:p>
      </xdr:txBody>
    </xdr:sp>
    <xdr:clientData fPrintsWithSheet="0"/>
  </xdr:twoCellAnchor>
  <xdr:twoCellAnchor>
    <xdr:from>
      <xdr:col>60</xdr:col>
      <xdr:colOff>171450</xdr:colOff>
      <xdr:row>4</xdr:row>
      <xdr:rowOff>9525</xdr:rowOff>
    </xdr:from>
    <xdr:to>
      <xdr:col>60</xdr:col>
      <xdr:colOff>171450</xdr:colOff>
      <xdr:row>12</xdr:row>
      <xdr:rowOff>9525</xdr:rowOff>
    </xdr:to>
    <xdr:sp macro="" textlink="">
      <xdr:nvSpPr>
        <xdr:cNvPr id="4004" name="Line 19"/>
        <xdr:cNvSpPr>
          <a:spLocks noChangeShapeType="1"/>
        </xdr:cNvSpPr>
      </xdr:nvSpPr>
      <xdr:spPr bwMode="auto">
        <a:xfrm flipH="1">
          <a:off x="7905750" y="828675"/>
          <a:ext cx="0" cy="9906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ffectLst/>
      </xdr:spPr>
    </xdr:sp>
    <xdr:clientData fPrintsWithSheet="0"/>
  </xdr:twoCellAnchor>
  <xdr:twoCellAnchor>
    <xdr:from>
      <xdr:col>0</xdr:col>
      <xdr:colOff>38100</xdr:colOff>
      <xdr:row>325</xdr:row>
      <xdr:rowOff>57150</xdr:rowOff>
    </xdr:from>
    <xdr:to>
      <xdr:col>2</xdr:col>
      <xdr:colOff>95250</xdr:colOff>
      <xdr:row>325</xdr:row>
      <xdr:rowOff>190500</xdr:rowOff>
    </xdr:to>
    <xdr:sp macro="" textlink="">
      <xdr:nvSpPr>
        <xdr:cNvPr id="3094" name="Text Box 22"/>
        <xdr:cNvSpPr txBox="1">
          <a:spLocks noChangeArrowheads="1"/>
        </xdr:cNvSpPr>
      </xdr:nvSpPr>
      <xdr:spPr bwMode="auto">
        <a:xfrm>
          <a:off x="38100" y="40671750"/>
          <a:ext cx="247650" cy="13335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endParaRPr lang="pt-BR"/>
        </a:p>
      </xdr:txBody>
    </xdr:sp>
    <xdr:clientData/>
  </xdr:twoCellAnchor>
  <xdr:twoCellAnchor>
    <xdr:from>
      <xdr:col>17</xdr:col>
      <xdr:colOff>85725</xdr:colOff>
      <xdr:row>326</xdr:row>
      <xdr:rowOff>114300</xdr:rowOff>
    </xdr:from>
    <xdr:to>
      <xdr:col>19</xdr:col>
      <xdr:colOff>85725</xdr:colOff>
      <xdr:row>328</xdr:row>
      <xdr:rowOff>0</xdr:rowOff>
    </xdr:to>
    <xdr:sp macro="" textlink="">
      <xdr:nvSpPr>
        <xdr:cNvPr id="3099" name="Text Box 27"/>
        <xdr:cNvSpPr txBox="1">
          <a:spLocks noChangeArrowheads="1"/>
        </xdr:cNvSpPr>
      </xdr:nvSpPr>
      <xdr:spPr bwMode="auto">
        <a:xfrm>
          <a:off x="2486025" y="40881300"/>
          <a:ext cx="30480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F</a:t>
          </a:r>
          <a:endParaRPr lang="pt-BR"/>
        </a:p>
      </xdr:txBody>
    </xdr:sp>
    <xdr:clientData/>
  </xdr:twoCellAnchor>
  <xdr:twoCellAnchor>
    <xdr:from>
      <xdr:col>0</xdr:col>
      <xdr:colOff>38100</xdr:colOff>
      <xdr:row>326</xdr:row>
      <xdr:rowOff>114300</xdr:rowOff>
    </xdr:from>
    <xdr:to>
      <xdr:col>2</xdr:col>
      <xdr:colOff>95250</xdr:colOff>
      <xdr:row>328</xdr:row>
      <xdr:rowOff>0</xdr:rowOff>
    </xdr:to>
    <xdr:sp macro="" textlink="">
      <xdr:nvSpPr>
        <xdr:cNvPr id="3100" name="Text Box 28"/>
        <xdr:cNvSpPr txBox="1">
          <a:spLocks noChangeArrowheads="1"/>
        </xdr:cNvSpPr>
      </xdr:nvSpPr>
      <xdr:spPr bwMode="auto">
        <a:xfrm>
          <a:off x="38100" y="40881300"/>
          <a:ext cx="2476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R</a:t>
          </a:r>
          <a:endParaRPr lang="pt-BR"/>
        </a:p>
      </xdr:txBody>
    </xdr:sp>
    <xdr:clientData/>
  </xdr:twoCellAnchor>
  <xdr:twoCellAnchor>
    <xdr:from>
      <xdr:col>17</xdr:col>
      <xdr:colOff>85725</xdr:colOff>
      <xdr:row>325</xdr:row>
      <xdr:rowOff>57150</xdr:rowOff>
    </xdr:from>
    <xdr:to>
      <xdr:col>19</xdr:col>
      <xdr:colOff>85725</xdr:colOff>
      <xdr:row>325</xdr:row>
      <xdr:rowOff>190500</xdr:rowOff>
    </xdr:to>
    <xdr:sp macro="" textlink="">
      <xdr:nvSpPr>
        <xdr:cNvPr id="3101" name="Text Box 29"/>
        <xdr:cNvSpPr txBox="1">
          <a:spLocks noChangeArrowheads="1"/>
        </xdr:cNvSpPr>
      </xdr:nvSpPr>
      <xdr:spPr bwMode="auto">
        <a:xfrm>
          <a:off x="2486025" y="40671750"/>
          <a:ext cx="3048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CF</a:t>
          </a:r>
          <a:endParaRPr lang="pt-BR"/>
        </a:p>
      </xdr:txBody>
    </xdr:sp>
    <xdr:clientData/>
  </xdr:twoCellAnchor>
  <xdr:twoCellAnchor>
    <xdr:from>
      <xdr:col>0</xdr:col>
      <xdr:colOff>28575</xdr:colOff>
      <xdr:row>323</xdr:row>
      <xdr:rowOff>95250</xdr:rowOff>
    </xdr:from>
    <xdr:to>
      <xdr:col>6</xdr:col>
      <xdr:colOff>28575</xdr:colOff>
      <xdr:row>324</xdr:row>
      <xdr:rowOff>104775</xdr:rowOff>
    </xdr:to>
    <xdr:sp macro="" textlink="">
      <xdr:nvSpPr>
        <xdr:cNvPr id="3103" name="Text Box 31"/>
        <xdr:cNvSpPr txBox="1">
          <a:spLocks noChangeArrowheads="1"/>
        </xdr:cNvSpPr>
      </xdr:nvSpPr>
      <xdr:spPr bwMode="auto">
        <a:xfrm>
          <a:off x="28575" y="40462200"/>
          <a:ext cx="723900" cy="133350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* Obs</a:t>
          </a:r>
          <a:endParaRPr lang="pt-BR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133350</xdr:colOff>
      <xdr:row>0</xdr:row>
      <xdr:rowOff>190500</xdr:rowOff>
    </xdr:from>
    <xdr:to>
      <xdr:col>21</xdr:col>
      <xdr:colOff>219075</xdr:colOff>
      <xdr:row>0</xdr:row>
      <xdr:rowOff>571500</xdr:rowOff>
    </xdr:to>
    <xdr:sp macro="" textlink="">
      <xdr:nvSpPr>
        <xdr:cNvPr id="10250" name="Text Box 10"/>
        <xdr:cNvSpPr txBox="1">
          <a:spLocks noChangeArrowheads="1"/>
        </xdr:cNvSpPr>
      </xdr:nvSpPr>
      <xdr:spPr bwMode="auto">
        <a:xfrm>
          <a:off x="4191000" y="190500"/>
          <a:ext cx="3133725" cy="381000"/>
        </a:xfrm>
        <a:prstGeom prst="rect">
          <a:avLst/>
        </a:prstGeom>
        <a:solidFill>
          <a:srgbClr val="FFFFCC"/>
        </a:solidFill>
        <a:ln w="9525">
          <a:solidFill>
            <a:srgbClr val="FF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Informar o percentual previsto para cada mês.</a:t>
          </a: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Informar na forma percentual (Ex. 50,00)</a:t>
          </a:r>
          <a:endParaRPr lang="pt-BR"/>
        </a:p>
      </xdr:txBody>
    </xdr:sp>
    <xdr:clientData fPrintsWithSheet="0"/>
  </xdr:twoCellAnchor>
  <xdr:twoCellAnchor>
    <xdr:from>
      <xdr:col>11</xdr:col>
      <xdr:colOff>352425</xdr:colOff>
      <xdr:row>0</xdr:row>
      <xdr:rowOff>561975</xdr:rowOff>
    </xdr:from>
    <xdr:to>
      <xdr:col>13</xdr:col>
      <xdr:colOff>142875</xdr:colOff>
      <xdr:row>3</xdr:row>
      <xdr:rowOff>95250</xdr:rowOff>
    </xdr:to>
    <xdr:sp macro="" textlink="">
      <xdr:nvSpPr>
        <xdr:cNvPr id="10333" name="Line 11"/>
        <xdr:cNvSpPr>
          <a:spLocks noChangeShapeType="1"/>
        </xdr:cNvSpPr>
      </xdr:nvSpPr>
      <xdr:spPr bwMode="auto">
        <a:xfrm flipH="1">
          <a:off x="3648075" y="561975"/>
          <a:ext cx="552450" cy="40957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ffectLst/>
      </xdr:spPr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325</xdr:row>
      <xdr:rowOff>57150</xdr:rowOff>
    </xdr:from>
    <xdr:to>
      <xdr:col>3</xdr:col>
      <xdr:colOff>95250</xdr:colOff>
      <xdr:row>325</xdr:row>
      <xdr:rowOff>190500</xdr:rowOff>
    </xdr:to>
    <xdr:sp macro="" textlink="">
      <xdr:nvSpPr>
        <xdr:cNvPr id="18440" name="Text Box 8"/>
        <xdr:cNvSpPr txBox="1">
          <a:spLocks noChangeArrowheads="1"/>
        </xdr:cNvSpPr>
      </xdr:nvSpPr>
      <xdr:spPr bwMode="auto">
        <a:xfrm>
          <a:off x="95250" y="40671750"/>
          <a:ext cx="285750" cy="13335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endParaRPr lang="pt-BR"/>
        </a:p>
      </xdr:txBody>
    </xdr:sp>
    <xdr:clientData/>
  </xdr:twoCellAnchor>
  <xdr:twoCellAnchor>
    <xdr:from>
      <xdr:col>18</xdr:col>
      <xdr:colOff>85725</xdr:colOff>
      <xdr:row>326</xdr:row>
      <xdr:rowOff>114300</xdr:rowOff>
    </xdr:from>
    <xdr:to>
      <xdr:col>20</xdr:col>
      <xdr:colOff>85725</xdr:colOff>
      <xdr:row>328</xdr:row>
      <xdr:rowOff>0</xdr:rowOff>
    </xdr:to>
    <xdr:sp macro="" textlink="">
      <xdr:nvSpPr>
        <xdr:cNvPr id="18441" name="Text Box 9"/>
        <xdr:cNvSpPr txBox="1">
          <a:spLocks noChangeArrowheads="1"/>
        </xdr:cNvSpPr>
      </xdr:nvSpPr>
      <xdr:spPr bwMode="auto">
        <a:xfrm>
          <a:off x="2085975" y="40881300"/>
          <a:ext cx="22860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F</a:t>
          </a:r>
          <a:endParaRPr lang="pt-BR"/>
        </a:p>
      </xdr:txBody>
    </xdr:sp>
    <xdr:clientData/>
  </xdr:twoCellAnchor>
  <xdr:twoCellAnchor>
    <xdr:from>
      <xdr:col>1</xdr:col>
      <xdr:colOff>38100</xdr:colOff>
      <xdr:row>326</xdr:row>
      <xdr:rowOff>114300</xdr:rowOff>
    </xdr:from>
    <xdr:to>
      <xdr:col>3</xdr:col>
      <xdr:colOff>95250</xdr:colOff>
      <xdr:row>328</xdr:row>
      <xdr:rowOff>0</xdr:rowOff>
    </xdr:to>
    <xdr:sp macro="" textlink="">
      <xdr:nvSpPr>
        <xdr:cNvPr id="18442" name="Text Box 10"/>
        <xdr:cNvSpPr txBox="1">
          <a:spLocks noChangeArrowheads="1"/>
        </xdr:cNvSpPr>
      </xdr:nvSpPr>
      <xdr:spPr bwMode="auto">
        <a:xfrm>
          <a:off x="95250" y="40881300"/>
          <a:ext cx="2857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R</a:t>
          </a:r>
          <a:endParaRPr lang="pt-BR"/>
        </a:p>
      </xdr:txBody>
    </xdr:sp>
    <xdr:clientData/>
  </xdr:twoCellAnchor>
  <xdr:twoCellAnchor>
    <xdr:from>
      <xdr:col>18</xdr:col>
      <xdr:colOff>85725</xdr:colOff>
      <xdr:row>325</xdr:row>
      <xdr:rowOff>57150</xdr:rowOff>
    </xdr:from>
    <xdr:to>
      <xdr:col>20</xdr:col>
      <xdr:colOff>85725</xdr:colOff>
      <xdr:row>325</xdr:row>
      <xdr:rowOff>190500</xdr:rowOff>
    </xdr:to>
    <xdr:sp macro="" textlink="">
      <xdr:nvSpPr>
        <xdr:cNvPr id="18443" name="Text Box 11"/>
        <xdr:cNvSpPr txBox="1">
          <a:spLocks noChangeArrowheads="1"/>
        </xdr:cNvSpPr>
      </xdr:nvSpPr>
      <xdr:spPr bwMode="auto">
        <a:xfrm>
          <a:off x="2085975" y="40671750"/>
          <a:ext cx="2286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CF</a:t>
          </a:r>
          <a:endParaRPr lang="pt-BR"/>
        </a:p>
      </xdr:txBody>
    </xdr:sp>
    <xdr:clientData/>
  </xdr:twoCellAnchor>
  <xdr:twoCellAnchor>
    <xdr:from>
      <xdr:col>1</xdr:col>
      <xdr:colOff>28575</xdr:colOff>
      <xdr:row>323</xdr:row>
      <xdr:rowOff>95250</xdr:rowOff>
    </xdr:from>
    <xdr:to>
      <xdr:col>7</xdr:col>
      <xdr:colOff>28575</xdr:colOff>
      <xdr:row>324</xdr:row>
      <xdr:rowOff>104775</xdr:rowOff>
    </xdr:to>
    <xdr:sp macro="" textlink="">
      <xdr:nvSpPr>
        <xdr:cNvPr id="18444" name="Text Box 12"/>
        <xdr:cNvSpPr txBox="1">
          <a:spLocks noChangeArrowheads="1"/>
        </xdr:cNvSpPr>
      </xdr:nvSpPr>
      <xdr:spPr bwMode="auto">
        <a:xfrm>
          <a:off x="85725" y="40462200"/>
          <a:ext cx="685800" cy="133350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* Obs</a:t>
          </a:r>
          <a:endParaRPr lang="pt-BR"/>
        </a:p>
      </xdr:txBody>
    </xdr:sp>
    <xdr:clientData/>
  </xdr:twoCellAnchor>
  <xdr:twoCellAnchor>
    <xdr:from>
      <xdr:col>18</xdr:col>
      <xdr:colOff>57150</xdr:colOff>
      <xdr:row>10</xdr:row>
      <xdr:rowOff>9525</xdr:rowOff>
    </xdr:from>
    <xdr:to>
      <xdr:col>51</xdr:col>
      <xdr:colOff>0</xdr:colOff>
      <xdr:row>11</xdr:row>
      <xdr:rowOff>66675</xdr:rowOff>
    </xdr:to>
    <xdr:sp macro="" textlink="">
      <xdr:nvSpPr>
        <xdr:cNvPr id="18445" name="Text Box 13"/>
        <xdr:cNvSpPr txBox="1">
          <a:spLocks noChangeArrowheads="1"/>
        </xdr:cNvSpPr>
      </xdr:nvSpPr>
      <xdr:spPr bwMode="auto">
        <a:xfrm>
          <a:off x="2057400" y="1543050"/>
          <a:ext cx="3886200" cy="209550"/>
        </a:xfrm>
        <a:prstGeom prst="rect">
          <a:avLst/>
        </a:prstGeom>
        <a:solidFill>
          <a:srgbClr val="FFFFCC"/>
        </a:solidFill>
        <a:ln w="9525">
          <a:solidFill>
            <a:srgbClr val="FF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Courier New"/>
              <a:cs typeface="Courier New"/>
            </a:rPr>
            <a:t>ALTERAR OS VALORES UNITÁRIOS CONFORME O RESULTADO DA LICITAÇÃO</a:t>
          </a:r>
          <a:endParaRPr lang="pt-BR"/>
        </a:p>
      </xdr:txBody>
    </xdr:sp>
    <xdr:clientData fPrintsWithSheet="0"/>
  </xdr:twoCellAnchor>
  <xdr:twoCellAnchor>
    <xdr:from>
      <xdr:col>39</xdr:col>
      <xdr:colOff>66675</xdr:colOff>
      <xdr:row>11</xdr:row>
      <xdr:rowOff>76200</xdr:rowOff>
    </xdr:from>
    <xdr:to>
      <xdr:col>39</xdr:col>
      <xdr:colOff>66675</xdr:colOff>
      <xdr:row>12</xdr:row>
      <xdr:rowOff>114300</xdr:rowOff>
    </xdr:to>
    <xdr:sp macro="" textlink="">
      <xdr:nvSpPr>
        <xdr:cNvPr id="18733" name="Line 14"/>
        <xdr:cNvSpPr>
          <a:spLocks noChangeShapeType="1"/>
        </xdr:cNvSpPr>
      </xdr:nvSpPr>
      <xdr:spPr bwMode="auto">
        <a:xfrm>
          <a:off x="4467225" y="1762125"/>
          <a:ext cx="0" cy="16192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ffectLst/>
      </xdr:spPr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</xdr:colOff>
      <xdr:row>0</xdr:row>
      <xdr:rowOff>66675</xdr:rowOff>
    </xdr:from>
    <xdr:to>
      <xdr:col>21</xdr:col>
      <xdr:colOff>114300</xdr:colOff>
      <xdr:row>0</xdr:row>
      <xdr:rowOff>581025</xdr:rowOff>
    </xdr:to>
    <xdr:sp macro="" textlink="">
      <xdr:nvSpPr>
        <xdr:cNvPr id="20485" name="Text Box 5"/>
        <xdr:cNvSpPr txBox="1">
          <a:spLocks noChangeArrowheads="1"/>
        </xdr:cNvSpPr>
      </xdr:nvSpPr>
      <xdr:spPr bwMode="auto">
        <a:xfrm>
          <a:off x="4086225" y="66675"/>
          <a:ext cx="3133725" cy="514350"/>
        </a:xfrm>
        <a:prstGeom prst="rect">
          <a:avLst/>
        </a:prstGeom>
        <a:solidFill>
          <a:srgbClr val="FFFFCC"/>
        </a:solidFill>
        <a:ln w="9525">
          <a:solidFill>
            <a:srgbClr val="FF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Informar o percentual previsto pela empresa vencedora da licitação para cada mês.</a:t>
          </a: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Informar na forma percentual (Ex. 50,00)</a:t>
          </a:r>
          <a:endParaRPr lang="pt-BR"/>
        </a:p>
      </xdr:txBody>
    </xdr:sp>
    <xdr:clientData fPrintsWithSheet="0"/>
  </xdr:twoCellAnchor>
  <xdr:twoCellAnchor>
    <xdr:from>
      <xdr:col>11</xdr:col>
      <xdr:colOff>247650</xdr:colOff>
      <xdr:row>0</xdr:row>
      <xdr:rowOff>590550</xdr:rowOff>
    </xdr:from>
    <xdr:to>
      <xdr:col>13</xdr:col>
      <xdr:colOff>28575</xdr:colOff>
      <xdr:row>3</xdr:row>
      <xdr:rowOff>104775</xdr:rowOff>
    </xdr:to>
    <xdr:sp macro="" textlink="">
      <xdr:nvSpPr>
        <xdr:cNvPr id="20568" name="Line 6"/>
        <xdr:cNvSpPr>
          <a:spLocks noChangeShapeType="1"/>
        </xdr:cNvSpPr>
      </xdr:nvSpPr>
      <xdr:spPr bwMode="auto">
        <a:xfrm flipH="1">
          <a:off x="3543300" y="590550"/>
          <a:ext cx="542925" cy="39052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ffectLst/>
      </xdr:spPr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325</xdr:row>
      <xdr:rowOff>57150</xdr:rowOff>
    </xdr:from>
    <xdr:to>
      <xdr:col>3</xdr:col>
      <xdr:colOff>95250</xdr:colOff>
      <xdr:row>325</xdr:row>
      <xdr:rowOff>190500</xdr:rowOff>
    </xdr:to>
    <xdr:sp macro="" textlink="">
      <xdr:nvSpPr>
        <xdr:cNvPr id="21510" name="Text Box 6"/>
        <xdr:cNvSpPr txBox="1">
          <a:spLocks noChangeArrowheads="1"/>
        </xdr:cNvSpPr>
      </xdr:nvSpPr>
      <xdr:spPr bwMode="auto">
        <a:xfrm>
          <a:off x="95250" y="40671750"/>
          <a:ext cx="285750" cy="13335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C</a:t>
          </a:r>
          <a:endParaRPr lang="pt-BR"/>
        </a:p>
      </xdr:txBody>
    </xdr:sp>
    <xdr:clientData/>
  </xdr:twoCellAnchor>
  <xdr:twoCellAnchor>
    <xdr:from>
      <xdr:col>18</xdr:col>
      <xdr:colOff>85725</xdr:colOff>
      <xdr:row>326</xdr:row>
      <xdr:rowOff>114300</xdr:rowOff>
    </xdr:from>
    <xdr:to>
      <xdr:col>20</xdr:col>
      <xdr:colOff>85725</xdr:colOff>
      <xdr:row>328</xdr:row>
      <xdr:rowOff>0</xdr:rowOff>
    </xdr:to>
    <xdr:sp macro="" textlink="">
      <xdr:nvSpPr>
        <xdr:cNvPr id="21511" name="Text Box 7"/>
        <xdr:cNvSpPr txBox="1">
          <a:spLocks noChangeArrowheads="1"/>
        </xdr:cNvSpPr>
      </xdr:nvSpPr>
      <xdr:spPr bwMode="auto">
        <a:xfrm>
          <a:off x="2085975" y="40881300"/>
          <a:ext cx="22860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F</a:t>
          </a:r>
          <a:endParaRPr lang="pt-BR"/>
        </a:p>
      </xdr:txBody>
    </xdr:sp>
    <xdr:clientData/>
  </xdr:twoCellAnchor>
  <xdr:twoCellAnchor>
    <xdr:from>
      <xdr:col>1</xdr:col>
      <xdr:colOff>38100</xdr:colOff>
      <xdr:row>326</xdr:row>
      <xdr:rowOff>114300</xdr:rowOff>
    </xdr:from>
    <xdr:to>
      <xdr:col>3</xdr:col>
      <xdr:colOff>95250</xdr:colOff>
      <xdr:row>328</xdr:row>
      <xdr:rowOff>0</xdr:rowOff>
    </xdr:to>
    <xdr:sp macro="" textlink="">
      <xdr:nvSpPr>
        <xdr:cNvPr id="21512" name="Text Box 8"/>
        <xdr:cNvSpPr txBox="1">
          <a:spLocks noChangeArrowheads="1"/>
        </xdr:cNvSpPr>
      </xdr:nvSpPr>
      <xdr:spPr bwMode="auto">
        <a:xfrm>
          <a:off x="95250" y="40881300"/>
          <a:ext cx="2857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R</a:t>
          </a:r>
          <a:endParaRPr lang="pt-BR"/>
        </a:p>
      </xdr:txBody>
    </xdr:sp>
    <xdr:clientData/>
  </xdr:twoCellAnchor>
  <xdr:twoCellAnchor>
    <xdr:from>
      <xdr:col>18</xdr:col>
      <xdr:colOff>85725</xdr:colOff>
      <xdr:row>325</xdr:row>
      <xdr:rowOff>57150</xdr:rowOff>
    </xdr:from>
    <xdr:to>
      <xdr:col>20</xdr:col>
      <xdr:colOff>85725</xdr:colOff>
      <xdr:row>325</xdr:row>
      <xdr:rowOff>190500</xdr:rowOff>
    </xdr:to>
    <xdr:sp macro="" textlink="">
      <xdr:nvSpPr>
        <xdr:cNvPr id="21513" name="Text Box 9"/>
        <xdr:cNvSpPr txBox="1">
          <a:spLocks noChangeArrowheads="1"/>
        </xdr:cNvSpPr>
      </xdr:nvSpPr>
      <xdr:spPr bwMode="auto">
        <a:xfrm>
          <a:off x="2085975" y="40671750"/>
          <a:ext cx="2286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CF</a:t>
          </a:r>
          <a:endParaRPr lang="pt-BR"/>
        </a:p>
      </xdr:txBody>
    </xdr:sp>
    <xdr:clientData/>
  </xdr:twoCellAnchor>
  <xdr:twoCellAnchor>
    <xdr:from>
      <xdr:col>1</xdr:col>
      <xdr:colOff>28575</xdr:colOff>
      <xdr:row>323</xdr:row>
      <xdr:rowOff>95250</xdr:rowOff>
    </xdr:from>
    <xdr:to>
      <xdr:col>7</xdr:col>
      <xdr:colOff>28575</xdr:colOff>
      <xdr:row>324</xdr:row>
      <xdr:rowOff>104775</xdr:rowOff>
    </xdr:to>
    <xdr:sp macro="" textlink="">
      <xdr:nvSpPr>
        <xdr:cNvPr id="21514" name="Text Box 10"/>
        <xdr:cNvSpPr txBox="1">
          <a:spLocks noChangeArrowheads="1"/>
        </xdr:cNvSpPr>
      </xdr:nvSpPr>
      <xdr:spPr bwMode="auto">
        <a:xfrm>
          <a:off x="85725" y="40462200"/>
          <a:ext cx="685800" cy="133350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pt-BR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* Obs</a:t>
          </a:r>
          <a:endParaRPr lang="pt-BR"/>
        </a:p>
      </xdr:txBody>
    </xdr:sp>
    <xdr:clientData/>
  </xdr:twoCellAnchor>
  <xdr:twoCellAnchor>
    <xdr:from>
      <xdr:col>36</xdr:col>
      <xdr:colOff>47625</xdr:colOff>
      <xdr:row>0</xdr:row>
      <xdr:rowOff>47625</xdr:rowOff>
    </xdr:from>
    <xdr:to>
      <xdr:col>70</xdr:col>
      <xdr:colOff>266700</xdr:colOff>
      <xdr:row>4</xdr:row>
      <xdr:rowOff>114300</xdr:rowOff>
    </xdr:to>
    <xdr:sp macro="" textlink="">
      <xdr:nvSpPr>
        <xdr:cNvPr id="21515" name="Text Box 11"/>
        <xdr:cNvSpPr txBox="1">
          <a:spLocks noChangeArrowheads="1"/>
        </xdr:cNvSpPr>
      </xdr:nvSpPr>
      <xdr:spPr bwMode="auto">
        <a:xfrm>
          <a:off x="4105275" y="47625"/>
          <a:ext cx="4276725" cy="885825"/>
        </a:xfrm>
        <a:prstGeom prst="rect">
          <a:avLst/>
        </a:prstGeom>
        <a:solidFill>
          <a:srgbClr val="FFFFCC"/>
        </a:solidFill>
        <a:ln w="9525">
          <a:solidFill>
            <a:srgbClr val="FF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Para itens que sejam:</a:t>
          </a: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- exclusivamente contrapartida financeira digite       </a:t>
          </a:r>
          <a:r>
            <a:rPr lang="pt-BR" sz="8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"C"</a:t>
          </a:r>
          <a:endParaRPr lang="pt-BR" sz="8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- exclusivamente contrapartida física digite           </a:t>
          </a:r>
          <a:r>
            <a:rPr lang="pt-BR" sz="8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"CF"</a:t>
          </a:r>
          <a:endParaRPr lang="pt-BR" sz="8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- exclusivamente repasse/subsídio digite               </a:t>
          </a:r>
          <a:r>
            <a:rPr lang="pt-BR" sz="8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"R"</a:t>
          </a:r>
          <a:endParaRPr lang="pt-BR" sz="8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- exclusivamente de outras fontes digite               </a:t>
          </a:r>
          <a:r>
            <a:rPr lang="pt-BR" sz="800" b="1" i="0" u="none" strike="noStrike" baseline="0">
              <a:solidFill>
                <a:srgbClr val="000000"/>
              </a:solidFill>
              <a:latin typeface="Courier New"/>
              <a:cs typeface="Courier New"/>
            </a:rPr>
            <a:t>"F"</a:t>
          </a:r>
          <a:endParaRPr lang="pt-BR" sz="8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* para as demais situações deixe em branco.</a:t>
          </a:r>
          <a:endParaRPr lang="pt-BR"/>
        </a:p>
      </xdr:txBody>
    </xdr:sp>
    <xdr:clientData fPrintsWithSheet="0"/>
  </xdr:twoCellAnchor>
  <xdr:twoCellAnchor>
    <xdr:from>
      <xdr:col>70</xdr:col>
      <xdr:colOff>114300</xdr:colOff>
      <xdr:row>4</xdr:row>
      <xdr:rowOff>47625</xdr:rowOff>
    </xdr:from>
    <xdr:to>
      <xdr:col>70</xdr:col>
      <xdr:colOff>123825</xdr:colOff>
      <xdr:row>11</xdr:row>
      <xdr:rowOff>57150</xdr:rowOff>
    </xdr:to>
    <xdr:sp macro="" textlink="">
      <xdr:nvSpPr>
        <xdr:cNvPr id="22414" name="Line 12"/>
        <xdr:cNvSpPr>
          <a:spLocks noChangeShapeType="1"/>
        </xdr:cNvSpPr>
      </xdr:nvSpPr>
      <xdr:spPr bwMode="auto">
        <a:xfrm flipH="1">
          <a:off x="8229600" y="866775"/>
          <a:ext cx="9525" cy="8763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ffectLst/>
      </xdr:spPr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285750</xdr:colOff>
      <xdr:row>0</xdr:row>
      <xdr:rowOff>66675</xdr:rowOff>
    </xdr:from>
    <xdr:to>
      <xdr:col>20</xdr:col>
      <xdr:colOff>371475</xdr:colOff>
      <xdr:row>0</xdr:row>
      <xdr:rowOff>581025</xdr:rowOff>
    </xdr:to>
    <xdr:sp macro="" textlink="">
      <xdr:nvSpPr>
        <xdr:cNvPr id="23559" name="Text Box 7"/>
        <xdr:cNvSpPr txBox="1">
          <a:spLocks noChangeArrowheads="1"/>
        </xdr:cNvSpPr>
      </xdr:nvSpPr>
      <xdr:spPr bwMode="auto">
        <a:xfrm>
          <a:off x="3962400" y="66675"/>
          <a:ext cx="3133725" cy="514350"/>
        </a:xfrm>
        <a:prstGeom prst="rect">
          <a:avLst/>
        </a:prstGeom>
        <a:solidFill>
          <a:srgbClr val="FFFFCC"/>
        </a:solidFill>
        <a:ln w="9525">
          <a:solidFill>
            <a:srgbClr val="FF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Informar o percentual previsto pela empresa vencedora da licitação para cada mês.</a:t>
          </a:r>
        </a:p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Informar na forma percentual (Ex. 50,00)</a:t>
          </a:r>
          <a:endParaRPr lang="pt-BR"/>
        </a:p>
      </xdr:txBody>
    </xdr:sp>
    <xdr:clientData fPrintsWithSheet="0"/>
  </xdr:twoCellAnchor>
  <xdr:twoCellAnchor>
    <xdr:from>
      <xdr:col>11</xdr:col>
      <xdr:colOff>123825</xdr:colOff>
      <xdr:row>0</xdr:row>
      <xdr:rowOff>590550</xdr:rowOff>
    </xdr:from>
    <xdr:to>
      <xdr:col>12</xdr:col>
      <xdr:colOff>285750</xdr:colOff>
      <xdr:row>3</xdr:row>
      <xdr:rowOff>104775</xdr:rowOff>
    </xdr:to>
    <xdr:sp macro="" textlink="">
      <xdr:nvSpPr>
        <xdr:cNvPr id="23642" name="Line 8"/>
        <xdr:cNvSpPr>
          <a:spLocks noChangeShapeType="1"/>
        </xdr:cNvSpPr>
      </xdr:nvSpPr>
      <xdr:spPr bwMode="auto">
        <a:xfrm flipH="1">
          <a:off x="3419475" y="590550"/>
          <a:ext cx="542925" cy="39052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ffectLst/>
      </xdr:spPr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0</xdr:colOff>
      <xdr:row>0</xdr:row>
      <xdr:rowOff>466725</xdr:rowOff>
    </xdr:from>
    <xdr:to>
      <xdr:col>73</xdr:col>
      <xdr:colOff>381000</xdr:colOff>
      <xdr:row>6</xdr:row>
      <xdr:rowOff>76200</xdr:rowOff>
    </xdr:to>
    <xdr:sp macro="" textlink="">
      <xdr:nvSpPr>
        <xdr:cNvPr id="25613" name="Text Box 13"/>
        <xdr:cNvSpPr txBox="1">
          <a:spLocks noChangeArrowheads="1"/>
        </xdr:cNvSpPr>
      </xdr:nvSpPr>
      <xdr:spPr bwMode="auto">
        <a:xfrm>
          <a:off x="5886450" y="466725"/>
          <a:ext cx="2705100" cy="742950"/>
        </a:xfrm>
        <a:prstGeom prst="rect">
          <a:avLst/>
        </a:prstGeom>
        <a:solidFill>
          <a:srgbClr val="FFFFCC"/>
        </a:solidFill>
        <a:ln w="9525">
          <a:solidFill>
            <a:srgbClr val="FF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Preencher a coluna da medição correspondente, com as quantidades efetivamente executadas, na forma acumulada (executada até o período anterior mais a executada no período).</a:t>
          </a:r>
        </a:p>
        <a:p>
          <a:pPr algn="l" rtl="0">
            <a:defRPr sz="1000"/>
          </a:pPr>
          <a:endParaRPr lang="pt-BR"/>
        </a:p>
      </xdr:txBody>
    </xdr:sp>
    <xdr:clientData fPrintsWithSheet="0"/>
  </xdr:twoCellAnchor>
  <xdr:twoCellAnchor>
    <xdr:from>
      <xdr:col>73</xdr:col>
      <xdr:colOff>381000</xdr:colOff>
      <xdr:row>6</xdr:row>
      <xdr:rowOff>76200</xdr:rowOff>
    </xdr:from>
    <xdr:to>
      <xdr:col>73</xdr:col>
      <xdr:colOff>533400</xdr:colOff>
      <xdr:row>8</xdr:row>
      <xdr:rowOff>19050</xdr:rowOff>
    </xdr:to>
    <xdr:sp macro="" textlink="">
      <xdr:nvSpPr>
        <xdr:cNvPr id="25697" name="Line 14"/>
        <xdr:cNvSpPr>
          <a:spLocks noChangeShapeType="1"/>
        </xdr:cNvSpPr>
      </xdr:nvSpPr>
      <xdr:spPr bwMode="auto">
        <a:xfrm>
          <a:off x="8591550" y="1209675"/>
          <a:ext cx="152400" cy="13335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ffectLst/>
      </xdr:spPr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0</xdr:row>
      <xdr:rowOff>19050</xdr:rowOff>
    </xdr:from>
    <xdr:to>
      <xdr:col>24</xdr:col>
      <xdr:colOff>0</xdr:colOff>
      <xdr:row>6</xdr:row>
      <xdr:rowOff>28575</xdr:rowOff>
    </xdr:to>
    <xdr:sp macro="" textlink="">
      <xdr:nvSpPr>
        <xdr:cNvPr id="28677" name="Text Box 5"/>
        <xdr:cNvSpPr txBox="1">
          <a:spLocks noChangeArrowheads="1"/>
        </xdr:cNvSpPr>
      </xdr:nvSpPr>
      <xdr:spPr bwMode="auto">
        <a:xfrm>
          <a:off x="6372225" y="19050"/>
          <a:ext cx="2000250" cy="295275"/>
        </a:xfrm>
        <a:prstGeom prst="rect">
          <a:avLst/>
        </a:prstGeom>
        <a:solidFill>
          <a:srgbClr val="FFFFCC"/>
        </a:solidFill>
        <a:ln w="9525">
          <a:solidFill>
            <a:srgbClr val="FF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Atenção: Apaga os dados do BM correspondente.</a:t>
          </a:r>
        </a:p>
        <a:p>
          <a:pPr algn="l" rtl="0">
            <a:defRPr sz="1000"/>
          </a:pPr>
          <a:endParaRPr lang="pt-BR"/>
        </a:p>
      </xdr:txBody>
    </xdr:sp>
    <xdr:clientData fPrintsWithSheet="0"/>
  </xdr:twoCellAnchor>
  <xdr:twoCellAnchor>
    <xdr:from>
      <xdr:col>14</xdr:col>
      <xdr:colOff>133350</xdr:colOff>
      <xdr:row>3</xdr:row>
      <xdr:rowOff>28575</xdr:rowOff>
    </xdr:from>
    <xdr:to>
      <xdr:col>15</xdr:col>
      <xdr:colOff>228600</xdr:colOff>
      <xdr:row>3</xdr:row>
      <xdr:rowOff>28575</xdr:rowOff>
    </xdr:to>
    <xdr:sp macro="" textlink="">
      <xdr:nvSpPr>
        <xdr:cNvPr id="28760" name="Line 6"/>
        <xdr:cNvSpPr>
          <a:spLocks noChangeShapeType="1"/>
        </xdr:cNvSpPr>
      </xdr:nvSpPr>
      <xdr:spPr bwMode="auto">
        <a:xfrm flipH="1">
          <a:off x="6029325" y="171450"/>
          <a:ext cx="34290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ffectLst/>
      </xdr:spPr>
    </xdr:sp>
    <xdr:clientData fPrintsWithSheet="0"/>
  </xdr:twoCellAnchor>
</xdr:wsDr>
</file>

<file path=xl/queryTables/queryTable1.xml><?xml version="1.0" encoding="utf-8"?>
<queryTable xmlns="http://schemas.openxmlformats.org/spreadsheetml/2006/main" name="Consulta de Banco de dados do MS Access_34" connectionId="2" autoFormatId="16" applyNumberFormats="0" applyBorderFormats="0" applyFontFormats="1" applyPatternFormats="1" applyAlignmentFormats="0" applyWidthHeightFormats="0">
  <queryTableRefresh nextId="119">
    <queryTableFields count="118">
      <queryTableField id="1" name="Dt_Acréscimo_Operações"/>
      <queryTableField id="2" name="Estágio"/>
      <queryTableField id="3" name="SituaçãoDaOperação"/>
      <queryTableField id="4" name="Operações_EN_Jurisdição_Código"/>
      <queryTableField id="5" name="Operações_Origem_de_Recursos"/>
      <queryTableField id="6" name="Operações_Origem_de_Recursos_Código"/>
      <queryTableField id="7" name="UGC_Código"/>
      <queryTableField id="8" name="Operações_Ano_Orçamento"/>
      <queryTableField id="9" name="Operações_Operação"/>
      <queryTableField id="10" name="Operações_DV_Operação"/>
      <queryTableField id="11" name="Operações_EN"/>
      <queryTableField id="12" name="Operações_EN_Código"/>
      <queryTableField id="13" name="Operações_Tomador"/>
      <queryTableField id="14" name="Operações_Tomador_Código"/>
      <queryTableField id="15" name="Operações_Agente_Promotor"/>
      <queryTableField id="16" name="Operações_Agente_Promotor_Código"/>
      <queryTableField id="17" name="Operações_Beneficiário_Final"/>
      <queryTableField id="18" name="Operações_Beneficiário_Final_Código"/>
      <queryTableField id="19" name="Operações_Area"/>
      <queryTableField id="20" name="Operações_Gestor"/>
      <queryTableField id="21" name="Operações_Programa"/>
      <queryTableField id="22" name="Operações_Modalidade"/>
      <queryTableField id="23" name="Operações_Objetivo"/>
      <queryTableField id="24" name="Operações_Objetivo_Código"/>
      <queryTableField id="25" name="Operações_Data_Assinatura"/>
      <queryTableField id="26" name="Operações_Ano_Assinatura"/>
      <queryTableField id="27" name="Operações_Controle_da_Operação"/>
      <queryTableField id="28" name="Operações_Repasse"/>
      <queryTableField id="29" name="Operações_Contrapartida"/>
      <queryTableField id="30" name="Operações_Rendimentos"/>
      <queryTableField id="31" name="Operações_Investimento"/>
      <queryTableField id="32" name="Operações_Agência_Cód"/>
      <queryTableField id="33" name="Operações_DV_Ag"/>
      <queryTableField id="34" name="Operações_Op_C/C"/>
      <queryTableField id="35" name="Operações_C/C"/>
      <queryTableField id="36" name="Operações_DV_C/C"/>
      <queryTableField id="37" name="Operações_Sit_Contrato_SIAPF"/>
      <queryTableField id="38" name="Operações_Data_Recebimento_CEF"/>
      <queryTableField id="39" name="Operações_Carência_Data_Atual"/>
      <queryTableField id="40" name="Cronograma Atual_PrazoDeExecução"/>
      <queryTableField id="41" name="Cronograma De Obra_Dt_Parcela"/>
      <queryTableField id="42" name="Cronograma De Obra_Percentual_Previsto"/>
      <queryTableField id="43" name="Cronograma De Obra_%_Realizado_SIAPF"/>
      <queryTableField id="44" name="Cronograma De Obra_Sit_Obra"/>
      <queryTableField id="45" name="Cronograma De Obra_Dias_Adiat_Atras"/>
      <queryTableField id="46" name="Cronograma De Obra_Desempenho_Nota_Tomador"/>
      <queryTableField id="47" name="Cronograma De Obra_Desempenho_Conceito_Tomador"/>
      <queryTableField id="48" name="Cronograma De Obra_Desempenho_Nota_Construtor"/>
      <queryTableField id="49" name="Cronograma De Obra_Desempenho_Conceito_Construtor"/>
      <queryTableField id="50" name="Cronograma De Obra_Qualidade_da_Obra"/>
      <queryTableField id="51" name="Cronograma De Obra_Engenheiro_CPF"/>
      <queryTableField id="52" name="Cronograma De Obra_Engenheiro_Nome"/>
      <queryTableField id="53" name="Cronograma De Obra_Data_Vistoria"/>
      <queryTableField id="54" name="Cronograma De Obra_Data_Término_Obra"/>
      <queryTableField id="55" name="Cronograma De Obra_Justificativa_Obra"/>
      <queryTableField id="56" name="Cronograma De Obra_Data_Início_Obra"/>
      <queryTableField id="57" name="Cronograma De Obra_Data_Inauguração_Obra"/>
      <queryTableField id="58" name="Cronograma De Obra_Gerência_Filial"/>
      <queryTableField id="59" name="Cronograma De Obra_Quantidade_Vistorias"/>
      <queryTableField id="60" name="Dados_PTS_Data_Inicio"/>
      <queryTableField id="61" name="Dados_PTS_Data_Fim"/>
      <queryTableField id="62" name="Dados_PTS_Valor_Global_PTS"/>
      <queryTableField id="63" name="Dados_PTS_Indice_Qualidade"/>
      <queryTableField id="64" name="Dados_PTS_Prazo_Execução"/>
      <queryTableField id="65" name="Dados_PTS_Valor_do_Emprestimo_PTS"/>
      <queryTableField id="66" name="Dados_PTS_Valor_da_Contrapartida_PTS"/>
      <queryTableField id="67" name="Dados_PTS_Valor_Desembolso_Acumulado"/>
      <queryTableField id="68" name="Dados_PTS_Valor_Desembolsar"/>
      <queryTableField id="69" name="Desbloqueio_VE"/>
      <queryTableField id="70" name="Desbloqueio_CP/RD"/>
      <queryTableField id="71" name="Desbloqueio_VI"/>
      <queryTableField id="72" name="Desbloqueio_Data Último"/>
      <queryTableField id="73" name="Desembolso_Total Incluído"/>
      <queryTableField id="74" name="Desembolso_Total Solicitado"/>
      <queryTableField id="75" name="Desembolso_Total Realizado"/>
      <queryTableField id="76" name="Desembolso_Realizado_%"/>
      <queryTableField id="77" name="Desembolso_Total_I/S/R/C"/>
      <queryTableField id="78" name="Desembolso_%"/>
      <queryTableField id="79" name="Desembolso_Falta Solicitar"/>
      <queryTableField id="80" name="Desembolso_Data Último"/>
      <queryTableField id="81" name="Empreendimentos_Empreendimento"/>
      <queryTableField id="82" name="Empreendimentos_Localidade"/>
      <queryTableField id="83" name="Empreendimentos_Logradouro"/>
      <queryTableField id="84" name="Empreendimentos_Município"/>
      <queryTableField id="85" name="Empreendimentos_CEP"/>
      <queryTableField id="86" name="Empreendimentos_Número_de_Unidades"/>
      <queryTableField id="87" name="Empreendimentos_Objeto_Descrição"/>
      <queryTableField id="88" name="Empreendimentos_População_Beneficiada"/>
      <queryTableField id="89" name="Empreendimentos_Empregos_Gerados"/>
      <queryTableField id="90" name="Empreendimentos_Sit_Empreendimento"/>
      <queryTableField id="91" name="Ogu_Dados_Emenda_Parlamentar"/>
      <queryTableField id="92" name="Ogu_Dados_Comunidade_Solidaria"/>
      <queryTableField id="93" name="Ogu_Dados_Calamidade_Publica"/>
      <queryTableField id="94" name="Ogu_Dados_Data_da_Vigencia"/>
      <queryTableField id="95" name="Ogu_Dados_Data_Publicacao_DOU"/>
      <queryTableField id="96" name="Ogu_Dados_Administracao_Direta_CP"/>
      <queryTableField id="97" name="Ogu_Dados_CP_Servico"/>
      <queryTableField id="98" name="Ogu_Dados_Data_Validade_CAUC"/>
      <queryTableField id="99" name="Ogu_Dados_Data_Validade_CRP"/>
      <queryTableField id="100" name="Ogu_Dados_Numero_Convenio_SIAFI"/>
      <queryTableField id="101" name="Posição SIAPF_Posição SIAPF"/>
      <queryTableField id="102" name="PCF_Recebimento_Prestacao_Contas"/>
      <queryTableField id="103" name="PCF_Valor_Repasse_Devolvido"/>
      <queryTableField id="104" name="PCF_Valor_Rendimento_Devolvido"/>
      <queryTableField id="105" name="PCF_Codigo_Prestacao_Contas_SIAFI"/>
      <queryTableField id="106" name="PCF_Data_Prestacao_Contas_SIAFI"/>
      <queryTableField id="107" name="PCF_Data_Devolucao_CP"/>
      <queryTableField id="108" name="PCF_Valor_Devolucao_CP"/>
      <queryTableField id="109" name="PCF_Aprovacao_Prestacao_Contas"/>
      <queryTableField id="110" name="PCF_Total Devolvido"/>
      <queryTableField id="111" name="RC_Regime de Construção"/>
      <queryTableField id="112" name="ZB_Zona Beneficiada"/>
      <queryTableField id="113" name="Sit_Vigência"/>
      <queryTableField id="114" name="Último Trâmite_Estágio"/>
      <queryTableField id="115" name="Último Trâmite_Codigo"/>
      <queryTableField id="116" name="Último Trâmite_Data_de_Entrada"/>
      <queryTableField id="117" name="Último Trâmite_Data_de_Saida"/>
      <queryTableField id="118" name="Identificação_Externa"/>
    </queryTableFields>
  </queryTableRefresh>
</queryTable>
</file>

<file path=xl/queryTables/queryTable2.xml><?xml version="1.0" encoding="utf-8"?>
<queryTable xmlns="http://schemas.openxmlformats.org/spreadsheetml/2006/main" name="Consulta de Banco de dados do MS Access_31" connectionId="1" autoFormatId="16" applyNumberFormats="0" applyBorderFormats="0" applyFontFormats="1" applyPatternFormats="1" applyAlignmentFormats="0" applyWidthHeightFormats="0">
  <queryTableRefresh nextId="6">
    <queryTableFields count="5">
      <queryTableField id="1" name="NOME"/>
      <queryTableField id="2" name="CPF"/>
      <queryTableField id="3" name="CREA"/>
      <queryTableField id="4" name="MAT"/>
      <queryTableField id="5" name="MAT-DV"/>
    </queryTableFields>
  </queryTableRefresh>
</query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41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41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0"/>
  <dimension ref="C1:DU37"/>
  <sheetViews>
    <sheetView showGridLines="0" showRowColHeaders="0" showZeros="0" zoomScaleNormal="100" workbookViewId="0">
      <selection activeCell="AG2" sqref="AG2"/>
    </sheetView>
  </sheetViews>
  <sheetFormatPr defaultColWidth="1" defaultRowHeight="12.75"/>
  <cols>
    <col min="1" max="1" width="2.7109375" customWidth="1"/>
  </cols>
  <sheetData>
    <row r="1" spans="3:125" ht="3.75" customHeight="1"/>
    <row r="2" spans="3:125" ht="15.75" customHeight="1">
      <c r="AH2" s="596" t="s">
        <v>126</v>
      </c>
      <c r="AI2" s="596"/>
      <c r="AJ2" s="596"/>
      <c r="AK2" s="596"/>
      <c r="AL2" s="596"/>
      <c r="AM2" s="596"/>
      <c r="AN2" s="596"/>
      <c r="AO2" s="596"/>
      <c r="AP2" s="596"/>
      <c r="AQ2" s="596"/>
      <c r="AR2" s="596"/>
      <c r="AS2" s="596"/>
      <c r="AT2" s="596"/>
      <c r="AU2" s="596"/>
      <c r="AV2" s="596"/>
      <c r="AW2" s="596"/>
      <c r="AX2" s="596"/>
      <c r="AY2" s="596"/>
      <c r="AZ2" s="596"/>
      <c r="BA2" s="596"/>
      <c r="BB2" s="596"/>
      <c r="BC2" s="596"/>
      <c r="BD2" s="596"/>
      <c r="BE2" s="596"/>
      <c r="BF2" s="596"/>
      <c r="BG2" s="596"/>
      <c r="BH2" s="596"/>
      <c r="BI2" s="596"/>
      <c r="BJ2" s="596"/>
      <c r="BK2" s="596"/>
      <c r="BL2" s="596"/>
      <c r="BM2" s="596"/>
      <c r="BN2" s="596"/>
      <c r="BO2" s="596"/>
      <c r="BP2" s="596"/>
      <c r="BQ2" s="596"/>
      <c r="BR2" s="596"/>
      <c r="BS2" s="596"/>
      <c r="BT2" s="596"/>
      <c r="BU2" s="596"/>
      <c r="BV2" s="596"/>
      <c r="BW2" s="596"/>
      <c r="BX2" s="596"/>
      <c r="BY2" s="596"/>
      <c r="BZ2" s="596"/>
      <c r="CA2" s="596"/>
      <c r="CB2" s="596"/>
      <c r="CC2" s="596"/>
      <c r="CD2" s="596"/>
      <c r="CE2" s="596"/>
      <c r="CF2" s="596"/>
      <c r="CG2" s="596"/>
      <c r="CH2" s="596"/>
      <c r="CI2" s="596"/>
      <c r="CJ2" s="596"/>
      <c r="CK2" s="596"/>
      <c r="CL2" s="596"/>
      <c r="CM2" s="596"/>
      <c r="CN2" s="596"/>
      <c r="CO2" s="596"/>
      <c r="CP2" s="596"/>
      <c r="CQ2" s="596"/>
      <c r="CR2" s="596"/>
      <c r="CS2" s="596"/>
      <c r="CT2" s="596"/>
      <c r="CU2" s="596"/>
      <c r="CV2" s="596"/>
      <c r="CW2" s="596"/>
      <c r="CX2" s="596"/>
      <c r="CY2" s="596"/>
      <c r="CZ2" s="596"/>
      <c r="DA2" s="596"/>
      <c r="DB2" s="596"/>
      <c r="DC2" s="596"/>
      <c r="DD2" s="596"/>
      <c r="DE2" s="596"/>
      <c r="DF2" s="596"/>
      <c r="DG2" s="596"/>
      <c r="DH2" s="596"/>
      <c r="DI2" s="596"/>
      <c r="DJ2" s="596"/>
      <c r="DK2" s="596"/>
      <c r="DL2" s="596"/>
      <c r="DM2" s="596"/>
      <c r="DN2" s="596"/>
      <c r="DO2" s="596"/>
      <c r="DP2" s="596"/>
      <c r="DQ2" s="596"/>
      <c r="DR2" s="596"/>
      <c r="DS2" s="596"/>
      <c r="DT2" s="596"/>
      <c r="DU2" s="597"/>
    </row>
    <row r="3" spans="3:125" ht="15.75" customHeight="1">
      <c r="AH3" s="596"/>
      <c r="AI3" s="596"/>
      <c r="AJ3" s="596"/>
      <c r="AK3" s="596"/>
      <c r="AL3" s="596"/>
      <c r="AM3" s="596"/>
      <c r="AN3" s="596"/>
      <c r="AO3" s="596"/>
      <c r="AP3" s="596"/>
      <c r="AQ3" s="596"/>
      <c r="AR3" s="596"/>
      <c r="AS3" s="596"/>
      <c r="AT3" s="596"/>
      <c r="AU3" s="596"/>
      <c r="AV3" s="596"/>
      <c r="AW3" s="596"/>
      <c r="AX3" s="596"/>
      <c r="AY3" s="596"/>
      <c r="AZ3" s="596"/>
      <c r="BA3" s="596"/>
      <c r="BB3" s="596"/>
      <c r="BC3" s="596"/>
      <c r="BD3" s="596"/>
      <c r="BE3" s="596"/>
      <c r="BF3" s="596"/>
      <c r="BG3" s="596"/>
      <c r="BH3" s="596"/>
      <c r="BI3" s="596"/>
      <c r="BJ3" s="596"/>
      <c r="BK3" s="596"/>
      <c r="BL3" s="596"/>
      <c r="BM3" s="596"/>
      <c r="BN3" s="596"/>
      <c r="BO3" s="596"/>
      <c r="BP3" s="596"/>
      <c r="BQ3" s="596"/>
      <c r="BR3" s="596"/>
      <c r="BS3" s="596"/>
      <c r="BT3" s="596"/>
      <c r="BU3" s="596"/>
      <c r="BV3" s="596"/>
      <c r="BW3" s="596"/>
      <c r="BX3" s="596"/>
      <c r="BY3" s="596"/>
      <c r="BZ3" s="596"/>
      <c r="CA3" s="596"/>
      <c r="CB3" s="596"/>
      <c r="CC3" s="596"/>
      <c r="CD3" s="596"/>
      <c r="CE3" s="596"/>
      <c r="CF3" s="596"/>
      <c r="CG3" s="596"/>
      <c r="CH3" s="596"/>
      <c r="CI3" s="596"/>
      <c r="CJ3" s="596"/>
      <c r="CK3" s="596"/>
      <c r="CL3" s="596"/>
      <c r="CM3" s="596"/>
      <c r="CN3" s="596"/>
      <c r="CO3" s="596"/>
      <c r="CP3" s="596"/>
      <c r="CQ3" s="596"/>
      <c r="CR3" s="596"/>
      <c r="CS3" s="596"/>
      <c r="CT3" s="596"/>
      <c r="CU3" s="596"/>
      <c r="CV3" s="596"/>
      <c r="CW3" s="596"/>
      <c r="CX3" s="596"/>
      <c r="CY3" s="596"/>
      <c r="CZ3" s="596"/>
      <c r="DA3" s="596"/>
      <c r="DB3" s="596"/>
      <c r="DC3" s="596"/>
      <c r="DD3" s="596"/>
      <c r="DE3" s="596"/>
      <c r="DF3" s="596"/>
      <c r="DG3" s="596"/>
      <c r="DH3" s="596"/>
      <c r="DI3" s="596"/>
      <c r="DJ3" s="596"/>
      <c r="DK3" s="596"/>
      <c r="DL3" s="596"/>
      <c r="DM3" s="596"/>
      <c r="DN3" s="596"/>
      <c r="DO3" s="596"/>
      <c r="DP3" s="596"/>
      <c r="DQ3" s="596"/>
      <c r="DR3" s="596"/>
      <c r="DS3" s="596"/>
      <c r="DT3" s="596"/>
      <c r="DU3" s="597"/>
    </row>
    <row r="4" spans="3:125" ht="3" customHeight="1">
      <c r="AH4" s="596"/>
      <c r="AI4" s="596"/>
      <c r="AJ4" s="596"/>
      <c r="AK4" s="596"/>
      <c r="AL4" s="596"/>
      <c r="AM4" s="596"/>
      <c r="AN4" s="596"/>
      <c r="AO4" s="596"/>
      <c r="AP4" s="596"/>
      <c r="AQ4" s="596"/>
      <c r="AR4" s="596"/>
      <c r="AS4" s="596"/>
      <c r="AT4" s="596"/>
      <c r="AU4" s="596"/>
      <c r="AV4" s="596"/>
      <c r="AW4" s="596"/>
      <c r="AX4" s="596"/>
      <c r="AY4" s="596"/>
      <c r="AZ4" s="596"/>
      <c r="BA4" s="596"/>
      <c r="BB4" s="596"/>
      <c r="BC4" s="596"/>
      <c r="BD4" s="596"/>
      <c r="BE4" s="596"/>
      <c r="BF4" s="596"/>
      <c r="BG4" s="596"/>
      <c r="BH4" s="596"/>
      <c r="BI4" s="596"/>
      <c r="BJ4" s="596"/>
      <c r="BK4" s="596"/>
      <c r="BL4" s="596"/>
      <c r="BM4" s="596"/>
      <c r="BN4" s="596"/>
      <c r="BO4" s="596"/>
      <c r="BP4" s="596"/>
      <c r="BQ4" s="596"/>
      <c r="BR4" s="596"/>
      <c r="BS4" s="596"/>
      <c r="BT4" s="596"/>
      <c r="BU4" s="596"/>
      <c r="BV4" s="596"/>
      <c r="BW4" s="596"/>
      <c r="BX4" s="596"/>
      <c r="BY4" s="596"/>
      <c r="BZ4" s="596"/>
      <c r="CA4" s="596"/>
      <c r="CB4" s="596"/>
      <c r="CC4" s="596"/>
      <c r="CD4" s="596"/>
      <c r="CE4" s="596"/>
      <c r="CF4" s="596"/>
      <c r="CG4" s="596"/>
      <c r="CH4" s="596"/>
      <c r="CI4" s="596"/>
      <c r="CJ4" s="596"/>
      <c r="CK4" s="596"/>
      <c r="CL4" s="596"/>
      <c r="CM4" s="596"/>
      <c r="CN4" s="596"/>
      <c r="CO4" s="596"/>
      <c r="CP4" s="596"/>
      <c r="CQ4" s="596"/>
      <c r="CR4" s="596"/>
      <c r="CS4" s="596"/>
      <c r="CT4" s="596"/>
      <c r="CU4" s="596"/>
      <c r="CV4" s="596"/>
      <c r="CW4" s="596"/>
      <c r="CX4" s="596"/>
      <c r="CY4" s="596"/>
      <c r="CZ4" s="596"/>
      <c r="DA4" s="596"/>
      <c r="DB4" s="596"/>
      <c r="DC4" s="596"/>
      <c r="DD4" s="596"/>
      <c r="DE4" s="596"/>
      <c r="DF4" s="596"/>
      <c r="DG4" s="596"/>
      <c r="DH4" s="596"/>
      <c r="DI4" s="596"/>
      <c r="DJ4" s="596"/>
      <c r="DK4" s="596"/>
      <c r="DL4" s="596"/>
      <c r="DM4" s="596"/>
      <c r="DN4" s="596"/>
      <c r="DO4" s="596"/>
      <c r="DP4" s="596"/>
      <c r="DQ4" s="596"/>
      <c r="DR4" s="596"/>
      <c r="DS4" s="596"/>
      <c r="DT4" s="596"/>
      <c r="DU4" s="597"/>
    </row>
    <row r="5" spans="3:125" ht="13.5" customHeight="1" thickBot="1">
      <c r="AH5" s="598"/>
      <c r="AI5" s="598"/>
      <c r="AJ5" s="598"/>
      <c r="AK5" s="598"/>
      <c r="AL5" s="598"/>
      <c r="AM5" s="598"/>
      <c r="AN5" s="598"/>
      <c r="AO5" s="598"/>
      <c r="AP5" s="598"/>
      <c r="AQ5" s="598"/>
      <c r="AR5" s="598"/>
      <c r="AS5" s="598"/>
      <c r="AT5" s="598"/>
      <c r="AU5" s="598"/>
      <c r="AV5" s="598"/>
      <c r="AW5" s="598"/>
      <c r="AX5" s="598"/>
      <c r="AY5" s="598"/>
      <c r="AZ5" s="598"/>
      <c r="BA5" s="598"/>
      <c r="BB5" s="598"/>
      <c r="BC5" s="598"/>
      <c r="BD5" s="598"/>
      <c r="BE5" s="598"/>
      <c r="BF5" s="598"/>
      <c r="BG5" s="598"/>
      <c r="BH5" s="598"/>
      <c r="BI5" s="598"/>
      <c r="BJ5" s="598"/>
      <c r="BK5" s="598"/>
      <c r="BL5" s="598"/>
      <c r="BM5" s="598"/>
      <c r="BN5" s="598"/>
      <c r="BO5" s="598"/>
      <c r="BP5" s="598"/>
      <c r="BQ5" s="598"/>
      <c r="BR5" s="598"/>
      <c r="BS5" s="598"/>
      <c r="BT5" s="598"/>
      <c r="BU5" s="598"/>
      <c r="BV5" s="598"/>
      <c r="BW5" s="598"/>
      <c r="BX5" s="598"/>
      <c r="BY5" s="598"/>
      <c r="BZ5" s="598"/>
      <c r="CA5" s="598"/>
      <c r="CB5" s="598"/>
      <c r="CC5" s="598"/>
      <c r="CD5" s="598"/>
      <c r="CE5" s="598"/>
      <c r="CF5" s="598"/>
      <c r="CG5" s="598"/>
      <c r="CH5" s="598"/>
      <c r="CI5" s="598"/>
      <c r="CJ5" s="598"/>
      <c r="CK5" s="598"/>
      <c r="CL5" s="598"/>
      <c r="CM5" s="598"/>
      <c r="CN5" s="598"/>
      <c r="CO5" s="598"/>
      <c r="CP5" s="598"/>
      <c r="CQ5" s="598"/>
      <c r="CR5" s="598"/>
      <c r="CS5" s="598"/>
      <c r="CT5" s="598"/>
      <c r="CU5" s="598"/>
      <c r="CV5" s="598"/>
      <c r="CW5" s="598"/>
      <c r="CX5" s="598"/>
      <c r="CY5" s="598"/>
      <c r="CZ5" s="598"/>
      <c r="DA5" s="598"/>
      <c r="DB5" s="598"/>
      <c r="DC5" s="598"/>
      <c r="DD5" s="598"/>
      <c r="DE5" s="598"/>
      <c r="DF5" s="598"/>
      <c r="DG5" s="598"/>
      <c r="DH5" s="598"/>
      <c r="DI5" s="598"/>
      <c r="DJ5" s="598"/>
      <c r="DK5" s="598"/>
      <c r="DL5" s="598"/>
      <c r="DM5" s="598"/>
      <c r="DN5" s="598"/>
      <c r="DO5" s="598"/>
      <c r="DP5" s="598"/>
      <c r="DQ5" s="598"/>
      <c r="DR5" s="598"/>
      <c r="DS5" s="598"/>
      <c r="DT5" s="598"/>
      <c r="DU5" s="599"/>
    </row>
    <row r="6" spans="3:125" ht="24.95" customHeight="1">
      <c r="AH6" s="603" t="s">
        <v>135</v>
      </c>
      <c r="AI6" s="603"/>
      <c r="AJ6" s="603"/>
      <c r="AK6" s="603"/>
      <c r="AL6" s="603"/>
      <c r="AM6" s="603"/>
      <c r="AN6" s="603"/>
      <c r="AO6" s="603"/>
      <c r="AP6" s="603"/>
      <c r="AQ6" s="603"/>
      <c r="AR6" s="603"/>
      <c r="AS6" s="603"/>
      <c r="AT6" s="603"/>
      <c r="AU6" s="603"/>
      <c r="AV6" s="603"/>
      <c r="AW6" s="603"/>
      <c r="AX6" s="603"/>
      <c r="AY6" s="603"/>
      <c r="AZ6" s="603"/>
      <c r="BA6" s="603"/>
      <c r="BB6" s="603"/>
      <c r="BC6" s="603"/>
      <c r="BD6" s="603"/>
      <c r="BE6" s="603"/>
      <c r="BF6" s="603"/>
      <c r="BG6" s="603"/>
      <c r="BH6" s="603"/>
      <c r="BI6" s="603"/>
      <c r="BJ6" s="603"/>
      <c r="BK6" s="603"/>
      <c r="BL6" s="603"/>
      <c r="BM6" s="603"/>
      <c r="BN6" s="603"/>
      <c r="BO6" s="603"/>
      <c r="BP6" s="603"/>
      <c r="BQ6" s="603"/>
      <c r="BR6" s="603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364"/>
      <c r="CP6" s="365"/>
      <c r="CQ6" s="365"/>
      <c r="CR6" s="365"/>
      <c r="CS6" s="365"/>
      <c r="CT6" s="365"/>
      <c r="CU6" s="365"/>
      <c r="CV6" s="365"/>
      <c r="CW6" s="365"/>
      <c r="CX6" s="365"/>
      <c r="CY6" s="365"/>
      <c r="CZ6" s="365"/>
      <c r="DA6" s="365"/>
      <c r="DB6" s="365"/>
      <c r="DC6" s="365"/>
      <c r="DD6" s="365"/>
      <c r="DE6" s="365"/>
      <c r="DF6" s="365"/>
      <c r="DG6" s="365"/>
      <c r="DH6" s="365"/>
      <c r="DI6" s="366"/>
      <c r="DJ6" s="366"/>
      <c r="DK6" s="366"/>
      <c r="DL6" s="366"/>
      <c r="DM6" s="366"/>
      <c r="DN6" s="366"/>
      <c r="DO6" s="366"/>
      <c r="DP6" s="39"/>
      <c r="DQ6" s="39"/>
      <c r="DR6" s="39"/>
      <c r="DS6" s="39"/>
      <c r="DT6" s="39"/>
      <c r="DU6" s="42"/>
    </row>
    <row r="7" spans="3:125" ht="24.95" customHeight="1" thickBot="1">
      <c r="AH7" s="604"/>
      <c r="AI7" s="604"/>
      <c r="AJ7" s="604"/>
      <c r="AK7" s="604"/>
      <c r="AL7" s="604"/>
      <c r="AM7" s="604"/>
      <c r="AN7" s="604"/>
      <c r="AO7" s="604"/>
      <c r="AP7" s="604"/>
      <c r="AQ7" s="604"/>
      <c r="AR7" s="604"/>
      <c r="AS7" s="604"/>
      <c r="AT7" s="604"/>
      <c r="AU7" s="604"/>
      <c r="AV7" s="604"/>
      <c r="AW7" s="604"/>
      <c r="AX7" s="604"/>
      <c r="AY7" s="604"/>
      <c r="AZ7" s="604"/>
      <c r="BA7" s="604"/>
      <c r="BB7" s="604"/>
      <c r="BC7" s="604"/>
      <c r="BD7" s="604"/>
      <c r="BE7" s="604"/>
      <c r="BF7" s="604"/>
      <c r="BG7" s="604"/>
      <c r="BH7" s="604"/>
      <c r="BI7" s="604"/>
      <c r="BJ7" s="604"/>
      <c r="BK7" s="604"/>
      <c r="BL7" s="604"/>
      <c r="BM7" s="604"/>
      <c r="BN7" s="604"/>
      <c r="BO7" s="604"/>
      <c r="BP7" s="604"/>
      <c r="BQ7" s="604"/>
      <c r="BR7" s="604"/>
      <c r="BS7" s="604"/>
      <c r="BT7" s="604"/>
      <c r="BU7" s="604"/>
      <c r="BV7" s="604"/>
      <c r="BW7" s="604"/>
      <c r="BX7" s="604"/>
      <c r="BY7" s="604"/>
      <c r="BZ7" s="604"/>
      <c r="CA7" s="604"/>
      <c r="CB7" s="604"/>
      <c r="CC7" s="604"/>
      <c r="CD7" s="604"/>
      <c r="CE7" s="604"/>
      <c r="CF7" s="604"/>
      <c r="CG7" s="604"/>
      <c r="CH7" s="604"/>
      <c r="CI7" s="604"/>
      <c r="CJ7" s="604"/>
      <c r="CK7" s="604"/>
      <c r="CL7" s="604"/>
      <c r="CM7" s="604"/>
      <c r="CN7" s="604"/>
      <c r="CO7" s="367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9"/>
      <c r="DJ7" s="369"/>
      <c r="DK7" s="369"/>
      <c r="DL7" s="369"/>
      <c r="DM7" s="369"/>
      <c r="DN7" s="369"/>
      <c r="DO7" s="369"/>
      <c r="DP7" s="44"/>
      <c r="DQ7" s="44"/>
      <c r="DR7" s="44"/>
      <c r="DS7" s="44"/>
      <c r="DT7" s="44"/>
      <c r="DU7" s="49"/>
    </row>
    <row r="8" spans="3:125" ht="17.25" customHeight="1">
      <c r="C8" s="3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40"/>
      <c r="BF8" s="40"/>
      <c r="BG8" s="40"/>
      <c r="BH8" s="40"/>
      <c r="BI8" s="40"/>
      <c r="BJ8" s="40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39"/>
      <c r="CI8" s="39"/>
      <c r="CJ8" s="39"/>
      <c r="CK8" s="39"/>
      <c r="CL8" s="39"/>
      <c r="CM8" s="39"/>
      <c r="CN8" s="39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9"/>
    </row>
    <row r="9" spans="3:125">
      <c r="C9" s="43"/>
      <c r="D9" s="44"/>
      <c r="E9" s="605"/>
      <c r="F9" s="606">
        <v>1</v>
      </c>
      <c r="G9" s="607"/>
      <c r="H9" s="600" t="s">
        <v>127</v>
      </c>
      <c r="I9" s="600"/>
      <c r="J9" s="600"/>
      <c r="K9" s="600"/>
      <c r="L9" s="600"/>
      <c r="M9" s="600"/>
      <c r="N9" s="600"/>
      <c r="O9" s="600"/>
      <c r="P9" s="600"/>
      <c r="Q9" s="600"/>
      <c r="R9" s="600"/>
      <c r="S9" s="600"/>
      <c r="T9" s="600"/>
      <c r="U9" s="600"/>
      <c r="V9" s="600"/>
      <c r="W9" s="600"/>
      <c r="X9" s="600"/>
      <c r="Y9" s="600"/>
      <c r="Z9" s="600"/>
      <c r="AA9" s="600"/>
      <c r="AB9" s="600"/>
      <c r="AC9" s="600"/>
      <c r="AD9" s="600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6"/>
      <c r="BH9" s="46"/>
      <c r="BI9" s="46"/>
      <c r="BJ9" s="46"/>
      <c r="BK9" s="47"/>
      <c r="BL9" s="47"/>
      <c r="BM9" s="47"/>
      <c r="BN9" s="47"/>
      <c r="BO9" s="47"/>
      <c r="BP9" s="47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8"/>
      <c r="DU9" s="49"/>
    </row>
    <row r="10" spans="3:125">
      <c r="C10" s="43"/>
      <c r="D10" s="44"/>
      <c r="E10" s="605"/>
      <c r="F10" s="608"/>
      <c r="G10" s="609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  <c r="U10" s="601"/>
      <c r="V10" s="601"/>
      <c r="W10" s="601"/>
      <c r="X10" s="601"/>
      <c r="Y10" s="601"/>
      <c r="Z10" s="601"/>
      <c r="AA10" s="601"/>
      <c r="AB10" s="601"/>
      <c r="AC10" s="601"/>
      <c r="AD10" s="601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51"/>
      <c r="DU10" s="49"/>
    </row>
    <row r="11" spans="3:125">
      <c r="C11" s="43"/>
      <c r="D11" s="44"/>
      <c r="E11" s="605"/>
      <c r="F11" s="608"/>
      <c r="G11" s="609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  <c r="U11" s="601"/>
      <c r="V11" s="601"/>
      <c r="W11" s="601"/>
      <c r="X11" s="601"/>
      <c r="Y11" s="601"/>
      <c r="Z11" s="601"/>
      <c r="AA11" s="601"/>
      <c r="AB11" s="601"/>
      <c r="AC11" s="601"/>
      <c r="AD11" s="601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51"/>
      <c r="DU11" s="49"/>
    </row>
    <row r="12" spans="3:125">
      <c r="C12" s="43"/>
      <c r="D12" s="44"/>
      <c r="E12" s="605"/>
      <c r="F12" s="610"/>
      <c r="G12" s="611"/>
      <c r="H12" s="602"/>
      <c r="I12" s="602"/>
      <c r="J12" s="602"/>
      <c r="K12" s="602"/>
      <c r="L12" s="602"/>
      <c r="M12" s="602"/>
      <c r="N12" s="602"/>
      <c r="O12" s="602"/>
      <c r="P12" s="602"/>
      <c r="Q12" s="602"/>
      <c r="R12" s="602"/>
      <c r="S12" s="602"/>
      <c r="T12" s="602"/>
      <c r="U12" s="602"/>
      <c r="V12" s="602"/>
      <c r="W12" s="602"/>
      <c r="X12" s="602"/>
      <c r="Y12" s="602"/>
      <c r="Z12" s="602"/>
      <c r="AA12" s="602"/>
      <c r="AB12" s="602"/>
      <c r="AC12" s="602"/>
      <c r="AD12" s="60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4"/>
      <c r="DU12" s="49"/>
    </row>
    <row r="13" spans="3:125" ht="17.25" customHeight="1">
      <c r="C13" s="43"/>
      <c r="D13" s="44"/>
      <c r="E13" s="605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9"/>
    </row>
    <row r="14" spans="3:125">
      <c r="C14" s="43"/>
      <c r="D14" s="44"/>
      <c r="E14" s="605"/>
      <c r="F14" s="606">
        <v>2</v>
      </c>
      <c r="G14" s="607"/>
      <c r="H14" s="600" t="s">
        <v>128</v>
      </c>
      <c r="I14" s="600"/>
      <c r="J14" s="600"/>
      <c r="K14" s="600"/>
      <c r="L14" s="600"/>
      <c r="M14" s="600"/>
      <c r="N14" s="600"/>
      <c r="O14" s="600"/>
      <c r="P14" s="600"/>
      <c r="Q14" s="600"/>
      <c r="R14" s="600"/>
      <c r="S14" s="600"/>
      <c r="T14" s="600"/>
      <c r="U14" s="600"/>
      <c r="V14" s="600"/>
      <c r="W14" s="600"/>
      <c r="X14" s="600"/>
      <c r="Y14" s="600"/>
      <c r="Z14" s="600"/>
      <c r="AA14" s="600"/>
      <c r="AB14" s="600"/>
      <c r="AC14" s="600"/>
      <c r="AD14" s="600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8"/>
      <c r="DU14" s="49"/>
    </row>
    <row r="15" spans="3:125">
      <c r="C15" s="43"/>
      <c r="D15" s="44"/>
      <c r="E15" s="605"/>
      <c r="F15" s="608"/>
      <c r="G15" s="612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  <c r="U15" s="601"/>
      <c r="V15" s="601"/>
      <c r="W15" s="601"/>
      <c r="X15" s="601"/>
      <c r="Y15" s="601"/>
      <c r="Z15" s="601"/>
      <c r="AA15" s="601"/>
      <c r="AB15" s="601"/>
      <c r="AC15" s="601"/>
      <c r="AD15" s="601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51"/>
      <c r="DU15" s="49"/>
    </row>
    <row r="16" spans="3:125">
      <c r="C16" s="43"/>
      <c r="D16" s="44"/>
      <c r="E16" s="605"/>
      <c r="F16" s="608"/>
      <c r="G16" s="612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  <c r="AA16" s="601"/>
      <c r="AB16" s="601"/>
      <c r="AC16" s="601"/>
      <c r="AD16" s="601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51"/>
      <c r="DU16" s="49"/>
    </row>
    <row r="17" spans="3:125">
      <c r="C17" s="43"/>
      <c r="D17" s="44"/>
      <c r="E17" s="605"/>
      <c r="F17" s="610"/>
      <c r="G17" s="611"/>
      <c r="H17" s="602"/>
      <c r="I17" s="602"/>
      <c r="J17" s="602"/>
      <c r="K17" s="602"/>
      <c r="L17" s="602"/>
      <c r="M17" s="602"/>
      <c r="N17" s="602"/>
      <c r="O17" s="602"/>
      <c r="P17" s="602"/>
      <c r="Q17" s="602"/>
      <c r="R17" s="602"/>
      <c r="S17" s="602"/>
      <c r="T17" s="602"/>
      <c r="U17" s="602"/>
      <c r="V17" s="602"/>
      <c r="W17" s="602"/>
      <c r="X17" s="602"/>
      <c r="Y17" s="602"/>
      <c r="Z17" s="602"/>
      <c r="AA17" s="602"/>
      <c r="AB17" s="602"/>
      <c r="AC17" s="602"/>
      <c r="AD17" s="60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4"/>
      <c r="DU17" s="49"/>
    </row>
    <row r="18" spans="3:125" ht="17.25" customHeight="1">
      <c r="C18" s="43"/>
      <c r="D18" s="44"/>
      <c r="E18" s="605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9"/>
    </row>
    <row r="19" spans="3:125">
      <c r="C19" s="43"/>
      <c r="D19" s="44"/>
      <c r="E19" s="605"/>
      <c r="F19" s="606">
        <v>3</v>
      </c>
      <c r="G19" s="607"/>
      <c r="H19" s="600" t="s">
        <v>129</v>
      </c>
      <c r="I19" s="600"/>
      <c r="J19" s="600"/>
      <c r="K19" s="600"/>
      <c r="L19" s="600"/>
      <c r="M19" s="600"/>
      <c r="N19" s="600"/>
      <c r="O19" s="600"/>
      <c r="P19" s="600"/>
      <c r="Q19" s="600"/>
      <c r="R19" s="600"/>
      <c r="S19" s="600"/>
      <c r="T19" s="600"/>
      <c r="U19" s="600"/>
      <c r="V19" s="600"/>
      <c r="W19" s="600"/>
      <c r="X19" s="600"/>
      <c r="Y19" s="600"/>
      <c r="Z19" s="600"/>
      <c r="AA19" s="600"/>
      <c r="AB19" s="600"/>
      <c r="AC19" s="600"/>
      <c r="AD19" s="600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8"/>
      <c r="DU19" s="49"/>
    </row>
    <row r="20" spans="3:125">
      <c r="C20" s="43"/>
      <c r="D20" s="44"/>
      <c r="E20" s="605"/>
      <c r="F20" s="608"/>
      <c r="G20" s="612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  <c r="U20" s="601"/>
      <c r="V20" s="601"/>
      <c r="W20" s="601"/>
      <c r="X20" s="601"/>
      <c r="Y20" s="601"/>
      <c r="Z20" s="601"/>
      <c r="AA20" s="601"/>
      <c r="AB20" s="601"/>
      <c r="AC20" s="601"/>
      <c r="AD20" s="601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51"/>
      <c r="DU20" s="49"/>
    </row>
    <row r="21" spans="3:125">
      <c r="C21" s="43"/>
      <c r="D21" s="44"/>
      <c r="E21" s="605"/>
      <c r="F21" s="608"/>
      <c r="G21" s="612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  <c r="U21" s="601"/>
      <c r="V21" s="601"/>
      <c r="W21" s="601"/>
      <c r="X21" s="601"/>
      <c r="Y21" s="601"/>
      <c r="Z21" s="601"/>
      <c r="AA21" s="601"/>
      <c r="AB21" s="601"/>
      <c r="AC21" s="601"/>
      <c r="AD21" s="601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51"/>
      <c r="DU21" s="49"/>
    </row>
    <row r="22" spans="3:125">
      <c r="C22" s="43"/>
      <c r="D22" s="44"/>
      <c r="E22" s="605"/>
      <c r="F22" s="610"/>
      <c r="G22" s="611"/>
      <c r="H22" s="602"/>
      <c r="I22" s="602"/>
      <c r="J22" s="602"/>
      <c r="K22" s="602"/>
      <c r="L22" s="602"/>
      <c r="M22" s="602"/>
      <c r="N22" s="602"/>
      <c r="O22" s="602"/>
      <c r="P22" s="602"/>
      <c r="Q22" s="602"/>
      <c r="R22" s="602"/>
      <c r="S22" s="602"/>
      <c r="T22" s="602"/>
      <c r="U22" s="602"/>
      <c r="V22" s="602"/>
      <c r="W22" s="602"/>
      <c r="X22" s="602"/>
      <c r="Y22" s="602"/>
      <c r="Z22" s="602"/>
      <c r="AA22" s="602"/>
      <c r="AB22" s="602"/>
      <c r="AC22" s="602"/>
      <c r="AD22" s="60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4"/>
      <c r="DU22" s="49"/>
    </row>
    <row r="23" spans="3:125" ht="17.25" customHeight="1">
      <c r="C23" s="43"/>
      <c r="D23" s="44"/>
      <c r="E23" s="605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9"/>
    </row>
    <row r="24" spans="3:125">
      <c r="C24" s="43"/>
      <c r="D24" s="44"/>
      <c r="E24" s="605"/>
      <c r="F24" s="606">
        <v>4</v>
      </c>
      <c r="G24" s="607"/>
      <c r="H24" s="600" t="s">
        <v>130</v>
      </c>
      <c r="I24" s="600"/>
      <c r="J24" s="600"/>
      <c r="K24" s="600"/>
      <c r="L24" s="600"/>
      <c r="M24" s="600"/>
      <c r="N24" s="600"/>
      <c r="O24" s="600"/>
      <c r="P24" s="600"/>
      <c r="Q24" s="600"/>
      <c r="R24" s="600"/>
      <c r="S24" s="600"/>
      <c r="T24" s="600"/>
      <c r="U24" s="600"/>
      <c r="V24" s="600"/>
      <c r="W24" s="600"/>
      <c r="X24" s="600"/>
      <c r="Y24" s="600"/>
      <c r="Z24" s="600"/>
      <c r="AA24" s="600"/>
      <c r="AB24" s="600"/>
      <c r="AC24" s="600"/>
      <c r="AD24" s="600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327"/>
      <c r="CP24" s="327"/>
      <c r="CQ24" s="327"/>
      <c r="CR24" s="327"/>
      <c r="CS24" s="327"/>
      <c r="CT24" s="327"/>
      <c r="CU24" s="327"/>
      <c r="CV24" s="327"/>
      <c r="CW24" s="327"/>
      <c r="CX24" s="327"/>
      <c r="CY24" s="327"/>
      <c r="CZ24" s="327"/>
      <c r="DA24" s="327"/>
      <c r="DB24" s="327"/>
      <c r="DC24" s="327"/>
      <c r="DD24" s="327"/>
      <c r="DE24" s="327"/>
      <c r="DF24" s="327"/>
      <c r="DG24" s="327"/>
      <c r="DH24" s="327"/>
      <c r="DI24" s="327"/>
      <c r="DJ24" s="327"/>
      <c r="DK24" s="327"/>
      <c r="DL24" s="327"/>
      <c r="DM24" s="327"/>
      <c r="DN24" s="327"/>
      <c r="DO24" s="327"/>
      <c r="DP24" s="327"/>
      <c r="DQ24" s="327"/>
      <c r="DR24" s="327"/>
      <c r="DS24" s="327"/>
      <c r="DT24" s="328"/>
      <c r="DU24" s="49"/>
    </row>
    <row r="25" spans="3:125">
      <c r="C25" s="43"/>
      <c r="D25" s="44"/>
      <c r="E25" s="605"/>
      <c r="F25" s="608"/>
      <c r="G25" s="612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  <c r="U25" s="601"/>
      <c r="V25" s="601"/>
      <c r="W25" s="601"/>
      <c r="X25" s="601"/>
      <c r="Y25" s="601"/>
      <c r="Z25" s="601"/>
      <c r="AA25" s="601"/>
      <c r="AB25" s="601"/>
      <c r="AC25" s="601"/>
      <c r="AD25" s="601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329"/>
      <c r="DU25" s="49"/>
    </row>
    <row r="26" spans="3:125">
      <c r="C26" s="43"/>
      <c r="D26" s="44"/>
      <c r="E26" s="605"/>
      <c r="F26" s="608"/>
      <c r="G26" s="612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  <c r="U26" s="601"/>
      <c r="V26" s="601"/>
      <c r="W26" s="601"/>
      <c r="X26" s="601"/>
      <c r="Y26" s="601"/>
      <c r="Z26" s="601"/>
      <c r="AA26" s="601"/>
      <c r="AB26" s="601"/>
      <c r="AC26" s="601"/>
      <c r="AD26" s="601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329"/>
      <c r="DU26" s="49"/>
    </row>
    <row r="27" spans="3:125">
      <c r="C27" s="43"/>
      <c r="D27" s="44"/>
      <c r="E27" s="605"/>
      <c r="F27" s="610"/>
      <c r="G27" s="611"/>
      <c r="H27" s="602"/>
      <c r="I27" s="602"/>
      <c r="J27" s="602"/>
      <c r="K27" s="602"/>
      <c r="L27" s="602"/>
      <c r="M27" s="602"/>
      <c r="N27" s="602"/>
      <c r="O27" s="602"/>
      <c r="P27" s="602"/>
      <c r="Q27" s="602"/>
      <c r="R27" s="602"/>
      <c r="S27" s="602"/>
      <c r="T27" s="602"/>
      <c r="U27" s="602"/>
      <c r="V27" s="602"/>
      <c r="W27" s="602"/>
      <c r="X27" s="602"/>
      <c r="Y27" s="602"/>
      <c r="Z27" s="602"/>
      <c r="AA27" s="602"/>
      <c r="AB27" s="602"/>
      <c r="AC27" s="602"/>
      <c r="AD27" s="60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1"/>
      <c r="DU27" s="49"/>
    </row>
    <row r="28" spans="3:125" ht="17.25" customHeight="1" thickBot="1">
      <c r="C28" s="56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8"/>
    </row>
    <row r="29" spans="3:125">
      <c r="D29" s="300" t="str">
        <f>CRÍTICAS!B1</f>
        <v/>
      </c>
      <c r="E29" s="303"/>
      <c r="F29" s="303"/>
      <c r="G29" s="303"/>
      <c r="H29" s="303"/>
      <c r="I29" s="299"/>
      <c r="J29" s="299"/>
      <c r="K29" s="299"/>
    </row>
    <row r="30" spans="3:125">
      <c r="D30" s="302" t="str">
        <f>CRÍTICAS!B2</f>
        <v/>
      </c>
      <c r="E30" s="302"/>
      <c r="F30" s="302"/>
      <c r="G30" s="302"/>
      <c r="H30" s="302"/>
      <c r="I30" s="300"/>
      <c r="J30" s="300"/>
      <c r="K30" s="300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</row>
    <row r="31" spans="3:125">
      <c r="D31" s="302" t="str">
        <f>CRÍTICAS!B3</f>
        <v/>
      </c>
      <c r="E31" s="302"/>
      <c r="F31" s="302"/>
      <c r="G31" s="302"/>
      <c r="H31" s="302"/>
      <c r="I31" s="300"/>
      <c r="J31" s="300"/>
      <c r="K31" s="300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/>
      <c r="AN31" s="298"/>
      <c r="AO31" s="298"/>
      <c r="AP31" s="298"/>
      <c r="AQ31" s="298"/>
    </row>
    <row r="32" spans="3:125">
      <c r="D32" s="302" t="str">
        <f>CRÍTICAS!B4</f>
        <v/>
      </c>
      <c r="E32" s="302"/>
      <c r="F32" s="302"/>
      <c r="G32" s="302"/>
      <c r="H32" s="302"/>
      <c r="I32" s="300"/>
      <c r="J32" s="300"/>
      <c r="K32" s="300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/>
      <c r="AO32" s="298"/>
      <c r="AP32" s="298"/>
      <c r="AQ32" s="298"/>
    </row>
    <row r="33" spans="4:43">
      <c r="D33" s="302" t="str">
        <f>CRÍTICAS!B5</f>
        <v/>
      </c>
      <c r="E33" s="302"/>
      <c r="F33" s="302"/>
      <c r="G33" s="302"/>
      <c r="H33" s="302"/>
      <c r="I33" s="300"/>
      <c r="J33" s="300"/>
      <c r="K33" s="300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/>
      <c r="AJ33" s="298"/>
      <c r="AK33" s="298"/>
      <c r="AL33" s="298"/>
      <c r="AM33" s="298"/>
      <c r="AN33" s="298"/>
      <c r="AO33" s="298"/>
      <c r="AP33" s="298"/>
      <c r="AQ33" s="298"/>
    </row>
    <row r="34" spans="4:43">
      <c r="D34" s="302" t="str">
        <f>CRÍTICAS!B6</f>
        <v/>
      </c>
      <c r="E34" s="302"/>
      <c r="F34" s="302"/>
      <c r="G34" s="302"/>
      <c r="H34" s="302"/>
      <c r="I34" s="300"/>
      <c r="J34" s="300"/>
      <c r="K34" s="300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  <c r="AG34" s="298"/>
      <c r="AH34" s="298"/>
      <c r="AI34" s="298"/>
      <c r="AJ34" s="298"/>
      <c r="AK34" s="298"/>
      <c r="AL34" s="298"/>
      <c r="AM34" s="298"/>
      <c r="AN34" s="298"/>
      <c r="AO34" s="298"/>
      <c r="AP34" s="298"/>
      <c r="AQ34" s="298"/>
    </row>
    <row r="35" spans="4:43">
      <c r="D35" s="298">
        <f>CRÍTICAS!B7</f>
        <v>0</v>
      </c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/>
      <c r="AO35" s="298"/>
      <c r="AP35" s="298"/>
      <c r="AQ35" s="298"/>
    </row>
    <row r="36" spans="4:43">
      <c r="D36" s="298">
        <f>CRÍTICAS!B8</f>
        <v>0</v>
      </c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/>
      <c r="AO36" s="298"/>
      <c r="AP36" s="298"/>
      <c r="AQ36" s="298"/>
    </row>
    <row r="37" spans="4:43">
      <c r="D37" s="298">
        <f>CRÍTICAS!B9</f>
        <v>0</v>
      </c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8"/>
      <c r="AK37" s="298"/>
      <c r="AL37" s="298"/>
      <c r="AM37" s="298"/>
      <c r="AN37" s="298"/>
      <c r="AO37" s="298"/>
      <c r="AP37" s="298"/>
      <c r="AQ37" s="298"/>
    </row>
  </sheetData>
  <sheetProtection password="CC55" sheet="1" objects="1" scenarios="1" selectLockedCells="1"/>
  <mergeCells count="11">
    <mergeCell ref="E9:E27"/>
    <mergeCell ref="F9:G12"/>
    <mergeCell ref="F14:G17"/>
    <mergeCell ref="F19:G22"/>
    <mergeCell ref="F24:G27"/>
    <mergeCell ref="AH2:DU5"/>
    <mergeCell ref="H24:AD27"/>
    <mergeCell ref="H19:AD22"/>
    <mergeCell ref="H14:AD17"/>
    <mergeCell ref="H9:AD12"/>
    <mergeCell ref="AH6:CN7"/>
  </mergeCells>
  <phoneticPr fontId="2" type="noConversion"/>
  <pageMargins left="0.78740157499999996" right="0.78740157499999996" top="0.49" bottom="0.52" header="0.49212598499999999" footer="0.49212598499999999"/>
  <pageSetup paperSize="9" scale="97" orientation="landscape" horizontalDpi="300" verticalDpi="3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Plan13"/>
  <dimension ref="A1:CP55"/>
  <sheetViews>
    <sheetView showGridLines="0" showRowColHeaders="0" showZeros="0" zoomScaleNormal="100" workbookViewId="0">
      <pane ySplit="9" topLeftCell="A10" activePane="bottomLeft" state="frozen"/>
      <selection pane="bottomLeft" activeCell="A7" sqref="A7"/>
    </sheetView>
  </sheetViews>
  <sheetFormatPr defaultColWidth="1.7109375" defaultRowHeight="9.9499999999999993" customHeight="1"/>
  <cols>
    <col min="1" max="1" width="0.85546875" style="10" customWidth="1"/>
    <col min="2" max="6" width="1.7109375" style="7" customWidth="1"/>
    <col min="7" max="8" width="1.5703125" style="28" customWidth="1"/>
    <col min="9" max="30" width="1.5703125" style="7" customWidth="1"/>
    <col min="31" max="63" width="1.7109375" style="7" customWidth="1"/>
    <col min="64" max="64" width="1.7109375" style="10" customWidth="1"/>
    <col min="65" max="73" width="1.7109375" style="7" customWidth="1"/>
    <col min="74" max="74" width="5.42578125" style="7" customWidth="1"/>
    <col min="75" max="75" width="20.42578125" style="7" customWidth="1"/>
    <col min="76" max="76" width="4.85546875" style="7" hidden="1" customWidth="1"/>
    <col min="77" max="77" width="19" style="6" hidden="1" customWidth="1"/>
    <col min="78" max="78" width="12.7109375" style="7" hidden="1" customWidth="1"/>
    <col min="79" max="79" width="14.28515625" style="7" hidden="1" customWidth="1"/>
    <col min="80" max="85" width="13.5703125" style="7" hidden="1" customWidth="1"/>
    <col min="86" max="88" width="13.5703125" style="7" customWidth="1"/>
    <col min="89" max="16384" width="1.7109375" style="7"/>
  </cols>
  <sheetData>
    <row r="1" spans="1:94" ht="50.1" customHeight="1">
      <c r="BL1" s="7"/>
      <c r="BN1" s="4"/>
      <c r="BO1" s="4"/>
      <c r="BP1" s="4"/>
      <c r="BQ1" s="4"/>
      <c r="BR1" s="4"/>
      <c r="BS1" s="4"/>
      <c r="BT1" s="4"/>
      <c r="BU1" s="4"/>
      <c r="BV1" s="4"/>
      <c r="BY1" s="7"/>
      <c r="CN1" s="10"/>
      <c r="CO1" s="10"/>
      <c r="CP1" s="6"/>
    </row>
    <row r="2" spans="1:94" s="8" customFormat="1" ht="12" customHeight="1">
      <c r="A2" s="22"/>
      <c r="B2" s="698" t="s">
        <v>142</v>
      </c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698"/>
      <c r="Y2" s="698"/>
      <c r="Z2" s="698"/>
      <c r="AA2" s="698"/>
      <c r="AB2" s="698"/>
      <c r="AC2" s="698"/>
      <c r="AD2" s="698"/>
      <c r="AE2" s="698"/>
      <c r="AF2" s="698"/>
      <c r="AG2" s="698"/>
      <c r="AH2" s="698"/>
      <c r="AI2" s="698"/>
      <c r="AJ2" s="698"/>
      <c r="AK2" s="698"/>
      <c r="AL2" s="698"/>
      <c r="AM2" s="698"/>
      <c r="AN2" s="698"/>
      <c r="AO2" s="698"/>
      <c r="AP2" s="698"/>
      <c r="AQ2" s="698"/>
      <c r="AR2" s="698"/>
      <c r="AS2" s="698"/>
      <c r="AT2" s="698"/>
      <c r="AU2" s="698"/>
      <c r="AV2" s="698"/>
      <c r="AW2" s="698"/>
      <c r="AX2" s="698"/>
      <c r="AY2" s="698"/>
      <c r="AZ2" s="698"/>
      <c r="BA2" s="698"/>
      <c r="BB2" s="696" t="s">
        <v>82</v>
      </c>
      <c r="BC2" s="696"/>
      <c r="BD2" s="696"/>
      <c r="BE2" s="696"/>
      <c r="BF2" s="696"/>
      <c r="BG2" s="696"/>
      <c r="BH2" s="696"/>
      <c r="BI2" s="697"/>
      <c r="BJ2" s="814" t="str">
        <f>'O2'!J11</f>
        <v>263097-6</v>
      </c>
      <c r="BK2" s="826"/>
      <c r="BL2" s="826"/>
      <c r="BM2" s="826"/>
      <c r="BN2" s="826"/>
      <c r="BO2" s="826"/>
      <c r="BP2" s="826"/>
      <c r="BQ2" s="826"/>
      <c r="BR2" s="826"/>
      <c r="BS2" s="826"/>
      <c r="BT2" s="826"/>
      <c r="BU2" s="827"/>
      <c r="BV2" s="251"/>
      <c r="BW2" s="22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23"/>
      <c r="CM2" s="23"/>
      <c r="CP2" s="24"/>
    </row>
    <row r="3" spans="1:94" s="8" customFormat="1" ht="4.5" customHeight="1">
      <c r="A3" s="10"/>
      <c r="B3" s="27"/>
      <c r="C3" s="7"/>
      <c r="D3" s="7"/>
      <c r="E3" s="7"/>
      <c r="F3" s="7"/>
      <c r="G3" s="28"/>
      <c r="H3" s="28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2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10"/>
      <c r="BK3" s="27"/>
      <c r="BL3" s="10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4"/>
      <c r="BY3" s="4"/>
      <c r="BZ3" s="4"/>
      <c r="CA3" s="4"/>
      <c r="CB3" s="4"/>
      <c r="CC3" s="4"/>
      <c r="CD3" s="12"/>
      <c r="CE3" s="12"/>
      <c r="CF3" s="12"/>
      <c r="CG3" s="12"/>
      <c r="CH3" s="12"/>
      <c r="CI3" s="12"/>
      <c r="CJ3" s="12"/>
      <c r="CK3" s="12"/>
      <c r="CL3" s="23"/>
      <c r="CM3" s="23"/>
      <c r="CP3" s="24"/>
    </row>
    <row r="4" spans="1:94" s="101" customFormat="1" ht="3.75" customHeight="1">
      <c r="A4" s="8"/>
      <c r="G4" s="102"/>
      <c r="H4" s="102"/>
      <c r="BX4" s="4"/>
      <c r="BY4" s="4"/>
      <c r="BZ4" s="4"/>
      <c r="CA4" s="4"/>
      <c r="CB4" s="4"/>
      <c r="CC4" s="4"/>
    </row>
    <row r="5" spans="1:94" ht="12" customHeight="1">
      <c r="A5" s="8"/>
      <c r="B5" s="165" t="s">
        <v>81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R5" s="814" t="str">
        <f>'O2'!S7</f>
        <v>Prefeitura Municipal de Otacílio Costa</v>
      </c>
      <c r="S5" s="826"/>
      <c r="T5" s="826"/>
      <c r="U5" s="826"/>
      <c r="V5" s="826"/>
      <c r="W5" s="826"/>
      <c r="X5" s="826"/>
      <c r="Y5" s="826"/>
      <c r="Z5" s="826"/>
      <c r="AA5" s="826"/>
      <c r="AB5" s="826"/>
      <c r="AC5" s="826"/>
      <c r="AD5" s="826"/>
      <c r="AE5" s="826"/>
      <c r="AF5" s="826"/>
      <c r="AG5" s="826"/>
      <c r="AH5" s="826"/>
      <c r="AI5" s="826"/>
      <c r="AJ5" s="826"/>
      <c r="AK5" s="826"/>
      <c r="AL5" s="826"/>
      <c r="AM5" s="826"/>
      <c r="AN5" s="826"/>
      <c r="AO5" s="826"/>
      <c r="AP5" s="827"/>
      <c r="AQ5" s="702" t="s">
        <v>40</v>
      </c>
      <c r="AR5" s="703"/>
      <c r="AS5" s="703"/>
      <c r="AT5" s="703"/>
      <c r="AU5" s="703"/>
      <c r="AV5" s="703"/>
      <c r="AW5" s="703"/>
      <c r="AX5" s="703"/>
      <c r="AY5" s="704"/>
      <c r="AZ5" s="863" t="str">
        <f>'O2'!L9</f>
        <v>Conclusão quadra Fundo do Campo</v>
      </c>
      <c r="BA5" s="829"/>
      <c r="BB5" s="829"/>
      <c r="BC5" s="829"/>
      <c r="BD5" s="829"/>
      <c r="BE5" s="829"/>
      <c r="BF5" s="829"/>
      <c r="BG5" s="829"/>
      <c r="BH5" s="829"/>
      <c r="BI5" s="829"/>
      <c r="BJ5" s="829"/>
      <c r="BK5" s="829"/>
      <c r="BL5" s="829"/>
      <c r="BM5" s="829"/>
      <c r="BN5" s="829"/>
      <c r="BO5" s="829"/>
      <c r="BP5" s="829"/>
      <c r="BQ5" s="829"/>
      <c r="BR5" s="829"/>
      <c r="BS5" s="829"/>
      <c r="BT5" s="829"/>
      <c r="BU5" s="830"/>
      <c r="BV5" s="109"/>
      <c r="BW5" s="33"/>
      <c r="BY5" s="7"/>
    </row>
    <row r="6" spans="1:94" ht="3" customHeight="1">
      <c r="A6" s="103"/>
      <c r="B6" s="104"/>
      <c r="C6" s="105"/>
      <c r="D6" s="105"/>
      <c r="E6" s="105"/>
      <c r="F6" s="105"/>
      <c r="G6" s="106"/>
      <c r="H6" s="106"/>
      <c r="I6" s="105"/>
      <c r="J6" s="107"/>
      <c r="K6" s="108"/>
      <c r="L6" s="108"/>
      <c r="M6" s="108"/>
      <c r="N6" s="108"/>
      <c r="O6" s="108"/>
      <c r="P6" s="108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3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4"/>
      <c r="BY6" s="4"/>
      <c r="BZ6" s="4"/>
      <c r="CA6" s="4"/>
      <c r="CB6" s="4"/>
      <c r="CC6" s="4"/>
    </row>
    <row r="7" spans="1:94" ht="3" customHeight="1" thickBot="1">
      <c r="A7" s="8"/>
      <c r="B7" s="109"/>
      <c r="C7" s="110"/>
      <c r="D7" s="110"/>
      <c r="E7" s="110"/>
      <c r="F7" s="110"/>
      <c r="G7" s="111"/>
      <c r="H7" s="111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8"/>
      <c r="BX7" s="4"/>
      <c r="BY7" s="4"/>
      <c r="BZ7" s="4"/>
      <c r="CA7" s="4"/>
      <c r="CB7" s="4"/>
      <c r="CC7" s="4"/>
    </row>
    <row r="8" spans="1:94" ht="9.9499999999999993" customHeight="1">
      <c r="A8" s="8"/>
      <c r="B8" s="687" t="s">
        <v>3</v>
      </c>
      <c r="C8" s="688"/>
      <c r="D8" s="688"/>
      <c r="E8" s="688"/>
      <c r="F8" s="688"/>
      <c r="G8" s="674" t="s">
        <v>105</v>
      </c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6"/>
      <c r="AE8" s="691" t="s">
        <v>0</v>
      </c>
      <c r="AF8" s="661"/>
      <c r="AG8" s="667"/>
      <c r="AH8" s="691" t="s">
        <v>1</v>
      </c>
      <c r="AI8" s="661"/>
      <c r="AJ8" s="661"/>
      <c r="AK8" s="661"/>
      <c r="AL8" s="667"/>
      <c r="AM8" s="660" t="s">
        <v>106</v>
      </c>
      <c r="AN8" s="661"/>
      <c r="AO8" s="661"/>
      <c r="AP8" s="661"/>
      <c r="AQ8" s="661"/>
      <c r="AR8" s="661"/>
      <c r="AS8" s="662"/>
      <c r="AT8" s="660" t="s">
        <v>107</v>
      </c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2"/>
      <c r="BH8" s="660" t="s">
        <v>108</v>
      </c>
      <c r="BI8" s="661"/>
      <c r="BJ8" s="661"/>
      <c r="BK8" s="661"/>
      <c r="BL8" s="661"/>
      <c r="BM8" s="661"/>
      <c r="BN8" s="662"/>
      <c r="BO8" s="660" t="s">
        <v>2</v>
      </c>
      <c r="BP8" s="661"/>
      <c r="BQ8" s="661"/>
      <c r="BR8" s="661"/>
      <c r="BS8" s="661"/>
      <c r="BT8" s="661"/>
      <c r="BU8" s="667"/>
      <c r="BV8" s="313" t="s">
        <v>207</v>
      </c>
      <c r="BW8" s="861" t="s">
        <v>158</v>
      </c>
      <c r="BX8" s="4"/>
      <c r="BY8" s="4"/>
      <c r="BZ8" s="4"/>
      <c r="CA8" s="4"/>
      <c r="CB8" s="4"/>
      <c r="CC8" s="4"/>
    </row>
    <row r="9" spans="1:94" ht="9.9499999999999993" customHeight="1" thickBot="1">
      <c r="A9" s="8"/>
      <c r="B9" s="689"/>
      <c r="C9" s="690"/>
      <c r="D9" s="690"/>
      <c r="E9" s="690"/>
      <c r="F9" s="690"/>
      <c r="G9" s="677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678"/>
      <c r="W9" s="678"/>
      <c r="X9" s="678"/>
      <c r="Y9" s="678"/>
      <c r="Z9" s="678"/>
      <c r="AA9" s="678"/>
      <c r="AB9" s="678"/>
      <c r="AC9" s="678"/>
      <c r="AD9" s="679"/>
      <c r="AE9" s="692"/>
      <c r="AF9" s="669"/>
      <c r="AG9" s="670"/>
      <c r="AH9" s="692"/>
      <c r="AI9" s="669"/>
      <c r="AJ9" s="669"/>
      <c r="AK9" s="669"/>
      <c r="AL9" s="670"/>
      <c r="AM9" s="668"/>
      <c r="AN9" s="669"/>
      <c r="AO9" s="669"/>
      <c r="AP9" s="669"/>
      <c r="AQ9" s="669"/>
      <c r="AR9" s="669"/>
      <c r="AS9" s="673"/>
      <c r="AT9" s="663" t="s">
        <v>112</v>
      </c>
      <c r="AU9" s="664"/>
      <c r="AV9" s="664"/>
      <c r="AW9" s="664"/>
      <c r="AX9" s="664"/>
      <c r="AY9" s="664"/>
      <c r="AZ9" s="665"/>
      <c r="BA9" s="663" t="s">
        <v>111</v>
      </c>
      <c r="BB9" s="664"/>
      <c r="BC9" s="664"/>
      <c r="BD9" s="664"/>
      <c r="BE9" s="664"/>
      <c r="BF9" s="664"/>
      <c r="BG9" s="665"/>
      <c r="BH9" s="668"/>
      <c r="BI9" s="669"/>
      <c r="BJ9" s="669"/>
      <c r="BK9" s="669"/>
      <c r="BL9" s="669"/>
      <c r="BM9" s="669"/>
      <c r="BN9" s="673"/>
      <c r="BO9" s="668"/>
      <c r="BP9" s="669"/>
      <c r="BQ9" s="669"/>
      <c r="BR9" s="669"/>
      <c r="BS9" s="669"/>
      <c r="BT9" s="669"/>
      <c r="BU9" s="670"/>
      <c r="BV9" s="314" t="s">
        <v>193</v>
      </c>
      <c r="BW9" s="862"/>
    </row>
    <row r="10" spans="1:94" ht="9.9499999999999993" customHeight="1">
      <c r="A10" s="8"/>
      <c r="B10" s="819">
        <f>IF(BX10&gt;'O2'!$BE$15,"",SMALL('O2'!$BD$15:$BD$318,BX10))</f>
        <v>1</v>
      </c>
      <c r="C10" s="820"/>
      <c r="D10" s="820"/>
      <c r="E10" s="820"/>
      <c r="F10" s="821"/>
      <c r="G10" s="823" t="str">
        <f>IF(BX10&gt;'O2'!$BE$15,"",VLOOKUP(B10,'O2'!B15:AJ318,6,FALSE))</f>
        <v>PAVIMENTAÇÕES</v>
      </c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3"/>
      <c r="AB10" s="823"/>
      <c r="AC10" s="823"/>
      <c r="AD10" s="823"/>
      <c r="AE10" s="834">
        <f>IF(BX10&gt;'O2'!$BE$15,"",VLOOKUP(B10,'O2'!B15:AJ318,28,FALSE))</f>
        <v>0</v>
      </c>
      <c r="AF10" s="834"/>
      <c r="AG10" s="834"/>
      <c r="AH10" s="833">
        <f>IF(BX10&gt;'O2'!$BE$15,"",VLOOKUP(B10,'O2'!B15:AJ318,31,FALSE))</f>
        <v>0</v>
      </c>
      <c r="AI10" s="833"/>
      <c r="AJ10" s="833"/>
      <c r="AK10" s="833"/>
      <c r="AL10" s="833"/>
      <c r="AM10" s="650">
        <f>AM50-'O2'!BF320</f>
        <v>26843.519999999909</v>
      </c>
      <c r="AN10" s="650"/>
      <c r="AO10" s="650"/>
      <c r="AP10" s="650"/>
      <c r="AQ10" s="650"/>
      <c r="AR10" s="650"/>
      <c r="AS10" s="650"/>
      <c r="AT10" s="650">
        <f>AT50-'O2'!BG320</f>
        <v>1316631.48</v>
      </c>
      <c r="AU10" s="650"/>
      <c r="AV10" s="650"/>
      <c r="AW10" s="650"/>
      <c r="AX10" s="650"/>
      <c r="AY10" s="650"/>
      <c r="AZ10" s="650"/>
      <c r="BA10" s="650">
        <f>BA50-'O2'!BH320</f>
        <v>0</v>
      </c>
      <c r="BB10" s="650"/>
      <c r="BC10" s="650"/>
      <c r="BD10" s="650"/>
      <c r="BE10" s="650"/>
      <c r="BF10" s="650"/>
      <c r="BG10" s="650"/>
      <c r="BH10" s="650">
        <f>BH50-'O2'!BI320</f>
        <v>0</v>
      </c>
      <c r="BI10" s="650"/>
      <c r="BJ10" s="650"/>
      <c r="BK10" s="650"/>
      <c r="BL10" s="650"/>
      <c r="BM10" s="650"/>
      <c r="BN10" s="650"/>
      <c r="BO10" s="650">
        <f>SUMIF('O2'!$BB$15:$BB$318,B10,'O2'!$BJ$15:$BJ$318)</f>
        <v>1343475</v>
      </c>
      <c r="BP10" s="650"/>
      <c r="BQ10" s="650"/>
      <c r="BR10" s="650"/>
      <c r="BS10" s="650"/>
      <c r="BT10" s="650"/>
      <c r="BU10" s="650"/>
      <c r="BV10" s="312">
        <f>BO10*100/$BO$50</f>
        <v>99.282014727990557</v>
      </c>
      <c r="BW10" s="177"/>
      <c r="BX10" s="29">
        <v>1</v>
      </c>
      <c r="BY10" s="2"/>
      <c r="BZ10" s="390">
        <f>INFORMAÇÕES!H15</f>
        <v>0</v>
      </c>
      <c r="CA10" s="2"/>
      <c r="CB10" s="2"/>
      <c r="CC10" s="2"/>
      <c r="CF10" s="289">
        <f>'Q1'!BO10</f>
        <v>56859.95</v>
      </c>
      <c r="CG10" s="250">
        <f>'Q1'!BO10</f>
        <v>56859.95</v>
      </c>
    </row>
    <row r="11" spans="1:94" ht="9.9499999999999993" customHeight="1">
      <c r="A11" s="8"/>
      <c r="B11" s="819">
        <f>IF(BX11&gt;'O2'!$BE$15,"",SMALL('O2'!$BD$15:$BD$318,BX11))</f>
        <v>2</v>
      </c>
      <c r="C11" s="820"/>
      <c r="D11" s="820"/>
      <c r="E11" s="820"/>
      <c r="F11" s="821"/>
      <c r="G11" s="823" t="str">
        <f>IF(BX11&gt;'O2'!$BE$15,"",VLOOKUP(B11,'O2'!B16:AJ319,6,FALSE))</f>
        <v>COMPLEMENTAÇÃO DE OBRA</v>
      </c>
      <c r="H11" s="823"/>
      <c r="I11" s="823"/>
      <c r="J11" s="823"/>
      <c r="K11" s="823"/>
      <c r="L11" s="823"/>
      <c r="M11" s="823"/>
      <c r="N11" s="823"/>
      <c r="O11" s="823"/>
      <c r="P11" s="823"/>
      <c r="Q11" s="823"/>
      <c r="R11" s="823"/>
      <c r="S11" s="823"/>
      <c r="T11" s="823"/>
      <c r="U11" s="823"/>
      <c r="V11" s="823"/>
      <c r="W11" s="823"/>
      <c r="X11" s="823"/>
      <c r="Y11" s="823"/>
      <c r="Z11" s="823"/>
      <c r="AA11" s="823"/>
      <c r="AB11" s="823"/>
      <c r="AC11" s="823"/>
      <c r="AD11" s="823"/>
      <c r="AE11" s="824">
        <f>IF(BX11&gt;'O2'!$BE$15,"",VLOOKUP(B11,'O2'!B16:AJ319,28,FALSE))</f>
        <v>0</v>
      </c>
      <c r="AF11" s="824"/>
      <c r="AG11" s="824"/>
      <c r="AH11" s="822">
        <f>IF(BX11&gt;'O2'!$BE$15,"",VLOOKUP(B11,'O2'!B16:AJ319,31,FALSE))</f>
        <v>0</v>
      </c>
      <c r="AI11" s="822"/>
      <c r="AJ11" s="822"/>
      <c r="AK11" s="822"/>
      <c r="AL11" s="822"/>
      <c r="AM11" s="650">
        <f>BO11-AT11-BA11-BH11</f>
        <v>194.1299999999992</v>
      </c>
      <c r="AN11" s="650"/>
      <c r="AO11" s="650"/>
      <c r="AP11" s="650"/>
      <c r="AQ11" s="650"/>
      <c r="AR11" s="650"/>
      <c r="AS11" s="650"/>
      <c r="AT11" s="650">
        <f>ROUND(SUMIF('O2'!$BB$15:$BB$318,B11,'O2'!$BG$15:$BG$318),2)</f>
        <v>9521.58</v>
      </c>
      <c r="AU11" s="650"/>
      <c r="AV11" s="650"/>
      <c r="AW11" s="650"/>
      <c r="AX11" s="650"/>
      <c r="AY11" s="650"/>
      <c r="AZ11" s="650"/>
      <c r="BA11" s="650">
        <f>ROUND(SUMIF('O2'!$BB$15:$BB$318,B11,'O2'!$BH$15:$BH$318),2)</f>
        <v>0</v>
      </c>
      <c r="BB11" s="650"/>
      <c r="BC11" s="650"/>
      <c r="BD11" s="650"/>
      <c r="BE11" s="650"/>
      <c r="BF11" s="650"/>
      <c r="BG11" s="650"/>
      <c r="BH11" s="650">
        <f>ROUND(SUMIF('O2'!$BB$15:$BB$318,B11,'O2'!$BI$15:$BI$318),2)</f>
        <v>0</v>
      </c>
      <c r="BI11" s="650"/>
      <c r="BJ11" s="650"/>
      <c r="BK11" s="650"/>
      <c r="BL11" s="650"/>
      <c r="BM11" s="650"/>
      <c r="BN11" s="650"/>
      <c r="BO11" s="650">
        <f>SUMIF('O2'!$BB$15:$BB$318,B11,'O2'!$BJ$15:$BJ$318)</f>
        <v>9715.7099999999991</v>
      </c>
      <c r="BP11" s="650"/>
      <c r="BQ11" s="650"/>
      <c r="BR11" s="650"/>
      <c r="BS11" s="650"/>
      <c r="BT11" s="650"/>
      <c r="BU11" s="650"/>
      <c r="BV11" s="310">
        <f t="shared" ref="BV11:BV50" si="0">BO11*100/$BO$50</f>
        <v>0.71798527200944195</v>
      </c>
      <c r="BW11" s="176"/>
      <c r="BX11" s="29">
        <v>2</v>
      </c>
      <c r="BY11" s="245" t="s">
        <v>89</v>
      </c>
      <c r="BZ11" s="231">
        <f>'O2'!AR319</f>
        <v>1353190.71</v>
      </c>
      <c r="CA11" s="229"/>
      <c r="CB11" s="238">
        <f>IF(BZ15&gt;BZ19,BZ15,BZ19)</f>
        <v>0</v>
      </c>
      <c r="CC11" s="70" t="s">
        <v>182</v>
      </c>
      <c r="CF11" s="289">
        <f>'Q1'!BO11</f>
        <v>22216.519999999997</v>
      </c>
      <c r="CG11" s="250">
        <f>'Q1'!BO11</f>
        <v>22216.519999999997</v>
      </c>
    </row>
    <row r="12" spans="1:94" ht="9.9499999999999993" customHeight="1">
      <c r="A12" s="8"/>
      <c r="B12" s="819" t="str">
        <f>IF(BX12&gt;'O2'!$BE$15,"",SMALL('O2'!$BD$15:$BD$318,BX12))</f>
        <v/>
      </c>
      <c r="C12" s="820"/>
      <c r="D12" s="820"/>
      <c r="E12" s="820"/>
      <c r="F12" s="821"/>
      <c r="G12" s="823" t="str">
        <f>IF(BX12&gt;'O2'!$BE$15,"",VLOOKUP(B12,'O2'!B17:AJ320,6,FALSE))</f>
        <v/>
      </c>
      <c r="H12" s="823"/>
      <c r="I12" s="823"/>
      <c r="J12" s="823"/>
      <c r="K12" s="823"/>
      <c r="L12" s="823"/>
      <c r="M12" s="823"/>
      <c r="N12" s="823"/>
      <c r="O12" s="823"/>
      <c r="P12" s="823"/>
      <c r="Q12" s="823"/>
      <c r="R12" s="823"/>
      <c r="S12" s="823"/>
      <c r="T12" s="823"/>
      <c r="U12" s="823"/>
      <c r="V12" s="823"/>
      <c r="W12" s="823"/>
      <c r="X12" s="823"/>
      <c r="Y12" s="823"/>
      <c r="Z12" s="823"/>
      <c r="AA12" s="823"/>
      <c r="AB12" s="823"/>
      <c r="AC12" s="823"/>
      <c r="AD12" s="823"/>
      <c r="AE12" s="824" t="str">
        <f>IF(BX12&gt;'O2'!$BE$15,"",VLOOKUP(B12,'O2'!B17:AJ320,28,FALSE))</f>
        <v/>
      </c>
      <c r="AF12" s="824"/>
      <c r="AG12" s="824"/>
      <c r="AH12" s="822" t="str">
        <f>IF(BX12&gt;'O2'!$BE$15,"",VLOOKUP(B12,'O2'!B17:AJ320,31,FALSE))</f>
        <v/>
      </c>
      <c r="AI12" s="822"/>
      <c r="AJ12" s="822"/>
      <c r="AK12" s="822"/>
      <c r="AL12" s="822"/>
      <c r="AM12" s="650">
        <f>BO12-AT12-BA12-BH12</f>
        <v>0</v>
      </c>
      <c r="AN12" s="650"/>
      <c r="AO12" s="650"/>
      <c r="AP12" s="650"/>
      <c r="AQ12" s="650"/>
      <c r="AR12" s="650"/>
      <c r="AS12" s="650"/>
      <c r="AT12" s="650">
        <f>ROUND(SUMIF('O2'!$BB$15:$BB$318,B12,'O2'!$BG$15:$BG$318),2)</f>
        <v>0</v>
      </c>
      <c r="AU12" s="650"/>
      <c r="AV12" s="650"/>
      <c r="AW12" s="650"/>
      <c r="AX12" s="650"/>
      <c r="AY12" s="650"/>
      <c r="AZ12" s="650"/>
      <c r="BA12" s="650">
        <f>ROUND(SUMIF('O2'!$BB$15:$BB$318,B12,'O2'!$BH$15:$BH$318),2)</f>
        <v>0</v>
      </c>
      <c r="BB12" s="650"/>
      <c r="BC12" s="650"/>
      <c r="BD12" s="650"/>
      <c r="BE12" s="650"/>
      <c r="BF12" s="650"/>
      <c r="BG12" s="650"/>
      <c r="BH12" s="650">
        <f>ROUND(SUMIF('O2'!$BB$15:$BB$318,B12,'O2'!$BI$15:$BI$318),2)</f>
        <v>0</v>
      </c>
      <c r="BI12" s="650"/>
      <c r="BJ12" s="650"/>
      <c r="BK12" s="650"/>
      <c r="BL12" s="650"/>
      <c r="BM12" s="650"/>
      <c r="BN12" s="650"/>
      <c r="BO12" s="650">
        <f>SUMIF('O2'!$BB$15:$BB$318,B12,'O2'!$BJ$15:$BJ$318)</f>
        <v>0</v>
      </c>
      <c r="BP12" s="650"/>
      <c r="BQ12" s="650"/>
      <c r="BR12" s="650"/>
      <c r="BS12" s="650"/>
      <c r="BT12" s="650"/>
      <c r="BU12" s="650"/>
      <c r="BV12" s="310">
        <f t="shared" si="0"/>
        <v>0</v>
      </c>
      <c r="BW12" s="176"/>
      <c r="BX12" s="29">
        <v>3</v>
      </c>
      <c r="BY12" s="235" t="s">
        <v>109</v>
      </c>
      <c r="BZ12" s="236">
        <f>SUMIF('O2'!AY15:AY318,"R",'O2'!AR15:AR318)</f>
        <v>0</v>
      </c>
      <c r="CA12" s="285"/>
      <c r="CB12" s="241">
        <f>BZ13+BZ14</f>
        <v>0</v>
      </c>
      <c r="CC12" s="70" t="s">
        <v>176</v>
      </c>
      <c r="CF12" s="289">
        <f>'Q1'!BO12</f>
        <v>0</v>
      </c>
      <c r="CG12" s="250">
        <f>'Q1'!BO12</f>
        <v>0</v>
      </c>
    </row>
    <row r="13" spans="1:94" ht="9.9499999999999993" customHeight="1">
      <c r="A13" s="8"/>
      <c r="B13" s="819" t="str">
        <f>IF(BX13&gt;'O2'!$BE$15,"",SMALL('O2'!$BD$15:$BD$318,BX13))</f>
        <v/>
      </c>
      <c r="C13" s="820"/>
      <c r="D13" s="820"/>
      <c r="E13" s="820"/>
      <c r="F13" s="821"/>
      <c r="G13" s="823" t="str">
        <f>IF(BX13&gt;'O2'!$BE$15,"",VLOOKUP(B13,'O2'!B18:AJ321,6,FALSE))</f>
        <v/>
      </c>
      <c r="H13" s="823"/>
      <c r="I13" s="823"/>
      <c r="J13" s="823"/>
      <c r="K13" s="823"/>
      <c r="L13" s="823"/>
      <c r="M13" s="823"/>
      <c r="N13" s="823"/>
      <c r="O13" s="823"/>
      <c r="P13" s="823"/>
      <c r="Q13" s="823"/>
      <c r="R13" s="823"/>
      <c r="S13" s="823"/>
      <c r="T13" s="823"/>
      <c r="U13" s="823"/>
      <c r="V13" s="823"/>
      <c r="W13" s="823"/>
      <c r="X13" s="823"/>
      <c r="Y13" s="823"/>
      <c r="Z13" s="823"/>
      <c r="AA13" s="823"/>
      <c r="AB13" s="823"/>
      <c r="AC13" s="823"/>
      <c r="AD13" s="823"/>
      <c r="AE13" s="824" t="str">
        <f>IF(BX13&gt;'O2'!$BE$15,"",VLOOKUP(B13,'O2'!B18:AJ321,28,FALSE))</f>
        <v/>
      </c>
      <c r="AF13" s="824"/>
      <c r="AG13" s="824"/>
      <c r="AH13" s="822" t="str">
        <f>IF(BX13&gt;'O2'!$BE$15,"",VLOOKUP(B13,'O2'!B18:AJ321,31,FALSE))</f>
        <v/>
      </c>
      <c r="AI13" s="822"/>
      <c r="AJ13" s="822"/>
      <c r="AK13" s="822"/>
      <c r="AL13" s="822"/>
      <c r="AM13" s="650">
        <f>BO13-AT13-BA13-BH13</f>
        <v>0</v>
      </c>
      <c r="AN13" s="650"/>
      <c r="AO13" s="650"/>
      <c r="AP13" s="650"/>
      <c r="AQ13" s="650"/>
      <c r="AR13" s="650"/>
      <c r="AS13" s="650"/>
      <c r="AT13" s="650">
        <f>ROUND(SUMIF('O2'!$BB$15:$BB$318,B13,'O2'!$BG$15:$BG$318),2)</f>
        <v>0</v>
      </c>
      <c r="AU13" s="650"/>
      <c r="AV13" s="650"/>
      <c r="AW13" s="650"/>
      <c r="AX13" s="650"/>
      <c r="AY13" s="650"/>
      <c r="AZ13" s="650"/>
      <c r="BA13" s="650">
        <f>ROUND(SUMIF('O2'!$BB$15:$BB$318,B13,'O2'!$BH$15:$BH$318),2)</f>
        <v>0</v>
      </c>
      <c r="BB13" s="650"/>
      <c r="BC13" s="650"/>
      <c r="BD13" s="650"/>
      <c r="BE13" s="650"/>
      <c r="BF13" s="650"/>
      <c r="BG13" s="650"/>
      <c r="BH13" s="650">
        <f>ROUND(SUMIF('O2'!$BB$15:$BB$318,B13,'O2'!$BI$15:$BI$318),2)</f>
        <v>0</v>
      </c>
      <c r="BI13" s="650"/>
      <c r="BJ13" s="650"/>
      <c r="BK13" s="650"/>
      <c r="BL13" s="650"/>
      <c r="BM13" s="650"/>
      <c r="BN13" s="650"/>
      <c r="BO13" s="650">
        <f>SUMIF('O2'!$BB$15:$BB$318,B13,'O2'!$BJ$15:$BJ$318)</f>
        <v>0</v>
      </c>
      <c r="BP13" s="650"/>
      <c r="BQ13" s="650"/>
      <c r="BR13" s="650"/>
      <c r="BS13" s="650"/>
      <c r="BT13" s="650"/>
      <c r="BU13" s="650"/>
      <c r="BV13" s="310">
        <f t="shared" si="0"/>
        <v>0</v>
      </c>
      <c r="BW13" s="176"/>
      <c r="BX13" s="29">
        <v>4</v>
      </c>
      <c r="BY13" s="230" t="s">
        <v>113</v>
      </c>
      <c r="BZ13" s="231">
        <f>SUMIF('O2'!AY15:AY318,"C",'O2'!AR15:AR318)</f>
        <v>0</v>
      </c>
      <c r="CA13" s="2"/>
      <c r="CB13" s="238">
        <f>CB11+CB12</f>
        <v>0</v>
      </c>
      <c r="CC13" s="21" t="s">
        <v>183</v>
      </c>
      <c r="CF13" s="289">
        <f>'Q1'!BO13</f>
        <v>0</v>
      </c>
      <c r="CG13" s="250">
        <f>'Q1'!BO13</f>
        <v>0</v>
      </c>
    </row>
    <row r="14" spans="1:94" ht="9.9499999999999993" customHeight="1">
      <c r="A14" s="8"/>
      <c r="B14" s="819" t="str">
        <f>IF(BX14&gt;'O2'!$BE$15,"",SMALL('O2'!$BD$15:$BD$318,BX14))</f>
        <v/>
      </c>
      <c r="C14" s="820"/>
      <c r="D14" s="820"/>
      <c r="E14" s="820"/>
      <c r="F14" s="821"/>
      <c r="G14" s="823" t="str">
        <f>IF(BX14&gt;'O2'!$BE$15,"",VLOOKUP(B14,'O2'!B19:AJ322,6,FALSE))</f>
        <v/>
      </c>
      <c r="H14" s="823"/>
      <c r="I14" s="823"/>
      <c r="J14" s="823"/>
      <c r="K14" s="823"/>
      <c r="L14" s="823"/>
      <c r="M14" s="823"/>
      <c r="N14" s="823"/>
      <c r="O14" s="823"/>
      <c r="P14" s="823"/>
      <c r="Q14" s="823"/>
      <c r="R14" s="823"/>
      <c r="S14" s="823"/>
      <c r="T14" s="823"/>
      <c r="U14" s="823"/>
      <c r="V14" s="823"/>
      <c r="W14" s="823"/>
      <c r="X14" s="823"/>
      <c r="Y14" s="823"/>
      <c r="Z14" s="823"/>
      <c r="AA14" s="823"/>
      <c r="AB14" s="823"/>
      <c r="AC14" s="823"/>
      <c r="AD14" s="823"/>
      <c r="AE14" s="824" t="str">
        <f>IF(BX14&gt;'O2'!$BE$15,"",VLOOKUP(B14,'O2'!B19:AJ322,28,FALSE))</f>
        <v/>
      </c>
      <c r="AF14" s="824"/>
      <c r="AG14" s="824"/>
      <c r="AH14" s="822" t="str">
        <f>IF(BX14&gt;'O2'!$BE$15,"",VLOOKUP(B14,'O2'!B19:AJ322,31,FALSE))</f>
        <v/>
      </c>
      <c r="AI14" s="822"/>
      <c r="AJ14" s="822"/>
      <c r="AK14" s="822"/>
      <c r="AL14" s="822"/>
      <c r="AM14" s="650">
        <f t="shared" ref="AM14:AM49" si="1">BO14-AT14-BA14-BH14</f>
        <v>0</v>
      </c>
      <c r="AN14" s="650"/>
      <c r="AO14" s="650"/>
      <c r="AP14" s="650"/>
      <c r="AQ14" s="650"/>
      <c r="AR14" s="650"/>
      <c r="AS14" s="650"/>
      <c r="AT14" s="650">
        <f>ROUND(SUMIF('O2'!$BB$15:$BB$318,B14,'O2'!$BG$15:$BG$318),2)</f>
        <v>0</v>
      </c>
      <c r="AU14" s="650"/>
      <c r="AV14" s="650"/>
      <c r="AW14" s="650"/>
      <c r="AX14" s="650"/>
      <c r="AY14" s="650"/>
      <c r="AZ14" s="650"/>
      <c r="BA14" s="650">
        <f>ROUND(SUMIF('O2'!$BB$15:$BB$318,B14,'O2'!$BH$15:$BH$318),2)</f>
        <v>0</v>
      </c>
      <c r="BB14" s="650"/>
      <c r="BC14" s="650"/>
      <c r="BD14" s="650"/>
      <c r="BE14" s="650"/>
      <c r="BF14" s="650"/>
      <c r="BG14" s="650"/>
      <c r="BH14" s="650">
        <f>ROUND(SUMIF('O2'!$BB$15:$BB$318,B14,'O2'!$BI$15:$BI$318),2)</f>
        <v>0</v>
      </c>
      <c r="BI14" s="650"/>
      <c r="BJ14" s="650"/>
      <c r="BK14" s="650"/>
      <c r="BL14" s="650"/>
      <c r="BM14" s="650"/>
      <c r="BN14" s="650"/>
      <c r="BO14" s="650">
        <f>SUMIF('O2'!$BB$15:$BB$318,B14,'O2'!$BJ$15:$BJ$318)</f>
        <v>0</v>
      </c>
      <c r="BP14" s="650"/>
      <c r="BQ14" s="650"/>
      <c r="BR14" s="650"/>
      <c r="BS14" s="650"/>
      <c r="BT14" s="650"/>
      <c r="BU14" s="650"/>
      <c r="BV14" s="310">
        <f t="shared" si="0"/>
        <v>0</v>
      </c>
      <c r="BW14" s="176"/>
      <c r="BX14" s="29">
        <v>5</v>
      </c>
      <c r="BY14" s="230" t="s">
        <v>114</v>
      </c>
      <c r="BZ14" s="231">
        <f>SUMIF('O2'!AY15:AY318,"CF",'O2'!AR15:AR318)</f>
        <v>0</v>
      </c>
      <c r="CA14" s="229"/>
      <c r="CB14" s="238">
        <f>IF(BZ17&lt;CA17,BZ17,CA17)</f>
        <v>0</v>
      </c>
      <c r="CC14" s="70" t="s">
        <v>179</v>
      </c>
      <c r="CF14" s="289">
        <f>'Q1'!BO14</f>
        <v>0</v>
      </c>
      <c r="CG14" s="250">
        <f>'Q1'!BO14</f>
        <v>0</v>
      </c>
    </row>
    <row r="15" spans="1:94" ht="9.9499999999999993" customHeight="1">
      <c r="A15" s="8"/>
      <c r="B15" s="819" t="str">
        <f>IF(BX15&gt;'O2'!$BE$15,"",SMALL('O2'!$BD$15:$BD$318,BX15))</f>
        <v/>
      </c>
      <c r="C15" s="820"/>
      <c r="D15" s="820"/>
      <c r="E15" s="820"/>
      <c r="F15" s="821"/>
      <c r="G15" s="823" t="str">
        <f>IF(BX15&gt;'O2'!$BE$15,"",VLOOKUP(B15,'O2'!B20:AJ323,6,FALSE))</f>
        <v/>
      </c>
      <c r="H15" s="823"/>
      <c r="I15" s="823"/>
      <c r="J15" s="823"/>
      <c r="K15" s="823"/>
      <c r="L15" s="823"/>
      <c r="M15" s="823"/>
      <c r="N15" s="823"/>
      <c r="O15" s="823"/>
      <c r="P15" s="823"/>
      <c r="Q15" s="823"/>
      <c r="R15" s="823"/>
      <c r="S15" s="823"/>
      <c r="T15" s="823"/>
      <c r="U15" s="823"/>
      <c r="V15" s="823"/>
      <c r="W15" s="823"/>
      <c r="X15" s="823"/>
      <c r="Y15" s="823"/>
      <c r="Z15" s="823"/>
      <c r="AA15" s="823"/>
      <c r="AB15" s="823"/>
      <c r="AC15" s="823"/>
      <c r="AD15" s="823"/>
      <c r="AE15" s="824" t="str">
        <f>IF(BX15&gt;'O2'!$BE$15,"",VLOOKUP(B15,'O2'!B20:AJ323,28,FALSE))</f>
        <v/>
      </c>
      <c r="AF15" s="824"/>
      <c r="AG15" s="824"/>
      <c r="AH15" s="822" t="str">
        <f>IF(BX15&gt;'O2'!$BE$15,"",VLOOKUP(B15,'O2'!B20:AJ323,31,FALSE))</f>
        <v/>
      </c>
      <c r="AI15" s="822"/>
      <c r="AJ15" s="822"/>
      <c r="AK15" s="822"/>
      <c r="AL15" s="822"/>
      <c r="AM15" s="650">
        <f t="shared" si="1"/>
        <v>0</v>
      </c>
      <c r="AN15" s="650"/>
      <c r="AO15" s="650"/>
      <c r="AP15" s="650"/>
      <c r="AQ15" s="650"/>
      <c r="AR15" s="650"/>
      <c r="AS15" s="650"/>
      <c r="AT15" s="650">
        <f>ROUND(SUMIF('O2'!$BB$15:$BB$318,B15,'O2'!$BG$15:$BG$318),2)</f>
        <v>0</v>
      </c>
      <c r="AU15" s="650"/>
      <c r="AV15" s="650"/>
      <c r="AW15" s="650"/>
      <c r="AX15" s="650"/>
      <c r="AY15" s="650"/>
      <c r="AZ15" s="650"/>
      <c r="BA15" s="650">
        <f>ROUND(SUMIF('O2'!$BB$15:$BB$318,B15,'O2'!$BH$15:$BH$318),2)</f>
        <v>0</v>
      </c>
      <c r="BB15" s="650"/>
      <c r="BC15" s="650"/>
      <c r="BD15" s="650"/>
      <c r="BE15" s="650"/>
      <c r="BF15" s="650"/>
      <c r="BG15" s="650"/>
      <c r="BH15" s="650">
        <f>ROUND(SUMIF('O2'!$BB$15:$BB$318,B15,'O2'!$BI$15:$BI$318),2)</f>
        <v>0</v>
      </c>
      <c r="BI15" s="650"/>
      <c r="BJ15" s="650"/>
      <c r="BK15" s="650"/>
      <c r="BL15" s="650"/>
      <c r="BM15" s="650"/>
      <c r="BN15" s="650"/>
      <c r="BO15" s="650">
        <f>SUMIF('O2'!$BB$15:$BB$318,B15,'O2'!$BJ$15:$BJ$318)</f>
        <v>0</v>
      </c>
      <c r="BP15" s="650"/>
      <c r="BQ15" s="650"/>
      <c r="BR15" s="650"/>
      <c r="BS15" s="650"/>
      <c r="BT15" s="650"/>
      <c r="BU15" s="650"/>
      <c r="BV15" s="310">
        <f t="shared" si="0"/>
        <v>0</v>
      </c>
      <c r="BW15" s="176"/>
      <c r="BX15" s="29">
        <v>6</v>
      </c>
      <c r="BY15" s="230" t="s">
        <v>110</v>
      </c>
      <c r="BZ15" s="231">
        <f>SUMIF('O2'!AY15:AY318,"F",'O2'!AR15:AR318)</f>
        <v>0</v>
      </c>
      <c r="CA15" s="229"/>
      <c r="CB15" s="238">
        <f>IF(BZ18&gt;CB14,BZ18,CB14)</f>
        <v>52038.82</v>
      </c>
      <c r="CC15" s="70" t="s">
        <v>180</v>
      </c>
      <c r="CF15" s="289">
        <f>'Q1'!BO15</f>
        <v>0</v>
      </c>
      <c r="CG15" s="250">
        <f>'Q1'!BO15</f>
        <v>0</v>
      </c>
    </row>
    <row r="16" spans="1:94" ht="9.9499999999999993" customHeight="1">
      <c r="A16" s="8"/>
      <c r="B16" s="819" t="str">
        <f>IF(BX16&gt;'O2'!$BE$15,"",SMALL('O2'!$BD$15:$BD$318,BX16))</f>
        <v/>
      </c>
      <c r="C16" s="820"/>
      <c r="D16" s="820"/>
      <c r="E16" s="820"/>
      <c r="F16" s="821"/>
      <c r="G16" s="823" t="str">
        <f>IF(BX16&gt;'O2'!$BE$15,"",VLOOKUP(B16,'O2'!B21:AJ324,6,FALSE))</f>
        <v/>
      </c>
      <c r="H16" s="823"/>
      <c r="I16" s="823"/>
      <c r="J16" s="823"/>
      <c r="K16" s="823"/>
      <c r="L16" s="823"/>
      <c r="M16" s="823"/>
      <c r="N16" s="823"/>
      <c r="O16" s="823"/>
      <c r="P16" s="823"/>
      <c r="Q16" s="823"/>
      <c r="R16" s="823"/>
      <c r="S16" s="823"/>
      <c r="T16" s="823"/>
      <c r="U16" s="823"/>
      <c r="V16" s="823"/>
      <c r="W16" s="823"/>
      <c r="X16" s="823"/>
      <c r="Y16" s="823"/>
      <c r="Z16" s="823"/>
      <c r="AA16" s="823"/>
      <c r="AB16" s="823"/>
      <c r="AC16" s="823"/>
      <c r="AD16" s="823"/>
      <c r="AE16" s="824" t="str">
        <f>IF(BX16&gt;'O2'!$BE$15,"",VLOOKUP(B16,'O2'!B21:AJ324,28,FALSE))</f>
        <v/>
      </c>
      <c r="AF16" s="824"/>
      <c r="AG16" s="824"/>
      <c r="AH16" s="822" t="str">
        <f>IF(BX16&gt;'O2'!$BE$15,"",VLOOKUP(B16,'O2'!B21:AJ324,31,FALSE))</f>
        <v/>
      </c>
      <c r="AI16" s="822"/>
      <c r="AJ16" s="822"/>
      <c r="AK16" s="822"/>
      <c r="AL16" s="822"/>
      <c r="AM16" s="650">
        <f t="shared" si="1"/>
        <v>0</v>
      </c>
      <c r="AN16" s="650"/>
      <c r="AO16" s="650"/>
      <c r="AP16" s="650"/>
      <c r="AQ16" s="650"/>
      <c r="AR16" s="650"/>
      <c r="AS16" s="650"/>
      <c r="AT16" s="650">
        <f>ROUND(SUMIF('O2'!$BB$15:$BB$318,B16,'O2'!$BG$15:$BG$318),2)</f>
        <v>0</v>
      </c>
      <c r="AU16" s="650"/>
      <c r="AV16" s="650"/>
      <c r="AW16" s="650"/>
      <c r="AX16" s="650"/>
      <c r="AY16" s="650"/>
      <c r="AZ16" s="650"/>
      <c r="BA16" s="650">
        <f>ROUND(SUMIF('O2'!$BB$15:$BB$318,B16,'O2'!$BH$15:$BH$318),2)</f>
        <v>0</v>
      </c>
      <c r="BB16" s="650"/>
      <c r="BC16" s="650"/>
      <c r="BD16" s="650"/>
      <c r="BE16" s="650"/>
      <c r="BF16" s="650"/>
      <c r="BG16" s="650"/>
      <c r="BH16" s="650">
        <f>ROUND(SUMIF('O2'!$BB$15:$BB$318,B16,'O2'!$BI$15:$BI$318),2)</f>
        <v>0</v>
      </c>
      <c r="BI16" s="650"/>
      <c r="BJ16" s="650"/>
      <c r="BK16" s="650"/>
      <c r="BL16" s="650"/>
      <c r="BM16" s="650"/>
      <c r="BN16" s="650"/>
      <c r="BO16" s="650">
        <f>SUMIF('O2'!$BB$15:$BB$318,B16,'O2'!$BJ$15:$BJ$318)</f>
        <v>0</v>
      </c>
      <c r="BP16" s="650"/>
      <c r="BQ16" s="650"/>
      <c r="BR16" s="650"/>
      <c r="BS16" s="650"/>
      <c r="BT16" s="650"/>
      <c r="BU16" s="650"/>
      <c r="BV16" s="310">
        <f t="shared" si="0"/>
        <v>0</v>
      </c>
      <c r="BW16" s="176"/>
      <c r="BX16" s="29">
        <v>7</v>
      </c>
      <c r="BY16" s="233" t="s">
        <v>115</v>
      </c>
      <c r="BZ16" s="234">
        <f>INFORMAÇÕES!H12+INFORMAÇÕES!H16</f>
        <v>27037.65</v>
      </c>
      <c r="CA16" s="229"/>
      <c r="CB16" s="238">
        <f>IF(CB12&gt;CB15,CB12,CB15)</f>
        <v>52038.82</v>
      </c>
      <c r="CC16" s="70" t="s">
        <v>177</v>
      </c>
      <c r="CF16" s="289">
        <f>'Q1'!BO16</f>
        <v>0</v>
      </c>
      <c r="CG16" s="250">
        <f>'Q1'!BO16</f>
        <v>0</v>
      </c>
    </row>
    <row r="17" spans="1:85" ht="9.9499999999999993" customHeight="1">
      <c r="A17" s="8"/>
      <c r="B17" s="819" t="str">
        <f>IF(BX17&gt;'O2'!$BE$15,"",SMALL('O2'!$BD$15:$BD$318,BX17))</f>
        <v/>
      </c>
      <c r="C17" s="820"/>
      <c r="D17" s="820"/>
      <c r="E17" s="820"/>
      <c r="F17" s="821"/>
      <c r="G17" s="823" t="str">
        <f>IF(BX17&gt;'O2'!$BE$15,"",VLOOKUP(B17,'O2'!B22:AJ325,6,FALSE))</f>
        <v/>
      </c>
      <c r="H17" s="823"/>
      <c r="I17" s="823"/>
      <c r="J17" s="823"/>
      <c r="K17" s="823"/>
      <c r="L17" s="823"/>
      <c r="M17" s="823"/>
      <c r="N17" s="823"/>
      <c r="O17" s="823"/>
      <c r="P17" s="823"/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  <c r="AB17" s="823"/>
      <c r="AC17" s="823"/>
      <c r="AD17" s="823"/>
      <c r="AE17" s="824" t="str">
        <f>IF(BX17&gt;'O2'!$BE$15,"",VLOOKUP(B17,'O2'!B22:AJ325,28,FALSE))</f>
        <v/>
      </c>
      <c r="AF17" s="824"/>
      <c r="AG17" s="824"/>
      <c r="AH17" s="822" t="str">
        <f>IF(BX17&gt;'O2'!$BE$15,"",VLOOKUP(B17,'O2'!B22:AJ325,31,FALSE))</f>
        <v/>
      </c>
      <c r="AI17" s="822"/>
      <c r="AJ17" s="822"/>
      <c r="AK17" s="822"/>
      <c r="AL17" s="822"/>
      <c r="AM17" s="650">
        <f t="shared" si="1"/>
        <v>0</v>
      </c>
      <c r="AN17" s="650"/>
      <c r="AO17" s="650"/>
      <c r="AP17" s="650"/>
      <c r="AQ17" s="650"/>
      <c r="AR17" s="650"/>
      <c r="AS17" s="650"/>
      <c r="AT17" s="650">
        <f>ROUND(SUMIF('O2'!$BB$15:$BB$318,B17,'O2'!$BG$15:$BG$318),2)</f>
        <v>0</v>
      </c>
      <c r="AU17" s="650"/>
      <c r="AV17" s="650"/>
      <c r="AW17" s="650"/>
      <c r="AX17" s="650"/>
      <c r="AY17" s="650"/>
      <c r="AZ17" s="650"/>
      <c r="BA17" s="650">
        <f>ROUND(SUMIF('O2'!$BB$15:$BB$318,B17,'O2'!$BH$15:$BH$318),2)</f>
        <v>0</v>
      </c>
      <c r="BB17" s="650"/>
      <c r="BC17" s="650"/>
      <c r="BD17" s="650"/>
      <c r="BE17" s="650"/>
      <c r="BF17" s="650"/>
      <c r="BG17" s="650"/>
      <c r="BH17" s="650">
        <f>ROUND(SUMIF('O2'!$BB$15:$BB$318,B17,'O2'!$BI$15:$BI$318),2)</f>
        <v>0</v>
      </c>
      <c r="BI17" s="650"/>
      <c r="BJ17" s="650"/>
      <c r="BK17" s="650"/>
      <c r="BL17" s="650"/>
      <c r="BM17" s="650"/>
      <c r="BN17" s="650"/>
      <c r="BO17" s="650">
        <f>SUMIF('O2'!$BB$15:$BB$318,B17,'O2'!$BJ$15:$BJ$318)</f>
        <v>0</v>
      </c>
      <c r="BP17" s="650"/>
      <c r="BQ17" s="650"/>
      <c r="BR17" s="650"/>
      <c r="BS17" s="650"/>
      <c r="BT17" s="650"/>
      <c r="BU17" s="650"/>
      <c r="BV17" s="310">
        <f t="shared" si="0"/>
        <v>0</v>
      </c>
      <c r="BW17" s="176"/>
      <c r="BX17" s="29">
        <v>8</v>
      </c>
      <c r="BY17" s="230" t="s">
        <v>116</v>
      </c>
      <c r="BZ17" s="237">
        <f>BZ10*(BZ16-INFORMAÇÕES!H16)/100</f>
        <v>0</v>
      </c>
      <c r="CA17" s="238">
        <f>BZ11-BZ11/(1+BZ10/100)</f>
        <v>0</v>
      </c>
      <c r="CB17" s="238">
        <f>IF(CB13&gt;CB16,CB13,CB16)</f>
        <v>52038.82</v>
      </c>
      <c r="CC17" s="70" t="s">
        <v>178</v>
      </c>
      <c r="CF17" s="289">
        <f>'Q1'!BO17</f>
        <v>0</v>
      </c>
      <c r="CG17" s="250">
        <f>'Q1'!BO17</f>
        <v>0</v>
      </c>
    </row>
    <row r="18" spans="1:85" ht="9.9499999999999993" customHeight="1">
      <c r="A18" s="8"/>
      <c r="B18" s="819" t="str">
        <f>IF(BX18&gt;'O2'!$BE$15,"",SMALL('O2'!$BD$15:$BD$318,BX18))</f>
        <v/>
      </c>
      <c r="C18" s="820"/>
      <c r="D18" s="820"/>
      <c r="E18" s="820"/>
      <c r="F18" s="821"/>
      <c r="G18" s="823" t="str">
        <f>IF(BX18&gt;'O2'!$BE$15,"",VLOOKUP(B18,'O2'!B23:AJ326,6,FALSE))</f>
        <v/>
      </c>
      <c r="H18" s="823"/>
      <c r="I18" s="823"/>
      <c r="J18" s="823"/>
      <c r="K18" s="823"/>
      <c r="L18" s="823"/>
      <c r="M18" s="823"/>
      <c r="N18" s="823"/>
      <c r="O18" s="823"/>
      <c r="P18" s="823"/>
      <c r="Q18" s="823"/>
      <c r="R18" s="823"/>
      <c r="S18" s="823"/>
      <c r="T18" s="823"/>
      <c r="U18" s="823"/>
      <c r="V18" s="823"/>
      <c r="W18" s="823"/>
      <c r="X18" s="823"/>
      <c r="Y18" s="823"/>
      <c r="Z18" s="823"/>
      <c r="AA18" s="823"/>
      <c r="AB18" s="823"/>
      <c r="AC18" s="823"/>
      <c r="AD18" s="823"/>
      <c r="AE18" s="824" t="str">
        <f>IF(BX18&gt;'O2'!$BE$15,"",VLOOKUP(B18,'O2'!B23:AJ326,28,FALSE))</f>
        <v/>
      </c>
      <c r="AF18" s="824"/>
      <c r="AG18" s="824"/>
      <c r="AH18" s="822" t="str">
        <f>IF(BX18&gt;'O2'!$BE$15,"",VLOOKUP(B18,'O2'!B23:AJ326,31,FALSE))</f>
        <v/>
      </c>
      <c r="AI18" s="822"/>
      <c r="AJ18" s="822"/>
      <c r="AK18" s="822"/>
      <c r="AL18" s="822"/>
      <c r="AM18" s="650">
        <f t="shared" si="1"/>
        <v>0</v>
      </c>
      <c r="AN18" s="650"/>
      <c r="AO18" s="650"/>
      <c r="AP18" s="650"/>
      <c r="AQ18" s="650"/>
      <c r="AR18" s="650"/>
      <c r="AS18" s="650"/>
      <c r="AT18" s="650">
        <f>ROUND(SUMIF('O2'!$BB$15:$BB$318,B18,'O2'!$BG$15:$BG$318),2)</f>
        <v>0</v>
      </c>
      <c r="AU18" s="650"/>
      <c r="AV18" s="650"/>
      <c r="AW18" s="650"/>
      <c r="AX18" s="650"/>
      <c r="AY18" s="650"/>
      <c r="AZ18" s="650"/>
      <c r="BA18" s="650">
        <f>ROUND(SUMIF('O2'!$BB$15:$BB$318,B18,'O2'!$BH$15:$BH$318),2)</f>
        <v>0</v>
      </c>
      <c r="BB18" s="650"/>
      <c r="BC18" s="650"/>
      <c r="BD18" s="650"/>
      <c r="BE18" s="650"/>
      <c r="BF18" s="650"/>
      <c r="BG18" s="650"/>
      <c r="BH18" s="650">
        <f>ROUND(SUMIF('O2'!$BB$15:$BB$318,B18,'O2'!$BI$15:$BI$318),2)</f>
        <v>0</v>
      </c>
      <c r="BI18" s="650"/>
      <c r="BJ18" s="650"/>
      <c r="BK18" s="650"/>
      <c r="BL18" s="650"/>
      <c r="BM18" s="650"/>
      <c r="BN18" s="650"/>
      <c r="BO18" s="650">
        <f>SUMIF('O2'!$BB$15:$BB$318,B18,'O2'!$BJ$15:$BJ$318)</f>
        <v>0</v>
      </c>
      <c r="BP18" s="650"/>
      <c r="BQ18" s="650"/>
      <c r="BR18" s="650"/>
      <c r="BS18" s="650"/>
      <c r="BT18" s="650"/>
      <c r="BU18" s="650"/>
      <c r="BV18" s="310">
        <f t="shared" si="0"/>
        <v>0</v>
      </c>
      <c r="BW18" s="176"/>
      <c r="BX18" s="29">
        <v>9</v>
      </c>
      <c r="BY18" s="235" t="s">
        <v>117</v>
      </c>
      <c r="BZ18" s="236">
        <f>IF(BZ17&lt;&gt;0,0,INFORMAÇÕES!H14)</f>
        <v>52038.82</v>
      </c>
      <c r="CA18" s="229"/>
      <c r="CB18" s="238">
        <f>IF(CB11&gt;CB17,CB11,CB17)</f>
        <v>52038.82</v>
      </c>
      <c r="CC18" s="70" t="s">
        <v>184</v>
      </c>
      <c r="CF18" s="289">
        <f>'Q1'!BO18</f>
        <v>0</v>
      </c>
      <c r="CG18" s="250">
        <f>'Q1'!BO18</f>
        <v>0</v>
      </c>
    </row>
    <row r="19" spans="1:85" ht="9.9499999999999993" customHeight="1">
      <c r="A19" s="8"/>
      <c r="B19" s="819" t="str">
        <f>IF(BX19&gt;'O2'!$BE$15,"",SMALL('O2'!$BD$15:$BD$318,BX19))</f>
        <v/>
      </c>
      <c r="C19" s="820"/>
      <c r="D19" s="820"/>
      <c r="E19" s="820"/>
      <c r="F19" s="821"/>
      <c r="G19" s="823" t="str">
        <f>IF(BX19&gt;'O2'!$BE$15,"",VLOOKUP(B19,'O2'!B24:AJ327,6,FALSE))</f>
        <v/>
      </c>
      <c r="H19" s="823"/>
      <c r="I19" s="823"/>
      <c r="J19" s="823"/>
      <c r="K19" s="823"/>
      <c r="L19" s="823"/>
      <c r="M19" s="823"/>
      <c r="N19" s="823"/>
      <c r="O19" s="823"/>
      <c r="P19" s="823"/>
      <c r="Q19" s="823"/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4" t="str">
        <f>IF(BX19&gt;'O2'!$BE$15,"",VLOOKUP(B19,'O2'!B24:AJ327,28,FALSE))</f>
        <v/>
      </c>
      <c r="AF19" s="824"/>
      <c r="AG19" s="824"/>
      <c r="AH19" s="822" t="str">
        <f>IF(BX19&gt;'O2'!$BE$15,"",VLOOKUP(B19,'O2'!B24:AJ327,31,FALSE))</f>
        <v/>
      </c>
      <c r="AI19" s="822"/>
      <c r="AJ19" s="822"/>
      <c r="AK19" s="822"/>
      <c r="AL19" s="822"/>
      <c r="AM19" s="650">
        <f t="shared" si="1"/>
        <v>0</v>
      </c>
      <c r="AN19" s="650"/>
      <c r="AO19" s="650"/>
      <c r="AP19" s="650"/>
      <c r="AQ19" s="650"/>
      <c r="AR19" s="650"/>
      <c r="AS19" s="650"/>
      <c r="AT19" s="650">
        <f>ROUND(SUMIF('O2'!$BB$15:$BB$318,B19,'O2'!$BG$15:$BG$318),2)</f>
        <v>0</v>
      </c>
      <c r="AU19" s="650"/>
      <c r="AV19" s="650"/>
      <c r="AW19" s="650"/>
      <c r="AX19" s="650"/>
      <c r="AY19" s="650"/>
      <c r="AZ19" s="650"/>
      <c r="BA19" s="650">
        <f>ROUND(SUMIF('O2'!$BB$15:$BB$318,B19,'O2'!$BH$15:$BH$318),2)</f>
        <v>0</v>
      </c>
      <c r="BB19" s="650"/>
      <c r="BC19" s="650"/>
      <c r="BD19" s="650"/>
      <c r="BE19" s="650"/>
      <c r="BF19" s="650"/>
      <c r="BG19" s="650"/>
      <c r="BH19" s="650">
        <f>ROUND(SUMIF('O2'!$BB$15:$BB$318,B19,'O2'!$BI$15:$BI$318),2)</f>
        <v>0</v>
      </c>
      <c r="BI19" s="650"/>
      <c r="BJ19" s="650"/>
      <c r="BK19" s="650"/>
      <c r="BL19" s="650"/>
      <c r="BM19" s="650"/>
      <c r="BN19" s="650"/>
      <c r="BO19" s="650">
        <f>SUMIF('O2'!$BB$15:$BB$318,B19,'O2'!$BJ$15:$BJ$318)</f>
        <v>0</v>
      </c>
      <c r="BP19" s="650"/>
      <c r="BQ19" s="650"/>
      <c r="BR19" s="650"/>
      <c r="BS19" s="650"/>
      <c r="BT19" s="650"/>
      <c r="BU19" s="650"/>
      <c r="BV19" s="310">
        <f t="shared" si="0"/>
        <v>0</v>
      </c>
      <c r="BW19" s="176"/>
      <c r="BX19" s="29">
        <v>10</v>
      </c>
      <c r="BY19" s="232" t="s">
        <v>172</v>
      </c>
      <c r="BZ19" s="231">
        <f>INFORMAÇÕES!H13</f>
        <v>0</v>
      </c>
      <c r="CA19" s="229"/>
      <c r="CB19" s="238">
        <f>IF(CB18&gt;(BZ11-BZ16),CB18,(BZ11-BZ16))</f>
        <v>1326153.06</v>
      </c>
      <c r="CC19" s="21" t="s">
        <v>181</v>
      </c>
      <c r="CF19" s="289">
        <f>'Q1'!BO19</f>
        <v>0</v>
      </c>
      <c r="CG19" s="250">
        <f>'Q1'!BO19</f>
        <v>0</v>
      </c>
    </row>
    <row r="20" spans="1:85" ht="9.9499999999999993" customHeight="1">
      <c r="A20" s="8"/>
      <c r="B20" s="819" t="str">
        <f>IF(BX20&gt;'O2'!$BE$15,"",SMALL('O2'!$BD$15:$BD$318,BX20))</f>
        <v/>
      </c>
      <c r="C20" s="820"/>
      <c r="D20" s="820"/>
      <c r="E20" s="820"/>
      <c r="F20" s="821"/>
      <c r="G20" s="823" t="str">
        <f>IF(BX20&gt;'O2'!$BE$15,"",VLOOKUP(B20,'O2'!B25:AJ328,6,FALSE))</f>
        <v/>
      </c>
      <c r="H20" s="823"/>
      <c r="I20" s="823"/>
      <c r="J20" s="823"/>
      <c r="K20" s="823"/>
      <c r="L20" s="823"/>
      <c r="M20" s="823"/>
      <c r="N20" s="823"/>
      <c r="O20" s="823"/>
      <c r="P20" s="823"/>
      <c r="Q20" s="823"/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4" t="str">
        <f>IF(BX20&gt;'O2'!$BE$15,"",VLOOKUP(B20,'O2'!B25:AJ328,28,FALSE))</f>
        <v/>
      </c>
      <c r="AF20" s="824"/>
      <c r="AG20" s="824"/>
      <c r="AH20" s="822" t="str">
        <f>IF(BX20&gt;'O2'!$BE$15,"",VLOOKUP(B20,'O2'!B25:AJ328,31,FALSE))</f>
        <v/>
      </c>
      <c r="AI20" s="822"/>
      <c r="AJ20" s="822"/>
      <c r="AK20" s="822"/>
      <c r="AL20" s="822"/>
      <c r="AM20" s="650">
        <f t="shared" si="1"/>
        <v>0</v>
      </c>
      <c r="AN20" s="650"/>
      <c r="AO20" s="650"/>
      <c r="AP20" s="650"/>
      <c r="AQ20" s="650"/>
      <c r="AR20" s="650"/>
      <c r="AS20" s="650"/>
      <c r="AT20" s="650">
        <f>ROUND(SUMIF('O2'!$BB$15:$BB$318,B20,'O2'!$BG$15:$BG$318),2)</f>
        <v>0</v>
      </c>
      <c r="AU20" s="650"/>
      <c r="AV20" s="650"/>
      <c r="AW20" s="650"/>
      <c r="AX20" s="650"/>
      <c r="AY20" s="650"/>
      <c r="AZ20" s="650"/>
      <c r="BA20" s="650">
        <f>ROUND(SUMIF('O2'!$BB$15:$BB$318,B20,'O2'!$BH$15:$BH$318),2)</f>
        <v>0</v>
      </c>
      <c r="BB20" s="650"/>
      <c r="BC20" s="650"/>
      <c r="BD20" s="650"/>
      <c r="BE20" s="650"/>
      <c r="BF20" s="650"/>
      <c r="BG20" s="650"/>
      <c r="BH20" s="650">
        <f>ROUND(SUMIF('O2'!$BB$15:$BB$318,B20,'O2'!$BI$15:$BI$318),2)</f>
        <v>0</v>
      </c>
      <c r="BI20" s="650"/>
      <c r="BJ20" s="650"/>
      <c r="BK20" s="650"/>
      <c r="BL20" s="650"/>
      <c r="BM20" s="650"/>
      <c r="BN20" s="650"/>
      <c r="BO20" s="650">
        <f>SUMIF('O2'!$BB$15:$BB$318,B20,'O2'!$BJ$15:$BJ$318)</f>
        <v>0</v>
      </c>
      <c r="BP20" s="650"/>
      <c r="BQ20" s="650"/>
      <c r="BR20" s="650"/>
      <c r="BS20" s="650"/>
      <c r="BT20" s="650"/>
      <c r="BU20" s="650"/>
      <c r="BV20" s="310">
        <f t="shared" si="0"/>
        <v>0</v>
      </c>
      <c r="BW20" s="176"/>
      <c r="BX20" s="29">
        <v>11</v>
      </c>
      <c r="BY20" s="239" t="s">
        <v>115</v>
      </c>
      <c r="BZ20" s="240">
        <f>BZ11-CB19</f>
        <v>27037.649999999907</v>
      </c>
      <c r="CA20" s="243">
        <f>BZ20-BZ12</f>
        <v>27037.649999999907</v>
      </c>
      <c r="CB20" s="247">
        <f>IF($CA$24=0,0,CA20/$CA$24)</f>
        <v>1.9980664809618673E-2</v>
      </c>
      <c r="CF20" s="289">
        <f>'Q1'!BO20</f>
        <v>0</v>
      </c>
      <c r="CG20" s="250">
        <f>'Q1'!BO20</f>
        <v>0</v>
      </c>
    </row>
    <row r="21" spans="1:85" ht="9.9499999999999993" customHeight="1">
      <c r="A21" s="8"/>
      <c r="B21" s="819" t="str">
        <f>IF(BX21&gt;'O2'!$BE$15,"",SMALL('O2'!$BD$15:$BD$318,BX21))</f>
        <v/>
      </c>
      <c r="C21" s="820"/>
      <c r="D21" s="820"/>
      <c r="E21" s="820"/>
      <c r="F21" s="821"/>
      <c r="G21" s="823" t="str">
        <f>IF(BX21&gt;'O2'!$BE$15,"",VLOOKUP(B21,'O2'!B26:AJ329,6,FALSE))</f>
        <v/>
      </c>
      <c r="H21" s="823"/>
      <c r="I21" s="823"/>
      <c r="J21" s="823"/>
      <c r="K21" s="823"/>
      <c r="L21" s="823"/>
      <c r="M21" s="823"/>
      <c r="N21" s="823"/>
      <c r="O21" s="823"/>
      <c r="P21" s="823"/>
      <c r="Q21" s="823"/>
      <c r="R21" s="823"/>
      <c r="S21" s="823"/>
      <c r="T21" s="823"/>
      <c r="U21" s="823"/>
      <c r="V21" s="823"/>
      <c r="W21" s="823"/>
      <c r="X21" s="823"/>
      <c r="Y21" s="823"/>
      <c r="Z21" s="823"/>
      <c r="AA21" s="823"/>
      <c r="AB21" s="823"/>
      <c r="AC21" s="823"/>
      <c r="AD21" s="823"/>
      <c r="AE21" s="824" t="str">
        <f>IF(BX21&gt;'O2'!$BE$15,"",VLOOKUP(B21,'O2'!B26:AJ329,28,FALSE))</f>
        <v/>
      </c>
      <c r="AF21" s="824"/>
      <c r="AG21" s="824"/>
      <c r="AH21" s="822" t="str">
        <f>IF(BX21&gt;'O2'!$BE$15,"",VLOOKUP(B21,'O2'!B26:AJ329,31,FALSE))</f>
        <v/>
      </c>
      <c r="AI21" s="822"/>
      <c r="AJ21" s="822"/>
      <c r="AK21" s="822"/>
      <c r="AL21" s="822"/>
      <c r="AM21" s="650">
        <f t="shared" si="1"/>
        <v>0</v>
      </c>
      <c r="AN21" s="650"/>
      <c r="AO21" s="650"/>
      <c r="AP21" s="650"/>
      <c r="AQ21" s="650"/>
      <c r="AR21" s="650"/>
      <c r="AS21" s="650"/>
      <c r="AT21" s="650">
        <f>ROUND(SUMIF('O2'!$BB$15:$BB$318,B21,'O2'!$BG$15:$BG$318),2)</f>
        <v>0</v>
      </c>
      <c r="AU21" s="650"/>
      <c r="AV21" s="650"/>
      <c r="AW21" s="650"/>
      <c r="AX21" s="650"/>
      <c r="AY21" s="650"/>
      <c r="AZ21" s="650"/>
      <c r="BA21" s="650">
        <f>ROUND(SUMIF('O2'!$BB$15:$BB$318,B21,'O2'!$BH$15:$BH$318),2)</f>
        <v>0</v>
      </c>
      <c r="BB21" s="650"/>
      <c r="BC21" s="650"/>
      <c r="BD21" s="650"/>
      <c r="BE21" s="650"/>
      <c r="BF21" s="650"/>
      <c r="BG21" s="650"/>
      <c r="BH21" s="650">
        <f>ROUND(SUMIF('O2'!$BB$15:$BB$318,B21,'O2'!$BI$15:$BI$318),2)</f>
        <v>0</v>
      </c>
      <c r="BI21" s="650"/>
      <c r="BJ21" s="650"/>
      <c r="BK21" s="650"/>
      <c r="BL21" s="650"/>
      <c r="BM21" s="650"/>
      <c r="BN21" s="650"/>
      <c r="BO21" s="650">
        <f>SUMIF('O2'!$BB$15:$BB$318,B21,'O2'!$BJ$15:$BJ$318)</f>
        <v>0</v>
      </c>
      <c r="BP21" s="650"/>
      <c r="BQ21" s="650"/>
      <c r="BR21" s="650"/>
      <c r="BS21" s="650"/>
      <c r="BT21" s="650"/>
      <c r="BU21" s="650"/>
      <c r="BV21" s="310">
        <f t="shared" si="0"/>
        <v>0</v>
      </c>
      <c r="BW21" s="176"/>
      <c r="BX21" s="29">
        <v>12</v>
      </c>
      <c r="BY21" s="239" t="s">
        <v>173</v>
      </c>
      <c r="BZ21" s="240">
        <f>CB19-CB11-BZ14</f>
        <v>1326153.06</v>
      </c>
      <c r="CA21" s="243">
        <f>BZ21-BZ13</f>
        <v>1326153.06</v>
      </c>
      <c r="CB21" s="247">
        <f>IF($CA$24=0,0,CA21/$CA$24)</f>
        <v>0.98001933519038131</v>
      </c>
      <c r="CC21" s="2"/>
      <c r="CF21" s="289">
        <f>'Q1'!BO21</f>
        <v>0</v>
      </c>
      <c r="CG21" s="250">
        <f>'Q1'!BO21</f>
        <v>0</v>
      </c>
    </row>
    <row r="22" spans="1:85" ht="9.9499999999999993" customHeight="1">
      <c r="A22" s="8"/>
      <c r="B22" s="819" t="str">
        <f>IF(BX22&gt;'O2'!$BE$15,"",SMALL('O2'!$BD$15:$BD$318,BX22))</f>
        <v/>
      </c>
      <c r="C22" s="820"/>
      <c r="D22" s="820"/>
      <c r="E22" s="820"/>
      <c r="F22" s="821"/>
      <c r="G22" s="823" t="str">
        <f>IF(BX22&gt;'O2'!$BE$15,"",VLOOKUP(B22,'O2'!B27:AJ330,6,FALSE))</f>
        <v/>
      </c>
      <c r="H22" s="823"/>
      <c r="I22" s="823"/>
      <c r="J22" s="823"/>
      <c r="K22" s="823"/>
      <c r="L22" s="823"/>
      <c r="M22" s="823"/>
      <c r="N22" s="823"/>
      <c r="O22" s="823"/>
      <c r="P22" s="823"/>
      <c r="Q22" s="823"/>
      <c r="R22" s="823"/>
      <c r="S22" s="823"/>
      <c r="T22" s="823"/>
      <c r="U22" s="823"/>
      <c r="V22" s="823"/>
      <c r="W22" s="823"/>
      <c r="X22" s="823"/>
      <c r="Y22" s="823"/>
      <c r="Z22" s="823"/>
      <c r="AA22" s="823"/>
      <c r="AB22" s="823"/>
      <c r="AC22" s="823"/>
      <c r="AD22" s="823"/>
      <c r="AE22" s="824" t="str">
        <f>IF(BX22&gt;'O2'!$BE$15,"",VLOOKUP(B22,'O2'!B27:AJ330,28,FALSE))</f>
        <v/>
      </c>
      <c r="AF22" s="824"/>
      <c r="AG22" s="824"/>
      <c r="AH22" s="822" t="str">
        <f>IF(BX22&gt;'O2'!$BE$15,"",VLOOKUP(B22,'O2'!B27:AJ330,31,FALSE))</f>
        <v/>
      </c>
      <c r="AI22" s="822"/>
      <c r="AJ22" s="822"/>
      <c r="AK22" s="822"/>
      <c r="AL22" s="822"/>
      <c r="AM22" s="650">
        <f t="shared" si="1"/>
        <v>0</v>
      </c>
      <c r="AN22" s="650"/>
      <c r="AO22" s="650"/>
      <c r="AP22" s="650"/>
      <c r="AQ22" s="650"/>
      <c r="AR22" s="650"/>
      <c r="AS22" s="650"/>
      <c r="AT22" s="650">
        <f>ROUND(SUMIF('O2'!$BB$15:$BB$318,B22,'O2'!$BG$15:$BG$318),2)</f>
        <v>0</v>
      </c>
      <c r="AU22" s="650"/>
      <c r="AV22" s="650"/>
      <c r="AW22" s="650"/>
      <c r="AX22" s="650"/>
      <c r="AY22" s="650"/>
      <c r="AZ22" s="650"/>
      <c r="BA22" s="650">
        <f>ROUND(SUMIF('O2'!$BB$15:$BB$318,B22,'O2'!$BH$15:$BH$318),2)</f>
        <v>0</v>
      </c>
      <c r="BB22" s="650"/>
      <c r="BC22" s="650"/>
      <c r="BD22" s="650"/>
      <c r="BE22" s="650"/>
      <c r="BF22" s="650"/>
      <c r="BG22" s="650"/>
      <c r="BH22" s="650">
        <f>ROUND(SUMIF('O2'!$BB$15:$BB$318,B22,'O2'!$BI$15:$BI$318),2)</f>
        <v>0</v>
      </c>
      <c r="BI22" s="650"/>
      <c r="BJ22" s="650"/>
      <c r="BK22" s="650"/>
      <c r="BL22" s="650"/>
      <c r="BM22" s="650"/>
      <c r="BN22" s="650"/>
      <c r="BO22" s="650">
        <f>SUMIF('O2'!$BB$15:$BB$318,B22,'O2'!$BJ$15:$BJ$318)</f>
        <v>0</v>
      </c>
      <c r="BP22" s="650"/>
      <c r="BQ22" s="650"/>
      <c r="BR22" s="650"/>
      <c r="BS22" s="650"/>
      <c r="BT22" s="650"/>
      <c r="BU22" s="650"/>
      <c r="BV22" s="310">
        <f t="shared" si="0"/>
        <v>0</v>
      </c>
      <c r="BW22" s="176"/>
      <c r="BX22" s="29">
        <v>13</v>
      </c>
      <c r="BY22" s="239" t="s">
        <v>174</v>
      </c>
      <c r="BZ22" s="240">
        <f>BZ14</f>
        <v>0</v>
      </c>
      <c r="CA22" s="243">
        <f>BZ22-BZ14</f>
        <v>0</v>
      </c>
      <c r="CB22" s="247">
        <f>IF($CA$24=0,0,CA22/$CA$24)</f>
        <v>0</v>
      </c>
      <c r="CC22" s="2"/>
      <c r="CF22" s="289">
        <f>'Q1'!BO22</f>
        <v>0</v>
      </c>
      <c r="CG22" s="250">
        <f>'Q1'!BO22</f>
        <v>0</v>
      </c>
    </row>
    <row r="23" spans="1:85" ht="9.9499999999999993" customHeight="1">
      <c r="A23" s="8"/>
      <c r="B23" s="819" t="str">
        <f>IF(BX23&gt;'O2'!$BE$15,"",SMALL('O2'!$BD$15:$BD$318,BX23))</f>
        <v/>
      </c>
      <c r="C23" s="820"/>
      <c r="D23" s="820"/>
      <c r="E23" s="820"/>
      <c r="F23" s="821"/>
      <c r="G23" s="823" t="str">
        <f>IF(BX23&gt;'O2'!$BE$15,"",VLOOKUP(B23,'O2'!B28:AJ331,6,FALSE))</f>
        <v/>
      </c>
      <c r="H23" s="823"/>
      <c r="I23" s="823"/>
      <c r="J23" s="823"/>
      <c r="K23" s="823"/>
      <c r="L23" s="823"/>
      <c r="M23" s="823"/>
      <c r="N23" s="823"/>
      <c r="O23" s="823"/>
      <c r="P23" s="823"/>
      <c r="Q23" s="823"/>
      <c r="R23" s="823"/>
      <c r="S23" s="823"/>
      <c r="T23" s="823"/>
      <c r="U23" s="823"/>
      <c r="V23" s="823"/>
      <c r="W23" s="823"/>
      <c r="X23" s="823"/>
      <c r="Y23" s="823"/>
      <c r="Z23" s="823"/>
      <c r="AA23" s="823"/>
      <c r="AB23" s="823"/>
      <c r="AC23" s="823"/>
      <c r="AD23" s="823"/>
      <c r="AE23" s="824" t="str">
        <f>IF(BX23&gt;'O2'!$BE$15,"",VLOOKUP(B23,'O2'!B28:AJ331,28,FALSE))</f>
        <v/>
      </c>
      <c r="AF23" s="824"/>
      <c r="AG23" s="824"/>
      <c r="AH23" s="822" t="str">
        <f>IF(BX23&gt;'O2'!$BE$15,"",VLOOKUP(B23,'O2'!B28:AJ331,31,FALSE))</f>
        <v/>
      </c>
      <c r="AI23" s="822"/>
      <c r="AJ23" s="822"/>
      <c r="AK23" s="822"/>
      <c r="AL23" s="822"/>
      <c r="AM23" s="650">
        <f t="shared" si="1"/>
        <v>0</v>
      </c>
      <c r="AN23" s="650"/>
      <c r="AO23" s="650"/>
      <c r="AP23" s="650"/>
      <c r="AQ23" s="650"/>
      <c r="AR23" s="650"/>
      <c r="AS23" s="650"/>
      <c r="AT23" s="650">
        <f>ROUND(SUMIF('O2'!$BB$15:$BB$318,B23,'O2'!$BG$15:$BG$318),2)</f>
        <v>0</v>
      </c>
      <c r="AU23" s="650"/>
      <c r="AV23" s="650"/>
      <c r="AW23" s="650"/>
      <c r="AX23" s="650"/>
      <c r="AY23" s="650"/>
      <c r="AZ23" s="650"/>
      <c r="BA23" s="650">
        <f>ROUND(SUMIF('O2'!$BB$15:$BB$318,B23,'O2'!$BH$15:$BH$318),2)</f>
        <v>0</v>
      </c>
      <c r="BB23" s="650"/>
      <c r="BC23" s="650"/>
      <c r="BD23" s="650"/>
      <c r="BE23" s="650"/>
      <c r="BF23" s="650"/>
      <c r="BG23" s="650"/>
      <c r="BH23" s="650">
        <f>ROUND(SUMIF('O2'!$BB$15:$BB$318,B23,'O2'!$BI$15:$BI$318),2)</f>
        <v>0</v>
      </c>
      <c r="BI23" s="650"/>
      <c r="BJ23" s="650"/>
      <c r="BK23" s="650"/>
      <c r="BL23" s="650"/>
      <c r="BM23" s="650"/>
      <c r="BN23" s="650"/>
      <c r="BO23" s="650">
        <f>SUMIF('O2'!$BB$15:$BB$318,B23,'O2'!$BJ$15:$BJ$318)</f>
        <v>0</v>
      </c>
      <c r="BP23" s="650"/>
      <c r="BQ23" s="650"/>
      <c r="BR23" s="650"/>
      <c r="BS23" s="650"/>
      <c r="BT23" s="650"/>
      <c r="BU23" s="650"/>
      <c r="BV23" s="310">
        <f t="shared" si="0"/>
        <v>0</v>
      </c>
      <c r="BW23" s="176"/>
      <c r="BX23" s="29">
        <v>14</v>
      </c>
      <c r="BY23" s="239" t="s">
        <v>175</v>
      </c>
      <c r="BZ23" s="240">
        <f>CB11</f>
        <v>0</v>
      </c>
      <c r="CA23" s="243">
        <f>BZ23-BZ15</f>
        <v>0</v>
      </c>
      <c r="CB23" s="247">
        <f>IF($CA$24=0,0,CA23/$CA$24)</f>
        <v>0</v>
      </c>
      <c r="CC23" s="2"/>
      <c r="CF23" s="289">
        <f>'Q1'!BO23</f>
        <v>0</v>
      </c>
      <c r="CG23" s="250">
        <f>'Q1'!BO23</f>
        <v>0</v>
      </c>
    </row>
    <row r="24" spans="1:85" ht="9.9499999999999993" customHeight="1">
      <c r="A24" s="8"/>
      <c r="B24" s="819" t="str">
        <f>IF(BX24&gt;'O2'!$BE$15,"",SMALL('O2'!$BD$15:$BD$318,BX24))</f>
        <v/>
      </c>
      <c r="C24" s="820"/>
      <c r="D24" s="820"/>
      <c r="E24" s="820"/>
      <c r="F24" s="821"/>
      <c r="G24" s="823" t="str">
        <f>IF(BX24&gt;'O2'!$BE$15,"",VLOOKUP(B24,'O2'!B29:AJ332,6,FALSE))</f>
        <v/>
      </c>
      <c r="H24" s="823"/>
      <c r="I24" s="823"/>
      <c r="J24" s="823"/>
      <c r="K24" s="823"/>
      <c r="L24" s="823"/>
      <c r="M24" s="823"/>
      <c r="N24" s="823"/>
      <c r="O24" s="823"/>
      <c r="P24" s="823"/>
      <c r="Q24" s="823"/>
      <c r="R24" s="823"/>
      <c r="S24" s="823"/>
      <c r="T24" s="823"/>
      <c r="U24" s="823"/>
      <c r="V24" s="823"/>
      <c r="W24" s="823"/>
      <c r="X24" s="823"/>
      <c r="Y24" s="823"/>
      <c r="Z24" s="823"/>
      <c r="AA24" s="823"/>
      <c r="AB24" s="823"/>
      <c r="AC24" s="823"/>
      <c r="AD24" s="823"/>
      <c r="AE24" s="824" t="str">
        <f>IF(BX24&gt;'O2'!$BE$15,"",VLOOKUP(B24,'O2'!B29:AJ332,28,FALSE))</f>
        <v/>
      </c>
      <c r="AF24" s="824"/>
      <c r="AG24" s="824"/>
      <c r="AH24" s="822" t="str">
        <f>IF(BX24&gt;'O2'!$BE$15,"",VLOOKUP(B24,'O2'!B29:AJ332,31,FALSE))</f>
        <v/>
      </c>
      <c r="AI24" s="822"/>
      <c r="AJ24" s="822"/>
      <c r="AK24" s="822"/>
      <c r="AL24" s="822"/>
      <c r="AM24" s="650">
        <f t="shared" si="1"/>
        <v>0</v>
      </c>
      <c r="AN24" s="650"/>
      <c r="AO24" s="650"/>
      <c r="AP24" s="650"/>
      <c r="AQ24" s="650"/>
      <c r="AR24" s="650"/>
      <c r="AS24" s="650"/>
      <c r="AT24" s="650">
        <f>ROUND(SUMIF('O2'!$BB$15:$BB$318,B24,'O2'!$BG$15:$BG$318),2)</f>
        <v>0</v>
      </c>
      <c r="AU24" s="650"/>
      <c r="AV24" s="650"/>
      <c r="AW24" s="650"/>
      <c r="AX24" s="650"/>
      <c r="AY24" s="650"/>
      <c r="AZ24" s="650"/>
      <c r="BA24" s="650">
        <f>ROUND(SUMIF('O2'!$BB$15:$BB$318,B24,'O2'!$BH$15:$BH$318),2)</f>
        <v>0</v>
      </c>
      <c r="BB24" s="650"/>
      <c r="BC24" s="650"/>
      <c r="BD24" s="650"/>
      <c r="BE24" s="650"/>
      <c r="BF24" s="650"/>
      <c r="BG24" s="650"/>
      <c r="BH24" s="650">
        <f>ROUND(SUMIF('O2'!$BB$15:$BB$318,B24,'O2'!$BI$15:$BI$318),2)</f>
        <v>0</v>
      </c>
      <c r="BI24" s="650"/>
      <c r="BJ24" s="650"/>
      <c r="BK24" s="650"/>
      <c r="BL24" s="650"/>
      <c r="BM24" s="650"/>
      <c r="BN24" s="650"/>
      <c r="BO24" s="650">
        <f>SUMIF('O2'!$BB$15:$BB$318,B24,'O2'!$BJ$15:$BJ$318)</f>
        <v>0</v>
      </c>
      <c r="BP24" s="650"/>
      <c r="BQ24" s="650"/>
      <c r="BR24" s="650"/>
      <c r="BS24" s="650"/>
      <c r="BT24" s="650"/>
      <c r="BU24" s="650"/>
      <c r="BV24" s="310">
        <f t="shared" si="0"/>
        <v>0</v>
      </c>
      <c r="BW24" s="176"/>
      <c r="BX24" s="29">
        <v>15</v>
      </c>
      <c r="BY24" s="239" t="s">
        <v>32</v>
      </c>
      <c r="BZ24" s="240">
        <f>SUM(BZ20:BZ23)</f>
        <v>1353190.71</v>
      </c>
      <c r="CA24" s="243">
        <f>SUM(CA20:CA23)</f>
        <v>1353190.71</v>
      </c>
      <c r="CB24" s="247">
        <f>SUM(CB20:CB23)</f>
        <v>1</v>
      </c>
      <c r="CC24" s="2"/>
      <c r="CF24" s="289">
        <f>'Q1'!BO24</f>
        <v>0</v>
      </c>
      <c r="CG24" s="250">
        <f>'Q1'!BO24</f>
        <v>0</v>
      </c>
    </row>
    <row r="25" spans="1:85" ht="9.9499999999999993" customHeight="1">
      <c r="A25" s="8"/>
      <c r="B25" s="819" t="str">
        <f>IF(BX25&gt;'O2'!$BE$15,"",SMALL('O2'!$BD$15:$BD$318,BX25))</f>
        <v/>
      </c>
      <c r="C25" s="820"/>
      <c r="D25" s="820"/>
      <c r="E25" s="820"/>
      <c r="F25" s="821"/>
      <c r="G25" s="823" t="str">
        <f>IF(BX25&gt;'O2'!$BE$15,"",VLOOKUP(B25,'O2'!B30:AJ333,6,FALSE))</f>
        <v/>
      </c>
      <c r="H25" s="823"/>
      <c r="I25" s="823"/>
      <c r="J25" s="823"/>
      <c r="K25" s="823"/>
      <c r="L25" s="823"/>
      <c r="M25" s="823"/>
      <c r="N25" s="823"/>
      <c r="O25" s="823"/>
      <c r="P25" s="823"/>
      <c r="Q25" s="823"/>
      <c r="R25" s="823"/>
      <c r="S25" s="823"/>
      <c r="T25" s="823"/>
      <c r="U25" s="823"/>
      <c r="V25" s="823"/>
      <c r="W25" s="823"/>
      <c r="X25" s="823"/>
      <c r="Y25" s="823"/>
      <c r="Z25" s="823"/>
      <c r="AA25" s="823"/>
      <c r="AB25" s="823"/>
      <c r="AC25" s="823"/>
      <c r="AD25" s="823"/>
      <c r="AE25" s="824" t="str">
        <f>IF(BX25&gt;'O2'!$BE$15,"",VLOOKUP(B25,'O2'!B30:AJ333,28,FALSE))</f>
        <v/>
      </c>
      <c r="AF25" s="824"/>
      <c r="AG25" s="824"/>
      <c r="AH25" s="822" t="str">
        <f>IF(BX25&gt;'O2'!$BE$15,"",VLOOKUP(B25,'O2'!B30:AJ333,31,FALSE))</f>
        <v/>
      </c>
      <c r="AI25" s="822"/>
      <c r="AJ25" s="822"/>
      <c r="AK25" s="822"/>
      <c r="AL25" s="822"/>
      <c r="AM25" s="650">
        <f t="shared" si="1"/>
        <v>0</v>
      </c>
      <c r="AN25" s="650"/>
      <c r="AO25" s="650"/>
      <c r="AP25" s="650"/>
      <c r="AQ25" s="650"/>
      <c r="AR25" s="650"/>
      <c r="AS25" s="650"/>
      <c r="AT25" s="650">
        <f>ROUND(SUMIF('O2'!$BB$15:$BB$318,B25,'O2'!$BG$15:$BG$318),2)</f>
        <v>0</v>
      </c>
      <c r="AU25" s="650"/>
      <c r="AV25" s="650"/>
      <c r="AW25" s="650"/>
      <c r="AX25" s="650"/>
      <c r="AY25" s="650"/>
      <c r="AZ25" s="650"/>
      <c r="BA25" s="650">
        <f>ROUND(SUMIF('O2'!$BB$15:$BB$318,B25,'O2'!$BH$15:$BH$318),2)</f>
        <v>0</v>
      </c>
      <c r="BB25" s="650"/>
      <c r="BC25" s="650"/>
      <c r="BD25" s="650"/>
      <c r="BE25" s="650"/>
      <c r="BF25" s="650"/>
      <c r="BG25" s="650"/>
      <c r="BH25" s="650">
        <f>ROUND(SUMIF('O2'!$BB$15:$BB$318,B25,'O2'!$BI$15:$BI$318),2)</f>
        <v>0</v>
      </c>
      <c r="BI25" s="650"/>
      <c r="BJ25" s="650"/>
      <c r="BK25" s="650"/>
      <c r="BL25" s="650"/>
      <c r="BM25" s="650"/>
      <c r="BN25" s="650"/>
      <c r="BO25" s="650">
        <f>SUMIF('O2'!$BB$15:$BB$318,B25,'O2'!$BJ$15:$BJ$318)</f>
        <v>0</v>
      </c>
      <c r="BP25" s="650"/>
      <c r="BQ25" s="650"/>
      <c r="BR25" s="650"/>
      <c r="BS25" s="650"/>
      <c r="BT25" s="650"/>
      <c r="BU25" s="650"/>
      <c r="BV25" s="310">
        <f t="shared" si="0"/>
        <v>0</v>
      </c>
      <c r="BW25" s="176"/>
      <c r="BX25" s="29">
        <v>16</v>
      </c>
      <c r="BY25" s="113"/>
      <c r="BZ25" s="74"/>
      <c r="CA25" s="112"/>
      <c r="CB25" s="74"/>
      <c r="CF25" s="289">
        <f>'Q1'!BO25</f>
        <v>0</v>
      </c>
      <c r="CG25" s="250">
        <f>'Q1'!BO25</f>
        <v>0</v>
      </c>
    </row>
    <row r="26" spans="1:85" ht="9.9499999999999993" customHeight="1">
      <c r="A26" s="8"/>
      <c r="B26" s="819" t="str">
        <f>IF(BX26&gt;'O2'!$BE$15,"",SMALL('O2'!$BD$15:$BD$318,BX26))</f>
        <v/>
      </c>
      <c r="C26" s="820"/>
      <c r="D26" s="820"/>
      <c r="E26" s="820"/>
      <c r="F26" s="821"/>
      <c r="G26" s="823" t="str">
        <f>IF(BX26&gt;'O2'!$BE$15,"",VLOOKUP(B26,'O2'!B31:AJ334,6,FALSE))</f>
        <v/>
      </c>
      <c r="H26" s="823"/>
      <c r="I26" s="823"/>
      <c r="J26" s="823"/>
      <c r="K26" s="823"/>
      <c r="L26" s="823"/>
      <c r="M26" s="823"/>
      <c r="N26" s="823"/>
      <c r="O26" s="823"/>
      <c r="P26" s="823"/>
      <c r="Q26" s="823"/>
      <c r="R26" s="823"/>
      <c r="S26" s="823"/>
      <c r="T26" s="823"/>
      <c r="U26" s="823"/>
      <c r="V26" s="823"/>
      <c r="W26" s="823"/>
      <c r="X26" s="823"/>
      <c r="Y26" s="823"/>
      <c r="Z26" s="823"/>
      <c r="AA26" s="823"/>
      <c r="AB26" s="823"/>
      <c r="AC26" s="823"/>
      <c r="AD26" s="823"/>
      <c r="AE26" s="824" t="str">
        <f>IF(BX26&gt;'O2'!$BE$15,"",VLOOKUP(B26,'O2'!B31:AJ334,28,FALSE))</f>
        <v/>
      </c>
      <c r="AF26" s="824"/>
      <c r="AG26" s="824"/>
      <c r="AH26" s="822" t="str">
        <f>IF(BX26&gt;'O2'!$BE$15,"",VLOOKUP(B26,'O2'!B31:AJ334,31,FALSE))</f>
        <v/>
      </c>
      <c r="AI26" s="822"/>
      <c r="AJ26" s="822"/>
      <c r="AK26" s="822"/>
      <c r="AL26" s="822"/>
      <c r="AM26" s="650">
        <f t="shared" si="1"/>
        <v>0</v>
      </c>
      <c r="AN26" s="650"/>
      <c r="AO26" s="650"/>
      <c r="AP26" s="650"/>
      <c r="AQ26" s="650"/>
      <c r="AR26" s="650"/>
      <c r="AS26" s="650"/>
      <c r="AT26" s="650">
        <f>ROUND(SUMIF('O2'!$BB$15:$BB$318,B26,'O2'!$BG$15:$BG$318),2)</f>
        <v>0</v>
      </c>
      <c r="AU26" s="650"/>
      <c r="AV26" s="650"/>
      <c r="AW26" s="650"/>
      <c r="AX26" s="650"/>
      <c r="AY26" s="650"/>
      <c r="AZ26" s="650"/>
      <c r="BA26" s="650">
        <f>ROUND(SUMIF('O2'!$BB$15:$BB$318,B26,'O2'!$BH$15:$BH$318),2)</f>
        <v>0</v>
      </c>
      <c r="BB26" s="650"/>
      <c r="BC26" s="650"/>
      <c r="BD26" s="650"/>
      <c r="BE26" s="650"/>
      <c r="BF26" s="650"/>
      <c r="BG26" s="650"/>
      <c r="BH26" s="650">
        <f>ROUND(SUMIF('O2'!$BB$15:$BB$318,B26,'O2'!$BI$15:$BI$318),2)</f>
        <v>0</v>
      </c>
      <c r="BI26" s="650"/>
      <c r="BJ26" s="650"/>
      <c r="BK26" s="650"/>
      <c r="BL26" s="650"/>
      <c r="BM26" s="650"/>
      <c r="BN26" s="650"/>
      <c r="BO26" s="650">
        <f>SUMIF('O2'!$BB$15:$BB$318,B26,'O2'!$BJ$15:$BJ$318)</f>
        <v>0</v>
      </c>
      <c r="BP26" s="650"/>
      <c r="BQ26" s="650"/>
      <c r="BR26" s="650"/>
      <c r="BS26" s="650"/>
      <c r="BT26" s="650"/>
      <c r="BU26" s="650"/>
      <c r="BV26" s="310">
        <f t="shared" si="0"/>
        <v>0</v>
      </c>
      <c r="BW26" s="176"/>
      <c r="BX26" s="29">
        <v>17</v>
      </c>
      <c r="BY26" s="113"/>
      <c r="BZ26" s="74"/>
      <c r="CA26" s="112"/>
      <c r="CB26" s="74"/>
      <c r="CF26" s="289">
        <f>'Q1'!BO26</f>
        <v>0</v>
      </c>
      <c r="CG26" s="250">
        <f>'Q1'!BO26</f>
        <v>0</v>
      </c>
    </row>
    <row r="27" spans="1:85" ht="9.9499999999999993" customHeight="1">
      <c r="A27" s="8"/>
      <c r="B27" s="819" t="str">
        <f>IF(BX27&gt;'O2'!$BE$15,"",SMALL('O2'!$BD$15:$BD$318,BX27))</f>
        <v/>
      </c>
      <c r="C27" s="820"/>
      <c r="D27" s="820"/>
      <c r="E27" s="820"/>
      <c r="F27" s="821"/>
      <c r="G27" s="823" t="str">
        <f>IF(BX27&gt;'O2'!$BE$15,"",VLOOKUP(B27,'O2'!B32:AJ335,6,FALSE))</f>
        <v/>
      </c>
      <c r="H27" s="823"/>
      <c r="I27" s="823"/>
      <c r="J27" s="823"/>
      <c r="K27" s="823"/>
      <c r="L27" s="823"/>
      <c r="M27" s="823"/>
      <c r="N27" s="823"/>
      <c r="O27" s="823"/>
      <c r="P27" s="823"/>
      <c r="Q27" s="823"/>
      <c r="R27" s="823"/>
      <c r="S27" s="823"/>
      <c r="T27" s="823"/>
      <c r="U27" s="823"/>
      <c r="V27" s="823"/>
      <c r="W27" s="823"/>
      <c r="X27" s="823"/>
      <c r="Y27" s="823"/>
      <c r="Z27" s="823"/>
      <c r="AA27" s="823"/>
      <c r="AB27" s="823"/>
      <c r="AC27" s="823"/>
      <c r="AD27" s="823"/>
      <c r="AE27" s="824" t="str">
        <f>IF(BX27&gt;'O2'!$BE$15,"",VLOOKUP(B27,'O2'!B32:AJ335,28,FALSE))</f>
        <v/>
      </c>
      <c r="AF27" s="824"/>
      <c r="AG27" s="824"/>
      <c r="AH27" s="822" t="str">
        <f>IF(BX27&gt;'O2'!$BE$15,"",VLOOKUP(B27,'O2'!B32:AJ335,31,FALSE))</f>
        <v/>
      </c>
      <c r="AI27" s="822"/>
      <c r="AJ27" s="822"/>
      <c r="AK27" s="822"/>
      <c r="AL27" s="822"/>
      <c r="AM27" s="650">
        <f t="shared" si="1"/>
        <v>0</v>
      </c>
      <c r="AN27" s="650"/>
      <c r="AO27" s="650"/>
      <c r="AP27" s="650"/>
      <c r="AQ27" s="650"/>
      <c r="AR27" s="650"/>
      <c r="AS27" s="650"/>
      <c r="AT27" s="650">
        <f>ROUND(SUMIF('O2'!$BB$15:$BB$318,B27,'O2'!$BG$15:$BG$318),2)</f>
        <v>0</v>
      </c>
      <c r="AU27" s="650"/>
      <c r="AV27" s="650"/>
      <c r="AW27" s="650"/>
      <c r="AX27" s="650"/>
      <c r="AY27" s="650"/>
      <c r="AZ27" s="650"/>
      <c r="BA27" s="650">
        <f>ROUND(SUMIF('O2'!$BB$15:$BB$318,B27,'O2'!$BH$15:$BH$318),2)</f>
        <v>0</v>
      </c>
      <c r="BB27" s="650"/>
      <c r="BC27" s="650"/>
      <c r="BD27" s="650"/>
      <c r="BE27" s="650"/>
      <c r="BF27" s="650"/>
      <c r="BG27" s="650"/>
      <c r="BH27" s="650">
        <f>ROUND(SUMIF('O2'!$BB$15:$BB$318,B27,'O2'!$BI$15:$BI$318),2)</f>
        <v>0</v>
      </c>
      <c r="BI27" s="650"/>
      <c r="BJ27" s="650"/>
      <c r="BK27" s="650"/>
      <c r="BL27" s="650"/>
      <c r="BM27" s="650"/>
      <c r="BN27" s="650"/>
      <c r="BO27" s="650">
        <f>SUMIF('O2'!$BB$15:$BB$318,B27,'O2'!$BJ$15:$BJ$318)</f>
        <v>0</v>
      </c>
      <c r="BP27" s="650"/>
      <c r="BQ27" s="650"/>
      <c r="BR27" s="650"/>
      <c r="BS27" s="650"/>
      <c r="BT27" s="650"/>
      <c r="BU27" s="650"/>
      <c r="BV27" s="310">
        <f t="shared" si="0"/>
        <v>0</v>
      </c>
      <c r="BW27" s="176"/>
      <c r="BX27" s="29">
        <v>18</v>
      </c>
      <c r="BY27" s="113"/>
      <c r="BZ27" s="74"/>
      <c r="CA27" s="112"/>
      <c r="CB27" s="74"/>
      <c r="CF27" s="289">
        <f>'Q1'!BO27</f>
        <v>0</v>
      </c>
      <c r="CG27" s="250">
        <f>'Q1'!BO27</f>
        <v>0</v>
      </c>
    </row>
    <row r="28" spans="1:85" ht="9.9499999999999993" customHeight="1">
      <c r="A28" s="8"/>
      <c r="B28" s="819" t="str">
        <f>IF(BX28&gt;'O2'!$BE$15,"",SMALL('O2'!$BD$15:$BD$318,BX28))</f>
        <v/>
      </c>
      <c r="C28" s="820"/>
      <c r="D28" s="820"/>
      <c r="E28" s="820"/>
      <c r="F28" s="821"/>
      <c r="G28" s="823" t="str">
        <f>IF(BX28&gt;'O2'!$BE$15,"",VLOOKUP(B28,'O2'!B33:AJ336,6,FALSE))</f>
        <v/>
      </c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824" t="str">
        <f>IF(BX28&gt;'O2'!$BE$15,"",VLOOKUP(B28,'O2'!B33:AJ336,28,FALSE))</f>
        <v/>
      </c>
      <c r="AF28" s="824"/>
      <c r="AG28" s="824"/>
      <c r="AH28" s="822" t="str">
        <f>IF(BX28&gt;'O2'!$BE$15,"",VLOOKUP(B28,'O2'!B33:AJ336,31,FALSE))</f>
        <v/>
      </c>
      <c r="AI28" s="822"/>
      <c r="AJ28" s="822"/>
      <c r="AK28" s="822"/>
      <c r="AL28" s="822"/>
      <c r="AM28" s="650">
        <f t="shared" si="1"/>
        <v>0</v>
      </c>
      <c r="AN28" s="650"/>
      <c r="AO28" s="650"/>
      <c r="AP28" s="650"/>
      <c r="AQ28" s="650"/>
      <c r="AR28" s="650"/>
      <c r="AS28" s="650"/>
      <c r="AT28" s="650">
        <f>ROUND(SUMIF('O2'!$BB$15:$BB$318,B28,'O2'!$BG$15:$BG$318),2)</f>
        <v>0</v>
      </c>
      <c r="AU28" s="650"/>
      <c r="AV28" s="650"/>
      <c r="AW28" s="650"/>
      <c r="AX28" s="650"/>
      <c r="AY28" s="650"/>
      <c r="AZ28" s="650"/>
      <c r="BA28" s="650">
        <f>ROUND(SUMIF('O2'!$BB$15:$BB$318,B28,'O2'!$BH$15:$BH$318),2)</f>
        <v>0</v>
      </c>
      <c r="BB28" s="650"/>
      <c r="BC28" s="650"/>
      <c r="BD28" s="650"/>
      <c r="BE28" s="650"/>
      <c r="BF28" s="650"/>
      <c r="BG28" s="650"/>
      <c r="BH28" s="650">
        <f>ROUND(SUMIF('O2'!$BB$15:$BB$318,B28,'O2'!$BI$15:$BI$318),2)</f>
        <v>0</v>
      </c>
      <c r="BI28" s="650"/>
      <c r="BJ28" s="650"/>
      <c r="BK28" s="650"/>
      <c r="BL28" s="650"/>
      <c r="BM28" s="650"/>
      <c r="BN28" s="650"/>
      <c r="BO28" s="650">
        <f>SUMIF('O2'!$BB$15:$BB$318,B28,'O2'!$BJ$15:$BJ$318)</f>
        <v>0</v>
      </c>
      <c r="BP28" s="650"/>
      <c r="BQ28" s="650"/>
      <c r="BR28" s="650"/>
      <c r="BS28" s="650"/>
      <c r="BT28" s="650"/>
      <c r="BU28" s="650"/>
      <c r="BV28" s="310">
        <f t="shared" si="0"/>
        <v>0</v>
      </c>
      <c r="BW28" s="176"/>
      <c r="BX28" s="29">
        <v>19</v>
      </c>
      <c r="BY28" s="113"/>
      <c r="BZ28" s="74"/>
      <c r="CA28" s="112"/>
      <c r="CB28" s="74"/>
      <c r="CF28" s="289">
        <f>'Q1'!BO28</f>
        <v>0</v>
      </c>
      <c r="CG28" s="250">
        <f>'Q1'!BO28</f>
        <v>0</v>
      </c>
    </row>
    <row r="29" spans="1:85" ht="9.9499999999999993" customHeight="1">
      <c r="A29" s="8"/>
      <c r="B29" s="819" t="str">
        <f>IF(BX29&gt;'O2'!$BE$15,"",SMALL('O2'!$BD$15:$BD$318,BX29))</f>
        <v/>
      </c>
      <c r="C29" s="820"/>
      <c r="D29" s="820"/>
      <c r="E29" s="820"/>
      <c r="F29" s="821"/>
      <c r="G29" s="823" t="str">
        <f>IF(BX29&gt;'O2'!$BE$15,"",VLOOKUP(B29,'O2'!B34:AJ337,6,FALSE))</f>
        <v/>
      </c>
      <c r="H29" s="823"/>
      <c r="I29" s="823"/>
      <c r="J29" s="823"/>
      <c r="K29" s="823"/>
      <c r="L29" s="823"/>
      <c r="M29" s="823"/>
      <c r="N29" s="823"/>
      <c r="O29" s="823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  <c r="AB29" s="823"/>
      <c r="AC29" s="823"/>
      <c r="AD29" s="823"/>
      <c r="AE29" s="824" t="str">
        <f>IF(BX29&gt;'O2'!$BE$15,"",VLOOKUP(B29,'O2'!B34:AJ337,28,FALSE))</f>
        <v/>
      </c>
      <c r="AF29" s="824"/>
      <c r="AG29" s="824"/>
      <c r="AH29" s="822" t="str">
        <f>IF(BX29&gt;'O2'!$BE$15,"",VLOOKUP(B29,'O2'!B34:AJ337,31,FALSE))</f>
        <v/>
      </c>
      <c r="AI29" s="822"/>
      <c r="AJ29" s="822"/>
      <c r="AK29" s="822"/>
      <c r="AL29" s="822"/>
      <c r="AM29" s="650">
        <f t="shared" si="1"/>
        <v>0</v>
      </c>
      <c r="AN29" s="650"/>
      <c r="AO29" s="650"/>
      <c r="AP29" s="650"/>
      <c r="AQ29" s="650"/>
      <c r="AR29" s="650"/>
      <c r="AS29" s="650"/>
      <c r="AT29" s="650">
        <f>ROUND(SUMIF('O2'!$BB$15:$BB$318,B29,'O2'!$BG$15:$BG$318),2)</f>
        <v>0</v>
      </c>
      <c r="AU29" s="650"/>
      <c r="AV29" s="650"/>
      <c r="AW29" s="650"/>
      <c r="AX29" s="650"/>
      <c r="AY29" s="650"/>
      <c r="AZ29" s="650"/>
      <c r="BA29" s="650">
        <f>ROUND(SUMIF('O2'!$BB$15:$BB$318,B29,'O2'!$BH$15:$BH$318),2)</f>
        <v>0</v>
      </c>
      <c r="BB29" s="650"/>
      <c r="BC29" s="650"/>
      <c r="BD29" s="650"/>
      <c r="BE29" s="650"/>
      <c r="BF29" s="650"/>
      <c r="BG29" s="650"/>
      <c r="BH29" s="650">
        <f>ROUND(SUMIF('O2'!$BB$15:$BB$318,B29,'O2'!$BI$15:$BI$318),2)</f>
        <v>0</v>
      </c>
      <c r="BI29" s="650"/>
      <c r="BJ29" s="650"/>
      <c r="BK29" s="650"/>
      <c r="BL29" s="650"/>
      <c r="BM29" s="650"/>
      <c r="BN29" s="650"/>
      <c r="BO29" s="650">
        <f>SUMIF('O2'!$BB$15:$BB$318,B29,'O2'!$BJ$15:$BJ$318)</f>
        <v>0</v>
      </c>
      <c r="BP29" s="650"/>
      <c r="BQ29" s="650"/>
      <c r="BR29" s="650"/>
      <c r="BS29" s="650"/>
      <c r="BT29" s="650"/>
      <c r="BU29" s="650"/>
      <c r="BV29" s="310">
        <f t="shared" si="0"/>
        <v>0</v>
      </c>
      <c r="BW29" s="176"/>
      <c r="BX29" s="29">
        <v>20</v>
      </c>
      <c r="BY29" s="113"/>
      <c r="BZ29" s="74"/>
      <c r="CA29" s="112"/>
      <c r="CB29" s="74"/>
      <c r="CF29" s="289">
        <f>'Q1'!BO29</f>
        <v>0</v>
      </c>
      <c r="CG29" s="250">
        <f>'Q1'!BO29</f>
        <v>0</v>
      </c>
    </row>
    <row r="30" spans="1:85" ht="9.9499999999999993" customHeight="1">
      <c r="A30" s="8"/>
      <c r="B30" s="819" t="str">
        <f>IF(BX30&gt;'O2'!$BE$15,"",SMALL('O2'!$BD$15:$BD$318,BX30))</f>
        <v/>
      </c>
      <c r="C30" s="820"/>
      <c r="D30" s="820"/>
      <c r="E30" s="820"/>
      <c r="F30" s="821"/>
      <c r="G30" s="823" t="str">
        <f>IF(BX30&gt;'O2'!$BE$15,"",VLOOKUP(B30,'O2'!B35:AJ338,6,FALSE))</f>
        <v/>
      </c>
      <c r="H30" s="823"/>
      <c r="I30" s="823"/>
      <c r="J30" s="823"/>
      <c r="K30" s="823"/>
      <c r="L30" s="823"/>
      <c r="M30" s="823"/>
      <c r="N30" s="823"/>
      <c r="O30" s="823"/>
      <c r="P30" s="823"/>
      <c r="Q30" s="823"/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4" t="str">
        <f>IF(BX30&gt;'O2'!$BE$15,"",VLOOKUP(B30,'O2'!B35:AJ338,28,FALSE))</f>
        <v/>
      </c>
      <c r="AF30" s="824"/>
      <c r="AG30" s="824"/>
      <c r="AH30" s="822" t="str">
        <f>IF(BX30&gt;'O2'!$BE$15,"",VLOOKUP(B30,'O2'!B35:AJ338,31,FALSE))</f>
        <v/>
      </c>
      <c r="AI30" s="822"/>
      <c r="AJ30" s="822"/>
      <c r="AK30" s="822"/>
      <c r="AL30" s="822"/>
      <c r="AM30" s="650">
        <f t="shared" si="1"/>
        <v>0</v>
      </c>
      <c r="AN30" s="650"/>
      <c r="AO30" s="650"/>
      <c r="AP30" s="650"/>
      <c r="AQ30" s="650"/>
      <c r="AR30" s="650"/>
      <c r="AS30" s="650"/>
      <c r="AT30" s="650">
        <f>ROUND(SUMIF('O2'!$BB$15:$BB$318,B30,'O2'!$BG$15:$BG$318),2)</f>
        <v>0</v>
      </c>
      <c r="AU30" s="650"/>
      <c r="AV30" s="650"/>
      <c r="AW30" s="650"/>
      <c r="AX30" s="650"/>
      <c r="AY30" s="650"/>
      <c r="AZ30" s="650"/>
      <c r="BA30" s="650">
        <f>ROUND(SUMIF('O2'!$BB$15:$BB$318,B30,'O2'!$BH$15:$BH$318),2)</f>
        <v>0</v>
      </c>
      <c r="BB30" s="650"/>
      <c r="BC30" s="650"/>
      <c r="BD30" s="650"/>
      <c r="BE30" s="650"/>
      <c r="BF30" s="650"/>
      <c r="BG30" s="650"/>
      <c r="BH30" s="650">
        <f>ROUND(SUMIF('O2'!$BB$15:$BB$318,B30,'O2'!$BI$15:$BI$318),2)</f>
        <v>0</v>
      </c>
      <c r="BI30" s="650"/>
      <c r="BJ30" s="650"/>
      <c r="BK30" s="650"/>
      <c r="BL30" s="650"/>
      <c r="BM30" s="650"/>
      <c r="BN30" s="650"/>
      <c r="BO30" s="650">
        <f>SUMIF('O2'!$BB$15:$BB$318,B30,'O2'!$BJ$15:$BJ$318)</f>
        <v>0</v>
      </c>
      <c r="BP30" s="650"/>
      <c r="BQ30" s="650"/>
      <c r="BR30" s="650"/>
      <c r="BS30" s="650"/>
      <c r="BT30" s="650"/>
      <c r="BU30" s="650"/>
      <c r="BV30" s="310">
        <f t="shared" si="0"/>
        <v>0</v>
      </c>
      <c r="BW30" s="176"/>
      <c r="BX30" s="29">
        <v>21</v>
      </c>
      <c r="BY30" s="113"/>
      <c r="BZ30" s="74"/>
      <c r="CA30" s="112"/>
      <c r="CB30" s="74"/>
      <c r="CF30" s="289">
        <f>'Q1'!BO30</f>
        <v>0</v>
      </c>
      <c r="CG30" s="250">
        <f>'Q1'!BO30</f>
        <v>0</v>
      </c>
    </row>
    <row r="31" spans="1:85" ht="9.9499999999999993" customHeight="1">
      <c r="A31" s="8"/>
      <c r="B31" s="819" t="str">
        <f>IF(BX31&gt;'O2'!$BE$15,"",SMALL('O2'!$BD$15:$BD$318,BX31))</f>
        <v/>
      </c>
      <c r="C31" s="820"/>
      <c r="D31" s="820"/>
      <c r="E31" s="820"/>
      <c r="F31" s="821"/>
      <c r="G31" s="823" t="str">
        <f>IF(BX31&gt;'O2'!$BE$15,"",VLOOKUP(B31,'O2'!B36:AJ339,6,FALSE))</f>
        <v/>
      </c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4" t="str">
        <f>IF(BX31&gt;'O2'!$BE$15,"",VLOOKUP(B31,'O2'!B36:AJ339,28,FALSE))</f>
        <v/>
      </c>
      <c r="AF31" s="824"/>
      <c r="AG31" s="824"/>
      <c r="AH31" s="822" t="str">
        <f>IF(BX31&gt;'O2'!$BE$15,"",VLOOKUP(B31,'O2'!B36:AJ339,31,FALSE))</f>
        <v/>
      </c>
      <c r="AI31" s="822"/>
      <c r="AJ31" s="822"/>
      <c r="AK31" s="822"/>
      <c r="AL31" s="822"/>
      <c r="AM31" s="650">
        <f t="shared" si="1"/>
        <v>0</v>
      </c>
      <c r="AN31" s="650"/>
      <c r="AO31" s="650"/>
      <c r="AP31" s="650"/>
      <c r="AQ31" s="650"/>
      <c r="AR31" s="650"/>
      <c r="AS31" s="650"/>
      <c r="AT31" s="650">
        <f>ROUND(SUMIF('O2'!$BB$15:$BB$318,B31,'O2'!$BG$15:$BG$318),2)</f>
        <v>0</v>
      </c>
      <c r="AU31" s="650"/>
      <c r="AV31" s="650"/>
      <c r="AW31" s="650"/>
      <c r="AX31" s="650"/>
      <c r="AY31" s="650"/>
      <c r="AZ31" s="650"/>
      <c r="BA31" s="650">
        <f>ROUND(SUMIF('O2'!$BB$15:$BB$318,B31,'O2'!$BH$15:$BH$318),2)</f>
        <v>0</v>
      </c>
      <c r="BB31" s="650"/>
      <c r="BC31" s="650"/>
      <c r="BD31" s="650"/>
      <c r="BE31" s="650"/>
      <c r="BF31" s="650"/>
      <c r="BG31" s="650"/>
      <c r="BH31" s="650">
        <f>ROUND(SUMIF('O2'!$BB$15:$BB$318,B31,'O2'!$BI$15:$BI$318),2)</f>
        <v>0</v>
      </c>
      <c r="BI31" s="650"/>
      <c r="BJ31" s="650"/>
      <c r="BK31" s="650"/>
      <c r="BL31" s="650"/>
      <c r="BM31" s="650"/>
      <c r="BN31" s="650"/>
      <c r="BO31" s="650">
        <f>SUMIF('O2'!$BB$15:$BB$318,B31,'O2'!$BJ$15:$BJ$318)</f>
        <v>0</v>
      </c>
      <c r="BP31" s="650"/>
      <c r="BQ31" s="650"/>
      <c r="BR31" s="650"/>
      <c r="BS31" s="650"/>
      <c r="BT31" s="650"/>
      <c r="BU31" s="650"/>
      <c r="BV31" s="310">
        <f t="shared" si="0"/>
        <v>0</v>
      </c>
      <c r="BW31" s="176"/>
      <c r="BX31" s="29">
        <v>22</v>
      </c>
      <c r="BY31" s="113"/>
      <c r="BZ31" s="74"/>
      <c r="CA31" s="112"/>
      <c r="CB31" s="74"/>
      <c r="CF31" s="289">
        <f>'Q1'!BO31</f>
        <v>0</v>
      </c>
      <c r="CG31" s="250">
        <f>'Q1'!BO31</f>
        <v>0</v>
      </c>
    </row>
    <row r="32" spans="1:85" s="17" customFormat="1" ht="9.9499999999999993" customHeight="1">
      <c r="A32" s="114"/>
      <c r="B32" s="819" t="str">
        <f>IF(BX32&gt;'O2'!$BE$15,"",SMALL('O2'!$BD$15:$BD$318,BX32))</f>
        <v/>
      </c>
      <c r="C32" s="820"/>
      <c r="D32" s="820"/>
      <c r="E32" s="820"/>
      <c r="F32" s="821"/>
      <c r="G32" s="823" t="str">
        <f>IF(BX32&gt;'O2'!$BE$15,"",VLOOKUP(B32,'O2'!B37:AJ340,6,FALSE))</f>
        <v/>
      </c>
      <c r="H32" s="823"/>
      <c r="I32" s="823"/>
      <c r="J32" s="823"/>
      <c r="K32" s="823"/>
      <c r="L32" s="823"/>
      <c r="M32" s="823"/>
      <c r="N32" s="823"/>
      <c r="O32" s="823"/>
      <c r="P32" s="823"/>
      <c r="Q32" s="823"/>
      <c r="R32" s="823"/>
      <c r="S32" s="823"/>
      <c r="T32" s="823"/>
      <c r="U32" s="823"/>
      <c r="V32" s="823"/>
      <c r="W32" s="823"/>
      <c r="X32" s="823"/>
      <c r="Y32" s="823"/>
      <c r="Z32" s="823"/>
      <c r="AA32" s="823"/>
      <c r="AB32" s="823"/>
      <c r="AC32" s="823"/>
      <c r="AD32" s="823"/>
      <c r="AE32" s="824" t="str">
        <f>IF(BX32&gt;'O2'!$BE$15,"",VLOOKUP(B32,'O2'!B37:AJ340,28,FALSE))</f>
        <v/>
      </c>
      <c r="AF32" s="824"/>
      <c r="AG32" s="824"/>
      <c r="AH32" s="822" t="str">
        <f>IF(BX32&gt;'O2'!$BE$15,"",VLOOKUP(B32,'O2'!B37:AJ340,31,FALSE))</f>
        <v/>
      </c>
      <c r="AI32" s="822"/>
      <c r="AJ32" s="822"/>
      <c r="AK32" s="822"/>
      <c r="AL32" s="822"/>
      <c r="AM32" s="650">
        <f t="shared" si="1"/>
        <v>0</v>
      </c>
      <c r="AN32" s="650"/>
      <c r="AO32" s="650"/>
      <c r="AP32" s="650"/>
      <c r="AQ32" s="650"/>
      <c r="AR32" s="650"/>
      <c r="AS32" s="650"/>
      <c r="AT32" s="650">
        <f>ROUND(SUMIF('O2'!$BB$15:$BB$318,B32,'O2'!$BG$15:$BG$318),2)</f>
        <v>0</v>
      </c>
      <c r="AU32" s="650"/>
      <c r="AV32" s="650"/>
      <c r="AW32" s="650"/>
      <c r="AX32" s="650"/>
      <c r="AY32" s="650"/>
      <c r="AZ32" s="650"/>
      <c r="BA32" s="650">
        <f>ROUND(SUMIF('O2'!$BB$15:$BB$318,B32,'O2'!$BH$15:$BH$318),2)</f>
        <v>0</v>
      </c>
      <c r="BB32" s="650"/>
      <c r="BC32" s="650"/>
      <c r="BD32" s="650"/>
      <c r="BE32" s="650"/>
      <c r="BF32" s="650"/>
      <c r="BG32" s="650"/>
      <c r="BH32" s="650">
        <f>ROUND(SUMIF('O2'!$BB$15:$BB$318,B32,'O2'!$BI$15:$BI$318),2)</f>
        <v>0</v>
      </c>
      <c r="BI32" s="650"/>
      <c r="BJ32" s="650"/>
      <c r="BK32" s="650"/>
      <c r="BL32" s="650"/>
      <c r="BM32" s="650"/>
      <c r="BN32" s="650"/>
      <c r="BO32" s="650">
        <f>SUMIF('O2'!$BB$15:$BB$318,B32,'O2'!$BJ$15:$BJ$318)</f>
        <v>0</v>
      </c>
      <c r="BP32" s="650"/>
      <c r="BQ32" s="650"/>
      <c r="BR32" s="650"/>
      <c r="BS32" s="650"/>
      <c r="BT32" s="650"/>
      <c r="BU32" s="650"/>
      <c r="BV32" s="310">
        <f t="shared" si="0"/>
        <v>0</v>
      </c>
      <c r="BW32" s="176"/>
      <c r="BX32" s="29">
        <v>23</v>
      </c>
      <c r="BY32" s="113"/>
      <c r="BZ32" s="74"/>
      <c r="CA32" s="112"/>
      <c r="CB32" s="74"/>
      <c r="CF32" s="289">
        <f>'Q1'!BO32</f>
        <v>0</v>
      </c>
      <c r="CG32" s="250">
        <f>'Q1'!BO32</f>
        <v>0</v>
      </c>
    </row>
    <row r="33" spans="1:85" ht="9.9499999999999993" customHeight="1">
      <c r="A33" s="8"/>
      <c r="B33" s="819" t="str">
        <f>IF(BX33&gt;'O2'!$BE$15,"",SMALL('O2'!$BD$15:$BD$318,BX33))</f>
        <v/>
      </c>
      <c r="C33" s="820"/>
      <c r="D33" s="820"/>
      <c r="E33" s="820"/>
      <c r="F33" s="821"/>
      <c r="G33" s="823" t="str">
        <f>IF(BX33&gt;'O2'!$BE$15,"",VLOOKUP(B33,'O2'!B38:AJ341,6,FALSE))</f>
        <v/>
      </c>
      <c r="H33" s="823"/>
      <c r="I33" s="823"/>
      <c r="J33" s="823"/>
      <c r="K33" s="823"/>
      <c r="L33" s="823"/>
      <c r="M33" s="823"/>
      <c r="N33" s="823"/>
      <c r="O33" s="823"/>
      <c r="P33" s="823"/>
      <c r="Q33" s="823"/>
      <c r="R33" s="823"/>
      <c r="S33" s="823"/>
      <c r="T33" s="823"/>
      <c r="U33" s="823"/>
      <c r="V33" s="823"/>
      <c r="W33" s="823"/>
      <c r="X33" s="823"/>
      <c r="Y33" s="823"/>
      <c r="Z33" s="823"/>
      <c r="AA33" s="823"/>
      <c r="AB33" s="823"/>
      <c r="AC33" s="823"/>
      <c r="AD33" s="823"/>
      <c r="AE33" s="824" t="str">
        <f>IF(BX33&gt;'O2'!$BE$15,"",VLOOKUP(B33,'O2'!B38:AJ341,28,FALSE))</f>
        <v/>
      </c>
      <c r="AF33" s="824"/>
      <c r="AG33" s="824"/>
      <c r="AH33" s="822" t="str">
        <f>IF(BX33&gt;'O2'!$BE$15,"",VLOOKUP(B33,'O2'!B38:AJ341,31,FALSE))</f>
        <v/>
      </c>
      <c r="AI33" s="822"/>
      <c r="AJ33" s="822"/>
      <c r="AK33" s="822"/>
      <c r="AL33" s="822"/>
      <c r="AM33" s="650">
        <f t="shared" si="1"/>
        <v>0</v>
      </c>
      <c r="AN33" s="650"/>
      <c r="AO33" s="650"/>
      <c r="AP33" s="650"/>
      <c r="AQ33" s="650"/>
      <c r="AR33" s="650"/>
      <c r="AS33" s="650"/>
      <c r="AT33" s="650">
        <f>ROUND(SUMIF('O2'!$BB$15:$BB$318,B33,'O2'!$BG$15:$BG$318),2)</f>
        <v>0</v>
      </c>
      <c r="AU33" s="650"/>
      <c r="AV33" s="650"/>
      <c r="AW33" s="650"/>
      <c r="AX33" s="650"/>
      <c r="AY33" s="650"/>
      <c r="AZ33" s="650"/>
      <c r="BA33" s="650">
        <f>ROUND(SUMIF('O2'!$BB$15:$BB$318,B33,'O2'!$BH$15:$BH$318),2)</f>
        <v>0</v>
      </c>
      <c r="BB33" s="650"/>
      <c r="BC33" s="650"/>
      <c r="BD33" s="650"/>
      <c r="BE33" s="650"/>
      <c r="BF33" s="650"/>
      <c r="BG33" s="650"/>
      <c r="BH33" s="650">
        <f>ROUND(SUMIF('O2'!$BB$15:$BB$318,B33,'O2'!$BI$15:$BI$318),2)</f>
        <v>0</v>
      </c>
      <c r="BI33" s="650"/>
      <c r="BJ33" s="650"/>
      <c r="BK33" s="650"/>
      <c r="BL33" s="650"/>
      <c r="BM33" s="650"/>
      <c r="BN33" s="650"/>
      <c r="BO33" s="650">
        <f>SUMIF('O2'!$BB$15:$BB$318,B33,'O2'!$BJ$15:$BJ$318)</f>
        <v>0</v>
      </c>
      <c r="BP33" s="650"/>
      <c r="BQ33" s="650"/>
      <c r="BR33" s="650"/>
      <c r="BS33" s="650"/>
      <c r="BT33" s="650"/>
      <c r="BU33" s="650"/>
      <c r="BV33" s="310">
        <f t="shared" si="0"/>
        <v>0</v>
      </c>
      <c r="BW33" s="176"/>
      <c r="BX33" s="29">
        <v>24</v>
      </c>
      <c r="BY33" s="113"/>
      <c r="BZ33" s="74"/>
      <c r="CA33" s="112"/>
      <c r="CB33" s="74"/>
      <c r="CF33" s="289">
        <f>'Q1'!BO33</f>
        <v>0</v>
      </c>
      <c r="CG33" s="250">
        <f>'Q1'!BO33</f>
        <v>0</v>
      </c>
    </row>
    <row r="34" spans="1:85" ht="9.9499999999999993" customHeight="1">
      <c r="A34" s="8"/>
      <c r="B34" s="819" t="str">
        <f>IF(BX34&gt;'O2'!$BE$15,"",SMALL('O2'!$BD$15:$BD$318,BX34))</f>
        <v/>
      </c>
      <c r="C34" s="820"/>
      <c r="D34" s="820"/>
      <c r="E34" s="820"/>
      <c r="F34" s="821"/>
      <c r="G34" s="823" t="str">
        <f>IF(BX34&gt;'O2'!$BE$15,"",VLOOKUP(B34,'O2'!B39:AJ342,6,FALSE))</f>
        <v/>
      </c>
      <c r="H34" s="823"/>
      <c r="I34" s="823"/>
      <c r="J34" s="823"/>
      <c r="K34" s="823"/>
      <c r="L34" s="823"/>
      <c r="M34" s="823"/>
      <c r="N34" s="823"/>
      <c r="O34" s="823"/>
      <c r="P34" s="823"/>
      <c r="Q34" s="823"/>
      <c r="R34" s="823"/>
      <c r="S34" s="823"/>
      <c r="T34" s="823"/>
      <c r="U34" s="823"/>
      <c r="V34" s="823"/>
      <c r="W34" s="823"/>
      <c r="X34" s="823"/>
      <c r="Y34" s="823"/>
      <c r="Z34" s="823"/>
      <c r="AA34" s="823"/>
      <c r="AB34" s="823"/>
      <c r="AC34" s="823"/>
      <c r="AD34" s="823"/>
      <c r="AE34" s="824" t="str">
        <f>IF(BX34&gt;'O2'!$BE$15,"",VLOOKUP(B34,'O2'!B39:AJ342,28,FALSE))</f>
        <v/>
      </c>
      <c r="AF34" s="824"/>
      <c r="AG34" s="824"/>
      <c r="AH34" s="822" t="str">
        <f>IF(BX34&gt;'O2'!$BE$15,"",VLOOKUP(B34,'O2'!B39:AJ342,31,FALSE))</f>
        <v/>
      </c>
      <c r="AI34" s="822"/>
      <c r="AJ34" s="822"/>
      <c r="AK34" s="822"/>
      <c r="AL34" s="822"/>
      <c r="AM34" s="650">
        <f t="shared" si="1"/>
        <v>0</v>
      </c>
      <c r="AN34" s="650"/>
      <c r="AO34" s="650"/>
      <c r="AP34" s="650"/>
      <c r="AQ34" s="650"/>
      <c r="AR34" s="650"/>
      <c r="AS34" s="650"/>
      <c r="AT34" s="650">
        <f>ROUND(SUMIF('O2'!$BB$15:$BB$318,B34,'O2'!$BG$15:$BG$318),2)</f>
        <v>0</v>
      </c>
      <c r="AU34" s="650"/>
      <c r="AV34" s="650"/>
      <c r="AW34" s="650"/>
      <c r="AX34" s="650"/>
      <c r="AY34" s="650"/>
      <c r="AZ34" s="650"/>
      <c r="BA34" s="650">
        <f>ROUND(SUMIF('O2'!$BB$15:$BB$318,B34,'O2'!$BH$15:$BH$318),2)</f>
        <v>0</v>
      </c>
      <c r="BB34" s="650"/>
      <c r="BC34" s="650"/>
      <c r="BD34" s="650"/>
      <c r="BE34" s="650"/>
      <c r="BF34" s="650"/>
      <c r="BG34" s="650"/>
      <c r="BH34" s="650">
        <f>ROUND(SUMIF('O2'!$BB$15:$BB$318,B34,'O2'!$BI$15:$BI$318),2)</f>
        <v>0</v>
      </c>
      <c r="BI34" s="650"/>
      <c r="BJ34" s="650"/>
      <c r="BK34" s="650"/>
      <c r="BL34" s="650"/>
      <c r="BM34" s="650"/>
      <c r="BN34" s="650"/>
      <c r="BO34" s="650">
        <f>SUMIF('O2'!$BB$15:$BB$318,B34,'O2'!$BJ$15:$BJ$318)</f>
        <v>0</v>
      </c>
      <c r="BP34" s="650"/>
      <c r="BQ34" s="650"/>
      <c r="BR34" s="650"/>
      <c r="BS34" s="650"/>
      <c r="BT34" s="650"/>
      <c r="BU34" s="650"/>
      <c r="BV34" s="310">
        <f t="shared" si="0"/>
        <v>0</v>
      </c>
      <c r="BW34" s="176"/>
      <c r="BX34" s="29">
        <v>25</v>
      </c>
      <c r="BY34" s="113"/>
      <c r="BZ34" s="74"/>
      <c r="CA34" s="112"/>
      <c r="CB34" s="74"/>
      <c r="CF34" s="289">
        <f>'Q1'!BO34</f>
        <v>0</v>
      </c>
      <c r="CG34" s="250">
        <f>'Q1'!BO34</f>
        <v>0</v>
      </c>
    </row>
    <row r="35" spans="1:85" ht="9.9499999999999993" customHeight="1">
      <c r="A35" s="8"/>
      <c r="B35" s="819" t="str">
        <f>IF(BX35&gt;'O2'!$BE$15,"",SMALL('O2'!$BD$15:$BD$318,BX35))</f>
        <v/>
      </c>
      <c r="C35" s="820"/>
      <c r="D35" s="820"/>
      <c r="E35" s="820"/>
      <c r="F35" s="821"/>
      <c r="G35" s="823" t="str">
        <f>IF(BX35&gt;'O2'!$BE$15,"",VLOOKUP(B35,'O2'!B40:AJ343,6,FALSE))</f>
        <v/>
      </c>
      <c r="H35" s="823"/>
      <c r="I35" s="823"/>
      <c r="J35" s="823"/>
      <c r="K35" s="823"/>
      <c r="L35" s="823"/>
      <c r="M35" s="823"/>
      <c r="N35" s="823"/>
      <c r="O35" s="823"/>
      <c r="P35" s="823"/>
      <c r="Q35" s="823"/>
      <c r="R35" s="823"/>
      <c r="S35" s="823"/>
      <c r="T35" s="823"/>
      <c r="U35" s="823"/>
      <c r="V35" s="823"/>
      <c r="W35" s="823"/>
      <c r="X35" s="823"/>
      <c r="Y35" s="823"/>
      <c r="Z35" s="823"/>
      <c r="AA35" s="823"/>
      <c r="AB35" s="823"/>
      <c r="AC35" s="823"/>
      <c r="AD35" s="823"/>
      <c r="AE35" s="824" t="str">
        <f>IF(BX35&gt;'O2'!$BE$15,"",VLOOKUP(B35,'O2'!B40:AJ343,28,FALSE))</f>
        <v/>
      </c>
      <c r="AF35" s="824"/>
      <c r="AG35" s="824"/>
      <c r="AH35" s="822" t="str">
        <f>IF(BX35&gt;'O2'!$BE$15,"",VLOOKUP(B35,'O2'!B40:AJ343,31,FALSE))</f>
        <v/>
      </c>
      <c r="AI35" s="822"/>
      <c r="AJ35" s="822"/>
      <c r="AK35" s="822"/>
      <c r="AL35" s="822"/>
      <c r="AM35" s="650">
        <f t="shared" si="1"/>
        <v>0</v>
      </c>
      <c r="AN35" s="650"/>
      <c r="AO35" s="650"/>
      <c r="AP35" s="650"/>
      <c r="AQ35" s="650"/>
      <c r="AR35" s="650"/>
      <c r="AS35" s="650"/>
      <c r="AT35" s="650">
        <f>ROUND(SUMIF('O2'!$BB$15:$BB$318,B35,'O2'!$BG$15:$BG$318),2)</f>
        <v>0</v>
      </c>
      <c r="AU35" s="650"/>
      <c r="AV35" s="650"/>
      <c r="AW35" s="650"/>
      <c r="AX35" s="650"/>
      <c r="AY35" s="650"/>
      <c r="AZ35" s="650"/>
      <c r="BA35" s="650">
        <f>ROUND(SUMIF('O2'!$BB$15:$BB$318,B35,'O2'!$BH$15:$BH$318),2)</f>
        <v>0</v>
      </c>
      <c r="BB35" s="650"/>
      <c r="BC35" s="650"/>
      <c r="BD35" s="650"/>
      <c r="BE35" s="650"/>
      <c r="BF35" s="650"/>
      <c r="BG35" s="650"/>
      <c r="BH35" s="650">
        <f>ROUND(SUMIF('O2'!$BB$15:$BB$318,B35,'O2'!$BI$15:$BI$318),2)</f>
        <v>0</v>
      </c>
      <c r="BI35" s="650"/>
      <c r="BJ35" s="650"/>
      <c r="BK35" s="650"/>
      <c r="BL35" s="650"/>
      <c r="BM35" s="650"/>
      <c r="BN35" s="650"/>
      <c r="BO35" s="650">
        <f>SUMIF('O2'!$BB$15:$BB$318,B35,'O2'!$BJ$15:$BJ$318)</f>
        <v>0</v>
      </c>
      <c r="BP35" s="650"/>
      <c r="BQ35" s="650"/>
      <c r="BR35" s="650"/>
      <c r="BS35" s="650"/>
      <c r="BT35" s="650"/>
      <c r="BU35" s="650"/>
      <c r="BV35" s="310">
        <f t="shared" si="0"/>
        <v>0</v>
      </c>
      <c r="BW35" s="176"/>
      <c r="BX35" s="29">
        <v>26</v>
      </c>
      <c r="BY35" s="113"/>
      <c r="BZ35" s="74"/>
      <c r="CA35" s="112"/>
      <c r="CB35" s="74"/>
      <c r="CF35" s="289">
        <f>'Q1'!BO35</f>
        <v>0</v>
      </c>
      <c r="CG35" s="250">
        <f>'Q1'!BO35</f>
        <v>0</v>
      </c>
    </row>
    <row r="36" spans="1:85" ht="9.9499999999999993" customHeight="1">
      <c r="A36" s="8"/>
      <c r="B36" s="819" t="str">
        <f>IF(BX36&gt;'O2'!$BE$15,"",SMALL('O2'!$BD$15:$BD$318,BX36))</f>
        <v/>
      </c>
      <c r="C36" s="820"/>
      <c r="D36" s="820"/>
      <c r="E36" s="820"/>
      <c r="F36" s="821"/>
      <c r="G36" s="823" t="str">
        <f>IF(BX36&gt;'O2'!$BE$15,"",VLOOKUP(B36,'O2'!B41:AJ344,6,FALSE))</f>
        <v/>
      </c>
      <c r="H36" s="823"/>
      <c r="I36" s="823"/>
      <c r="J36" s="823"/>
      <c r="K36" s="823"/>
      <c r="L36" s="823"/>
      <c r="M36" s="823"/>
      <c r="N36" s="823"/>
      <c r="O36" s="823"/>
      <c r="P36" s="823"/>
      <c r="Q36" s="823"/>
      <c r="R36" s="823"/>
      <c r="S36" s="823"/>
      <c r="T36" s="823"/>
      <c r="U36" s="823"/>
      <c r="V36" s="823"/>
      <c r="W36" s="823"/>
      <c r="X36" s="823"/>
      <c r="Y36" s="823"/>
      <c r="Z36" s="823"/>
      <c r="AA36" s="823"/>
      <c r="AB36" s="823"/>
      <c r="AC36" s="823"/>
      <c r="AD36" s="823"/>
      <c r="AE36" s="824" t="str">
        <f>IF(BX36&gt;'O2'!$BE$15,"",VLOOKUP(B36,'O2'!B41:AJ344,28,FALSE))</f>
        <v/>
      </c>
      <c r="AF36" s="824"/>
      <c r="AG36" s="824"/>
      <c r="AH36" s="822" t="str">
        <f>IF(BX36&gt;'O2'!$BE$15,"",VLOOKUP(B36,'O2'!B41:AJ344,31,FALSE))</f>
        <v/>
      </c>
      <c r="AI36" s="822"/>
      <c r="AJ36" s="822"/>
      <c r="AK36" s="822"/>
      <c r="AL36" s="822"/>
      <c r="AM36" s="650">
        <f t="shared" si="1"/>
        <v>0</v>
      </c>
      <c r="AN36" s="650"/>
      <c r="AO36" s="650"/>
      <c r="AP36" s="650"/>
      <c r="AQ36" s="650"/>
      <c r="AR36" s="650"/>
      <c r="AS36" s="650"/>
      <c r="AT36" s="650">
        <f>ROUND(SUMIF('O2'!$BB$15:$BB$318,B36,'O2'!$BG$15:$BG$318),2)</f>
        <v>0</v>
      </c>
      <c r="AU36" s="650"/>
      <c r="AV36" s="650"/>
      <c r="AW36" s="650"/>
      <c r="AX36" s="650"/>
      <c r="AY36" s="650"/>
      <c r="AZ36" s="650"/>
      <c r="BA36" s="650">
        <f>ROUND(SUMIF('O2'!$BB$15:$BB$318,B36,'O2'!$BH$15:$BH$318),2)</f>
        <v>0</v>
      </c>
      <c r="BB36" s="650"/>
      <c r="BC36" s="650"/>
      <c r="BD36" s="650"/>
      <c r="BE36" s="650"/>
      <c r="BF36" s="650"/>
      <c r="BG36" s="650"/>
      <c r="BH36" s="650">
        <f>ROUND(SUMIF('O2'!$BB$15:$BB$318,B36,'O2'!$BI$15:$BI$318),2)</f>
        <v>0</v>
      </c>
      <c r="BI36" s="650"/>
      <c r="BJ36" s="650"/>
      <c r="BK36" s="650"/>
      <c r="BL36" s="650"/>
      <c r="BM36" s="650"/>
      <c r="BN36" s="650"/>
      <c r="BO36" s="650">
        <f>SUMIF('O2'!$BB$15:$BB$318,B36,'O2'!$BJ$15:$BJ$318)</f>
        <v>0</v>
      </c>
      <c r="BP36" s="650"/>
      <c r="BQ36" s="650"/>
      <c r="BR36" s="650"/>
      <c r="BS36" s="650"/>
      <c r="BT36" s="650"/>
      <c r="BU36" s="650"/>
      <c r="BV36" s="310">
        <f t="shared" si="0"/>
        <v>0</v>
      </c>
      <c r="BW36" s="176"/>
      <c r="BX36" s="29">
        <v>27</v>
      </c>
      <c r="BY36" s="113"/>
      <c r="BZ36" s="74"/>
      <c r="CA36" s="112"/>
      <c r="CB36" s="74"/>
      <c r="CF36" s="289">
        <f>'Q1'!BO36</f>
        <v>0</v>
      </c>
      <c r="CG36" s="250">
        <f>'Q1'!BO36</f>
        <v>0</v>
      </c>
    </row>
    <row r="37" spans="1:85" ht="9.9499999999999993" customHeight="1">
      <c r="A37" s="8"/>
      <c r="B37" s="819" t="str">
        <f>IF(BX37&gt;'O2'!$BE$15,"",SMALL('O2'!$BD$15:$BD$318,BX37))</f>
        <v/>
      </c>
      <c r="C37" s="820"/>
      <c r="D37" s="820"/>
      <c r="E37" s="820"/>
      <c r="F37" s="821"/>
      <c r="G37" s="823" t="str">
        <f>IF(BX37&gt;'O2'!$BE$15,"",VLOOKUP(B37,'O2'!B42:AJ345,6,FALSE))</f>
        <v/>
      </c>
      <c r="H37" s="823"/>
      <c r="I37" s="823"/>
      <c r="J37" s="823"/>
      <c r="K37" s="823"/>
      <c r="L37" s="823"/>
      <c r="M37" s="823"/>
      <c r="N37" s="823"/>
      <c r="O37" s="823"/>
      <c r="P37" s="823"/>
      <c r="Q37" s="823"/>
      <c r="R37" s="823"/>
      <c r="S37" s="823"/>
      <c r="T37" s="823"/>
      <c r="U37" s="823"/>
      <c r="V37" s="823"/>
      <c r="W37" s="823"/>
      <c r="X37" s="823"/>
      <c r="Y37" s="823"/>
      <c r="Z37" s="823"/>
      <c r="AA37" s="823"/>
      <c r="AB37" s="823"/>
      <c r="AC37" s="823"/>
      <c r="AD37" s="823"/>
      <c r="AE37" s="824" t="str">
        <f>IF(BX37&gt;'O2'!$BE$15,"",VLOOKUP(B37,'O2'!B42:AJ345,28,FALSE))</f>
        <v/>
      </c>
      <c r="AF37" s="824"/>
      <c r="AG37" s="824"/>
      <c r="AH37" s="822" t="str">
        <f>IF(BX37&gt;'O2'!$BE$15,"",VLOOKUP(B37,'O2'!B42:AJ345,31,FALSE))</f>
        <v/>
      </c>
      <c r="AI37" s="822"/>
      <c r="AJ37" s="822"/>
      <c r="AK37" s="822"/>
      <c r="AL37" s="822"/>
      <c r="AM37" s="650">
        <f t="shared" si="1"/>
        <v>0</v>
      </c>
      <c r="AN37" s="650"/>
      <c r="AO37" s="650"/>
      <c r="AP37" s="650"/>
      <c r="AQ37" s="650"/>
      <c r="AR37" s="650"/>
      <c r="AS37" s="650"/>
      <c r="AT37" s="650">
        <f>ROUND(SUMIF('O2'!$BB$15:$BB$318,B37,'O2'!$BG$15:$BG$318),2)</f>
        <v>0</v>
      </c>
      <c r="AU37" s="650"/>
      <c r="AV37" s="650"/>
      <c r="AW37" s="650"/>
      <c r="AX37" s="650"/>
      <c r="AY37" s="650"/>
      <c r="AZ37" s="650"/>
      <c r="BA37" s="650">
        <f>ROUND(SUMIF('O2'!$BB$15:$BB$318,B37,'O2'!$BH$15:$BH$318),2)</f>
        <v>0</v>
      </c>
      <c r="BB37" s="650"/>
      <c r="BC37" s="650"/>
      <c r="BD37" s="650"/>
      <c r="BE37" s="650"/>
      <c r="BF37" s="650"/>
      <c r="BG37" s="650"/>
      <c r="BH37" s="650">
        <f>ROUND(SUMIF('O2'!$BB$15:$BB$318,B37,'O2'!$BI$15:$BI$318),2)</f>
        <v>0</v>
      </c>
      <c r="BI37" s="650"/>
      <c r="BJ37" s="650"/>
      <c r="BK37" s="650"/>
      <c r="BL37" s="650"/>
      <c r="BM37" s="650"/>
      <c r="BN37" s="650"/>
      <c r="BO37" s="650">
        <f>SUMIF('O2'!$BB$15:$BB$318,B37,'O2'!$BJ$15:$BJ$318)</f>
        <v>0</v>
      </c>
      <c r="BP37" s="650"/>
      <c r="BQ37" s="650"/>
      <c r="BR37" s="650"/>
      <c r="BS37" s="650"/>
      <c r="BT37" s="650"/>
      <c r="BU37" s="650"/>
      <c r="BV37" s="310">
        <f t="shared" si="0"/>
        <v>0</v>
      </c>
      <c r="BW37" s="176"/>
      <c r="BX37" s="29">
        <v>28</v>
      </c>
      <c r="BY37" s="113"/>
      <c r="BZ37" s="74"/>
      <c r="CA37" s="112"/>
      <c r="CB37" s="74"/>
      <c r="CF37" s="289">
        <f>'Q1'!BO37</f>
        <v>0</v>
      </c>
      <c r="CG37" s="250">
        <f>'Q1'!BO37</f>
        <v>0</v>
      </c>
    </row>
    <row r="38" spans="1:85" ht="9.9499999999999993" customHeight="1">
      <c r="A38" s="8"/>
      <c r="B38" s="819" t="str">
        <f>IF(BX38&gt;'O2'!$BE$15,"",SMALL('O2'!$BD$15:$BD$318,BX38))</f>
        <v/>
      </c>
      <c r="C38" s="820"/>
      <c r="D38" s="820"/>
      <c r="E38" s="820"/>
      <c r="F38" s="821"/>
      <c r="G38" s="823" t="str">
        <f>IF(BX38&gt;'O2'!$BE$15,"",VLOOKUP(B38,'O2'!B43:AJ346,6,FALSE))</f>
        <v/>
      </c>
      <c r="H38" s="823"/>
      <c r="I38" s="823"/>
      <c r="J38" s="823"/>
      <c r="K38" s="823"/>
      <c r="L38" s="823"/>
      <c r="M38" s="823"/>
      <c r="N38" s="823"/>
      <c r="O38" s="823"/>
      <c r="P38" s="823"/>
      <c r="Q38" s="823"/>
      <c r="R38" s="823"/>
      <c r="S38" s="823"/>
      <c r="T38" s="823"/>
      <c r="U38" s="823"/>
      <c r="V38" s="823"/>
      <c r="W38" s="823"/>
      <c r="X38" s="823"/>
      <c r="Y38" s="823"/>
      <c r="Z38" s="823"/>
      <c r="AA38" s="823"/>
      <c r="AB38" s="823"/>
      <c r="AC38" s="823"/>
      <c r="AD38" s="823"/>
      <c r="AE38" s="824" t="str">
        <f>IF(BX38&gt;'O2'!$BE$15,"",VLOOKUP(B38,'O2'!B43:AJ346,28,FALSE))</f>
        <v/>
      </c>
      <c r="AF38" s="824"/>
      <c r="AG38" s="824"/>
      <c r="AH38" s="822" t="str">
        <f>IF(BX38&gt;'O2'!$BE$15,"",VLOOKUP(B38,'O2'!B43:AJ346,31,FALSE))</f>
        <v/>
      </c>
      <c r="AI38" s="822"/>
      <c r="AJ38" s="822"/>
      <c r="AK38" s="822"/>
      <c r="AL38" s="822"/>
      <c r="AM38" s="650">
        <f t="shared" si="1"/>
        <v>0</v>
      </c>
      <c r="AN38" s="650"/>
      <c r="AO38" s="650"/>
      <c r="AP38" s="650"/>
      <c r="AQ38" s="650"/>
      <c r="AR38" s="650"/>
      <c r="AS38" s="650"/>
      <c r="AT38" s="650">
        <f>ROUND(SUMIF('O2'!$BB$15:$BB$318,B38,'O2'!$BG$15:$BG$318),2)</f>
        <v>0</v>
      </c>
      <c r="AU38" s="650"/>
      <c r="AV38" s="650"/>
      <c r="AW38" s="650"/>
      <c r="AX38" s="650"/>
      <c r="AY38" s="650"/>
      <c r="AZ38" s="650"/>
      <c r="BA38" s="650">
        <f>ROUND(SUMIF('O2'!$BB$15:$BB$318,B38,'O2'!$BH$15:$BH$318),2)</f>
        <v>0</v>
      </c>
      <c r="BB38" s="650"/>
      <c r="BC38" s="650"/>
      <c r="BD38" s="650"/>
      <c r="BE38" s="650"/>
      <c r="BF38" s="650"/>
      <c r="BG38" s="650"/>
      <c r="BH38" s="650">
        <f>ROUND(SUMIF('O2'!$BB$15:$BB$318,B38,'O2'!$BI$15:$BI$318),2)</f>
        <v>0</v>
      </c>
      <c r="BI38" s="650"/>
      <c r="BJ38" s="650"/>
      <c r="BK38" s="650"/>
      <c r="BL38" s="650"/>
      <c r="BM38" s="650"/>
      <c r="BN38" s="650"/>
      <c r="BO38" s="650">
        <f>SUMIF('O2'!$BB$15:$BB$318,B38,'O2'!$BJ$15:$BJ$318)</f>
        <v>0</v>
      </c>
      <c r="BP38" s="650"/>
      <c r="BQ38" s="650"/>
      <c r="BR38" s="650"/>
      <c r="BS38" s="650"/>
      <c r="BT38" s="650"/>
      <c r="BU38" s="650"/>
      <c r="BV38" s="310">
        <f t="shared" si="0"/>
        <v>0</v>
      </c>
      <c r="BW38" s="176"/>
      <c r="BX38" s="29">
        <v>29</v>
      </c>
      <c r="BY38" s="113"/>
      <c r="BZ38" s="74"/>
      <c r="CA38" s="112"/>
      <c r="CB38" s="74"/>
      <c r="CF38" s="289">
        <f>'Q1'!BO38</f>
        <v>0</v>
      </c>
      <c r="CG38" s="250">
        <f>'Q1'!BO38</f>
        <v>0</v>
      </c>
    </row>
    <row r="39" spans="1:85" ht="9.9499999999999993" customHeight="1">
      <c r="A39" s="8"/>
      <c r="B39" s="819" t="str">
        <f>IF(BX39&gt;'O2'!$BE$15,"",SMALL('O2'!$BD$15:$BD$318,BX39))</f>
        <v/>
      </c>
      <c r="C39" s="820"/>
      <c r="D39" s="820"/>
      <c r="E39" s="820"/>
      <c r="F39" s="821"/>
      <c r="G39" s="823" t="str">
        <f>IF(BX39&gt;'O2'!$BE$15,"",VLOOKUP(B39,'O2'!B44:AJ347,6,FALSE))</f>
        <v/>
      </c>
      <c r="H39" s="823"/>
      <c r="I39" s="823"/>
      <c r="J39" s="823"/>
      <c r="K39" s="823"/>
      <c r="L39" s="823"/>
      <c r="M39" s="823"/>
      <c r="N39" s="823"/>
      <c r="O39" s="823"/>
      <c r="P39" s="823"/>
      <c r="Q39" s="823"/>
      <c r="R39" s="823"/>
      <c r="S39" s="823"/>
      <c r="T39" s="823"/>
      <c r="U39" s="823"/>
      <c r="V39" s="823"/>
      <c r="W39" s="823"/>
      <c r="X39" s="823"/>
      <c r="Y39" s="823"/>
      <c r="Z39" s="823"/>
      <c r="AA39" s="823"/>
      <c r="AB39" s="823"/>
      <c r="AC39" s="823"/>
      <c r="AD39" s="823"/>
      <c r="AE39" s="824" t="str">
        <f>IF(BX39&gt;'O2'!$BE$15,"",VLOOKUP(B39,'O2'!B44:AJ347,28,FALSE))</f>
        <v/>
      </c>
      <c r="AF39" s="824"/>
      <c r="AG39" s="824"/>
      <c r="AH39" s="822" t="str">
        <f>IF(BX39&gt;'O2'!$BE$15,"",VLOOKUP(B39,'O2'!B44:AJ347,31,FALSE))</f>
        <v/>
      </c>
      <c r="AI39" s="822"/>
      <c r="AJ39" s="822"/>
      <c r="AK39" s="822"/>
      <c r="AL39" s="822"/>
      <c r="AM39" s="650">
        <f t="shared" si="1"/>
        <v>0</v>
      </c>
      <c r="AN39" s="650"/>
      <c r="AO39" s="650"/>
      <c r="AP39" s="650"/>
      <c r="AQ39" s="650"/>
      <c r="AR39" s="650"/>
      <c r="AS39" s="650"/>
      <c r="AT39" s="650">
        <f>ROUND(SUMIF('O2'!$BB$15:$BB$318,B39,'O2'!$BG$15:$BG$318),2)</f>
        <v>0</v>
      </c>
      <c r="AU39" s="650"/>
      <c r="AV39" s="650"/>
      <c r="AW39" s="650"/>
      <c r="AX39" s="650"/>
      <c r="AY39" s="650"/>
      <c r="AZ39" s="650"/>
      <c r="BA39" s="650">
        <f>ROUND(SUMIF('O2'!$BB$15:$BB$318,B39,'O2'!$BH$15:$BH$318),2)</f>
        <v>0</v>
      </c>
      <c r="BB39" s="650"/>
      <c r="BC39" s="650"/>
      <c r="BD39" s="650"/>
      <c r="BE39" s="650"/>
      <c r="BF39" s="650"/>
      <c r="BG39" s="650"/>
      <c r="BH39" s="650">
        <f>ROUND(SUMIF('O2'!$BB$15:$BB$318,B39,'O2'!$BI$15:$BI$318),2)</f>
        <v>0</v>
      </c>
      <c r="BI39" s="650"/>
      <c r="BJ39" s="650"/>
      <c r="BK39" s="650"/>
      <c r="BL39" s="650"/>
      <c r="BM39" s="650"/>
      <c r="BN39" s="650"/>
      <c r="BO39" s="650">
        <f>SUMIF('O2'!$BB$15:$BB$318,B39,'O2'!$BJ$15:$BJ$318)</f>
        <v>0</v>
      </c>
      <c r="BP39" s="650"/>
      <c r="BQ39" s="650"/>
      <c r="BR39" s="650"/>
      <c r="BS39" s="650"/>
      <c r="BT39" s="650"/>
      <c r="BU39" s="650"/>
      <c r="BV39" s="310">
        <f t="shared" si="0"/>
        <v>0</v>
      </c>
      <c r="BW39" s="176"/>
      <c r="BX39" s="29">
        <v>30</v>
      </c>
      <c r="BY39" s="113"/>
      <c r="BZ39" s="74"/>
      <c r="CA39" s="112"/>
      <c r="CB39" s="74"/>
      <c r="CF39" s="289">
        <f>'Q1'!BO39</f>
        <v>0</v>
      </c>
      <c r="CG39" s="250">
        <f>'Q1'!BO39</f>
        <v>0</v>
      </c>
    </row>
    <row r="40" spans="1:85" ht="9.9499999999999993" customHeight="1">
      <c r="A40" s="8"/>
      <c r="B40" s="819" t="str">
        <f>IF(BX40&gt;'O2'!$BE$15,"",SMALL('O2'!$BD$15:$BD$318,BX40))</f>
        <v/>
      </c>
      <c r="C40" s="820"/>
      <c r="D40" s="820"/>
      <c r="E40" s="820"/>
      <c r="F40" s="821"/>
      <c r="G40" s="823" t="str">
        <f>IF(BX40&gt;'O2'!$BE$15,"",VLOOKUP(B40,'O2'!B45:AJ348,6,FALSE))</f>
        <v/>
      </c>
      <c r="H40" s="823"/>
      <c r="I40" s="823"/>
      <c r="J40" s="823"/>
      <c r="K40" s="823"/>
      <c r="L40" s="823"/>
      <c r="M40" s="823"/>
      <c r="N40" s="823"/>
      <c r="O40" s="823"/>
      <c r="P40" s="823"/>
      <c r="Q40" s="823"/>
      <c r="R40" s="823"/>
      <c r="S40" s="823"/>
      <c r="T40" s="823"/>
      <c r="U40" s="823"/>
      <c r="V40" s="823"/>
      <c r="W40" s="823"/>
      <c r="X40" s="823"/>
      <c r="Y40" s="823"/>
      <c r="Z40" s="823"/>
      <c r="AA40" s="823"/>
      <c r="AB40" s="823"/>
      <c r="AC40" s="823"/>
      <c r="AD40" s="823"/>
      <c r="AE40" s="824" t="str">
        <f>IF(BX40&gt;'O2'!$BE$15,"",VLOOKUP(B40,'O2'!B45:AJ348,28,FALSE))</f>
        <v/>
      </c>
      <c r="AF40" s="824"/>
      <c r="AG40" s="824"/>
      <c r="AH40" s="822" t="str">
        <f>IF(BX40&gt;'O2'!$BE$15,"",VLOOKUP(B40,'O2'!B45:AJ348,31,FALSE))</f>
        <v/>
      </c>
      <c r="AI40" s="822"/>
      <c r="AJ40" s="822"/>
      <c r="AK40" s="822"/>
      <c r="AL40" s="822"/>
      <c r="AM40" s="650">
        <f t="shared" si="1"/>
        <v>0</v>
      </c>
      <c r="AN40" s="650"/>
      <c r="AO40" s="650"/>
      <c r="AP40" s="650"/>
      <c r="AQ40" s="650"/>
      <c r="AR40" s="650"/>
      <c r="AS40" s="650"/>
      <c r="AT40" s="650">
        <f>ROUND(SUMIF('O2'!$BB$15:$BB$318,B40,'O2'!$BG$15:$BG$318),2)</f>
        <v>0</v>
      </c>
      <c r="AU40" s="650"/>
      <c r="AV40" s="650"/>
      <c r="AW40" s="650"/>
      <c r="AX40" s="650"/>
      <c r="AY40" s="650"/>
      <c r="AZ40" s="650"/>
      <c r="BA40" s="650">
        <f>ROUND(SUMIF('O2'!$BB$15:$BB$318,B40,'O2'!$BH$15:$BH$318),2)</f>
        <v>0</v>
      </c>
      <c r="BB40" s="650"/>
      <c r="BC40" s="650"/>
      <c r="BD40" s="650"/>
      <c r="BE40" s="650"/>
      <c r="BF40" s="650"/>
      <c r="BG40" s="650"/>
      <c r="BH40" s="650">
        <f>ROUND(SUMIF('O2'!$BB$15:$BB$318,B40,'O2'!$BI$15:$BI$318),2)</f>
        <v>0</v>
      </c>
      <c r="BI40" s="650"/>
      <c r="BJ40" s="650"/>
      <c r="BK40" s="650"/>
      <c r="BL40" s="650"/>
      <c r="BM40" s="650"/>
      <c r="BN40" s="650"/>
      <c r="BO40" s="650">
        <f>SUMIF('O2'!$BB$15:$BB$318,B40,'O2'!$BJ$15:$BJ$318)</f>
        <v>0</v>
      </c>
      <c r="BP40" s="650"/>
      <c r="BQ40" s="650"/>
      <c r="BR40" s="650"/>
      <c r="BS40" s="650"/>
      <c r="BT40" s="650"/>
      <c r="BU40" s="650"/>
      <c r="BV40" s="310">
        <f t="shared" si="0"/>
        <v>0</v>
      </c>
      <c r="BW40" s="176"/>
      <c r="BX40" s="29">
        <v>31</v>
      </c>
      <c r="BY40" s="113"/>
      <c r="BZ40" s="74"/>
      <c r="CA40" s="112"/>
      <c r="CB40" s="74"/>
      <c r="CF40" s="289">
        <f>'Q1'!BO40</f>
        <v>0</v>
      </c>
      <c r="CG40" s="250">
        <f>'Q1'!BO40</f>
        <v>0</v>
      </c>
    </row>
    <row r="41" spans="1:85" ht="9.9499999999999993" customHeight="1">
      <c r="A41" s="8"/>
      <c r="B41" s="819" t="str">
        <f>IF(BX41&gt;'O2'!$BE$15,"",SMALL('O2'!$BD$15:$BD$318,BX41))</f>
        <v/>
      </c>
      <c r="C41" s="820"/>
      <c r="D41" s="820"/>
      <c r="E41" s="820"/>
      <c r="F41" s="821"/>
      <c r="G41" s="823" t="str">
        <f>IF(BX41&gt;'O2'!$BE$15,"",VLOOKUP(B41,'O2'!B46:AJ349,6,FALSE))</f>
        <v/>
      </c>
      <c r="H41" s="823"/>
      <c r="I41" s="823"/>
      <c r="J41" s="823"/>
      <c r="K41" s="823"/>
      <c r="L41" s="823"/>
      <c r="M41" s="823"/>
      <c r="N41" s="823"/>
      <c r="O41" s="823"/>
      <c r="P41" s="823"/>
      <c r="Q41" s="823"/>
      <c r="R41" s="823"/>
      <c r="S41" s="823"/>
      <c r="T41" s="823"/>
      <c r="U41" s="823"/>
      <c r="V41" s="823"/>
      <c r="W41" s="823"/>
      <c r="X41" s="823"/>
      <c r="Y41" s="823"/>
      <c r="Z41" s="823"/>
      <c r="AA41" s="823"/>
      <c r="AB41" s="823"/>
      <c r="AC41" s="823"/>
      <c r="AD41" s="823"/>
      <c r="AE41" s="824" t="str">
        <f>IF(BX41&gt;'O2'!$BE$15,"",VLOOKUP(B41,'O2'!B46:AJ349,28,FALSE))</f>
        <v/>
      </c>
      <c r="AF41" s="824"/>
      <c r="AG41" s="824"/>
      <c r="AH41" s="822" t="str">
        <f>IF(BX41&gt;'O2'!$BE$15,"",VLOOKUP(B41,'O2'!B46:AJ349,31,FALSE))</f>
        <v/>
      </c>
      <c r="AI41" s="822"/>
      <c r="AJ41" s="822"/>
      <c r="AK41" s="822"/>
      <c r="AL41" s="822"/>
      <c r="AM41" s="650">
        <f t="shared" si="1"/>
        <v>0</v>
      </c>
      <c r="AN41" s="650"/>
      <c r="AO41" s="650"/>
      <c r="AP41" s="650"/>
      <c r="AQ41" s="650"/>
      <c r="AR41" s="650"/>
      <c r="AS41" s="650"/>
      <c r="AT41" s="650">
        <f>ROUND(SUMIF('O2'!$BB$15:$BB$318,B41,'O2'!$BG$15:$BG$318),2)</f>
        <v>0</v>
      </c>
      <c r="AU41" s="650"/>
      <c r="AV41" s="650"/>
      <c r="AW41" s="650"/>
      <c r="AX41" s="650"/>
      <c r="AY41" s="650"/>
      <c r="AZ41" s="650"/>
      <c r="BA41" s="650">
        <f>ROUND(SUMIF('O2'!$BB$15:$BB$318,B41,'O2'!$BH$15:$BH$318),2)</f>
        <v>0</v>
      </c>
      <c r="BB41" s="650"/>
      <c r="BC41" s="650"/>
      <c r="BD41" s="650"/>
      <c r="BE41" s="650"/>
      <c r="BF41" s="650"/>
      <c r="BG41" s="650"/>
      <c r="BH41" s="650">
        <f>ROUND(SUMIF('O2'!$BB$15:$BB$318,B41,'O2'!$BI$15:$BI$318),2)</f>
        <v>0</v>
      </c>
      <c r="BI41" s="650"/>
      <c r="BJ41" s="650"/>
      <c r="BK41" s="650"/>
      <c r="BL41" s="650"/>
      <c r="BM41" s="650"/>
      <c r="BN41" s="650"/>
      <c r="BO41" s="650">
        <f>SUMIF('O2'!$BB$15:$BB$318,B41,'O2'!$BJ$15:$BJ$318)</f>
        <v>0</v>
      </c>
      <c r="BP41" s="650"/>
      <c r="BQ41" s="650"/>
      <c r="BR41" s="650"/>
      <c r="BS41" s="650"/>
      <c r="BT41" s="650"/>
      <c r="BU41" s="650"/>
      <c r="BV41" s="310">
        <f t="shared" si="0"/>
        <v>0</v>
      </c>
      <c r="BW41" s="176"/>
      <c r="BX41" s="29">
        <v>32</v>
      </c>
      <c r="BY41" s="113"/>
      <c r="BZ41" s="74"/>
      <c r="CA41" s="112"/>
      <c r="CB41" s="74"/>
      <c r="CF41" s="289">
        <f>'Q1'!BO41</f>
        <v>0</v>
      </c>
      <c r="CG41" s="250">
        <f>'Q1'!BO41</f>
        <v>0</v>
      </c>
    </row>
    <row r="42" spans="1:85" ht="9.9499999999999993" customHeight="1">
      <c r="A42" s="8"/>
      <c r="B42" s="819" t="str">
        <f>IF(BX42&gt;'O2'!$BE$15,"",SMALL('O2'!$BD$15:$BD$318,BX42))</f>
        <v/>
      </c>
      <c r="C42" s="820"/>
      <c r="D42" s="820"/>
      <c r="E42" s="820"/>
      <c r="F42" s="821"/>
      <c r="G42" s="823" t="str">
        <f>IF(BX42&gt;'O2'!$BE$15,"",VLOOKUP(B42,'O2'!B47:AJ350,6,FALSE))</f>
        <v/>
      </c>
      <c r="H42" s="823"/>
      <c r="I42" s="823"/>
      <c r="J42" s="823"/>
      <c r="K42" s="823"/>
      <c r="L42" s="823"/>
      <c r="M42" s="823"/>
      <c r="N42" s="823"/>
      <c r="O42" s="823"/>
      <c r="P42" s="823"/>
      <c r="Q42" s="823"/>
      <c r="R42" s="823"/>
      <c r="S42" s="823"/>
      <c r="T42" s="823"/>
      <c r="U42" s="823"/>
      <c r="V42" s="823"/>
      <c r="W42" s="823"/>
      <c r="X42" s="823"/>
      <c r="Y42" s="823"/>
      <c r="Z42" s="823"/>
      <c r="AA42" s="823"/>
      <c r="AB42" s="823"/>
      <c r="AC42" s="823"/>
      <c r="AD42" s="823"/>
      <c r="AE42" s="824" t="str">
        <f>IF(BX42&gt;'O2'!$BE$15,"",VLOOKUP(B42,'O2'!B47:AJ350,28,FALSE))</f>
        <v/>
      </c>
      <c r="AF42" s="824"/>
      <c r="AG42" s="824"/>
      <c r="AH42" s="822" t="str">
        <f>IF(BX42&gt;'O2'!$BE$15,"",VLOOKUP(B42,'O2'!B47:AJ350,31,FALSE))</f>
        <v/>
      </c>
      <c r="AI42" s="822"/>
      <c r="AJ42" s="822"/>
      <c r="AK42" s="822"/>
      <c r="AL42" s="822"/>
      <c r="AM42" s="650">
        <f t="shared" si="1"/>
        <v>0</v>
      </c>
      <c r="AN42" s="650"/>
      <c r="AO42" s="650"/>
      <c r="AP42" s="650"/>
      <c r="AQ42" s="650"/>
      <c r="AR42" s="650"/>
      <c r="AS42" s="650"/>
      <c r="AT42" s="650">
        <f>ROUND(SUMIF('O2'!$BB$15:$BB$318,B42,'O2'!$BG$15:$BG$318),2)</f>
        <v>0</v>
      </c>
      <c r="AU42" s="650"/>
      <c r="AV42" s="650"/>
      <c r="AW42" s="650"/>
      <c r="AX42" s="650"/>
      <c r="AY42" s="650"/>
      <c r="AZ42" s="650"/>
      <c r="BA42" s="650">
        <f>ROUND(SUMIF('O2'!$BB$15:$BB$318,B42,'O2'!$BH$15:$BH$318),2)</f>
        <v>0</v>
      </c>
      <c r="BB42" s="650"/>
      <c r="BC42" s="650"/>
      <c r="BD42" s="650"/>
      <c r="BE42" s="650"/>
      <c r="BF42" s="650"/>
      <c r="BG42" s="650"/>
      <c r="BH42" s="650">
        <f>ROUND(SUMIF('O2'!$BB$15:$BB$318,B42,'O2'!$BI$15:$BI$318),2)</f>
        <v>0</v>
      </c>
      <c r="BI42" s="650"/>
      <c r="BJ42" s="650"/>
      <c r="BK42" s="650"/>
      <c r="BL42" s="650"/>
      <c r="BM42" s="650"/>
      <c r="BN42" s="650"/>
      <c r="BO42" s="650">
        <f>SUMIF('O2'!$BB$15:$BB$318,B42,'O2'!$BJ$15:$BJ$318)</f>
        <v>0</v>
      </c>
      <c r="BP42" s="650"/>
      <c r="BQ42" s="650"/>
      <c r="BR42" s="650"/>
      <c r="BS42" s="650"/>
      <c r="BT42" s="650"/>
      <c r="BU42" s="650"/>
      <c r="BV42" s="310">
        <f t="shared" si="0"/>
        <v>0</v>
      </c>
      <c r="BW42" s="176"/>
      <c r="BX42" s="29">
        <v>33</v>
      </c>
      <c r="BY42" s="113"/>
      <c r="BZ42" s="74"/>
      <c r="CA42" s="112"/>
      <c r="CB42" s="74"/>
      <c r="CF42" s="289">
        <f>'Q1'!BO42</f>
        <v>0</v>
      </c>
      <c r="CG42" s="250">
        <f>'Q1'!BO42</f>
        <v>0</v>
      </c>
    </row>
    <row r="43" spans="1:85" ht="9.9499999999999993" customHeight="1">
      <c r="A43" s="8"/>
      <c r="B43" s="819" t="str">
        <f>IF(BX43&gt;'O2'!$BE$15,"",SMALL('O2'!$BD$15:$BD$318,BX43))</f>
        <v/>
      </c>
      <c r="C43" s="820"/>
      <c r="D43" s="820"/>
      <c r="E43" s="820"/>
      <c r="F43" s="821"/>
      <c r="G43" s="823" t="str">
        <f>IF(BX43&gt;'O2'!$BE$15,"",VLOOKUP(B43,'O2'!B48:AJ351,6,FALSE))</f>
        <v/>
      </c>
      <c r="H43" s="823"/>
      <c r="I43" s="823"/>
      <c r="J43" s="823"/>
      <c r="K43" s="823"/>
      <c r="L43" s="823"/>
      <c r="M43" s="823"/>
      <c r="N43" s="823"/>
      <c r="O43" s="823"/>
      <c r="P43" s="823"/>
      <c r="Q43" s="823"/>
      <c r="R43" s="823"/>
      <c r="S43" s="823"/>
      <c r="T43" s="823"/>
      <c r="U43" s="823"/>
      <c r="V43" s="823"/>
      <c r="W43" s="823"/>
      <c r="X43" s="823"/>
      <c r="Y43" s="823"/>
      <c r="Z43" s="823"/>
      <c r="AA43" s="823"/>
      <c r="AB43" s="823"/>
      <c r="AC43" s="823"/>
      <c r="AD43" s="823"/>
      <c r="AE43" s="824" t="str">
        <f>IF(BX43&gt;'O2'!$BE$15,"",VLOOKUP(B43,'O2'!B48:AJ351,28,FALSE))</f>
        <v/>
      </c>
      <c r="AF43" s="824"/>
      <c r="AG43" s="824"/>
      <c r="AH43" s="822" t="str">
        <f>IF(BX43&gt;'O2'!$BE$15,"",VLOOKUP(B43,'O2'!B48:AJ351,31,FALSE))</f>
        <v/>
      </c>
      <c r="AI43" s="822"/>
      <c r="AJ43" s="822"/>
      <c r="AK43" s="822"/>
      <c r="AL43" s="822"/>
      <c r="AM43" s="650">
        <f t="shared" si="1"/>
        <v>0</v>
      </c>
      <c r="AN43" s="650"/>
      <c r="AO43" s="650"/>
      <c r="AP43" s="650"/>
      <c r="AQ43" s="650"/>
      <c r="AR43" s="650"/>
      <c r="AS43" s="650"/>
      <c r="AT43" s="650">
        <f>ROUND(SUMIF('O2'!$BB$15:$BB$318,B43,'O2'!$BG$15:$BG$318),2)</f>
        <v>0</v>
      </c>
      <c r="AU43" s="650"/>
      <c r="AV43" s="650"/>
      <c r="AW43" s="650"/>
      <c r="AX43" s="650"/>
      <c r="AY43" s="650"/>
      <c r="AZ43" s="650"/>
      <c r="BA43" s="650">
        <f>ROUND(SUMIF('O2'!$BB$15:$BB$318,B43,'O2'!$BH$15:$BH$318),2)</f>
        <v>0</v>
      </c>
      <c r="BB43" s="650"/>
      <c r="BC43" s="650"/>
      <c r="BD43" s="650"/>
      <c r="BE43" s="650"/>
      <c r="BF43" s="650"/>
      <c r="BG43" s="650"/>
      <c r="BH43" s="650">
        <f>ROUND(SUMIF('O2'!$BB$15:$BB$318,B43,'O2'!$BI$15:$BI$318),2)</f>
        <v>0</v>
      </c>
      <c r="BI43" s="650"/>
      <c r="BJ43" s="650"/>
      <c r="BK43" s="650"/>
      <c r="BL43" s="650"/>
      <c r="BM43" s="650"/>
      <c r="BN43" s="650"/>
      <c r="BO43" s="650">
        <f>SUMIF('O2'!$BB$15:$BB$318,B43,'O2'!$BJ$15:$BJ$318)</f>
        <v>0</v>
      </c>
      <c r="BP43" s="650"/>
      <c r="BQ43" s="650"/>
      <c r="BR43" s="650"/>
      <c r="BS43" s="650"/>
      <c r="BT43" s="650"/>
      <c r="BU43" s="650"/>
      <c r="BV43" s="310">
        <f t="shared" si="0"/>
        <v>0</v>
      </c>
      <c r="BW43" s="176"/>
      <c r="BX43" s="29">
        <v>34</v>
      </c>
      <c r="BY43" s="113"/>
      <c r="BZ43" s="74"/>
      <c r="CA43" s="112"/>
      <c r="CB43" s="74"/>
      <c r="CF43" s="289">
        <f>'Q1'!BO43</f>
        <v>0</v>
      </c>
      <c r="CG43" s="250">
        <f>'Q1'!BO43</f>
        <v>0</v>
      </c>
    </row>
    <row r="44" spans="1:85" ht="9.9499999999999993" customHeight="1">
      <c r="A44" s="8"/>
      <c r="B44" s="819" t="str">
        <f>IF(BX44&gt;'O2'!$BE$15,"",SMALL('O2'!$BD$15:$BD$318,BX44))</f>
        <v/>
      </c>
      <c r="C44" s="820"/>
      <c r="D44" s="820"/>
      <c r="E44" s="820"/>
      <c r="F44" s="821"/>
      <c r="G44" s="823" t="str">
        <f>IF(BX44&gt;'O2'!$BE$15,"",VLOOKUP(B44,'O2'!B49:AJ352,6,FALSE))</f>
        <v/>
      </c>
      <c r="H44" s="823"/>
      <c r="I44" s="823"/>
      <c r="J44" s="823"/>
      <c r="K44" s="823"/>
      <c r="L44" s="823"/>
      <c r="M44" s="823"/>
      <c r="N44" s="823"/>
      <c r="O44" s="823"/>
      <c r="P44" s="823"/>
      <c r="Q44" s="823"/>
      <c r="R44" s="823"/>
      <c r="S44" s="823"/>
      <c r="T44" s="823"/>
      <c r="U44" s="823"/>
      <c r="V44" s="823"/>
      <c r="W44" s="823"/>
      <c r="X44" s="823"/>
      <c r="Y44" s="823"/>
      <c r="Z44" s="823"/>
      <c r="AA44" s="823"/>
      <c r="AB44" s="823"/>
      <c r="AC44" s="823"/>
      <c r="AD44" s="823"/>
      <c r="AE44" s="824" t="str">
        <f>IF(BX44&gt;'O2'!$BE$15,"",VLOOKUP(B44,'O2'!B49:AJ352,28,FALSE))</f>
        <v/>
      </c>
      <c r="AF44" s="824"/>
      <c r="AG44" s="824"/>
      <c r="AH44" s="822" t="str">
        <f>IF(BX44&gt;'O2'!$BE$15,"",VLOOKUP(B44,'O2'!B49:AJ352,31,FALSE))</f>
        <v/>
      </c>
      <c r="AI44" s="822"/>
      <c r="AJ44" s="822"/>
      <c r="AK44" s="822"/>
      <c r="AL44" s="822"/>
      <c r="AM44" s="650">
        <f t="shared" si="1"/>
        <v>0</v>
      </c>
      <c r="AN44" s="650"/>
      <c r="AO44" s="650"/>
      <c r="AP44" s="650"/>
      <c r="AQ44" s="650"/>
      <c r="AR44" s="650"/>
      <c r="AS44" s="650"/>
      <c r="AT44" s="650">
        <f>ROUND(SUMIF('O2'!$BB$15:$BB$318,B44,'O2'!$BG$15:$BG$318),2)</f>
        <v>0</v>
      </c>
      <c r="AU44" s="650"/>
      <c r="AV44" s="650"/>
      <c r="AW44" s="650"/>
      <c r="AX44" s="650"/>
      <c r="AY44" s="650"/>
      <c r="AZ44" s="650"/>
      <c r="BA44" s="650">
        <f>ROUND(SUMIF('O2'!$BB$15:$BB$318,B44,'O2'!$BH$15:$BH$318),2)</f>
        <v>0</v>
      </c>
      <c r="BB44" s="650"/>
      <c r="BC44" s="650"/>
      <c r="BD44" s="650"/>
      <c r="BE44" s="650"/>
      <c r="BF44" s="650"/>
      <c r="BG44" s="650"/>
      <c r="BH44" s="650">
        <f>ROUND(SUMIF('O2'!$BB$15:$BB$318,B44,'O2'!$BI$15:$BI$318),2)</f>
        <v>0</v>
      </c>
      <c r="BI44" s="650"/>
      <c r="BJ44" s="650"/>
      <c r="BK44" s="650"/>
      <c r="BL44" s="650"/>
      <c r="BM44" s="650"/>
      <c r="BN44" s="650"/>
      <c r="BO44" s="650">
        <f>SUMIF('O2'!$BB$15:$BB$318,B44,'O2'!$BJ$15:$BJ$318)</f>
        <v>0</v>
      </c>
      <c r="BP44" s="650"/>
      <c r="BQ44" s="650"/>
      <c r="BR44" s="650"/>
      <c r="BS44" s="650"/>
      <c r="BT44" s="650"/>
      <c r="BU44" s="650"/>
      <c r="BV44" s="310">
        <f t="shared" si="0"/>
        <v>0</v>
      </c>
      <c r="BW44" s="176"/>
      <c r="BX44" s="29">
        <v>35</v>
      </c>
      <c r="BY44" s="113"/>
      <c r="BZ44" s="74"/>
      <c r="CA44" s="112"/>
      <c r="CB44" s="74"/>
      <c r="CF44" s="289">
        <f>'Q1'!BO44</f>
        <v>0</v>
      </c>
      <c r="CG44" s="250">
        <f>'Q1'!BO44</f>
        <v>0</v>
      </c>
    </row>
    <row r="45" spans="1:85" s="17" customFormat="1" ht="9.9499999999999993" customHeight="1">
      <c r="A45" s="114"/>
      <c r="B45" s="819" t="str">
        <f>IF(BX45&gt;'O2'!$BE$15,"",SMALL('O2'!$BD$15:$BD$318,BX45))</f>
        <v/>
      </c>
      <c r="C45" s="820"/>
      <c r="D45" s="820"/>
      <c r="E45" s="820"/>
      <c r="F45" s="821"/>
      <c r="G45" s="823" t="str">
        <f>IF(BX45&gt;'O2'!$BE$15,"",VLOOKUP(B45,'O2'!B50:AJ353,6,FALSE))</f>
        <v/>
      </c>
      <c r="H45" s="823"/>
      <c r="I45" s="823"/>
      <c r="J45" s="823"/>
      <c r="K45" s="823"/>
      <c r="L45" s="823"/>
      <c r="M45" s="823"/>
      <c r="N45" s="823"/>
      <c r="O45" s="823"/>
      <c r="P45" s="823"/>
      <c r="Q45" s="823"/>
      <c r="R45" s="823"/>
      <c r="S45" s="823"/>
      <c r="T45" s="823"/>
      <c r="U45" s="823"/>
      <c r="V45" s="823"/>
      <c r="W45" s="823"/>
      <c r="X45" s="823"/>
      <c r="Y45" s="823"/>
      <c r="Z45" s="823"/>
      <c r="AA45" s="823"/>
      <c r="AB45" s="823"/>
      <c r="AC45" s="823"/>
      <c r="AD45" s="823"/>
      <c r="AE45" s="824" t="str">
        <f>IF(BX45&gt;'O2'!$BE$15,"",VLOOKUP(B45,'O2'!B50:AJ353,28,FALSE))</f>
        <v/>
      </c>
      <c r="AF45" s="824"/>
      <c r="AG45" s="824"/>
      <c r="AH45" s="822" t="str">
        <f>IF(BX45&gt;'O2'!$BE$15,"",VLOOKUP(B45,'O2'!B50:AJ353,31,FALSE))</f>
        <v/>
      </c>
      <c r="AI45" s="822"/>
      <c r="AJ45" s="822"/>
      <c r="AK45" s="822"/>
      <c r="AL45" s="822"/>
      <c r="AM45" s="650">
        <f t="shared" si="1"/>
        <v>0</v>
      </c>
      <c r="AN45" s="650"/>
      <c r="AO45" s="650"/>
      <c r="AP45" s="650"/>
      <c r="AQ45" s="650"/>
      <c r="AR45" s="650"/>
      <c r="AS45" s="650"/>
      <c r="AT45" s="650">
        <f>ROUND(SUMIF('O2'!$BB$15:$BB$318,B45,'O2'!$BG$15:$BG$318),2)</f>
        <v>0</v>
      </c>
      <c r="AU45" s="650"/>
      <c r="AV45" s="650"/>
      <c r="AW45" s="650"/>
      <c r="AX45" s="650"/>
      <c r="AY45" s="650"/>
      <c r="AZ45" s="650"/>
      <c r="BA45" s="650">
        <f>ROUND(SUMIF('O2'!$BB$15:$BB$318,B45,'O2'!$BH$15:$BH$318),2)</f>
        <v>0</v>
      </c>
      <c r="BB45" s="650"/>
      <c r="BC45" s="650"/>
      <c r="BD45" s="650"/>
      <c r="BE45" s="650"/>
      <c r="BF45" s="650"/>
      <c r="BG45" s="650"/>
      <c r="BH45" s="650">
        <f>ROUND(SUMIF('O2'!$BB$15:$BB$318,B45,'O2'!$BI$15:$BI$318),2)</f>
        <v>0</v>
      </c>
      <c r="BI45" s="650"/>
      <c r="BJ45" s="650"/>
      <c r="BK45" s="650"/>
      <c r="BL45" s="650"/>
      <c r="BM45" s="650"/>
      <c r="BN45" s="650"/>
      <c r="BO45" s="650">
        <f>SUMIF('O2'!$BB$15:$BB$318,B45,'O2'!$BJ$15:$BJ$318)</f>
        <v>0</v>
      </c>
      <c r="BP45" s="650"/>
      <c r="BQ45" s="650"/>
      <c r="BR45" s="650"/>
      <c r="BS45" s="650"/>
      <c r="BT45" s="650"/>
      <c r="BU45" s="650"/>
      <c r="BV45" s="310">
        <f t="shared" si="0"/>
        <v>0</v>
      </c>
      <c r="BW45" s="176"/>
      <c r="BX45" s="29">
        <v>36</v>
      </c>
      <c r="BY45" s="113"/>
      <c r="BZ45" s="74"/>
      <c r="CA45" s="112"/>
      <c r="CB45" s="74"/>
      <c r="CF45" s="289">
        <f>'Q1'!BO45</f>
        <v>0</v>
      </c>
      <c r="CG45" s="250">
        <f>'Q1'!BO45</f>
        <v>0</v>
      </c>
    </row>
    <row r="46" spans="1:85" ht="9.9499999999999993" customHeight="1">
      <c r="A46" s="8"/>
      <c r="B46" s="819" t="str">
        <f>IF(BX46&gt;'O2'!$BE$15,"",SMALL('O2'!$BD$15:$BD$318,BX46))</f>
        <v/>
      </c>
      <c r="C46" s="820"/>
      <c r="D46" s="820"/>
      <c r="E46" s="820"/>
      <c r="F46" s="821"/>
      <c r="G46" s="823" t="str">
        <f>IF(BX46&gt;'O2'!$BE$15,"",VLOOKUP(B46,'O2'!B51:AJ354,6,FALSE))</f>
        <v/>
      </c>
      <c r="H46" s="823"/>
      <c r="I46" s="823"/>
      <c r="J46" s="823"/>
      <c r="K46" s="823"/>
      <c r="L46" s="823"/>
      <c r="M46" s="823"/>
      <c r="N46" s="823"/>
      <c r="O46" s="823"/>
      <c r="P46" s="823"/>
      <c r="Q46" s="823"/>
      <c r="R46" s="823"/>
      <c r="S46" s="823"/>
      <c r="T46" s="823"/>
      <c r="U46" s="823"/>
      <c r="V46" s="823"/>
      <c r="W46" s="823"/>
      <c r="X46" s="823"/>
      <c r="Y46" s="823"/>
      <c r="Z46" s="823"/>
      <c r="AA46" s="823"/>
      <c r="AB46" s="823"/>
      <c r="AC46" s="823"/>
      <c r="AD46" s="823"/>
      <c r="AE46" s="824" t="str">
        <f>IF(BX46&gt;'O2'!$BE$15,"",VLOOKUP(B46,'O2'!B51:AJ354,28,FALSE))</f>
        <v/>
      </c>
      <c r="AF46" s="824"/>
      <c r="AG46" s="824"/>
      <c r="AH46" s="822" t="str">
        <f>IF(BX46&gt;'O2'!$BE$15,"",VLOOKUP(B46,'O2'!B51:AJ354,31,FALSE))</f>
        <v/>
      </c>
      <c r="AI46" s="822"/>
      <c r="AJ46" s="822"/>
      <c r="AK46" s="822"/>
      <c r="AL46" s="822"/>
      <c r="AM46" s="650">
        <f t="shared" si="1"/>
        <v>0</v>
      </c>
      <c r="AN46" s="650"/>
      <c r="AO46" s="650"/>
      <c r="AP46" s="650"/>
      <c r="AQ46" s="650"/>
      <c r="AR46" s="650"/>
      <c r="AS46" s="650"/>
      <c r="AT46" s="650">
        <f>ROUND(SUMIF('O2'!$BB$15:$BB$318,B46,'O2'!$BG$15:$BG$318),2)</f>
        <v>0</v>
      </c>
      <c r="AU46" s="650"/>
      <c r="AV46" s="650"/>
      <c r="AW46" s="650"/>
      <c r="AX46" s="650"/>
      <c r="AY46" s="650"/>
      <c r="AZ46" s="650"/>
      <c r="BA46" s="650">
        <f>ROUND(SUMIF('O2'!$BB$15:$BB$318,B46,'O2'!$BH$15:$BH$318),2)</f>
        <v>0</v>
      </c>
      <c r="BB46" s="650"/>
      <c r="BC46" s="650"/>
      <c r="BD46" s="650"/>
      <c r="BE46" s="650"/>
      <c r="BF46" s="650"/>
      <c r="BG46" s="650"/>
      <c r="BH46" s="650">
        <f>ROUND(SUMIF('O2'!$BB$15:$BB$318,B46,'O2'!$BI$15:$BI$318),2)</f>
        <v>0</v>
      </c>
      <c r="BI46" s="650"/>
      <c r="BJ46" s="650"/>
      <c r="BK46" s="650"/>
      <c r="BL46" s="650"/>
      <c r="BM46" s="650"/>
      <c r="BN46" s="650"/>
      <c r="BO46" s="650">
        <f>SUMIF('O2'!$BB$15:$BB$318,B46,'O2'!$BJ$15:$BJ$318)</f>
        <v>0</v>
      </c>
      <c r="BP46" s="650"/>
      <c r="BQ46" s="650"/>
      <c r="BR46" s="650"/>
      <c r="BS46" s="650"/>
      <c r="BT46" s="650"/>
      <c r="BU46" s="650"/>
      <c r="BV46" s="310">
        <f t="shared" si="0"/>
        <v>0</v>
      </c>
      <c r="BW46" s="178"/>
      <c r="BX46" s="29">
        <v>37</v>
      </c>
      <c r="BY46" s="113"/>
      <c r="BZ46" s="74"/>
      <c r="CA46" s="112"/>
      <c r="CB46" s="74"/>
      <c r="CF46" s="289">
        <f>'Q1'!BO46</f>
        <v>0</v>
      </c>
      <c r="CG46" s="250">
        <f>'Q1'!BO46</f>
        <v>0</v>
      </c>
    </row>
    <row r="47" spans="1:85" ht="9.9499999999999993" customHeight="1">
      <c r="A47" s="8"/>
      <c r="B47" s="819" t="str">
        <f>IF(BX47&gt;'O2'!$BE$15,"",SMALL('O2'!$BD$15:$BD$318,BX47))</f>
        <v/>
      </c>
      <c r="C47" s="820"/>
      <c r="D47" s="820"/>
      <c r="E47" s="820"/>
      <c r="F47" s="821"/>
      <c r="G47" s="823" t="str">
        <f>IF(BX47&gt;'O2'!$BE$15,"",VLOOKUP(B47,'O2'!B52:AJ355,6,FALSE))</f>
        <v/>
      </c>
      <c r="H47" s="823"/>
      <c r="I47" s="823"/>
      <c r="J47" s="823"/>
      <c r="K47" s="823"/>
      <c r="L47" s="823"/>
      <c r="M47" s="823"/>
      <c r="N47" s="823"/>
      <c r="O47" s="823"/>
      <c r="P47" s="823"/>
      <c r="Q47" s="823"/>
      <c r="R47" s="823"/>
      <c r="S47" s="823"/>
      <c r="T47" s="823"/>
      <c r="U47" s="823"/>
      <c r="V47" s="823"/>
      <c r="W47" s="823"/>
      <c r="X47" s="823"/>
      <c r="Y47" s="823"/>
      <c r="Z47" s="823"/>
      <c r="AA47" s="823"/>
      <c r="AB47" s="823"/>
      <c r="AC47" s="823"/>
      <c r="AD47" s="823"/>
      <c r="AE47" s="824" t="str">
        <f>IF(BX47&gt;'O2'!$BE$15,"",VLOOKUP(B47,'O2'!B52:AJ355,28,FALSE))</f>
        <v/>
      </c>
      <c r="AF47" s="824"/>
      <c r="AG47" s="824"/>
      <c r="AH47" s="822" t="str">
        <f>IF(BX47&gt;'O2'!$BE$15,"",VLOOKUP(B47,'O2'!B52:AJ355,31,FALSE))</f>
        <v/>
      </c>
      <c r="AI47" s="822"/>
      <c r="AJ47" s="822"/>
      <c r="AK47" s="822"/>
      <c r="AL47" s="822"/>
      <c r="AM47" s="650">
        <f t="shared" si="1"/>
        <v>0</v>
      </c>
      <c r="AN47" s="650"/>
      <c r="AO47" s="650"/>
      <c r="AP47" s="650"/>
      <c r="AQ47" s="650"/>
      <c r="AR47" s="650"/>
      <c r="AS47" s="650"/>
      <c r="AT47" s="650">
        <f>ROUND(SUMIF('O2'!$BB$15:$BB$318,B47,'O2'!$BG$15:$BG$318),2)</f>
        <v>0</v>
      </c>
      <c r="AU47" s="650"/>
      <c r="AV47" s="650"/>
      <c r="AW47" s="650"/>
      <c r="AX47" s="650"/>
      <c r="AY47" s="650"/>
      <c r="AZ47" s="650"/>
      <c r="BA47" s="650">
        <f>ROUND(SUMIF('O2'!$BB$15:$BB$318,B47,'O2'!$BH$15:$BH$318),2)</f>
        <v>0</v>
      </c>
      <c r="BB47" s="650"/>
      <c r="BC47" s="650"/>
      <c r="BD47" s="650"/>
      <c r="BE47" s="650"/>
      <c r="BF47" s="650"/>
      <c r="BG47" s="650"/>
      <c r="BH47" s="650">
        <f>ROUND(SUMIF('O2'!$BB$15:$BB$318,B47,'O2'!$BI$15:$BI$318),2)</f>
        <v>0</v>
      </c>
      <c r="BI47" s="650"/>
      <c r="BJ47" s="650"/>
      <c r="BK47" s="650"/>
      <c r="BL47" s="650"/>
      <c r="BM47" s="650"/>
      <c r="BN47" s="650"/>
      <c r="BO47" s="650">
        <f>SUMIF('O2'!$BB$15:$BB$318,B47,'O2'!$BJ$15:$BJ$318)</f>
        <v>0</v>
      </c>
      <c r="BP47" s="650"/>
      <c r="BQ47" s="650"/>
      <c r="BR47" s="650"/>
      <c r="BS47" s="650"/>
      <c r="BT47" s="650"/>
      <c r="BU47" s="650"/>
      <c r="BV47" s="310">
        <f t="shared" si="0"/>
        <v>0</v>
      </c>
      <c r="BW47" s="178"/>
      <c r="BX47" s="29">
        <v>38</v>
      </c>
      <c r="BY47" s="113"/>
      <c r="BZ47" s="74"/>
      <c r="CA47" s="112"/>
      <c r="CB47" s="74"/>
      <c r="CF47" s="289">
        <f>'Q1'!BO47</f>
        <v>0</v>
      </c>
      <c r="CG47" s="250">
        <f>'Q1'!BO47</f>
        <v>0</v>
      </c>
    </row>
    <row r="48" spans="1:85" ht="9.9499999999999993" customHeight="1">
      <c r="A48" s="8"/>
      <c r="B48" s="819" t="str">
        <f>IF(BX48&gt;'O2'!$BE$15,"",SMALL('O2'!$BD$15:$BD$318,BX48))</f>
        <v/>
      </c>
      <c r="C48" s="820"/>
      <c r="D48" s="820"/>
      <c r="E48" s="820"/>
      <c r="F48" s="821"/>
      <c r="G48" s="823" t="str">
        <f>IF(BX48&gt;'O2'!$BE$15,"",VLOOKUP(B48,'O2'!B53:AJ356,6,FALSE))</f>
        <v/>
      </c>
      <c r="H48" s="823"/>
      <c r="I48" s="823"/>
      <c r="J48" s="823"/>
      <c r="K48" s="823"/>
      <c r="L48" s="823"/>
      <c r="M48" s="823"/>
      <c r="N48" s="823"/>
      <c r="O48" s="823"/>
      <c r="P48" s="823"/>
      <c r="Q48" s="823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4" t="str">
        <f>IF(BX48&gt;'O2'!$BE$15,"",VLOOKUP(B48,'O2'!B53:AJ356,28,FALSE))</f>
        <v/>
      </c>
      <c r="AF48" s="824"/>
      <c r="AG48" s="824"/>
      <c r="AH48" s="822" t="str">
        <f>IF(BX48&gt;'O2'!$BE$15,"",VLOOKUP(B48,'O2'!B53:AJ356,31,FALSE))</f>
        <v/>
      </c>
      <c r="AI48" s="822"/>
      <c r="AJ48" s="822"/>
      <c r="AK48" s="822"/>
      <c r="AL48" s="822"/>
      <c r="AM48" s="650">
        <f t="shared" si="1"/>
        <v>0</v>
      </c>
      <c r="AN48" s="650"/>
      <c r="AO48" s="650"/>
      <c r="AP48" s="650"/>
      <c r="AQ48" s="650"/>
      <c r="AR48" s="650"/>
      <c r="AS48" s="650"/>
      <c r="AT48" s="650">
        <f>ROUND(SUMIF('O2'!$BB$15:$BB$318,B48,'O2'!$BG$15:$BG$318),2)</f>
        <v>0</v>
      </c>
      <c r="AU48" s="650"/>
      <c r="AV48" s="650"/>
      <c r="AW48" s="650"/>
      <c r="AX48" s="650"/>
      <c r="AY48" s="650"/>
      <c r="AZ48" s="650"/>
      <c r="BA48" s="650">
        <f>ROUND(SUMIF('O2'!$BB$15:$BB$318,B48,'O2'!$BH$15:$BH$318),2)</f>
        <v>0</v>
      </c>
      <c r="BB48" s="650"/>
      <c r="BC48" s="650"/>
      <c r="BD48" s="650"/>
      <c r="BE48" s="650"/>
      <c r="BF48" s="650"/>
      <c r="BG48" s="650"/>
      <c r="BH48" s="650">
        <f>ROUND(SUMIF('O2'!$BB$15:$BB$318,B48,'O2'!$BI$15:$BI$318),2)</f>
        <v>0</v>
      </c>
      <c r="BI48" s="650"/>
      <c r="BJ48" s="650"/>
      <c r="BK48" s="650"/>
      <c r="BL48" s="650"/>
      <c r="BM48" s="650"/>
      <c r="BN48" s="650"/>
      <c r="BO48" s="650">
        <f>SUMIF('O2'!$BB$15:$BB$318,B48,'O2'!$BJ$15:$BJ$318)</f>
        <v>0</v>
      </c>
      <c r="BP48" s="650"/>
      <c r="BQ48" s="650"/>
      <c r="BR48" s="650"/>
      <c r="BS48" s="650"/>
      <c r="BT48" s="650"/>
      <c r="BU48" s="650"/>
      <c r="BV48" s="310">
        <f t="shared" si="0"/>
        <v>0</v>
      </c>
      <c r="BW48" s="178"/>
      <c r="BX48" s="29">
        <v>39</v>
      </c>
      <c r="BY48" s="113"/>
      <c r="BZ48" s="74"/>
      <c r="CA48" s="112"/>
      <c r="CB48" s="74"/>
      <c r="CF48" s="289">
        <f>'Q1'!BO48</f>
        <v>0</v>
      </c>
      <c r="CG48" s="250">
        <f>'Q1'!BO48</f>
        <v>0</v>
      </c>
    </row>
    <row r="49" spans="1:85" ht="9.9499999999999993" customHeight="1">
      <c r="A49" s="8"/>
      <c r="B49" s="819" t="str">
        <f>IF(BX49&gt;'O2'!$BE$15,"",SMALL('O2'!$BD$15:$BD$318,BX49))</f>
        <v/>
      </c>
      <c r="C49" s="820"/>
      <c r="D49" s="820"/>
      <c r="E49" s="820"/>
      <c r="F49" s="821"/>
      <c r="G49" s="823" t="str">
        <f>IF(BX49&gt;'O2'!$BE$15,"",VLOOKUP(B49,'O2'!B54:AJ357,6,FALSE))</f>
        <v/>
      </c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5" t="str">
        <f>IF(BX49&gt;'O2'!$BE$15,"",VLOOKUP(B49,'O2'!B54:AJ357,28,FALSE))</f>
        <v/>
      </c>
      <c r="AF49" s="825"/>
      <c r="AG49" s="825"/>
      <c r="AH49" s="831" t="str">
        <f>IF(BX49&gt;'O2'!$BE$15,"",VLOOKUP(B49,'O2'!B54:AJ357,31,FALSE))</f>
        <v/>
      </c>
      <c r="AI49" s="831"/>
      <c r="AJ49" s="831"/>
      <c r="AK49" s="831"/>
      <c r="AL49" s="831"/>
      <c r="AM49" s="650">
        <f t="shared" si="1"/>
        <v>0</v>
      </c>
      <c r="AN49" s="650"/>
      <c r="AO49" s="650"/>
      <c r="AP49" s="650"/>
      <c r="AQ49" s="650"/>
      <c r="AR49" s="650"/>
      <c r="AS49" s="650"/>
      <c r="AT49" s="650">
        <f>ROUND(SUMIF('O2'!$BB$15:$BB$318,B49,'O2'!$BG$15:$BG$318),2)</f>
        <v>0</v>
      </c>
      <c r="AU49" s="650"/>
      <c r="AV49" s="650"/>
      <c r="AW49" s="650"/>
      <c r="AX49" s="650"/>
      <c r="AY49" s="650"/>
      <c r="AZ49" s="650"/>
      <c r="BA49" s="650">
        <f>ROUND(SUMIF('O2'!$BB$15:$BB$318,B49,'O2'!$BH$15:$BH$318),2)</f>
        <v>0</v>
      </c>
      <c r="BB49" s="650"/>
      <c r="BC49" s="650"/>
      <c r="BD49" s="650"/>
      <c r="BE49" s="650"/>
      <c r="BF49" s="650"/>
      <c r="BG49" s="650"/>
      <c r="BH49" s="650">
        <f>ROUND(SUMIF('O2'!$BB$15:$BB$318,B49,'O2'!$BI$15:$BI$318),2)</f>
        <v>0</v>
      </c>
      <c r="BI49" s="650"/>
      <c r="BJ49" s="650"/>
      <c r="BK49" s="650"/>
      <c r="BL49" s="650"/>
      <c r="BM49" s="650"/>
      <c r="BN49" s="650"/>
      <c r="BO49" s="650">
        <f>SUMIF('O2'!$BB$15:$BB$318,B49,'O2'!$BJ$15:$BJ$318)</f>
        <v>0</v>
      </c>
      <c r="BP49" s="650"/>
      <c r="BQ49" s="650"/>
      <c r="BR49" s="650"/>
      <c r="BS49" s="650"/>
      <c r="BT49" s="650"/>
      <c r="BU49" s="650"/>
      <c r="BV49" s="316">
        <f t="shared" si="0"/>
        <v>0</v>
      </c>
      <c r="BW49" s="179"/>
      <c r="BX49" s="29">
        <v>40</v>
      </c>
      <c r="BY49" s="113"/>
      <c r="BZ49" s="74"/>
      <c r="CA49" s="112"/>
      <c r="CB49" s="74"/>
      <c r="CF49" s="289">
        <f>'Q1'!BO49</f>
        <v>0</v>
      </c>
      <c r="CG49" s="250">
        <f>'Q1'!BO49</f>
        <v>0</v>
      </c>
    </row>
    <row r="50" spans="1:85" ht="9.9499999999999993" customHeight="1">
      <c r="A50" s="8"/>
      <c r="B50" s="653" t="s">
        <v>119</v>
      </c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  <c r="AD50" s="654"/>
      <c r="AE50" s="654"/>
      <c r="AF50" s="654"/>
      <c r="AG50" s="654"/>
      <c r="AH50" s="654"/>
      <c r="AI50" s="654"/>
      <c r="AJ50" s="654"/>
      <c r="AK50" s="654"/>
      <c r="AL50" s="655"/>
      <c r="AM50" s="647">
        <f>'O2'!BF319</f>
        <v>27037.649999999911</v>
      </c>
      <c r="AN50" s="648"/>
      <c r="AO50" s="648"/>
      <c r="AP50" s="648"/>
      <c r="AQ50" s="648"/>
      <c r="AR50" s="648"/>
      <c r="AS50" s="649"/>
      <c r="AT50" s="647">
        <f>'O2'!BG319</f>
        <v>1326153.06</v>
      </c>
      <c r="AU50" s="648"/>
      <c r="AV50" s="648"/>
      <c r="AW50" s="648"/>
      <c r="AX50" s="648"/>
      <c r="AY50" s="648"/>
      <c r="AZ50" s="649"/>
      <c r="BA50" s="647">
        <f>'O2'!BH319</f>
        <v>0</v>
      </c>
      <c r="BB50" s="648"/>
      <c r="BC50" s="648"/>
      <c r="BD50" s="648"/>
      <c r="BE50" s="648"/>
      <c r="BF50" s="648"/>
      <c r="BG50" s="649"/>
      <c r="BH50" s="647">
        <f>'O2'!BI319</f>
        <v>0</v>
      </c>
      <c r="BI50" s="648"/>
      <c r="BJ50" s="648"/>
      <c r="BK50" s="648"/>
      <c r="BL50" s="648"/>
      <c r="BM50" s="648"/>
      <c r="BN50" s="649"/>
      <c r="BO50" s="647">
        <f>SUM(BO10:BU49)</f>
        <v>1353190.71</v>
      </c>
      <c r="BP50" s="648"/>
      <c r="BQ50" s="648"/>
      <c r="BR50" s="648"/>
      <c r="BS50" s="648"/>
      <c r="BT50" s="648"/>
      <c r="BU50" s="652"/>
      <c r="BV50" s="323">
        <f t="shared" si="0"/>
        <v>100</v>
      </c>
      <c r="BY50" s="73"/>
      <c r="BZ50" s="74"/>
      <c r="CA50" s="74"/>
      <c r="CB50" s="74"/>
      <c r="CF50" s="290"/>
    </row>
    <row r="51" spans="1:85" ht="9.9499999999999993" customHeight="1">
      <c r="A51" s="8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8"/>
      <c r="BO51" s="645"/>
      <c r="BP51" s="646"/>
      <c r="BQ51" s="646"/>
      <c r="BR51" s="646"/>
      <c r="BS51" s="646"/>
      <c r="BT51" s="646"/>
      <c r="BU51" s="646"/>
      <c r="BV51" s="111"/>
      <c r="BY51" s="13"/>
      <c r="BZ51" s="10"/>
      <c r="CA51" s="10"/>
      <c r="CB51" s="10"/>
    </row>
    <row r="52" spans="1:85" ht="9.9499999999999993" customHeight="1">
      <c r="A52" s="8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8"/>
      <c r="BY52" s="13"/>
      <c r="BZ52" s="10"/>
      <c r="CA52" s="10"/>
      <c r="CB52" s="10"/>
    </row>
    <row r="53" spans="1:85" ht="9.9499999999999993" customHeight="1">
      <c r="A53" s="8"/>
      <c r="B53" s="110"/>
      <c r="C53" s="110"/>
      <c r="D53" s="110"/>
      <c r="E53" s="110"/>
      <c r="F53" s="110"/>
      <c r="G53" s="111"/>
      <c r="H53" s="111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832">
        <f>'O2'!F2</f>
        <v>0</v>
      </c>
      <c r="BH53" s="832"/>
      <c r="BI53" s="832"/>
      <c r="BJ53" s="832"/>
      <c r="BK53" s="832"/>
      <c r="BL53" s="832"/>
      <c r="BM53" s="832"/>
      <c r="BN53" s="832"/>
      <c r="BO53" s="832"/>
      <c r="BP53" s="832"/>
      <c r="BQ53" s="832"/>
      <c r="BR53" s="832"/>
      <c r="BS53" s="832"/>
      <c r="BT53" s="832"/>
    </row>
    <row r="54" spans="1:85" ht="9.9499999999999993" customHeight="1">
      <c r="A54" s="8"/>
      <c r="B54" s="116" t="s">
        <v>85</v>
      </c>
      <c r="C54" s="116"/>
      <c r="D54" s="116"/>
      <c r="E54" s="116"/>
      <c r="F54" s="116"/>
      <c r="G54" s="115"/>
      <c r="H54" s="115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7"/>
      <c r="Z54" s="117"/>
      <c r="AA54" s="117"/>
      <c r="AB54" s="117"/>
      <c r="AC54" s="117"/>
      <c r="AD54" s="117"/>
      <c r="AE54" s="117"/>
      <c r="AF54" s="117"/>
      <c r="AG54" s="117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 t="s">
        <v>86</v>
      </c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</row>
    <row r="55" spans="1:85" ht="9.9499999999999993" customHeight="1">
      <c r="A55" s="8"/>
      <c r="B55" s="110"/>
      <c r="C55" s="110"/>
      <c r="D55" s="110"/>
      <c r="E55" s="110"/>
      <c r="F55" s="110"/>
      <c r="G55" s="111"/>
      <c r="H55" s="111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8"/>
    </row>
  </sheetData>
  <sheetProtection password="CC55" sheet="1" objects="1" scenarios="1"/>
  <mergeCells count="385">
    <mergeCell ref="B10:F10"/>
    <mergeCell ref="B11:F11"/>
    <mergeCell ref="B13:F13"/>
    <mergeCell ref="B15:F15"/>
    <mergeCell ref="B12:F12"/>
    <mergeCell ref="B14:F14"/>
    <mergeCell ref="AH16:AL16"/>
    <mergeCell ref="AH17:AL17"/>
    <mergeCell ref="B22:F22"/>
    <mergeCell ref="AH18:AL18"/>
    <mergeCell ref="AH19:AL19"/>
    <mergeCell ref="B21:F21"/>
    <mergeCell ref="AE21:AG21"/>
    <mergeCell ref="B17:F17"/>
    <mergeCell ref="B16:F16"/>
    <mergeCell ref="B19:F19"/>
    <mergeCell ref="G22:AD22"/>
    <mergeCell ref="B18:F18"/>
    <mergeCell ref="AE20:AG20"/>
    <mergeCell ref="G18:AD18"/>
    <mergeCell ref="G19:AD19"/>
    <mergeCell ref="AE19:AG19"/>
    <mergeCell ref="B20:F20"/>
    <mergeCell ref="G17:AD17"/>
    <mergeCell ref="G20:AD20"/>
    <mergeCell ref="B49:F49"/>
    <mergeCell ref="B48:F48"/>
    <mergeCell ref="AE23:AG23"/>
    <mergeCell ref="AH11:AL11"/>
    <mergeCell ref="AH12:AL12"/>
    <mergeCell ref="AH13:AL13"/>
    <mergeCell ref="AH14:AL14"/>
    <mergeCell ref="AE18:AG18"/>
    <mergeCell ref="AH15:AL15"/>
    <mergeCell ref="AE48:AG48"/>
    <mergeCell ref="AM35:AS35"/>
    <mergeCell ref="AM36:AS36"/>
    <mergeCell ref="AH32:AL32"/>
    <mergeCell ref="B24:F24"/>
    <mergeCell ref="AE36:AG36"/>
    <mergeCell ref="AE26:AG26"/>
    <mergeCell ref="AE24:AG24"/>
    <mergeCell ref="AE28:AG28"/>
    <mergeCell ref="AE35:AG35"/>
    <mergeCell ref="B23:F23"/>
    <mergeCell ref="AE25:AG25"/>
    <mergeCell ref="B25:F25"/>
    <mergeCell ref="AE46:AG46"/>
    <mergeCell ref="AE47:AG47"/>
    <mergeCell ref="G45:AD45"/>
    <mergeCell ref="G43:AD43"/>
    <mergeCell ref="AE33:AG33"/>
    <mergeCell ref="B39:F39"/>
    <mergeCell ref="B45:F45"/>
    <mergeCell ref="AM34:AS34"/>
    <mergeCell ref="G31:AD31"/>
    <mergeCell ref="G33:AD33"/>
    <mergeCell ref="G35:AD35"/>
    <mergeCell ref="G37:AD37"/>
    <mergeCell ref="AM32:AS32"/>
    <mergeCell ref="AE37:AG37"/>
    <mergeCell ref="AH37:AL37"/>
    <mergeCell ref="B41:F41"/>
    <mergeCell ref="G23:AD23"/>
    <mergeCell ref="G24:AD24"/>
    <mergeCell ref="G25:AD25"/>
    <mergeCell ref="AM19:AS19"/>
    <mergeCell ref="AM20:AS20"/>
    <mergeCell ref="AM21:AS21"/>
    <mergeCell ref="AE22:AG22"/>
    <mergeCell ref="G21:AD21"/>
    <mergeCell ref="AH21:AL21"/>
    <mergeCell ref="G48:AD48"/>
    <mergeCell ref="AH39:AL39"/>
    <mergeCell ref="AE49:AG49"/>
    <mergeCell ref="G49:AD49"/>
    <mergeCell ref="AM8:AS9"/>
    <mergeCell ref="AM10:AS10"/>
    <mergeCell ref="AM11:AS11"/>
    <mergeCell ref="AM12:AS12"/>
    <mergeCell ref="AM13:AS13"/>
    <mergeCell ref="AM14:AS14"/>
    <mergeCell ref="AM49:AS49"/>
    <mergeCell ref="BA49:BG49"/>
    <mergeCell ref="BA46:BG46"/>
    <mergeCell ref="AH49:AL49"/>
    <mergeCell ref="G39:AD39"/>
    <mergeCell ref="G41:AD41"/>
    <mergeCell ref="AH48:AL48"/>
    <mergeCell ref="AE39:AG39"/>
    <mergeCell ref="G47:AD47"/>
    <mergeCell ref="AT44:AZ44"/>
    <mergeCell ref="AH29:AL29"/>
    <mergeCell ref="AH36:AL36"/>
    <mergeCell ref="AH30:AL30"/>
    <mergeCell ref="AH35:AL35"/>
    <mergeCell ref="BG53:BT53"/>
    <mergeCell ref="AH23:AL23"/>
    <mergeCell ref="AH24:AL24"/>
    <mergeCell ref="AH25:AL25"/>
    <mergeCell ref="AM30:AS30"/>
    <mergeCell ref="AM31:AS31"/>
    <mergeCell ref="BO47:BU47"/>
    <mergeCell ref="AT47:AZ47"/>
    <mergeCell ref="BH49:BN49"/>
    <mergeCell ref="BO49:BU49"/>
    <mergeCell ref="AM48:AS48"/>
    <mergeCell ref="BA48:BG48"/>
    <mergeCell ref="BH48:BN48"/>
    <mergeCell ref="BO48:BU48"/>
    <mergeCell ref="AT49:AZ49"/>
    <mergeCell ref="AT48:AZ48"/>
    <mergeCell ref="AM47:AS47"/>
    <mergeCell ref="BA47:BG47"/>
    <mergeCell ref="BH47:BN47"/>
    <mergeCell ref="AE38:AG38"/>
    <mergeCell ref="AH40:AL40"/>
    <mergeCell ref="AM39:AS39"/>
    <mergeCell ref="AT39:AZ39"/>
    <mergeCell ref="AT40:AZ40"/>
    <mergeCell ref="AH46:AL46"/>
    <mergeCell ref="AH47:AL47"/>
    <mergeCell ref="AH27:AL27"/>
    <mergeCell ref="AE27:AG27"/>
    <mergeCell ref="AE34:AG34"/>
    <mergeCell ref="AH31:AL31"/>
    <mergeCell ref="AH8:AL9"/>
    <mergeCell ref="AH10:AL10"/>
    <mergeCell ref="AH28:AL28"/>
    <mergeCell ref="AH20:AL20"/>
    <mergeCell ref="AE16:AG16"/>
    <mergeCell ref="AE17:AG17"/>
    <mergeCell ref="BO46:BU46"/>
    <mergeCell ref="BH46:BN46"/>
    <mergeCell ref="AM46:AS46"/>
    <mergeCell ref="AH26:AL26"/>
    <mergeCell ref="AH38:AL38"/>
    <mergeCell ref="BO44:BU44"/>
    <mergeCell ref="BH42:BN42"/>
    <mergeCell ref="BO42:BU42"/>
    <mergeCell ref="BH44:BN44"/>
    <mergeCell ref="BO45:BU45"/>
    <mergeCell ref="AE29:AG29"/>
    <mergeCell ref="AE30:AG30"/>
    <mergeCell ref="AE10:AG10"/>
    <mergeCell ref="AE11:AG11"/>
    <mergeCell ref="AE12:AG12"/>
    <mergeCell ref="B40:F40"/>
    <mergeCell ref="G40:AD40"/>
    <mergeCell ref="AE40:AG40"/>
    <mergeCell ref="B26:F26"/>
    <mergeCell ref="G26:AD26"/>
    <mergeCell ref="BA45:BG45"/>
    <mergeCell ref="BH45:BN45"/>
    <mergeCell ref="AE41:AG41"/>
    <mergeCell ref="AM45:AS45"/>
    <mergeCell ref="AE45:AG45"/>
    <mergeCell ref="AH42:AL42"/>
    <mergeCell ref="AH45:AL45"/>
    <mergeCell ref="AM43:AS43"/>
    <mergeCell ref="BA43:BG43"/>
    <mergeCell ref="BO43:BU43"/>
    <mergeCell ref="AT42:AZ42"/>
    <mergeCell ref="AT43:AZ43"/>
    <mergeCell ref="BA42:BG42"/>
    <mergeCell ref="AH43:AL43"/>
    <mergeCell ref="AM44:AS44"/>
    <mergeCell ref="AH44:AL44"/>
    <mergeCell ref="BH43:BN43"/>
    <mergeCell ref="G42:AD42"/>
    <mergeCell ref="B43:F43"/>
    <mergeCell ref="B44:F44"/>
    <mergeCell ref="AE43:AG43"/>
    <mergeCell ref="AE44:AG44"/>
    <mergeCell ref="AE42:AG42"/>
    <mergeCell ref="G44:AD44"/>
    <mergeCell ref="B42:F42"/>
    <mergeCell ref="BH40:BN40"/>
    <mergeCell ref="AM41:AS41"/>
    <mergeCell ref="AH41:AL41"/>
    <mergeCell ref="BO39:BU39"/>
    <mergeCell ref="BO40:BU40"/>
    <mergeCell ref="BA41:BG41"/>
    <mergeCell ref="BH41:BN41"/>
    <mergeCell ref="BO41:BU41"/>
    <mergeCell ref="B47:F47"/>
    <mergeCell ref="BA39:BG39"/>
    <mergeCell ref="BH39:BN39"/>
    <mergeCell ref="AM40:AS40"/>
    <mergeCell ref="BA40:BG40"/>
    <mergeCell ref="B46:F46"/>
    <mergeCell ref="G46:AD46"/>
    <mergeCell ref="AM42:AS42"/>
    <mergeCell ref="AT41:AZ41"/>
    <mergeCell ref="BA44:BG44"/>
    <mergeCell ref="G27:AD27"/>
    <mergeCell ref="G29:AD29"/>
    <mergeCell ref="B27:F27"/>
    <mergeCell ref="B28:F28"/>
    <mergeCell ref="G28:AD28"/>
    <mergeCell ref="B29:F29"/>
    <mergeCell ref="BH37:BN37"/>
    <mergeCell ref="BO37:BU37"/>
    <mergeCell ref="AM38:AS38"/>
    <mergeCell ref="BA38:BG38"/>
    <mergeCell ref="BH38:BN38"/>
    <mergeCell ref="BO38:BU38"/>
    <mergeCell ref="AT37:AZ37"/>
    <mergeCell ref="AT38:AZ38"/>
    <mergeCell ref="AM37:AS37"/>
    <mergeCell ref="BA37:BG37"/>
    <mergeCell ref="BA36:BG36"/>
    <mergeCell ref="BH36:BN36"/>
    <mergeCell ref="BO36:BU36"/>
    <mergeCell ref="BA35:BG35"/>
    <mergeCell ref="BH33:BN33"/>
    <mergeCell ref="BO33:BU33"/>
    <mergeCell ref="BA34:BG34"/>
    <mergeCell ref="BH34:BN34"/>
    <mergeCell ref="BO34:BU34"/>
    <mergeCell ref="BA33:BG33"/>
    <mergeCell ref="AE31:AG31"/>
    <mergeCell ref="B33:F33"/>
    <mergeCell ref="B30:F30"/>
    <mergeCell ref="BH35:BN35"/>
    <mergeCell ref="B34:F34"/>
    <mergeCell ref="G34:AD34"/>
    <mergeCell ref="AH33:AL33"/>
    <mergeCell ref="BH30:BN30"/>
    <mergeCell ref="B35:F35"/>
    <mergeCell ref="AM33:AS33"/>
    <mergeCell ref="AH34:AL34"/>
    <mergeCell ref="G30:AD30"/>
    <mergeCell ref="BH32:BN32"/>
    <mergeCell ref="BO32:BU32"/>
    <mergeCell ref="B32:F32"/>
    <mergeCell ref="G32:AD32"/>
    <mergeCell ref="AE32:AG32"/>
    <mergeCell ref="AT32:AZ32"/>
    <mergeCell ref="BA32:BG32"/>
    <mergeCell ref="B31:F31"/>
    <mergeCell ref="AT35:AZ35"/>
    <mergeCell ref="BO27:BU27"/>
    <mergeCell ref="BA28:BG28"/>
    <mergeCell ref="BH28:BN28"/>
    <mergeCell ref="BO28:BU28"/>
    <mergeCell ref="BA29:BG29"/>
    <mergeCell ref="BH29:BN29"/>
    <mergeCell ref="BO29:BU29"/>
    <mergeCell ref="BA27:BG27"/>
    <mergeCell ref="BO35:BU35"/>
    <mergeCell ref="BA26:BG26"/>
    <mergeCell ref="BH26:BN26"/>
    <mergeCell ref="BO26:BU26"/>
    <mergeCell ref="BO30:BU30"/>
    <mergeCell ref="BA31:BG31"/>
    <mergeCell ref="BH31:BN31"/>
    <mergeCell ref="BO31:BU31"/>
    <mergeCell ref="BA30:BG30"/>
    <mergeCell ref="BH27:BN27"/>
    <mergeCell ref="BA24:BG24"/>
    <mergeCell ref="BH24:BN24"/>
    <mergeCell ref="BA25:BG25"/>
    <mergeCell ref="BO22:BU22"/>
    <mergeCell ref="BO23:BU23"/>
    <mergeCell ref="BO24:BU24"/>
    <mergeCell ref="BO25:BU25"/>
    <mergeCell ref="AM26:AS26"/>
    <mergeCell ref="AT26:AZ26"/>
    <mergeCell ref="BO21:BU21"/>
    <mergeCell ref="BA22:BG22"/>
    <mergeCell ref="B36:F36"/>
    <mergeCell ref="G36:AD36"/>
    <mergeCell ref="BH22:BN22"/>
    <mergeCell ref="BA23:BG23"/>
    <mergeCell ref="BH23:BN23"/>
    <mergeCell ref="BH25:BN25"/>
    <mergeCell ref="BO20:BU20"/>
    <mergeCell ref="BH19:BN19"/>
    <mergeCell ref="BA18:BG18"/>
    <mergeCell ref="B38:F38"/>
    <mergeCell ref="G38:AD38"/>
    <mergeCell ref="BA19:BG19"/>
    <mergeCell ref="B37:F37"/>
    <mergeCell ref="BA21:BG21"/>
    <mergeCell ref="AM22:AS22"/>
    <mergeCell ref="AH22:AL22"/>
    <mergeCell ref="BO18:BU18"/>
    <mergeCell ref="BH16:BN16"/>
    <mergeCell ref="BH17:BN17"/>
    <mergeCell ref="BO17:BU17"/>
    <mergeCell ref="BH18:BN18"/>
    <mergeCell ref="BO19:BU19"/>
    <mergeCell ref="BH15:BN15"/>
    <mergeCell ref="BA14:BG14"/>
    <mergeCell ref="BA15:BG15"/>
    <mergeCell ref="BA16:BG16"/>
    <mergeCell ref="BO15:BU15"/>
    <mergeCell ref="BO16:BU16"/>
    <mergeCell ref="BA17:BG17"/>
    <mergeCell ref="AM17:AS17"/>
    <mergeCell ref="AT19:AZ19"/>
    <mergeCell ref="AT20:AZ20"/>
    <mergeCell ref="AT21:AZ21"/>
    <mergeCell ref="AT22:AZ22"/>
    <mergeCell ref="BH21:BN21"/>
    <mergeCell ref="BA20:BG20"/>
    <mergeCell ref="BH20:BN20"/>
    <mergeCell ref="G13:AD13"/>
    <mergeCell ref="G14:AD14"/>
    <mergeCell ref="G15:AD15"/>
    <mergeCell ref="G16:AD16"/>
    <mergeCell ref="AE15:AG15"/>
    <mergeCell ref="AM16:AS16"/>
    <mergeCell ref="BA13:BG13"/>
    <mergeCell ref="G8:AD9"/>
    <mergeCell ref="G10:AD10"/>
    <mergeCell ref="G11:AD11"/>
    <mergeCell ref="G12:AD12"/>
    <mergeCell ref="BH14:BN14"/>
    <mergeCell ref="BO14:BU14"/>
    <mergeCell ref="BO13:BU13"/>
    <mergeCell ref="BH13:BN13"/>
    <mergeCell ref="AE13:AG13"/>
    <mergeCell ref="AE14:AG14"/>
    <mergeCell ref="BH8:BN9"/>
    <mergeCell ref="BH10:BN10"/>
    <mergeCell ref="BH11:BN11"/>
    <mergeCell ref="BH12:BN12"/>
    <mergeCell ref="BO10:BU10"/>
    <mergeCell ref="BO11:BU11"/>
    <mergeCell ref="BO12:BU12"/>
    <mergeCell ref="AT8:BG8"/>
    <mergeCell ref="AT9:AZ9"/>
    <mergeCell ref="BA9:BG9"/>
    <mergeCell ref="BA10:BG10"/>
    <mergeCell ref="BA11:BG11"/>
    <mergeCell ref="BA12:BG12"/>
    <mergeCell ref="AT10:AZ10"/>
    <mergeCell ref="AT25:AZ25"/>
    <mergeCell ref="AT11:AZ11"/>
    <mergeCell ref="AT12:AZ12"/>
    <mergeCell ref="AT13:AZ13"/>
    <mergeCell ref="AM23:AS23"/>
    <mergeCell ref="AM24:AS24"/>
    <mergeCell ref="AM25:AS25"/>
    <mergeCell ref="AM18:AS18"/>
    <mergeCell ref="AM15:AS15"/>
    <mergeCell ref="AM28:AS28"/>
    <mergeCell ref="AM29:AS29"/>
    <mergeCell ref="AT27:AZ27"/>
    <mergeCell ref="AT34:AZ34"/>
    <mergeCell ref="AT28:AZ28"/>
    <mergeCell ref="AT29:AZ29"/>
    <mergeCell ref="AT30:AZ30"/>
    <mergeCell ref="AT31:AZ31"/>
    <mergeCell ref="AT33:AZ33"/>
    <mergeCell ref="AM27:AS27"/>
    <mergeCell ref="AT36:AZ36"/>
    <mergeCell ref="AT45:AZ45"/>
    <mergeCell ref="AT46:AZ46"/>
    <mergeCell ref="AT14:AZ14"/>
    <mergeCell ref="AT15:AZ15"/>
    <mergeCell ref="AT16:AZ16"/>
    <mergeCell ref="AT24:AZ24"/>
    <mergeCell ref="AT17:AZ17"/>
    <mergeCell ref="AT18:AZ18"/>
    <mergeCell ref="AT23:AZ23"/>
    <mergeCell ref="BO50:BU50"/>
    <mergeCell ref="B50:AL50"/>
    <mergeCell ref="BO51:BU51"/>
    <mergeCell ref="BA50:BG50"/>
    <mergeCell ref="AM50:AS50"/>
    <mergeCell ref="AT50:AZ50"/>
    <mergeCell ref="BH50:BN50"/>
    <mergeCell ref="BW8:BW9"/>
    <mergeCell ref="AQ5:AY5"/>
    <mergeCell ref="B2:BA2"/>
    <mergeCell ref="BB2:BI2"/>
    <mergeCell ref="BJ2:BU2"/>
    <mergeCell ref="R5:AP5"/>
    <mergeCell ref="AZ5:BU5"/>
    <mergeCell ref="BO8:BU9"/>
    <mergeCell ref="B8:F9"/>
    <mergeCell ref="AE8:AG9"/>
  </mergeCells>
  <phoneticPr fontId="2" type="noConversion"/>
  <conditionalFormatting sqref="BO10:BU49">
    <cfRule type="cellIs" dxfId="13" priority="1" stopIfTrue="1" operator="greaterThan">
      <formula>1.1*CG10</formula>
    </cfRule>
    <cfRule type="cellIs" dxfId="12" priority="2" stopIfTrue="1" operator="lessThan">
      <formula>0.8*CG10</formula>
    </cfRule>
  </conditionalFormatting>
  <pageMargins left="0.19685039370078741" right="0.19685039370078741" top="0.39" bottom="0.39370078740157483" header="0.39370078740157483" footer="0.39370078740157483"/>
  <pageSetup paperSize="9" orientation="landscape" r:id="rId1"/>
  <headerFooter alignWithMargins="0">
    <oddFooter>&amp;L&amp;"Arial,Negrito"&amp;8V.110324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Plan14"/>
  <dimension ref="A1:CS89"/>
  <sheetViews>
    <sheetView showGridLines="0" showRowColHeaders="0" showZeros="0" zoomScaleNormal="100" workbookViewId="0">
      <pane ySplit="11" topLeftCell="A12" activePane="bottomLeft" state="frozen"/>
      <selection activeCell="C1" sqref="C1"/>
      <selection pane="bottomLeft" activeCell="E12" sqref="E12"/>
    </sheetView>
  </sheetViews>
  <sheetFormatPr defaultColWidth="1.7109375" defaultRowHeight="9.9499999999999993" customHeight="1"/>
  <cols>
    <col min="1" max="1" width="0.42578125" style="64" hidden="1" customWidth="1"/>
    <col min="2" max="2" width="10.42578125" style="64" hidden="1" customWidth="1"/>
    <col min="3" max="3" width="1.7109375" style="63" customWidth="1"/>
    <col min="4" max="4" width="7.7109375" style="91" customWidth="1"/>
    <col min="5" max="28" width="5.7109375" style="64" customWidth="1"/>
    <col min="29" max="29" width="7.7109375" style="91" customWidth="1"/>
    <col min="30" max="53" width="5.7109375" style="64" customWidth="1"/>
    <col min="54" max="54" width="7.7109375" style="91" customWidth="1"/>
    <col min="55" max="78" width="5.7109375" style="64" customWidth="1"/>
    <col min="79" max="79" width="1.7109375" style="63" customWidth="1"/>
    <col min="80" max="80" width="9.7109375" style="64" hidden="1" customWidth="1"/>
    <col min="81" max="81" width="10.85546875" style="64" hidden="1" customWidth="1"/>
    <col min="82" max="16384" width="1.7109375" style="64"/>
  </cols>
  <sheetData>
    <row r="1" spans="2:97" s="7" customFormat="1" ht="50.1" customHeight="1">
      <c r="C1" s="5"/>
      <c r="D1" s="26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26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5"/>
      <c r="BB1" s="26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5"/>
      <c r="CA1" s="5"/>
      <c r="CB1" s="6"/>
      <c r="CD1" s="8"/>
      <c r="CE1" s="8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</row>
    <row r="2" spans="2:97" s="7" customFormat="1" ht="9.9499999999999993" customHeight="1">
      <c r="C2" s="10"/>
      <c r="D2" s="27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27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5"/>
      <c r="BB2" s="27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5"/>
      <c r="CA2" s="5"/>
      <c r="CB2" s="6"/>
      <c r="CD2" s="8"/>
      <c r="CE2" s="8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</row>
    <row r="3" spans="2:97" s="7" customFormat="1" ht="9.9499999999999993" customHeight="1">
      <c r="C3" s="10"/>
      <c r="D3" s="27"/>
      <c r="J3" s="4"/>
      <c r="K3" s="4"/>
      <c r="L3" s="4"/>
      <c r="M3" s="4"/>
      <c r="N3" s="4"/>
      <c r="O3" s="4"/>
      <c r="P3" s="4"/>
      <c r="Q3" s="4"/>
      <c r="S3" s="2"/>
      <c r="T3" s="2"/>
      <c r="U3" s="2"/>
      <c r="V3" s="2"/>
      <c r="W3" s="2"/>
      <c r="X3" s="2"/>
      <c r="Y3" s="2"/>
      <c r="Z3" s="2"/>
      <c r="AA3" s="2"/>
      <c r="AB3" s="2"/>
      <c r="AC3" s="27"/>
      <c r="AG3" s="4"/>
      <c r="AH3" s="4"/>
      <c r="AI3" s="4"/>
      <c r="AJ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5"/>
      <c r="BB3" s="27"/>
      <c r="BF3" s="4"/>
      <c r="BG3" s="4"/>
      <c r="BH3" s="4"/>
      <c r="BI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5"/>
      <c r="CA3" s="5"/>
      <c r="CB3" s="6"/>
      <c r="CD3" s="8"/>
      <c r="CE3" s="8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</row>
    <row r="4" spans="2:97" s="7" customFormat="1" ht="9.9499999999999993" customHeight="1">
      <c r="C4" s="5"/>
      <c r="D4" s="26"/>
      <c r="E4" s="4"/>
      <c r="F4" s="4"/>
      <c r="G4" s="4"/>
      <c r="H4" s="836"/>
      <c r="I4" s="836"/>
      <c r="J4" s="836"/>
      <c r="K4" s="836"/>
      <c r="L4" s="4"/>
      <c r="M4" s="4"/>
      <c r="N4" s="4"/>
      <c r="O4" s="4"/>
      <c r="P4" s="4"/>
      <c r="Q4" s="4"/>
      <c r="R4" s="4"/>
      <c r="S4" s="4"/>
      <c r="T4" s="4"/>
      <c r="AA4" s="4"/>
      <c r="AB4" s="4"/>
      <c r="AC4" s="26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5"/>
      <c r="BB4" s="26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5"/>
      <c r="CA4" s="5"/>
      <c r="CB4" s="6"/>
    </row>
    <row r="5" spans="2:97" s="7" customFormat="1" ht="15" customHeight="1">
      <c r="C5" s="34"/>
      <c r="D5" s="847" t="s">
        <v>143</v>
      </c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7"/>
      <c r="T5" s="847"/>
      <c r="U5" s="847"/>
      <c r="V5" s="842" t="s">
        <v>82</v>
      </c>
      <c r="W5" s="842"/>
      <c r="X5" s="843"/>
      <c r="Y5" s="814" t="str">
        <f>'Q2'!BJ2</f>
        <v>263097-6</v>
      </c>
      <c r="Z5" s="826"/>
      <c r="AA5" s="826"/>
      <c r="AB5" s="827"/>
      <c r="AC5" s="847" t="s">
        <v>143</v>
      </c>
      <c r="AD5" s="847"/>
      <c r="AE5" s="847"/>
      <c r="AF5" s="847"/>
      <c r="AG5" s="847"/>
      <c r="AH5" s="847"/>
      <c r="AI5" s="847"/>
      <c r="AJ5" s="847"/>
      <c r="AK5" s="847"/>
      <c r="AL5" s="847"/>
      <c r="AM5" s="847"/>
      <c r="AN5" s="847"/>
      <c r="AO5" s="847"/>
      <c r="AP5" s="847"/>
      <c r="AQ5" s="847"/>
      <c r="AR5" s="847"/>
      <c r="AS5" s="847"/>
      <c r="AT5" s="847"/>
      <c r="AU5" s="842" t="s">
        <v>82</v>
      </c>
      <c r="AV5" s="842"/>
      <c r="AW5" s="843"/>
      <c r="AX5" s="814" t="str">
        <f>Y5</f>
        <v>263097-6</v>
      </c>
      <c r="AY5" s="826"/>
      <c r="AZ5" s="826"/>
      <c r="BA5" s="827"/>
      <c r="BB5" s="847" t="s">
        <v>143</v>
      </c>
      <c r="BC5" s="847"/>
      <c r="BD5" s="847"/>
      <c r="BE5" s="847"/>
      <c r="BF5" s="847"/>
      <c r="BG5" s="847"/>
      <c r="BH5" s="847"/>
      <c r="BI5" s="847"/>
      <c r="BJ5" s="847"/>
      <c r="BK5" s="847"/>
      <c r="BL5" s="847"/>
      <c r="BM5" s="847"/>
      <c r="BN5" s="847"/>
      <c r="BO5" s="847"/>
      <c r="BP5" s="847"/>
      <c r="BQ5" s="847"/>
      <c r="BR5" s="847"/>
      <c r="BS5" s="847"/>
      <c r="BT5" s="842" t="s">
        <v>82</v>
      </c>
      <c r="BU5" s="842"/>
      <c r="BV5" s="843"/>
      <c r="BW5" s="814" t="str">
        <f>Y5</f>
        <v>263097-6</v>
      </c>
      <c r="BX5" s="826"/>
      <c r="BY5" s="826"/>
      <c r="BZ5" s="827"/>
      <c r="CA5" s="10"/>
      <c r="CB5" s="6"/>
    </row>
    <row r="6" spans="2:97" s="7" customFormat="1" ht="3" customHeight="1">
      <c r="C6" s="10"/>
      <c r="D6" s="35"/>
      <c r="AC6" s="35"/>
      <c r="BB6" s="35"/>
      <c r="CA6" s="10"/>
      <c r="CB6" s="6"/>
    </row>
    <row r="7" spans="2:97" s="8" customFormat="1" ht="12" customHeight="1">
      <c r="D7" s="837" t="s">
        <v>81</v>
      </c>
      <c r="E7" s="837"/>
      <c r="F7" s="837"/>
      <c r="G7" s="837"/>
      <c r="H7" s="838"/>
      <c r="I7" s="814" t="str">
        <f>'Q2'!R5</f>
        <v>Prefeitura Municipal de Otacílio Costa</v>
      </c>
      <c r="J7" s="826"/>
      <c r="K7" s="826"/>
      <c r="L7" s="826"/>
      <c r="M7" s="826"/>
      <c r="N7" s="826"/>
      <c r="O7" s="826"/>
      <c r="P7" s="827"/>
      <c r="Q7" s="845" t="s">
        <v>40</v>
      </c>
      <c r="R7" s="845"/>
      <c r="S7" s="846"/>
      <c r="T7" s="814" t="str">
        <f>'Q2'!AZ5</f>
        <v>Conclusão quadra Fundo do Campo</v>
      </c>
      <c r="U7" s="826"/>
      <c r="V7" s="826"/>
      <c r="W7" s="826"/>
      <c r="X7" s="826"/>
      <c r="Y7" s="826"/>
      <c r="Z7" s="826"/>
      <c r="AA7" s="826"/>
      <c r="AB7" s="827"/>
      <c r="AC7" s="837" t="s">
        <v>81</v>
      </c>
      <c r="AD7" s="837"/>
      <c r="AE7" s="837"/>
      <c r="AF7" s="837"/>
      <c r="AG7" s="838"/>
      <c r="AH7" s="814" t="str">
        <f>I7</f>
        <v>Prefeitura Municipal de Otacílio Costa</v>
      </c>
      <c r="AI7" s="826"/>
      <c r="AJ7" s="826"/>
      <c r="AK7" s="826"/>
      <c r="AL7" s="826"/>
      <c r="AM7" s="826"/>
      <c r="AN7" s="826"/>
      <c r="AO7" s="827"/>
      <c r="AP7" s="845" t="s">
        <v>40</v>
      </c>
      <c r="AQ7" s="845"/>
      <c r="AR7" s="846"/>
      <c r="AS7" s="844" t="str">
        <f>T7</f>
        <v>Conclusão quadra Fundo do Campo</v>
      </c>
      <c r="AT7" s="826"/>
      <c r="AU7" s="826"/>
      <c r="AV7" s="826"/>
      <c r="AW7" s="826"/>
      <c r="AX7" s="826"/>
      <c r="AY7" s="826"/>
      <c r="AZ7" s="826"/>
      <c r="BA7" s="827"/>
      <c r="BB7" s="837" t="s">
        <v>81</v>
      </c>
      <c r="BC7" s="837"/>
      <c r="BD7" s="837"/>
      <c r="BE7" s="837"/>
      <c r="BF7" s="838"/>
      <c r="BG7" s="814" t="str">
        <f>I7</f>
        <v>Prefeitura Municipal de Otacílio Costa</v>
      </c>
      <c r="BH7" s="826"/>
      <c r="BI7" s="826"/>
      <c r="BJ7" s="826"/>
      <c r="BK7" s="826"/>
      <c r="BL7" s="826"/>
      <c r="BM7" s="826"/>
      <c r="BN7" s="827"/>
      <c r="BO7" s="845" t="s">
        <v>40</v>
      </c>
      <c r="BP7" s="845"/>
      <c r="BQ7" s="846"/>
      <c r="BR7" s="844" t="str">
        <f>T7</f>
        <v>Conclusão quadra Fundo do Campo</v>
      </c>
      <c r="BS7" s="826"/>
      <c r="BT7" s="826"/>
      <c r="BU7" s="826"/>
      <c r="BV7" s="826"/>
      <c r="BW7" s="826"/>
      <c r="BX7" s="826"/>
      <c r="BY7" s="826"/>
      <c r="BZ7" s="827"/>
      <c r="CB7" s="24"/>
    </row>
    <row r="8" spans="2:97" s="8" customFormat="1" ht="3" customHeight="1">
      <c r="D8" s="25"/>
      <c r="E8" s="25"/>
      <c r="F8" s="25"/>
      <c r="G8" s="25"/>
      <c r="H8" s="25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2"/>
      <c r="U8" s="12"/>
      <c r="V8" s="12"/>
      <c r="W8" s="12"/>
      <c r="X8" s="12"/>
      <c r="Y8" s="12"/>
      <c r="Z8" s="12"/>
      <c r="AA8" s="12"/>
      <c r="AB8" s="12"/>
      <c r="AC8" s="25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23"/>
      <c r="AZ8" s="23"/>
      <c r="BB8" s="25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23"/>
      <c r="BY8" s="23"/>
      <c r="CB8" s="24"/>
    </row>
    <row r="9" spans="2:97" s="8" customFormat="1" ht="3" customHeight="1">
      <c r="C9" s="11"/>
      <c r="D9" s="25"/>
      <c r="E9" s="25"/>
      <c r="F9" s="25"/>
      <c r="G9" s="25"/>
      <c r="H9" s="25"/>
      <c r="I9" s="11"/>
      <c r="J9" s="11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03"/>
      <c r="AC9" s="25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B9" s="25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CB9" s="24"/>
    </row>
    <row r="10" spans="2:97" ht="9.9499999999999993" customHeight="1">
      <c r="D10" s="840" t="s">
        <v>84</v>
      </c>
      <c r="E10" s="839" t="s">
        <v>6</v>
      </c>
      <c r="F10" s="839"/>
      <c r="G10" s="839" t="s">
        <v>11</v>
      </c>
      <c r="H10" s="839"/>
      <c r="I10" s="839" t="s">
        <v>12</v>
      </c>
      <c r="J10" s="839"/>
      <c r="K10" s="839" t="s">
        <v>13</v>
      </c>
      <c r="L10" s="839"/>
      <c r="M10" s="839" t="s">
        <v>14</v>
      </c>
      <c r="N10" s="839"/>
      <c r="O10" s="839" t="s">
        <v>15</v>
      </c>
      <c r="P10" s="839"/>
      <c r="Q10" s="839" t="s">
        <v>16</v>
      </c>
      <c r="R10" s="839"/>
      <c r="S10" s="839" t="s">
        <v>17</v>
      </c>
      <c r="T10" s="839"/>
      <c r="U10" s="839" t="s">
        <v>18</v>
      </c>
      <c r="V10" s="839"/>
      <c r="W10" s="839" t="s">
        <v>19</v>
      </c>
      <c r="X10" s="839"/>
      <c r="Y10" s="839" t="s">
        <v>20</v>
      </c>
      <c r="Z10" s="839"/>
      <c r="AA10" s="839" t="s">
        <v>21</v>
      </c>
      <c r="AB10" s="839"/>
      <c r="AC10" s="840" t="s">
        <v>84</v>
      </c>
      <c r="AD10" s="839" t="s">
        <v>22</v>
      </c>
      <c r="AE10" s="839"/>
      <c r="AF10" s="839" t="s">
        <v>23</v>
      </c>
      <c r="AG10" s="839"/>
      <c r="AH10" s="839" t="s">
        <v>24</v>
      </c>
      <c r="AI10" s="839"/>
      <c r="AJ10" s="839" t="s">
        <v>25</v>
      </c>
      <c r="AK10" s="839"/>
      <c r="AL10" s="839" t="s">
        <v>26</v>
      </c>
      <c r="AM10" s="839"/>
      <c r="AN10" s="839" t="s">
        <v>27</v>
      </c>
      <c r="AO10" s="839"/>
      <c r="AP10" s="839" t="s">
        <v>28</v>
      </c>
      <c r="AQ10" s="839"/>
      <c r="AR10" s="839" t="s">
        <v>29</v>
      </c>
      <c r="AS10" s="839"/>
      <c r="AT10" s="839" t="s">
        <v>30</v>
      </c>
      <c r="AU10" s="839"/>
      <c r="AV10" s="839" t="s">
        <v>31</v>
      </c>
      <c r="AW10" s="839"/>
      <c r="AX10" s="839" t="s">
        <v>10</v>
      </c>
      <c r="AY10" s="839"/>
      <c r="AZ10" s="839" t="s">
        <v>9</v>
      </c>
      <c r="BA10" s="839"/>
      <c r="BB10" s="840" t="s">
        <v>84</v>
      </c>
      <c r="BC10" s="839" t="s">
        <v>92</v>
      </c>
      <c r="BD10" s="839"/>
      <c r="BE10" s="839" t="s">
        <v>93</v>
      </c>
      <c r="BF10" s="839"/>
      <c r="BG10" s="839" t="s">
        <v>94</v>
      </c>
      <c r="BH10" s="839"/>
      <c r="BI10" s="839" t="s">
        <v>95</v>
      </c>
      <c r="BJ10" s="839"/>
      <c r="BK10" s="839" t="s">
        <v>96</v>
      </c>
      <c r="BL10" s="839"/>
      <c r="BM10" s="839" t="s">
        <v>97</v>
      </c>
      <c r="BN10" s="839"/>
      <c r="BO10" s="839" t="s">
        <v>98</v>
      </c>
      <c r="BP10" s="839"/>
      <c r="BQ10" s="839" t="s">
        <v>99</v>
      </c>
      <c r="BR10" s="839"/>
      <c r="BS10" s="839" t="s">
        <v>100</v>
      </c>
      <c r="BT10" s="839"/>
      <c r="BU10" s="839" t="s">
        <v>101</v>
      </c>
      <c r="BV10" s="839"/>
      <c r="BW10" s="839" t="s">
        <v>102</v>
      </c>
      <c r="BX10" s="839"/>
      <c r="BY10" s="839" t="s">
        <v>103</v>
      </c>
      <c r="BZ10" s="839"/>
    </row>
    <row r="11" spans="2:97" ht="9.9499999999999993" customHeight="1">
      <c r="D11" s="841"/>
      <c r="E11" s="76" t="s">
        <v>7</v>
      </c>
      <c r="F11" s="77" t="s">
        <v>8</v>
      </c>
      <c r="G11" s="76" t="s">
        <v>7</v>
      </c>
      <c r="H11" s="77" t="s">
        <v>8</v>
      </c>
      <c r="I11" s="76" t="s">
        <v>7</v>
      </c>
      <c r="J11" s="77" t="s">
        <v>8</v>
      </c>
      <c r="K11" s="76" t="s">
        <v>7</v>
      </c>
      <c r="L11" s="77" t="s">
        <v>8</v>
      </c>
      <c r="M11" s="76" t="s">
        <v>7</v>
      </c>
      <c r="N11" s="77" t="s">
        <v>8</v>
      </c>
      <c r="O11" s="76" t="s">
        <v>7</v>
      </c>
      <c r="P11" s="77" t="s">
        <v>8</v>
      </c>
      <c r="Q11" s="76" t="s">
        <v>7</v>
      </c>
      <c r="R11" s="77" t="s">
        <v>8</v>
      </c>
      <c r="S11" s="76" t="s">
        <v>7</v>
      </c>
      <c r="T11" s="77" t="s">
        <v>8</v>
      </c>
      <c r="U11" s="76" t="s">
        <v>7</v>
      </c>
      <c r="V11" s="77" t="s">
        <v>8</v>
      </c>
      <c r="W11" s="76" t="s">
        <v>7</v>
      </c>
      <c r="X11" s="77" t="s">
        <v>8</v>
      </c>
      <c r="Y11" s="76" t="s">
        <v>7</v>
      </c>
      <c r="Z11" s="77" t="s">
        <v>8</v>
      </c>
      <c r="AA11" s="76" t="s">
        <v>7</v>
      </c>
      <c r="AB11" s="77" t="s">
        <v>8</v>
      </c>
      <c r="AC11" s="841"/>
      <c r="AD11" s="76" t="s">
        <v>7</v>
      </c>
      <c r="AE11" s="77" t="s">
        <v>8</v>
      </c>
      <c r="AF11" s="76" t="s">
        <v>7</v>
      </c>
      <c r="AG11" s="77" t="s">
        <v>8</v>
      </c>
      <c r="AH11" s="76" t="s">
        <v>7</v>
      </c>
      <c r="AI11" s="77" t="s">
        <v>8</v>
      </c>
      <c r="AJ11" s="76" t="s">
        <v>7</v>
      </c>
      <c r="AK11" s="77" t="s">
        <v>8</v>
      </c>
      <c r="AL11" s="76" t="s">
        <v>7</v>
      </c>
      <c r="AM11" s="77" t="s">
        <v>8</v>
      </c>
      <c r="AN11" s="76" t="s">
        <v>7</v>
      </c>
      <c r="AO11" s="77" t="s">
        <v>8</v>
      </c>
      <c r="AP11" s="76" t="s">
        <v>7</v>
      </c>
      <c r="AQ11" s="77" t="s">
        <v>8</v>
      </c>
      <c r="AR11" s="76" t="s">
        <v>7</v>
      </c>
      <c r="AS11" s="77" t="s">
        <v>8</v>
      </c>
      <c r="AT11" s="76" t="s">
        <v>7</v>
      </c>
      <c r="AU11" s="77" t="s">
        <v>8</v>
      </c>
      <c r="AV11" s="76" t="s">
        <v>7</v>
      </c>
      <c r="AW11" s="77" t="s">
        <v>8</v>
      </c>
      <c r="AX11" s="76" t="s">
        <v>7</v>
      </c>
      <c r="AY11" s="77" t="s">
        <v>8</v>
      </c>
      <c r="AZ11" s="76" t="s">
        <v>7</v>
      </c>
      <c r="BA11" s="77" t="s">
        <v>8</v>
      </c>
      <c r="BB11" s="841"/>
      <c r="BC11" s="76" t="s">
        <v>7</v>
      </c>
      <c r="BD11" s="77" t="s">
        <v>8</v>
      </c>
      <c r="BE11" s="76" t="s">
        <v>7</v>
      </c>
      <c r="BF11" s="77" t="s">
        <v>8</v>
      </c>
      <c r="BG11" s="76" t="s">
        <v>7</v>
      </c>
      <c r="BH11" s="77" t="s">
        <v>8</v>
      </c>
      <c r="BI11" s="76" t="s">
        <v>7</v>
      </c>
      <c r="BJ11" s="77" t="s">
        <v>8</v>
      </c>
      <c r="BK11" s="76" t="s">
        <v>7</v>
      </c>
      <c r="BL11" s="77" t="s">
        <v>8</v>
      </c>
      <c r="BM11" s="76" t="s">
        <v>7</v>
      </c>
      <c r="BN11" s="77" t="s">
        <v>8</v>
      </c>
      <c r="BO11" s="76" t="s">
        <v>7</v>
      </c>
      <c r="BP11" s="77" t="s">
        <v>8</v>
      </c>
      <c r="BQ11" s="76" t="s">
        <v>7</v>
      </c>
      <c r="BR11" s="77" t="s">
        <v>8</v>
      </c>
      <c r="BS11" s="76" t="s">
        <v>7</v>
      </c>
      <c r="BT11" s="77" t="s">
        <v>8</v>
      </c>
      <c r="BU11" s="76" t="s">
        <v>7</v>
      </c>
      <c r="BV11" s="77" t="s">
        <v>8</v>
      </c>
      <c r="BW11" s="76" t="s">
        <v>7</v>
      </c>
      <c r="BX11" s="77" t="s">
        <v>8</v>
      </c>
      <c r="BY11" s="76" t="s">
        <v>7</v>
      </c>
      <c r="BZ11" s="77" t="s">
        <v>8</v>
      </c>
    </row>
    <row r="12" spans="2:97" ht="9.9499999999999993" customHeight="1">
      <c r="B12" s="70">
        <f>'Q2'!BO10/'Q2'!$BO$50</f>
        <v>0.99282014727990564</v>
      </c>
      <c r="D12" s="78">
        <f>'Q2'!B10</f>
        <v>1</v>
      </c>
      <c r="E12" s="98">
        <f>'C1'!E12</f>
        <v>25</v>
      </c>
      <c r="F12" s="79">
        <f t="shared" ref="F12:F51" si="0">E12</f>
        <v>25</v>
      </c>
      <c r="G12" s="98">
        <f>'C1'!G12</f>
        <v>25</v>
      </c>
      <c r="H12" s="79">
        <f>F12+G12</f>
        <v>50</v>
      </c>
      <c r="I12" s="98">
        <f>'C1'!I12</f>
        <v>25</v>
      </c>
      <c r="J12" s="79">
        <f>H12+I12</f>
        <v>75</v>
      </c>
      <c r="K12" s="97">
        <f>'C1'!K12</f>
        <v>25</v>
      </c>
      <c r="L12" s="79">
        <f>J12+K12</f>
        <v>100</v>
      </c>
      <c r="M12" s="97">
        <f>'C1'!M12</f>
        <v>0</v>
      </c>
      <c r="N12" s="79">
        <f>L12+M12</f>
        <v>100</v>
      </c>
      <c r="O12" s="97">
        <f>'C1'!O12</f>
        <v>0</v>
      </c>
      <c r="P12" s="79">
        <f>N12+O12</f>
        <v>100</v>
      </c>
      <c r="Q12" s="98">
        <f>'C1'!Q12</f>
        <v>0</v>
      </c>
      <c r="R12" s="79">
        <f>P12+Q12</f>
        <v>100</v>
      </c>
      <c r="S12" s="97">
        <f>'C1'!S12</f>
        <v>0</v>
      </c>
      <c r="T12" s="79">
        <f>R12+S12</f>
        <v>100</v>
      </c>
      <c r="U12" s="97">
        <f>'C1'!U12</f>
        <v>0</v>
      </c>
      <c r="V12" s="79">
        <f>T12+U12</f>
        <v>100</v>
      </c>
      <c r="W12" s="97">
        <f>'C1'!W12</f>
        <v>0</v>
      </c>
      <c r="X12" s="79">
        <f>V12+W12</f>
        <v>100</v>
      </c>
      <c r="Y12" s="97">
        <f>'C1'!Y12</f>
        <v>0</v>
      </c>
      <c r="Z12" s="79">
        <f>X12+Y12</f>
        <v>100</v>
      </c>
      <c r="AA12" s="97">
        <f>'C1'!AA12</f>
        <v>0</v>
      </c>
      <c r="AB12" s="80">
        <f>Z12+AA12</f>
        <v>100</v>
      </c>
      <c r="AC12" s="81">
        <f t="shared" ref="AC12:AC51" si="1">D12</f>
        <v>1</v>
      </c>
      <c r="AD12" s="97">
        <f>'C1'!AD12</f>
        <v>0</v>
      </c>
      <c r="AE12" s="79">
        <f>AB12+AD12</f>
        <v>100</v>
      </c>
      <c r="AF12" s="97">
        <f>'C1'!AF12</f>
        <v>0</v>
      </c>
      <c r="AG12" s="79">
        <f>AE12+AF12</f>
        <v>100</v>
      </c>
      <c r="AH12" s="97">
        <f>'C1'!AH12</f>
        <v>0</v>
      </c>
      <c r="AI12" s="79">
        <f>AG12+AH12</f>
        <v>100</v>
      </c>
      <c r="AJ12" s="97">
        <f>'C1'!AJ12</f>
        <v>0</v>
      </c>
      <c r="AK12" s="79">
        <f>AI12+AJ12</f>
        <v>100</v>
      </c>
      <c r="AL12" s="97">
        <f>'C1'!AL12</f>
        <v>0</v>
      </c>
      <c r="AM12" s="79">
        <f>AK12+AL12</f>
        <v>100</v>
      </c>
      <c r="AN12" s="97">
        <f>'C1'!AN12</f>
        <v>0</v>
      </c>
      <c r="AO12" s="79">
        <f>AM12+AN12</f>
        <v>100</v>
      </c>
      <c r="AP12" s="97">
        <f>'C1'!AP12</f>
        <v>0</v>
      </c>
      <c r="AQ12" s="79">
        <f>AO12+AP12</f>
        <v>100</v>
      </c>
      <c r="AR12" s="97">
        <f>'C1'!AR12</f>
        <v>0</v>
      </c>
      <c r="AS12" s="79">
        <f>AQ12+AR12</f>
        <v>100</v>
      </c>
      <c r="AT12" s="97">
        <f>'C1'!AT12</f>
        <v>0</v>
      </c>
      <c r="AU12" s="79">
        <f>AS12+AT12</f>
        <v>100</v>
      </c>
      <c r="AV12" s="97">
        <f>'C1'!AV12</f>
        <v>0</v>
      </c>
      <c r="AW12" s="79">
        <f>AU12+AV12</f>
        <v>100</v>
      </c>
      <c r="AX12" s="97">
        <f>'C1'!AX12</f>
        <v>0</v>
      </c>
      <c r="AY12" s="79">
        <f>AW12+AX12</f>
        <v>100</v>
      </c>
      <c r="AZ12" s="97">
        <f>'C1'!AZ12</f>
        <v>0</v>
      </c>
      <c r="BA12" s="80">
        <f t="shared" ref="BA12:BA52" si="2">AY12+AZ12</f>
        <v>100</v>
      </c>
      <c r="BB12" s="81">
        <f t="shared" ref="BB12:BB51" si="3">AC12</f>
        <v>1</v>
      </c>
      <c r="BC12" s="97">
        <f>'C1'!BC12</f>
        <v>0</v>
      </c>
      <c r="BD12" s="79">
        <f>BA12+BC12</f>
        <v>100</v>
      </c>
      <c r="BE12" s="97">
        <f>'C1'!BE12</f>
        <v>0</v>
      </c>
      <c r="BF12" s="79">
        <f>BD12+BE12</f>
        <v>100</v>
      </c>
      <c r="BG12" s="97">
        <f>'C1'!BG12</f>
        <v>0</v>
      </c>
      <c r="BH12" s="79">
        <f>BF12+BG12</f>
        <v>100</v>
      </c>
      <c r="BI12" s="97">
        <f>'C1'!BI12</f>
        <v>0</v>
      </c>
      <c r="BJ12" s="79">
        <f>BH12+BI12</f>
        <v>100</v>
      </c>
      <c r="BK12" s="97">
        <f>'C1'!BK12</f>
        <v>0</v>
      </c>
      <c r="BL12" s="79">
        <f>BJ12+BK12</f>
        <v>100</v>
      </c>
      <c r="BM12" s="97">
        <f>'C1'!BM12</f>
        <v>0</v>
      </c>
      <c r="BN12" s="79">
        <f>BL12+BM12</f>
        <v>100</v>
      </c>
      <c r="BO12" s="97">
        <f>'C1'!BO12</f>
        <v>0</v>
      </c>
      <c r="BP12" s="79">
        <f>BN12+BO12</f>
        <v>100</v>
      </c>
      <c r="BQ12" s="97">
        <f>'C1'!BQ12</f>
        <v>0</v>
      </c>
      <c r="BR12" s="79">
        <f>BP12+BQ12</f>
        <v>100</v>
      </c>
      <c r="BS12" s="97">
        <f>'C1'!BS12</f>
        <v>0</v>
      </c>
      <c r="BT12" s="79">
        <f>BR12+BS12</f>
        <v>100</v>
      </c>
      <c r="BU12" s="97">
        <f>'C1'!BU12</f>
        <v>0</v>
      </c>
      <c r="BV12" s="79">
        <f>BT12+BU12</f>
        <v>100</v>
      </c>
      <c r="BW12" s="97">
        <f>'C1'!BW12</f>
        <v>0</v>
      </c>
      <c r="BX12" s="79">
        <f>BV12+BW12</f>
        <v>100</v>
      </c>
      <c r="BY12" s="97">
        <f>'C1'!BY12</f>
        <v>0</v>
      </c>
      <c r="BZ12" s="80">
        <f t="shared" ref="BZ12:BZ52" si="4">BX12+BY12</f>
        <v>100</v>
      </c>
      <c r="CB12" s="70">
        <f t="shared" ref="CB12:CB51" si="5">IF(BZ12&lt;&gt;0,IF(ABS(BZ12-100)&gt;=0.01,1,0),0)</f>
        <v>0</v>
      </c>
    </row>
    <row r="13" spans="2:97" ht="9.9499999999999993" customHeight="1">
      <c r="B13" s="70">
        <f>'Q2'!BO11/'Q2'!$BO$50</f>
        <v>7.1798527200944203E-3</v>
      </c>
      <c r="D13" s="71">
        <f>'Q2'!B11</f>
        <v>2</v>
      </c>
      <c r="E13" s="98">
        <f>'C1'!E13</f>
        <v>0</v>
      </c>
      <c r="F13" s="82">
        <f t="shared" si="0"/>
        <v>0</v>
      </c>
      <c r="G13" s="98">
        <f>'C1'!G13</f>
        <v>0</v>
      </c>
      <c r="H13" s="82">
        <f t="shared" ref="H13:H51" si="6">F13+G13</f>
        <v>0</v>
      </c>
      <c r="I13" s="98">
        <f>'C1'!I13</f>
        <v>0</v>
      </c>
      <c r="J13" s="82">
        <f t="shared" ref="J13:J51" si="7">H13+I13</f>
        <v>0</v>
      </c>
      <c r="K13" s="98">
        <f>'C1'!K13</f>
        <v>100</v>
      </c>
      <c r="L13" s="82">
        <f t="shared" ref="L13:L51" si="8">J13+K13</f>
        <v>100</v>
      </c>
      <c r="M13" s="98">
        <f>'C1'!M13</f>
        <v>0</v>
      </c>
      <c r="N13" s="82">
        <f t="shared" ref="N13:N51" si="9">L13+M13</f>
        <v>100</v>
      </c>
      <c r="O13" s="98">
        <f>'C1'!O13</f>
        <v>0</v>
      </c>
      <c r="P13" s="82">
        <f t="shared" ref="P13:P51" si="10">N13+O13</f>
        <v>100</v>
      </c>
      <c r="Q13" s="98">
        <f>'C1'!Q13</f>
        <v>0</v>
      </c>
      <c r="R13" s="82">
        <f t="shared" ref="R13:R51" si="11">P13+Q13</f>
        <v>100</v>
      </c>
      <c r="S13" s="98">
        <f>'C1'!S13</f>
        <v>0</v>
      </c>
      <c r="T13" s="82">
        <f t="shared" ref="T13:T51" si="12">R13+S13</f>
        <v>100</v>
      </c>
      <c r="U13" s="98">
        <f>'C1'!U13</f>
        <v>0</v>
      </c>
      <c r="V13" s="82">
        <f t="shared" ref="V13:V51" si="13">T13+U13</f>
        <v>100</v>
      </c>
      <c r="W13" s="98">
        <f>'C1'!W13</f>
        <v>0</v>
      </c>
      <c r="X13" s="82">
        <f t="shared" ref="X13:X51" si="14">V13+W13</f>
        <v>100</v>
      </c>
      <c r="Y13" s="98">
        <f>'C1'!Y13</f>
        <v>0</v>
      </c>
      <c r="Z13" s="82">
        <f t="shared" ref="Z13:Z51" si="15">X13+Y13</f>
        <v>100</v>
      </c>
      <c r="AA13" s="98">
        <f>'C1'!AA13</f>
        <v>0</v>
      </c>
      <c r="AB13" s="83">
        <f t="shared" ref="AB13:AB51" si="16">Z13+AA13</f>
        <v>100</v>
      </c>
      <c r="AC13" s="68">
        <f t="shared" si="1"/>
        <v>2</v>
      </c>
      <c r="AD13" s="98">
        <f>'C1'!AD13</f>
        <v>0</v>
      </c>
      <c r="AE13" s="82">
        <f t="shared" ref="AE13:AE51" si="17">AB13+AD13</f>
        <v>100</v>
      </c>
      <c r="AF13" s="98">
        <f>'C1'!AF13</f>
        <v>0</v>
      </c>
      <c r="AG13" s="82">
        <f t="shared" ref="AG13:AG51" si="18">AE13+AF13</f>
        <v>100</v>
      </c>
      <c r="AH13" s="98">
        <f>'C1'!AH13</f>
        <v>0</v>
      </c>
      <c r="AI13" s="82">
        <f t="shared" ref="AI13:AI51" si="19">AG13+AH13</f>
        <v>100</v>
      </c>
      <c r="AJ13" s="98">
        <f>'C1'!AJ13</f>
        <v>0</v>
      </c>
      <c r="AK13" s="82">
        <f t="shared" ref="AK13:AK51" si="20">AI13+AJ13</f>
        <v>100</v>
      </c>
      <c r="AL13" s="98">
        <f>'C1'!AL13</f>
        <v>0</v>
      </c>
      <c r="AM13" s="82">
        <f t="shared" ref="AM13:AM51" si="21">AK13+AL13</f>
        <v>100</v>
      </c>
      <c r="AN13" s="98">
        <f>'C1'!AN13</f>
        <v>0</v>
      </c>
      <c r="AO13" s="82">
        <f t="shared" ref="AO13:AO51" si="22">AM13+AN13</f>
        <v>100</v>
      </c>
      <c r="AP13" s="98">
        <f>'C1'!AP13</f>
        <v>0</v>
      </c>
      <c r="AQ13" s="82">
        <f t="shared" ref="AQ13:AQ51" si="23">AO13+AP13</f>
        <v>100</v>
      </c>
      <c r="AR13" s="98">
        <f>'C1'!AR13</f>
        <v>0</v>
      </c>
      <c r="AS13" s="82">
        <f t="shared" ref="AS13:AS51" si="24">AQ13+AR13</f>
        <v>100</v>
      </c>
      <c r="AT13" s="98">
        <f>'C1'!AT13</f>
        <v>0</v>
      </c>
      <c r="AU13" s="82">
        <f t="shared" ref="AU13:AU51" si="25">AS13+AT13</f>
        <v>100</v>
      </c>
      <c r="AV13" s="98">
        <f>'C1'!AV13</f>
        <v>0</v>
      </c>
      <c r="AW13" s="82">
        <f t="shared" ref="AW13:AW51" si="26">AU13+AV13</f>
        <v>100</v>
      </c>
      <c r="AX13" s="98">
        <f>'C1'!AX13</f>
        <v>0</v>
      </c>
      <c r="AY13" s="82">
        <f t="shared" ref="AY13:AY51" si="27">AW13+AX13</f>
        <v>100</v>
      </c>
      <c r="AZ13" s="98">
        <f>'C1'!AZ13</f>
        <v>0</v>
      </c>
      <c r="BA13" s="83">
        <f t="shared" si="2"/>
        <v>100</v>
      </c>
      <c r="BB13" s="68">
        <f t="shared" si="3"/>
        <v>2</v>
      </c>
      <c r="BC13" s="98">
        <f>'C1'!BC13</f>
        <v>0</v>
      </c>
      <c r="BD13" s="82">
        <f t="shared" ref="BD13:BD51" si="28">BA13+BC13</f>
        <v>100</v>
      </c>
      <c r="BE13" s="98">
        <f>'C1'!BE13</f>
        <v>0</v>
      </c>
      <c r="BF13" s="82">
        <f t="shared" ref="BF13:BF51" si="29">BD13+BE13</f>
        <v>100</v>
      </c>
      <c r="BG13" s="98">
        <f>'C1'!BG13</f>
        <v>0</v>
      </c>
      <c r="BH13" s="82">
        <f t="shared" ref="BH13:BH51" si="30">BF13+BG13</f>
        <v>100</v>
      </c>
      <c r="BI13" s="98">
        <f>'C1'!BI13</f>
        <v>0</v>
      </c>
      <c r="BJ13" s="82">
        <f t="shared" ref="BJ13:BJ51" si="31">BH13+BI13</f>
        <v>100</v>
      </c>
      <c r="BK13" s="98">
        <f>'C1'!BK13</f>
        <v>0</v>
      </c>
      <c r="BL13" s="82">
        <f t="shared" ref="BL13:BL51" si="32">BJ13+BK13</f>
        <v>100</v>
      </c>
      <c r="BM13" s="98">
        <f>'C1'!BM13</f>
        <v>0</v>
      </c>
      <c r="BN13" s="82">
        <f t="shared" ref="BN13:BN51" si="33">BL13+BM13</f>
        <v>100</v>
      </c>
      <c r="BO13" s="98">
        <f>'C1'!BO13</f>
        <v>0</v>
      </c>
      <c r="BP13" s="82">
        <f t="shared" ref="BP13:BP51" si="34">BN13+BO13</f>
        <v>100</v>
      </c>
      <c r="BQ13" s="98">
        <f>'C1'!BQ13</f>
        <v>0</v>
      </c>
      <c r="BR13" s="82">
        <f t="shared" ref="BR13:BR51" si="35">BP13+BQ13</f>
        <v>100</v>
      </c>
      <c r="BS13" s="98">
        <f>'C1'!BS13</f>
        <v>0</v>
      </c>
      <c r="BT13" s="82">
        <f t="shared" ref="BT13:BT51" si="36">BR13+BS13</f>
        <v>100</v>
      </c>
      <c r="BU13" s="98">
        <f>'C1'!BU13</f>
        <v>0</v>
      </c>
      <c r="BV13" s="82">
        <f t="shared" ref="BV13:BV51" si="37">BT13+BU13</f>
        <v>100</v>
      </c>
      <c r="BW13" s="98">
        <f>'C1'!BW13</f>
        <v>0</v>
      </c>
      <c r="BX13" s="82">
        <f t="shared" ref="BX13:BX51" si="38">BV13+BW13</f>
        <v>100</v>
      </c>
      <c r="BY13" s="98">
        <f>'C1'!BY13</f>
        <v>0</v>
      </c>
      <c r="BZ13" s="83">
        <f t="shared" si="4"/>
        <v>100</v>
      </c>
      <c r="CB13" s="70">
        <f t="shared" si="5"/>
        <v>0</v>
      </c>
    </row>
    <row r="14" spans="2:97" ht="9.9499999999999993" customHeight="1">
      <c r="B14" s="70">
        <f>'Q2'!BO12/'Q2'!$BO$50</f>
        <v>0</v>
      </c>
      <c r="D14" s="71" t="str">
        <f>'Q2'!B12</f>
        <v/>
      </c>
      <c r="E14" s="98">
        <f>'C1'!E14</f>
        <v>0</v>
      </c>
      <c r="F14" s="82">
        <f t="shared" si="0"/>
        <v>0</v>
      </c>
      <c r="G14" s="98">
        <f>'C1'!G14</f>
        <v>0</v>
      </c>
      <c r="H14" s="82">
        <f t="shared" si="6"/>
        <v>0</v>
      </c>
      <c r="I14" s="98">
        <f>'C1'!I14</f>
        <v>0</v>
      </c>
      <c r="J14" s="82">
        <f t="shared" si="7"/>
        <v>0</v>
      </c>
      <c r="K14" s="98">
        <f>'C1'!K14</f>
        <v>0</v>
      </c>
      <c r="L14" s="82">
        <f t="shared" si="8"/>
        <v>0</v>
      </c>
      <c r="M14" s="98">
        <f>'C1'!M14</f>
        <v>0</v>
      </c>
      <c r="N14" s="82">
        <f t="shared" si="9"/>
        <v>0</v>
      </c>
      <c r="O14" s="98">
        <f>'C1'!O14</f>
        <v>0</v>
      </c>
      <c r="P14" s="82">
        <f t="shared" si="10"/>
        <v>0</v>
      </c>
      <c r="Q14" s="98">
        <f>'C1'!Q14</f>
        <v>0</v>
      </c>
      <c r="R14" s="82">
        <f t="shared" si="11"/>
        <v>0</v>
      </c>
      <c r="S14" s="98">
        <f>'C1'!S14</f>
        <v>0</v>
      </c>
      <c r="T14" s="82">
        <f t="shared" si="12"/>
        <v>0</v>
      </c>
      <c r="U14" s="98">
        <f>'C1'!U14</f>
        <v>0</v>
      </c>
      <c r="V14" s="82">
        <f t="shared" si="13"/>
        <v>0</v>
      </c>
      <c r="W14" s="98">
        <f>'C1'!W14</f>
        <v>0</v>
      </c>
      <c r="X14" s="82">
        <f t="shared" si="14"/>
        <v>0</v>
      </c>
      <c r="Y14" s="98">
        <f>'C1'!Y14</f>
        <v>0</v>
      </c>
      <c r="Z14" s="82">
        <f t="shared" si="15"/>
        <v>0</v>
      </c>
      <c r="AA14" s="98">
        <f>'C1'!AA14</f>
        <v>0</v>
      </c>
      <c r="AB14" s="83">
        <f t="shared" si="16"/>
        <v>0</v>
      </c>
      <c r="AC14" s="68" t="str">
        <f t="shared" si="1"/>
        <v/>
      </c>
      <c r="AD14" s="98">
        <f>'C1'!AD14</f>
        <v>0</v>
      </c>
      <c r="AE14" s="82">
        <f t="shared" si="17"/>
        <v>0</v>
      </c>
      <c r="AF14" s="98">
        <f>'C1'!AF14</f>
        <v>0</v>
      </c>
      <c r="AG14" s="82">
        <f t="shared" si="18"/>
        <v>0</v>
      </c>
      <c r="AH14" s="98">
        <f>'C1'!AH14</f>
        <v>0</v>
      </c>
      <c r="AI14" s="82">
        <f t="shared" si="19"/>
        <v>0</v>
      </c>
      <c r="AJ14" s="98">
        <f>'C1'!AJ14</f>
        <v>0</v>
      </c>
      <c r="AK14" s="82">
        <f t="shared" si="20"/>
        <v>0</v>
      </c>
      <c r="AL14" s="98">
        <f>'C1'!AL14</f>
        <v>0</v>
      </c>
      <c r="AM14" s="82">
        <f t="shared" si="21"/>
        <v>0</v>
      </c>
      <c r="AN14" s="98">
        <f>'C1'!AN14</f>
        <v>0</v>
      </c>
      <c r="AO14" s="82">
        <f t="shared" si="22"/>
        <v>0</v>
      </c>
      <c r="AP14" s="98">
        <f>'C1'!AP14</f>
        <v>0</v>
      </c>
      <c r="AQ14" s="82">
        <f t="shared" si="23"/>
        <v>0</v>
      </c>
      <c r="AR14" s="98">
        <f>'C1'!AR14</f>
        <v>0</v>
      </c>
      <c r="AS14" s="82">
        <f t="shared" si="24"/>
        <v>0</v>
      </c>
      <c r="AT14" s="98">
        <f>'C1'!AT14</f>
        <v>0</v>
      </c>
      <c r="AU14" s="82">
        <f t="shared" si="25"/>
        <v>0</v>
      </c>
      <c r="AV14" s="98">
        <f>'C1'!AV14</f>
        <v>0</v>
      </c>
      <c r="AW14" s="82">
        <f t="shared" si="26"/>
        <v>0</v>
      </c>
      <c r="AX14" s="98">
        <f>'C1'!AX14</f>
        <v>0</v>
      </c>
      <c r="AY14" s="82">
        <f t="shared" si="27"/>
        <v>0</v>
      </c>
      <c r="AZ14" s="98">
        <f>'C1'!AZ14</f>
        <v>0</v>
      </c>
      <c r="BA14" s="83">
        <f t="shared" si="2"/>
        <v>0</v>
      </c>
      <c r="BB14" s="68" t="str">
        <f t="shared" si="3"/>
        <v/>
      </c>
      <c r="BC14" s="98">
        <f>'C1'!BC14</f>
        <v>0</v>
      </c>
      <c r="BD14" s="82">
        <f t="shared" si="28"/>
        <v>0</v>
      </c>
      <c r="BE14" s="98">
        <f>'C1'!BE14</f>
        <v>0</v>
      </c>
      <c r="BF14" s="82">
        <f t="shared" si="29"/>
        <v>0</v>
      </c>
      <c r="BG14" s="98">
        <f>'C1'!BG14</f>
        <v>0</v>
      </c>
      <c r="BH14" s="82">
        <f t="shared" si="30"/>
        <v>0</v>
      </c>
      <c r="BI14" s="98">
        <f>'C1'!BI14</f>
        <v>0</v>
      </c>
      <c r="BJ14" s="82">
        <f t="shared" si="31"/>
        <v>0</v>
      </c>
      <c r="BK14" s="98">
        <f>'C1'!BK14</f>
        <v>0</v>
      </c>
      <c r="BL14" s="82">
        <f t="shared" si="32"/>
        <v>0</v>
      </c>
      <c r="BM14" s="98">
        <f>'C1'!BM14</f>
        <v>0</v>
      </c>
      <c r="BN14" s="82">
        <f t="shared" si="33"/>
        <v>0</v>
      </c>
      <c r="BO14" s="98">
        <f>'C1'!BO14</f>
        <v>0</v>
      </c>
      <c r="BP14" s="82">
        <f t="shared" si="34"/>
        <v>0</v>
      </c>
      <c r="BQ14" s="98">
        <f>'C1'!BQ14</f>
        <v>0</v>
      </c>
      <c r="BR14" s="82">
        <f t="shared" si="35"/>
        <v>0</v>
      </c>
      <c r="BS14" s="98">
        <f>'C1'!BS14</f>
        <v>0</v>
      </c>
      <c r="BT14" s="82">
        <f t="shared" si="36"/>
        <v>0</v>
      </c>
      <c r="BU14" s="98">
        <f>'C1'!BU14</f>
        <v>0</v>
      </c>
      <c r="BV14" s="82">
        <f t="shared" si="37"/>
        <v>0</v>
      </c>
      <c r="BW14" s="98">
        <f>'C1'!BW14</f>
        <v>0</v>
      </c>
      <c r="BX14" s="82">
        <f t="shared" si="38"/>
        <v>0</v>
      </c>
      <c r="BY14" s="98">
        <f>'C1'!BY14</f>
        <v>0</v>
      </c>
      <c r="BZ14" s="83">
        <f t="shared" si="4"/>
        <v>0</v>
      </c>
      <c r="CB14" s="70">
        <f t="shared" si="5"/>
        <v>0</v>
      </c>
    </row>
    <row r="15" spans="2:97" ht="9.9499999999999993" customHeight="1">
      <c r="B15" s="70">
        <f>'Q2'!BO13/'Q2'!$BO$50</f>
        <v>0</v>
      </c>
      <c r="D15" s="71" t="str">
        <f>'Q2'!B13</f>
        <v/>
      </c>
      <c r="E15" s="98">
        <f>'C1'!E15</f>
        <v>0</v>
      </c>
      <c r="F15" s="82">
        <f t="shared" si="0"/>
        <v>0</v>
      </c>
      <c r="G15" s="98">
        <f>'C1'!G15</f>
        <v>0</v>
      </c>
      <c r="H15" s="82">
        <f t="shared" si="6"/>
        <v>0</v>
      </c>
      <c r="I15" s="98">
        <f>'C1'!I15</f>
        <v>0</v>
      </c>
      <c r="J15" s="82">
        <f t="shared" si="7"/>
        <v>0</v>
      </c>
      <c r="K15" s="98">
        <f>'C1'!K15</f>
        <v>0</v>
      </c>
      <c r="L15" s="82">
        <f t="shared" si="8"/>
        <v>0</v>
      </c>
      <c r="M15" s="98">
        <f>'C1'!M15</f>
        <v>0</v>
      </c>
      <c r="N15" s="82">
        <f t="shared" si="9"/>
        <v>0</v>
      </c>
      <c r="O15" s="98">
        <f>'C1'!O15</f>
        <v>0</v>
      </c>
      <c r="P15" s="82">
        <f t="shared" si="10"/>
        <v>0</v>
      </c>
      <c r="Q15" s="98">
        <f>'C1'!Q15</f>
        <v>0</v>
      </c>
      <c r="R15" s="82">
        <f t="shared" si="11"/>
        <v>0</v>
      </c>
      <c r="S15" s="98">
        <f>'C1'!S15</f>
        <v>0</v>
      </c>
      <c r="T15" s="82">
        <f t="shared" si="12"/>
        <v>0</v>
      </c>
      <c r="U15" s="98">
        <f>'C1'!U15</f>
        <v>0</v>
      </c>
      <c r="V15" s="82">
        <f t="shared" si="13"/>
        <v>0</v>
      </c>
      <c r="W15" s="98">
        <f>'C1'!W15</f>
        <v>0</v>
      </c>
      <c r="X15" s="82">
        <f t="shared" si="14"/>
        <v>0</v>
      </c>
      <c r="Y15" s="98">
        <f>'C1'!Y15</f>
        <v>0</v>
      </c>
      <c r="Z15" s="82">
        <f t="shared" si="15"/>
        <v>0</v>
      </c>
      <c r="AA15" s="98">
        <f>'C1'!AA15</f>
        <v>0</v>
      </c>
      <c r="AB15" s="83">
        <f t="shared" si="16"/>
        <v>0</v>
      </c>
      <c r="AC15" s="68" t="str">
        <f t="shared" si="1"/>
        <v/>
      </c>
      <c r="AD15" s="98">
        <f>'C1'!AD15</f>
        <v>0</v>
      </c>
      <c r="AE15" s="82">
        <f t="shared" si="17"/>
        <v>0</v>
      </c>
      <c r="AF15" s="98">
        <f>'C1'!AF15</f>
        <v>0</v>
      </c>
      <c r="AG15" s="82">
        <f t="shared" si="18"/>
        <v>0</v>
      </c>
      <c r="AH15" s="98">
        <f>'C1'!AH15</f>
        <v>0</v>
      </c>
      <c r="AI15" s="82">
        <f t="shared" si="19"/>
        <v>0</v>
      </c>
      <c r="AJ15" s="98">
        <f>'C1'!AJ15</f>
        <v>0</v>
      </c>
      <c r="AK15" s="82">
        <f t="shared" si="20"/>
        <v>0</v>
      </c>
      <c r="AL15" s="98">
        <f>'C1'!AL15</f>
        <v>0</v>
      </c>
      <c r="AM15" s="82">
        <f t="shared" si="21"/>
        <v>0</v>
      </c>
      <c r="AN15" s="98">
        <f>'C1'!AN15</f>
        <v>0</v>
      </c>
      <c r="AO15" s="82">
        <f t="shared" si="22"/>
        <v>0</v>
      </c>
      <c r="AP15" s="98">
        <f>'C1'!AP15</f>
        <v>0</v>
      </c>
      <c r="AQ15" s="82">
        <f t="shared" si="23"/>
        <v>0</v>
      </c>
      <c r="AR15" s="98">
        <f>'C1'!AR15</f>
        <v>0</v>
      </c>
      <c r="AS15" s="82">
        <f t="shared" si="24"/>
        <v>0</v>
      </c>
      <c r="AT15" s="98">
        <f>'C1'!AT15</f>
        <v>0</v>
      </c>
      <c r="AU15" s="82">
        <f t="shared" si="25"/>
        <v>0</v>
      </c>
      <c r="AV15" s="98">
        <f>'C1'!AV15</f>
        <v>0</v>
      </c>
      <c r="AW15" s="82">
        <f t="shared" si="26"/>
        <v>0</v>
      </c>
      <c r="AX15" s="98">
        <f>'C1'!AX15</f>
        <v>0</v>
      </c>
      <c r="AY15" s="82">
        <f t="shared" si="27"/>
        <v>0</v>
      </c>
      <c r="AZ15" s="98">
        <f>'C1'!AZ15</f>
        <v>0</v>
      </c>
      <c r="BA15" s="83">
        <f t="shared" si="2"/>
        <v>0</v>
      </c>
      <c r="BB15" s="68" t="str">
        <f t="shared" si="3"/>
        <v/>
      </c>
      <c r="BC15" s="98">
        <f>'C1'!BC15</f>
        <v>0</v>
      </c>
      <c r="BD15" s="82">
        <f t="shared" si="28"/>
        <v>0</v>
      </c>
      <c r="BE15" s="98">
        <f>'C1'!BE15</f>
        <v>0</v>
      </c>
      <c r="BF15" s="82">
        <f t="shared" si="29"/>
        <v>0</v>
      </c>
      <c r="BG15" s="98">
        <f>'C1'!BG15</f>
        <v>0</v>
      </c>
      <c r="BH15" s="82">
        <f t="shared" si="30"/>
        <v>0</v>
      </c>
      <c r="BI15" s="98">
        <f>'C1'!BI15</f>
        <v>0</v>
      </c>
      <c r="BJ15" s="82">
        <f t="shared" si="31"/>
        <v>0</v>
      </c>
      <c r="BK15" s="98">
        <f>'C1'!BK15</f>
        <v>0</v>
      </c>
      <c r="BL15" s="82">
        <f t="shared" si="32"/>
        <v>0</v>
      </c>
      <c r="BM15" s="98">
        <f>'C1'!BM15</f>
        <v>0</v>
      </c>
      <c r="BN15" s="82">
        <f t="shared" si="33"/>
        <v>0</v>
      </c>
      <c r="BO15" s="98">
        <f>'C1'!BO15</f>
        <v>0</v>
      </c>
      <c r="BP15" s="82">
        <f t="shared" si="34"/>
        <v>0</v>
      </c>
      <c r="BQ15" s="98">
        <f>'C1'!BQ15</f>
        <v>0</v>
      </c>
      <c r="BR15" s="82">
        <f t="shared" si="35"/>
        <v>0</v>
      </c>
      <c r="BS15" s="98">
        <f>'C1'!BS15</f>
        <v>0</v>
      </c>
      <c r="BT15" s="82">
        <f t="shared" si="36"/>
        <v>0</v>
      </c>
      <c r="BU15" s="98">
        <f>'C1'!BU15</f>
        <v>0</v>
      </c>
      <c r="BV15" s="82">
        <f t="shared" si="37"/>
        <v>0</v>
      </c>
      <c r="BW15" s="98">
        <f>'C1'!BW15</f>
        <v>0</v>
      </c>
      <c r="BX15" s="82">
        <f t="shared" si="38"/>
        <v>0</v>
      </c>
      <c r="BY15" s="98">
        <f>'C1'!BY15</f>
        <v>0</v>
      </c>
      <c r="BZ15" s="83">
        <f t="shared" si="4"/>
        <v>0</v>
      </c>
      <c r="CB15" s="70">
        <f t="shared" si="5"/>
        <v>0</v>
      </c>
    </row>
    <row r="16" spans="2:97" ht="9.9499999999999993" customHeight="1">
      <c r="B16" s="70">
        <f>'Q2'!BO14/'Q2'!$BO$50</f>
        <v>0</v>
      </c>
      <c r="D16" s="71" t="str">
        <f>'Q2'!B14</f>
        <v/>
      </c>
      <c r="E16" s="98">
        <f>'C1'!E16</f>
        <v>0</v>
      </c>
      <c r="F16" s="82">
        <f t="shared" si="0"/>
        <v>0</v>
      </c>
      <c r="G16" s="98">
        <f>'C1'!G16</f>
        <v>0</v>
      </c>
      <c r="H16" s="82">
        <f t="shared" si="6"/>
        <v>0</v>
      </c>
      <c r="I16" s="98">
        <f>'C1'!I16</f>
        <v>0</v>
      </c>
      <c r="J16" s="82">
        <f t="shared" si="7"/>
        <v>0</v>
      </c>
      <c r="K16" s="98">
        <f>'C1'!K16</f>
        <v>0</v>
      </c>
      <c r="L16" s="82">
        <f t="shared" si="8"/>
        <v>0</v>
      </c>
      <c r="M16" s="98">
        <f>'C1'!M16</f>
        <v>0</v>
      </c>
      <c r="N16" s="82">
        <f t="shared" si="9"/>
        <v>0</v>
      </c>
      <c r="O16" s="98">
        <f>'C1'!O16</f>
        <v>0</v>
      </c>
      <c r="P16" s="82">
        <f t="shared" si="10"/>
        <v>0</v>
      </c>
      <c r="Q16" s="98">
        <f>'C1'!Q16</f>
        <v>0</v>
      </c>
      <c r="R16" s="82">
        <f t="shared" si="11"/>
        <v>0</v>
      </c>
      <c r="S16" s="98">
        <f>'C1'!S16</f>
        <v>0</v>
      </c>
      <c r="T16" s="82">
        <f t="shared" si="12"/>
        <v>0</v>
      </c>
      <c r="U16" s="98">
        <f>'C1'!U16</f>
        <v>0</v>
      </c>
      <c r="V16" s="82">
        <f t="shared" si="13"/>
        <v>0</v>
      </c>
      <c r="W16" s="98">
        <f>'C1'!W16</f>
        <v>0</v>
      </c>
      <c r="X16" s="82">
        <f t="shared" si="14"/>
        <v>0</v>
      </c>
      <c r="Y16" s="98">
        <f>'C1'!Y16</f>
        <v>0</v>
      </c>
      <c r="Z16" s="82">
        <f t="shared" si="15"/>
        <v>0</v>
      </c>
      <c r="AA16" s="98">
        <f>'C1'!AA16</f>
        <v>0</v>
      </c>
      <c r="AB16" s="83">
        <f t="shared" si="16"/>
        <v>0</v>
      </c>
      <c r="AC16" s="68" t="str">
        <f t="shared" si="1"/>
        <v/>
      </c>
      <c r="AD16" s="98">
        <f>'C1'!AD16</f>
        <v>0</v>
      </c>
      <c r="AE16" s="82">
        <f t="shared" si="17"/>
        <v>0</v>
      </c>
      <c r="AF16" s="98">
        <f>'C1'!AF16</f>
        <v>0</v>
      </c>
      <c r="AG16" s="82">
        <f t="shared" si="18"/>
        <v>0</v>
      </c>
      <c r="AH16" s="98">
        <f>'C1'!AH16</f>
        <v>0</v>
      </c>
      <c r="AI16" s="82">
        <f t="shared" si="19"/>
        <v>0</v>
      </c>
      <c r="AJ16" s="98">
        <f>'C1'!AJ16</f>
        <v>0</v>
      </c>
      <c r="AK16" s="82">
        <f t="shared" si="20"/>
        <v>0</v>
      </c>
      <c r="AL16" s="98">
        <f>'C1'!AL16</f>
        <v>0</v>
      </c>
      <c r="AM16" s="82">
        <f t="shared" si="21"/>
        <v>0</v>
      </c>
      <c r="AN16" s="98">
        <f>'C1'!AN16</f>
        <v>0</v>
      </c>
      <c r="AO16" s="82">
        <f t="shared" si="22"/>
        <v>0</v>
      </c>
      <c r="AP16" s="98">
        <f>'C1'!AP16</f>
        <v>0</v>
      </c>
      <c r="AQ16" s="82">
        <f t="shared" si="23"/>
        <v>0</v>
      </c>
      <c r="AR16" s="98">
        <f>'C1'!AR16</f>
        <v>0</v>
      </c>
      <c r="AS16" s="82">
        <f t="shared" si="24"/>
        <v>0</v>
      </c>
      <c r="AT16" s="98">
        <f>'C1'!AT16</f>
        <v>0</v>
      </c>
      <c r="AU16" s="82">
        <f t="shared" si="25"/>
        <v>0</v>
      </c>
      <c r="AV16" s="98">
        <f>'C1'!AV16</f>
        <v>0</v>
      </c>
      <c r="AW16" s="82">
        <f t="shared" si="26"/>
        <v>0</v>
      </c>
      <c r="AX16" s="98">
        <f>'C1'!AX16</f>
        <v>0</v>
      </c>
      <c r="AY16" s="82">
        <f t="shared" si="27"/>
        <v>0</v>
      </c>
      <c r="AZ16" s="98">
        <f>'C1'!AZ16</f>
        <v>0</v>
      </c>
      <c r="BA16" s="83">
        <f t="shared" si="2"/>
        <v>0</v>
      </c>
      <c r="BB16" s="68" t="str">
        <f t="shared" si="3"/>
        <v/>
      </c>
      <c r="BC16" s="98">
        <f>'C1'!BC16</f>
        <v>0</v>
      </c>
      <c r="BD16" s="82">
        <f t="shared" si="28"/>
        <v>0</v>
      </c>
      <c r="BE16" s="98">
        <f>'C1'!BE16</f>
        <v>0</v>
      </c>
      <c r="BF16" s="82">
        <f t="shared" si="29"/>
        <v>0</v>
      </c>
      <c r="BG16" s="98">
        <f>'C1'!BG16</f>
        <v>0</v>
      </c>
      <c r="BH16" s="82">
        <f t="shared" si="30"/>
        <v>0</v>
      </c>
      <c r="BI16" s="98">
        <f>'C1'!BI16</f>
        <v>0</v>
      </c>
      <c r="BJ16" s="82">
        <f t="shared" si="31"/>
        <v>0</v>
      </c>
      <c r="BK16" s="98">
        <f>'C1'!BK16</f>
        <v>0</v>
      </c>
      <c r="BL16" s="82">
        <f t="shared" si="32"/>
        <v>0</v>
      </c>
      <c r="BM16" s="98">
        <f>'C1'!BM16</f>
        <v>0</v>
      </c>
      <c r="BN16" s="82">
        <f t="shared" si="33"/>
        <v>0</v>
      </c>
      <c r="BO16" s="98">
        <f>'C1'!BO16</f>
        <v>0</v>
      </c>
      <c r="BP16" s="82">
        <f t="shared" si="34"/>
        <v>0</v>
      </c>
      <c r="BQ16" s="98">
        <f>'C1'!BQ16</f>
        <v>0</v>
      </c>
      <c r="BR16" s="82">
        <f t="shared" si="35"/>
        <v>0</v>
      </c>
      <c r="BS16" s="98">
        <f>'C1'!BS16</f>
        <v>0</v>
      </c>
      <c r="BT16" s="82">
        <f t="shared" si="36"/>
        <v>0</v>
      </c>
      <c r="BU16" s="98">
        <f>'C1'!BU16</f>
        <v>0</v>
      </c>
      <c r="BV16" s="82">
        <f t="shared" si="37"/>
        <v>0</v>
      </c>
      <c r="BW16" s="98">
        <f>'C1'!BW16</f>
        <v>0</v>
      </c>
      <c r="BX16" s="82">
        <f t="shared" si="38"/>
        <v>0</v>
      </c>
      <c r="BY16" s="98">
        <f>'C1'!BY16</f>
        <v>0</v>
      </c>
      <c r="BZ16" s="83">
        <f t="shared" si="4"/>
        <v>0</v>
      </c>
      <c r="CB16" s="70">
        <f t="shared" si="5"/>
        <v>0</v>
      </c>
    </row>
    <row r="17" spans="2:80" ht="9.9499999999999993" customHeight="1">
      <c r="B17" s="70">
        <f>'Q2'!BO15/'Q2'!$BO$50</f>
        <v>0</v>
      </c>
      <c r="D17" s="71" t="str">
        <f>'Q2'!B15</f>
        <v/>
      </c>
      <c r="E17" s="98">
        <f>'C1'!E17</f>
        <v>0</v>
      </c>
      <c r="F17" s="82">
        <f t="shared" si="0"/>
        <v>0</v>
      </c>
      <c r="G17" s="98">
        <f>'C1'!G17</f>
        <v>0</v>
      </c>
      <c r="H17" s="82">
        <f t="shared" si="6"/>
        <v>0</v>
      </c>
      <c r="I17" s="98">
        <f>'C1'!I17</f>
        <v>0</v>
      </c>
      <c r="J17" s="82">
        <f t="shared" si="7"/>
        <v>0</v>
      </c>
      <c r="K17" s="98">
        <f>'C1'!K17</f>
        <v>0</v>
      </c>
      <c r="L17" s="82">
        <f t="shared" si="8"/>
        <v>0</v>
      </c>
      <c r="M17" s="98">
        <f>'C1'!M17</f>
        <v>0</v>
      </c>
      <c r="N17" s="82">
        <f t="shared" si="9"/>
        <v>0</v>
      </c>
      <c r="O17" s="98">
        <f>'C1'!O17</f>
        <v>0</v>
      </c>
      <c r="P17" s="82">
        <f t="shared" si="10"/>
        <v>0</v>
      </c>
      <c r="Q17" s="98">
        <f>'C1'!Q17</f>
        <v>0</v>
      </c>
      <c r="R17" s="82">
        <f t="shared" si="11"/>
        <v>0</v>
      </c>
      <c r="S17" s="98">
        <f>'C1'!S17</f>
        <v>0</v>
      </c>
      <c r="T17" s="82">
        <f t="shared" si="12"/>
        <v>0</v>
      </c>
      <c r="U17" s="98">
        <f>'C1'!U17</f>
        <v>0</v>
      </c>
      <c r="V17" s="82">
        <f t="shared" si="13"/>
        <v>0</v>
      </c>
      <c r="W17" s="98">
        <f>'C1'!W17</f>
        <v>0</v>
      </c>
      <c r="X17" s="82">
        <f t="shared" si="14"/>
        <v>0</v>
      </c>
      <c r="Y17" s="98">
        <f>'C1'!Y17</f>
        <v>0</v>
      </c>
      <c r="Z17" s="82">
        <f t="shared" si="15"/>
        <v>0</v>
      </c>
      <c r="AA17" s="98">
        <f>'C1'!AA17</f>
        <v>0</v>
      </c>
      <c r="AB17" s="83">
        <f t="shared" si="16"/>
        <v>0</v>
      </c>
      <c r="AC17" s="68" t="str">
        <f t="shared" si="1"/>
        <v/>
      </c>
      <c r="AD17" s="98">
        <f>'C1'!AD17</f>
        <v>0</v>
      </c>
      <c r="AE17" s="82">
        <f t="shared" si="17"/>
        <v>0</v>
      </c>
      <c r="AF17" s="98">
        <f>'C1'!AF17</f>
        <v>0</v>
      </c>
      <c r="AG17" s="82">
        <f t="shared" si="18"/>
        <v>0</v>
      </c>
      <c r="AH17" s="98">
        <f>'C1'!AH17</f>
        <v>0</v>
      </c>
      <c r="AI17" s="82">
        <f t="shared" si="19"/>
        <v>0</v>
      </c>
      <c r="AJ17" s="98">
        <f>'C1'!AJ17</f>
        <v>0</v>
      </c>
      <c r="AK17" s="82">
        <f t="shared" si="20"/>
        <v>0</v>
      </c>
      <c r="AL17" s="98">
        <f>'C1'!AL17</f>
        <v>0</v>
      </c>
      <c r="AM17" s="82">
        <f t="shared" si="21"/>
        <v>0</v>
      </c>
      <c r="AN17" s="98">
        <f>'C1'!AN17</f>
        <v>0</v>
      </c>
      <c r="AO17" s="82">
        <f t="shared" si="22"/>
        <v>0</v>
      </c>
      <c r="AP17" s="98">
        <f>'C1'!AP17</f>
        <v>0</v>
      </c>
      <c r="AQ17" s="82">
        <f t="shared" si="23"/>
        <v>0</v>
      </c>
      <c r="AR17" s="98">
        <f>'C1'!AR17</f>
        <v>0</v>
      </c>
      <c r="AS17" s="82">
        <f t="shared" si="24"/>
        <v>0</v>
      </c>
      <c r="AT17" s="98">
        <f>'C1'!AT17</f>
        <v>0</v>
      </c>
      <c r="AU17" s="82">
        <f t="shared" si="25"/>
        <v>0</v>
      </c>
      <c r="AV17" s="98">
        <f>'C1'!AV17</f>
        <v>0</v>
      </c>
      <c r="AW17" s="82">
        <f t="shared" si="26"/>
        <v>0</v>
      </c>
      <c r="AX17" s="98">
        <f>'C1'!AX17</f>
        <v>0</v>
      </c>
      <c r="AY17" s="82">
        <f t="shared" si="27"/>
        <v>0</v>
      </c>
      <c r="AZ17" s="98">
        <f>'C1'!AZ17</f>
        <v>0</v>
      </c>
      <c r="BA17" s="83">
        <f t="shared" si="2"/>
        <v>0</v>
      </c>
      <c r="BB17" s="68" t="str">
        <f t="shared" si="3"/>
        <v/>
      </c>
      <c r="BC17" s="98">
        <f>'C1'!BC17</f>
        <v>0</v>
      </c>
      <c r="BD17" s="82">
        <f t="shared" si="28"/>
        <v>0</v>
      </c>
      <c r="BE17" s="98">
        <f>'C1'!BE17</f>
        <v>0</v>
      </c>
      <c r="BF17" s="82">
        <f t="shared" si="29"/>
        <v>0</v>
      </c>
      <c r="BG17" s="98">
        <f>'C1'!BG17</f>
        <v>0</v>
      </c>
      <c r="BH17" s="82">
        <f t="shared" si="30"/>
        <v>0</v>
      </c>
      <c r="BI17" s="98">
        <f>'C1'!BI17</f>
        <v>0</v>
      </c>
      <c r="BJ17" s="82">
        <f t="shared" si="31"/>
        <v>0</v>
      </c>
      <c r="BK17" s="98">
        <f>'C1'!BK17</f>
        <v>0</v>
      </c>
      <c r="BL17" s="82">
        <f t="shared" si="32"/>
        <v>0</v>
      </c>
      <c r="BM17" s="98">
        <f>'C1'!BM17</f>
        <v>0</v>
      </c>
      <c r="BN17" s="82">
        <f t="shared" si="33"/>
        <v>0</v>
      </c>
      <c r="BO17" s="98">
        <f>'C1'!BO17</f>
        <v>0</v>
      </c>
      <c r="BP17" s="82">
        <f t="shared" si="34"/>
        <v>0</v>
      </c>
      <c r="BQ17" s="98">
        <f>'C1'!BQ17</f>
        <v>0</v>
      </c>
      <c r="BR17" s="82">
        <f t="shared" si="35"/>
        <v>0</v>
      </c>
      <c r="BS17" s="98">
        <f>'C1'!BS17</f>
        <v>0</v>
      </c>
      <c r="BT17" s="82">
        <f t="shared" si="36"/>
        <v>0</v>
      </c>
      <c r="BU17" s="98">
        <f>'C1'!BU17</f>
        <v>0</v>
      </c>
      <c r="BV17" s="82">
        <f t="shared" si="37"/>
        <v>0</v>
      </c>
      <c r="BW17" s="98">
        <f>'C1'!BW17</f>
        <v>0</v>
      </c>
      <c r="BX17" s="82">
        <f t="shared" si="38"/>
        <v>0</v>
      </c>
      <c r="BY17" s="98">
        <f>'C1'!BY17</f>
        <v>0</v>
      </c>
      <c r="BZ17" s="83">
        <f t="shared" si="4"/>
        <v>0</v>
      </c>
      <c r="CB17" s="70">
        <f t="shared" si="5"/>
        <v>0</v>
      </c>
    </row>
    <row r="18" spans="2:80" ht="9.9499999999999993" customHeight="1">
      <c r="B18" s="70">
        <f>'Q2'!BO16/'Q2'!$BO$50</f>
        <v>0</v>
      </c>
      <c r="D18" s="71" t="str">
        <f>'Q2'!B16</f>
        <v/>
      </c>
      <c r="E18" s="98">
        <f>'C1'!E18</f>
        <v>0</v>
      </c>
      <c r="F18" s="82">
        <f t="shared" si="0"/>
        <v>0</v>
      </c>
      <c r="G18" s="98">
        <f>'C1'!G18</f>
        <v>0</v>
      </c>
      <c r="H18" s="82">
        <f t="shared" si="6"/>
        <v>0</v>
      </c>
      <c r="I18" s="98">
        <f>'C1'!I18</f>
        <v>0</v>
      </c>
      <c r="J18" s="82">
        <f t="shared" si="7"/>
        <v>0</v>
      </c>
      <c r="K18" s="98">
        <f>'C1'!K18</f>
        <v>0</v>
      </c>
      <c r="L18" s="82">
        <f t="shared" si="8"/>
        <v>0</v>
      </c>
      <c r="M18" s="98">
        <f>'C1'!M18</f>
        <v>0</v>
      </c>
      <c r="N18" s="82">
        <f t="shared" si="9"/>
        <v>0</v>
      </c>
      <c r="O18" s="98">
        <f>'C1'!O18</f>
        <v>0</v>
      </c>
      <c r="P18" s="82">
        <f t="shared" si="10"/>
        <v>0</v>
      </c>
      <c r="Q18" s="98">
        <f>'C1'!Q18</f>
        <v>0</v>
      </c>
      <c r="R18" s="82">
        <f t="shared" si="11"/>
        <v>0</v>
      </c>
      <c r="S18" s="98">
        <f>'C1'!S18</f>
        <v>0</v>
      </c>
      <c r="T18" s="82">
        <f t="shared" si="12"/>
        <v>0</v>
      </c>
      <c r="U18" s="98">
        <f>'C1'!U18</f>
        <v>0</v>
      </c>
      <c r="V18" s="82">
        <f t="shared" si="13"/>
        <v>0</v>
      </c>
      <c r="W18" s="98">
        <f>'C1'!W18</f>
        <v>0</v>
      </c>
      <c r="X18" s="82">
        <f t="shared" si="14"/>
        <v>0</v>
      </c>
      <c r="Y18" s="98">
        <f>'C1'!Y18</f>
        <v>0</v>
      </c>
      <c r="Z18" s="82">
        <f t="shared" si="15"/>
        <v>0</v>
      </c>
      <c r="AA18" s="98">
        <f>'C1'!AA18</f>
        <v>0</v>
      </c>
      <c r="AB18" s="83">
        <f t="shared" si="16"/>
        <v>0</v>
      </c>
      <c r="AC18" s="68" t="str">
        <f t="shared" si="1"/>
        <v/>
      </c>
      <c r="AD18" s="98">
        <f>'C1'!AD18</f>
        <v>0</v>
      </c>
      <c r="AE18" s="82">
        <f t="shared" si="17"/>
        <v>0</v>
      </c>
      <c r="AF18" s="98">
        <f>'C1'!AF18</f>
        <v>0</v>
      </c>
      <c r="AG18" s="82">
        <f t="shared" si="18"/>
        <v>0</v>
      </c>
      <c r="AH18" s="98">
        <f>'C1'!AH18</f>
        <v>0</v>
      </c>
      <c r="AI18" s="82">
        <f t="shared" si="19"/>
        <v>0</v>
      </c>
      <c r="AJ18" s="98">
        <f>'C1'!AJ18</f>
        <v>0</v>
      </c>
      <c r="AK18" s="82">
        <f t="shared" si="20"/>
        <v>0</v>
      </c>
      <c r="AL18" s="98">
        <f>'C1'!AL18</f>
        <v>0</v>
      </c>
      <c r="AM18" s="82">
        <f t="shared" si="21"/>
        <v>0</v>
      </c>
      <c r="AN18" s="98">
        <f>'C1'!AN18</f>
        <v>0</v>
      </c>
      <c r="AO18" s="82">
        <f t="shared" si="22"/>
        <v>0</v>
      </c>
      <c r="AP18" s="98">
        <f>'C1'!AP18</f>
        <v>0</v>
      </c>
      <c r="AQ18" s="82">
        <f t="shared" si="23"/>
        <v>0</v>
      </c>
      <c r="AR18" s="98">
        <f>'C1'!AR18</f>
        <v>0</v>
      </c>
      <c r="AS18" s="82">
        <f t="shared" si="24"/>
        <v>0</v>
      </c>
      <c r="AT18" s="98">
        <f>'C1'!AT18</f>
        <v>0</v>
      </c>
      <c r="AU18" s="82">
        <f t="shared" si="25"/>
        <v>0</v>
      </c>
      <c r="AV18" s="98">
        <f>'C1'!AV18</f>
        <v>0</v>
      </c>
      <c r="AW18" s="82">
        <f t="shared" si="26"/>
        <v>0</v>
      </c>
      <c r="AX18" s="98">
        <f>'C1'!AX18</f>
        <v>0</v>
      </c>
      <c r="AY18" s="82">
        <f t="shared" si="27"/>
        <v>0</v>
      </c>
      <c r="AZ18" s="98">
        <f>'C1'!AZ18</f>
        <v>0</v>
      </c>
      <c r="BA18" s="83">
        <f t="shared" si="2"/>
        <v>0</v>
      </c>
      <c r="BB18" s="68" t="str">
        <f t="shared" si="3"/>
        <v/>
      </c>
      <c r="BC18" s="98">
        <f>'C1'!BC18</f>
        <v>0</v>
      </c>
      <c r="BD18" s="82">
        <f t="shared" si="28"/>
        <v>0</v>
      </c>
      <c r="BE18" s="98">
        <f>'C1'!BE18</f>
        <v>0</v>
      </c>
      <c r="BF18" s="82">
        <f t="shared" si="29"/>
        <v>0</v>
      </c>
      <c r="BG18" s="98">
        <f>'C1'!BG18</f>
        <v>0</v>
      </c>
      <c r="BH18" s="82">
        <f t="shared" si="30"/>
        <v>0</v>
      </c>
      <c r="BI18" s="98">
        <f>'C1'!BI18</f>
        <v>0</v>
      </c>
      <c r="BJ18" s="82">
        <f t="shared" si="31"/>
        <v>0</v>
      </c>
      <c r="BK18" s="98">
        <f>'C1'!BK18</f>
        <v>0</v>
      </c>
      <c r="BL18" s="82">
        <f t="shared" si="32"/>
        <v>0</v>
      </c>
      <c r="BM18" s="98">
        <f>'C1'!BM18</f>
        <v>0</v>
      </c>
      <c r="BN18" s="82">
        <f t="shared" si="33"/>
        <v>0</v>
      </c>
      <c r="BO18" s="98">
        <f>'C1'!BO18</f>
        <v>0</v>
      </c>
      <c r="BP18" s="82">
        <f t="shared" si="34"/>
        <v>0</v>
      </c>
      <c r="BQ18" s="98">
        <f>'C1'!BQ18</f>
        <v>0</v>
      </c>
      <c r="BR18" s="82">
        <f t="shared" si="35"/>
        <v>0</v>
      </c>
      <c r="BS18" s="98">
        <f>'C1'!BS18</f>
        <v>0</v>
      </c>
      <c r="BT18" s="82">
        <f t="shared" si="36"/>
        <v>0</v>
      </c>
      <c r="BU18" s="98">
        <f>'C1'!BU18</f>
        <v>0</v>
      </c>
      <c r="BV18" s="82">
        <f t="shared" si="37"/>
        <v>0</v>
      </c>
      <c r="BW18" s="98">
        <f>'C1'!BW18</f>
        <v>0</v>
      </c>
      <c r="BX18" s="82">
        <f t="shared" si="38"/>
        <v>0</v>
      </c>
      <c r="BY18" s="98">
        <f>'C1'!BY18</f>
        <v>0</v>
      </c>
      <c r="BZ18" s="83">
        <f t="shared" si="4"/>
        <v>0</v>
      </c>
      <c r="CB18" s="70">
        <f t="shared" si="5"/>
        <v>0</v>
      </c>
    </row>
    <row r="19" spans="2:80" ht="9.9499999999999993" customHeight="1">
      <c r="B19" s="70">
        <f>'Q2'!BO17/'Q2'!$BO$50</f>
        <v>0</v>
      </c>
      <c r="D19" s="71" t="str">
        <f>'Q2'!B17</f>
        <v/>
      </c>
      <c r="E19" s="98">
        <f>'C1'!E19</f>
        <v>0</v>
      </c>
      <c r="F19" s="82">
        <f t="shared" si="0"/>
        <v>0</v>
      </c>
      <c r="G19" s="98">
        <f>'C1'!G19</f>
        <v>0</v>
      </c>
      <c r="H19" s="82">
        <f t="shared" si="6"/>
        <v>0</v>
      </c>
      <c r="I19" s="98">
        <f>'C1'!I19</f>
        <v>0</v>
      </c>
      <c r="J19" s="82">
        <f t="shared" si="7"/>
        <v>0</v>
      </c>
      <c r="K19" s="98">
        <f>'C1'!K19</f>
        <v>0</v>
      </c>
      <c r="L19" s="82">
        <f t="shared" si="8"/>
        <v>0</v>
      </c>
      <c r="M19" s="98">
        <f>'C1'!M19</f>
        <v>0</v>
      </c>
      <c r="N19" s="82">
        <f t="shared" si="9"/>
        <v>0</v>
      </c>
      <c r="O19" s="98">
        <f>'C1'!O19</f>
        <v>0</v>
      </c>
      <c r="P19" s="82">
        <f t="shared" si="10"/>
        <v>0</v>
      </c>
      <c r="Q19" s="98">
        <f>'C1'!Q19</f>
        <v>0</v>
      </c>
      <c r="R19" s="82">
        <f t="shared" si="11"/>
        <v>0</v>
      </c>
      <c r="S19" s="98">
        <f>'C1'!S19</f>
        <v>0</v>
      </c>
      <c r="T19" s="82">
        <f t="shared" si="12"/>
        <v>0</v>
      </c>
      <c r="U19" s="98">
        <f>'C1'!U19</f>
        <v>0</v>
      </c>
      <c r="V19" s="82">
        <f t="shared" si="13"/>
        <v>0</v>
      </c>
      <c r="W19" s="98">
        <f>'C1'!W19</f>
        <v>0</v>
      </c>
      <c r="X19" s="82">
        <f t="shared" si="14"/>
        <v>0</v>
      </c>
      <c r="Y19" s="98">
        <f>'C1'!Y19</f>
        <v>0</v>
      </c>
      <c r="Z19" s="82">
        <f t="shared" si="15"/>
        <v>0</v>
      </c>
      <c r="AA19" s="98">
        <f>'C1'!AA19</f>
        <v>0</v>
      </c>
      <c r="AB19" s="83">
        <f t="shared" si="16"/>
        <v>0</v>
      </c>
      <c r="AC19" s="68" t="str">
        <f t="shared" si="1"/>
        <v/>
      </c>
      <c r="AD19" s="98">
        <f>'C1'!AD19</f>
        <v>0</v>
      </c>
      <c r="AE19" s="82">
        <f t="shared" si="17"/>
        <v>0</v>
      </c>
      <c r="AF19" s="98">
        <f>'C1'!AF19</f>
        <v>0</v>
      </c>
      <c r="AG19" s="82">
        <f t="shared" si="18"/>
        <v>0</v>
      </c>
      <c r="AH19" s="98">
        <f>'C1'!AH19</f>
        <v>0</v>
      </c>
      <c r="AI19" s="82">
        <f t="shared" si="19"/>
        <v>0</v>
      </c>
      <c r="AJ19" s="98">
        <f>'C1'!AJ19</f>
        <v>0</v>
      </c>
      <c r="AK19" s="82">
        <f t="shared" si="20"/>
        <v>0</v>
      </c>
      <c r="AL19" s="98">
        <f>'C1'!AL19</f>
        <v>0</v>
      </c>
      <c r="AM19" s="82">
        <f t="shared" si="21"/>
        <v>0</v>
      </c>
      <c r="AN19" s="98">
        <f>'C1'!AN19</f>
        <v>0</v>
      </c>
      <c r="AO19" s="82">
        <f t="shared" si="22"/>
        <v>0</v>
      </c>
      <c r="AP19" s="98">
        <f>'C1'!AP19</f>
        <v>0</v>
      </c>
      <c r="AQ19" s="82">
        <f t="shared" si="23"/>
        <v>0</v>
      </c>
      <c r="AR19" s="98">
        <f>'C1'!AR19</f>
        <v>0</v>
      </c>
      <c r="AS19" s="82">
        <f t="shared" si="24"/>
        <v>0</v>
      </c>
      <c r="AT19" s="98">
        <f>'C1'!AT19</f>
        <v>0</v>
      </c>
      <c r="AU19" s="82">
        <f t="shared" si="25"/>
        <v>0</v>
      </c>
      <c r="AV19" s="98">
        <f>'C1'!AV19</f>
        <v>0</v>
      </c>
      <c r="AW19" s="82">
        <f t="shared" si="26"/>
        <v>0</v>
      </c>
      <c r="AX19" s="98">
        <f>'C1'!AX19</f>
        <v>0</v>
      </c>
      <c r="AY19" s="82">
        <f t="shared" si="27"/>
        <v>0</v>
      </c>
      <c r="AZ19" s="98">
        <f>'C1'!AZ19</f>
        <v>0</v>
      </c>
      <c r="BA19" s="83">
        <f t="shared" si="2"/>
        <v>0</v>
      </c>
      <c r="BB19" s="68" t="str">
        <f t="shared" si="3"/>
        <v/>
      </c>
      <c r="BC19" s="98">
        <f>'C1'!BC19</f>
        <v>0</v>
      </c>
      <c r="BD19" s="82">
        <f t="shared" si="28"/>
        <v>0</v>
      </c>
      <c r="BE19" s="98">
        <f>'C1'!BE19</f>
        <v>0</v>
      </c>
      <c r="BF19" s="82">
        <f t="shared" si="29"/>
        <v>0</v>
      </c>
      <c r="BG19" s="98">
        <f>'C1'!BG19</f>
        <v>0</v>
      </c>
      <c r="BH19" s="82">
        <f t="shared" si="30"/>
        <v>0</v>
      </c>
      <c r="BI19" s="98">
        <f>'C1'!BI19</f>
        <v>0</v>
      </c>
      <c r="BJ19" s="82">
        <f t="shared" si="31"/>
        <v>0</v>
      </c>
      <c r="BK19" s="98">
        <f>'C1'!BK19</f>
        <v>0</v>
      </c>
      <c r="BL19" s="82">
        <f t="shared" si="32"/>
        <v>0</v>
      </c>
      <c r="BM19" s="98">
        <f>'C1'!BM19</f>
        <v>0</v>
      </c>
      <c r="BN19" s="82">
        <f t="shared" si="33"/>
        <v>0</v>
      </c>
      <c r="BO19" s="98">
        <f>'C1'!BO19</f>
        <v>0</v>
      </c>
      <c r="BP19" s="82">
        <f t="shared" si="34"/>
        <v>0</v>
      </c>
      <c r="BQ19" s="98">
        <f>'C1'!BQ19</f>
        <v>0</v>
      </c>
      <c r="BR19" s="82">
        <f t="shared" si="35"/>
        <v>0</v>
      </c>
      <c r="BS19" s="98">
        <f>'C1'!BS19</f>
        <v>0</v>
      </c>
      <c r="BT19" s="82">
        <f t="shared" si="36"/>
        <v>0</v>
      </c>
      <c r="BU19" s="98">
        <f>'C1'!BU19</f>
        <v>0</v>
      </c>
      <c r="BV19" s="82">
        <f t="shared" si="37"/>
        <v>0</v>
      </c>
      <c r="BW19" s="98">
        <f>'C1'!BW19</f>
        <v>0</v>
      </c>
      <c r="BX19" s="82">
        <f t="shared" si="38"/>
        <v>0</v>
      </c>
      <c r="BY19" s="98">
        <f>'C1'!BY19</f>
        <v>0</v>
      </c>
      <c r="BZ19" s="83">
        <f t="shared" si="4"/>
        <v>0</v>
      </c>
      <c r="CB19" s="70">
        <f t="shared" si="5"/>
        <v>0</v>
      </c>
    </row>
    <row r="20" spans="2:80" ht="9.9499999999999993" customHeight="1">
      <c r="B20" s="70">
        <f>'Q2'!BO18/'Q2'!$BO$50</f>
        <v>0</v>
      </c>
      <c r="D20" s="71" t="str">
        <f>'Q2'!B18</f>
        <v/>
      </c>
      <c r="E20" s="98">
        <f>'C1'!E20</f>
        <v>0</v>
      </c>
      <c r="F20" s="82">
        <f t="shared" si="0"/>
        <v>0</v>
      </c>
      <c r="G20" s="98">
        <f>'C1'!G20</f>
        <v>0</v>
      </c>
      <c r="H20" s="82">
        <f t="shared" si="6"/>
        <v>0</v>
      </c>
      <c r="I20" s="98">
        <f>'C1'!I20</f>
        <v>0</v>
      </c>
      <c r="J20" s="82">
        <f t="shared" si="7"/>
        <v>0</v>
      </c>
      <c r="K20" s="98">
        <f>'C1'!K20</f>
        <v>0</v>
      </c>
      <c r="L20" s="82">
        <f t="shared" si="8"/>
        <v>0</v>
      </c>
      <c r="M20" s="98">
        <f>'C1'!M20</f>
        <v>0</v>
      </c>
      <c r="N20" s="82">
        <f t="shared" si="9"/>
        <v>0</v>
      </c>
      <c r="O20" s="98">
        <f>'C1'!O20</f>
        <v>0</v>
      </c>
      <c r="P20" s="82">
        <f t="shared" si="10"/>
        <v>0</v>
      </c>
      <c r="Q20" s="98">
        <f>'C1'!Q20</f>
        <v>0</v>
      </c>
      <c r="R20" s="82">
        <f t="shared" si="11"/>
        <v>0</v>
      </c>
      <c r="S20" s="98">
        <f>'C1'!S20</f>
        <v>0</v>
      </c>
      <c r="T20" s="82">
        <f t="shared" si="12"/>
        <v>0</v>
      </c>
      <c r="U20" s="98">
        <f>'C1'!U20</f>
        <v>0</v>
      </c>
      <c r="V20" s="82">
        <f t="shared" si="13"/>
        <v>0</v>
      </c>
      <c r="W20" s="98">
        <f>'C1'!W20</f>
        <v>0</v>
      </c>
      <c r="X20" s="82">
        <f t="shared" si="14"/>
        <v>0</v>
      </c>
      <c r="Y20" s="98">
        <f>'C1'!Y20</f>
        <v>0</v>
      </c>
      <c r="Z20" s="82">
        <f t="shared" si="15"/>
        <v>0</v>
      </c>
      <c r="AA20" s="98">
        <f>'C1'!AA20</f>
        <v>0</v>
      </c>
      <c r="AB20" s="83">
        <f t="shared" si="16"/>
        <v>0</v>
      </c>
      <c r="AC20" s="68" t="str">
        <f t="shared" si="1"/>
        <v/>
      </c>
      <c r="AD20" s="98">
        <f>'C1'!AD20</f>
        <v>0</v>
      </c>
      <c r="AE20" s="82">
        <f t="shared" si="17"/>
        <v>0</v>
      </c>
      <c r="AF20" s="98">
        <f>'C1'!AF20</f>
        <v>0</v>
      </c>
      <c r="AG20" s="82">
        <f t="shared" si="18"/>
        <v>0</v>
      </c>
      <c r="AH20" s="98">
        <f>'C1'!AH20</f>
        <v>0</v>
      </c>
      <c r="AI20" s="82">
        <f t="shared" si="19"/>
        <v>0</v>
      </c>
      <c r="AJ20" s="98">
        <f>'C1'!AJ20</f>
        <v>0</v>
      </c>
      <c r="AK20" s="82">
        <f t="shared" si="20"/>
        <v>0</v>
      </c>
      <c r="AL20" s="98">
        <f>'C1'!AL20</f>
        <v>0</v>
      </c>
      <c r="AM20" s="82">
        <f t="shared" si="21"/>
        <v>0</v>
      </c>
      <c r="AN20" s="98">
        <f>'C1'!AN20</f>
        <v>0</v>
      </c>
      <c r="AO20" s="82">
        <f t="shared" si="22"/>
        <v>0</v>
      </c>
      <c r="AP20" s="98">
        <f>'C1'!AP20</f>
        <v>0</v>
      </c>
      <c r="AQ20" s="82">
        <f t="shared" si="23"/>
        <v>0</v>
      </c>
      <c r="AR20" s="98">
        <f>'C1'!AR20</f>
        <v>0</v>
      </c>
      <c r="AS20" s="82">
        <f t="shared" si="24"/>
        <v>0</v>
      </c>
      <c r="AT20" s="98">
        <f>'C1'!AT20</f>
        <v>0</v>
      </c>
      <c r="AU20" s="82">
        <f t="shared" si="25"/>
        <v>0</v>
      </c>
      <c r="AV20" s="98">
        <f>'C1'!AV20</f>
        <v>0</v>
      </c>
      <c r="AW20" s="82">
        <f t="shared" si="26"/>
        <v>0</v>
      </c>
      <c r="AX20" s="98">
        <f>'C1'!AX20</f>
        <v>0</v>
      </c>
      <c r="AY20" s="82">
        <f t="shared" si="27"/>
        <v>0</v>
      </c>
      <c r="AZ20" s="98">
        <f>'C1'!AZ20</f>
        <v>0</v>
      </c>
      <c r="BA20" s="83">
        <f t="shared" si="2"/>
        <v>0</v>
      </c>
      <c r="BB20" s="68" t="str">
        <f t="shared" si="3"/>
        <v/>
      </c>
      <c r="BC20" s="98">
        <f>'C1'!BC20</f>
        <v>0</v>
      </c>
      <c r="BD20" s="82">
        <f t="shared" si="28"/>
        <v>0</v>
      </c>
      <c r="BE20" s="98">
        <f>'C1'!BE20</f>
        <v>0</v>
      </c>
      <c r="BF20" s="82">
        <f t="shared" si="29"/>
        <v>0</v>
      </c>
      <c r="BG20" s="98">
        <f>'C1'!BG20</f>
        <v>0</v>
      </c>
      <c r="BH20" s="82">
        <f t="shared" si="30"/>
        <v>0</v>
      </c>
      <c r="BI20" s="98">
        <f>'C1'!BI20</f>
        <v>0</v>
      </c>
      <c r="BJ20" s="82">
        <f t="shared" si="31"/>
        <v>0</v>
      </c>
      <c r="BK20" s="98">
        <f>'C1'!BK20</f>
        <v>0</v>
      </c>
      <c r="BL20" s="82">
        <f t="shared" si="32"/>
        <v>0</v>
      </c>
      <c r="BM20" s="98">
        <f>'C1'!BM20</f>
        <v>0</v>
      </c>
      <c r="BN20" s="82">
        <f t="shared" si="33"/>
        <v>0</v>
      </c>
      <c r="BO20" s="98">
        <f>'C1'!BO20</f>
        <v>0</v>
      </c>
      <c r="BP20" s="82">
        <f t="shared" si="34"/>
        <v>0</v>
      </c>
      <c r="BQ20" s="98">
        <f>'C1'!BQ20</f>
        <v>0</v>
      </c>
      <c r="BR20" s="82">
        <f t="shared" si="35"/>
        <v>0</v>
      </c>
      <c r="BS20" s="98">
        <f>'C1'!BS20</f>
        <v>0</v>
      </c>
      <c r="BT20" s="82">
        <f t="shared" si="36"/>
        <v>0</v>
      </c>
      <c r="BU20" s="98">
        <f>'C1'!BU20</f>
        <v>0</v>
      </c>
      <c r="BV20" s="82">
        <f t="shared" si="37"/>
        <v>0</v>
      </c>
      <c r="BW20" s="98">
        <f>'C1'!BW20</f>
        <v>0</v>
      </c>
      <c r="BX20" s="82">
        <f t="shared" si="38"/>
        <v>0</v>
      </c>
      <c r="BY20" s="98">
        <f>'C1'!BY20</f>
        <v>0</v>
      </c>
      <c r="BZ20" s="83">
        <f t="shared" si="4"/>
        <v>0</v>
      </c>
      <c r="CB20" s="70">
        <f t="shared" si="5"/>
        <v>0</v>
      </c>
    </row>
    <row r="21" spans="2:80" ht="9.9499999999999993" customHeight="1">
      <c r="B21" s="70">
        <f>'Q2'!BO19/'Q2'!$BO$50</f>
        <v>0</v>
      </c>
      <c r="D21" s="71" t="str">
        <f>'Q2'!B19</f>
        <v/>
      </c>
      <c r="E21" s="98">
        <f>'C1'!E21</f>
        <v>0</v>
      </c>
      <c r="F21" s="82">
        <f t="shared" si="0"/>
        <v>0</v>
      </c>
      <c r="G21" s="98">
        <f>'C1'!G21</f>
        <v>0</v>
      </c>
      <c r="H21" s="82">
        <f t="shared" si="6"/>
        <v>0</v>
      </c>
      <c r="I21" s="98">
        <f>'C1'!I21</f>
        <v>0</v>
      </c>
      <c r="J21" s="82">
        <f t="shared" si="7"/>
        <v>0</v>
      </c>
      <c r="K21" s="98">
        <f>'C1'!K21</f>
        <v>0</v>
      </c>
      <c r="L21" s="82">
        <f t="shared" si="8"/>
        <v>0</v>
      </c>
      <c r="M21" s="98">
        <f>'C1'!M21</f>
        <v>0</v>
      </c>
      <c r="N21" s="82">
        <f t="shared" si="9"/>
        <v>0</v>
      </c>
      <c r="O21" s="98">
        <f>'C1'!O21</f>
        <v>0</v>
      </c>
      <c r="P21" s="82">
        <f t="shared" si="10"/>
        <v>0</v>
      </c>
      <c r="Q21" s="98">
        <f>'C1'!Q21</f>
        <v>0</v>
      </c>
      <c r="R21" s="82">
        <f t="shared" si="11"/>
        <v>0</v>
      </c>
      <c r="S21" s="98">
        <f>'C1'!S21</f>
        <v>0</v>
      </c>
      <c r="T21" s="82">
        <f t="shared" si="12"/>
        <v>0</v>
      </c>
      <c r="U21" s="98">
        <f>'C1'!U21</f>
        <v>0</v>
      </c>
      <c r="V21" s="82">
        <f t="shared" si="13"/>
        <v>0</v>
      </c>
      <c r="W21" s="98">
        <f>'C1'!W21</f>
        <v>0</v>
      </c>
      <c r="X21" s="82">
        <f t="shared" si="14"/>
        <v>0</v>
      </c>
      <c r="Y21" s="98">
        <f>'C1'!Y21</f>
        <v>0</v>
      </c>
      <c r="Z21" s="82">
        <f t="shared" si="15"/>
        <v>0</v>
      </c>
      <c r="AA21" s="98">
        <f>'C1'!AA21</f>
        <v>0</v>
      </c>
      <c r="AB21" s="83">
        <f t="shared" si="16"/>
        <v>0</v>
      </c>
      <c r="AC21" s="68" t="str">
        <f t="shared" si="1"/>
        <v/>
      </c>
      <c r="AD21" s="98">
        <f>'C1'!AD21</f>
        <v>0</v>
      </c>
      <c r="AE21" s="82">
        <f t="shared" si="17"/>
        <v>0</v>
      </c>
      <c r="AF21" s="98">
        <f>'C1'!AF21</f>
        <v>0</v>
      </c>
      <c r="AG21" s="82">
        <f t="shared" si="18"/>
        <v>0</v>
      </c>
      <c r="AH21" s="98">
        <f>'C1'!AH21</f>
        <v>0</v>
      </c>
      <c r="AI21" s="82">
        <f t="shared" si="19"/>
        <v>0</v>
      </c>
      <c r="AJ21" s="98">
        <f>'C1'!AJ21</f>
        <v>0</v>
      </c>
      <c r="AK21" s="82">
        <f t="shared" si="20"/>
        <v>0</v>
      </c>
      <c r="AL21" s="98">
        <f>'C1'!AL21</f>
        <v>0</v>
      </c>
      <c r="AM21" s="82">
        <f t="shared" si="21"/>
        <v>0</v>
      </c>
      <c r="AN21" s="98">
        <f>'C1'!AN21</f>
        <v>0</v>
      </c>
      <c r="AO21" s="82">
        <f t="shared" si="22"/>
        <v>0</v>
      </c>
      <c r="AP21" s="98">
        <f>'C1'!AP21</f>
        <v>0</v>
      </c>
      <c r="AQ21" s="82">
        <f t="shared" si="23"/>
        <v>0</v>
      </c>
      <c r="AR21" s="98">
        <f>'C1'!AR21</f>
        <v>0</v>
      </c>
      <c r="AS21" s="82">
        <f t="shared" si="24"/>
        <v>0</v>
      </c>
      <c r="AT21" s="98">
        <f>'C1'!AT21</f>
        <v>0</v>
      </c>
      <c r="AU21" s="82">
        <f t="shared" si="25"/>
        <v>0</v>
      </c>
      <c r="AV21" s="98">
        <f>'C1'!AV21</f>
        <v>0</v>
      </c>
      <c r="AW21" s="82">
        <f t="shared" si="26"/>
        <v>0</v>
      </c>
      <c r="AX21" s="98">
        <f>'C1'!AX21</f>
        <v>0</v>
      </c>
      <c r="AY21" s="82">
        <f t="shared" si="27"/>
        <v>0</v>
      </c>
      <c r="AZ21" s="98">
        <f>'C1'!AZ21</f>
        <v>0</v>
      </c>
      <c r="BA21" s="83">
        <f t="shared" si="2"/>
        <v>0</v>
      </c>
      <c r="BB21" s="68" t="str">
        <f t="shared" si="3"/>
        <v/>
      </c>
      <c r="BC21" s="98">
        <f>'C1'!BC21</f>
        <v>0</v>
      </c>
      <c r="BD21" s="82">
        <f t="shared" si="28"/>
        <v>0</v>
      </c>
      <c r="BE21" s="98">
        <f>'C1'!BE21</f>
        <v>0</v>
      </c>
      <c r="BF21" s="82">
        <f t="shared" si="29"/>
        <v>0</v>
      </c>
      <c r="BG21" s="98">
        <f>'C1'!BG21</f>
        <v>0</v>
      </c>
      <c r="BH21" s="82">
        <f t="shared" si="30"/>
        <v>0</v>
      </c>
      <c r="BI21" s="98">
        <f>'C1'!BI21</f>
        <v>0</v>
      </c>
      <c r="BJ21" s="82">
        <f t="shared" si="31"/>
        <v>0</v>
      </c>
      <c r="BK21" s="98">
        <f>'C1'!BK21</f>
        <v>0</v>
      </c>
      <c r="BL21" s="82">
        <f t="shared" si="32"/>
        <v>0</v>
      </c>
      <c r="BM21" s="98">
        <f>'C1'!BM21</f>
        <v>0</v>
      </c>
      <c r="BN21" s="82">
        <f t="shared" si="33"/>
        <v>0</v>
      </c>
      <c r="BO21" s="98">
        <f>'C1'!BO21</f>
        <v>0</v>
      </c>
      <c r="BP21" s="82">
        <f t="shared" si="34"/>
        <v>0</v>
      </c>
      <c r="BQ21" s="98">
        <f>'C1'!BQ21</f>
        <v>0</v>
      </c>
      <c r="BR21" s="82">
        <f t="shared" si="35"/>
        <v>0</v>
      </c>
      <c r="BS21" s="98">
        <f>'C1'!BS21</f>
        <v>0</v>
      </c>
      <c r="BT21" s="82">
        <f t="shared" si="36"/>
        <v>0</v>
      </c>
      <c r="BU21" s="98">
        <f>'C1'!BU21</f>
        <v>0</v>
      </c>
      <c r="BV21" s="82">
        <f t="shared" si="37"/>
        <v>0</v>
      </c>
      <c r="BW21" s="98">
        <f>'C1'!BW21</f>
        <v>0</v>
      </c>
      <c r="BX21" s="82">
        <f t="shared" si="38"/>
        <v>0</v>
      </c>
      <c r="BY21" s="98">
        <f>'C1'!BY21</f>
        <v>0</v>
      </c>
      <c r="BZ21" s="83">
        <f t="shared" si="4"/>
        <v>0</v>
      </c>
      <c r="CB21" s="70">
        <f t="shared" si="5"/>
        <v>0</v>
      </c>
    </row>
    <row r="22" spans="2:80" ht="9.9499999999999993" customHeight="1">
      <c r="B22" s="70">
        <f>'Q2'!BO20/'Q2'!$BO$50</f>
        <v>0</v>
      </c>
      <c r="D22" s="71" t="str">
        <f>'Q2'!B20</f>
        <v/>
      </c>
      <c r="E22" s="98">
        <f>'C1'!E22</f>
        <v>0</v>
      </c>
      <c r="F22" s="82">
        <f t="shared" si="0"/>
        <v>0</v>
      </c>
      <c r="G22" s="98">
        <f>'C1'!G22</f>
        <v>0</v>
      </c>
      <c r="H22" s="82">
        <f t="shared" si="6"/>
        <v>0</v>
      </c>
      <c r="I22" s="98">
        <f>'C1'!I22</f>
        <v>0</v>
      </c>
      <c r="J22" s="82">
        <f t="shared" si="7"/>
        <v>0</v>
      </c>
      <c r="K22" s="98">
        <f>'C1'!K22</f>
        <v>0</v>
      </c>
      <c r="L22" s="82">
        <f t="shared" si="8"/>
        <v>0</v>
      </c>
      <c r="M22" s="98">
        <f>'C1'!M22</f>
        <v>0</v>
      </c>
      <c r="N22" s="82">
        <f t="shared" si="9"/>
        <v>0</v>
      </c>
      <c r="O22" s="98">
        <f>'C1'!O22</f>
        <v>0</v>
      </c>
      <c r="P22" s="82">
        <f t="shared" si="10"/>
        <v>0</v>
      </c>
      <c r="Q22" s="98">
        <f>'C1'!Q22</f>
        <v>0</v>
      </c>
      <c r="R22" s="82">
        <f t="shared" si="11"/>
        <v>0</v>
      </c>
      <c r="S22" s="98">
        <f>'C1'!S22</f>
        <v>0</v>
      </c>
      <c r="T22" s="82">
        <f t="shared" si="12"/>
        <v>0</v>
      </c>
      <c r="U22" s="98">
        <f>'C1'!U22</f>
        <v>0</v>
      </c>
      <c r="V22" s="82">
        <f t="shared" si="13"/>
        <v>0</v>
      </c>
      <c r="W22" s="98">
        <f>'C1'!W22</f>
        <v>0</v>
      </c>
      <c r="X22" s="82">
        <f t="shared" si="14"/>
        <v>0</v>
      </c>
      <c r="Y22" s="98">
        <f>'C1'!Y22</f>
        <v>0</v>
      </c>
      <c r="Z22" s="82">
        <f t="shared" si="15"/>
        <v>0</v>
      </c>
      <c r="AA22" s="98">
        <f>'C1'!AA22</f>
        <v>0</v>
      </c>
      <c r="AB22" s="83">
        <f t="shared" si="16"/>
        <v>0</v>
      </c>
      <c r="AC22" s="68" t="str">
        <f t="shared" si="1"/>
        <v/>
      </c>
      <c r="AD22" s="98">
        <f>'C1'!AD22</f>
        <v>0</v>
      </c>
      <c r="AE22" s="82">
        <f t="shared" si="17"/>
        <v>0</v>
      </c>
      <c r="AF22" s="98">
        <f>'C1'!AF22</f>
        <v>0</v>
      </c>
      <c r="AG22" s="82">
        <f t="shared" si="18"/>
        <v>0</v>
      </c>
      <c r="AH22" s="98">
        <f>'C1'!AH22</f>
        <v>0</v>
      </c>
      <c r="AI22" s="82">
        <f t="shared" si="19"/>
        <v>0</v>
      </c>
      <c r="AJ22" s="98">
        <f>'C1'!AJ22</f>
        <v>0</v>
      </c>
      <c r="AK22" s="82">
        <f t="shared" si="20"/>
        <v>0</v>
      </c>
      <c r="AL22" s="98">
        <f>'C1'!AL22</f>
        <v>0</v>
      </c>
      <c r="AM22" s="82">
        <f t="shared" si="21"/>
        <v>0</v>
      </c>
      <c r="AN22" s="98">
        <f>'C1'!AN22</f>
        <v>0</v>
      </c>
      <c r="AO22" s="82">
        <f t="shared" si="22"/>
        <v>0</v>
      </c>
      <c r="AP22" s="98">
        <f>'C1'!AP22</f>
        <v>0</v>
      </c>
      <c r="AQ22" s="82">
        <f t="shared" si="23"/>
        <v>0</v>
      </c>
      <c r="AR22" s="98">
        <f>'C1'!AR22</f>
        <v>0</v>
      </c>
      <c r="AS22" s="82">
        <f t="shared" si="24"/>
        <v>0</v>
      </c>
      <c r="AT22" s="98">
        <f>'C1'!AT22</f>
        <v>0</v>
      </c>
      <c r="AU22" s="82">
        <f t="shared" si="25"/>
        <v>0</v>
      </c>
      <c r="AV22" s="98">
        <f>'C1'!AV22</f>
        <v>0</v>
      </c>
      <c r="AW22" s="82">
        <f t="shared" si="26"/>
        <v>0</v>
      </c>
      <c r="AX22" s="98">
        <f>'C1'!AX22</f>
        <v>0</v>
      </c>
      <c r="AY22" s="82">
        <f t="shared" si="27"/>
        <v>0</v>
      </c>
      <c r="AZ22" s="98">
        <f>'C1'!AZ22</f>
        <v>0</v>
      </c>
      <c r="BA22" s="83">
        <f t="shared" si="2"/>
        <v>0</v>
      </c>
      <c r="BB22" s="68" t="str">
        <f t="shared" si="3"/>
        <v/>
      </c>
      <c r="BC22" s="98">
        <f>'C1'!BC22</f>
        <v>0</v>
      </c>
      <c r="BD22" s="82">
        <f t="shared" si="28"/>
        <v>0</v>
      </c>
      <c r="BE22" s="98">
        <f>'C1'!BE22</f>
        <v>0</v>
      </c>
      <c r="BF22" s="82">
        <f t="shared" si="29"/>
        <v>0</v>
      </c>
      <c r="BG22" s="98">
        <f>'C1'!BG22</f>
        <v>0</v>
      </c>
      <c r="BH22" s="82">
        <f t="shared" si="30"/>
        <v>0</v>
      </c>
      <c r="BI22" s="98">
        <f>'C1'!BI22</f>
        <v>0</v>
      </c>
      <c r="BJ22" s="82">
        <f t="shared" si="31"/>
        <v>0</v>
      </c>
      <c r="BK22" s="98">
        <f>'C1'!BK22</f>
        <v>0</v>
      </c>
      <c r="BL22" s="82">
        <f t="shared" si="32"/>
        <v>0</v>
      </c>
      <c r="BM22" s="98">
        <f>'C1'!BM22</f>
        <v>0</v>
      </c>
      <c r="BN22" s="82">
        <f t="shared" si="33"/>
        <v>0</v>
      </c>
      <c r="BO22" s="98">
        <f>'C1'!BO22</f>
        <v>0</v>
      </c>
      <c r="BP22" s="82">
        <f t="shared" si="34"/>
        <v>0</v>
      </c>
      <c r="BQ22" s="98">
        <f>'C1'!BQ22</f>
        <v>0</v>
      </c>
      <c r="BR22" s="82">
        <f t="shared" si="35"/>
        <v>0</v>
      </c>
      <c r="BS22" s="98">
        <f>'C1'!BS22</f>
        <v>0</v>
      </c>
      <c r="BT22" s="82">
        <f t="shared" si="36"/>
        <v>0</v>
      </c>
      <c r="BU22" s="98">
        <f>'C1'!BU22</f>
        <v>0</v>
      </c>
      <c r="BV22" s="82">
        <f t="shared" si="37"/>
        <v>0</v>
      </c>
      <c r="BW22" s="98">
        <f>'C1'!BW22</f>
        <v>0</v>
      </c>
      <c r="BX22" s="82">
        <f t="shared" si="38"/>
        <v>0</v>
      </c>
      <c r="BY22" s="98">
        <f>'C1'!BY22</f>
        <v>0</v>
      </c>
      <c r="BZ22" s="83">
        <f t="shared" si="4"/>
        <v>0</v>
      </c>
      <c r="CB22" s="70">
        <f t="shared" si="5"/>
        <v>0</v>
      </c>
    </row>
    <row r="23" spans="2:80" ht="9.9499999999999993" customHeight="1">
      <c r="B23" s="70">
        <f>'Q2'!BO21/'Q2'!$BO$50</f>
        <v>0</v>
      </c>
      <c r="D23" s="71" t="str">
        <f>'Q2'!B21</f>
        <v/>
      </c>
      <c r="E23" s="98">
        <f>'C1'!E23</f>
        <v>0</v>
      </c>
      <c r="F23" s="82">
        <f t="shared" si="0"/>
        <v>0</v>
      </c>
      <c r="G23" s="98">
        <f>'C1'!G23</f>
        <v>0</v>
      </c>
      <c r="H23" s="82">
        <f t="shared" si="6"/>
        <v>0</v>
      </c>
      <c r="I23" s="98">
        <f>'C1'!I23</f>
        <v>0</v>
      </c>
      <c r="J23" s="82">
        <f t="shared" si="7"/>
        <v>0</v>
      </c>
      <c r="K23" s="98">
        <f>'C1'!K23</f>
        <v>0</v>
      </c>
      <c r="L23" s="82">
        <f t="shared" si="8"/>
        <v>0</v>
      </c>
      <c r="M23" s="98">
        <f>'C1'!M23</f>
        <v>0</v>
      </c>
      <c r="N23" s="82">
        <f t="shared" si="9"/>
        <v>0</v>
      </c>
      <c r="O23" s="98">
        <f>'C1'!O23</f>
        <v>0</v>
      </c>
      <c r="P23" s="82">
        <f t="shared" si="10"/>
        <v>0</v>
      </c>
      <c r="Q23" s="98">
        <f>'C1'!Q23</f>
        <v>0</v>
      </c>
      <c r="R23" s="82">
        <f t="shared" si="11"/>
        <v>0</v>
      </c>
      <c r="S23" s="98">
        <f>'C1'!S23</f>
        <v>0</v>
      </c>
      <c r="T23" s="82">
        <f t="shared" si="12"/>
        <v>0</v>
      </c>
      <c r="U23" s="98">
        <f>'C1'!U23</f>
        <v>0</v>
      </c>
      <c r="V23" s="82">
        <f t="shared" si="13"/>
        <v>0</v>
      </c>
      <c r="W23" s="98">
        <f>'C1'!W23</f>
        <v>0</v>
      </c>
      <c r="X23" s="82">
        <f t="shared" si="14"/>
        <v>0</v>
      </c>
      <c r="Y23" s="98">
        <f>'C1'!Y23</f>
        <v>0</v>
      </c>
      <c r="Z23" s="82">
        <f t="shared" si="15"/>
        <v>0</v>
      </c>
      <c r="AA23" s="98">
        <f>'C1'!AA23</f>
        <v>0</v>
      </c>
      <c r="AB23" s="83">
        <f t="shared" si="16"/>
        <v>0</v>
      </c>
      <c r="AC23" s="68" t="str">
        <f t="shared" si="1"/>
        <v/>
      </c>
      <c r="AD23" s="98">
        <f>'C1'!AD23</f>
        <v>0</v>
      </c>
      <c r="AE23" s="82">
        <f t="shared" si="17"/>
        <v>0</v>
      </c>
      <c r="AF23" s="98">
        <f>'C1'!AF23</f>
        <v>0</v>
      </c>
      <c r="AG23" s="82">
        <f t="shared" si="18"/>
        <v>0</v>
      </c>
      <c r="AH23" s="98">
        <f>'C1'!AH23</f>
        <v>0</v>
      </c>
      <c r="AI23" s="82">
        <f t="shared" si="19"/>
        <v>0</v>
      </c>
      <c r="AJ23" s="98">
        <f>'C1'!AJ23</f>
        <v>0</v>
      </c>
      <c r="AK23" s="82">
        <f t="shared" si="20"/>
        <v>0</v>
      </c>
      <c r="AL23" s="98">
        <f>'C1'!AL23</f>
        <v>0</v>
      </c>
      <c r="AM23" s="82">
        <f t="shared" si="21"/>
        <v>0</v>
      </c>
      <c r="AN23" s="98">
        <f>'C1'!AN23</f>
        <v>0</v>
      </c>
      <c r="AO23" s="82">
        <f t="shared" si="22"/>
        <v>0</v>
      </c>
      <c r="AP23" s="98">
        <f>'C1'!AP23</f>
        <v>0</v>
      </c>
      <c r="AQ23" s="82">
        <f t="shared" si="23"/>
        <v>0</v>
      </c>
      <c r="AR23" s="98">
        <f>'C1'!AR23</f>
        <v>0</v>
      </c>
      <c r="AS23" s="82">
        <f t="shared" si="24"/>
        <v>0</v>
      </c>
      <c r="AT23" s="98">
        <f>'C1'!AT23</f>
        <v>0</v>
      </c>
      <c r="AU23" s="82">
        <f t="shared" si="25"/>
        <v>0</v>
      </c>
      <c r="AV23" s="98">
        <f>'C1'!AV23</f>
        <v>0</v>
      </c>
      <c r="AW23" s="82">
        <f t="shared" si="26"/>
        <v>0</v>
      </c>
      <c r="AX23" s="98">
        <f>'C1'!AX23</f>
        <v>0</v>
      </c>
      <c r="AY23" s="82">
        <f t="shared" si="27"/>
        <v>0</v>
      </c>
      <c r="AZ23" s="98">
        <f>'C1'!AZ23</f>
        <v>0</v>
      </c>
      <c r="BA23" s="83">
        <f t="shared" si="2"/>
        <v>0</v>
      </c>
      <c r="BB23" s="68" t="str">
        <f t="shared" si="3"/>
        <v/>
      </c>
      <c r="BC23" s="98">
        <f>'C1'!BC23</f>
        <v>0</v>
      </c>
      <c r="BD23" s="82">
        <f t="shared" si="28"/>
        <v>0</v>
      </c>
      <c r="BE23" s="98">
        <f>'C1'!BE23</f>
        <v>0</v>
      </c>
      <c r="BF23" s="82">
        <f t="shared" si="29"/>
        <v>0</v>
      </c>
      <c r="BG23" s="98">
        <f>'C1'!BG23</f>
        <v>0</v>
      </c>
      <c r="BH23" s="82">
        <f t="shared" si="30"/>
        <v>0</v>
      </c>
      <c r="BI23" s="98">
        <f>'C1'!BI23</f>
        <v>0</v>
      </c>
      <c r="BJ23" s="82">
        <f t="shared" si="31"/>
        <v>0</v>
      </c>
      <c r="BK23" s="98">
        <f>'C1'!BK23</f>
        <v>0</v>
      </c>
      <c r="BL23" s="82">
        <f t="shared" si="32"/>
        <v>0</v>
      </c>
      <c r="BM23" s="98">
        <f>'C1'!BM23</f>
        <v>0</v>
      </c>
      <c r="BN23" s="82">
        <f t="shared" si="33"/>
        <v>0</v>
      </c>
      <c r="BO23" s="98">
        <f>'C1'!BO23</f>
        <v>0</v>
      </c>
      <c r="BP23" s="82">
        <f t="shared" si="34"/>
        <v>0</v>
      </c>
      <c r="BQ23" s="98">
        <f>'C1'!BQ23</f>
        <v>0</v>
      </c>
      <c r="BR23" s="82">
        <f t="shared" si="35"/>
        <v>0</v>
      </c>
      <c r="BS23" s="98">
        <f>'C1'!BS23</f>
        <v>0</v>
      </c>
      <c r="BT23" s="82">
        <f t="shared" si="36"/>
        <v>0</v>
      </c>
      <c r="BU23" s="98">
        <f>'C1'!BU23</f>
        <v>0</v>
      </c>
      <c r="BV23" s="82">
        <f t="shared" si="37"/>
        <v>0</v>
      </c>
      <c r="BW23" s="98">
        <f>'C1'!BW23</f>
        <v>0</v>
      </c>
      <c r="BX23" s="82">
        <f t="shared" si="38"/>
        <v>0</v>
      </c>
      <c r="BY23" s="98">
        <f>'C1'!BY23</f>
        <v>0</v>
      </c>
      <c r="BZ23" s="83">
        <f t="shared" si="4"/>
        <v>0</v>
      </c>
      <c r="CB23" s="70">
        <f t="shared" si="5"/>
        <v>0</v>
      </c>
    </row>
    <row r="24" spans="2:80" ht="9.9499999999999993" customHeight="1">
      <c r="B24" s="70">
        <f>'Q2'!BO22/'Q2'!$BO$50</f>
        <v>0</v>
      </c>
      <c r="D24" s="71" t="str">
        <f>'Q2'!B22</f>
        <v/>
      </c>
      <c r="E24" s="98">
        <f>'C1'!E24</f>
        <v>0</v>
      </c>
      <c r="F24" s="82">
        <f t="shared" si="0"/>
        <v>0</v>
      </c>
      <c r="G24" s="98">
        <f>'C1'!G24</f>
        <v>0</v>
      </c>
      <c r="H24" s="82">
        <f t="shared" si="6"/>
        <v>0</v>
      </c>
      <c r="I24" s="98">
        <f>'C1'!I24</f>
        <v>0</v>
      </c>
      <c r="J24" s="82">
        <f t="shared" si="7"/>
        <v>0</v>
      </c>
      <c r="K24" s="98">
        <f>'C1'!K24</f>
        <v>0</v>
      </c>
      <c r="L24" s="82">
        <f t="shared" si="8"/>
        <v>0</v>
      </c>
      <c r="M24" s="98">
        <f>'C1'!M24</f>
        <v>0</v>
      </c>
      <c r="N24" s="82">
        <f t="shared" si="9"/>
        <v>0</v>
      </c>
      <c r="O24" s="98">
        <f>'C1'!O24</f>
        <v>0</v>
      </c>
      <c r="P24" s="82">
        <f t="shared" si="10"/>
        <v>0</v>
      </c>
      <c r="Q24" s="98">
        <f>'C1'!Q24</f>
        <v>0</v>
      </c>
      <c r="R24" s="82">
        <f t="shared" si="11"/>
        <v>0</v>
      </c>
      <c r="S24" s="98">
        <f>'C1'!S24</f>
        <v>0</v>
      </c>
      <c r="T24" s="82">
        <f t="shared" si="12"/>
        <v>0</v>
      </c>
      <c r="U24" s="98">
        <f>'C1'!U24</f>
        <v>0</v>
      </c>
      <c r="V24" s="82">
        <f t="shared" si="13"/>
        <v>0</v>
      </c>
      <c r="W24" s="98">
        <f>'C1'!W24</f>
        <v>0</v>
      </c>
      <c r="X24" s="82">
        <f t="shared" si="14"/>
        <v>0</v>
      </c>
      <c r="Y24" s="98">
        <f>'C1'!Y24</f>
        <v>0</v>
      </c>
      <c r="Z24" s="82">
        <f t="shared" si="15"/>
        <v>0</v>
      </c>
      <c r="AA24" s="98">
        <f>'C1'!AA24</f>
        <v>0</v>
      </c>
      <c r="AB24" s="83">
        <f t="shared" si="16"/>
        <v>0</v>
      </c>
      <c r="AC24" s="68" t="str">
        <f t="shared" si="1"/>
        <v/>
      </c>
      <c r="AD24" s="98">
        <f>'C1'!AD24</f>
        <v>0</v>
      </c>
      <c r="AE24" s="82">
        <f t="shared" si="17"/>
        <v>0</v>
      </c>
      <c r="AF24" s="98">
        <f>'C1'!AF24</f>
        <v>0</v>
      </c>
      <c r="AG24" s="82">
        <f t="shared" si="18"/>
        <v>0</v>
      </c>
      <c r="AH24" s="98">
        <f>'C1'!AH24</f>
        <v>0</v>
      </c>
      <c r="AI24" s="82">
        <f t="shared" si="19"/>
        <v>0</v>
      </c>
      <c r="AJ24" s="98">
        <f>'C1'!AJ24</f>
        <v>0</v>
      </c>
      <c r="AK24" s="82">
        <f t="shared" si="20"/>
        <v>0</v>
      </c>
      <c r="AL24" s="98">
        <f>'C1'!AL24</f>
        <v>0</v>
      </c>
      <c r="AM24" s="82">
        <f t="shared" si="21"/>
        <v>0</v>
      </c>
      <c r="AN24" s="98">
        <f>'C1'!AN24</f>
        <v>0</v>
      </c>
      <c r="AO24" s="82">
        <f t="shared" si="22"/>
        <v>0</v>
      </c>
      <c r="AP24" s="98">
        <f>'C1'!AP24</f>
        <v>0</v>
      </c>
      <c r="AQ24" s="82">
        <f t="shared" si="23"/>
        <v>0</v>
      </c>
      <c r="AR24" s="98">
        <f>'C1'!AR24</f>
        <v>0</v>
      </c>
      <c r="AS24" s="82">
        <f t="shared" si="24"/>
        <v>0</v>
      </c>
      <c r="AT24" s="98">
        <f>'C1'!AT24</f>
        <v>0</v>
      </c>
      <c r="AU24" s="82">
        <f t="shared" si="25"/>
        <v>0</v>
      </c>
      <c r="AV24" s="98">
        <f>'C1'!AV24</f>
        <v>0</v>
      </c>
      <c r="AW24" s="82">
        <f t="shared" si="26"/>
        <v>0</v>
      </c>
      <c r="AX24" s="98">
        <f>'C1'!AX24</f>
        <v>0</v>
      </c>
      <c r="AY24" s="82">
        <f t="shared" si="27"/>
        <v>0</v>
      </c>
      <c r="AZ24" s="98">
        <f>'C1'!AZ24</f>
        <v>0</v>
      </c>
      <c r="BA24" s="83">
        <f t="shared" si="2"/>
        <v>0</v>
      </c>
      <c r="BB24" s="68" t="str">
        <f t="shared" si="3"/>
        <v/>
      </c>
      <c r="BC24" s="98">
        <f>'C1'!BC24</f>
        <v>0</v>
      </c>
      <c r="BD24" s="82">
        <f t="shared" si="28"/>
        <v>0</v>
      </c>
      <c r="BE24" s="98">
        <f>'C1'!BE24</f>
        <v>0</v>
      </c>
      <c r="BF24" s="82">
        <f t="shared" si="29"/>
        <v>0</v>
      </c>
      <c r="BG24" s="98">
        <f>'C1'!BG24</f>
        <v>0</v>
      </c>
      <c r="BH24" s="82">
        <f t="shared" si="30"/>
        <v>0</v>
      </c>
      <c r="BI24" s="98">
        <f>'C1'!BI24</f>
        <v>0</v>
      </c>
      <c r="BJ24" s="82">
        <f t="shared" si="31"/>
        <v>0</v>
      </c>
      <c r="BK24" s="98">
        <f>'C1'!BK24</f>
        <v>0</v>
      </c>
      <c r="BL24" s="82">
        <f t="shared" si="32"/>
        <v>0</v>
      </c>
      <c r="BM24" s="98">
        <f>'C1'!BM24</f>
        <v>0</v>
      </c>
      <c r="BN24" s="82">
        <f t="shared" si="33"/>
        <v>0</v>
      </c>
      <c r="BO24" s="98">
        <f>'C1'!BO24</f>
        <v>0</v>
      </c>
      <c r="BP24" s="82">
        <f t="shared" si="34"/>
        <v>0</v>
      </c>
      <c r="BQ24" s="98">
        <f>'C1'!BQ24</f>
        <v>0</v>
      </c>
      <c r="BR24" s="82">
        <f t="shared" si="35"/>
        <v>0</v>
      </c>
      <c r="BS24" s="98">
        <f>'C1'!BS24</f>
        <v>0</v>
      </c>
      <c r="BT24" s="82">
        <f t="shared" si="36"/>
        <v>0</v>
      </c>
      <c r="BU24" s="98">
        <f>'C1'!BU24</f>
        <v>0</v>
      </c>
      <c r="BV24" s="82">
        <f t="shared" si="37"/>
        <v>0</v>
      </c>
      <c r="BW24" s="98">
        <f>'C1'!BW24</f>
        <v>0</v>
      </c>
      <c r="BX24" s="82">
        <f t="shared" si="38"/>
        <v>0</v>
      </c>
      <c r="BY24" s="98">
        <f>'C1'!BY24</f>
        <v>0</v>
      </c>
      <c r="BZ24" s="83">
        <f t="shared" si="4"/>
        <v>0</v>
      </c>
      <c r="CB24" s="70">
        <f t="shared" si="5"/>
        <v>0</v>
      </c>
    </row>
    <row r="25" spans="2:80" ht="9.9499999999999993" customHeight="1">
      <c r="B25" s="70">
        <f>'Q2'!BO23/'Q2'!$BO$50</f>
        <v>0</v>
      </c>
      <c r="D25" s="71" t="str">
        <f>'Q2'!B23</f>
        <v/>
      </c>
      <c r="E25" s="98">
        <f>'C1'!E25</f>
        <v>0</v>
      </c>
      <c r="F25" s="82">
        <f t="shared" si="0"/>
        <v>0</v>
      </c>
      <c r="G25" s="98">
        <f>'C1'!G25</f>
        <v>0</v>
      </c>
      <c r="H25" s="82">
        <f t="shared" si="6"/>
        <v>0</v>
      </c>
      <c r="I25" s="98">
        <f>'C1'!I25</f>
        <v>0</v>
      </c>
      <c r="J25" s="82">
        <f t="shared" si="7"/>
        <v>0</v>
      </c>
      <c r="K25" s="98">
        <f>'C1'!K25</f>
        <v>0</v>
      </c>
      <c r="L25" s="82">
        <f t="shared" si="8"/>
        <v>0</v>
      </c>
      <c r="M25" s="98">
        <f>'C1'!M25</f>
        <v>0</v>
      </c>
      <c r="N25" s="82">
        <f t="shared" si="9"/>
        <v>0</v>
      </c>
      <c r="O25" s="98">
        <f>'C1'!O25</f>
        <v>0</v>
      </c>
      <c r="P25" s="82">
        <f t="shared" si="10"/>
        <v>0</v>
      </c>
      <c r="Q25" s="98">
        <f>'C1'!Q25</f>
        <v>0</v>
      </c>
      <c r="R25" s="82">
        <f t="shared" si="11"/>
        <v>0</v>
      </c>
      <c r="S25" s="98">
        <f>'C1'!S25</f>
        <v>0</v>
      </c>
      <c r="T25" s="82">
        <f t="shared" si="12"/>
        <v>0</v>
      </c>
      <c r="U25" s="98">
        <f>'C1'!U25</f>
        <v>0</v>
      </c>
      <c r="V25" s="82">
        <f t="shared" si="13"/>
        <v>0</v>
      </c>
      <c r="W25" s="98">
        <f>'C1'!W25</f>
        <v>0</v>
      </c>
      <c r="X25" s="82">
        <f t="shared" si="14"/>
        <v>0</v>
      </c>
      <c r="Y25" s="98">
        <f>'C1'!Y25</f>
        <v>0</v>
      </c>
      <c r="Z25" s="82">
        <f t="shared" si="15"/>
        <v>0</v>
      </c>
      <c r="AA25" s="98">
        <f>'C1'!AA25</f>
        <v>0</v>
      </c>
      <c r="AB25" s="83">
        <f t="shared" si="16"/>
        <v>0</v>
      </c>
      <c r="AC25" s="68" t="str">
        <f t="shared" si="1"/>
        <v/>
      </c>
      <c r="AD25" s="98">
        <f>'C1'!AD25</f>
        <v>0</v>
      </c>
      <c r="AE25" s="82">
        <f t="shared" si="17"/>
        <v>0</v>
      </c>
      <c r="AF25" s="98">
        <f>'C1'!AF25</f>
        <v>0</v>
      </c>
      <c r="AG25" s="82">
        <f t="shared" si="18"/>
        <v>0</v>
      </c>
      <c r="AH25" s="98">
        <f>'C1'!AH25</f>
        <v>0</v>
      </c>
      <c r="AI25" s="82">
        <f t="shared" si="19"/>
        <v>0</v>
      </c>
      <c r="AJ25" s="98">
        <f>'C1'!AJ25</f>
        <v>0</v>
      </c>
      <c r="AK25" s="82">
        <f t="shared" si="20"/>
        <v>0</v>
      </c>
      <c r="AL25" s="98">
        <f>'C1'!AL25</f>
        <v>0</v>
      </c>
      <c r="AM25" s="82">
        <f t="shared" si="21"/>
        <v>0</v>
      </c>
      <c r="AN25" s="98">
        <f>'C1'!AN25</f>
        <v>0</v>
      </c>
      <c r="AO25" s="82">
        <f t="shared" si="22"/>
        <v>0</v>
      </c>
      <c r="AP25" s="98">
        <f>'C1'!AP25</f>
        <v>0</v>
      </c>
      <c r="AQ25" s="82">
        <f t="shared" si="23"/>
        <v>0</v>
      </c>
      <c r="AR25" s="98">
        <f>'C1'!AR25</f>
        <v>0</v>
      </c>
      <c r="AS25" s="82">
        <f t="shared" si="24"/>
        <v>0</v>
      </c>
      <c r="AT25" s="98">
        <f>'C1'!AT25</f>
        <v>0</v>
      </c>
      <c r="AU25" s="82">
        <f t="shared" si="25"/>
        <v>0</v>
      </c>
      <c r="AV25" s="98">
        <f>'C1'!AV25</f>
        <v>0</v>
      </c>
      <c r="AW25" s="82">
        <f t="shared" si="26"/>
        <v>0</v>
      </c>
      <c r="AX25" s="98">
        <f>'C1'!AX25</f>
        <v>0</v>
      </c>
      <c r="AY25" s="82">
        <f t="shared" si="27"/>
        <v>0</v>
      </c>
      <c r="AZ25" s="98">
        <f>'C1'!AZ25</f>
        <v>0</v>
      </c>
      <c r="BA25" s="83">
        <f t="shared" si="2"/>
        <v>0</v>
      </c>
      <c r="BB25" s="68" t="str">
        <f t="shared" si="3"/>
        <v/>
      </c>
      <c r="BC25" s="98">
        <f>'C1'!BC25</f>
        <v>0</v>
      </c>
      <c r="BD25" s="82">
        <f t="shared" si="28"/>
        <v>0</v>
      </c>
      <c r="BE25" s="98">
        <f>'C1'!BE25</f>
        <v>0</v>
      </c>
      <c r="BF25" s="82">
        <f t="shared" si="29"/>
        <v>0</v>
      </c>
      <c r="BG25" s="98">
        <f>'C1'!BG25</f>
        <v>0</v>
      </c>
      <c r="BH25" s="82">
        <f t="shared" si="30"/>
        <v>0</v>
      </c>
      <c r="BI25" s="98">
        <f>'C1'!BI25</f>
        <v>0</v>
      </c>
      <c r="BJ25" s="82">
        <f t="shared" si="31"/>
        <v>0</v>
      </c>
      <c r="BK25" s="98">
        <f>'C1'!BK25</f>
        <v>0</v>
      </c>
      <c r="BL25" s="82">
        <f t="shared" si="32"/>
        <v>0</v>
      </c>
      <c r="BM25" s="98">
        <f>'C1'!BM25</f>
        <v>0</v>
      </c>
      <c r="BN25" s="82">
        <f t="shared" si="33"/>
        <v>0</v>
      </c>
      <c r="BO25" s="98">
        <f>'C1'!BO25</f>
        <v>0</v>
      </c>
      <c r="BP25" s="82">
        <f t="shared" si="34"/>
        <v>0</v>
      </c>
      <c r="BQ25" s="98">
        <f>'C1'!BQ25</f>
        <v>0</v>
      </c>
      <c r="BR25" s="82">
        <f t="shared" si="35"/>
        <v>0</v>
      </c>
      <c r="BS25" s="98">
        <f>'C1'!BS25</f>
        <v>0</v>
      </c>
      <c r="BT25" s="82">
        <f t="shared" si="36"/>
        <v>0</v>
      </c>
      <c r="BU25" s="98">
        <f>'C1'!BU25</f>
        <v>0</v>
      </c>
      <c r="BV25" s="82">
        <f t="shared" si="37"/>
        <v>0</v>
      </c>
      <c r="BW25" s="98">
        <f>'C1'!BW25</f>
        <v>0</v>
      </c>
      <c r="BX25" s="82">
        <f t="shared" si="38"/>
        <v>0</v>
      </c>
      <c r="BY25" s="98">
        <f>'C1'!BY25</f>
        <v>0</v>
      </c>
      <c r="BZ25" s="83">
        <f t="shared" si="4"/>
        <v>0</v>
      </c>
      <c r="CB25" s="70">
        <f t="shared" si="5"/>
        <v>0</v>
      </c>
    </row>
    <row r="26" spans="2:80" ht="9.9499999999999993" customHeight="1">
      <c r="B26" s="70">
        <f>'Q2'!BO24/'Q2'!$BO$50</f>
        <v>0</v>
      </c>
      <c r="D26" s="71" t="str">
        <f>'Q2'!B24</f>
        <v/>
      </c>
      <c r="E26" s="98">
        <f>'C1'!E26</f>
        <v>0</v>
      </c>
      <c r="F26" s="82">
        <f t="shared" si="0"/>
        <v>0</v>
      </c>
      <c r="G26" s="98">
        <f>'C1'!G26</f>
        <v>0</v>
      </c>
      <c r="H26" s="82">
        <f t="shared" si="6"/>
        <v>0</v>
      </c>
      <c r="I26" s="98">
        <f>'C1'!I26</f>
        <v>0</v>
      </c>
      <c r="J26" s="82">
        <f t="shared" si="7"/>
        <v>0</v>
      </c>
      <c r="K26" s="98">
        <f>'C1'!K26</f>
        <v>0</v>
      </c>
      <c r="L26" s="82">
        <f t="shared" si="8"/>
        <v>0</v>
      </c>
      <c r="M26" s="98">
        <f>'C1'!M26</f>
        <v>0</v>
      </c>
      <c r="N26" s="82">
        <f t="shared" si="9"/>
        <v>0</v>
      </c>
      <c r="O26" s="98">
        <f>'C1'!O26</f>
        <v>0</v>
      </c>
      <c r="P26" s="82">
        <f t="shared" si="10"/>
        <v>0</v>
      </c>
      <c r="Q26" s="98">
        <f>'C1'!Q26</f>
        <v>0</v>
      </c>
      <c r="R26" s="82">
        <f t="shared" si="11"/>
        <v>0</v>
      </c>
      <c r="S26" s="98">
        <f>'C1'!S26</f>
        <v>0</v>
      </c>
      <c r="T26" s="82">
        <f t="shared" si="12"/>
        <v>0</v>
      </c>
      <c r="U26" s="98">
        <f>'C1'!U26</f>
        <v>0</v>
      </c>
      <c r="V26" s="82">
        <f t="shared" si="13"/>
        <v>0</v>
      </c>
      <c r="W26" s="98">
        <f>'C1'!W26</f>
        <v>0</v>
      </c>
      <c r="X26" s="82">
        <f t="shared" si="14"/>
        <v>0</v>
      </c>
      <c r="Y26" s="98">
        <f>'C1'!Y26</f>
        <v>0</v>
      </c>
      <c r="Z26" s="82">
        <f t="shared" si="15"/>
        <v>0</v>
      </c>
      <c r="AA26" s="98">
        <f>'C1'!AA26</f>
        <v>0</v>
      </c>
      <c r="AB26" s="83">
        <f t="shared" si="16"/>
        <v>0</v>
      </c>
      <c r="AC26" s="68" t="str">
        <f t="shared" si="1"/>
        <v/>
      </c>
      <c r="AD26" s="98">
        <f>'C1'!AD26</f>
        <v>0</v>
      </c>
      <c r="AE26" s="82">
        <f t="shared" si="17"/>
        <v>0</v>
      </c>
      <c r="AF26" s="98">
        <f>'C1'!AF26</f>
        <v>0</v>
      </c>
      <c r="AG26" s="82">
        <f t="shared" si="18"/>
        <v>0</v>
      </c>
      <c r="AH26" s="98">
        <f>'C1'!AH26</f>
        <v>0</v>
      </c>
      <c r="AI26" s="82">
        <f t="shared" si="19"/>
        <v>0</v>
      </c>
      <c r="AJ26" s="98">
        <f>'C1'!AJ26</f>
        <v>0</v>
      </c>
      <c r="AK26" s="82">
        <f t="shared" si="20"/>
        <v>0</v>
      </c>
      <c r="AL26" s="98">
        <f>'C1'!AL26</f>
        <v>0</v>
      </c>
      <c r="AM26" s="82">
        <f t="shared" si="21"/>
        <v>0</v>
      </c>
      <c r="AN26" s="98">
        <f>'C1'!AN26</f>
        <v>0</v>
      </c>
      <c r="AO26" s="82">
        <f t="shared" si="22"/>
        <v>0</v>
      </c>
      <c r="AP26" s="98">
        <f>'C1'!AP26</f>
        <v>0</v>
      </c>
      <c r="AQ26" s="82">
        <f t="shared" si="23"/>
        <v>0</v>
      </c>
      <c r="AR26" s="98">
        <f>'C1'!AR26</f>
        <v>0</v>
      </c>
      <c r="AS26" s="82">
        <f t="shared" si="24"/>
        <v>0</v>
      </c>
      <c r="AT26" s="98">
        <f>'C1'!AT26</f>
        <v>0</v>
      </c>
      <c r="AU26" s="82">
        <f t="shared" si="25"/>
        <v>0</v>
      </c>
      <c r="AV26" s="98">
        <f>'C1'!AV26</f>
        <v>0</v>
      </c>
      <c r="AW26" s="82">
        <f t="shared" si="26"/>
        <v>0</v>
      </c>
      <c r="AX26" s="98">
        <f>'C1'!AX26</f>
        <v>0</v>
      </c>
      <c r="AY26" s="82">
        <f t="shared" si="27"/>
        <v>0</v>
      </c>
      <c r="AZ26" s="98">
        <f>'C1'!AZ26</f>
        <v>0</v>
      </c>
      <c r="BA26" s="83">
        <f t="shared" si="2"/>
        <v>0</v>
      </c>
      <c r="BB26" s="68" t="str">
        <f t="shared" si="3"/>
        <v/>
      </c>
      <c r="BC26" s="98">
        <f>'C1'!BC26</f>
        <v>0</v>
      </c>
      <c r="BD26" s="82">
        <f t="shared" si="28"/>
        <v>0</v>
      </c>
      <c r="BE26" s="98">
        <f>'C1'!BE26</f>
        <v>0</v>
      </c>
      <c r="BF26" s="82">
        <f t="shared" si="29"/>
        <v>0</v>
      </c>
      <c r="BG26" s="98">
        <f>'C1'!BG26</f>
        <v>0</v>
      </c>
      <c r="BH26" s="82">
        <f t="shared" si="30"/>
        <v>0</v>
      </c>
      <c r="BI26" s="98">
        <f>'C1'!BI26</f>
        <v>0</v>
      </c>
      <c r="BJ26" s="82">
        <f t="shared" si="31"/>
        <v>0</v>
      </c>
      <c r="BK26" s="98">
        <f>'C1'!BK26</f>
        <v>0</v>
      </c>
      <c r="BL26" s="82">
        <f t="shared" si="32"/>
        <v>0</v>
      </c>
      <c r="BM26" s="98">
        <f>'C1'!BM26</f>
        <v>0</v>
      </c>
      <c r="BN26" s="82">
        <f t="shared" si="33"/>
        <v>0</v>
      </c>
      <c r="BO26" s="98">
        <f>'C1'!BO26</f>
        <v>0</v>
      </c>
      <c r="BP26" s="82">
        <f t="shared" si="34"/>
        <v>0</v>
      </c>
      <c r="BQ26" s="98">
        <f>'C1'!BQ26</f>
        <v>0</v>
      </c>
      <c r="BR26" s="82">
        <f t="shared" si="35"/>
        <v>0</v>
      </c>
      <c r="BS26" s="98">
        <f>'C1'!BS26</f>
        <v>0</v>
      </c>
      <c r="BT26" s="82">
        <f t="shared" si="36"/>
        <v>0</v>
      </c>
      <c r="BU26" s="98">
        <f>'C1'!BU26</f>
        <v>0</v>
      </c>
      <c r="BV26" s="82">
        <f t="shared" si="37"/>
        <v>0</v>
      </c>
      <c r="BW26" s="98">
        <f>'C1'!BW26</f>
        <v>0</v>
      </c>
      <c r="BX26" s="82">
        <f t="shared" si="38"/>
        <v>0</v>
      </c>
      <c r="BY26" s="98">
        <f>'C1'!BY26</f>
        <v>0</v>
      </c>
      <c r="BZ26" s="83">
        <f t="shared" si="4"/>
        <v>0</v>
      </c>
      <c r="CB26" s="70">
        <f t="shared" si="5"/>
        <v>0</v>
      </c>
    </row>
    <row r="27" spans="2:80" ht="9.9499999999999993" customHeight="1">
      <c r="B27" s="70">
        <f>'Q2'!BO25/'Q2'!$BO$50</f>
        <v>0</v>
      </c>
      <c r="D27" s="71" t="str">
        <f>'Q2'!B25</f>
        <v/>
      </c>
      <c r="E27" s="98">
        <f>'C1'!E27</f>
        <v>0</v>
      </c>
      <c r="F27" s="82">
        <f t="shared" si="0"/>
        <v>0</v>
      </c>
      <c r="G27" s="98">
        <f>'C1'!G27</f>
        <v>0</v>
      </c>
      <c r="H27" s="82">
        <f t="shared" si="6"/>
        <v>0</v>
      </c>
      <c r="I27" s="98">
        <f>'C1'!I27</f>
        <v>0</v>
      </c>
      <c r="J27" s="82">
        <f t="shared" si="7"/>
        <v>0</v>
      </c>
      <c r="K27" s="98">
        <f>'C1'!K27</f>
        <v>0</v>
      </c>
      <c r="L27" s="82">
        <f t="shared" si="8"/>
        <v>0</v>
      </c>
      <c r="M27" s="98">
        <f>'C1'!M27</f>
        <v>0</v>
      </c>
      <c r="N27" s="82">
        <f t="shared" si="9"/>
        <v>0</v>
      </c>
      <c r="O27" s="98">
        <f>'C1'!O27</f>
        <v>0</v>
      </c>
      <c r="P27" s="82">
        <f t="shared" si="10"/>
        <v>0</v>
      </c>
      <c r="Q27" s="98">
        <f>'C1'!Q27</f>
        <v>0</v>
      </c>
      <c r="R27" s="82">
        <f t="shared" si="11"/>
        <v>0</v>
      </c>
      <c r="S27" s="98">
        <f>'C1'!S27</f>
        <v>0</v>
      </c>
      <c r="T27" s="82">
        <f t="shared" si="12"/>
        <v>0</v>
      </c>
      <c r="U27" s="98">
        <f>'C1'!U27</f>
        <v>0</v>
      </c>
      <c r="V27" s="82">
        <f t="shared" si="13"/>
        <v>0</v>
      </c>
      <c r="W27" s="98">
        <f>'C1'!W27</f>
        <v>0</v>
      </c>
      <c r="X27" s="82">
        <f t="shared" si="14"/>
        <v>0</v>
      </c>
      <c r="Y27" s="98">
        <f>'C1'!Y27</f>
        <v>0</v>
      </c>
      <c r="Z27" s="82">
        <f t="shared" si="15"/>
        <v>0</v>
      </c>
      <c r="AA27" s="98">
        <f>'C1'!AA27</f>
        <v>0</v>
      </c>
      <c r="AB27" s="83">
        <f t="shared" si="16"/>
        <v>0</v>
      </c>
      <c r="AC27" s="68" t="str">
        <f t="shared" si="1"/>
        <v/>
      </c>
      <c r="AD27" s="98">
        <f>'C1'!AD27</f>
        <v>0</v>
      </c>
      <c r="AE27" s="82">
        <f t="shared" si="17"/>
        <v>0</v>
      </c>
      <c r="AF27" s="98">
        <f>'C1'!AF27</f>
        <v>0</v>
      </c>
      <c r="AG27" s="82">
        <f t="shared" si="18"/>
        <v>0</v>
      </c>
      <c r="AH27" s="98">
        <f>'C1'!AH27</f>
        <v>0</v>
      </c>
      <c r="AI27" s="82">
        <f t="shared" si="19"/>
        <v>0</v>
      </c>
      <c r="AJ27" s="98">
        <f>'C1'!AJ27</f>
        <v>0</v>
      </c>
      <c r="AK27" s="82">
        <f t="shared" si="20"/>
        <v>0</v>
      </c>
      <c r="AL27" s="98">
        <f>'C1'!AL27</f>
        <v>0</v>
      </c>
      <c r="AM27" s="82">
        <f t="shared" si="21"/>
        <v>0</v>
      </c>
      <c r="AN27" s="98">
        <f>'C1'!AN27</f>
        <v>0</v>
      </c>
      <c r="AO27" s="82">
        <f t="shared" si="22"/>
        <v>0</v>
      </c>
      <c r="AP27" s="98">
        <f>'C1'!AP27</f>
        <v>0</v>
      </c>
      <c r="AQ27" s="82">
        <f t="shared" si="23"/>
        <v>0</v>
      </c>
      <c r="AR27" s="98">
        <f>'C1'!AR27</f>
        <v>0</v>
      </c>
      <c r="AS27" s="82">
        <f t="shared" si="24"/>
        <v>0</v>
      </c>
      <c r="AT27" s="98">
        <f>'C1'!AT27</f>
        <v>0</v>
      </c>
      <c r="AU27" s="82">
        <f t="shared" si="25"/>
        <v>0</v>
      </c>
      <c r="AV27" s="98">
        <f>'C1'!AV27</f>
        <v>0</v>
      </c>
      <c r="AW27" s="82">
        <f t="shared" si="26"/>
        <v>0</v>
      </c>
      <c r="AX27" s="98">
        <f>'C1'!AX27</f>
        <v>0</v>
      </c>
      <c r="AY27" s="82">
        <f t="shared" si="27"/>
        <v>0</v>
      </c>
      <c r="AZ27" s="98">
        <f>'C1'!AZ27</f>
        <v>0</v>
      </c>
      <c r="BA27" s="83">
        <f t="shared" si="2"/>
        <v>0</v>
      </c>
      <c r="BB27" s="68" t="str">
        <f t="shared" si="3"/>
        <v/>
      </c>
      <c r="BC27" s="98">
        <f>'C1'!BC27</f>
        <v>0</v>
      </c>
      <c r="BD27" s="82">
        <f t="shared" si="28"/>
        <v>0</v>
      </c>
      <c r="BE27" s="98">
        <f>'C1'!BE27</f>
        <v>0</v>
      </c>
      <c r="BF27" s="82">
        <f t="shared" si="29"/>
        <v>0</v>
      </c>
      <c r="BG27" s="98">
        <f>'C1'!BG27</f>
        <v>0</v>
      </c>
      <c r="BH27" s="82">
        <f t="shared" si="30"/>
        <v>0</v>
      </c>
      <c r="BI27" s="98">
        <f>'C1'!BI27</f>
        <v>0</v>
      </c>
      <c r="BJ27" s="82">
        <f t="shared" si="31"/>
        <v>0</v>
      </c>
      <c r="BK27" s="98">
        <f>'C1'!BK27</f>
        <v>0</v>
      </c>
      <c r="BL27" s="82">
        <f t="shared" si="32"/>
        <v>0</v>
      </c>
      <c r="BM27" s="98">
        <f>'C1'!BM27</f>
        <v>0</v>
      </c>
      <c r="BN27" s="82">
        <f t="shared" si="33"/>
        <v>0</v>
      </c>
      <c r="BO27" s="98">
        <f>'C1'!BO27</f>
        <v>0</v>
      </c>
      <c r="BP27" s="82">
        <f t="shared" si="34"/>
        <v>0</v>
      </c>
      <c r="BQ27" s="98">
        <f>'C1'!BQ27</f>
        <v>0</v>
      </c>
      <c r="BR27" s="82">
        <f t="shared" si="35"/>
        <v>0</v>
      </c>
      <c r="BS27" s="98">
        <f>'C1'!BS27</f>
        <v>0</v>
      </c>
      <c r="BT27" s="82">
        <f t="shared" si="36"/>
        <v>0</v>
      </c>
      <c r="BU27" s="98">
        <f>'C1'!BU27</f>
        <v>0</v>
      </c>
      <c r="BV27" s="82">
        <f t="shared" si="37"/>
        <v>0</v>
      </c>
      <c r="BW27" s="98">
        <f>'C1'!BW27</f>
        <v>0</v>
      </c>
      <c r="BX27" s="82">
        <f t="shared" si="38"/>
        <v>0</v>
      </c>
      <c r="BY27" s="98">
        <f>'C1'!BY27</f>
        <v>0</v>
      </c>
      <c r="BZ27" s="83">
        <f t="shared" si="4"/>
        <v>0</v>
      </c>
      <c r="CB27" s="70">
        <f t="shared" si="5"/>
        <v>0</v>
      </c>
    </row>
    <row r="28" spans="2:80" ht="9.9499999999999993" customHeight="1">
      <c r="B28" s="70">
        <f>'Q2'!BO26/'Q2'!$BO$50</f>
        <v>0</v>
      </c>
      <c r="D28" s="71" t="str">
        <f>'Q2'!B26</f>
        <v/>
      </c>
      <c r="E28" s="98">
        <f>'C1'!E28</f>
        <v>0</v>
      </c>
      <c r="F28" s="82">
        <f t="shared" si="0"/>
        <v>0</v>
      </c>
      <c r="G28" s="98">
        <f>'C1'!G28</f>
        <v>0</v>
      </c>
      <c r="H28" s="82">
        <f t="shared" si="6"/>
        <v>0</v>
      </c>
      <c r="I28" s="98">
        <f>'C1'!I28</f>
        <v>0</v>
      </c>
      <c r="J28" s="82">
        <f t="shared" si="7"/>
        <v>0</v>
      </c>
      <c r="K28" s="98">
        <f>'C1'!K28</f>
        <v>0</v>
      </c>
      <c r="L28" s="82">
        <f t="shared" si="8"/>
        <v>0</v>
      </c>
      <c r="M28" s="98">
        <f>'C1'!M28</f>
        <v>0</v>
      </c>
      <c r="N28" s="82">
        <f t="shared" si="9"/>
        <v>0</v>
      </c>
      <c r="O28" s="98">
        <f>'C1'!O28</f>
        <v>0</v>
      </c>
      <c r="P28" s="82">
        <f t="shared" si="10"/>
        <v>0</v>
      </c>
      <c r="Q28" s="98">
        <f>'C1'!Q28</f>
        <v>0</v>
      </c>
      <c r="R28" s="82">
        <f t="shared" si="11"/>
        <v>0</v>
      </c>
      <c r="S28" s="98">
        <f>'C1'!S28</f>
        <v>0</v>
      </c>
      <c r="T28" s="82">
        <f t="shared" si="12"/>
        <v>0</v>
      </c>
      <c r="U28" s="98">
        <f>'C1'!U28</f>
        <v>0</v>
      </c>
      <c r="V28" s="82">
        <f t="shared" si="13"/>
        <v>0</v>
      </c>
      <c r="W28" s="98">
        <f>'C1'!W28</f>
        <v>0</v>
      </c>
      <c r="X28" s="82">
        <f t="shared" si="14"/>
        <v>0</v>
      </c>
      <c r="Y28" s="98">
        <f>'C1'!Y28</f>
        <v>0</v>
      </c>
      <c r="Z28" s="82">
        <f t="shared" si="15"/>
        <v>0</v>
      </c>
      <c r="AA28" s="98">
        <f>'C1'!AA28</f>
        <v>0</v>
      </c>
      <c r="AB28" s="83">
        <f t="shared" si="16"/>
        <v>0</v>
      </c>
      <c r="AC28" s="68" t="str">
        <f t="shared" si="1"/>
        <v/>
      </c>
      <c r="AD28" s="98">
        <f>'C1'!AD28</f>
        <v>0</v>
      </c>
      <c r="AE28" s="82">
        <f t="shared" si="17"/>
        <v>0</v>
      </c>
      <c r="AF28" s="98">
        <f>'C1'!AF28</f>
        <v>0</v>
      </c>
      <c r="AG28" s="82">
        <f t="shared" si="18"/>
        <v>0</v>
      </c>
      <c r="AH28" s="98">
        <f>'C1'!AH28</f>
        <v>0</v>
      </c>
      <c r="AI28" s="82">
        <f t="shared" si="19"/>
        <v>0</v>
      </c>
      <c r="AJ28" s="98">
        <f>'C1'!AJ28</f>
        <v>0</v>
      </c>
      <c r="AK28" s="82">
        <f t="shared" si="20"/>
        <v>0</v>
      </c>
      <c r="AL28" s="98">
        <f>'C1'!AL28</f>
        <v>0</v>
      </c>
      <c r="AM28" s="82">
        <f t="shared" si="21"/>
        <v>0</v>
      </c>
      <c r="AN28" s="98">
        <f>'C1'!AN28</f>
        <v>0</v>
      </c>
      <c r="AO28" s="82">
        <f t="shared" si="22"/>
        <v>0</v>
      </c>
      <c r="AP28" s="98">
        <f>'C1'!AP28</f>
        <v>0</v>
      </c>
      <c r="AQ28" s="82">
        <f t="shared" si="23"/>
        <v>0</v>
      </c>
      <c r="AR28" s="98">
        <f>'C1'!AR28</f>
        <v>0</v>
      </c>
      <c r="AS28" s="82">
        <f t="shared" si="24"/>
        <v>0</v>
      </c>
      <c r="AT28" s="98">
        <f>'C1'!AT28</f>
        <v>0</v>
      </c>
      <c r="AU28" s="82">
        <f t="shared" si="25"/>
        <v>0</v>
      </c>
      <c r="AV28" s="98">
        <f>'C1'!AV28</f>
        <v>0</v>
      </c>
      <c r="AW28" s="82">
        <f t="shared" si="26"/>
        <v>0</v>
      </c>
      <c r="AX28" s="98">
        <f>'C1'!AX28</f>
        <v>0</v>
      </c>
      <c r="AY28" s="82">
        <f t="shared" si="27"/>
        <v>0</v>
      </c>
      <c r="AZ28" s="98">
        <f>'C1'!AZ28</f>
        <v>0</v>
      </c>
      <c r="BA28" s="83">
        <f t="shared" si="2"/>
        <v>0</v>
      </c>
      <c r="BB28" s="68" t="str">
        <f t="shared" si="3"/>
        <v/>
      </c>
      <c r="BC28" s="98">
        <f>'C1'!BC28</f>
        <v>0</v>
      </c>
      <c r="BD28" s="82">
        <f t="shared" si="28"/>
        <v>0</v>
      </c>
      <c r="BE28" s="98">
        <f>'C1'!BE28</f>
        <v>0</v>
      </c>
      <c r="BF28" s="82">
        <f t="shared" si="29"/>
        <v>0</v>
      </c>
      <c r="BG28" s="98">
        <f>'C1'!BG28</f>
        <v>0</v>
      </c>
      <c r="BH28" s="82">
        <f t="shared" si="30"/>
        <v>0</v>
      </c>
      <c r="BI28" s="98">
        <f>'C1'!BI28</f>
        <v>0</v>
      </c>
      <c r="BJ28" s="82">
        <f t="shared" si="31"/>
        <v>0</v>
      </c>
      <c r="BK28" s="98">
        <f>'C1'!BK28</f>
        <v>0</v>
      </c>
      <c r="BL28" s="82">
        <f t="shared" si="32"/>
        <v>0</v>
      </c>
      <c r="BM28" s="98">
        <f>'C1'!BM28</f>
        <v>0</v>
      </c>
      <c r="BN28" s="82">
        <f t="shared" si="33"/>
        <v>0</v>
      </c>
      <c r="BO28" s="98">
        <f>'C1'!BO28</f>
        <v>0</v>
      </c>
      <c r="BP28" s="82">
        <f t="shared" si="34"/>
        <v>0</v>
      </c>
      <c r="BQ28" s="98">
        <f>'C1'!BQ28</f>
        <v>0</v>
      </c>
      <c r="BR28" s="82">
        <f t="shared" si="35"/>
        <v>0</v>
      </c>
      <c r="BS28" s="98">
        <f>'C1'!BS28</f>
        <v>0</v>
      </c>
      <c r="BT28" s="82">
        <f t="shared" si="36"/>
        <v>0</v>
      </c>
      <c r="BU28" s="98">
        <f>'C1'!BU28</f>
        <v>0</v>
      </c>
      <c r="BV28" s="82">
        <f t="shared" si="37"/>
        <v>0</v>
      </c>
      <c r="BW28" s="98">
        <f>'C1'!BW28</f>
        <v>0</v>
      </c>
      <c r="BX28" s="82">
        <f t="shared" si="38"/>
        <v>0</v>
      </c>
      <c r="BY28" s="98">
        <f>'C1'!BY28</f>
        <v>0</v>
      </c>
      <c r="BZ28" s="83">
        <f t="shared" si="4"/>
        <v>0</v>
      </c>
      <c r="CB28" s="70">
        <f t="shared" si="5"/>
        <v>0</v>
      </c>
    </row>
    <row r="29" spans="2:80" ht="9.9499999999999993" customHeight="1">
      <c r="B29" s="70">
        <f>'Q2'!BO27/'Q2'!$BO$50</f>
        <v>0</v>
      </c>
      <c r="D29" s="71" t="str">
        <f>'Q2'!B27</f>
        <v/>
      </c>
      <c r="E29" s="98">
        <f>'C1'!E29</f>
        <v>0</v>
      </c>
      <c r="F29" s="82">
        <f t="shared" si="0"/>
        <v>0</v>
      </c>
      <c r="G29" s="98">
        <f>'C1'!G29</f>
        <v>0</v>
      </c>
      <c r="H29" s="82">
        <f t="shared" si="6"/>
        <v>0</v>
      </c>
      <c r="I29" s="98">
        <f>'C1'!I29</f>
        <v>0</v>
      </c>
      <c r="J29" s="82">
        <f t="shared" si="7"/>
        <v>0</v>
      </c>
      <c r="K29" s="98">
        <f>'C1'!K29</f>
        <v>0</v>
      </c>
      <c r="L29" s="82">
        <f t="shared" si="8"/>
        <v>0</v>
      </c>
      <c r="M29" s="98">
        <f>'C1'!M29</f>
        <v>0</v>
      </c>
      <c r="N29" s="82">
        <f t="shared" si="9"/>
        <v>0</v>
      </c>
      <c r="O29" s="98">
        <f>'C1'!O29</f>
        <v>0</v>
      </c>
      <c r="P29" s="82">
        <f t="shared" si="10"/>
        <v>0</v>
      </c>
      <c r="Q29" s="98">
        <f>'C1'!Q29</f>
        <v>0</v>
      </c>
      <c r="R29" s="82">
        <f t="shared" si="11"/>
        <v>0</v>
      </c>
      <c r="S29" s="98">
        <f>'C1'!S29</f>
        <v>0</v>
      </c>
      <c r="T29" s="82">
        <f t="shared" si="12"/>
        <v>0</v>
      </c>
      <c r="U29" s="98">
        <f>'C1'!U29</f>
        <v>0</v>
      </c>
      <c r="V29" s="82">
        <f t="shared" si="13"/>
        <v>0</v>
      </c>
      <c r="W29" s="98">
        <f>'C1'!W29</f>
        <v>0</v>
      </c>
      <c r="X29" s="82">
        <f t="shared" si="14"/>
        <v>0</v>
      </c>
      <c r="Y29" s="98">
        <f>'C1'!Y29</f>
        <v>0</v>
      </c>
      <c r="Z29" s="82">
        <f t="shared" si="15"/>
        <v>0</v>
      </c>
      <c r="AA29" s="98">
        <f>'C1'!AA29</f>
        <v>0</v>
      </c>
      <c r="AB29" s="83">
        <f t="shared" si="16"/>
        <v>0</v>
      </c>
      <c r="AC29" s="68" t="str">
        <f t="shared" si="1"/>
        <v/>
      </c>
      <c r="AD29" s="98">
        <f>'C1'!AD29</f>
        <v>0</v>
      </c>
      <c r="AE29" s="82">
        <f t="shared" si="17"/>
        <v>0</v>
      </c>
      <c r="AF29" s="98">
        <f>'C1'!AF29</f>
        <v>0</v>
      </c>
      <c r="AG29" s="82">
        <f t="shared" si="18"/>
        <v>0</v>
      </c>
      <c r="AH29" s="98">
        <f>'C1'!AH29</f>
        <v>0</v>
      </c>
      <c r="AI29" s="82">
        <f t="shared" si="19"/>
        <v>0</v>
      </c>
      <c r="AJ29" s="98">
        <f>'C1'!AJ29</f>
        <v>0</v>
      </c>
      <c r="AK29" s="82">
        <f t="shared" si="20"/>
        <v>0</v>
      </c>
      <c r="AL29" s="98">
        <f>'C1'!AL29</f>
        <v>0</v>
      </c>
      <c r="AM29" s="82">
        <f t="shared" si="21"/>
        <v>0</v>
      </c>
      <c r="AN29" s="98">
        <f>'C1'!AN29</f>
        <v>0</v>
      </c>
      <c r="AO29" s="82">
        <f t="shared" si="22"/>
        <v>0</v>
      </c>
      <c r="AP29" s="98">
        <f>'C1'!AP29</f>
        <v>0</v>
      </c>
      <c r="AQ29" s="82">
        <f t="shared" si="23"/>
        <v>0</v>
      </c>
      <c r="AR29" s="98">
        <f>'C1'!AR29</f>
        <v>0</v>
      </c>
      <c r="AS29" s="82">
        <f t="shared" si="24"/>
        <v>0</v>
      </c>
      <c r="AT29" s="98">
        <f>'C1'!AT29</f>
        <v>0</v>
      </c>
      <c r="AU29" s="82">
        <f t="shared" si="25"/>
        <v>0</v>
      </c>
      <c r="AV29" s="98">
        <f>'C1'!AV29</f>
        <v>0</v>
      </c>
      <c r="AW29" s="82">
        <f t="shared" si="26"/>
        <v>0</v>
      </c>
      <c r="AX29" s="98">
        <f>'C1'!AX29</f>
        <v>0</v>
      </c>
      <c r="AY29" s="82">
        <f t="shared" si="27"/>
        <v>0</v>
      </c>
      <c r="AZ29" s="98">
        <f>'C1'!AZ29</f>
        <v>0</v>
      </c>
      <c r="BA29" s="83">
        <f t="shared" si="2"/>
        <v>0</v>
      </c>
      <c r="BB29" s="68" t="str">
        <f t="shared" si="3"/>
        <v/>
      </c>
      <c r="BC29" s="98">
        <f>'C1'!BC29</f>
        <v>0</v>
      </c>
      <c r="BD29" s="82">
        <f t="shared" si="28"/>
        <v>0</v>
      </c>
      <c r="BE29" s="98">
        <f>'C1'!BE29</f>
        <v>0</v>
      </c>
      <c r="BF29" s="82">
        <f t="shared" si="29"/>
        <v>0</v>
      </c>
      <c r="BG29" s="98">
        <f>'C1'!BG29</f>
        <v>0</v>
      </c>
      <c r="BH29" s="82">
        <f t="shared" si="30"/>
        <v>0</v>
      </c>
      <c r="BI29" s="98">
        <f>'C1'!BI29</f>
        <v>0</v>
      </c>
      <c r="BJ29" s="82">
        <f t="shared" si="31"/>
        <v>0</v>
      </c>
      <c r="BK29" s="98">
        <f>'C1'!BK29</f>
        <v>0</v>
      </c>
      <c r="BL29" s="82">
        <f t="shared" si="32"/>
        <v>0</v>
      </c>
      <c r="BM29" s="98">
        <f>'C1'!BM29</f>
        <v>0</v>
      </c>
      <c r="BN29" s="82">
        <f t="shared" si="33"/>
        <v>0</v>
      </c>
      <c r="BO29" s="98">
        <f>'C1'!BO29</f>
        <v>0</v>
      </c>
      <c r="BP29" s="82">
        <f t="shared" si="34"/>
        <v>0</v>
      </c>
      <c r="BQ29" s="98">
        <f>'C1'!BQ29</f>
        <v>0</v>
      </c>
      <c r="BR29" s="82">
        <f t="shared" si="35"/>
        <v>0</v>
      </c>
      <c r="BS29" s="98">
        <f>'C1'!BS29</f>
        <v>0</v>
      </c>
      <c r="BT29" s="82">
        <f t="shared" si="36"/>
        <v>0</v>
      </c>
      <c r="BU29" s="98">
        <f>'C1'!BU29</f>
        <v>0</v>
      </c>
      <c r="BV29" s="82">
        <f t="shared" si="37"/>
        <v>0</v>
      </c>
      <c r="BW29" s="98">
        <f>'C1'!BW29</f>
        <v>0</v>
      </c>
      <c r="BX29" s="82">
        <f t="shared" si="38"/>
        <v>0</v>
      </c>
      <c r="BY29" s="98">
        <f>'C1'!BY29</f>
        <v>0</v>
      </c>
      <c r="BZ29" s="83">
        <f t="shared" si="4"/>
        <v>0</v>
      </c>
      <c r="CB29" s="70">
        <f t="shared" si="5"/>
        <v>0</v>
      </c>
    </row>
    <row r="30" spans="2:80" ht="9.9499999999999993" customHeight="1">
      <c r="B30" s="70">
        <f>'Q2'!BO28/'Q2'!$BO$50</f>
        <v>0</v>
      </c>
      <c r="D30" s="71" t="str">
        <f>'Q2'!B28</f>
        <v/>
      </c>
      <c r="E30" s="98">
        <f>'C1'!E30</f>
        <v>0</v>
      </c>
      <c r="F30" s="82">
        <f t="shared" si="0"/>
        <v>0</v>
      </c>
      <c r="G30" s="98">
        <f>'C1'!G30</f>
        <v>0</v>
      </c>
      <c r="H30" s="82">
        <f t="shared" si="6"/>
        <v>0</v>
      </c>
      <c r="I30" s="98">
        <f>'C1'!I30</f>
        <v>0</v>
      </c>
      <c r="J30" s="82">
        <f t="shared" si="7"/>
        <v>0</v>
      </c>
      <c r="K30" s="98">
        <f>'C1'!K30</f>
        <v>0</v>
      </c>
      <c r="L30" s="82">
        <f t="shared" si="8"/>
        <v>0</v>
      </c>
      <c r="M30" s="98">
        <f>'C1'!M30</f>
        <v>0</v>
      </c>
      <c r="N30" s="82">
        <f t="shared" si="9"/>
        <v>0</v>
      </c>
      <c r="O30" s="98">
        <f>'C1'!O30</f>
        <v>0</v>
      </c>
      <c r="P30" s="82">
        <f t="shared" si="10"/>
        <v>0</v>
      </c>
      <c r="Q30" s="98">
        <f>'C1'!Q30</f>
        <v>0</v>
      </c>
      <c r="R30" s="82">
        <f t="shared" si="11"/>
        <v>0</v>
      </c>
      <c r="S30" s="98">
        <f>'C1'!S30</f>
        <v>0</v>
      </c>
      <c r="T30" s="82">
        <f t="shared" si="12"/>
        <v>0</v>
      </c>
      <c r="U30" s="98">
        <f>'C1'!U30</f>
        <v>0</v>
      </c>
      <c r="V30" s="82">
        <f t="shared" si="13"/>
        <v>0</v>
      </c>
      <c r="W30" s="98">
        <f>'C1'!W30</f>
        <v>0</v>
      </c>
      <c r="X30" s="82">
        <f t="shared" si="14"/>
        <v>0</v>
      </c>
      <c r="Y30" s="98">
        <f>'C1'!Y30</f>
        <v>0</v>
      </c>
      <c r="Z30" s="82">
        <f t="shared" si="15"/>
        <v>0</v>
      </c>
      <c r="AA30" s="98">
        <f>'C1'!AA30</f>
        <v>0</v>
      </c>
      <c r="AB30" s="83">
        <f t="shared" si="16"/>
        <v>0</v>
      </c>
      <c r="AC30" s="68" t="str">
        <f t="shared" si="1"/>
        <v/>
      </c>
      <c r="AD30" s="98">
        <f>'C1'!AD30</f>
        <v>0</v>
      </c>
      <c r="AE30" s="82">
        <f t="shared" si="17"/>
        <v>0</v>
      </c>
      <c r="AF30" s="98">
        <f>'C1'!AF30</f>
        <v>0</v>
      </c>
      <c r="AG30" s="82">
        <f t="shared" si="18"/>
        <v>0</v>
      </c>
      <c r="AH30" s="98">
        <f>'C1'!AH30</f>
        <v>0</v>
      </c>
      <c r="AI30" s="82">
        <f t="shared" si="19"/>
        <v>0</v>
      </c>
      <c r="AJ30" s="98">
        <f>'C1'!AJ30</f>
        <v>0</v>
      </c>
      <c r="AK30" s="82">
        <f t="shared" si="20"/>
        <v>0</v>
      </c>
      <c r="AL30" s="98">
        <f>'C1'!AL30</f>
        <v>0</v>
      </c>
      <c r="AM30" s="82">
        <f t="shared" si="21"/>
        <v>0</v>
      </c>
      <c r="AN30" s="98">
        <f>'C1'!AN30</f>
        <v>0</v>
      </c>
      <c r="AO30" s="82">
        <f t="shared" si="22"/>
        <v>0</v>
      </c>
      <c r="AP30" s="98">
        <f>'C1'!AP30</f>
        <v>0</v>
      </c>
      <c r="AQ30" s="82">
        <f t="shared" si="23"/>
        <v>0</v>
      </c>
      <c r="AR30" s="98">
        <f>'C1'!AR30</f>
        <v>0</v>
      </c>
      <c r="AS30" s="82">
        <f t="shared" si="24"/>
        <v>0</v>
      </c>
      <c r="AT30" s="98">
        <f>'C1'!AT30</f>
        <v>0</v>
      </c>
      <c r="AU30" s="82">
        <f t="shared" si="25"/>
        <v>0</v>
      </c>
      <c r="AV30" s="98">
        <f>'C1'!AV30</f>
        <v>0</v>
      </c>
      <c r="AW30" s="82">
        <f t="shared" si="26"/>
        <v>0</v>
      </c>
      <c r="AX30" s="98">
        <f>'C1'!AX30</f>
        <v>0</v>
      </c>
      <c r="AY30" s="82">
        <f t="shared" si="27"/>
        <v>0</v>
      </c>
      <c r="AZ30" s="98">
        <f>'C1'!AZ30</f>
        <v>0</v>
      </c>
      <c r="BA30" s="83">
        <f t="shared" si="2"/>
        <v>0</v>
      </c>
      <c r="BB30" s="68" t="str">
        <f t="shared" si="3"/>
        <v/>
      </c>
      <c r="BC30" s="98">
        <f>'C1'!BC30</f>
        <v>0</v>
      </c>
      <c r="BD30" s="82">
        <f t="shared" si="28"/>
        <v>0</v>
      </c>
      <c r="BE30" s="98">
        <f>'C1'!BE30</f>
        <v>0</v>
      </c>
      <c r="BF30" s="82">
        <f t="shared" si="29"/>
        <v>0</v>
      </c>
      <c r="BG30" s="98">
        <f>'C1'!BG30</f>
        <v>0</v>
      </c>
      <c r="BH30" s="82">
        <f t="shared" si="30"/>
        <v>0</v>
      </c>
      <c r="BI30" s="98">
        <f>'C1'!BI30</f>
        <v>0</v>
      </c>
      <c r="BJ30" s="82">
        <f t="shared" si="31"/>
        <v>0</v>
      </c>
      <c r="BK30" s="98">
        <f>'C1'!BK30</f>
        <v>0</v>
      </c>
      <c r="BL30" s="82">
        <f t="shared" si="32"/>
        <v>0</v>
      </c>
      <c r="BM30" s="98">
        <f>'C1'!BM30</f>
        <v>0</v>
      </c>
      <c r="BN30" s="82">
        <f t="shared" si="33"/>
        <v>0</v>
      </c>
      <c r="BO30" s="98">
        <f>'C1'!BO30</f>
        <v>0</v>
      </c>
      <c r="BP30" s="82">
        <f t="shared" si="34"/>
        <v>0</v>
      </c>
      <c r="BQ30" s="98">
        <f>'C1'!BQ30</f>
        <v>0</v>
      </c>
      <c r="BR30" s="82">
        <f t="shared" si="35"/>
        <v>0</v>
      </c>
      <c r="BS30" s="98">
        <f>'C1'!BS30</f>
        <v>0</v>
      </c>
      <c r="BT30" s="82">
        <f t="shared" si="36"/>
        <v>0</v>
      </c>
      <c r="BU30" s="98">
        <f>'C1'!BU30</f>
        <v>0</v>
      </c>
      <c r="BV30" s="82">
        <f t="shared" si="37"/>
        <v>0</v>
      </c>
      <c r="BW30" s="98">
        <f>'C1'!BW30</f>
        <v>0</v>
      </c>
      <c r="BX30" s="82">
        <f t="shared" si="38"/>
        <v>0</v>
      </c>
      <c r="BY30" s="98">
        <f>'C1'!BY30</f>
        <v>0</v>
      </c>
      <c r="BZ30" s="83">
        <f t="shared" si="4"/>
        <v>0</v>
      </c>
      <c r="CB30" s="70">
        <f t="shared" si="5"/>
        <v>0</v>
      </c>
    </row>
    <row r="31" spans="2:80" ht="9.9499999999999993" customHeight="1">
      <c r="B31" s="70">
        <f>'Q2'!BO29/'Q2'!$BO$50</f>
        <v>0</v>
      </c>
      <c r="D31" s="71" t="str">
        <f>'Q2'!B29</f>
        <v/>
      </c>
      <c r="E31" s="98">
        <f>'C1'!E31</f>
        <v>0</v>
      </c>
      <c r="F31" s="82">
        <f t="shared" si="0"/>
        <v>0</v>
      </c>
      <c r="G31" s="98">
        <f>'C1'!G31</f>
        <v>0</v>
      </c>
      <c r="H31" s="82">
        <f t="shared" si="6"/>
        <v>0</v>
      </c>
      <c r="I31" s="98">
        <f>'C1'!I31</f>
        <v>0</v>
      </c>
      <c r="J31" s="82">
        <f t="shared" si="7"/>
        <v>0</v>
      </c>
      <c r="K31" s="98">
        <f>'C1'!K31</f>
        <v>0</v>
      </c>
      <c r="L31" s="82">
        <f t="shared" si="8"/>
        <v>0</v>
      </c>
      <c r="M31" s="98">
        <f>'C1'!M31</f>
        <v>0</v>
      </c>
      <c r="N31" s="82">
        <f t="shared" si="9"/>
        <v>0</v>
      </c>
      <c r="O31" s="98">
        <f>'C1'!O31</f>
        <v>0</v>
      </c>
      <c r="P31" s="82">
        <f t="shared" si="10"/>
        <v>0</v>
      </c>
      <c r="Q31" s="98">
        <f>'C1'!Q31</f>
        <v>0</v>
      </c>
      <c r="R31" s="82">
        <f t="shared" si="11"/>
        <v>0</v>
      </c>
      <c r="S31" s="98">
        <f>'C1'!S31</f>
        <v>0</v>
      </c>
      <c r="T31" s="82">
        <f t="shared" si="12"/>
        <v>0</v>
      </c>
      <c r="U31" s="98">
        <f>'C1'!U31</f>
        <v>0</v>
      </c>
      <c r="V31" s="82">
        <f t="shared" si="13"/>
        <v>0</v>
      </c>
      <c r="W31" s="98">
        <f>'C1'!W31</f>
        <v>0</v>
      </c>
      <c r="X31" s="82">
        <f t="shared" si="14"/>
        <v>0</v>
      </c>
      <c r="Y31" s="98">
        <f>'C1'!Y31</f>
        <v>0</v>
      </c>
      <c r="Z31" s="82">
        <f t="shared" si="15"/>
        <v>0</v>
      </c>
      <c r="AA31" s="98">
        <f>'C1'!AA31</f>
        <v>0</v>
      </c>
      <c r="AB31" s="83">
        <f t="shared" si="16"/>
        <v>0</v>
      </c>
      <c r="AC31" s="68" t="str">
        <f t="shared" si="1"/>
        <v/>
      </c>
      <c r="AD31" s="98">
        <f>'C1'!AD31</f>
        <v>0</v>
      </c>
      <c r="AE31" s="82">
        <f t="shared" si="17"/>
        <v>0</v>
      </c>
      <c r="AF31" s="98">
        <f>'C1'!AF31</f>
        <v>0</v>
      </c>
      <c r="AG31" s="82">
        <f t="shared" si="18"/>
        <v>0</v>
      </c>
      <c r="AH31" s="98">
        <f>'C1'!AH31</f>
        <v>0</v>
      </c>
      <c r="AI31" s="82">
        <f t="shared" si="19"/>
        <v>0</v>
      </c>
      <c r="AJ31" s="98">
        <f>'C1'!AJ31</f>
        <v>0</v>
      </c>
      <c r="AK31" s="82">
        <f t="shared" si="20"/>
        <v>0</v>
      </c>
      <c r="AL31" s="98">
        <f>'C1'!AL31</f>
        <v>0</v>
      </c>
      <c r="AM31" s="82">
        <f t="shared" si="21"/>
        <v>0</v>
      </c>
      <c r="AN31" s="98">
        <f>'C1'!AN31</f>
        <v>0</v>
      </c>
      <c r="AO31" s="82">
        <f t="shared" si="22"/>
        <v>0</v>
      </c>
      <c r="AP31" s="98">
        <f>'C1'!AP31</f>
        <v>0</v>
      </c>
      <c r="AQ31" s="82">
        <f t="shared" si="23"/>
        <v>0</v>
      </c>
      <c r="AR31" s="98">
        <f>'C1'!AR31</f>
        <v>0</v>
      </c>
      <c r="AS31" s="82">
        <f t="shared" si="24"/>
        <v>0</v>
      </c>
      <c r="AT31" s="98">
        <f>'C1'!AT31</f>
        <v>0</v>
      </c>
      <c r="AU31" s="82">
        <f t="shared" si="25"/>
        <v>0</v>
      </c>
      <c r="AV31" s="98">
        <f>'C1'!AV31</f>
        <v>0</v>
      </c>
      <c r="AW31" s="82">
        <f t="shared" si="26"/>
        <v>0</v>
      </c>
      <c r="AX31" s="98">
        <f>'C1'!AX31</f>
        <v>0</v>
      </c>
      <c r="AY31" s="82">
        <f t="shared" si="27"/>
        <v>0</v>
      </c>
      <c r="AZ31" s="98">
        <f>'C1'!AZ31</f>
        <v>0</v>
      </c>
      <c r="BA31" s="83">
        <f t="shared" si="2"/>
        <v>0</v>
      </c>
      <c r="BB31" s="68" t="str">
        <f t="shared" si="3"/>
        <v/>
      </c>
      <c r="BC31" s="98">
        <f>'C1'!BC31</f>
        <v>0</v>
      </c>
      <c r="BD31" s="82">
        <f t="shared" si="28"/>
        <v>0</v>
      </c>
      <c r="BE31" s="98">
        <f>'C1'!BE31</f>
        <v>0</v>
      </c>
      <c r="BF31" s="82">
        <f t="shared" si="29"/>
        <v>0</v>
      </c>
      <c r="BG31" s="98">
        <f>'C1'!BG31</f>
        <v>0</v>
      </c>
      <c r="BH31" s="82">
        <f t="shared" si="30"/>
        <v>0</v>
      </c>
      <c r="BI31" s="98">
        <f>'C1'!BI31</f>
        <v>0</v>
      </c>
      <c r="BJ31" s="82">
        <f t="shared" si="31"/>
        <v>0</v>
      </c>
      <c r="BK31" s="98">
        <f>'C1'!BK31</f>
        <v>0</v>
      </c>
      <c r="BL31" s="82">
        <f t="shared" si="32"/>
        <v>0</v>
      </c>
      <c r="BM31" s="98">
        <f>'C1'!BM31</f>
        <v>0</v>
      </c>
      <c r="BN31" s="82">
        <f t="shared" si="33"/>
        <v>0</v>
      </c>
      <c r="BO31" s="98">
        <f>'C1'!BO31</f>
        <v>0</v>
      </c>
      <c r="BP31" s="82">
        <f t="shared" si="34"/>
        <v>0</v>
      </c>
      <c r="BQ31" s="98">
        <f>'C1'!BQ31</f>
        <v>0</v>
      </c>
      <c r="BR31" s="82">
        <f t="shared" si="35"/>
        <v>0</v>
      </c>
      <c r="BS31" s="98">
        <f>'C1'!BS31</f>
        <v>0</v>
      </c>
      <c r="BT31" s="82">
        <f t="shared" si="36"/>
        <v>0</v>
      </c>
      <c r="BU31" s="98">
        <f>'C1'!BU31</f>
        <v>0</v>
      </c>
      <c r="BV31" s="82">
        <f t="shared" si="37"/>
        <v>0</v>
      </c>
      <c r="BW31" s="98">
        <f>'C1'!BW31</f>
        <v>0</v>
      </c>
      <c r="BX31" s="82">
        <f t="shared" si="38"/>
        <v>0</v>
      </c>
      <c r="BY31" s="98">
        <f>'C1'!BY31</f>
        <v>0</v>
      </c>
      <c r="BZ31" s="83">
        <f t="shared" si="4"/>
        <v>0</v>
      </c>
      <c r="CB31" s="70">
        <f t="shared" si="5"/>
        <v>0</v>
      </c>
    </row>
    <row r="32" spans="2:80" ht="9.9499999999999993" customHeight="1">
      <c r="B32" s="70">
        <f>'Q2'!BO30/'Q2'!$BO$50</f>
        <v>0</v>
      </c>
      <c r="D32" s="71" t="str">
        <f>'Q2'!B30</f>
        <v/>
      </c>
      <c r="E32" s="98">
        <f>'C1'!E32</f>
        <v>0</v>
      </c>
      <c r="F32" s="82">
        <f t="shared" si="0"/>
        <v>0</v>
      </c>
      <c r="G32" s="98">
        <f>'C1'!G32</f>
        <v>0</v>
      </c>
      <c r="H32" s="82">
        <f t="shared" si="6"/>
        <v>0</v>
      </c>
      <c r="I32" s="98">
        <f>'C1'!I32</f>
        <v>0</v>
      </c>
      <c r="J32" s="82">
        <f t="shared" si="7"/>
        <v>0</v>
      </c>
      <c r="K32" s="98">
        <f>'C1'!K32</f>
        <v>0</v>
      </c>
      <c r="L32" s="82">
        <f t="shared" si="8"/>
        <v>0</v>
      </c>
      <c r="M32" s="98">
        <f>'C1'!M32</f>
        <v>0</v>
      </c>
      <c r="N32" s="82">
        <f t="shared" si="9"/>
        <v>0</v>
      </c>
      <c r="O32" s="98">
        <f>'C1'!O32</f>
        <v>0</v>
      </c>
      <c r="P32" s="82">
        <f t="shared" si="10"/>
        <v>0</v>
      </c>
      <c r="Q32" s="98">
        <f>'C1'!Q32</f>
        <v>0</v>
      </c>
      <c r="R32" s="82">
        <f t="shared" si="11"/>
        <v>0</v>
      </c>
      <c r="S32" s="98">
        <f>'C1'!S32</f>
        <v>0</v>
      </c>
      <c r="T32" s="82">
        <f t="shared" si="12"/>
        <v>0</v>
      </c>
      <c r="U32" s="98">
        <f>'C1'!U32</f>
        <v>0</v>
      </c>
      <c r="V32" s="82">
        <f t="shared" si="13"/>
        <v>0</v>
      </c>
      <c r="W32" s="98">
        <f>'C1'!W32</f>
        <v>0</v>
      </c>
      <c r="X32" s="82">
        <f t="shared" si="14"/>
        <v>0</v>
      </c>
      <c r="Y32" s="98">
        <f>'C1'!Y32</f>
        <v>0</v>
      </c>
      <c r="Z32" s="82">
        <f t="shared" si="15"/>
        <v>0</v>
      </c>
      <c r="AA32" s="98">
        <f>'C1'!AA32</f>
        <v>0</v>
      </c>
      <c r="AB32" s="83">
        <f t="shared" si="16"/>
        <v>0</v>
      </c>
      <c r="AC32" s="68" t="str">
        <f t="shared" si="1"/>
        <v/>
      </c>
      <c r="AD32" s="98">
        <f>'C1'!AD32</f>
        <v>0</v>
      </c>
      <c r="AE32" s="82">
        <f t="shared" si="17"/>
        <v>0</v>
      </c>
      <c r="AF32" s="98">
        <f>'C1'!AF32</f>
        <v>0</v>
      </c>
      <c r="AG32" s="82">
        <f t="shared" si="18"/>
        <v>0</v>
      </c>
      <c r="AH32" s="98">
        <f>'C1'!AH32</f>
        <v>0</v>
      </c>
      <c r="AI32" s="82">
        <f t="shared" si="19"/>
        <v>0</v>
      </c>
      <c r="AJ32" s="98">
        <f>'C1'!AJ32</f>
        <v>0</v>
      </c>
      <c r="AK32" s="82">
        <f t="shared" si="20"/>
        <v>0</v>
      </c>
      <c r="AL32" s="98">
        <f>'C1'!AL32</f>
        <v>0</v>
      </c>
      <c r="AM32" s="82">
        <f t="shared" si="21"/>
        <v>0</v>
      </c>
      <c r="AN32" s="98">
        <f>'C1'!AN32</f>
        <v>0</v>
      </c>
      <c r="AO32" s="82">
        <f t="shared" si="22"/>
        <v>0</v>
      </c>
      <c r="AP32" s="98">
        <f>'C1'!AP32</f>
        <v>0</v>
      </c>
      <c r="AQ32" s="82">
        <f t="shared" si="23"/>
        <v>0</v>
      </c>
      <c r="AR32" s="98">
        <f>'C1'!AR32</f>
        <v>0</v>
      </c>
      <c r="AS32" s="82">
        <f t="shared" si="24"/>
        <v>0</v>
      </c>
      <c r="AT32" s="98">
        <f>'C1'!AT32</f>
        <v>0</v>
      </c>
      <c r="AU32" s="82">
        <f t="shared" si="25"/>
        <v>0</v>
      </c>
      <c r="AV32" s="98">
        <f>'C1'!AV32</f>
        <v>0</v>
      </c>
      <c r="AW32" s="82">
        <f t="shared" si="26"/>
        <v>0</v>
      </c>
      <c r="AX32" s="98">
        <f>'C1'!AX32</f>
        <v>0</v>
      </c>
      <c r="AY32" s="82">
        <f t="shared" si="27"/>
        <v>0</v>
      </c>
      <c r="AZ32" s="98">
        <f>'C1'!AZ32</f>
        <v>0</v>
      </c>
      <c r="BA32" s="83">
        <f t="shared" si="2"/>
        <v>0</v>
      </c>
      <c r="BB32" s="68" t="str">
        <f t="shared" si="3"/>
        <v/>
      </c>
      <c r="BC32" s="98">
        <f>'C1'!BC32</f>
        <v>0</v>
      </c>
      <c r="BD32" s="82">
        <f t="shared" si="28"/>
        <v>0</v>
      </c>
      <c r="BE32" s="98">
        <f>'C1'!BE32</f>
        <v>0</v>
      </c>
      <c r="BF32" s="82">
        <f t="shared" si="29"/>
        <v>0</v>
      </c>
      <c r="BG32" s="98">
        <f>'C1'!BG32</f>
        <v>0</v>
      </c>
      <c r="BH32" s="82">
        <f t="shared" si="30"/>
        <v>0</v>
      </c>
      <c r="BI32" s="98">
        <f>'C1'!BI32</f>
        <v>0</v>
      </c>
      <c r="BJ32" s="82">
        <f t="shared" si="31"/>
        <v>0</v>
      </c>
      <c r="BK32" s="98">
        <f>'C1'!BK32</f>
        <v>0</v>
      </c>
      <c r="BL32" s="82">
        <f t="shared" si="32"/>
        <v>0</v>
      </c>
      <c r="BM32" s="98">
        <f>'C1'!BM32</f>
        <v>0</v>
      </c>
      <c r="BN32" s="82">
        <f t="shared" si="33"/>
        <v>0</v>
      </c>
      <c r="BO32" s="98">
        <f>'C1'!BO32</f>
        <v>0</v>
      </c>
      <c r="BP32" s="82">
        <f t="shared" si="34"/>
        <v>0</v>
      </c>
      <c r="BQ32" s="98">
        <f>'C1'!BQ32</f>
        <v>0</v>
      </c>
      <c r="BR32" s="82">
        <f t="shared" si="35"/>
        <v>0</v>
      </c>
      <c r="BS32" s="98">
        <f>'C1'!BS32</f>
        <v>0</v>
      </c>
      <c r="BT32" s="82">
        <f t="shared" si="36"/>
        <v>0</v>
      </c>
      <c r="BU32" s="98">
        <f>'C1'!BU32</f>
        <v>0</v>
      </c>
      <c r="BV32" s="82">
        <f t="shared" si="37"/>
        <v>0</v>
      </c>
      <c r="BW32" s="98">
        <f>'C1'!BW32</f>
        <v>0</v>
      </c>
      <c r="BX32" s="82">
        <f t="shared" si="38"/>
        <v>0</v>
      </c>
      <c r="BY32" s="98">
        <f>'C1'!BY32</f>
        <v>0</v>
      </c>
      <c r="BZ32" s="83">
        <f t="shared" si="4"/>
        <v>0</v>
      </c>
      <c r="CB32" s="70">
        <f t="shared" si="5"/>
        <v>0</v>
      </c>
    </row>
    <row r="33" spans="2:80" ht="9.9499999999999993" customHeight="1">
      <c r="B33" s="70">
        <f>'Q2'!BO31/'Q2'!$BO$50</f>
        <v>0</v>
      </c>
      <c r="D33" s="71" t="str">
        <f>'Q2'!B31</f>
        <v/>
      </c>
      <c r="E33" s="98">
        <f>'C1'!E33</f>
        <v>0</v>
      </c>
      <c r="F33" s="82">
        <f t="shared" si="0"/>
        <v>0</v>
      </c>
      <c r="G33" s="98">
        <f>'C1'!G33</f>
        <v>0</v>
      </c>
      <c r="H33" s="82">
        <f t="shared" si="6"/>
        <v>0</v>
      </c>
      <c r="I33" s="98">
        <f>'C1'!I33</f>
        <v>0</v>
      </c>
      <c r="J33" s="82">
        <f t="shared" si="7"/>
        <v>0</v>
      </c>
      <c r="K33" s="98">
        <f>'C1'!K33</f>
        <v>0</v>
      </c>
      <c r="L33" s="82">
        <f t="shared" si="8"/>
        <v>0</v>
      </c>
      <c r="M33" s="98">
        <f>'C1'!M33</f>
        <v>0</v>
      </c>
      <c r="N33" s="82">
        <f t="shared" si="9"/>
        <v>0</v>
      </c>
      <c r="O33" s="98">
        <f>'C1'!O33</f>
        <v>0</v>
      </c>
      <c r="P33" s="82">
        <f t="shared" si="10"/>
        <v>0</v>
      </c>
      <c r="Q33" s="98">
        <f>'C1'!Q33</f>
        <v>0</v>
      </c>
      <c r="R33" s="82">
        <f t="shared" si="11"/>
        <v>0</v>
      </c>
      <c r="S33" s="98">
        <f>'C1'!S33</f>
        <v>0</v>
      </c>
      <c r="T33" s="82">
        <f t="shared" si="12"/>
        <v>0</v>
      </c>
      <c r="U33" s="98">
        <f>'C1'!U33</f>
        <v>0</v>
      </c>
      <c r="V33" s="82">
        <f t="shared" si="13"/>
        <v>0</v>
      </c>
      <c r="W33" s="98">
        <f>'C1'!W33</f>
        <v>0</v>
      </c>
      <c r="X33" s="82">
        <f t="shared" si="14"/>
        <v>0</v>
      </c>
      <c r="Y33" s="98">
        <f>'C1'!Y33</f>
        <v>0</v>
      </c>
      <c r="Z33" s="82">
        <f t="shared" si="15"/>
        <v>0</v>
      </c>
      <c r="AA33" s="98">
        <f>'C1'!AA33</f>
        <v>0</v>
      </c>
      <c r="AB33" s="83">
        <f t="shared" si="16"/>
        <v>0</v>
      </c>
      <c r="AC33" s="68" t="str">
        <f t="shared" si="1"/>
        <v/>
      </c>
      <c r="AD33" s="98">
        <f>'C1'!AD33</f>
        <v>0</v>
      </c>
      <c r="AE33" s="82">
        <f t="shared" si="17"/>
        <v>0</v>
      </c>
      <c r="AF33" s="98">
        <f>'C1'!AF33</f>
        <v>0</v>
      </c>
      <c r="AG33" s="82">
        <f t="shared" si="18"/>
        <v>0</v>
      </c>
      <c r="AH33" s="98">
        <f>'C1'!AH33</f>
        <v>0</v>
      </c>
      <c r="AI33" s="82">
        <f t="shared" si="19"/>
        <v>0</v>
      </c>
      <c r="AJ33" s="98">
        <f>'C1'!AJ33</f>
        <v>0</v>
      </c>
      <c r="AK33" s="82">
        <f t="shared" si="20"/>
        <v>0</v>
      </c>
      <c r="AL33" s="98">
        <f>'C1'!AL33</f>
        <v>0</v>
      </c>
      <c r="AM33" s="82">
        <f t="shared" si="21"/>
        <v>0</v>
      </c>
      <c r="AN33" s="98">
        <f>'C1'!AN33</f>
        <v>0</v>
      </c>
      <c r="AO33" s="82">
        <f t="shared" si="22"/>
        <v>0</v>
      </c>
      <c r="AP33" s="98">
        <f>'C1'!AP33</f>
        <v>0</v>
      </c>
      <c r="AQ33" s="82">
        <f t="shared" si="23"/>
        <v>0</v>
      </c>
      <c r="AR33" s="98">
        <f>'C1'!AR33</f>
        <v>0</v>
      </c>
      <c r="AS33" s="82">
        <f t="shared" si="24"/>
        <v>0</v>
      </c>
      <c r="AT33" s="98">
        <f>'C1'!AT33</f>
        <v>0</v>
      </c>
      <c r="AU33" s="82">
        <f t="shared" si="25"/>
        <v>0</v>
      </c>
      <c r="AV33" s="98">
        <f>'C1'!AV33</f>
        <v>0</v>
      </c>
      <c r="AW33" s="82">
        <f t="shared" si="26"/>
        <v>0</v>
      </c>
      <c r="AX33" s="98">
        <f>'C1'!AX33</f>
        <v>0</v>
      </c>
      <c r="AY33" s="82">
        <f t="shared" si="27"/>
        <v>0</v>
      </c>
      <c r="AZ33" s="98">
        <f>'C1'!AZ33</f>
        <v>0</v>
      </c>
      <c r="BA33" s="83">
        <f t="shared" si="2"/>
        <v>0</v>
      </c>
      <c r="BB33" s="68" t="str">
        <f t="shared" si="3"/>
        <v/>
      </c>
      <c r="BC33" s="98">
        <f>'C1'!BC33</f>
        <v>0</v>
      </c>
      <c r="BD33" s="82">
        <f t="shared" si="28"/>
        <v>0</v>
      </c>
      <c r="BE33" s="98">
        <f>'C1'!BE33</f>
        <v>0</v>
      </c>
      <c r="BF33" s="82">
        <f t="shared" si="29"/>
        <v>0</v>
      </c>
      <c r="BG33" s="98">
        <f>'C1'!BG33</f>
        <v>0</v>
      </c>
      <c r="BH33" s="82">
        <f t="shared" si="30"/>
        <v>0</v>
      </c>
      <c r="BI33" s="98">
        <f>'C1'!BI33</f>
        <v>0</v>
      </c>
      <c r="BJ33" s="82">
        <f t="shared" si="31"/>
        <v>0</v>
      </c>
      <c r="BK33" s="98">
        <f>'C1'!BK33</f>
        <v>0</v>
      </c>
      <c r="BL33" s="82">
        <f t="shared" si="32"/>
        <v>0</v>
      </c>
      <c r="BM33" s="98">
        <f>'C1'!BM33</f>
        <v>0</v>
      </c>
      <c r="BN33" s="82">
        <f t="shared" si="33"/>
        <v>0</v>
      </c>
      <c r="BO33" s="98">
        <f>'C1'!BO33</f>
        <v>0</v>
      </c>
      <c r="BP33" s="82">
        <f t="shared" si="34"/>
        <v>0</v>
      </c>
      <c r="BQ33" s="98">
        <f>'C1'!BQ33</f>
        <v>0</v>
      </c>
      <c r="BR33" s="82">
        <f t="shared" si="35"/>
        <v>0</v>
      </c>
      <c r="BS33" s="98">
        <f>'C1'!BS33</f>
        <v>0</v>
      </c>
      <c r="BT33" s="82">
        <f t="shared" si="36"/>
        <v>0</v>
      </c>
      <c r="BU33" s="98">
        <f>'C1'!BU33</f>
        <v>0</v>
      </c>
      <c r="BV33" s="82">
        <f t="shared" si="37"/>
        <v>0</v>
      </c>
      <c r="BW33" s="98">
        <f>'C1'!BW33</f>
        <v>0</v>
      </c>
      <c r="BX33" s="82">
        <f t="shared" si="38"/>
        <v>0</v>
      </c>
      <c r="BY33" s="98">
        <f>'C1'!BY33</f>
        <v>0</v>
      </c>
      <c r="BZ33" s="83">
        <f t="shared" si="4"/>
        <v>0</v>
      </c>
      <c r="CB33" s="70">
        <f t="shared" si="5"/>
        <v>0</v>
      </c>
    </row>
    <row r="34" spans="2:80" ht="9.9499999999999993" customHeight="1">
      <c r="B34" s="70">
        <f>'Q2'!BO32/'Q2'!$BO$50</f>
        <v>0</v>
      </c>
      <c r="D34" s="71" t="str">
        <f>'Q2'!B32</f>
        <v/>
      </c>
      <c r="E34" s="98">
        <f>'C1'!E34</f>
        <v>0</v>
      </c>
      <c r="F34" s="82">
        <f t="shared" si="0"/>
        <v>0</v>
      </c>
      <c r="G34" s="98">
        <f>'C1'!G34</f>
        <v>0</v>
      </c>
      <c r="H34" s="82">
        <f t="shared" si="6"/>
        <v>0</v>
      </c>
      <c r="I34" s="98">
        <f>'C1'!I34</f>
        <v>0</v>
      </c>
      <c r="J34" s="82">
        <f t="shared" si="7"/>
        <v>0</v>
      </c>
      <c r="K34" s="98">
        <f>'C1'!K34</f>
        <v>0</v>
      </c>
      <c r="L34" s="82">
        <f t="shared" si="8"/>
        <v>0</v>
      </c>
      <c r="M34" s="98">
        <f>'C1'!M34</f>
        <v>0</v>
      </c>
      <c r="N34" s="82">
        <f t="shared" si="9"/>
        <v>0</v>
      </c>
      <c r="O34" s="98">
        <f>'C1'!O34</f>
        <v>0</v>
      </c>
      <c r="P34" s="82">
        <f t="shared" si="10"/>
        <v>0</v>
      </c>
      <c r="Q34" s="98">
        <f>'C1'!Q34</f>
        <v>0</v>
      </c>
      <c r="R34" s="82">
        <f t="shared" si="11"/>
        <v>0</v>
      </c>
      <c r="S34" s="98">
        <f>'C1'!S34</f>
        <v>0</v>
      </c>
      <c r="T34" s="82">
        <f t="shared" si="12"/>
        <v>0</v>
      </c>
      <c r="U34" s="98">
        <f>'C1'!U34</f>
        <v>0</v>
      </c>
      <c r="V34" s="82">
        <f t="shared" si="13"/>
        <v>0</v>
      </c>
      <c r="W34" s="98">
        <f>'C1'!W34</f>
        <v>0</v>
      </c>
      <c r="X34" s="82">
        <f t="shared" si="14"/>
        <v>0</v>
      </c>
      <c r="Y34" s="98">
        <f>'C1'!Y34</f>
        <v>0</v>
      </c>
      <c r="Z34" s="82">
        <f t="shared" si="15"/>
        <v>0</v>
      </c>
      <c r="AA34" s="98">
        <f>'C1'!AA34</f>
        <v>0</v>
      </c>
      <c r="AB34" s="83">
        <f t="shared" si="16"/>
        <v>0</v>
      </c>
      <c r="AC34" s="68" t="str">
        <f t="shared" si="1"/>
        <v/>
      </c>
      <c r="AD34" s="98">
        <f>'C1'!AD34</f>
        <v>0</v>
      </c>
      <c r="AE34" s="82">
        <f t="shared" si="17"/>
        <v>0</v>
      </c>
      <c r="AF34" s="98">
        <f>'C1'!AF34</f>
        <v>0</v>
      </c>
      <c r="AG34" s="82">
        <f t="shared" si="18"/>
        <v>0</v>
      </c>
      <c r="AH34" s="98">
        <f>'C1'!AH34</f>
        <v>0</v>
      </c>
      <c r="AI34" s="82">
        <f t="shared" si="19"/>
        <v>0</v>
      </c>
      <c r="AJ34" s="98">
        <f>'C1'!AJ34</f>
        <v>0</v>
      </c>
      <c r="AK34" s="82">
        <f t="shared" si="20"/>
        <v>0</v>
      </c>
      <c r="AL34" s="98">
        <f>'C1'!AL34</f>
        <v>0</v>
      </c>
      <c r="AM34" s="82">
        <f t="shared" si="21"/>
        <v>0</v>
      </c>
      <c r="AN34" s="98">
        <f>'C1'!AN34</f>
        <v>0</v>
      </c>
      <c r="AO34" s="82">
        <f t="shared" si="22"/>
        <v>0</v>
      </c>
      <c r="AP34" s="98">
        <f>'C1'!AP34</f>
        <v>0</v>
      </c>
      <c r="AQ34" s="82">
        <f t="shared" si="23"/>
        <v>0</v>
      </c>
      <c r="AR34" s="98">
        <f>'C1'!AR34</f>
        <v>0</v>
      </c>
      <c r="AS34" s="82">
        <f t="shared" si="24"/>
        <v>0</v>
      </c>
      <c r="AT34" s="98">
        <f>'C1'!AT34</f>
        <v>0</v>
      </c>
      <c r="AU34" s="82">
        <f t="shared" si="25"/>
        <v>0</v>
      </c>
      <c r="AV34" s="98">
        <f>'C1'!AV34</f>
        <v>0</v>
      </c>
      <c r="AW34" s="82">
        <f t="shared" si="26"/>
        <v>0</v>
      </c>
      <c r="AX34" s="98">
        <f>'C1'!AX34</f>
        <v>0</v>
      </c>
      <c r="AY34" s="82">
        <f t="shared" si="27"/>
        <v>0</v>
      </c>
      <c r="AZ34" s="98">
        <f>'C1'!AZ34</f>
        <v>0</v>
      </c>
      <c r="BA34" s="83">
        <f t="shared" si="2"/>
        <v>0</v>
      </c>
      <c r="BB34" s="68" t="str">
        <f t="shared" si="3"/>
        <v/>
      </c>
      <c r="BC34" s="98">
        <f>'C1'!BC34</f>
        <v>0</v>
      </c>
      <c r="BD34" s="82">
        <f t="shared" si="28"/>
        <v>0</v>
      </c>
      <c r="BE34" s="98">
        <f>'C1'!BE34</f>
        <v>0</v>
      </c>
      <c r="BF34" s="82">
        <f t="shared" si="29"/>
        <v>0</v>
      </c>
      <c r="BG34" s="98">
        <f>'C1'!BG34</f>
        <v>0</v>
      </c>
      <c r="BH34" s="82">
        <f t="shared" si="30"/>
        <v>0</v>
      </c>
      <c r="BI34" s="98">
        <f>'C1'!BI34</f>
        <v>0</v>
      </c>
      <c r="BJ34" s="82">
        <f t="shared" si="31"/>
        <v>0</v>
      </c>
      <c r="BK34" s="98">
        <f>'C1'!BK34</f>
        <v>0</v>
      </c>
      <c r="BL34" s="82">
        <f t="shared" si="32"/>
        <v>0</v>
      </c>
      <c r="BM34" s="98">
        <f>'C1'!BM34</f>
        <v>0</v>
      </c>
      <c r="BN34" s="82">
        <f t="shared" si="33"/>
        <v>0</v>
      </c>
      <c r="BO34" s="98">
        <f>'C1'!BO34</f>
        <v>0</v>
      </c>
      <c r="BP34" s="82">
        <f t="shared" si="34"/>
        <v>0</v>
      </c>
      <c r="BQ34" s="98">
        <f>'C1'!BQ34</f>
        <v>0</v>
      </c>
      <c r="BR34" s="82">
        <f t="shared" si="35"/>
        <v>0</v>
      </c>
      <c r="BS34" s="98">
        <f>'C1'!BS34</f>
        <v>0</v>
      </c>
      <c r="BT34" s="82">
        <f t="shared" si="36"/>
        <v>0</v>
      </c>
      <c r="BU34" s="98">
        <f>'C1'!BU34</f>
        <v>0</v>
      </c>
      <c r="BV34" s="82">
        <f t="shared" si="37"/>
        <v>0</v>
      </c>
      <c r="BW34" s="98">
        <f>'C1'!BW34</f>
        <v>0</v>
      </c>
      <c r="BX34" s="82">
        <f t="shared" si="38"/>
        <v>0</v>
      </c>
      <c r="BY34" s="98">
        <f>'C1'!BY34</f>
        <v>0</v>
      </c>
      <c r="BZ34" s="83">
        <f t="shared" si="4"/>
        <v>0</v>
      </c>
      <c r="CB34" s="70">
        <f t="shared" si="5"/>
        <v>0</v>
      </c>
    </row>
    <row r="35" spans="2:80" ht="9.9499999999999993" customHeight="1">
      <c r="B35" s="70">
        <f>'Q2'!BO33/'Q2'!$BO$50</f>
        <v>0</v>
      </c>
      <c r="D35" s="71" t="str">
        <f>'Q2'!B33</f>
        <v/>
      </c>
      <c r="E35" s="98">
        <f>'C1'!E35</f>
        <v>0</v>
      </c>
      <c r="F35" s="82">
        <f t="shared" si="0"/>
        <v>0</v>
      </c>
      <c r="G35" s="98">
        <f>'C1'!G35</f>
        <v>0</v>
      </c>
      <c r="H35" s="82">
        <f t="shared" si="6"/>
        <v>0</v>
      </c>
      <c r="I35" s="98">
        <f>'C1'!I35</f>
        <v>0</v>
      </c>
      <c r="J35" s="82">
        <f t="shared" si="7"/>
        <v>0</v>
      </c>
      <c r="K35" s="98">
        <f>'C1'!K35</f>
        <v>0</v>
      </c>
      <c r="L35" s="82">
        <f t="shared" si="8"/>
        <v>0</v>
      </c>
      <c r="M35" s="98">
        <f>'C1'!M35</f>
        <v>0</v>
      </c>
      <c r="N35" s="82">
        <f t="shared" si="9"/>
        <v>0</v>
      </c>
      <c r="O35" s="98">
        <f>'C1'!O35</f>
        <v>0</v>
      </c>
      <c r="P35" s="82">
        <f t="shared" si="10"/>
        <v>0</v>
      </c>
      <c r="Q35" s="98">
        <f>'C1'!Q35</f>
        <v>0</v>
      </c>
      <c r="R35" s="82">
        <f t="shared" si="11"/>
        <v>0</v>
      </c>
      <c r="S35" s="98">
        <f>'C1'!S35</f>
        <v>0</v>
      </c>
      <c r="T35" s="82">
        <f t="shared" si="12"/>
        <v>0</v>
      </c>
      <c r="U35" s="98">
        <f>'C1'!U35</f>
        <v>0</v>
      </c>
      <c r="V35" s="82">
        <f t="shared" si="13"/>
        <v>0</v>
      </c>
      <c r="W35" s="98">
        <f>'C1'!W35</f>
        <v>0</v>
      </c>
      <c r="X35" s="82">
        <f t="shared" si="14"/>
        <v>0</v>
      </c>
      <c r="Y35" s="98">
        <f>'C1'!Y35</f>
        <v>0</v>
      </c>
      <c r="Z35" s="82">
        <f t="shared" si="15"/>
        <v>0</v>
      </c>
      <c r="AA35" s="98">
        <f>'C1'!AA35</f>
        <v>0</v>
      </c>
      <c r="AB35" s="83">
        <f t="shared" si="16"/>
        <v>0</v>
      </c>
      <c r="AC35" s="68" t="str">
        <f t="shared" si="1"/>
        <v/>
      </c>
      <c r="AD35" s="98">
        <f>'C1'!AD35</f>
        <v>0</v>
      </c>
      <c r="AE35" s="82">
        <f t="shared" si="17"/>
        <v>0</v>
      </c>
      <c r="AF35" s="98">
        <f>'C1'!AF35</f>
        <v>0</v>
      </c>
      <c r="AG35" s="82">
        <f t="shared" si="18"/>
        <v>0</v>
      </c>
      <c r="AH35" s="98">
        <f>'C1'!AH35</f>
        <v>0</v>
      </c>
      <c r="AI35" s="82">
        <f t="shared" si="19"/>
        <v>0</v>
      </c>
      <c r="AJ35" s="98">
        <f>'C1'!AJ35</f>
        <v>0</v>
      </c>
      <c r="AK35" s="82">
        <f t="shared" si="20"/>
        <v>0</v>
      </c>
      <c r="AL35" s="98">
        <f>'C1'!AL35</f>
        <v>0</v>
      </c>
      <c r="AM35" s="82">
        <f t="shared" si="21"/>
        <v>0</v>
      </c>
      <c r="AN35" s="98">
        <f>'C1'!AN35</f>
        <v>0</v>
      </c>
      <c r="AO35" s="82">
        <f t="shared" si="22"/>
        <v>0</v>
      </c>
      <c r="AP35" s="98">
        <f>'C1'!AP35</f>
        <v>0</v>
      </c>
      <c r="AQ35" s="82">
        <f t="shared" si="23"/>
        <v>0</v>
      </c>
      <c r="AR35" s="98">
        <f>'C1'!AR35</f>
        <v>0</v>
      </c>
      <c r="AS35" s="82">
        <f t="shared" si="24"/>
        <v>0</v>
      </c>
      <c r="AT35" s="98">
        <f>'C1'!AT35</f>
        <v>0</v>
      </c>
      <c r="AU35" s="82">
        <f t="shared" si="25"/>
        <v>0</v>
      </c>
      <c r="AV35" s="98">
        <f>'C1'!AV35</f>
        <v>0</v>
      </c>
      <c r="AW35" s="82">
        <f t="shared" si="26"/>
        <v>0</v>
      </c>
      <c r="AX35" s="98">
        <f>'C1'!AX35</f>
        <v>0</v>
      </c>
      <c r="AY35" s="82">
        <f t="shared" si="27"/>
        <v>0</v>
      </c>
      <c r="AZ35" s="98">
        <f>'C1'!AZ35</f>
        <v>0</v>
      </c>
      <c r="BA35" s="83">
        <f t="shared" si="2"/>
        <v>0</v>
      </c>
      <c r="BB35" s="68" t="str">
        <f t="shared" si="3"/>
        <v/>
      </c>
      <c r="BC35" s="98">
        <f>'C1'!BC35</f>
        <v>0</v>
      </c>
      <c r="BD35" s="82">
        <f t="shared" si="28"/>
        <v>0</v>
      </c>
      <c r="BE35" s="98">
        <f>'C1'!BE35</f>
        <v>0</v>
      </c>
      <c r="BF35" s="82">
        <f t="shared" si="29"/>
        <v>0</v>
      </c>
      <c r="BG35" s="98">
        <f>'C1'!BG35</f>
        <v>0</v>
      </c>
      <c r="BH35" s="82">
        <f t="shared" si="30"/>
        <v>0</v>
      </c>
      <c r="BI35" s="98">
        <f>'C1'!BI35</f>
        <v>0</v>
      </c>
      <c r="BJ35" s="82">
        <f t="shared" si="31"/>
        <v>0</v>
      </c>
      <c r="BK35" s="98">
        <f>'C1'!BK35</f>
        <v>0</v>
      </c>
      <c r="BL35" s="82">
        <f t="shared" si="32"/>
        <v>0</v>
      </c>
      <c r="BM35" s="98">
        <f>'C1'!BM35</f>
        <v>0</v>
      </c>
      <c r="BN35" s="82">
        <f t="shared" si="33"/>
        <v>0</v>
      </c>
      <c r="BO35" s="98">
        <f>'C1'!BO35</f>
        <v>0</v>
      </c>
      <c r="BP35" s="82">
        <f t="shared" si="34"/>
        <v>0</v>
      </c>
      <c r="BQ35" s="98">
        <f>'C1'!BQ35</f>
        <v>0</v>
      </c>
      <c r="BR35" s="82">
        <f t="shared" si="35"/>
        <v>0</v>
      </c>
      <c r="BS35" s="98">
        <f>'C1'!BS35</f>
        <v>0</v>
      </c>
      <c r="BT35" s="82">
        <f t="shared" si="36"/>
        <v>0</v>
      </c>
      <c r="BU35" s="98">
        <f>'C1'!BU35</f>
        <v>0</v>
      </c>
      <c r="BV35" s="82">
        <f t="shared" si="37"/>
        <v>0</v>
      </c>
      <c r="BW35" s="98">
        <f>'C1'!BW35</f>
        <v>0</v>
      </c>
      <c r="BX35" s="82">
        <f t="shared" si="38"/>
        <v>0</v>
      </c>
      <c r="BY35" s="98">
        <f>'C1'!BY35</f>
        <v>0</v>
      </c>
      <c r="BZ35" s="83">
        <f t="shared" si="4"/>
        <v>0</v>
      </c>
      <c r="CB35" s="70">
        <f t="shared" si="5"/>
        <v>0</v>
      </c>
    </row>
    <row r="36" spans="2:80" ht="9.9499999999999993" customHeight="1">
      <c r="B36" s="70">
        <f>'Q2'!BO34/'Q2'!$BO$50</f>
        <v>0</v>
      </c>
      <c r="D36" s="71" t="str">
        <f>'Q2'!B34</f>
        <v/>
      </c>
      <c r="E36" s="98">
        <f>'C1'!E36</f>
        <v>0</v>
      </c>
      <c r="F36" s="82">
        <f t="shared" si="0"/>
        <v>0</v>
      </c>
      <c r="G36" s="98">
        <f>'C1'!G36</f>
        <v>0</v>
      </c>
      <c r="H36" s="82">
        <f t="shared" si="6"/>
        <v>0</v>
      </c>
      <c r="I36" s="98">
        <f>'C1'!I36</f>
        <v>0</v>
      </c>
      <c r="J36" s="82">
        <f t="shared" si="7"/>
        <v>0</v>
      </c>
      <c r="K36" s="98">
        <f>'C1'!K36</f>
        <v>0</v>
      </c>
      <c r="L36" s="82">
        <f t="shared" si="8"/>
        <v>0</v>
      </c>
      <c r="M36" s="98">
        <f>'C1'!M36</f>
        <v>0</v>
      </c>
      <c r="N36" s="82">
        <f t="shared" si="9"/>
        <v>0</v>
      </c>
      <c r="O36" s="98">
        <f>'C1'!O36</f>
        <v>0</v>
      </c>
      <c r="P36" s="82">
        <f t="shared" si="10"/>
        <v>0</v>
      </c>
      <c r="Q36" s="98">
        <f>'C1'!Q36</f>
        <v>0</v>
      </c>
      <c r="R36" s="82">
        <f t="shared" si="11"/>
        <v>0</v>
      </c>
      <c r="S36" s="98">
        <f>'C1'!S36</f>
        <v>0</v>
      </c>
      <c r="T36" s="82">
        <f t="shared" si="12"/>
        <v>0</v>
      </c>
      <c r="U36" s="98">
        <f>'C1'!U36</f>
        <v>0</v>
      </c>
      <c r="V36" s="82">
        <f t="shared" si="13"/>
        <v>0</v>
      </c>
      <c r="W36" s="98">
        <f>'C1'!W36</f>
        <v>0</v>
      </c>
      <c r="X36" s="82">
        <f t="shared" si="14"/>
        <v>0</v>
      </c>
      <c r="Y36" s="98">
        <f>'C1'!Y36</f>
        <v>0</v>
      </c>
      <c r="Z36" s="82">
        <f t="shared" si="15"/>
        <v>0</v>
      </c>
      <c r="AA36" s="98">
        <f>'C1'!AA36</f>
        <v>0</v>
      </c>
      <c r="AB36" s="83">
        <f t="shared" si="16"/>
        <v>0</v>
      </c>
      <c r="AC36" s="68" t="str">
        <f t="shared" si="1"/>
        <v/>
      </c>
      <c r="AD36" s="98">
        <f>'C1'!AD36</f>
        <v>0</v>
      </c>
      <c r="AE36" s="82">
        <f t="shared" si="17"/>
        <v>0</v>
      </c>
      <c r="AF36" s="98">
        <f>'C1'!AF36</f>
        <v>0</v>
      </c>
      <c r="AG36" s="82">
        <f t="shared" si="18"/>
        <v>0</v>
      </c>
      <c r="AH36" s="98">
        <f>'C1'!AH36</f>
        <v>0</v>
      </c>
      <c r="AI36" s="82">
        <f t="shared" si="19"/>
        <v>0</v>
      </c>
      <c r="AJ36" s="98">
        <f>'C1'!AJ36</f>
        <v>0</v>
      </c>
      <c r="AK36" s="82">
        <f t="shared" si="20"/>
        <v>0</v>
      </c>
      <c r="AL36" s="98">
        <f>'C1'!AL36</f>
        <v>0</v>
      </c>
      <c r="AM36" s="82">
        <f t="shared" si="21"/>
        <v>0</v>
      </c>
      <c r="AN36" s="98">
        <f>'C1'!AN36</f>
        <v>0</v>
      </c>
      <c r="AO36" s="82">
        <f t="shared" si="22"/>
        <v>0</v>
      </c>
      <c r="AP36" s="98">
        <f>'C1'!AP36</f>
        <v>0</v>
      </c>
      <c r="AQ36" s="82">
        <f t="shared" si="23"/>
        <v>0</v>
      </c>
      <c r="AR36" s="98">
        <f>'C1'!AR36</f>
        <v>0</v>
      </c>
      <c r="AS36" s="82">
        <f t="shared" si="24"/>
        <v>0</v>
      </c>
      <c r="AT36" s="98">
        <f>'C1'!AT36</f>
        <v>0</v>
      </c>
      <c r="AU36" s="82">
        <f t="shared" si="25"/>
        <v>0</v>
      </c>
      <c r="AV36" s="98">
        <f>'C1'!AV36</f>
        <v>0</v>
      </c>
      <c r="AW36" s="82">
        <f t="shared" si="26"/>
        <v>0</v>
      </c>
      <c r="AX36" s="98">
        <f>'C1'!AX36</f>
        <v>0</v>
      </c>
      <c r="AY36" s="82">
        <f t="shared" si="27"/>
        <v>0</v>
      </c>
      <c r="AZ36" s="98">
        <f>'C1'!AZ36</f>
        <v>0</v>
      </c>
      <c r="BA36" s="83">
        <f t="shared" si="2"/>
        <v>0</v>
      </c>
      <c r="BB36" s="68" t="str">
        <f t="shared" si="3"/>
        <v/>
      </c>
      <c r="BC36" s="98">
        <f>'C1'!BC36</f>
        <v>0</v>
      </c>
      <c r="BD36" s="82">
        <f t="shared" si="28"/>
        <v>0</v>
      </c>
      <c r="BE36" s="98">
        <f>'C1'!BE36</f>
        <v>0</v>
      </c>
      <c r="BF36" s="82">
        <f t="shared" si="29"/>
        <v>0</v>
      </c>
      <c r="BG36" s="98">
        <f>'C1'!BG36</f>
        <v>0</v>
      </c>
      <c r="BH36" s="82">
        <f t="shared" si="30"/>
        <v>0</v>
      </c>
      <c r="BI36" s="98">
        <f>'C1'!BI36</f>
        <v>0</v>
      </c>
      <c r="BJ36" s="82">
        <f t="shared" si="31"/>
        <v>0</v>
      </c>
      <c r="BK36" s="98">
        <f>'C1'!BK36</f>
        <v>0</v>
      </c>
      <c r="BL36" s="82">
        <f t="shared" si="32"/>
        <v>0</v>
      </c>
      <c r="BM36" s="98">
        <f>'C1'!BM36</f>
        <v>0</v>
      </c>
      <c r="BN36" s="82">
        <f t="shared" si="33"/>
        <v>0</v>
      </c>
      <c r="BO36" s="98">
        <f>'C1'!BO36</f>
        <v>0</v>
      </c>
      <c r="BP36" s="82">
        <f t="shared" si="34"/>
        <v>0</v>
      </c>
      <c r="BQ36" s="98">
        <f>'C1'!BQ36</f>
        <v>0</v>
      </c>
      <c r="BR36" s="82">
        <f t="shared" si="35"/>
        <v>0</v>
      </c>
      <c r="BS36" s="98">
        <f>'C1'!BS36</f>
        <v>0</v>
      </c>
      <c r="BT36" s="82">
        <f t="shared" si="36"/>
        <v>0</v>
      </c>
      <c r="BU36" s="98">
        <f>'C1'!BU36</f>
        <v>0</v>
      </c>
      <c r="BV36" s="82">
        <f t="shared" si="37"/>
        <v>0</v>
      </c>
      <c r="BW36" s="98">
        <f>'C1'!BW36</f>
        <v>0</v>
      </c>
      <c r="BX36" s="82">
        <f t="shared" si="38"/>
        <v>0</v>
      </c>
      <c r="BY36" s="98">
        <f>'C1'!BY36</f>
        <v>0</v>
      </c>
      <c r="BZ36" s="83">
        <f t="shared" si="4"/>
        <v>0</v>
      </c>
      <c r="CB36" s="70">
        <f t="shared" si="5"/>
        <v>0</v>
      </c>
    </row>
    <row r="37" spans="2:80" ht="9.9499999999999993" customHeight="1">
      <c r="B37" s="70">
        <f>'Q2'!BO35/'Q2'!$BO$50</f>
        <v>0</v>
      </c>
      <c r="D37" s="71" t="str">
        <f>'Q2'!B35</f>
        <v/>
      </c>
      <c r="E37" s="98">
        <f>'C1'!E37</f>
        <v>0</v>
      </c>
      <c r="F37" s="82">
        <f t="shared" si="0"/>
        <v>0</v>
      </c>
      <c r="G37" s="98">
        <f>'C1'!G37</f>
        <v>0</v>
      </c>
      <c r="H37" s="82">
        <f t="shared" si="6"/>
        <v>0</v>
      </c>
      <c r="I37" s="98">
        <f>'C1'!I37</f>
        <v>0</v>
      </c>
      <c r="J37" s="82">
        <f t="shared" si="7"/>
        <v>0</v>
      </c>
      <c r="K37" s="98">
        <f>'C1'!K37</f>
        <v>0</v>
      </c>
      <c r="L37" s="82">
        <f t="shared" si="8"/>
        <v>0</v>
      </c>
      <c r="M37" s="98">
        <f>'C1'!M37</f>
        <v>0</v>
      </c>
      <c r="N37" s="82">
        <f t="shared" si="9"/>
        <v>0</v>
      </c>
      <c r="O37" s="98">
        <f>'C1'!O37</f>
        <v>0</v>
      </c>
      <c r="P37" s="82">
        <f t="shared" si="10"/>
        <v>0</v>
      </c>
      <c r="Q37" s="98">
        <f>'C1'!Q37</f>
        <v>0</v>
      </c>
      <c r="R37" s="82">
        <f t="shared" si="11"/>
        <v>0</v>
      </c>
      <c r="S37" s="98">
        <f>'C1'!S37</f>
        <v>0</v>
      </c>
      <c r="T37" s="82">
        <f t="shared" si="12"/>
        <v>0</v>
      </c>
      <c r="U37" s="98">
        <f>'C1'!U37</f>
        <v>0</v>
      </c>
      <c r="V37" s="82">
        <f t="shared" si="13"/>
        <v>0</v>
      </c>
      <c r="W37" s="98">
        <f>'C1'!W37</f>
        <v>0</v>
      </c>
      <c r="X37" s="82">
        <f t="shared" si="14"/>
        <v>0</v>
      </c>
      <c r="Y37" s="98">
        <f>'C1'!Y37</f>
        <v>0</v>
      </c>
      <c r="Z37" s="82">
        <f t="shared" si="15"/>
        <v>0</v>
      </c>
      <c r="AA37" s="98">
        <f>'C1'!AA37</f>
        <v>0</v>
      </c>
      <c r="AB37" s="83">
        <f t="shared" si="16"/>
        <v>0</v>
      </c>
      <c r="AC37" s="68" t="str">
        <f t="shared" si="1"/>
        <v/>
      </c>
      <c r="AD37" s="98">
        <f>'C1'!AD37</f>
        <v>0</v>
      </c>
      <c r="AE37" s="82">
        <f t="shared" si="17"/>
        <v>0</v>
      </c>
      <c r="AF37" s="98">
        <f>'C1'!AF37</f>
        <v>0</v>
      </c>
      <c r="AG37" s="82">
        <f t="shared" si="18"/>
        <v>0</v>
      </c>
      <c r="AH37" s="98">
        <f>'C1'!AH37</f>
        <v>0</v>
      </c>
      <c r="AI37" s="82">
        <f t="shared" si="19"/>
        <v>0</v>
      </c>
      <c r="AJ37" s="98">
        <f>'C1'!AJ37</f>
        <v>0</v>
      </c>
      <c r="AK37" s="82">
        <f t="shared" si="20"/>
        <v>0</v>
      </c>
      <c r="AL37" s="98">
        <f>'C1'!AL37</f>
        <v>0</v>
      </c>
      <c r="AM37" s="82">
        <f t="shared" si="21"/>
        <v>0</v>
      </c>
      <c r="AN37" s="98">
        <f>'C1'!AN37</f>
        <v>0</v>
      </c>
      <c r="AO37" s="82">
        <f t="shared" si="22"/>
        <v>0</v>
      </c>
      <c r="AP37" s="98">
        <f>'C1'!AP37</f>
        <v>0</v>
      </c>
      <c r="AQ37" s="82">
        <f t="shared" si="23"/>
        <v>0</v>
      </c>
      <c r="AR37" s="98">
        <f>'C1'!AR37</f>
        <v>0</v>
      </c>
      <c r="AS37" s="82">
        <f t="shared" si="24"/>
        <v>0</v>
      </c>
      <c r="AT37" s="98">
        <f>'C1'!AT37</f>
        <v>0</v>
      </c>
      <c r="AU37" s="82">
        <f t="shared" si="25"/>
        <v>0</v>
      </c>
      <c r="AV37" s="98">
        <f>'C1'!AV37</f>
        <v>0</v>
      </c>
      <c r="AW37" s="82">
        <f t="shared" si="26"/>
        <v>0</v>
      </c>
      <c r="AX37" s="98">
        <f>'C1'!AX37</f>
        <v>0</v>
      </c>
      <c r="AY37" s="82">
        <f t="shared" si="27"/>
        <v>0</v>
      </c>
      <c r="AZ37" s="98">
        <f>'C1'!AZ37</f>
        <v>0</v>
      </c>
      <c r="BA37" s="83">
        <f t="shared" si="2"/>
        <v>0</v>
      </c>
      <c r="BB37" s="68" t="str">
        <f t="shared" si="3"/>
        <v/>
      </c>
      <c r="BC37" s="98">
        <f>'C1'!BC37</f>
        <v>0</v>
      </c>
      <c r="BD37" s="82">
        <f t="shared" si="28"/>
        <v>0</v>
      </c>
      <c r="BE37" s="98">
        <f>'C1'!BE37</f>
        <v>0</v>
      </c>
      <c r="BF37" s="82">
        <f t="shared" si="29"/>
        <v>0</v>
      </c>
      <c r="BG37" s="98">
        <f>'C1'!BG37</f>
        <v>0</v>
      </c>
      <c r="BH37" s="82">
        <f t="shared" si="30"/>
        <v>0</v>
      </c>
      <c r="BI37" s="98">
        <f>'C1'!BI37</f>
        <v>0</v>
      </c>
      <c r="BJ37" s="82">
        <f t="shared" si="31"/>
        <v>0</v>
      </c>
      <c r="BK37" s="98">
        <f>'C1'!BK37</f>
        <v>0</v>
      </c>
      <c r="BL37" s="82">
        <f t="shared" si="32"/>
        <v>0</v>
      </c>
      <c r="BM37" s="98">
        <f>'C1'!BM37</f>
        <v>0</v>
      </c>
      <c r="BN37" s="82">
        <f t="shared" si="33"/>
        <v>0</v>
      </c>
      <c r="BO37" s="98">
        <f>'C1'!BO37</f>
        <v>0</v>
      </c>
      <c r="BP37" s="82">
        <f t="shared" si="34"/>
        <v>0</v>
      </c>
      <c r="BQ37" s="98">
        <f>'C1'!BQ37</f>
        <v>0</v>
      </c>
      <c r="BR37" s="82">
        <f t="shared" si="35"/>
        <v>0</v>
      </c>
      <c r="BS37" s="98">
        <f>'C1'!BS37</f>
        <v>0</v>
      </c>
      <c r="BT37" s="82">
        <f t="shared" si="36"/>
        <v>0</v>
      </c>
      <c r="BU37" s="98">
        <f>'C1'!BU37</f>
        <v>0</v>
      </c>
      <c r="BV37" s="82">
        <f t="shared" si="37"/>
        <v>0</v>
      </c>
      <c r="BW37" s="98">
        <f>'C1'!BW37</f>
        <v>0</v>
      </c>
      <c r="BX37" s="82">
        <f t="shared" si="38"/>
        <v>0</v>
      </c>
      <c r="BY37" s="98">
        <f>'C1'!BY37</f>
        <v>0</v>
      </c>
      <c r="BZ37" s="83">
        <f t="shared" si="4"/>
        <v>0</v>
      </c>
      <c r="CB37" s="70">
        <f t="shared" si="5"/>
        <v>0</v>
      </c>
    </row>
    <row r="38" spans="2:80" ht="9.9499999999999993" customHeight="1">
      <c r="B38" s="70">
        <f>'Q2'!BO36/'Q2'!$BO$50</f>
        <v>0</v>
      </c>
      <c r="D38" s="71" t="str">
        <f>'Q2'!B36</f>
        <v/>
      </c>
      <c r="E38" s="98">
        <f>'C1'!E38</f>
        <v>0</v>
      </c>
      <c r="F38" s="82">
        <f t="shared" si="0"/>
        <v>0</v>
      </c>
      <c r="G38" s="98">
        <f>'C1'!G38</f>
        <v>0</v>
      </c>
      <c r="H38" s="82">
        <f t="shared" si="6"/>
        <v>0</v>
      </c>
      <c r="I38" s="98">
        <f>'C1'!I38</f>
        <v>0</v>
      </c>
      <c r="J38" s="82">
        <f t="shared" si="7"/>
        <v>0</v>
      </c>
      <c r="K38" s="98">
        <f>'C1'!K38</f>
        <v>0</v>
      </c>
      <c r="L38" s="82">
        <f t="shared" si="8"/>
        <v>0</v>
      </c>
      <c r="M38" s="98">
        <f>'C1'!M38</f>
        <v>0</v>
      </c>
      <c r="N38" s="82">
        <f t="shared" si="9"/>
        <v>0</v>
      </c>
      <c r="O38" s="98">
        <f>'C1'!O38</f>
        <v>0</v>
      </c>
      <c r="P38" s="82">
        <f t="shared" si="10"/>
        <v>0</v>
      </c>
      <c r="Q38" s="98">
        <f>'C1'!Q38</f>
        <v>0</v>
      </c>
      <c r="R38" s="82">
        <f t="shared" si="11"/>
        <v>0</v>
      </c>
      <c r="S38" s="98">
        <f>'C1'!S38</f>
        <v>0</v>
      </c>
      <c r="T38" s="82">
        <f t="shared" si="12"/>
        <v>0</v>
      </c>
      <c r="U38" s="98">
        <f>'C1'!U38</f>
        <v>0</v>
      </c>
      <c r="V38" s="82">
        <f t="shared" si="13"/>
        <v>0</v>
      </c>
      <c r="W38" s="98">
        <f>'C1'!W38</f>
        <v>0</v>
      </c>
      <c r="X38" s="82">
        <f t="shared" si="14"/>
        <v>0</v>
      </c>
      <c r="Y38" s="98">
        <f>'C1'!Y38</f>
        <v>0</v>
      </c>
      <c r="Z38" s="82">
        <f t="shared" si="15"/>
        <v>0</v>
      </c>
      <c r="AA38" s="98">
        <f>'C1'!AA38</f>
        <v>0</v>
      </c>
      <c r="AB38" s="83">
        <f t="shared" si="16"/>
        <v>0</v>
      </c>
      <c r="AC38" s="68" t="str">
        <f t="shared" si="1"/>
        <v/>
      </c>
      <c r="AD38" s="98">
        <f>'C1'!AD38</f>
        <v>0</v>
      </c>
      <c r="AE38" s="82">
        <f t="shared" si="17"/>
        <v>0</v>
      </c>
      <c r="AF38" s="98">
        <f>'C1'!AF38</f>
        <v>0</v>
      </c>
      <c r="AG38" s="82">
        <f t="shared" si="18"/>
        <v>0</v>
      </c>
      <c r="AH38" s="98">
        <f>'C1'!AH38</f>
        <v>0</v>
      </c>
      <c r="AI38" s="82">
        <f t="shared" si="19"/>
        <v>0</v>
      </c>
      <c r="AJ38" s="98">
        <f>'C1'!AJ38</f>
        <v>0</v>
      </c>
      <c r="AK38" s="82">
        <f t="shared" si="20"/>
        <v>0</v>
      </c>
      <c r="AL38" s="98">
        <f>'C1'!AL38</f>
        <v>0</v>
      </c>
      <c r="AM38" s="82">
        <f t="shared" si="21"/>
        <v>0</v>
      </c>
      <c r="AN38" s="98">
        <f>'C1'!AN38</f>
        <v>0</v>
      </c>
      <c r="AO38" s="82">
        <f t="shared" si="22"/>
        <v>0</v>
      </c>
      <c r="AP38" s="98">
        <f>'C1'!AP38</f>
        <v>0</v>
      </c>
      <c r="AQ38" s="82">
        <f t="shared" si="23"/>
        <v>0</v>
      </c>
      <c r="AR38" s="98">
        <f>'C1'!AR38</f>
        <v>0</v>
      </c>
      <c r="AS38" s="82">
        <f t="shared" si="24"/>
        <v>0</v>
      </c>
      <c r="AT38" s="98">
        <f>'C1'!AT38</f>
        <v>0</v>
      </c>
      <c r="AU38" s="82">
        <f t="shared" si="25"/>
        <v>0</v>
      </c>
      <c r="AV38" s="98">
        <f>'C1'!AV38</f>
        <v>0</v>
      </c>
      <c r="AW38" s="82">
        <f t="shared" si="26"/>
        <v>0</v>
      </c>
      <c r="AX38" s="98">
        <f>'C1'!AX38</f>
        <v>0</v>
      </c>
      <c r="AY38" s="82">
        <f t="shared" si="27"/>
        <v>0</v>
      </c>
      <c r="AZ38" s="98">
        <f>'C1'!AZ38</f>
        <v>0</v>
      </c>
      <c r="BA38" s="83">
        <f t="shared" si="2"/>
        <v>0</v>
      </c>
      <c r="BB38" s="68" t="str">
        <f t="shared" si="3"/>
        <v/>
      </c>
      <c r="BC38" s="98">
        <f>'C1'!BC38</f>
        <v>0</v>
      </c>
      <c r="BD38" s="82">
        <f t="shared" si="28"/>
        <v>0</v>
      </c>
      <c r="BE38" s="98">
        <f>'C1'!BE38</f>
        <v>0</v>
      </c>
      <c r="BF38" s="82">
        <f t="shared" si="29"/>
        <v>0</v>
      </c>
      <c r="BG38" s="98">
        <f>'C1'!BG38</f>
        <v>0</v>
      </c>
      <c r="BH38" s="82">
        <f t="shared" si="30"/>
        <v>0</v>
      </c>
      <c r="BI38" s="98">
        <f>'C1'!BI38</f>
        <v>0</v>
      </c>
      <c r="BJ38" s="82">
        <f t="shared" si="31"/>
        <v>0</v>
      </c>
      <c r="BK38" s="98">
        <f>'C1'!BK38</f>
        <v>0</v>
      </c>
      <c r="BL38" s="82">
        <f t="shared" si="32"/>
        <v>0</v>
      </c>
      <c r="BM38" s="98">
        <f>'C1'!BM38</f>
        <v>0</v>
      </c>
      <c r="BN38" s="82">
        <f t="shared" si="33"/>
        <v>0</v>
      </c>
      <c r="BO38" s="98">
        <f>'C1'!BO38</f>
        <v>0</v>
      </c>
      <c r="BP38" s="82">
        <f t="shared" si="34"/>
        <v>0</v>
      </c>
      <c r="BQ38" s="98">
        <f>'C1'!BQ38</f>
        <v>0</v>
      </c>
      <c r="BR38" s="82">
        <f t="shared" si="35"/>
        <v>0</v>
      </c>
      <c r="BS38" s="98">
        <f>'C1'!BS38</f>
        <v>0</v>
      </c>
      <c r="BT38" s="82">
        <f t="shared" si="36"/>
        <v>0</v>
      </c>
      <c r="BU38" s="98">
        <f>'C1'!BU38</f>
        <v>0</v>
      </c>
      <c r="BV38" s="82">
        <f t="shared" si="37"/>
        <v>0</v>
      </c>
      <c r="BW38" s="98">
        <f>'C1'!BW38</f>
        <v>0</v>
      </c>
      <c r="BX38" s="82">
        <f t="shared" si="38"/>
        <v>0</v>
      </c>
      <c r="BY38" s="98">
        <f>'C1'!BY38</f>
        <v>0</v>
      </c>
      <c r="BZ38" s="83">
        <f t="shared" si="4"/>
        <v>0</v>
      </c>
      <c r="CB38" s="70">
        <f t="shared" si="5"/>
        <v>0</v>
      </c>
    </row>
    <row r="39" spans="2:80" ht="9.9499999999999993" customHeight="1">
      <c r="B39" s="70">
        <f>'Q2'!BO37/'Q2'!$BO$50</f>
        <v>0</v>
      </c>
      <c r="D39" s="71" t="str">
        <f>'Q2'!B37</f>
        <v/>
      </c>
      <c r="E39" s="98">
        <f>'C1'!E39</f>
        <v>0</v>
      </c>
      <c r="F39" s="82">
        <f t="shared" si="0"/>
        <v>0</v>
      </c>
      <c r="G39" s="98">
        <f>'C1'!G39</f>
        <v>0</v>
      </c>
      <c r="H39" s="82">
        <f t="shared" si="6"/>
        <v>0</v>
      </c>
      <c r="I39" s="98">
        <f>'C1'!I39</f>
        <v>0</v>
      </c>
      <c r="J39" s="82">
        <f t="shared" si="7"/>
        <v>0</v>
      </c>
      <c r="K39" s="98">
        <f>'C1'!K39</f>
        <v>0</v>
      </c>
      <c r="L39" s="82">
        <f t="shared" si="8"/>
        <v>0</v>
      </c>
      <c r="M39" s="98">
        <f>'C1'!M39</f>
        <v>0</v>
      </c>
      <c r="N39" s="82">
        <f t="shared" si="9"/>
        <v>0</v>
      </c>
      <c r="O39" s="98">
        <f>'C1'!O39</f>
        <v>0</v>
      </c>
      <c r="P39" s="82">
        <f t="shared" si="10"/>
        <v>0</v>
      </c>
      <c r="Q39" s="98">
        <f>'C1'!Q39</f>
        <v>0</v>
      </c>
      <c r="R39" s="82">
        <f t="shared" si="11"/>
        <v>0</v>
      </c>
      <c r="S39" s="98">
        <f>'C1'!S39</f>
        <v>0</v>
      </c>
      <c r="T39" s="82">
        <f t="shared" si="12"/>
        <v>0</v>
      </c>
      <c r="U39" s="98">
        <f>'C1'!U39</f>
        <v>0</v>
      </c>
      <c r="V39" s="82">
        <f t="shared" si="13"/>
        <v>0</v>
      </c>
      <c r="W39" s="98">
        <f>'C1'!W39</f>
        <v>0</v>
      </c>
      <c r="X39" s="82">
        <f t="shared" si="14"/>
        <v>0</v>
      </c>
      <c r="Y39" s="98">
        <f>'C1'!Y39</f>
        <v>0</v>
      </c>
      <c r="Z39" s="82">
        <f t="shared" si="15"/>
        <v>0</v>
      </c>
      <c r="AA39" s="98">
        <f>'C1'!AA39</f>
        <v>0</v>
      </c>
      <c r="AB39" s="83">
        <f t="shared" si="16"/>
        <v>0</v>
      </c>
      <c r="AC39" s="68" t="str">
        <f t="shared" si="1"/>
        <v/>
      </c>
      <c r="AD39" s="98">
        <f>'C1'!AD39</f>
        <v>0</v>
      </c>
      <c r="AE39" s="82">
        <f t="shared" si="17"/>
        <v>0</v>
      </c>
      <c r="AF39" s="98">
        <f>'C1'!AF39</f>
        <v>0</v>
      </c>
      <c r="AG39" s="82">
        <f t="shared" si="18"/>
        <v>0</v>
      </c>
      <c r="AH39" s="98">
        <f>'C1'!AH39</f>
        <v>0</v>
      </c>
      <c r="AI39" s="82">
        <f t="shared" si="19"/>
        <v>0</v>
      </c>
      <c r="AJ39" s="98">
        <f>'C1'!AJ39</f>
        <v>0</v>
      </c>
      <c r="AK39" s="82">
        <f t="shared" si="20"/>
        <v>0</v>
      </c>
      <c r="AL39" s="98">
        <f>'C1'!AL39</f>
        <v>0</v>
      </c>
      <c r="AM39" s="82">
        <f t="shared" si="21"/>
        <v>0</v>
      </c>
      <c r="AN39" s="98">
        <f>'C1'!AN39</f>
        <v>0</v>
      </c>
      <c r="AO39" s="82">
        <f t="shared" si="22"/>
        <v>0</v>
      </c>
      <c r="AP39" s="98">
        <f>'C1'!AP39</f>
        <v>0</v>
      </c>
      <c r="AQ39" s="82">
        <f t="shared" si="23"/>
        <v>0</v>
      </c>
      <c r="AR39" s="98">
        <f>'C1'!AR39</f>
        <v>0</v>
      </c>
      <c r="AS39" s="82">
        <f t="shared" si="24"/>
        <v>0</v>
      </c>
      <c r="AT39" s="98">
        <f>'C1'!AT39</f>
        <v>0</v>
      </c>
      <c r="AU39" s="82">
        <f t="shared" si="25"/>
        <v>0</v>
      </c>
      <c r="AV39" s="98">
        <f>'C1'!AV39</f>
        <v>0</v>
      </c>
      <c r="AW39" s="82">
        <f t="shared" si="26"/>
        <v>0</v>
      </c>
      <c r="AX39" s="98">
        <f>'C1'!AX39</f>
        <v>0</v>
      </c>
      <c r="AY39" s="82">
        <f t="shared" si="27"/>
        <v>0</v>
      </c>
      <c r="AZ39" s="98">
        <f>'C1'!AZ39</f>
        <v>0</v>
      </c>
      <c r="BA39" s="83">
        <f t="shared" si="2"/>
        <v>0</v>
      </c>
      <c r="BB39" s="68" t="str">
        <f t="shared" si="3"/>
        <v/>
      </c>
      <c r="BC39" s="98">
        <f>'C1'!BC39</f>
        <v>0</v>
      </c>
      <c r="BD39" s="82">
        <f t="shared" si="28"/>
        <v>0</v>
      </c>
      <c r="BE39" s="98">
        <f>'C1'!BE39</f>
        <v>0</v>
      </c>
      <c r="BF39" s="82">
        <f t="shared" si="29"/>
        <v>0</v>
      </c>
      <c r="BG39" s="98">
        <f>'C1'!BG39</f>
        <v>0</v>
      </c>
      <c r="BH39" s="82">
        <f t="shared" si="30"/>
        <v>0</v>
      </c>
      <c r="BI39" s="98">
        <f>'C1'!BI39</f>
        <v>0</v>
      </c>
      <c r="BJ39" s="82">
        <f t="shared" si="31"/>
        <v>0</v>
      </c>
      <c r="BK39" s="98">
        <f>'C1'!BK39</f>
        <v>0</v>
      </c>
      <c r="BL39" s="82">
        <f t="shared" si="32"/>
        <v>0</v>
      </c>
      <c r="BM39" s="98">
        <f>'C1'!BM39</f>
        <v>0</v>
      </c>
      <c r="BN39" s="82">
        <f t="shared" si="33"/>
        <v>0</v>
      </c>
      <c r="BO39" s="98">
        <f>'C1'!BO39</f>
        <v>0</v>
      </c>
      <c r="BP39" s="82">
        <f t="shared" si="34"/>
        <v>0</v>
      </c>
      <c r="BQ39" s="98">
        <f>'C1'!BQ39</f>
        <v>0</v>
      </c>
      <c r="BR39" s="82">
        <f t="shared" si="35"/>
        <v>0</v>
      </c>
      <c r="BS39" s="98">
        <f>'C1'!BS39</f>
        <v>0</v>
      </c>
      <c r="BT39" s="82">
        <f t="shared" si="36"/>
        <v>0</v>
      </c>
      <c r="BU39" s="98">
        <f>'C1'!BU39</f>
        <v>0</v>
      </c>
      <c r="BV39" s="82">
        <f t="shared" si="37"/>
        <v>0</v>
      </c>
      <c r="BW39" s="98">
        <f>'C1'!BW39</f>
        <v>0</v>
      </c>
      <c r="BX39" s="82">
        <f t="shared" si="38"/>
        <v>0</v>
      </c>
      <c r="BY39" s="98">
        <f>'C1'!BY39</f>
        <v>0</v>
      </c>
      <c r="BZ39" s="83">
        <f t="shared" si="4"/>
        <v>0</v>
      </c>
      <c r="CB39" s="70">
        <f t="shared" si="5"/>
        <v>0</v>
      </c>
    </row>
    <row r="40" spans="2:80" ht="9.9499999999999993" customHeight="1">
      <c r="B40" s="70">
        <f>'Q2'!BO38/'Q2'!$BO$50</f>
        <v>0</v>
      </c>
      <c r="D40" s="71" t="str">
        <f>'Q2'!B38</f>
        <v/>
      </c>
      <c r="E40" s="98">
        <f>'C1'!E40</f>
        <v>0</v>
      </c>
      <c r="F40" s="82">
        <f t="shared" si="0"/>
        <v>0</v>
      </c>
      <c r="G40" s="98">
        <f>'C1'!G40</f>
        <v>0</v>
      </c>
      <c r="H40" s="82">
        <f t="shared" si="6"/>
        <v>0</v>
      </c>
      <c r="I40" s="98">
        <f>'C1'!I40</f>
        <v>0</v>
      </c>
      <c r="J40" s="82">
        <f t="shared" si="7"/>
        <v>0</v>
      </c>
      <c r="K40" s="98">
        <f>'C1'!K40</f>
        <v>0</v>
      </c>
      <c r="L40" s="82">
        <f t="shared" si="8"/>
        <v>0</v>
      </c>
      <c r="M40" s="98">
        <f>'C1'!M40</f>
        <v>0</v>
      </c>
      <c r="N40" s="82">
        <f t="shared" si="9"/>
        <v>0</v>
      </c>
      <c r="O40" s="98">
        <f>'C1'!O40</f>
        <v>0</v>
      </c>
      <c r="P40" s="82">
        <f t="shared" si="10"/>
        <v>0</v>
      </c>
      <c r="Q40" s="98">
        <f>'C1'!Q40</f>
        <v>0</v>
      </c>
      <c r="R40" s="82">
        <f t="shared" si="11"/>
        <v>0</v>
      </c>
      <c r="S40" s="98">
        <f>'C1'!S40</f>
        <v>0</v>
      </c>
      <c r="T40" s="82">
        <f t="shared" si="12"/>
        <v>0</v>
      </c>
      <c r="U40" s="98">
        <f>'C1'!U40</f>
        <v>0</v>
      </c>
      <c r="V40" s="82">
        <f t="shared" si="13"/>
        <v>0</v>
      </c>
      <c r="W40" s="98">
        <f>'C1'!W40</f>
        <v>0</v>
      </c>
      <c r="X40" s="82">
        <f t="shared" si="14"/>
        <v>0</v>
      </c>
      <c r="Y40" s="98">
        <f>'C1'!Y40</f>
        <v>0</v>
      </c>
      <c r="Z40" s="82">
        <f t="shared" si="15"/>
        <v>0</v>
      </c>
      <c r="AA40" s="98">
        <f>'C1'!AA40</f>
        <v>0</v>
      </c>
      <c r="AB40" s="83">
        <f t="shared" si="16"/>
        <v>0</v>
      </c>
      <c r="AC40" s="68" t="str">
        <f t="shared" si="1"/>
        <v/>
      </c>
      <c r="AD40" s="98">
        <f>'C1'!AD40</f>
        <v>0</v>
      </c>
      <c r="AE40" s="82">
        <f t="shared" si="17"/>
        <v>0</v>
      </c>
      <c r="AF40" s="98">
        <f>'C1'!AF40</f>
        <v>0</v>
      </c>
      <c r="AG40" s="82">
        <f t="shared" si="18"/>
        <v>0</v>
      </c>
      <c r="AH40" s="98">
        <f>'C1'!AH40</f>
        <v>0</v>
      </c>
      <c r="AI40" s="82">
        <f t="shared" si="19"/>
        <v>0</v>
      </c>
      <c r="AJ40" s="98">
        <f>'C1'!AJ40</f>
        <v>0</v>
      </c>
      <c r="AK40" s="82">
        <f t="shared" si="20"/>
        <v>0</v>
      </c>
      <c r="AL40" s="98">
        <f>'C1'!AL40</f>
        <v>0</v>
      </c>
      <c r="AM40" s="82">
        <f t="shared" si="21"/>
        <v>0</v>
      </c>
      <c r="AN40" s="98">
        <f>'C1'!AN40</f>
        <v>0</v>
      </c>
      <c r="AO40" s="82">
        <f t="shared" si="22"/>
        <v>0</v>
      </c>
      <c r="AP40" s="98">
        <f>'C1'!AP40</f>
        <v>0</v>
      </c>
      <c r="AQ40" s="82">
        <f t="shared" si="23"/>
        <v>0</v>
      </c>
      <c r="AR40" s="98">
        <f>'C1'!AR40</f>
        <v>0</v>
      </c>
      <c r="AS40" s="82">
        <f t="shared" si="24"/>
        <v>0</v>
      </c>
      <c r="AT40" s="98">
        <f>'C1'!AT40</f>
        <v>0</v>
      </c>
      <c r="AU40" s="82">
        <f t="shared" si="25"/>
        <v>0</v>
      </c>
      <c r="AV40" s="98">
        <f>'C1'!AV40</f>
        <v>0</v>
      </c>
      <c r="AW40" s="82">
        <f t="shared" si="26"/>
        <v>0</v>
      </c>
      <c r="AX40" s="98">
        <f>'C1'!AX40</f>
        <v>0</v>
      </c>
      <c r="AY40" s="82">
        <f t="shared" si="27"/>
        <v>0</v>
      </c>
      <c r="AZ40" s="98">
        <f>'C1'!AZ40</f>
        <v>0</v>
      </c>
      <c r="BA40" s="83">
        <f t="shared" si="2"/>
        <v>0</v>
      </c>
      <c r="BB40" s="68" t="str">
        <f t="shared" si="3"/>
        <v/>
      </c>
      <c r="BC40" s="98">
        <f>'C1'!BC40</f>
        <v>0</v>
      </c>
      <c r="BD40" s="82">
        <f t="shared" si="28"/>
        <v>0</v>
      </c>
      <c r="BE40" s="98">
        <f>'C1'!BE40</f>
        <v>0</v>
      </c>
      <c r="BF40" s="82">
        <f t="shared" si="29"/>
        <v>0</v>
      </c>
      <c r="BG40" s="98">
        <f>'C1'!BG40</f>
        <v>0</v>
      </c>
      <c r="BH40" s="82">
        <f t="shared" si="30"/>
        <v>0</v>
      </c>
      <c r="BI40" s="98">
        <f>'C1'!BI40</f>
        <v>0</v>
      </c>
      <c r="BJ40" s="82">
        <f t="shared" si="31"/>
        <v>0</v>
      </c>
      <c r="BK40" s="98">
        <f>'C1'!BK40</f>
        <v>0</v>
      </c>
      <c r="BL40" s="82">
        <f t="shared" si="32"/>
        <v>0</v>
      </c>
      <c r="BM40" s="98">
        <f>'C1'!BM40</f>
        <v>0</v>
      </c>
      <c r="BN40" s="82">
        <f t="shared" si="33"/>
        <v>0</v>
      </c>
      <c r="BO40" s="98">
        <f>'C1'!BO40</f>
        <v>0</v>
      </c>
      <c r="BP40" s="82">
        <f t="shared" si="34"/>
        <v>0</v>
      </c>
      <c r="BQ40" s="98">
        <f>'C1'!BQ40</f>
        <v>0</v>
      </c>
      <c r="BR40" s="82">
        <f t="shared" si="35"/>
        <v>0</v>
      </c>
      <c r="BS40" s="98">
        <f>'C1'!BS40</f>
        <v>0</v>
      </c>
      <c r="BT40" s="82">
        <f t="shared" si="36"/>
        <v>0</v>
      </c>
      <c r="BU40" s="98">
        <f>'C1'!BU40</f>
        <v>0</v>
      </c>
      <c r="BV40" s="82">
        <f t="shared" si="37"/>
        <v>0</v>
      </c>
      <c r="BW40" s="98">
        <f>'C1'!BW40</f>
        <v>0</v>
      </c>
      <c r="BX40" s="82">
        <f t="shared" si="38"/>
        <v>0</v>
      </c>
      <c r="BY40" s="98">
        <f>'C1'!BY40</f>
        <v>0</v>
      </c>
      <c r="BZ40" s="83">
        <f t="shared" si="4"/>
        <v>0</v>
      </c>
      <c r="CB40" s="70">
        <f t="shared" si="5"/>
        <v>0</v>
      </c>
    </row>
    <row r="41" spans="2:80" ht="9.9499999999999993" customHeight="1">
      <c r="B41" s="70">
        <f>'Q2'!BO39/'Q2'!$BO$50</f>
        <v>0</v>
      </c>
      <c r="D41" s="71" t="str">
        <f>'Q2'!B39</f>
        <v/>
      </c>
      <c r="E41" s="98">
        <f>'C1'!E41</f>
        <v>0</v>
      </c>
      <c r="F41" s="82">
        <f t="shared" si="0"/>
        <v>0</v>
      </c>
      <c r="G41" s="98">
        <f>'C1'!G41</f>
        <v>0</v>
      </c>
      <c r="H41" s="82">
        <f t="shared" si="6"/>
        <v>0</v>
      </c>
      <c r="I41" s="98">
        <f>'C1'!I41</f>
        <v>0</v>
      </c>
      <c r="J41" s="82">
        <f t="shared" si="7"/>
        <v>0</v>
      </c>
      <c r="K41" s="98">
        <f>'C1'!K41</f>
        <v>0</v>
      </c>
      <c r="L41" s="82">
        <f t="shared" si="8"/>
        <v>0</v>
      </c>
      <c r="M41" s="98">
        <f>'C1'!M41</f>
        <v>0</v>
      </c>
      <c r="N41" s="82">
        <f t="shared" si="9"/>
        <v>0</v>
      </c>
      <c r="O41" s="98">
        <f>'C1'!O41</f>
        <v>0</v>
      </c>
      <c r="P41" s="82">
        <f t="shared" si="10"/>
        <v>0</v>
      </c>
      <c r="Q41" s="98">
        <f>'C1'!Q41</f>
        <v>0</v>
      </c>
      <c r="R41" s="82">
        <f t="shared" si="11"/>
        <v>0</v>
      </c>
      <c r="S41" s="98">
        <f>'C1'!S41</f>
        <v>0</v>
      </c>
      <c r="T41" s="82">
        <f t="shared" si="12"/>
        <v>0</v>
      </c>
      <c r="U41" s="98">
        <f>'C1'!U41</f>
        <v>0</v>
      </c>
      <c r="V41" s="82">
        <f t="shared" si="13"/>
        <v>0</v>
      </c>
      <c r="W41" s="98">
        <f>'C1'!W41</f>
        <v>0</v>
      </c>
      <c r="X41" s="82">
        <f t="shared" si="14"/>
        <v>0</v>
      </c>
      <c r="Y41" s="98">
        <f>'C1'!Y41</f>
        <v>0</v>
      </c>
      <c r="Z41" s="82">
        <f t="shared" si="15"/>
        <v>0</v>
      </c>
      <c r="AA41" s="98">
        <f>'C1'!AA41</f>
        <v>0</v>
      </c>
      <c r="AB41" s="83">
        <f t="shared" si="16"/>
        <v>0</v>
      </c>
      <c r="AC41" s="68" t="str">
        <f t="shared" si="1"/>
        <v/>
      </c>
      <c r="AD41" s="98">
        <f>'C1'!AD41</f>
        <v>0</v>
      </c>
      <c r="AE41" s="82">
        <f t="shared" si="17"/>
        <v>0</v>
      </c>
      <c r="AF41" s="98">
        <f>'C1'!AF41</f>
        <v>0</v>
      </c>
      <c r="AG41" s="82">
        <f t="shared" si="18"/>
        <v>0</v>
      </c>
      <c r="AH41" s="98">
        <f>'C1'!AH41</f>
        <v>0</v>
      </c>
      <c r="AI41" s="82">
        <f t="shared" si="19"/>
        <v>0</v>
      </c>
      <c r="AJ41" s="98">
        <f>'C1'!AJ41</f>
        <v>0</v>
      </c>
      <c r="AK41" s="82">
        <f t="shared" si="20"/>
        <v>0</v>
      </c>
      <c r="AL41" s="98">
        <f>'C1'!AL41</f>
        <v>0</v>
      </c>
      <c r="AM41" s="82">
        <f t="shared" si="21"/>
        <v>0</v>
      </c>
      <c r="AN41" s="98">
        <f>'C1'!AN41</f>
        <v>0</v>
      </c>
      <c r="AO41" s="82">
        <f t="shared" si="22"/>
        <v>0</v>
      </c>
      <c r="AP41" s="98">
        <f>'C1'!AP41</f>
        <v>0</v>
      </c>
      <c r="AQ41" s="82">
        <f t="shared" si="23"/>
        <v>0</v>
      </c>
      <c r="AR41" s="98">
        <f>'C1'!AR41</f>
        <v>0</v>
      </c>
      <c r="AS41" s="82">
        <f t="shared" si="24"/>
        <v>0</v>
      </c>
      <c r="AT41" s="98">
        <f>'C1'!AT41</f>
        <v>0</v>
      </c>
      <c r="AU41" s="82">
        <f t="shared" si="25"/>
        <v>0</v>
      </c>
      <c r="AV41" s="98">
        <f>'C1'!AV41</f>
        <v>0</v>
      </c>
      <c r="AW41" s="82">
        <f t="shared" si="26"/>
        <v>0</v>
      </c>
      <c r="AX41" s="98">
        <f>'C1'!AX41</f>
        <v>0</v>
      </c>
      <c r="AY41" s="82">
        <f t="shared" si="27"/>
        <v>0</v>
      </c>
      <c r="AZ41" s="98">
        <f>'C1'!AZ41</f>
        <v>0</v>
      </c>
      <c r="BA41" s="83">
        <f t="shared" si="2"/>
        <v>0</v>
      </c>
      <c r="BB41" s="68" t="str">
        <f t="shared" si="3"/>
        <v/>
      </c>
      <c r="BC41" s="98">
        <f>'C1'!BC41</f>
        <v>0</v>
      </c>
      <c r="BD41" s="82">
        <f t="shared" si="28"/>
        <v>0</v>
      </c>
      <c r="BE41" s="98">
        <f>'C1'!BE41</f>
        <v>0</v>
      </c>
      <c r="BF41" s="82">
        <f t="shared" si="29"/>
        <v>0</v>
      </c>
      <c r="BG41" s="98">
        <f>'C1'!BG41</f>
        <v>0</v>
      </c>
      <c r="BH41" s="82">
        <f t="shared" si="30"/>
        <v>0</v>
      </c>
      <c r="BI41" s="98">
        <f>'C1'!BI41</f>
        <v>0</v>
      </c>
      <c r="BJ41" s="82">
        <f t="shared" si="31"/>
        <v>0</v>
      </c>
      <c r="BK41" s="98">
        <f>'C1'!BK41</f>
        <v>0</v>
      </c>
      <c r="BL41" s="82">
        <f t="shared" si="32"/>
        <v>0</v>
      </c>
      <c r="BM41" s="98">
        <f>'C1'!BM41</f>
        <v>0</v>
      </c>
      <c r="BN41" s="82">
        <f t="shared" si="33"/>
        <v>0</v>
      </c>
      <c r="BO41" s="98">
        <f>'C1'!BO41</f>
        <v>0</v>
      </c>
      <c r="BP41" s="82">
        <f t="shared" si="34"/>
        <v>0</v>
      </c>
      <c r="BQ41" s="98">
        <f>'C1'!BQ41</f>
        <v>0</v>
      </c>
      <c r="BR41" s="82">
        <f t="shared" si="35"/>
        <v>0</v>
      </c>
      <c r="BS41" s="98">
        <f>'C1'!BS41</f>
        <v>0</v>
      </c>
      <c r="BT41" s="82">
        <f t="shared" si="36"/>
        <v>0</v>
      </c>
      <c r="BU41" s="98">
        <f>'C1'!BU41</f>
        <v>0</v>
      </c>
      <c r="BV41" s="82">
        <f t="shared" si="37"/>
        <v>0</v>
      </c>
      <c r="BW41" s="98">
        <f>'C1'!BW41</f>
        <v>0</v>
      </c>
      <c r="BX41" s="82">
        <f t="shared" si="38"/>
        <v>0</v>
      </c>
      <c r="BY41" s="98">
        <f>'C1'!BY41</f>
        <v>0</v>
      </c>
      <c r="BZ41" s="83">
        <f t="shared" si="4"/>
        <v>0</v>
      </c>
      <c r="CB41" s="70">
        <f t="shared" si="5"/>
        <v>0</v>
      </c>
    </row>
    <row r="42" spans="2:80" ht="9.9499999999999993" customHeight="1">
      <c r="B42" s="70">
        <f>'Q2'!BO40/'Q2'!$BO$50</f>
        <v>0</v>
      </c>
      <c r="D42" s="71" t="str">
        <f>'Q2'!B40</f>
        <v/>
      </c>
      <c r="E42" s="98">
        <f>'C1'!E42</f>
        <v>0</v>
      </c>
      <c r="F42" s="82">
        <f t="shared" si="0"/>
        <v>0</v>
      </c>
      <c r="G42" s="98">
        <f>'C1'!G42</f>
        <v>0</v>
      </c>
      <c r="H42" s="82">
        <f t="shared" si="6"/>
        <v>0</v>
      </c>
      <c r="I42" s="98">
        <f>'C1'!I42</f>
        <v>0</v>
      </c>
      <c r="J42" s="82">
        <f t="shared" si="7"/>
        <v>0</v>
      </c>
      <c r="K42" s="98">
        <f>'C1'!K42</f>
        <v>0</v>
      </c>
      <c r="L42" s="82">
        <f t="shared" si="8"/>
        <v>0</v>
      </c>
      <c r="M42" s="98">
        <f>'C1'!M42</f>
        <v>0</v>
      </c>
      <c r="N42" s="82">
        <f t="shared" si="9"/>
        <v>0</v>
      </c>
      <c r="O42" s="98">
        <f>'C1'!O42</f>
        <v>0</v>
      </c>
      <c r="P42" s="82">
        <f t="shared" si="10"/>
        <v>0</v>
      </c>
      <c r="Q42" s="98">
        <f>'C1'!Q42</f>
        <v>0</v>
      </c>
      <c r="R42" s="82">
        <f t="shared" si="11"/>
        <v>0</v>
      </c>
      <c r="S42" s="98">
        <f>'C1'!S42</f>
        <v>0</v>
      </c>
      <c r="T42" s="82">
        <f t="shared" si="12"/>
        <v>0</v>
      </c>
      <c r="U42" s="98">
        <f>'C1'!U42</f>
        <v>0</v>
      </c>
      <c r="V42" s="82">
        <f t="shared" si="13"/>
        <v>0</v>
      </c>
      <c r="W42" s="98">
        <f>'C1'!W42</f>
        <v>0</v>
      </c>
      <c r="X42" s="82">
        <f t="shared" si="14"/>
        <v>0</v>
      </c>
      <c r="Y42" s="98">
        <f>'C1'!Y42</f>
        <v>0</v>
      </c>
      <c r="Z42" s="82">
        <f t="shared" si="15"/>
        <v>0</v>
      </c>
      <c r="AA42" s="98">
        <f>'C1'!AA42</f>
        <v>0</v>
      </c>
      <c r="AB42" s="83">
        <f t="shared" si="16"/>
        <v>0</v>
      </c>
      <c r="AC42" s="68" t="str">
        <f t="shared" si="1"/>
        <v/>
      </c>
      <c r="AD42" s="98">
        <f>'C1'!AD42</f>
        <v>0</v>
      </c>
      <c r="AE42" s="82">
        <f t="shared" si="17"/>
        <v>0</v>
      </c>
      <c r="AF42" s="98">
        <f>'C1'!AF42</f>
        <v>0</v>
      </c>
      <c r="AG42" s="82">
        <f t="shared" si="18"/>
        <v>0</v>
      </c>
      <c r="AH42" s="98">
        <f>'C1'!AH42</f>
        <v>0</v>
      </c>
      <c r="AI42" s="82">
        <f t="shared" si="19"/>
        <v>0</v>
      </c>
      <c r="AJ42" s="98">
        <f>'C1'!AJ42</f>
        <v>0</v>
      </c>
      <c r="AK42" s="82">
        <f t="shared" si="20"/>
        <v>0</v>
      </c>
      <c r="AL42" s="98">
        <f>'C1'!AL42</f>
        <v>0</v>
      </c>
      <c r="AM42" s="82">
        <f t="shared" si="21"/>
        <v>0</v>
      </c>
      <c r="AN42" s="98">
        <f>'C1'!AN42</f>
        <v>0</v>
      </c>
      <c r="AO42" s="82">
        <f t="shared" si="22"/>
        <v>0</v>
      </c>
      <c r="AP42" s="98">
        <f>'C1'!AP42</f>
        <v>0</v>
      </c>
      <c r="AQ42" s="82">
        <f t="shared" si="23"/>
        <v>0</v>
      </c>
      <c r="AR42" s="98">
        <f>'C1'!AR42</f>
        <v>0</v>
      </c>
      <c r="AS42" s="82">
        <f t="shared" si="24"/>
        <v>0</v>
      </c>
      <c r="AT42" s="98">
        <f>'C1'!AT42</f>
        <v>0</v>
      </c>
      <c r="AU42" s="82">
        <f t="shared" si="25"/>
        <v>0</v>
      </c>
      <c r="AV42" s="98">
        <f>'C1'!AV42</f>
        <v>0</v>
      </c>
      <c r="AW42" s="82">
        <f t="shared" si="26"/>
        <v>0</v>
      </c>
      <c r="AX42" s="98">
        <f>'C1'!AX42</f>
        <v>0</v>
      </c>
      <c r="AY42" s="82">
        <f t="shared" si="27"/>
        <v>0</v>
      </c>
      <c r="AZ42" s="98">
        <f>'C1'!AZ42</f>
        <v>0</v>
      </c>
      <c r="BA42" s="83">
        <f t="shared" si="2"/>
        <v>0</v>
      </c>
      <c r="BB42" s="68" t="str">
        <f t="shared" si="3"/>
        <v/>
      </c>
      <c r="BC42" s="98">
        <f>'C1'!BC42</f>
        <v>0</v>
      </c>
      <c r="BD42" s="82">
        <f t="shared" si="28"/>
        <v>0</v>
      </c>
      <c r="BE42" s="98">
        <f>'C1'!BE42</f>
        <v>0</v>
      </c>
      <c r="BF42" s="82">
        <f t="shared" si="29"/>
        <v>0</v>
      </c>
      <c r="BG42" s="98">
        <f>'C1'!BG42</f>
        <v>0</v>
      </c>
      <c r="BH42" s="82">
        <f t="shared" si="30"/>
        <v>0</v>
      </c>
      <c r="BI42" s="98">
        <f>'C1'!BI42</f>
        <v>0</v>
      </c>
      <c r="BJ42" s="82">
        <f t="shared" si="31"/>
        <v>0</v>
      </c>
      <c r="BK42" s="98">
        <f>'C1'!BK42</f>
        <v>0</v>
      </c>
      <c r="BL42" s="82">
        <f t="shared" si="32"/>
        <v>0</v>
      </c>
      <c r="BM42" s="98">
        <f>'C1'!BM42</f>
        <v>0</v>
      </c>
      <c r="BN42" s="82">
        <f t="shared" si="33"/>
        <v>0</v>
      </c>
      <c r="BO42" s="98">
        <f>'C1'!BO42</f>
        <v>0</v>
      </c>
      <c r="BP42" s="82">
        <f t="shared" si="34"/>
        <v>0</v>
      </c>
      <c r="BQ42" s="98">
        <f>'C1'!BQ42</f>
        <v>0</v>
      </c>
      <c r="BR42" s="82">
        <f t="shared" si="35"/>
        <v>0</v>
      </c>
      <c r="BS42" s="98">
        <f>'C1'!BS42</f>
        <v>0</v>
      </c>
      <c r="BT42" s="82">
        <f t="shared" si="36"/>
        <v>0</v>
      </c>
      <c r="BU42" s="98">
        <f>'C1'!BU42</f>
        <v>0</v>
      </c>
      <c r="BV42" s="82">
        <f t="shared" si="37"/>
        <v>0</v>
      </c>
      <c r="BW42" s="98">
        <f>'C1'!BW42</f>
        <v>0</v>
      </c>
      <c r="BX42" s="82">
        <f t="shared" si="38"/>
        <v>0</v>
      </c>
      <c r="BY42" s="98">
        <f>'C1'!BY42</f>
        <v>0</v>
      </c>
      <c r="BZ42" s="83">
        <f t="shared" si="4"/>
        <v>0</v>
      </c>
      <c r="CB42" s="70">
        <f t="shared" si="5"/>
        <v>0</v>
      </c>
    </row>
    <row r="43" spans="2:80" ht="9.9499999999999993" customHeight="1">
      <c r="B43" s="70">
        <f>'Q2'!BO41/'Q2'!$BO$50</f>
        <v>0</v>
      </c>
      <c r="D43" s="71" t="str">
        <f>'Q2'!B41</f>
        <v/>
      </c>
      <c r="E43" s="98">
        <f>'C1'!E43</f>
        <v>0</v>
      </c>
      <c r="F43" s="82">
        <f t="shared" si="0"/>
        <v>0</v>
      </c>
      <c r="G43" s="98">
        <f>'C1'!G43</f>
        <v>0</v>
      </c>
      <c r="H43" s="82">
        <f t="shared" si="6"/>
        <v>0</v>
      </c>
      <c r="I43" s="98">
        <f>'C1'!I43</f>
        <v>0</v>
      </c>
      <c r="J43" s="82">
        <f t="shared" si="7"/>
        <v>0</v>
      </c>
      <c r="K43" s="98">
        <f>'C1'!K43</f>
        <v>0</v>
      </c>
      <c r="L43" s="82">
        <f t="shared" si="8"/>
        <v>0</v>
      </c>
      <c r="M43" s="98">
        <f>'C1'!M43</f>
        <v>0</v>
      </c>
      <c r="N43" s="82">
        <f t="shared" si="9"/>
        <v>0</v>
      </c>
      <c r="O43" s="98">
        <f>'C1'!O43</f>
        <v>0</v>
      </c>
      <c r="P43" s="82">
        <f t="shared" si="10"/>
        <v>0</v>
      </c>
      <c r="Q43" s="98">
        <f>'C1'!Q43</f>
        <v>0</v>
      </c>
      <c r="R43" s="82">
        <f t="shared" si="11"/>
        <v>0</v>
      </c>
      <c r="S43" s="98">
        <f>'C1'!S43</f>
        <v>0</v>
      </c>
      <c r="T43" s="82">
        <f t="shared" si="12"/>
        <v>0</v>
      </c>
      <c r="U43" s="98">
        <f>'C1'!U43</f>
        <v>0</v>
      </c>
      <c r="V43" s="82">
        <f t="shared" si="13"/>
        <v>0</v>
      </c>
      <c r="W43" s="98">
        <f>'C1'!W43</f>
        <v>0</v>
      </c>
      <c r="X43" s="82">
        <f t="shared" si="14"/>
        <v>0</v>
      </c>
      <c r="Y43" s="98">
        <f>'C1'!Y43</f>
        <v>0</v>
      </c>
      <c r="Z43" s="82">
        <f t="shared" si="15"/>
        <v>0</v>
      </c>
      <c r="AA43" s="98">
        <f>'C1'!AA43</f>
        <v>0</v>
      </c>
      <c r="AB43" s="83">
        <f t="shared" si="16"/>
        <v>0</v>
      </c>
      <c r="AC43" s="68" t="str">
        <f t="shared" si="1"/>
        <v/>
      </c>
      <c r="AD43" s="98">
        <f>'C1'!AD43</f>
        <v>0</v>
      </c>
      <c r="AE43" s="82">
        <f t="shared" si="17"/>
        <v>0</v>
      </c>
      <c r="AF43" s="98">
        <f>'C1'!AF43</f>
        <v>0</v>
      </c>
      <c r="AG43" s="82">
        <f t="shared" si="18"/>
        <v>0</v>
      </c>
      <c r="AH43" s="98">
        <f>'C1'!AH43</f>
        <v>0</v>
      </c>
      <c r="AI43" s="82">
        <f t="shared" si="19"/>
        <v>0</v>
      </c>
      <c r="AJ43" s="98">
        <f>'C1'!AJ43</f>
        <v>0</v>
      </c>
      <c r="AK43" s="82">
        <f t="shared" si="20"/>
        <v>0</v>
      </c>
      <c r="AL43" s="98">
        <f>'C1'!AL43</f>
        <v>0</v>
      </c>
      <c r="AM43" s="82">
        <f t="shared" si="21"/>
        <v>0</v>
      </c>
      <c r="AN43" s="98">
        <f>'C1'!AN43</f>
        <v>0</v>
      </c>
      <c r="AO43" s="82">
        <f t="shared" si="22"/>
        <v>0</v>
      </c>
      <c r="AP43" s="98">
        <f>'C1'!AP43</f>
        <v>0</v>
      </c>
      <c r="AQ43" s="82">
        <f t="shared" si="23"/>
        <v>0</v>
      </c>
      <c r="AR43" s="98">
        <f>'C1'!AR43</f>
        <v>0</v>
      </c>
      <c r="AS43" s="82">
        <f t="shared" si="24"/>
        <v>0</v>
      </c>
      <c r="AT43" s="98">
        <f>'C1'!AT43</f>
        <v>0</v>
      </c>
      <c r="AU43" s="82">
        <f t="shared" si="25"/>
        <v>0</v>
      </c>
      <c r="AV43" s="98">
        <f>'C1'!AV43</f>
        <v>0</v>
      </c>
      <c r="AW43" s="82">
        <f t="shared" si="26"/>
        <v>0</v>
      </c>
      <c r="AX43" s="98">
        <f>'C1'!AX43</f>
        <v>0</v>
      </c>
      <c r="AY43" s="82">
        <f t="shared" si="27"/>
        <v>0</v>
      </c>
      <c r="AZ43" s="98">
        <f>'C1'!AZ43</f>
        <v>0</v>
      </c>
      <c r="BA43" s="83">
        <f t="shared" si="2"/>
        <v>0</v>
      </c>
      <c r="BB43" s="68" t="str">
        <f t="shared" si="3"/>
        <v/>
      </c>
      <c r="BC43" s="98">
        <f>'C1'!BC43</f>
        <v>0</v>
      </c>
      <c r="BD43" s="82">
        <f t="shared" si="28"/>
        <v>0</v>
      </c>
      <c r="BE43" s="98">
        <f>'C1'!BE43</f>
        <v>0</v>
      </c>
      <c r="BF43" s="82">
        <f t="shared" si="29"/>
        <v>0</v>
      </c>
      <c r="BG43" s="98">
        <f>'C1'!BG43</f>
        <v>0</v>
      </c>
      <c r="BH43" s="82">
        <f t="shared" si="30"/>
        <v>0</v>
      </c>
      <c r="BI43" s="98">
        <f>'C1'!BI43</f>
        <v>0</v>
      </c>
      <c r="BJ43" s="82">
        <f t="shared" si="31"/>
        <v>0</v>
      </c>
      <c r="BK43" s="98">
        <f>'C1'!BK43</f>
        <v>0</v>
      </c>
      <c r="BL43" s="82">
        <f t="shared" si="32"/>
        <v>0</v>
      </c>
      <c r="BM43" s="98">
        <f>'C1'!BM43</f>
        <v>0</v>
      </c>
      <c r="BN43" s="82">
        <f t="shared" si="33"/>
        <v>0</v>
      </c>
      <c r="BO43" s="98">
        <f>'C1'!BO43</f>
        <v>0</v>
      </c>
      <c r="BP43" s="82">
        <f t="shared" si="34"/>
        <v>0</v>
      </c>
      <c r="BQ43" s="98">
        <f>'C1'!BQ43</f>
        <v>0</v>
      </c>
      <c r="BR43" s="82">
        <f t="shared" si="35"/>
        <v>0</v>
      </c>
      <c r="BS43" s="98">
        <f>'C1'!BS43</f>
        <v>0</v>
      </c>
      <c r="BT43" s="82">
        <f t="shared" si="36"/>
        <v>0</v>
      </c>
      <c r="BU43" s="98">
        <f>'C1'!BU43</f>
        <v>0</v>
      </c>
      <c r="BV43" s="82">
        <f t="shared" si="37"/>
        <v>0</v>
      </c>
      <c r="BW43" s="98">
        <f>'C1'!BW43</f>
        <v>0</v>
      </c>
      <c r="BX43" s="82">
        <f t="shared" si="38"/>
        <v>0</v>
      </c>
      <c r="BY43" s="98">
        <f>'C1'!BY43</f>
        <v>0</v>
      </c>
      <c r="BZ43" s="83">
        <f t="shared" si="4"/>
        <v>0</v>
      </c>
      <c r="CB43" s="70">
        <f t="shared" si="5"/>
        <v>0</v>
      </c>
    </row>
    <row r="44" spans="2:80" s="69" customFormat="1" ht="9.9499999999999993" customHeight="1">
      <c r="B44" s="70">
        <f>'Q2'!BO42/'Q2'!$BO$50</f>
        <v>0</v>
      </c>
      <c r="C44" s="84"/>
      <c r="D44" s="71" t="str">
        <f>'Q2'!B42</f>
        <v/>
      </c>
      <c r="E44" s="98">
        <f>'C1'!E44</f>
        <v>0</v>
      </c>
      <c r="F44" s="82">
        <f t="shared" si="0"/>
        <v>0</v>
      </c>
      <c r="G44" s="98">
        <f>'C1'!G44</f>
        <v>0</v>
      </c>
      <c r="H44" s="82">
        <f t="shared" si="6"/>
        <v>0</v>
      </c>
      <c r="I44" s="98">
        <f>'C1'!I44</f>
        <v>0</v>
      </c>
      <c r="J44" s="82">
        <f t="shared" si="7"/>
        <v>0</v>
      </c>
      <c r="K44" s="98">
        <f>'C1'!K44</f>
        <v>0</v>
      </c>
      <c r="L44" s="82">
        <f t="shared" si="8"/>
        <v>0</v>
      </c>
      <c r="M44" s="98">
        <f>'C1'!M44</f>
        <v>0</v>
      </c>
      <c r="N44" s="82">
        <f t="shared" si="9"/>
        <v>0</v>
      </c>
      <c r="O44" s="98">
        <f>'C1'!O44</f>
        <v>0</v>
      </c>
      <c r="P44" s="82">
        <f t="shared" si="10"/>
        <v>0</v>
      </c>
      <c r="Q44" s="98">
        <f>'C1'!Q44</f>
        <v>0</v>
      </c>
      <c r="R44" s="82">
        <f t="shared" si="11"/>
        <v>0</v>
      </c>
      <c r="S44" s="98">
        <f>'C1'!S44</f>
        <v>0</v>
      </c>
      <c r="T44" s="82">
        <f t="shared" si="12"/>
        <v>0</v>
      </c>
      <c r="U44" s="98">
        <f>'C1'!U44</f>
        <v>0</v>
      </c>
      <c r="V44" s="82">
        <f t="shared" si="13"/>
        <v>0</v>
      </c>
      <c r="W44" s="98">
        <f>'C1'!W44</f>
        <v>0</v>
      </c>
      <c r="X44" s="82">
        <f t="shared" si="14"/>
        <v>0</v>
      </c>
      <c r="Y44" s="98">
        <f>'C1'!Y44</f>
        <v>0</v>
      </c>
      <c r="Z44" s="82">
        <f t="shared" si="15"/>
        <v>0</v>
      </c>
      <c r="AA44" s="98">
        <f>'C1'!AA44</f>
        <v>0</v>
      </c>
      <c r="AB44" s="83">
        <f t="shared" si="16"/>
        <v>0</v>
      </c>
      <c r="AC44" s="68" t="str">
        <f t="shared" si="1"/>
        <v/>
      </c>
      <c r="AD44" s="98">
        <f>'C1'!AD44</f>
        <v>0</v>
      </c>
      <c r="AE44" s="82">
        <f t="shared" si="17"/>
        <v>0</v>
      </c>
      <c r="AF44" s="98">
        <f>'C1'!AF44</f>
        <v>0</v>
      </c>
      <c r="AG44" s="82">
        <f t="shared" si="18"/>
        <v>0</v>
      </c>
      <c r="AH44" s="98">
        <f>'C1'!AH44</f>
        <v>0</v>
      </c>
      <c r="AI44" s="82">
        <f t="shared" si="19"/>
        <v>0</v>
      </c>
      <c r="AJ44" s="98">
        <f>'C1'!AJ44</f>
        <v>0</v>
      </c>
      <c r="AK44" s="82">
        <f t="shared" si="20"/>
        <v>0</v>
      </c>
      <c r="AL44" s="98">
        <f>'C1'!AL44</f>
        <v>0</v>
      </c>
      <c r="AM44" s="82">
        <f t="shared" si="21"/>
        <v>0</v>
      </c>
      <c r="AN44" s="98">
        <f>'C1'!AN44</f>
        <v>0</v>
      </c>
      <c r="AO44" s="82">
        <f t="shared" si="22"/>
        <v>0</v>
      </c>
      <c r="AP44" s="98">
        <f>'C1'!AP44</f>
        <v>0</v>
      </c>
      <c r="AQ44" s="82">
        <f t="shared" si="23"/>
        <v>0</v>
      </c>
      <c r="AR44" s="98">
        <f>'C1'!AR44</f>
        <v>0</v>
      </c>
      <c r="AS44" s="82">
        <f t="shared" si="24"/>
        <v>0</v>
      </c>
      <c r="AT44" s="98">
        <f>'C1'!AT44</f>
        <v>0</v>
      </c>
      <c r="AU44" s="82">
        <f t="shared" si="25"/>
        <v>0</v>
      </c>
      <c r="AV44" s="98">
        <f>'C1'!AV44</f>
        <v>0</v>
      </c>
      <c r="AW44" s="82">
        <f t="shared" si="26"/>
        <v>0</v>
      </c>
      <c r="AX44" s="98">
        <f>'C1'!AX44</f>
        <v>0</v>
      </c>
      <c r="AY44" s="82">
        <f t="shared" si="27"/>
        <v>0</v>
      </c>
      <c r="AZ44" s="98">
        <f>'C1'!AZ44</f>
        <v>0</v>
      </c>
      <c r="BA44" s="83">
        <f t="shared" si="2"/>
        <v>0</v>
      </c>
      <c r="BB44" s="68" t="str">
        <f t="shared" si="3"/>
        <v/>
      </c>
      <c r="BC44" s="98">
        <f>'C1'!BC44</f>
        <v>0</v>
      </c>
      <c r="BD44" s="82">
        <f t="shared" si="28"/>
        <v>0</v>
      </c>
      <c r="BE44" s="98">
        <f>'C1'!BE44</f>
        <v>0</v>
      </c>
      <c r="BF44" s="82">
        <f t="shared" si="29"/>
        <v>0</v>
      </c>
      <c r="BG44" s="98">
        <f>'C1'!BG44</f>
        <v>0</v>
      </c>
      <c r="BH44" s="82">
        <f t="shared" si="30"/>
        <v>0</v>
      </c>
      <c r="BI44" s="98">
        <f>'C1'!BI44</f>
        <v>0</v>
      </c>
      <c r="BJ44" s="82">
        <f t="shared" si="31"/>
        <v>0</v>
      </c>
      <c r="BK44" s="98">
        <f>'C1'!BK44</f>
        <v>0</v>
      </c>
      <c r="BL44" s="82">
        <f t="shared" si="32"/>
        <v>0</v>
      </c>
      <c r="BM44" s="98">
        <f>'C1'!BM44</f>
        <v>0</v>
      </c>
      <c r="BN44" s="82">
        <f t="shared" si="33"/>
        <v>0</v>
      </c>
      <c r="BO44" s="98">
        <f>'C1'!BO44</f>
        <v>0</v>
      </c>
      <c r="BP44" s="82">
        <f t="shared" si="34"/>
        <v>0</v>
      </c>
      <c r="BQ44" s="98">
        <f>'C1'!BQ44</f>
        <v>0</v>
      </c>
      <c r="BR44" s="82">
        <f t="shared" si="35"/>
        <v>0</v>
      </c>
      <c r="BS44" s="98">
        <f>'C1'!BS44</f>
        <v>0</v>
      </c>
      <c r="BT44" s="82">
        <f t="shared" si="36"/>
        <v>0</v>
      </c>
      <c r="BU44" s="98">
        <f>'C1'!BU44</f>
        <v>0</v>
      </c>
      <c r="BV44" s="82">
        <f t="shared" si="37"/>
        <v>0</v>
      </c>
      <c r="BW44" s="98">
        <f>'C1'!BW44</f>
        <v>0</v>
      </c>
      <c r="BX44" s="82">
        <f t="shared" si="38"/>
        <v>0</v>
      </c>
      <c r="BY44" s="98">
        <f>'C1'!BY44</f>
        <v>0</v>
      </c>
      <c r="BZ44" s="83">
        <f t="shared" si="4"/>
        <v>0</v>
      </c>
      <c r="CA44" s="84"/>
      <c r="CB44" s="70">
        <f t="shared" si="5"/>
        <v>0</v>
      </c>
    </row>
    <row r="45" spans="2:80" ht="9.9499999999999993" customHeight="1">
      <c r="B45" s="70">
        <f>'Q2'!BO43/'Q2'!$BO$50</f>
        <v>0</v>
      </c>
      <c r="D45" s="71" t="str">
        <f>'Q2'!B43</f>
        <v/>
      </c>
      <c r="E45" s="98">
        <f>'C1'!E45</f>
        <v>0</v>
      </c>
      <c r="F45" s="82">
        <f t="shared" si="0"/>
        <v>0</v>
      </c>
      <c r="G45" s="98">
        <f>'C1'!G45</f>
        <v>0</v>
      </c>
      <c r="H45" s="82">
        <f t="shared" si="6"/>
        <v>0</v>
      </c>
      <c r="I45" s="98">
        <f>'C1'!I45</f>
        <v>0</v>
      </c>
      <c r="J45" s="82">
        <f t="shared" si="7"/>
        <v>0</v>
      </c>
      <c r="K45" s="98">
        <f>'C1'!K45</f>
        <v>0</v>
      </c>
      <c r="L45" s="82">
        <f t="shared" si="8"/>
        <v>0</v>
      </c>
      <c r="M45" s="98">
        <f>'C1'!M45</f>
        <v>0</v>
      </c>
      <c r="N45" s="82">
        <f t="shared" si="9"/>
        <v>0</v>
      </c>
      <c r="O45" s="98">
        <f>'C1'!O45</f>
        <v>0</v>
      </c>
      <c r="P45" s="82">
        <f t="shared" si="10"/>
        <v>0</v>
      </c>
      <c r="Q45" s="98">
        <f>'C1'!Q45</f>
        <v>0</v>
      </c>
      <c r="R45" s="82">
        <f t="shared" si="11"/>
        <v>0</v>
      </c>
      <c r="S45" s="98">
        <f>'C1'!S45</f>
        <v>0</v>
      </c>
      <c r="T45" s="82">
        <f t="shared" si="12"/>
        <v>0</v>
      </c>
      <c r="U45" s="98">
        <f>'C1'!U45</f>
        <v>0</v>
      </c>
      <c r="V45" s="82">
        <f t="shared" si="13"/>
        <v>0</v>
      </c>
      <c r="W45" s="98">
        <f>'C1'!W45</f>
        <v>0</v>
      </c>
      <c r="X45" s="82">
        <f t="shared" si="14"/>
        <v>0</v>
      </c>
      <c r="Y45" s="98">
        <f>'C1'!Y45</f>
        <v>0</v>
      </c>
      <c r="Z45" s="82">
        <f t="shared" si="15"/>
        <v>0</v>
      </c>
      <c r="AA45" s="98">
        <f>'C1'!AA45</f>
        <v>0</v>
      </c>
      <c r="AB45" s="83">
        <f t="shared" si="16"/>
        <v>0</v>
      </c>
      <c r="AC45" s="68" t="str">
        <f t="shared" si="1"/>
        <v/>
      </c>
      <c r="AD45" s="98">
        <f>'C1'!AD45</f>
        <v>0</v>
      </c>
      <c r="AE45" s="82">
        <f t="shared" si="17"/>
        <v>0</v>
      </c>
      <c r="AF45" s="98">
        <f>'C1'!AF45</f>
        <v>0</v>
      </c>
      <c r="AG45" s="82">
        <f t="shared" si="18"/>
        <v>0</v>
      </c>
      <c r="AH45" s="98">
        <f>'C1'!AH45</f>
        <v>0</v>
      </c>
      <c r="AI45" s="82">
        <f t="shared" si="19"/>
        <v>0</v>
      </c>
      <c r="AJ45" s="98">
        <f>'C1'!AJ45</f>
        <v>0</v>
      </c>
      <c r="AK45" s="82">
        <f t="shared" si="20"/>
        <v>0</v>
      </c>
      <c r="AL45" s="98">
        <f>'C1'!AL45</f>
        <v>0</v>
      </c>
      <c r="AM45" s="82">
        <f t="shared" si="21"/>
        <v>0</v>
      </c>
      <c r="AN45" s="98">
        <f>'C1'!AN45</f>
        <v>0</v>
      </c>
      <c r="AO45" s="82">
        <f t="shared" si="22"/>
        <v>0</v>
      </c>
      <c r="AP45" s="98">
        <f>'C1'!AP45</f>
        <v>0</v>
      </c>
      <c r="AQ45" s="82">
        <f t="shared" si="23"/>
        <v>0</v>
      </c>
      <c r="AR45" s="98">
        <f>'C1'!AR45</f>
        <v>0</v>
      </c>
      <c r="AS45" s="82">
        <f t="shared" si="24"/>
        <v>0</v>
      </c>
      <c r="AT45" s="98">
        <f>'C1'!AT45</f>
        <v>0</v>
      </c>
      <c r="AU45" s="82">
        <f t="shared" si="25"/>
        <v>0</v>
      </c>
      <c r="AV45" s="98">
        <f>'C1'!AV45</f>
        <v>0</v>
      </c>
      <c r="AW45" s="82">
        <f t="shared" si="26"/>
        <v>0</v>
      </c>
      <c r="AX45" s="98">
        <f>'C1'!AX45</f>
        <v>0</v>
      </c>
      <c r="AY45" s="82">
        <f t="shared" si="27"/>
        <v>0</v>
      </c>
      <c r="AZ45" s="98">
        <f>'C1'!AZ45</f>
        <v>0</v>
      </c>
      <c r="BA45" s="83">
        <f t="shared" si="2"/>
        <v>0</v>
      </c>
      <c r="BB45" s="68" t="str">
        <f t="shared" si="3"/>
        <v/>
      </c>
      <c r="BC45" s="98">
        <f>'C1'!BC45</f>
        <v>0</v>
      </c>
      <c r="BD45" s="82">
        <f t="shared" si="28"/>
        <v>0</v>
      </c>
      <c r="BE45" s="98">
        <f>'C1'!BE45</f>
        <v>0</v>
      </c>
      <c r="BF45" s="82">
        <f t="shared" si="29"/>
        <v>0</v>
      </c>
      <c r="BG45" s="98">
        <f>'C1'!BG45</f>
        <v>0</v>
      </c>
      <c r="BH45" s="82">
        <f t="shared" si="30"/>
        <v>0</v>
      </c>
      <c r="BI45" s="98">
        <f>'C1'!BI45</f>
        <v>0</v>
      </c>
      <c r="BJ45" s="82">
        <f t="shared" si="31"/>
        <v>0</v>
      </c>
      <c r="BK45" s="98">
        <f>'C1'!BK45</f>
        <v>0</v>
      </c>
      <c r="BL45" s="82">
        <f t="shared" si="32"/>
        <v>0</v>
      </c>
      <c r="BM45" s="98">
        <f>'C1'!BM45</f>
        <v>0</v>
      </c>
      <c r="BN45" s="82">
        <f t="shared" si="33"/>
        <v>0</v>
      </c>
      <c r="BO45" s="98">
        <f>'C1'!BO45</f>
        <v>0</v>
      </c>
      <c r="BP45" s="82">
        <f t="shared" si="34"/>
        <v>0</v>
      </c>
      <c r="BQ45" s="98">
        <f>'C1'!BQ45</f>
        <v>0</v>
      </c>
      <c r="BR45" s="82">
        <f t="shared" si="35"/>
        <v>0</v>
      </c>
      <c r="BS45" s="98">
        <f>'C1'!BS45</f>
        <v>0</v>
      </c>
      <c r="BT45" s="82">
        <f t="shared" si="36"/>
        <v>0</v>
      </c>
      <c r="BU45" s="98">
        <f>'C1'!BU45</f>
        <v>0</v>
      </c>
      <c r="BV45" s="82">
        <f t="shared" si="37"/>
        <v>0</v>
      </c>
      <c r="BW45" s="98">
        <f>'C1'!BW45</f>
        <v>0</v>
      </c>
      <c r="BX45" s="82">
        <f t="shared" si="38"/>
        <v>0</v>
      </c>
      <c r="BY45" s="98">
        <f>'C1'!BY45</f>
        <v>0</v>
      </c>
      <c r="BZ45" s="83">
        <f t="shared" si="4"/>
        <v>0</v>
      </c>
      <c r="CB45" s="70">
        <f t="shared" si="5"/>
        <v>0</v>
      </c>
    </row>
    <row r="46" spans="2:80" ht="9.9499999999999993" customHeight="1">
      <c r="B46" s="70">
        <f>'Q2'!BO44/'Q2'!$BO$50</f>
        <v>0</v>
      </c>
      <c r="D46" s="71" t="str">
        <f>'Q2'!B44</f>
        <v/>
      </c>
      <c r="E46" s="98">
        <f>'C1'!E46</f>
        <v>0</v>
      </c>
      <c r="F46" s="82">
        <f t="shared" si="0"/>
        <v>0</v>
      </c>
      <c r="G46" s="98">
        <f>'C1'!G46</f>
        <v>0</v>
      </c>
      <c r="H46" s="82">
        <f t="shared" si="6"/>
        <v>0</v>
      </c>
      <c r="I46" s="98">
        <f>'C1'!I46</f>
        <v>0</v>
      </c>
      <c r="J46" s="82">
        <f t="shared" si="7"/>
        <v>0</v>
      </c>
      <c r="K46" s="98">
        <f>'C1'!K46</f>
        <v>0</v>
      </c>
      <c r="L46" s="82">
        <f t="shared" si="8"/>
        <v>0</v>
      </c>
      <c r="M46" s="98">
        <f>'C1'!M46</f>
        <v>0</v>
      </c>
      <c r="N46" s="82">
        <f t="shared" si="9"/>
        <v>0</v>
      </c>
      <c r="O46" s="98">
        <f>'C1'!O46</f>
        <v>0</v>
      </c>
      <c r="P46" s="82">
        <f t="shared" si="10"/>
        <v>0</v>
      </c>
      <c r="Q46" s="98">
        <f>'C1'!Q46</f>
        <v>0</v>
      </c>
      <c r="R46" s="82">
        <f t="shared" si="11"/>
        <v>0</v>
      </c>
      <c r="S46" s="98">
        <f>'C1'!S46</f>
        <v>0</v>
      </c>
      <c r="T46" s="82">
        <f t="shared" si="12"/>
        <v>0</v>
      </c>
      <c r="U46" s="98">
        <f>'C1'!U46</f>
        <v>0</v>
      </c>
      <c r="V46" s="82">
        <f t="shared" si="13"/>
        <v>0</v>
      </c>
      <c r="W46" s="98">
        <f>'C1'!W46</f>
        <v>0</v>
      </c>
      <c r="X46" s="82">
        <f t="shared" si="14"/>
        <v>0</v>
      </c>
      <c r="Y46" s="98">
        <f>'C1'!Y46</f>
        <v>0</v>
      </c>
      <c r="Z46" s="82">
        <f t="shared" si="15"/>
        <v>0</v>
      </c>
      <c r="AA46" s="98">
        <f>'C1'!AA46</f>
        <v>0</v>
      </c>
      <c r="AB46" s="83">
        <f t="shared" si="16"/>
        <v>0</v>
      </c>
      <c r="AC46" s="68" t="str">
        <f t="shared" si="1"/>
        <v/>
      </c>
      <c r="AD46" s="98">
        <f>'C1'!AD46</f>
        <v>0</v>
      </c>
      <c r="AE46" s="82">
        <f t="shared" si="17"/>
        <v>0</v>
      </c>
      <c r="AF46" s="98">
        <f>'C1'!AF46</f>
        <v>0</v>
      </c>
      <c r="AG46" s="82">
        <f t="shared" si="18"/>
        <v>0</v>
      </c>
      <c r="AH46" s="98">
        <f>'C1'!AH46</f>
        <v>0</v>
      </c>
      <c r="AI46" s="82">
        <f t="shared" si="19"/>
        <v>0</v>
      </c>
      <c r="AJ46" s="98">
        <f>'C1'!AJ46</f>
        <v>0</v>
      </c>
      <c r="AK46" s="82">
        <f t="shared" si="20"/>
        <v>0</v>
      </c>
      <c r="AL46" s="98">
        <f>'C1'!AL46</f>
        <v>0</v>
      </c>
      <c r="AM46" s="82">
        <f t="shared" si="21"/>
        <v>0</v>
      </c>
      <c r="AN46" s="98">
        <f>'C1'!AN46</f>
        <v>0</v>
      </c>
      <c r="AO46" s="82">
        <f t="shared" si="22"/>
        <v>0</v>
      </c>
      <c r="AP46" s="98">
        <f>'C1'!AP46</f>
        <v>0</v>
      </c>
      <c r="AQ46" s="82">
        <f t="shared" si="23"/>
        <v>0</v>
      </c>
      <c r="AR46" s="98">
        <f>'C1'!AR46</f>
        <v>0</v>
      </c>
      <c r="AS46" s="82">
        <f t="shared" si="24"/>
        <v>0</v>
      </c>
      <c r="AT46" s="98">
        <f>'C1'!AT46</f>
        <v>0</v>
      </c>
      <c r="AU46" s="82">
        <f t="shared" si="25"/>
        <v>0</v>
      </c>
      <c r="AV46" s="98">
        <f>'C1'!AV46</f>
        <v>0</v>
      </c>
      <c r="AW46" s="82">
        <f t="shared" si="26"/>
        <v>0</v>
      </c>
      <c r="AX46" s="98">
        <f>'C1'!AX46</f>
        <v>0</v>
      </c>
      <c r="AY46" s="82">
        <f t="shared" si="27"/>
        <v>0</v>
      </c>
      <c r="AZ46" s="98">
        <f>'C1'!AZ46</f>
        <v>0</v>
      </c>
      <c r="BA46" s="83">
        <f t="shared" si="2"/>
        <v>0</v>
      </c>
      <c r="BB46" s="68" t="str">
        <f t="shared" si="3"/>
        <v/>
      </c>
      <c r="BC46" s="98">
        <f>'C1'!BC46</f>
        <v>0</v>
      </c>
      <c r="BD46" s="82">
        <f t="shared" si="28"/>
        <v>0</v>
      </c>
      <c r="BE46" s="98">
        <f>'C1'!BE46</f>
        <v>0</v>
      </c>
      <c r="BF46" s="82">
        <f t="shared" si="29"/>
        <v>0</v>
      </c>
      <c r="BG46" s="98">
        <f>'C1'!BG46</f>
        <v>0</v>
      </c>
      <c r="BH46" s="82">
        <f t="shared" si="30"/>
        <v>0</v>
      </c>
      <c r="BI46" s="98">
        <f>'C1'!BI46</f>
        <v>0</v>
      </c>
      <c r="BJ46" s="82">
        <f t="shared" si="31"/>
        <v>0</v>
      </c>
      <c r="BK46" s="98">
        <f>'C1'!BK46</f>
        <v>0</v>
      </c>
      <c r="BL46" s="82">
        <f t="shared" si="32"/>
        <v>0</v>
      </c>
      <c r="BM46" s="98">
        <f>'C1'!BM46</f>
        <v>0</v>
      </c>
      <c r="BN46" s="82">
        <f t="shared" si="33"/>
        <v>0</v>
      </c>
      <c r="BO46" s="98">
        <f>'C1'!BO46</f>
        <v>0</v>
      </c>
      <c r="BP46" s="82">
        <f t="shared" si="34"/>
        <v>0</v>
      </c>
      <c r="BQ46" s="98">
        <f>'C1'!BQ46</f>
        <v>0</v>
      </c>
      <c r="BR46" s="82">
        <f t="shared" si="35"/>
        <v>0</v>
      </c>
      <c r="BS46" s="98">
        <f>'C1'!BS46</f>
        <v>0</v>
      </c>
      <c r="BT46" s="82">
        <f t="shared" si="36"/>
        <v>0</v>
      </c>
      <c r="BU46" s="98">
        <f>'C1'!BU46</f>
        <v>0</v>
      </c>
      <c r="BV46" s="82">
        <f t="shared" si="37"/>
        <v>0</v>
      </c>
      <c r="BW46" s="98">
        <f>'C1'!BW46</f>
        <v>0</v>
      </c>
      <c r="BX46" s="82">
        <f t="shared" si="38"/>
        <v>0</v>
      </c>
      <c r="BY46" s="98">
        <f>'C1'!BY46</f>
        <v>0</v>
      </c>
      <c r="BZ46" s="83">
        <f t="shared" si="4"/>
        <v>0</v>
      </c>
      <c r="CB46" s="70">
        <f t="shared" si="5"/>
        <v>0</v>
      </c>
    </row>
    <row r="47" spans="2:80" ht="9.9499999999999993" customHeight="1">
      <c r="B47" s="70">
        <f>'Q2'!BO45/'Q2'!$BO$50</f>
        <v>0</v>
      </c>
      <c r="D47" s="71" t="str">
        <f>'Q2'!B45</f>
        <v/>
      </c>
      <c r="E47" s="98">
        <f>'C1'!E47</f>
        <v>0</v>
      </c>
      <c r="F47" s="82">
        <f t="shared" si="0"/>
        <v>0</v>
      </c>
      <c r="G47" s="98">
        <f>'C1'!G47</f>
        <v>0</v>
      </c>
      <c r="H47" s="82">
        <f t="shared" si="6"/>
        <v>0</v>
      </c>
      <c r="I47" s="98">
        <f>'C1'!I47</f>
        <v>0</v>
      </c>
      <c r="J47" s="82">
        <f t="shared" si="7"/>
        <v>0</v>
      </c>
      <c r="K47" s="98">
        <f>'C1'!K47</f>
        <v>0</v>
      </c>
      <c r="L47" s="82">
        <f t="shared" si="8"/>
        <v>0</v>
      </c>
      <c r="M47" s="98">
        <f>'C1'!M47</f>
        <v>0</v>
      </c>
      <c r="N47" s="82">
        <f t="shared" si="9"/>
        <v>0</v>
      </c>
      <c r="O47" s="98">
        <f>'C1'!O47</f>
        <v>0</v>
      </c>
      <c r="P47" s="82">
        <f t="shared" si="10"/>
        <v>0</v>
      </c>
      <c r="Q47" s="98">
        <f>'C1'!Q47</f>
        <v>0</v>
      </c>
      <c r="R47" s="82">
        <f t="shared" si="11"/>
        <v>0</v>
      </c>
      <c r="S47" s="98">
        <f>'C1'!S47</f>
        <v>0</v>
      </c>
      <c r="T47" s="82">
        <f t="shared" si="12"/>
        <v>0</v>
      </c>
      <c r="U47" s="98">
        <f>'C1'!U47</f>
        <v>0</v>
      </c>
      <c r="V47" s="82">
        <f t="shared" si="13"/>
        <v>0</v>
      </c>
      <c r="W47" s="98">
        <f>'C1'!W47</f>
        <v>0</v>
      </c>
      <c r="X47" s="82">
        <f t="shared" si="14"/>
        <v>0</v>
      </c>
      <c r="Y47" s="98">
        <f>'C1'!Y47</f>
        <v>0</v>
      </c>
      <c r="Z47" s="82">
        <f t="shared" si="15"/>
        <v>0</v>
      </c>
      <c r="AA47" s="98">
        <f>'C1'!AA47</f>
        <v>0</v>
      </c>
      <c r="AB47" s="83">
        <f t="shared" si="16"/>
        <v>0</v>
      </c>
      <c r="AC47" s="68" t="str">
        <f t="shared" si="1"/>
        <v/>
      </c>
      <c r="AD47" s="98">
        <f>'C1'!AD47</f>
        <v>0</v>
      </c>
      <c r="AE47" s="82">
        <f t="shared" si="17"/>
        <v>0</v>
      </c>
      <c r="AF47" s="98">
        <f>'C1'!AF47</f>
        <v>0</v>
      </c>
      <c r="AG47" s="82">
        <f t="shared" si="18"/>
        <v>0</v>
      </c>
      <c r="AH47" s="98">
        <f>'C1'!AH47</f>
        <v>0</v>
      </c>
      <c r="AI47" s="82">
        <f t="shared" si="19"/>
        <v>0</v>
      </c>
      <c r="AJ47" s="98">
        <f>'C1'!AJ47</f>
        <v>0</v>
      </c>
      <c r="AK47" s="82">
        <f t="shared" si="20"/>
        <v>0</v>
      </c>
      <c r="AL47" s="98">
        <f>'C1'!AL47</f>
        <v>0</v>
      </c>
      <c r="AM47" s="82">
        <f t="shared" si="21"/>
        <v>0</v>
      </c>
      <c r="AN47" s="98">
        <f>'C1'!AN47</f>
        <v>0</v>
      </c>
      <c r="AO47" s="82">
        <f t="shared" si="22"/>
        <v>0</v>
      </c>
      <c r="AP47" s="98">
        <f>'C1'!AP47</f>
        <v>0</v>
      </c>
      <c r="AQ47" s="82">
        <f t="shared" si="23"/>
        <v>0</v>
      </c>
      <c r="AR47" s="98">
        <f>'C1'!AR47</f>
        <v>0</v>
      </c>
      <c r="AS47" s="82">
        <f t="shared" si="24"/>
        <v>0</v>
      </c>
      <c r="AT47" s="98">
        <f>'C1'!AT47</f>
        <v>0</v>
      </c>
      <c r="AU47" s="82">
        <f t="shared" si="25"/>
        <v>0</v>
      </c>
      <c r="AV47" s="98">
        <f>'C1'!AV47</f>
        <v>0</v>
      </c>
      <c r="AW47" s="82">
        <f t="shared" si="26"/>
        <v>0</v>
      </c>
      <c r="AX47" s="98">
        <f>'C1'!AX47</f>
        <v>0</v>
      </c>
      <c r="AY47" s="82">
        <f t="shared" si="27"/>
        <v>0</v>
      </c>
      <c r="AZ47" s="98">
        <f>'C1'!AZ47</f>
        <v>0</v>
      </c>
      <c r="BA47" s="83">
        <f t="shared" si="2"/>
        <v>0</v>
      </c>
      <c r="BB47" s="68" t="str">
        <f t="shared" si="3"/>
        <v/>
      </c>
      <c r="BC47" s="98">
        <f>'C1'!BC47</f>
        <v>0</v>
      </c>
      <c r="BD47" s="82">
        <f t="shared" si="28"/>
        <v>0</v>
      </c>
      <c r="BE47" s="98">
        <f>'C1'!BE47</f>
        <v>0</v>
      </c>
      <c r="BF47" s="82">
        <f t="shared" si="29"/>
        <v>0</v>
      </c>
      <c r="BG47" s="98">
        <f>'C1'!BG47</f>
        <v>0</v>
      </c>
      <c r="BH47" s="82">
        <f t="shared" si="30"/>
        <v>0</v>
      </c>
      <c r="BI47" s="98">
        <f>'C1'!BI47</f>
        <v>0</v>
      </c>
      <c r="BJ47" s="82">
        <f t="shared" si="31"/>
        <v>0</v>
      </c>
      <c r="BK47" s="98">
        <f>'C1'!BK47</f>
        <v>0</v>
      </c>
      <c r="BL47" s="82">
        <f t="shared" si="32"/>
        <v>0</v>
      </c>
      <c r="BM47" s="98">
        <f>'C1'!BM47</f>
        <v>0</v>
      </c>
      <c r="BN47" s="82">
        <f t="shared" si="33"/>
        <v>0</v>
      </c>
      <c r="BO47" s="98">
        <f>'C1'!BO47</f>
        <v>0</v>
      </c>
      <c r="BP47" s="82">
        <f t="shared" si="34"/>
        <v>0</v>
      </c>
      <c r="BQ47" s="98">
        <f>'C1'!BQ47</f>
        <v>0</v>
      </c>
      <c r="BR47" s="82">
        <f t="shared" si="35"/>
        <v>0</v>
      </c>
      <c r="BS47" s="98">
        <f>'C1'!BS47</f>
        <v>0</v>
      </c>
      <c r="BT47" s="82">
        <f t="shared" si="36"/>
        <v>0</v>
      </c>
      <c r="BU47" s="98">
        <f>'C1'!BU47</f>
        <v>0</v>
      </c>
      <c r="BV47" s="82">
        <f t="shared" si="37"/>
        <v>0</v>
      </c>
      <c r="BW47" s="98">
        <f>'C1'!BW47</f>
        <v>0</v>
      </c>
      <c r="BX47" s="82">
        <f t="shared" si="38"/>
        <v>0</v>
      </c>
      <c r="BY47" s="98">
        <f>'C1'!BY47</f>
        <v>0</v>
      </c>
      <c r="BZ47" s="83">
        <f t="shared" si="4"/>
        <v>0</v>
      </c>
      <c r="CB47" s="70">
        <f t="shared" si="5"/>
        <v>0</v>
      </c>
    </row>
    <row r="48" spans="2:80" ht="9.9499999999999993" customHeight="1">
      <c r="B48" s="70">
        <f>'Q2'!BO46/'Q2'!$BO$50</f>
        <v>0</v>
      </c>
      <c r="D48" s="71" t="str">
        <f>'Q2'!B46</f>
        <v/>
      </c>
      <c r="E48" s="98">
        <f>'C1'!E48</f>
        <v>0</v>
      </c>
      <c r="F48" s="82">
        <f t="shared" si="0"/>
        <v>0</v>
      </c>
      <c r="G48" s="98">
        <f>'C1'!G48</f>
        <v>0</v>
      </c>
      <c r="H48" s="82">
        <f t="shared" si="6"/>
        <v>0</v>
      </c>
      <c r="I48" s="98">
        <f>'C1'!I48</f>
        <v>0</v>
      </c>
      <c r="J48" s="82">
        <f t="shared" si="7"/>
        <v>0</v>
      </c>
      <c r="K48" s="98">
        <f>'C1'!K48</f>
        <v>0</v>
      </c>
      <c r="L48" s="82">
        <f t="shared" si="8"/>
        <v>0</v>
      </c>
      <c r="M48" s="98">
        <f>'C1'!M48</f>
        <v>0</v>
      </c>
      <c r="N48" s="82">
        <f t="shared" si="9"/>
        <v>0</v>
      </c>
      <c r="O48" s="98">
        <f>'C1'!O48</f>
        <v>0</v>
      </c>
      <c r="P48" s="82">
        <f t="shared" si="10"/>
        <v>0</v>
      </c>
      <c r="Q48" s="98">
        <f>'C1'!Q48</f>
        <v>0</v>
      </c>
      <c r="R48" s="82">
        <f t="shared" si="11"/>
        <v>0</v>
      </c>
      <c r="S48" s="98">
        <f>'C1'!S48</f>
        <v>0</v>
      </c>
      <c r="T48" s="82">
        <f t="shared" si="12"/>
        <v>0</v>
      </c>
      <c r="U48" s="98">
        <f>'C1'!U48</f>
        <v>0</v>
      </c>
      <c r="V48" s="82">
        <f t="shared" si="13"/>
        <v>0</v>
      </c>
      <c r="W48" s="98">
        <f>'C1'!W48</f>
        <v>0</v>
      </c>
      <c r="X48" s="82">
        <f t="shared" si="14"/>
        <v>0</v>
      </c>
      <c r="Y48" s="98">
        <f>'C1'!Y48</f>
        <v>0</v>
      </c>
      <c r="Z48" s="82">
        <f t="shared" si="15"/>
        <v>0</v>
      </c>
      <c r="AA48" s="98">
        <f>'C1'!AA48</f>
        <v>0</v>
      </c>
      <c r="AB48" s="83">
        <f t="shared" si="16"/>
        <v>0</v>
      </c>
      <c r="AC48" s="68" t="str">
        <f t="shared" si="1"/>
        <v/>
      </c>
      <c r="AD48" s="98">
        <f>'C1'!AD48</f>
        <v>0</v>
      </c>
      <c r="AE48" s="82">
        <f t="shared" si="17"/>
        <v>0</v>
      </c>
      <c r="AF48" s="98">
        <f>'C1'!AF48</f>
        <v>0</v>
      </c>
      <c r="AG48" s="82">
        <f t="shared" si="18"/>
        <v>0</v>
      </c>
      <c r="AH48" s="98">
        <f>'C1'!AH48</f>
        <v>0</v>
      </c>
      <c r="AI48" s="82">
        <f t="shared" si="19"/>
        <v>0</v>
      </c>
      <c r="AJ48" s="98">
        <f>'C1'!AJ48</f>
        <v>0</v>
      </c>
      <c r="AK48" s="82">
        <f t="shared" si="20"/>
        <v>0</v>
      </c>
      <c r="AL48" s="98">
        <f>'C1'!AL48</f>
        <v>0</v>
      </c>
      <c r="AM48" s="82">
        <f t="shared" si="21"/>
        <v>0</v>
      </c>
      <c r="AN48" s="98">
        <f>'C1'!AN48</f>
        <v>0</v>
      </c>
      <c r="AO48" s="82">
        <f t="shared" si="22"/>
        <v>0</v>
      </c>
      <c r="AP48" s="98">
        <f>'C1'!AP48</f>
        <v>0</v>
      </c>
      <c r="AQ48" s="82">
        <f t="shared" si="23"/>
        <v>0</v>
      </c>
      <c r="AR48" s="98">
        <f>'C1'!AR48</f>
        <v>0</v>
      </c>
      <c r="AS48" s="82">
        <f t="shared" si="24"/>
        <v>0</v>
      </c>
      <c r="AT48" s="98">
        <f>'C1'!AT48</f>
        <v>0</v>
      </c>
      <c r="AU48" s="82">
        <f t="shared" si="25"/>
        <v>0</v>
      </c>
      <c r="AV48" s="98">
        <f>'C1'!AV48</f>
        <v>0</v>
      </c>
      <c r="AW48" s="82">
        <f t="shared" si="26"/>
        <v>0</v>
      </c>
      <c r="AX48" s="98">
        <f>'C1'!AX48</f>
        <v>0</v>
      </c>
      <c r="AY48" s="82">
        <f t="shared" si="27"/>
        <v>0</v>
      </c>
      <c r="AZ48" s="98">
        <f>'C1'!AZ48</f>
        <v>0</v>
      </c>
      <c r="BA48" s="83">
        <f t="shared" si="2"/>
        <v>0</v>
      </c>
      <c r="BB48" s="68" t="str">
        <f t="shared" si="3"/>
        <v/>
      </c>
      <c r="BC48" s="98">
        <f>'C1'!BC48</f>
        <v>0</v>
      </c>
      <c r="BD48" s="82">
        <f t="shared" si="28"/>
        <v>0</v>
      </c>
      <c r="BE48" s="98">
        <f>'C1'!BE48</f>
        <v>0</v>
      </c>
      <c r="BF48" s="82">
        <f t="shared" si="29"/>
        <v>0</v>
      </c>
      <c r="BG48" s="98">
        <f>'C1'!BG48</f>
        <v>0</v>
      </c>
      <c r="BH48" s="82">
        <f t="shared" si="30"/>
        <v>0</v>
      </c>
      <c r="BI48" s="98">
        <f>'C1'!BI48</f>
        <v>0</v>
      </c>
      <c r="BJ48" s="82">
        <f t="shared" si="31"/>
        <v>0</v>
      </c>
      <c r="BK48" s="98">
        <f>'C1'!BK48</f>
        <v>0</v>
      </c>
      <c r="BL48" s="82">
        <f t="shared" si="32"/>
        <v>0</v>
      </c>
      <c r="BM48" s="98">
        <f>'C1'!BM48</f>
        <v>0</v>
      </c>
      <c r="BN48" s="82">
        <f t="shared" si="33"/>
        <v>0</v>
      </c>
      <c r="BO48" s="98">
        <f>'C1'!BO48</f>
        <v>0</v>
      </c>
      <c r="BP48" s="82">
        <f t="shared" si="34"/>
        <v>0</v>
      </c>
      <c r="BQ48" s="98">
        <f>'C1'!BQ48</f>
        <v>0</v>
      </c>
      <c r="BR48" s="82">
        <f t="shared" si="35"/>
        <v>0</v>
      </c>
      <c r="BS48" s="98">
        <f>'C1'!BS48</f>
        <v>0</v>
      </c>
      <c r="BT48" s="82">
        <f t="shared" si="36"/>
        <v>0</v>
      </c>
      <c r="BU48" s="98">
        <f>'C1'!BU48</f>
        <v>0</v>
      </c>
      <c r="BV48" s="82">
        <f t="shared" si="37"/>
        <v>0</v>
      </c>
      <c r="BW48" s="98">
        <f>'C1'!BW48</f>
        <v>0</v>
      </c>
      <c r="BX48" s="82">
        <f t="shared" si="38"/>
        <v>0</v>
      </c>
      <c r="BY48" s="98">
        <f>'C1'!BY48</f>
        <v>0</v>
      </c>
      <c r="BZ48" s="83">
        <f t="shared" si="4"/>
        <v>0</v>
      </c>
      <c r="CB48" s="70">
        <f t="shared" si="5"/>
        <v>0</v>
      </c>
    </row>
    <row r="49" spans="2:92" ht="9.9499999999999993" customHeight="1">
      <c r="B49" s="70">
        <f>'Q2'!BO47/'Q2'!$BO$50</f>
        <v>0</v>
      </c>
      <c r="D49" s="71" t="str">
        <f>'Q2'!B47</f>
        <v/>
      </c>
      <c r="E49" s="98">
        <f>'C1'!E49</f>
        <v>0</v>
      </c>
      <c r="F49" s="82">
        <f t="shared" si="0"/>
        <v>0</v>
      </c>
      <c r="G49" s="98">
        <f>'C1'!G49</f>
        <v>0</v>
      </c>
      <c r="H49" s="82">
        <f t="shared" si="6"/>
        <v>0</v>
      </c>
      <c r="I49" s="98">
        <f>'C1'!I49</f>
        <v>0</v>
      </c>
      <c r="J49" s="82">
        <f t="shared" si="7"/>
        <v>0</v>
      </c>
      <c r="K49" s="98">
        <f>'C1'!K49</f>
        <v>0</v>
      </c>
      <c r="L49" s="82">
        <f t="shared" si="8"/>
        <v>0</v>
      </c>
      <c r="M49" s="98">
        <f>'C1'!M49</f>
        <v>0</v>
      </c>
      <c r="N49" s="82">
        <f t="shared" si="9"/>
        <v>0</v>
      </c>
      <c r="O49" s="98">
        <f>'C1'!O49</f>
        <v>0</v>
      </c>
      <c r="P49" s="82">
        <f t="shared" si="10"/>
        <v>0</v>
      </c>
      <c r="Q49" s="98">
        <f>'C1'!Q49</f>
        <v>0</v>
      </c>
      <c r="R49" s="82">
        <f t="shared" si="11"/>
        <v>0</v>
      </c>
      <c r="S49" s="98">
        <f>'C1'!S49</f>
        <v>0</v>
      </c>
      <c r="T49" s="82">
        <f t="shared" si="12"/>
        <v>0</v>
      </c>
      <c r="U49" s="98">
        <f>'C1'!U49</f>
        <v>0</v>
      </c>
      <c r="V49" s="82">
        <f t="shared" si="13"/>
        <v>0</v>
      </c>
      <c r="W49" s="98">
        <f>'C1'!W49</f>
        <v>0</v>
      </c>
      <c r="X49" s="82">
        <f t="shared" si="14"/>
        <v>0</v>
      </c>
      <c r="Y49" s="98">
        <f>'C1'!Y49</f>
        <v>0</v>
      </c>
      <c r="Z49" s="82">
        <f t="shared" si="15"/>
        <v>0</v>
      </c>
      <c r="AA49" s="98">
        <f>'C1'!AA49</f>
        <v>0</v>
      </c>
      <c r="AB49" s="83">
        <f t="shared" si="16"/>
        <v>0</v>
      </c>
      <c r="AC49" s="68" t="str">
        <f t="shared" si="1"/>
        <v/>
      </c>
      <c r="AD49" s="98">
        <f>'C1'!AD49</f>
        <v>0</v>
      </c>
      <c r="AE49" s="82">
        <f t="shared" si="17"/>
        <v>0</v>
      </c>
      <c r="AF49" s="98">
        <f>'C1'!AF49</f>
        <v>0</v>
      </c>
      <c r="AG49" s="82">
        <f t="shared" si="18"/>
        <v>0</v>
      </c>
      <c r="AH49" s="98">
        <f>'C1'!AH49</f>
        <v>0</v>
      </c>
      <c r="AI49" s="82">
        <f t="shared" si="19"/>
        <v>0</v>
      </c>
      <c r="AJ49" s="98">
        <f>'C1'!AJ49</f>
        <v>0</v>
      </c>
      <c r="AK49" s="82">
        <f t="shared" si="20"/>
        <v>0</v>
      </c>
      <c r="AL49" s="98">
        <f>'C1'!AL49</f>
        <v>0</v>
      </c>
      <c r="AM49" s="82">
        <f t="shared" si="21"/>
        <v>0</v>
      </c>
      <c r="AN49" s="98">
        <f>'C1'!AN49</f>
        <v>0</v>
      </c>
      <c r="AO49" s="82">
        <f t="shared" si="22"/>
        <v>0</v>
      </c>
      <c r="AP49" s="98">
        <f>'C1'!AP49</f>
        <v>0</v>
      </c>
      <c r="AQ49" s="82">
        <f t="shared" si="23"/>
        <v>0</v>
      </c>
      <c r="AR49" s="98">
        <f>'C1'!AR49</f>
        <v>0</v>
      </c>
      <c r="AS49" s="82">
        <f t="shared" si="24"/>
        <v>0</v>
      </c>
      <c r="AT49" s="98">
        <f>'C1'!AT49</f>
        <v>0</v>
      </c>
      <c r="AU49" s="82">
        <f t="shared" si="25"/>
        <v>0</v>
      </c>
      <c r="AV49" s="98">
        <f>'C1'!AV49</f>
        <v>0</v>
      </c>
      <c r="AW49" s="82">
        <f t="shared" si="26"/>
        <v>0</v>
      </c>
      <c r="AX49" s="98">
        <f>'C1'!AX49</f>
        <v>0</v>
      </c>
      <c r="AY49" s="82">
        <f t="shared" si="27"/>
        <v>0</v>
      </c>
      <c r="AZ49" s="98">
        <f>'C1'!AZ49</f>
        <v>0</v>
      </c>
      <c r="BA49" s="83">
        <f t="shared" si="2"/>
        <v>0</v>
      </c>
      <c r="BB49" s="68" t="str">
        <f t="shared" si="3"/>
        <v/>
      </c>
      <c r="BC49" s="98">
        <f>'C1'!BC49</f>
        <v>0</v>
      </c>
      <c r="BD49" s="82">
        <f t="shared" si="28"/>
        <v>0</v>
      </c>
      <c r="BE49" s="98">
        <f>'C1'!BE49</f>
        <v>0</v>
      </c>
      <c r="BF49" s="82">
        <f t="shared" si="29"/>
        <v>0</v>
      </c>
      <c r="BG49" s="98">
        <f>'C1'!BG49</f>
        <v>0</v>
      </c>
      <c r="BH49" s="82">
        <f t="shared" si="30"/>
        <v>0</v>
      </c>
      <c r="BI49" s="98">
        <f>'C1'!BI49</f>
        <v>0</v>
      </c>
      <c r="BJ49" s="82">
        <f t="shared" si="31"/>
        <v>0</v>
      </c>
      <c r="BK49" s="98">
        <f>'C1'!BK49</f>
        <v>0</v>
      </c>
      <c r="BL49" s="82">
        <f t="shared" si="32"/>
        <v>0</v>
      </c>
      <c r="BM49" s="98">
        <f>'C1'!BM49</f>
        <v>0</v>
      </c>
      <c r="BN49" s="82">
        <f t="shared" si="33"/>
        <v>0</v>
      </c>
      <c r="BO49" s="98">
        <f>'C1'!BO49</f>
        <v>0</v>
      </c>
      <c r="BP49" s="82">
        <f t="shared" si="34"/>
        <v>0</v>
      </c>
      <c r="BQ49" s="98">
        <f>'C1'!BQ49</f>
        <v>0</v>
      </c>
      <c r="BR49" s="82">
        <f t="shared" si="35"/>
        <v>0</v>
      </c>
      <c r="BS49" s="98">
        <f>'C1'!BS49</f>
        <v>0</v>
      </c>
      <c r="BT49" s="82">
        <f t="shared" si="36"/>
        <v>0</v>
      </c>
      <c r="BU49" s="98">
        <f>'C1'!BU49</f>
        <v>0</v>
      </c>
      <c r="BV49" s="82">
        <f t="shared" si="37"/>
        <v>0</v>
      </c>
      <c r="BW49" s="98">
        <f>'C1'!BW49</f>
        <v>0</v>
      </c>
      <c r="BX49" s="82">
        <f t="shared" si="38"/>
        <v>0</v>
      </c>
      <c r="BY49" s="98">
        <f>'C1'!BY49</f>
        <v>0</v>
      </c>
      <c r="BZ49" s="83">
        <f t="shared" si="4"/>
        <v>0</v>
      </c>
      <c r="CB49" s="70">
        <f t="shared" si="5"/>
        <v>0</v>
      </c>
    </row>
    <row r="50" spans="2:92" ht="9.9499999999999993" customHeight="1">
      <c r="B50" s="70">
        <f>'Q2'!BO48/'Q2'!$BO$50</f>
        <v>0</v>
      </c>
      <c r="D50" s="71" t="str">
        <f>'Q2'!B48</f>
        <v/>
      </c>
      <c r="E50" s="98">
        <f>'C1'!E50</f>
        <v>0</v>
      </c>
      <c r="F50" s="82">
        <f t="shared" si="0"/>
        <v>0</v>
      </c>
      <c r="G50" s="98">
        <f>'C1'!G50</f>
        <v>0</v>
      </c>
      <c r="H50" s="82">
        <f t="shared" si="6"/>
        <v>0</v>
      </c>
      <c r="I50" s="98">
        <f>'C1'!I50</f>
        <v>0</v>
      </c>
      <c r="J50" s="82">
        <f t="shared" si="7"/>
        <v>0</v>
      </c>
      <c r="K50" s="98">
        <f>'C1'!K50</f>
        <v>0</v>
      </c>
      <c r="L50" s="82">
        <f t="shared" si="8"/>
        <v>0</v>
      </c>
      <c r="M50" s="98">
        <f>'C1'!M50</f>
        <v>0</v>
      </c>
      <c r="N50" s="82">
        <f t="shared" si="9"/>
        <v>0</v>
      </c>
      <c r="O50" s="98">
        <f>'C1'!O50</f>
        <v>0</v>
      </c>
      <c r="P50" s="82">
        <f t="shared" si="10"/>
        <v>0</v>
      </c>
      <c r="Q50" s="98">
        <f>'C1'!Q50</f>
        <v>0</v>
      </c>
      <c r="R50" s="82">
        <f t="shared" si="11"/>
        <v>0</v>
      </c>
      <c r="S50" s="98">
        <f>'C1'!S50</f>
        <v>0</v>
      </c>
      <c r="T50" s="82">
        <f t="shared" si="12"/>
        <v>0</v>
      </c>
      <c r="U50" s="98">
        <f>'C1'!U50</f>
        <v>0</v>
      </c>
      <c r="V50" s="82">
        <f t="shared" si="13"/>
        <v>0</v>
      </c>
      <c r="W50" s="98">
        <f>'C1'!W50</f>
        <v>0</v>
      </c>
      <c r="X50" s="82">
        <f t="shared" si="14"/>
        <v>0</v>
      </c>
      <c r="Y50" s="98">
        <f>'C1'!Y50</f>
        <v>0</v>
      </c>
      <c r="Z50" s="82">
        <f t="shared" si="15"/>
        <v>0</v>
      </c>
      <c r="AA50" s="98">
        <f>'C1'!AA50</f>
        <v>0</v>
      </c>
      <c r="AB50" s="83">
        <f t="shared" si="16"/>
        <v>0</v>
      </c>
      <c r="AC50" s="68" t="str">
        <f t="shared" si="1"/>
        <v/>
      </c>
      <c r="AD50" s="98">
        <f>'C1'!AD50</f>
        <v>0</v>
      </c>
      <c r="AE50" s="82">
        <f t="shared" si="17"/>
        <v>0</v>
      </c>
      <c r="AF50" s="98">
        <f>'C1'!AF50</f>
        <v>0</v>
      </c>
      <c r="AG50" s="82">
        <f t="shared" si="18"/>
        <v>0</v>
      </c>
      <c r="AH50" s="98">
        <f>'C1'!AH50</f>
        <v>0</v>
      </c>
      <c r="AI50" s="82">
        <f t="shared" si="19"/>
        <v>0</v>
      </c>
      <c r="AJ50" s="98">
        <f>'C1'!AJ50</f>
        <v>0</v>
      </c>
      <c r="AK50" s="82">
        <f t="shared" si="20"/>
        <v>0</v>
      </c>
      <c r="AL50" s="98">
        <f>'C1'!AL50</f>
        <v>0</v>
      </c>
      <c r="AM50" s="82">
        <f t="shared" si="21"/>
        <v>0</v>
      </c>
      <c r="AN50" s="98">
        <f>'C1'!AN50</f>
        <v>0</v>
      </c>
      <c r="AO50" s="82">
        <f t="shared" si="22"/>
        <v>0</v>
      </c>
      <c r="AP50" s="98">
        <f>'C1'!AP50</f>
        <v>0</v>
      </c>
      <c r="AQ50" s="82">
        <f t="shared" si="23"/>
        <v>0</v>
      </c>
      <c r="AR50" s="98">
        <f>'C1'!AR50</f>
        <v>0</v>
      </c>
      <c r="AS50" s="82">
        <f t="shared" si="24"/>
        <v>0</v>
      </c>
      <c r="AT50" s="98">
        <f>'C1'!AT50</f>
        <v>0</v>
      </c>
      <c r="AU50" s="82">
        <f t="shared" si="25"/>
        <v>0</v>
      </c>
      <c r="AV50" s="98">
        <f>'C1'!AV50</f>
        <v>0</v>
      </c>
      <c r="AW50" s="82">
        <f t="shared" si="26"/>
        <v>0</v>
      </c>
      <c r="AX50" s="98">
        <f>'C1'!AX50</f>
        <v>0</v>
      </c>
      <c r="AY50" s="82">
        <f t="shared" si="27"/>
        <v>0</v>
      </c>
      <c r="AZ50" s="98">
        <f>'C1'!AZ50</f>
        <v>0</v>
      </c>
      <c r="BA50" s="83">
        <f t="shared" si="2"/>
        <v>0</v>
      </c>
      <c r="BB50" s="68" t="str">
        <f t="shared" si="3"/>
        <v/>
      </c>
      <c r="BC50" s="98">
        <f>'C1'!BC50</f>
        <v>0</v>
      </c>
      <c r="BD50" s="82">
        <f t="shared" si="28"/>
        <v>0</v>
      </c>
      <c r="BE50" s="98">
        <f>'C1'!BE50</f>
        <v>0</v>
      </c>
      <c r="BF50" s="82">
        <f t="shared" si="29"/>
        <v>0</v>
      </c>
      <c r="BG50" s="98">
        <f>'C1'!BG50</f>
        <v>0</v>
      </c>
      <c r="BH50" s="82">
        <f t="shared" si="30"/>
        <v>0</v>
      </c>
      <c r="BI50" s="98">
        <f>'C1'!BI50</f>
        <v>0</v>
      </c>
      <c r="BJ50" s="82">
        <f t="shared" si="31"/>
        <v>0</v>
      </c>
      <c r="BK50" s="98">
        <f>'C1'!BK50</f>
        <v>0</v>
      </c>
      <c r="BL50" s="82">
        <f t="shared" si="32"/>
        <v>0</v>
      </c>
      <c r="BM50" s="98">
        <f>'C1'!BM50</f>
        <v>0</v>
      </c>
      <c r="BN50" s="82">
        <f t="shared" si="33"/>
        <v>0</v>
      </c>
      <c r="BO50" s="98">
        <f>'C1'!BO50</f>
        <v>0</v>
      </c>
      <c r="BP50" s="82">
        <f t="shared" si="34"/>
        <v>0</v>
      </c>
      <c r="BQ50" s="98">
        <f>'C1'!BQ50</f>
        <v>0</v>
      </c>
      <c r="BR50" s="82">
        <f t="shared" si="35"/>
        <v>0</v>
      </c>
      <c r="BS50" s="98">
        <f>'C1'!BS50</f>
        <v>0</v>
      </c>
      <c r="BT50" s="82">
        <f t="shared" si="36"/>
        <v>0</v>
      </c>
      <c r="BU50" s="98">
        <f>'C1'!BU50</f>
        <v>0</v>
      </c>
      <c r="BV50" s="82">
        <f t="shared" si="37"/>
        <v>0</v>
      </c>
      <c r="BW50" s="98">
        <f>'C1'!BW50</f>
        <v>0</v>
      </c>
      <c r="BX50" s="82">
        <f t="shared" si="38"/>
        <v>0</v>
      </c>
      <c r="BY50" s="98">
        <f>'C1'!BY50</f>
        <v>0</v>
      </c>
      <c r="BZ50" s="83">
        <f t="shared" si="4"/>
        <v>0</v>
      </c>
      <c r="CB50" s="70">
        <f t="shared" si="5"/>
        <v>0</v>
      </c>
    </row>
    <row r="51" spans="2:92" ht="9.9499999999999993" customHeight="1">
      <c r="B51" s="70">
        <f>'Q2'!BO49/'Q2'!$BO$50</f>
        <v>0</v>
      </c>
      <c r="D51" s="72" t="str">
        <f>'Q2'!B49</f>
        <v/>
      </c>
      <c r="E51" s="99">
        <f>'C1'!E51</f>
        <v>0</v>
      </c>
      <c r="F51" s="85">
        <f t="shared" si="0"/>
        <v>0</v>
      </c>
      <c r="G51" s="99">
        <f>'C1'!G51</f>
        <v>0</v>
      </c>
      <c r="H51" s="85">
        <f t="shared" si="6"/>
        <v>0</v>
      </c>
      <c r="I51" s="99">
        <f>'C1'!I51</f>
        <v>0</v>
      </c>
      <c r="J51" s="85">
        <f t="shared" si="7"/>
        <v>0</v>
      </c>
      <c r="K51" s="99">
        <f>'C1'!K51</f>
        <v>0</v>
      </c>
      <c r="L51" s="85">
        <f t="shared" si="8"/>
        <v>0</v>
      </c>
      <c r="M51" s="99">
        <f>'C1'!M51</f>
        <v>0</v>
      </c>
      <c r="N51" s="85">
        <f t="shared" si="9"/>
        <v>0</v>
      </c>
      <c r="O51" s="99">
        <f>'C1'!O51</f>
        <v>0</v>
      </c>
      <c r="P51" s="85">
        <f t="shared" si="10"/>
        <v>0</v>
      </c>
      <c r="Q51" s="99">
        <f>'C1'!Q51</f>
        <v>0</v>
      </c>
      <c r="R51" s="85">
        <f t="shared" si="11"/>
        <v>0</v>
      </c>
      <c r="S51" s="99">
        <f>'C1'!S51</f>
        <v>0</v>
      </c>
      <c r="T51" s="85">
        <f t="shared" si="12"/>
        <v>0</v>
      </c>
      <c r="U51" s="99">
        <f>'C1'!U51</f>
        <v>0</v>
      </c>
      <c r="V51" s="85">
        <f t="shared" si="13"/>
        <v>0</v>
      </c>
      <c r="W51" s="99">
        <f>'C1'!W51</f>
        <v>0</v>
      </c>
      <c r="X51" s="85">
        <f t="shared" si="14"/>
        <v>0</v>
      </c>
      <c r="Y51" s="99">
        <f>'C1'!Y51</f>
        <v>0</v>
      </c>
      <c r="Z51" s="85">
        <f t="shared" si="15"/>
        <v>0</v>
      </c>
      <c r="AA51" s="99">
        <f>'C1'!AA51</f>
        <v>0</v>
      </c>
      <c r="AB51" s="86">
        <f t="shared" si="16"/>
        <v>0</v>
      </c>
      <c r="AC51" s="87" t="str">
        <f t="shared" si="1"/>
        <v/>
      </c>
      <c r="AD51" s="99">
        <f>'C1'!AD51</f>
        <v>0</v>
      </c>
      <c r="AE51" s="85">
        <f t="shared" si="17"/>
        <v>0</v>
      </c>
      <c r="AF51" s="99">
        <f>'C1'!AF51</f>
        <v>0</v>
      </c>
      <c r="AG51" s="85">
        <f t="shared" si="18"/>
        <v>0</v>
      </c>
      <c r="AH51" s="99">
        <f>'C1'!AH51</f>
        <v>0</v>
      </c>
      <c r="AI51" s="85">
        <f t="shared" si="19"/>
        <v>0</v>
      </c>
      <c r="AJ51" s="99">
        <f>'C1'!AJ51</f>
        <v>0</v>
      </c>
      <c r="AK51" s="85">
        <f t="shared" si="20"/>
        <v>0</v>
      </c>
      <c r="AL51" s="99">
        <f>'C1'!AL51</f>
        <v>0</v>
      </c>
      <c r="AM51" s="85">
        <f t="shared" si="21"/>
        <v>0</v>
      </c>
      <c r="AN51" s="99">
        <f>'C1'!AN51</f>
        <v>0</v>
      </c>
      <c r="AO51" s="85">
        <f t="shared" si="22"/>
        <v>0</v>
      </c>
      <c r="AP51" s="99">
        <f>'C1'!AP51</f>
        <v>0</v>
      </c>
      <c r="AQ51" s="85">
        <f t="shared" si="23"/>
        <v>0</v>
      </c>
      <c r="AR51" s="99">
        <f>'C1'!AR51</f>
        <v>0</v>
      </c>
      <c r="AS51" s="85">
        <f t="shared" si="24"/>
        <v>0</v>
      </c>
      <c r="AT51" s="99">
        <f>'C1'!AT51</f>
        <v>0</v>
      </c>
      <c r="AU51" s="85">
        <f t="shared" si="25"/>
        <v>0</v>
      </c>
      <c r="AV51" s="99">
        <f>'C1'!AV51</f>
        <v>0</v>
      </c>
      <c r="AW51" s="85">
        <f t="shared" si="26"/>
        <v>0</v>
      </c>
      <c r="AX51" s="99">
        <f>'C1'!AX51</f>
        <v>0</v>
      </c>
      <c r="AY51" s="85">
        <f t="shared" si="27"/>
        <v>0</v>
      </c>
      <c r="AZ51" s="99">
        <f>'C1'!AZ51</f>
        <v>0</v>
      </c>
      <c r="BA51" s="86">
        <f t="shared" si="2"/>
        <v>0</v>
      </c>
      <c r="BB51" s="87" t="str">
        <f t="shared" si="3"/>
        <v/>
      </c>
      <c r="BC51" s="99">
        <f>'C1'!BC51</f>
        <v>0</v>
      </c>
      <c r="BD51" s="85">
        <f t="shared" si="28"/>
        <v>0</v>
      </c>
      <c r="BE51" s="99">
        <f>'C1'!BE51</f>
        <v>0</v>
      </c>
      <c r="BF51" s="85">
        <f t="shared" si="29"/>
        <v>0</v>
      </c>
      <c r="BG51" s="99">
        <f>'C1'!BG51</f>
        <v>0</v>
      </c>
      <c r="BH51" s="85">
        <f t="shared" si="30"/>
        <v>0</v>
      </c>
      <c r="BI51" s="99">
        <f>'C1'!BI51</f>
        <v>0</v>
      </c>
      <c r="BJ51" s="85">
        <f t="shared" si="31"/>
        <v>0</v>
      </c>
      <c r="BK51" s="99">
        <f>'C1'!BK51</f>
        <v>0</v>
      </c>
      <c r="BL51" s="85">
        <f t="shared" si="32"/>
        <v>0</v>
      </c>
      <c r="BM51" s="99">
        <f>'C1'!BM51</f>
        <v>0</v>
      </c>
      <c r="BN51" s="85">
        <f t="shared" si="33"/>
        <v>0</v>
      </c>
      <c r="BO51" s="99">
        <f>'C1'!BO51</f>
        <v>0</v>
      </c>
      <c r="BP51" s="85">
        <f t="shared" si="34"/>
        <v>0</v>
      </c>
      <c r="BQ51" s="99">
        <f>'C1'!BQ51</f>
        <v>0</v>
      </c>
      <c r="BR51" s="85">
        <f t="shared" si="35"/>
        <v>0</v>
      </c>
      <c r="BS51" s="99">
        <f>'C1'!BS51</f>
        <v>0</v>
      </c>
      <c r="BT51" s="85">
        <f t="shared" si="36"/>
        <v>0</v>
      </c>
      <c r="BU51" s="99">
        <f>'C1'!BU51</f>
        <v>0</v>
      </c>
      <c r="BV51" s="85">
        <f t="shared" si="37"/>
        <v>0</v>
      </c>
      <c r="BW51" s="99">
        <f>'C1'!BW51</f>
        <v>0</v>
      </c>
      <c r="BX51" s="85">
        <f t="shared" si="38"/>
        <v>0</v>
      </c>
      <c r="BY51" s="99">
        <f>'C1'!BY51</f>
        <v>0</v>
      </c>
      <c r="BZ51" s="86">
        <f t="shared" si="4"/>
        <v>0</v>
      </c>
      <c r="CB51" s="70">
        <f t="shared" si="5"/>
        <v>0</v>
      </c>
    </row>
    <row r="52" spans="2:92" ht="9.9499999999999993" customHeight="1">
      <c r="C52" s="150"/>
      <c r="D52" s="88" t="s">
        <v>231</v>
      </c>
      <c r="E52" s="294">
        <f t="shared" ref="E52:AB52" si="39">SUMPRODUCT($B$12:$B$51,E12:E51)</f>
        <v>24.820503681997643</v>
      </c>
      <c r="F52" s="294">
        <f t="shared" si="39"/>
        <v>24.820503681997643</v>
      </c>
      <c r="G52" s="294">
        <f t="shared" si="39"/>
        <v>24.820503681997643</v>
      </c>
      <c r="H52" s="295">
        <f t="shared" si="39"/>
        <v>49.641007363995286</v>
      </c>
      <c r="I52" s="294">
        <f t="shared" si="39"/>
        <v>24.820503681997643</v>
      </c>
      <c r="J52" s="295">
        <f t="shared" si="39"/>
        <v>74.461511045992921</v>
      </c>
      <c r="K52" s="294">
        <f t="shared" si="39"/>
        <v>25.538488954007086</v>
      </c>
      <c r="L52" s="295">
        <f t="shared" si="39"/>
        <v>100.00000000000001</v>
      </c>
      <c r="M52" s="294">
        <f t="shared" si="39"/>
        <v>0</v>
      </c>
      <c r="N52" s="295">
        <f t="shared" si="39"/>
        <v>100.00000000000001</v>
      </c>
      <c r="O52" s="294">
        <f t="shared" si="39"/>
        <v>0</v>
      </c>
      <c r="P52" s="295">
        <f t="shared" si="39"/>
        <v>100.00000000000001</v>
      </c>
      <c r="Q52" s="294">
        <f t="shared" si="39"/>
        <v>0</v>
      </c>
      <c r="R52" s="295">
        <f t="shared" si="39"/>
        <v>100.00000000000001</v>
      </c>
      <c r="S52" s="294">
        <f t="shared" si="39"/>
        <v>0</v>
      </c>
      <c r="T52" s="295">
        <f t="shared" si="39"/>
        <v>100.00000000000001</v>
      </c>
      <c r="U52" s="294">
        <f t="shared" si="39"/>
        <v>0</v>
      </c>
      <c r="V52" s="295">
        <f t="shared" si="39"/>
        <v>100.00000000000001</v>
      </c>
      <c r="W52" s="294">
        <f t="shared" si="39"/>
        <v>0</v>
      </c>
      <c r="X52" s="295">
        <f t="shared" si="39"/>
        <v>100.00000000000001</v>
      </c>
      <c r="Y52" s="294">
        <f t="shared" si="39"/>
        <v>0</v>
      </c>
      <c r="Z52" s="295">
        <f t="shared" si="39"/>
        <v>100.00000000000001</v>
      </c>
      <c r="AA52" s="294">
        <f t="shared" si="39"/>
        <v>0</v>
      </c>
      <c r="AB52" s="295">
        <f t="shared" si="39"/>
        <v>100.00000000000001</v>
      </c>
      <c r="AC52" s="88" t="s">
        <v>231</v>
      </c>
      <c r="AD52" s="294">
        <f>SUMPRODUCT($B$12:$B$51,AD12:AD51)</f>
        <v>0</v>
      </c>
      <c r="AE52" s="295">
        <f>AB52+AD52</f>
        <v>100.00000000000001</v>
      </c>
      <c r="AF52" s="294">
        <f>SUMPRODUCT($B$12:$B$51,AF12:AF51)</f>
        <v>0</v>
      </c>
      <c r="AG52" s="296">
        <f>AE52+AF52</f>
        <v>100.00000000000001</v>
      </c>
      <c r="AH52" s="294">
        <f>SUMPRODUCT($B$12:$B$51,AH12:AH51)</f>
        <v>0</v>
      </c>
      <c r="AI52" s="296">
        <f>AG52+AH52</f>
        <v>100.00000000000001</v>
      </c>
      <c r="AJ52" s="294">
        <f>SUMPRODUCT($B$12:$B$51,AJ12:AJ51)</f>
        <v>0</v>
      </c>
      <c r="AK52" s="296">
        <f>AI52+AJ52</f>
        <v>100.00000000000001</v>
      </c>
      <c r="AL52" s="294">
        <f>SUMPRODUCT($B$12:$B$51,AL12:AL51)</f>
        <v>0</v>
      </c>
      <c r="AM52" s="296">
        <f>AK52+AL52</f>
        <v>100.00000000000001</v>
      </c>
      <c r="AN52" s="294">
        <f>SUMPRODUCT($B$12:$B$51,AN12:AN51)</f>
        <v>0</v>
      </c>
      <c r="AO52" s="296">
        <f>AM52+AN52</f>
        <v>100.00000000000001</v>
      </c>
      <c r="AP52" s="294">
        <f>SUMPRODUCT($B$12:$B$51,AP12:AP51)</f>
        <v>0</v>
      </c>
      <c r="AQ52" s="296">
        <f>AO52+AP52</f>
        <v>100.00000000000001</v>
      </c>
      <c r="AR52" s="294">
        <f>SUMPRODUCT($B$12:$B$51,AR12:AR51)</f>
        <v>0</v>
      </c>
      <c r="AS52" s="296">
        <f>AQ52+AR52</f>
        <v>100.00000000000001</v>
      </c>
      <c r="AT52" s="294">
        <f>SUMPRODUCT($B$12:$B$51,AT12:AT51)</f>
        <v>0</v>
      </c>
      <c r="AU52" s="296">
        <f>AS52+AT52</f>
        <v>100.00000000000001</v>
      </c>
      <c r="AV52" s="294">
        <f>SUMPRODUCT($B$12:$B$51,AV12:AV51)</f>
        <v>0</v>
      </c>
      <c r="AW52" s="296">
        <f>AU52+AV52</f>
        <v>100.00000000000001</v>
      </c>
      <c r="AX52" s="294">
        <f>SUMPRODUCT($B$12:$B$51,AX12:AX51)</f>
        <v>0</v>
      </c>
      <c r="AY52" s="296">
        <f>AW52+AX52</f>
        <v>100.00000000000001</v>
      </c>
      <c r="AZ52" s="294">
        <f>SUMPRODUCT($B$12:$B$51,AZ12:AZ51)</f>
        <v>0</v>
      </c>
      <c r="BA52" s="86">
        <f t="shared" si="2"/>
        <v>100.00000000000001</v>
      </c>
      <c r="BB52" s="88" t="s">
        <v>231</v>
      </c>
      <c r="BC52" s="294">
        <f>SUMPRODUCT($B$12:$B$51,BC12:BC51)</f>
        <v>0</v>
      </c>
      <c r="BD52" s="296">
        <f>BA52+BC52</f>
        <v>100.00000000000001</v>
      </c>
      <c r="BE52" s="294">
        <f>SUMPRODUCT($B$12:$B$51,BE12:BE51)</f>
        <v>0</v>
      </c>
      <c r="BF52" s="296">
        <f>BD52+BE52</f>
        <v>100.00000000000001</v>
      </c>
      <c r="BG52" s="294">
        <f>SUMPRODUCT($B$12:$B$51,BG12:BG51)</f>
        <v>0</v>
      </c>
      <c r="BH52" s="296">
        <f>BF52+BG52</f>
        <v>100.00000000000001</v>
      </c>
      <c r="BI52" s="294">
        <f>SUMPRODUCT($B$12:$B$51,BI12:BI51)</f>
        <v>0</v>
      </c>
      <c r="BJ52" s="296">
        <f>BH52+BI52</f>
        <v>100.00000000000001</v>
      </c>
      <c r="BK52" s="294">
        <f>SUMPRODUCT($B$12:$B$51,BK12:BK51)</f>
        <v>0</v>
      </c>
      <c r="BL52" s="296">
        <f>BJ52+BK52</f>
        <v>100.00000000000001</v>
      </c>
      <c r="BM52" s="294">
        <f>SUMPRODUCT($B$12:$B$51,BM12:BM51)</f>
        <v>0</v>
      </c>
      <c r="BN52" s="296">
        <f>BL52+BM52</f>
        <v>100.00000000000001</v>
      </c>
      <c r="BO52" s="294">
        <f>SUMPRODUCT($B$12:$B$51,BO12:BO51)</f>
        <v>0</v>
      </c>
      <c r="BP52" s="296">
        <f>BN52+BO52</f>
        <v>100.00000000000001</v>
      </c>
      <c r="BQ52" s="294">
        <f>SUMPRODUCT($B$12:$B$51,BQ12:BQ51)</f>
        <v>0</v>
      </c>
      <c r="BR52" s="296">
        <f>BP52+BQ52</f>
        <v>100.00000000000001</v>
      </c>
      <c r="BS52" s="294">
        <f>SUMPRODUCT($B$12:$B$51,BS12:BS51)</f>
        <v>0</v>
      </c>
      <c r="BT52" s="296">
        <f>BR52+BS52</f>
        <v>100.00000000000001</v>
      </c>
      <c r="BU52" s="294">
        <f>SUMPRODUCT($B$12:$B$51,BU12:BU51)</f>
        <v>0</v>
      </c>
      <c r="BV52" s="296">
        <f>BT52+BU52</f>
        <v>100.00000000000001</v>
      </c>
      <c r="BW52" s="294">
        <f>SUMPRODUCT($B$12:$B$51,BW12:BW51)</f>
        <v>0</v>
      </c>
      <c r="BX52" s="296">
        <f>BV52+BW52</f>
        <v>100.00000000000001</v>
      </c>
      <c r="BY52" s="294">
        <f>SUMPRODUCT($B$12:$B$51,BY12:BY51)</f>
        <v>0</v>
      </c>
      <c r="BZ52" s="86">
        <f t="shared" si="4"/>
        <v>100.00000000000001</v>
      </c>
      <c r="CB52" s="70">
        <f>SUM(CB12:CB51)</f>
        <v>0</v>
      </c>
      <c r="CC52" s="63"/>
    </row>
    <row r="53" spans="2:92" s="67" customFormat="1" ht="9.9499999999999993" customHeight="1">
      <c r="C53" s="75"/>
      <c r="D53" s="90" t="s">
        <v>122</v>
      </c>
      <c r="E53" s="835">
        <f>'Q2'!AM50-CB53</f>
        <v>6710.8799999998919</v>
      </c>
      <c r="F53" s="835"/>
      <c r="G53" s="835">
        <f>G57-G54-G55-G56</f>
        <v>6710.8800000000047</v>
      </c>
      <c r="H53" s="835"/>
      <c r="I53" s="835">
        <f>I57-I54-I55-I56</f>
        <v>6710.8800000000047</v>
      </c>
      <c r="J53" s="835"/>
      <c r="K53" s="835">
        <f>K57-K54-K55-K56</f>
        <v>6905.0100000000093</v>
      </c>
      <c r="L53" s="835"/>
      <c r="M53" s="835">
        <f>M57-M54-M55-M56</f>
        <v>0</v>
      </c>
      <c r="N53" s="835"/>
      <c r="O53" s="835">
        <f>O57-O54-O55-O56</f>
        <v>0</v>
      </c>
      <c r="P53" s="835"/>
      <c r="Q53" s="835">
        <f>Q57-Q54-Q55-Q56</f>
        <v>0</v>
      </c>
      <c r="R53" s="835"/>
      <c r="S53" s="835">
        <f>S57-S54-S55-S56</f>
        <v>0</v>
      </c>
      <c r="T53" s="835"/>
      <c r="U53" s="835">
        <f>U57-U54-U55-U56</f>
        <v>0</v>
      </c>
      <c r="V53" s="835"/>
      <c r="W53" s="835">
        <f>W57-W54-W55-W56</f>
        <v>0</v>
      </c>
      <c r="X53" s="835"/>
      <c r="Y53" s="835">
        <f>Y57-Y54-Y55-Y56</f>
        <v>0</v>
      </c>
      <c r="Z53" s="835"/>
      <c r="AA53" s="835">
        <f>AA57-AA54-AA55-AA56</f>
        <v>0</v>
      </c>
      <c r="AB53" s="835"/>
      <c r="AC53" s="90" t="s">
        <v>122</v>
      </c>
      <c r="AD53" s="835">
        <f>AD57-AD54-AD55-AD56</f>
        <v>0</v>
      </c>
      <c r="AE53" s="835"/>
      <c r="AF53" s="835">
        <f>AF57-AF54-AF55-AF56</f>
        <v>0</v>
      </c>
      <c r="AG53" s="835"/>
      <c r="AH53" s="835">
        <f>AH57-AH54-AH55-AH56</f>
        <v>0</v>
      </c>
      <c r="AI53" s="835"/>
      <c r="AJ53" s="835">
        <f>AJ57-AJ54-AJ55-AJ56</f>
        <v>0</v>
      </c>
      <c r="AK53" s="835"/>
      <c r="AL53" s="835">
        <f>AL57-AL54-AL55-AL56</f>
        <v>0</v>
      </c>
      <c r="AM53" s="835"/>
      <c r="AN53" s="835">
        <f>AN57-AN54-AN55-AN56</f>
        <v>0</v>
      </c>
      <c r="AO53" s="835"/>
      <c r="AP53" s="835">
        <f>AP57-AP54-AP55-AP56</f>
        <v>0</v>
      </c>
      <c r="AQ53" s="835"/>
      <c r="AR53" s="835">
        <f>AR57-AR54-AR55-AR56</f>
        <v>0</v>
      </c>
      <c r="AS53" s="835"/>
      <c r="AT53" s="835">
        <f>AT57-AT54-AT55-AT56</f>
        <v>0</v>
      </c>
      <c r="AU53" s="835"/>
      <c r="AV53" s="835">
        <f>AV57-AV54-AV55-AV56</f>
        <v>0</v>
      </c>
      <c r="AW53" s="835"/>
      <c r="AX53" s="835">
        <f>AX57-AX54-AX55-AX56</f>
        <v>0</v>
      </c>
      <c r="AY53" s="835"/>
      <c r="AZ53" s="835">
        <f>AZ57-AZ54-AZ55-AZ56</f>
        <v>0</v>
      </c>
      <c r="BA53" s="835"/>
      <c r="BB53" s="90" t="s">
        <v>122</v>
      </c>
      <c r="BC53" s="835">
        <f>BC57-BC54-BC55-BC56</f>
        <v>0</v>
      </c>
      <c r="BD53" s="835"/>
      <c r="BE53" s="835">
        <f>BE57-BE54-BE55-BE56</f>
        <v>0</v>
      </c>
      <c r="BF53" s="835"/>
      <c r="BG53" s="835">
        <f>BG57-BG54-BG55-BG56</f>
        <v>0</v>
      </c>
      <c r="BH53" s="835"/>
      <c r="BI53" s="835">
        <f>BI57-BI54-BI55-BI56</f>
        <v>0</v>
      </c>
      <c r="BJ53" s="835"/>
      <c r="BK53" s="835">
        <f>BK57-BK54-BK55-BK56</f>
        <v>0</v>
      </c>
      <c r="BL53" s="835"/>
      <c r="BM53" s="835">
        <f>BM57-BM54-BM55-BM56</f>
        <v>0</v>
      </c>
      <c r="BN53" s="835"/>
      <c r="BO53" s="835">
        <f>BO57-BO54-BO55-BO56</f>
        <v>0</v>
      </c>
      <c r="BP53" s="835"/>
      <c r="BQ53" s="835">
        <f>BQ57-BQ54-BQ55-BQ56</f>
        <v>0</v>
      </c>
      <c r="BR53" s="835"/>
      <c r="BS53" s="835">
        <f>BS57-BS54-BS55-BS56</f>
        <v>0</v>
      </c>
      <c r="BT53" s="835"/>
      <c r="BU53" s="835">
        <f>BU57-BU54-BU55-BU56</f>
        <v>0</v>
      </c>
      <c r="BV53" s="835"/>
      <c r="BW53" s="835">
        <f>BW57-BW54-BW55-BW56</f>
        <v>0</v>
      </c>
      <c r="BX53" s="835"/>
      <c r="BY53" s="835">
        <f>BY57-BY54-BY55-BY56</f>
        <v>0</v>
      </c>
      <c r="BZ53" s="835"/>
      <c r="CA53" s="75"/>
      <c r="CB53" s="479">
        <f>SUM(G53:BZ53)</f>
        <v>20326.770000000019</v>
      </c>
      <c r="CC53" s="75"/>
    </row>
    <row r="54" spans="2:92" s="67" customFormat="1" ht="9.9499999999999993" customHeight="1">
      <c r="C54" s="75"/>
      <c r="D54" s="90" t="s">
        <v>123</v>
      </c>
      <c r="E54" s="835">
        <f>'Q2'!AT50-CB54</f>
        <v>329157.87000000011</v>
      </c>
      <c r="F54" s="835"/>
      <c r="G54" s="835">
        <f>ROUND(SUMPRODUCT('Q2'!$AT$10:$AT$49,G12:G51)/100,2)</f>
        <v>329157.87</v>
      </c>
      <c r="H54" s="835"/>
      <c r="I54" s="835">
        <f>ROUND(SUMPRODUCT('Q2'!$AT$10:$AT$49,I12:I51)/100,2)</f>
        <v>329157.87</v>
      </c>
      <c r="J54" s="835"/>
      <c r="K54" s="835">
        <f>ROUND(SUMPRODUCT('Q2'!$AT$10:$AT$49,K12:K51)/100,2)</f>
        <v>338679.45</v>
      </c>
      <c r="L54" s="835"/>
      <c r="M54" s="835">
        <f>ROUND(SUMPRODUCT('Q2'!$AT$10:$AT$49,M12:M51)/100,2)</f>
        <v>0</v>
      </c>
      <c r="N54" s="835"/>
      <c r="O54" s="835">
        <f>ROUND(SUMPRODUCT('Q2'!$AT$10:$AT$49,O12:O51)/100,2)</f>
        <v>0</v>
      </c>
      <c r="P54" s="835"/>
      <c r="Q54" s="835">
        <f>ROUND(SUMPRODUCT('Q2'!$AT$10:$AT$49,Q12:Q51)/100,2)</f>
        <v>0</v>
      </c>
      <c r="R54" s="835"/>
      <c r="S54" s="835">
        <f>ROUND(SUMPRODUCT('Q2'!$AT$10:$AT$49,S12:S51)/100,2)</f>
        <v>0</v>
      </c>
      <c r="T54" s="835"/>
      <c r="U54" s="835">
        <f>ROUND(SUMPRODUCT('Q2'!$AT$10:$AT$49,U12:U51)/100,2)</f>
        <v>0</v>
      </c>
      <c r="V54" s="835"/>
      <c r="W54" s="835">
        <f>ROUND(SUMPRODUCT('Q2'!$AT$10:$AT$49,W12:W51)/100,2)</f>
        <v>0</v>
      </c>
      <c r="X54" s="835"/>
      <c r="Y54" s="835">
        <f>ROUND(SUMPRODUCT('Q2'!$AT$10:$AT$49,Y12:Y51)/100,2)</f>
        <v>0</v>
      </c>
      <c r="Z54" s="835"/>
      <c r="AA54" s="835">
        <f>ROUND(SUMPRODUCT('Q2'!$AT$10:$AT$49,AA12:AA51)/100,2)</f>
        <v>0</v>
      </c>
      <c r="AB54" s="835"/>
      <c r="AC54" s="90" t="s">
        <v>123</v>
      </c>
      <c r="AD54" s="835">
        <f>ROUND(SUMPRODUCT('Q2'!$AT$10:$AT$49,AD12:AD51)/100,2)</f>
        <v>0</v>
      </c>
      <c r="AE54" s="835"/>
      <c r="AF54" s="835">
        <f>ROUND(SUMPRODUCT('Q2'!$AT$10:$AT$49,AF12:AF51)/100,2)</f>
        <v>0</v>
      </c>
      <c r="AG54" s="835"/>
      <c r="AH54" s="835">
        <f>ROUND(SUMPRODUCT('Q2'!$AT$10:$AT$49,AH12:AH51)/100,2)</f>
        <v>0</v>
      </c>
      <c r="AI54" s="835"/>
      <c r="AJ54" s="835">
        <f>ROUND(SUMPRODUCT('Q2'!$AT$10:$AT$49,AJ12:AJ51)/100,2)</f>
        <v>0</v>
      </c>
      <c r="AK54" s="835"/>
      <c r="AL54" s="835">
        <f>ROUND(SUMPRODUCT('Q2'!$AT$10:$AT$49,AL12:AL51)/100,2)</f>
        <v>0</v>
      </c>
      <c r="AM54" s="835"/>
      <c r="AN54" s="835">
        <f>ROUND(SUMPRODUCT('Q2'!$AT$10:$AT$49,AN12:AN51)/100,2)</f>
        <v>0</v>
      </c>
      <c r="AO54" s="835"/>
      <c r="AP54" s="835">
        <f>ROUND(SUMPRODUCT('Q2'!$AT$10:$AT$49,AP12:AP51)/100,2)</f>
        <v>0</v>
      </c>
      <c r="AQ54" s="835"/>
      <c r="AR54" s="835">
        <f>ROUND(SUMPRODUCT('Q2'!$AT$10:$AT$49,AR12:AR51)/100,2)</f>
        <v>0</v>
      </c>
      <c r="AS54" s="835"/>
      <c r="AT54" s="835">
        <f>ROUND(SUMPRODUCT('Q2'!$AT$10:$AT$49,AT12:AT51)/100,2)</f>
        <v>0</v>
      </c>
      <c r="AU54" s="835"/>
      <c r="AV54" s="835">
        <f>ROUND(SUMPRODUCT('Q2'!$AT$10:$AT$49,AV12:AV51)/100,2)</f>
        <v>0</v>
      </c>
      <c r="AW54" s="835"/>
      <c r="AX54" s="835">
        <f>ROUND(SUMPRODUCT('Q2'!$AT$10:$AT$49,AX12:AX51)/100,2)</f>
        <v>0</v>
      </c>
      <c r="AY54" s="835"/>
      <c r="AZ54" s="835">
        <f>ROUND(SUMPRODUCT('Q2'!$AT$10:$AT$49,AZ12:AZ51)/100,2)</f>
        <v>0</v>
      </c>
      <c r="BA54" s="835"/>
      <c r="BB54" s="90" t="s">
        <v>123</v>
      </c>
      <c r="BC54" s="835">
        <f>ROUND(SUMPRODUCT('Q2'!$AT$10:$AT$49,BC12:BC51)/100,2)</f>
        <v>0</v>
      </c>
      <c r="BD54" s="835"/>
      <c r="BE54" s="835">
        <f>ROUND(SUMPRODUCT('Q2'!$AT$10:$AT$49,BE12:BE51)/100,2)</f>
        <v>0</v>
      </c>
      <c r="BF54" s="835"/>
      <c r="BG54" s="835">
        <f>ROUND(SUMPRODUCT('Q2'!$AT$10:$AT$49,BG12:BG51)/100,2)</f>
        <v>0</v>
      </c>
      <c r="BH54" s="835"/>
      <c r="BI54" s="835">
        <f>ROUND(SUMPRODUCT('Q2'!$AT$10:$AT$49,BI12:BI51)/100,2)</f>
        <v>0</v>
      </c>
      <c r="BJ54" s="835"/>
      <c r="BK54" s="835">
        <f>ROUND(SUMPRODUCT('Q2'!$AT$10:$AT$49,BK12:BK51)/100,2)</f>
        <v>0</v>
      </c>
      <c r="BL54" s="835"/>
      <c r="BM54" s="835">
        <f>ROUND(SUMPRODUCT('Q2'!$AT$10:$AT$49,BM12:BM51)/100,2)</f>
        <v>0</v>
      </c>
      <c r="BN54" s="835"/>
      <c r="BO54" s="835">
        <f>ROUND(SUMPRODUCT('Q2'!$AT$10:$AT$49,BO12:BO51)/100,2)</f>
        <v>0</v>
      </c>
      <c r="BP54" s="835"/>
      <c r="BQ54" s="835">
        <f>ROUND(SUMPRODUCT('Q2'!$AT$10:$AT$49,BQ12:BQ51)/100,2)</f>
        <v>0</v>
      </c>
      <c r="BR54" s="835"/>
      <c r="BS54" s="835">
        <f>ROUND(SUMPRODUCT('Q2'!$AT$10:$AT$49,BS12:BS51)/100,2)</f>
        <v>0</v>
      </c>
      <c r="BT54" s="835"/>
      <c r="BU54" s="835">
        <f>ROUND(SUMPRODUCT('Q2'!$AT$10:$AT$49,BU12:BU51)/100,2)</f>
        <v>0</v>
      </c>
      <c r="BV54" s="835"/>
      <c r="BW54" s="835">
        <f>ROUND(SUMPRODUCT('Q2'!$AT$10:$AT$49,BW12:BW51)/100,2)</f>
        <v>0</v>
      </c>
      <c r="BX54" s="835"/>
      <c r="BY54" s="835">
        <f>ROUND(SUMPRODUCT('Q2'!$AT$10:$AT$49,BY12:BY51)/100,2)</f>
        <v>0</v>
      </c>
      <c r="BZ54" s="835"/>
      <c r="CA54" s="75"/>
      <c r="CB54" s="479">
        <f>SUM(G54:BZ54)</f>
        <v>996995.19</v>
      </c>
      <c r="CC54" s="75"/>
    </row>
    <row r="55" spans="2:92" s="67" customFormat="1" ht="9.9499999999999993" customHeight="1">
      <c r="C55" s="75"/>
      <c r="D55" s="90" t="s">
        <v>124</v>
      </c>
      <c r="E55" s="835">
        <f>'Q2'!BA50-CB55</f>
        <v>0</v>
      </c>
      <c r="F55" s="835"/>
      <c r="G55" s="835">
        <f>ROUND(SUMPRODUCT('Q2'!$BA$10:$BA$49,G12:G51)/100,2)</f>
        <v>0</v>
      </c>
      <c r="H55" s="835"/>
      <c r="I55" s="835">
        <f>ROUND(SUMPRODUCT('Q2'!$BA$10:$BA$49,I12:I51)/100,2)</f>
        <v>0</v>
      </c>
      <c r="J55" s="835"/>
      <c r="K55" s="835">
        <f>ROUND(SUMPRODUCT('Q2'!$BA$10:$BA$49,K12:K51)/100,2)</f>
        <v>0</v>
      </c>
      <c r="L55" s="835"/>
      <c r="M55" s="835">
        <f>ROUND(SUMPRODUCT('Q2'!$BA$10:$BA$49,M12:M51)/100,2)</f>
        <v>0</v>
      </c>
      <c r="N55" s="835"/>
      <c r="O55" s="835">
        <f>ROUND(SUMPRODUCT('Q2'!$BA$10:$BA$49,O12:O51)/100,2)</f>
        <v>0</v>
      </c>
      <c r="P55" s="835"/>
      <c r="Q55" s="835">
        <f>ROUND(SUMPRODUCT('Q2'!$BA$10:$BA$49,Q12:Q51)/100,2)</f>
        <v>0</v>
      </c>
      <c r="R55" s="835"/>
      <c r="S55" s="835">
        <f>ROUND(SUMPRODUCT('Q2'!$BA$10:$BA$49,S12:S51)/100,2)</f>
        <v>0</v>
      </c>
      <c r="T55" s="835"/>
      <c r="U55" s="835">
        <f>ROUND(SUMPRODUCT('Q2'!$BA$10:$BA$49,U12:U51)/100,2)</f>
        <v>0</v>
      </c>
      <c r="V55" s="835"/>
      <c r="W55" s="835">
        <f>ROUND(SUMPRODUCT('Q2'!$BA$10:$BA$49,W12:W51)/100,2)</f>
        <v>0</v>
      </c>
      <c r="X55" s="835"/>
      <c r="Y55" s="835">
        <f>ROUND(SUMPRODUCT('Q2'!$BA$10:$BA$49,Y12:Y51)/100,2)</f>
        <v>0</v>
      </c>
      <c r="Z55" s="835"/>
      <c r="AA55" s="835">
        <f>ROUND(SUMPRODUCT('Q2'!$BA$10:$BA$49,AA12:AA51)/100,2)</f>
        <v>0</v>
      </c>
      <c r="AB55" s="835"/>
      <c r="AC55" s="90" t="s">
        <v>124</v>
      </c>
      <c r="AD55" s="835">
        <f>ROUND(SUMPRODUCT('Q2'!$BA$10:$BA$49,AD12:AD51)/100,2)</f>
        <v>0</v>
      </c>
      <c r="AE55" s="835"/>
      <c r="AF55" s="835">
        <f>ROUND(SUMPRODUCT('Q2'!$BA$10:$BA$49,AF12:AF51)/100,2)</f>
        <v>0</v>
      </c>
      <c r="AG55" s="835"/>
      <c r="AH55" s="835">
        <f>ROUND(SUMPRODUCT('Q2'!$BA$10:$BA$49,AH12:AH51)/100,2)</f>
        <v>0</v>
      </c>
      <c r="AI55" s="835"/>
      <c r="AJ55" s="835">
        <f>ROUND(SUMPRODUCT('Q2'!$BA$10:$BA$49,AJ12:AJ51)/100,2)</f>
        <v>0</v>
      </c>
      <c r="AK55" s="835"/>
      <c r="AL55" s="835">
        <f>ROUND(SUMPRODUCT('Q2'!$BA$10:$BA$49,AL12:AL51)/100,2)</f>
        <v>0</v>
      </c>
      <c r="AM55" s="835"/>
      <c r="AN55" s="835">
        <f>ROUND(SUMPRODUCT('Q2'!$BA$10:$BA$49,AN12:AN51)/100,2)</f>
        <v>0</v>
      </c>
      <c r="AO55" s="835"/>
      <c r="AP55" s="835">
        <f>ROUND(SUMPRODUCT('Q2'!$BA$10:$BA$49,AP12:AP51)/100,2)</f>
        <v>0</v>
      </c>
      <c r="AQ55" s="835"/>
      <c r="AR55" s="835">
        <f>ROUND(SUMPRODUCT('Q2'!$BA$10:$BA$49,AR12:AR51)/100,2)</f>
        <v>0</v>
      </c>
      <c r="AS55" s="835"/>
      <c r="AT55" s="835">
        <f>ROUND(SUMPRODUCT('Q2'!$BA$10:$BA$49,AT12:AT51)/100,2)</f>
        <v>0</v>
      </c>
      <c r="AU55" s="835"/>
      <c r="AV55" s="835">
        <f>ROUND(SUMPRODUCT('Q2'!$BA$10:$BA$49,AV12:AV51)/100,2)</f>
        <v>0</v>
      </c>
      <c r="AW55" s="835"/>
      <c r="AX55" s="835">
        <f>ROUND(SUMPRODUCT('Q2'!$BA$10:$BA$49,AX12:AX51)/100,2)</f>
        <v>0</v>
      </c>
      <c r="AY55" s="835"/>
      <c r="AZ55" s="835">
        <f>ROUND(SUMPRODUCT('Q2'!$BA$10:$BA$49,AZ12:AZ51)/100,2)</f>
        <v>0</v>
      </c>
      <c r="BA55" s="835"/>
      <c r="BB55" s="90" t="s">
        <v>124</v>
      </c>
      <c r="BC55" s="835">
        <f>ROUND(SUMPRODUCT('Q2'!$BA$10:$BA$49,BC12:BC51)/100,2)</f>
        <v>0</v>
      </c>
      <c r="BD55" s="835"/>
      <c r="BE55" s="835">
        <f>ROUND(SUMPRODUCT('Q2'!$BA$10:$BA$49,BE12:BE51)/100,2)</f>
        <v>0</v>
      </c>
      <c r="BF55" s="835"/>
      <c r="BG55" s="835">
        <f>ROUND(SUMPRODUCT('Q2'!$BA$10:$BA$49,BG12:BG51)/100,2)</f>
        <v>0</v>
      </c>
      <c r="BH55" s="835"/>
      <c r="BI55" s="835">
        <f>ROUND(SUMPRODUCT('Q2'!$BA$10:$BA$49,BI12:BI51)/100,2)</f>
        <v>0</v>
      </c>
      <c r="BJ55" s="835"/>
      <c r="BK55" s="835">
        <f>ROUND(SUMPRODUCT('Q2'!$BA$10:$BA$49,BK12:BK51)/100,2)</f>
        <v>0</v>
      </c>
      <c r="BL55" s="835"/>
      <c r="BM55" s="835">
        <f>ROUND(SUMPRODUCT('Q2'!$BA$10:$BA$49,BM12:BM51)/100,2)</f>
        <v>0</v>
      </c>
      <c r="BN55" s="835"/>
      <c r="BO55" s="835">
        <f>ROUND(SUMPRODUCT('Q2'!$BA$10:$BA$49,BO12:BO51)/100,2)</f>
        <v>0</v>
      </c>
      <c r="BP55" s="835"/>
      <c r="BQ55" s="835">
        <f>ROUND(SUMPRODUCT('Q2'!$BA$10:$BA$49,BQ12:BQ51)/100,2)</f>
        <v>0</v>
      </c>
      <c r="BR55" s="835"/>
      <c r="BS55" s="835">
        <f>ROUND(SUMPRODUCT('Q2'!$BA$10:$BA$49,BS12:BS51)/100,2)</f>
        <v>0</v>
      </c>
      <c r="BT55" s="835"/>
      <c r="BU55" s="835">
        <f>ROUND(SUMPRODUCT('Q2'!$BA$10:$BA$49,BU12:BU51)/100,2)</f>
        <v>0</v>
      </c>
      <c r="BV55" s="835"/>
      <c r="BW55" s="835">
        <f>ROUND(SUMPRODUCT('Q2'!$BA$10:$BA$49,BW12:BW51)/100,2)</f>
        <v>0</v>
      </c>
      <c r="BX55" s="835"/>
      <c r="BY55" s="835">
        <f>ROUND(SUMPRODUCT('Q2'!$BA$10:$BA$49,BY12:BY51)/100,2)</f>
        <v>0</v>
      </c>
      <c r="BZ55" s="835"/>
      <c r="CA55" s="75"/>
      <c r="CB55" s="479">
        <f>SUM(G55:BZ55)</f>
        <v>0</v>
      </c>
      <c r="CC55" s="75"/>
    </row>
    <row r="56" spans="2:92" s="67" customFormat="1" ht="9.9499999999999993" customHeight="1">
      <c r="C56" s="75"/>
      <c r="D56" s="90" t="s">
        <v>125</v>
      </c>
      <c r="E56" s="835">
        <f>'Q2'!BH50-CB56</f>
        <v>0</v>
      </c>
      <c r="F56" s="835"/>
      <c r="G56" s="835">
        <f>ROUND(SUMPRODUCT('Q2'!$BH$10:$BH$49,G12:G51)/100,2)</f>
        <v>0</v>
      </c>
      <c r="H56" s="835"/>
      <c r="I56" s="835">
        <f>ROUND(SUMPRODUCT('Q2'!$BH$10:$BH$49,I12:I51)/100,2)</f>
        <v>0</v>
      </c>
      <c r="J56" s="835"/>
      <c r="K56" s="835">
        <f>ROUND(SUMPRODUCT('Q2'!$BH$10:$BH$49,K12:K51)/100,2)</f>
        <v>0</v>
      </c>
      <c r="L56" s="835"/>
      <c r="M56" s="835">
        <f>ROUND(SUMPRODUCT('Q2'!$BH$10:$BH$49,M12:M51)/100,2)</f>
        <v>0</v>
      </c>
      <c r="N56" s="835"/>
      <c r="O56" s="835">
        <f>ROUND(SUMPRODUCT('Q2'!$BH$10:$BH$49,O12:O51)/100,2)</f>
        <v>0</v>
      </c>
      <c r="P56" s="835"/>
      <c r="Q56" s="835">
        <f>ROUND(SUMPRODUCT('Q2'!$BH$10:$BH$49,Q12:Q51)/100,2)</f>
        <v>0</v>
      </c>
      <c r="R56" s="835"/>
      <c r="S56" s="835">
        <f>ROUND(SUMPRODUCT('Q2'!$BH$10:$BH$49,S12:S51)/100,2)</f>
        <v>0</v>
      </c>
      <c r="T56" s="835"/>
      <c r="U56" s="835">
        <f>ROUND(SUMPRODUCT('Q2'!$BH$10:$BH$49,U12:U51)/100,2)</f>
        <v>0</v>
      </c>
      <c r="V56" s="835"/>
      <c r="W56" s="835">
        <f>ROUND(SUMPRODUCT('Q2'!$BH$10:$BH$49,W12:W51)/100,2)</f>
        <v>0</v>
      </c>
      <c r="X56" s="835"/>
      <c r="Y56" s="835">
        <f>ROUND(SUMPRODUCT('Q2'!$BH$10:$BH$49,Y12:Y51)/100,2)</f>
        <v>0</v>
      </c>
      <c r="Z56" s="835"/>
      <c r="AA56" s="835">
        <f>ROUND(SUMPRODUCT('Q2'!$BH$10:$BH$49,AA12:AA51)/100,2)</f>
        <v>0</v>
      </c>
      <c r="AB56" s="835"/>
      <c r="AC56" s="90" t="s">
        <v>125</v>
      </c>
      <c r="AD56" s="835">
        <f>ROUND(SUMPRODUCT('Q2'!$BH$10:$BH$49,AD12:AD51)/100,2)</f>
        <v>0</v>
      </c>
      <c r="AE56" s="835"/>
      <c r="AF56" s="835">
        <f>ROUND(SUMPRODUCT('Q2'!$BH$10:$BH$49,AF12:AF51)/100,2)</f>
        <v>0</v>
      </c>
      <c r="AG56" s="835"/>
      <c r="AH56" s="835">
        <f>ROUND(SUMPRODUCT('Q2'!$BH$10:$BH$49,AH12:AH51)/100,2)</f>
        <v>0</v>
      </c>
      <c r="AI56" s="835"/>
      <c r="AJ56" s="835">
        <f>ROUND(SUMPRODUCT('Q2'!$BH$10:$BH$49,AJ12:AJ51)/100,2)</f>
        <v>0</v>
      </c>
      <c r="AK56" s="835"/>
      <c r="AL56" s="835">
        <f>ROUND(SUMPRODUCT('Q2'!$BH$10:$BH$49,AL12:AL51)/100,2)</f>
        <v>0</v>
      </c>
      <c r="AM56" s="835"/>
      <c r="AN56" s="835">
        <f>ROUND(SUMPRODUCT('Q2'!$BH$10:$BH$49,AN12:AN51)/100,2)</f>
        <v>0</v>
      </c>
      <c r="AO56" s="835"/>
      <c r="AP56" s="835">
        <f>ROUND(SUMPRODUCT('Q2'!$BH$10:$BH$49,AP12:AP51)/100,2)</f>
        <v>0</v>
      </c>
      <c r="AQ56" s="835"/>
      <c r="AR56" s="835">
        <f>ROUND(SUMPRODUCT('Q2'!$BH$10:$BH$49,AR12:AR51)/100,2)</f>
        <v>0</v>
      </c>
      <c r="AS56" s="835"/>
      <c r="AT56" s="835">
        <f>ROUND(SUMPRODUCT('Q2'!$BH$10:$BH$49,AT12:AT51)/100,2)</f>
        <v>0</v>
      </c>
      <c r="AU56" s="835"/>
      <c r="AV56" s="835">
        <f>ROUND(SUMPRODUCT('Q2'!$BH$10:$BH$49,AV12:AV51)/100,2)</f>
        <v>0</v>
      </c>
      <c r="AW56" s="835"/>
      <c r="AX56" s="835">
        <f>ROUND(SUMPRODUCT('Q2'!$BH$10:$BH$49,AX12:AX51)/100,2)</f>
        <v>0</v>
      </c>
      <c r="AY56" s="835"/>
      <c r="AZ56" s="835">
        <f>ROUND(SUMPRODUCT('Q2'!$BH$10:$BH$49,AZ12:AZ51)/100,2)</f>
        <v>0</v>
      </c>
      <c r="BA56" s="835"/>
      <c r="BB56" s="90" t="s">
        <v>125</v>
      </c>
      <c r="BC56" s="835">
        <f>ROUND(SUMPRODUCT('Q2'!$BH$10:$BH$49,BC12:BC51)/100,2)</f>
        <v>0</v>
      </c>
      <c r="BD56" s="835"/>
      <c r="BE56" s="835">
        <f>ROUND(SUMPRODUCT('Q2'!$BH$10:$BH$49,BE12:BE51)/100,2)</f>
        <v>0</v>
      </c>
      <c r="BF56" s="835"/>
      <c r="BG56" s="835">
        <f>ROUND(SUMPRODUCT('Q2'!$BH$10:$BH$49,BG12:BG51)/100,2)</f>
        <v>0</v>
      </c>
      <c r="BH56" s="835"/>
      <c r="BI56" s="835">
        <f>ROUND(SUMPRODUCT('Q2'!$BH$10:$BH$49,BI12:BI51)/100,2)</f>
        <v>0</v>
      </c>
      <c r="BJ56" s="835"/>
      <c r="BK56" s="835">
        <f>ROUND(SUMPRODUCT('Q2'!$BH$10:$BH$49,BK12:BK51)/100,2)</f>
        <v>0</v>
      </c>
      <c r="BL56" s="835"/>
      <c r="BM56" s="835">
        <f>ROUND(SUMPRODUCT('Q2'!$BH$10:$BH$49,BM12:BM51)/100,2)</f>
        <v>0</v>
      </c>
      <c r="BN56" s="835"/>
      <c r="BO56" s="835">
        <f>ROUND(SUMPRODUCT('Q2'!$BH$10:$BH$49,BO12:BO51)/100,2)</f>
        <v>0</v>
      </c>
      <c r="BP56" s="835"/>
      <c r="BQ56" s="835">
        <f>ROUND(SUMPRODUCT('Q2'!$BH$10:$BH$49,BQ12:BQ51)/100,2)</f>
        <v>0</v>
      </c>
      <c r="BR56" s="835"/>
      <c r="BS56" s="835">
        <f>ROUND(SUMPRODUCT('Q2'!$BH$10:$BH$49,BS12:BS51)/100,2)</f>
        <v>0</v>
      </c>
      <c r="BT56" s="835"/>
      <c r="BU56" s="835">
        <f>ROUND(SUMPRODUCT('Q2'!$BH$10:$BH$49,BU12:BU51)/100,2)</f>
        <v>0</v>
      </c>
      <c r="BV56" s="835"/>
      <c r="BW56" s="835">
        <f>ROUND(SUMPRODUCT('Q2'!$BH$10:$BH$49,BW12:BW51)/100,2)</f>
        <v>0</v>
      </c>
      <c r="BX56" s="835"/>
      <c r="BY56" s="835">
        <f>ROUND(SUMPRODUCT('Q2'!$BH$10:$BH$49,BY12:BY51)/100,2)</f>
        <v>0</v>
      </c>
      <c r="BZ56" s="835"/>
      <c r="CA56" s="75"/>
      <c r="CB56" s="479">
        <f>SUM(G56:BZ56)</f>
        <v>0</v>
      </c>
      <c r="CC56" s="75"/>
    </row>
    <row r="57" spans="2:92" s="67" customFormat="1" ht="9.9499999999999993" customHeight="1">
      <c r="C57" s="75"/>
      <c r="D57" s="77" t="s">
        <v>232</v>
      </c>
      <c r="E57" s="835">
        <f>'Q2'!BO50-CB57</f>
        <v>335868.75</v>
      </c>
      <c r="F57" s="835"/>
      <c r="G57" s="835">
        <f>ROUND(SUMPRODUCT('Q2'!$BO$10:$BO$49,G12:G51)/100,2)</f>
        <v>335868.75</v>
      </c>
      <c r="H57" s="835"/>
      <c r="I57" s="835">
        <f>ROUND(SUMPRODUCT('Q2'!$BO$10:$BO$49,I12:I51)/100,2)</f>
        <v>335868.75</v>
      </c>
      <c r="J57" s="835"/>
      <c r="K57" s="835">
        <f>ROUND(SUMPRODUCT('Q2'!$BO$10:$BO$49,K12:K51)/100,2)</f>
        <v>345584.46</v>
      </c>
      <c r="L57" s="835"/>
      <c r="M57" s="835">
        <f>ROUND(SUMPRODUCT('Q2'!$BO$10:$BO$49,M12:M51)/100,2)</f>
        <v>0</v>
      </c>
      <c r="N57" s="835"/>
      <c r="O57" s="835">
        <f>ROUND(SUMPRODUCT('Q2'!$BO$10:$BO$49,O12:O51)/100,2)</f>
        <v>0</v>
      </c>
      <c r="P57" s="835"/>
      <c r="Q57" s="835">
        <f>ROUND(SUMPRODUCT('Q2'!$BO$10:$BO$49,Q12:Q51)/100,2)</f>
        <v>0</v>
      </c>
      <c r="R57" s="835"/>
      <c r="S57" s="835">
        <f>ROUND(SUMPRODUCT('Q2'!$BO$10:$BO$49,S12:S51)/100,2)</f>
        <v>0</v>
      </c>
      <c r="T57" s="835"/>
      <c r="U57" s="835">
        <f>ROUND(SUMPRODUCT('Q2'!$BO$10:$BO$49,U12:U51)/100,2)</f>
        <v>0</v>
      </c>
      <c r="V57" s="835"/>
      <c r="W57" s="835">
        <f>ROUND(SUMPRODUCT('Q2'!$BO$10:$BO$49,W12:W51)/100,2)</f>
        <v>0</v>
      </c>
      <c r="X57" s="835"/>
      <c r="Y57" s="835">
        <f>ROUND(SUMPRODUCT('Q2'!$BO$10:$BO$49,Y12:Y51)/100,2)</f>
        <v>0</v>
      </c>
      <c r="Z57" s="835"/>
      <c r="AA57" s="835">
        <f>ROUND(SUMPRODUCT('Q2'!$BO$10:$BO$49,AA12:AA51)/100,2)</f>
        <v>0</v>
      </c>
      <c r="AB57" s="835"/>
      <c r="AC57" s="77" t="s">
        <v>232</v>
      </c>
      <c r="AD57" s="835">
        <f>ROUND(SUMPRODUCT('Q2'!$BO$10:$BO$49,AD12:AD51)/100,2)</f>
        <v>0</v>
      </c>
      <c r="AE57" s="835"/>
      <c r="AF57" s="835">
        <f>ROUND(SUMPRODUCT('Q2'!$BO$10:$BO$49,AF12:AF51)/100,2)</f>
        <v>0</v>
      </c>
      <c r="AG57" s="835"/>
      <c r="AH57" s="835">
        <f>ROUND(SUMPRODUCT('Q2'!$BO$10:$BO$49,AH12:AH51)/100,2)</f>
        <v>0</v>
      </c>
      <c r="AI57" s="835"/>
      <c r="AJ57" s="835">
        <f>ROUND(SUMPRODUCT('Q2'!$BO$10:$BO$49,AJ12:AJ51)/100,2)</f>
        <v>0</v>
      </c>
      <c r="AK57" s="835"/>
      <c r="AL57" s="835">
        <f>ROUND(SUMPRODUCT('Q2'!$BO$10:$BO$49,AL12:AL51)/100,2)</f>
        <v>0</v>
      </c>
      <c r="AM57" s="835"/>
      <c r="AN57" s="835">
        <f>ROUND(SUMPRODUCT('Q2'!$BO$10:$BO$49,AN12:AN51)/100,2)</f>
        <v>0</v>
      </c>
      <c r="AO57" s="835"/>
      <c r="AP57" s="835">
        <f>ROUND(SUMPRODUCT('Q2'!$BO$10:$BO$49,AP12:AP51)/100,2)</f>
        <v>0</v>
      </c>
      <c r="AQ57" s="835"/>
      <c r="AR57" s="835">
        <f>ROUND(SUMPRODUCT('Q2'!$BO$10:$BO$49,AR12:AR51)/100,2)</f>
        <v>0</v>
      </c>
      <c r="AS57" s="835"/>
      <c r="AT57" s="835">
        <f>ROUND(SUMPRODUCT('Q2'!$BO$10:$BO$49,AT12:AT51)/100,2)</f>
        <v>0</v>
      </c>
      <c r="AU57" s="835"/>
      <c r="AV57" s="835">
        <f>ROUND(SUMPRODUCT('Q2'!$BO$10:$BO$49,AV12:AV51)/100,2)</f>
        <v>0</v>
      </c>
      <c r="AW57" s="835"/>
      <c r="AX57" s="835">
        <f>ROUND(SUMPRODUCT('Q2'!$BO$10:$BO$49,AX12:AX51)/100,2)</f>
        <v>0</v>
      </c>
      <c r="AY57" s="835"/>
      <c r="AZ57" s="835">
        <f>ROUND(SUMPRODUCT('Q2'!$BO$10:$BO$49,AZ12:AZ51)/100,2)</f>
        <v>0</v>
      </c>
      <c r="BA57" s="835"/>
      <c r="BB57" s="77" t="s">
        <v>232</v>
      </c>
      <c r="BC57" s="835">
        <f>ROUND(SUMPRODUCT('Q2'!$BO$10:$BO$49,BC12:BC51)/100,2)</f>
        <v>0</v>
      </c>
      <c r="BD57" s="835"/>
      <c r="BE57" s="835">
        <f>ROUND(SUMPRODUCT('Q2'!$BO$10:$BO$49,BE12:BE51)/100,2)</f>
        <v>0</v>
      </c>
      <c r="BF57" s="835"/>
      <c r="BG57" s="835">
        <f>ROUND(SUMPRODUCT('Q2'!$BO$10:$BO$49,BG12:BG51)/100,2)</f>
        <v>0</v>
      </c>
      <c r="BH57" s="835"/>
      <c r="BI57" s="835">
        <f>ROUND(SUMPRODUCT('Q2'!$BO$10:$BO$49,BI12:BI51)/100,2)</f>
        <v>0</v>
      </c>
      <c r="BJ57" s="835"/>
      <c r="BK57" s="835">
        <f>ROUND(SUMPRODUCT('Q2'!$BO$10:$BO$49,BK12:BK51)/100,2)</f>
        <v>0</v>
      </c>
      <c r="BL57" s="835"/>
      <c r="BM57" s="835">
        <f>ROUND(SUMPRODUCT('Q2'!$BO$10:$BO$49,BM12:BM51)/100,2)</f>
        <v>0</v>
      </c>
      <c r="BN57" s="835"/>
      <c r="BO57" s="835">
        <f>ROUND(SUMPRODUCT('Q2'!$BO$10:$BO$49,BO12:BO51)/100,2)</f>
        <v>0</v>
      </c>
      <c r="BP57" s="835"/>
      <c r="BQ57" s="835">
        <f>ROUND(SUMPRODUCT('Q2'!$BO$10:$BO$49,BQ12:BQ51)/100,2)</f>
        <v>0</v>
      </c>
      <c r="BR57" s="835"/>
      <c r="BS57" s="835">
        <f>ROUND(SUMPRODUCT('Q2'!$BO$10:$BO$49,BS12:BS51)/100,2)</f>
        <v>0</v>
      </c>
      <c r="BT57" s="835"/>
      <c r="BU57" s="835">
        <f>ROUND(SUMPRODUCT('Q2'!$BO$10:$BO$49,BU12:BU51)/100,2)</f>
        <v>0</v>
      </c>
      <c r="BV57" s="835"/>
      <c r="BW57" s="835">
        <f>ROUND(SUMPRODUCT('Q2'!$BO$10:$BO$49,BW12:BW51)/100,2)</f>
        <v>0</v>
      </c>
      <c r="BX57" s="835"/>
      <c r="BY57" s="835">
        <f>ROUND(SUMPRODUCT('Q2'!$BO$10:$BO$49,BY12:BY51)/100,2)</f>
        <v>0</v>
      </c>
      <c r="BZ57" s="835"/>
      <c r="CA57" s="75"/>
      <c r="CB57" s="479">
        <f>SUM(G57:BZ57)</f>
        <v>1017321.96</v>
      </c>
      <c r="CC57" s="75"/>
    </row>
    <row r="59" spans="2:92" ht="9.9499999999999993" customHeight="1">
      <c r="D59" s="322"/>
      <c r="E59" s="322"/>
      <c r="F59" s="322"/>
      <c r="G59" s="322"/>
      <c r="H59" s="322"/>
      <c r="I59" s="322"/>
      <c r="J59" s="322"/>
      <c r="K59" s="8"/>
      <c r="L59" s="8"/>
      <c r="M59" s="322"/>
      <c r="N59" s="322"/>
      <c r="O59" s="322"/>
      <c r="P59" s="322"/>
      <c r="Q59" s="322"/>
      <c r="R59" s="322"/>
      <c r="S59" s="322"/>
      <c r="T59" s="8"/>
      <c r="U59" s="832">
        <f>'O2'!F2</f>
        <v>0</v>
      </c>
      <c r="V59" s="832"/>
      <c r="W59" s="321"/>
      <c r="X59" s="321"/>
      <c r="Y59" s="321"/>
      <c r="Z59" s="321"/>
      <c r="AA59" s="63"/>
      <c r="AB59" s="63"/>
      <c r="AC59" s="322"/>
      <c r="AD59" s="322"/>
      <c r="AE59" s="322"/>
      <c r="AF59" s="322"/>
      <c r="AG59" s="322"/>
      <c r="AH59" s="322"/>
      <c r="AI59" s="322"/>
      <c r="AJ59" s="8"/>
      <c r="AK59" s="8"/>
      <c r="AL59" s="322"/>
      <c r="AM59" s="322"/>
      <c r="AN59" s="322"/>
      <c r="AO59" s="322"/>
      <c r="AP59" s="322"/>
      <c r="AQ59" s="322"/>
      <c r="AR59" s="322"/>
      <c r="AS59" s="8"/>
      <c r="AT59" s="832">
        <f>U59</f>
        <v>0</v>
      </c>
      <c r="AU59" s="832"/>
      <c r="AV59" s="321"/>
      <c r="AW59" s="321"/>
      <c r="AX59" s="321"/>
      <c r="AY59" s="321"/>
      <c r="AZ59" s="63"/>
      <c r="BA59" s="63"/>
      <c r="BB59" s="322"/>
      <c r="BC59" s="322"/>
      <c r="BD59" s="322"/>
      <c r="BE59" s="322"/>
      <c r="BF59" s="322"/>
      <c r="BG59" s="322"/>
      <c r="BH59" s="322"/>
      <c r="BI59" s="8"/>
      <c r="BJ59" s="8"/>
      <c r="BK59" s="322"/>
      <c r="BL59" s="322"/>
      <c r="BM59" s="322"/>
      <c r="BN59" s="322"/>
      <c r="BO59" s="322"/>
      <c r="BP59" s="322"/>
      <c r="BQ59" s="322"/>
      <c r="BR59" s="8"/>
      <c r="BS59" s="832">
        <f>AT59</f>
        <v>0</v>
      </c>
      <c r="BT59" s="832"/>
      <c r="BU59" s="321"/>
      <c r="BV59" s="321"/>
      <c r="BW59" s="321"/>
      <c r="BX59" s="321"/>
      <c r="BY59" s="63"/>
      <c r="BZ59" s="63"/>
      <c r="CA59" s="66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</row>
    <row r="60" spans="2:92" ht="9.9499999999999993" customHeight="1">
      <c r="D60" s="8" t="s">
        <v>205</v>
      </c>
      <c r="E60" s="8"/>
      <c r="F60" s="8"/>
      <c r="G60" s="8"/>
      <c r="H60" s="8"/>
      <c r="I60" s="8"/>
      <c r="J60" s="8"/>
      <c r="K60" s="8"/>
      <c r="L60" s="8"/>
      <c r="M60" s="8" t="s">
        <v>205</v>
      </c>
      <c r="N60" s="8"/>
      <c r="O60" s="8"/>
      <c r="P60" s="8"/>
      <c r="Q60" s="8"/>
      <c r="R60" s="8"/>
      <c r="S60" s="8"/>
      <c r="T60" s="8"/>
      <c r="U60" s="8"/>
      <c r="V60" s="8" t="s">
        <v>86</v>
      </c>
      <c r="W60" s="8"/>
      <c r="X60" s="8"/>
      <c r="Y60" s="8"/>
      <c r="Z60" s="8"/>
      <c r="AA60" s="63"/>
      <c r="AB60" s="63"/>
      <c r="AC60" s="8" t="s">
        <v>205</v>
      </c>
      <c r="AD60" s="8"/>
      <c r="AE60" s="8"/>
      <c r="AF60" s="8"/>
      <c r="AG60" s="8"/>
      <c r="AH60" s="8"/>
      <c r="AI60" s="8"/>
      <c r="AJ60" s="8"/>
      <c r="AK60" s="8"/>
      <c r="AL60" s="8" t="s">
        <v>205</v>
      </c>
      <c r="AM60" s="8"/>
      <c r="AN60" s="8"/>
      <c r="AO60" s="8"/>
      <c r="AP60" s="8"/>
      <c r="AQ60" s="8"/>
      <c r="AR60" s="8"/>
      <c r="AS60" s="8"/>
      <c r="AT60" s="8"/>
      <c r="AU60" s="8" t="s">
        <v>86</v>
      </c>
      <c r="AV60" s="8"/>
      <c r="AW60" s="8"/>
      <c r="AX60" s="8"/>
      <c r="AY60" s="8"/>
      <c r="AZ60" s="63"/>
      <c r="BA60" s="63"/>
      <c r="BB60" s="8" t="s">
        <v>205</v>
      </c>
      <c r="BC60" s="8"/>
      <c r="BD60" s="8"/>
      <c r="BE60" s="8"/>
      <c r="BF60" s="8"/>
      <c r="BG60" s="8"/>
      <c r="BH60" s="8"/>
      <c r="BI60" s="8"/>
      <c r="BJ60" s="8"/>
      <c r="BK60" s="8" t="s">
        <v>205</v>
      </c>
      <c r="BL60" s="8"/>
      <c r="BM60" s="8"/>
      <c r="BN60" s="8"/>
      <c r="BO60" s="8"/>
      <c r="BP60" s="8"/>
      <c r="BQ60" s="8"/>
      <c r="BR60" s="8"/>
      <c r="BS60" s="8"/>
      <c r="BT60" s="8" t="s">
        <v>86</v>
      </c>
      <c r="BU60" s="8"/>
      <c r="BV60" s="8"/>
      <c r="BW60" s="8"/>
      <c r="BX60" s="8"/>
      <c r="BY60" s="63"/>
      <c r="BZ60" s="63"/>
      <c r="CA60" s="66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</row>
    <row r="61" spans="2:92" ht="9.9499999999999993" customHeight="1">
      <c r="D61" s="7" t="s">
        <v>206</v>
      </c>
      <c r="E61" s="813"/>
      <c r="F61" s="813"/>
      <c r="G61" s="813"/>
      <c r="H61" s="813"/>
      <c r="I61" s="813"/>
      <c r="J61" s="813"/>
      <c r="K61" s="10"/>
      <c r="L61" s="10"/>
      <c r="M61" s="7" t="s">
        <v>206</v>
      </c>
      <c r="N61" s="2"/>
      <c r="O61" s="813"/>
      <c r="P61" s="813"/>
      <c r="Q61" s="813"/>
      <c r="R61" s="813"/>
      <c r="S61" s="813"/>
      <c r="T61" s="813"/>
      <c r="U61" s="10"/>
      <c r="V61" s="10"/>
      <c r="W61" s="10"/>
      <c r="X61" s="2"/>
      <c r="Y61" s="2"/>
      <c r="Z61" s="2"/>
      <c r="AA61" s="2"/>
      <c r="AB61" s="2"/>
      <c r="AC61" s="7" t="s">
        <v>206</v>
      </c>
      <c r="AD61" s="848">
        <f>E61</f>
        <v>0</v>
      </c>
      <c r="AE61" s="848"/>
      <c r="AF61" s="848"/>
      <c r="AG61" s="848"/>
      <c r="AH61" s="848"/>
      <c r="AI61" s="848"/>
      <c r="AJ61" s="10"/>
      <c r="AK61" s="10"/>
      <c r="AL61" s="7" t="s">
        <v>206</v>
      </c>
      <c r="AM61" s="2"/>
      <c r="AN61" s="848">
        <f>O61</f>
        <v>0</v>
      </c>
      <c r="AO61" s="848"/>
      <c r="AP61" s="848"/>
      <c r="AQ61" s="848"/>
      <c r="AR61" s="848"/>
      <c r="AS61" s="848"/>
      <c r="AT61" s="63"/>
      <c r="AU61" s="63"/>
      <c r="AV61" s="10"/>
      <c r="AW61" s="63"/>
      <c r="AX61" s="63"/>
      <c r="AY61" s="10"/>
      <c r="AZ61" s="10"/>
      <c r="BA61" s="16"/>
      <c r="BB61" s="7" t="s">
        <v>206</v>
      </c>
      <c r="BC61" s="848">
        <f>AD61</f>
        <v>0</v>
      </c>
      <c r="BD61" s="848"/>
      <c r="BE61" s="848"/>
      <c r="BF61" s="848"/>
      <c r="BG61" s="848"/>
      <c r="BH61" s="848"/>
      <c r="BI61" s="10"/>
      <c r="BJ61" s="10"/>
      <c r="BK61" s="7" t="s">
        <v>206</v>
      </c>
      <c r="BL61" s="2"/>
      <c r="BM61" s="848">
        <f>AN61</f>
        <v>0</v>
      </c>
      <c r="BN61" s="848"/>
      <c r="BO61" s="848"/>
      <c r="BP61" s="848"/>
      <c r="BQ61" s="848"/>
      <c r="BR61" s="848"/>
      <c r="BS61" s="66"/>
      <c r="BT61" s="66"/>
      <c r="BU61" s="66"/>
      <c r="BV61" s="66"/>
      <c r="BW61" s="66"/>
      <c r="BX61" s="66"/>
      <c r="BY61" s="66"/>
      <c r="BZ61" s="66"/>
      <c r="CA61" s="66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</row>
    <row r="62" spans="2:92" ht="9.9499999999999993" hidden="1" customHeight="1"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66"/>
      <c r="R62" s="66"/>
      <c r="S62" s="66"/>
      <c r="T62" s="66"/>
      <c r="U62" s="92"/>
      <c r="V62" s="92"/>
      <c r="W62" s="92"/>
      <c r="X62" s="92"/>
      <c r="Y62" s="92"/>
      <c r="Z62" s="92"/>
      <c r="AA62" s="92"/>
      <c r="AB62" s="92"/>
      <c r="AD62" s="92"/>
      <c r="AE62" s="92"/>
      <c r="AF62" s="92"/>
      <c r="AG62" s="92"/>
      <c r="AH62" s="66"/>
      <c r="AI62" s="66"/>
      <c r="AJ62" s="66"/>
      <c r="AK62" s="66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66"/>
      <c r="AY62" s="66"/>
      <c r="AZ62" s="66"/>
      <c r="BA62" s="66"/>
      <c r="BC62" s="92"/>
      <c r="BD62" s="92"/>
      <c r="BE62" s="92"/>
      <c r="BF62" s="92"/>
      <c r="BG62" s="66"/>
      <c r="BH62" s="66"/>
      <c r="BI62" s="66"/>
      <c r="BJ62" s="66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66"/>
      <c r="BX62" s="66"/>
      <c r="BY62" s="66"/>
      <c r="BZ62" s="66"/>
      <c r="CA62" s="66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</row>
    <row r="63" spans="2:92" ht="9.9499999999999993" hidden="1" customHeight="1"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66"/>
      <c r="R63" s="66"/>
      <c r="S63" s="66"/>
      <c r="T63" s="66"/>
      <c r="U63" s="92"/>
      <c r="V63" s="92"/>
      <c r="W63" s="92"/>
      <c r="X63" s="92"/>
      <c r="Y63" s="92"/>
      <c r="Z63" s="92"/>
      <c r="AA63" s="92"/>
      <c r="AB63" s="92"/>
      <c r="AD63" s="92"/>
      <c r="AE63" s="92"/>
      <c r="AF63" s="92"/>
      <c r="AG63" s="92"/>
      <c r="AH63" s="66"/>
      <c r="AI63" s="66"/>
      <c r="AJ63" s="66"/>
      <c r="AK63" s="66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66"/>
      <c r="AY63" s="66"/>
      <c r="AZ63" s="66"/>
      <c r="BA63" s="66"/>
      <c r="BC63" s="92"/>
      <c r="BD63" s="92"/>
      <c r="BE63" s="92"/>
      <c r="BF63" s="92"/>
      <c r="BG63" s="66"/>
      <c r="BH63" s="66"/>
      <c r="BI63" s="66"/>
      <c r="BJ63" s="66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66"/>
      <c r="BX63" s="66"/>
      <c r="BY63" s="66"/>
      <c r="BZ63" s="66"/>
      <c r="CA63" s="66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</row>
    <row r="64" spans="2:92" ht="9.9499999999999993" hidden="1" customHeight="1">
      <c r="D64" s="94"/>
      <c r="AC64" s="94"/>
      <c r="BB64" s="94"/>
    </row>
    <row r="65" spans="3:92" ht="9.9499999999999993" hidden="1" customHeight="1">
      <c r="E65" s="92"/>
      <c r="F65" s="95">
        <f>IF(ABS(F52-100)&gt;0.01,1,0)</f>
        <v>1</v>
      </c>
      <c r="G65" s="95"/>
      <c r="H65" s="95">
        <f>IF(ABS(H52-100)&gt;0.01,1,0)</f>
        <v>1</v>
      </c>
      <c r="I65" s="95"/>
      <c r="J65" s="95">
        <f>IF(ABS(J52-100)&gt;0.01,1,0)</f>
        <v>1</v>
      </c>
      <c r="K65" s="95"/>
      <c r="L65" s="95">
        <f>IF(ABS(L52-100)&gt;0.01,1,0)</f>
        <v>0</v>
      </c>
      <c r="M65" s="95"/>
      <c r="N65" s="95">
        <f>IF(ABS(N52-100)&gt;0.01,1,0)</f>
        <v>0</v>
      </c>
      <c r="O65" s="95"/>
      <c r="P65" s="95">
        <f>IF(ABS(P52-100)&gt;0.01,1,0)</f>
        <v>0</v>
      </c>
      <c r="Q65" s="95"/>
      <c r="R65" s="95">
        <f>IF(ABS(R52-100)&gt;0.01,1,0)</f>
        <v>0</v>
      </c>
      <c r="S65" s="95"/>
      <c r="T65" s="95">
        <f>IF(ABS(T52-100)&gt;0.01,1,0)</f>
        <v>0</v>
      </c>
      <c r="U65" s="95"/>
      <c r="V65" s="95">
        <f>IF(ABS(V52-100)&gt;0.01,1,0)</f>
        <v>0</v>
      </c>
      <c r="W65" s="95"/>
      <c r="X65" s="95">
        <f>IF(ABS(X52-100)&gt;0.01,1,0)</f>
        <v>0</v>
      </c>
      <c r="Y65" s="95"/>
      <c r="Z65" s="95">
        <f>IF(ABS(Z52-100)&gt;0.01,1,0)</f>
        <v>0</v>
      </c>
      <c r="AA65" s="95"/>
      <c r="AB65" s="95">
        <f>IF(ABS(AB52-100)&gt;0.01,1,0)</f>
        <v>0</v>
      </c>
      <c r="AC65" s="95"/>
      <c r="AD65" s="95"/>
      <c r="AE65" s="95">
        <f>IF(ABS(AE52-100)&gt;0.01,1,0)</f>
        <v>0</v>
      </c>
      <c r="AF65" s="95"/>
      <c r="AG65" s="95">
        <f>IF(ABS(AG52-100)&gt;0.01,1,0)</f>
        <v>0</v>
      </c>
      <c r="AH65" s="95"/>
      <c r="AI65" s="95">
        <f>IF(ABS(AI52-100)&gt;0.01,1,0)</f>
        <v>0</v>
      </c>
      <c r="AJ65" s="95"/>
      <c r="AK65" s="95">
        <f>IF(ABS(AK52-100)&gt;0.01,1,0)</f>
        <v>0</v>
      </c>
      <c r="AL65" s="95"/>
      <c r="AM65" s="95">
        <f>IF(ABS(AM52-100)&gt;0.01,1,0)</f>
        <v>0</v>
      </c>
      <c r="AN65" s="95"/>
      <c r="AO65" s="95">
        <f>IF(ABS(AO52-100)&gt;0.01,1,0)</f>
        <v>0</v>
      </c>
      <c r="AP65" s="95"/>
      <c r="AQ65" s="95">
        <f>IF(ABS(AQ52-100)&gt;0.01,1,0)</f>
        <v>0</v>
      </c>
      <c r="AR65" s="95"/>
      <c r="AS65" s="95">
        <f>IF(ABS(AS52-100)&gt;0.01,1,0)</f>
        <v>0</v>
      </c>
      <c r="AT65" s="95"/>
      <c r="AU65" s="95">
        <f>IF(ABS(AU52-100)&gt;0.01,1,0)</f>
        <v>0</v>
      </c>
      <c r="AV65" s="95"/>
      <c r="AW65" s="95">
        <f>IF(ABS(AW52-100)&gt;0.01,1,0)</f>
        <v>0</v>
      </c>
      <c r="AX65" s="95"/>
      <c r="AY65" s="95">
        <f>IF(ABS(AY52-100)&gt;0.01,1,0)</f>
        <v>0</v>
      </c>
      <c r="AZ65" s="95"/>
      <c r="BA65" s="95">
        <f>IF(ABS(BA52-100)&gt;0.01,1,0)</f>
        <v>0</v>
      </c>
      <c r="BB65" s="95"/>
      <c r="BC65" s="95"/>
      <c r="BD65" s="95">
        <f>IF(ABS(BD52-100)&gt;0.01,1,0)</f>
        <v>0</v>
      </c>
      <c r="BE65" s="95"/>
      <c r="BF65" s="95">
        <f>IF(ABS(BF52-100)&gt;0.01,1,0)</f>
        <v>0</v>
      </c>
      <c r="BG65" s="95"/>
      <c r="BH65" s="95">
        <f>IF(ABS(BH52-100)&gt;0.01,1,0)</f>
        <v>0</v>
      </c>
      <c r="BI65" s="95"/>
      <c r="BJ65" s="95">
        <f>IF(ABS(BJ52-100)&gt;0.01,1,0)</f>
        <v>0</v>
      </c>
      <c r="BK65" s="95"/>
      <c r="BL65" s="95">
        <f>IF(ABS(BL52-100)&gt;0.01,1,0)</f>
        <v>0</v>
      </c>
      <c r="BM65" s="95"/>
      <c r="BN65" s="95">
        <f>IF(ABS(BN52-100)&gt;0.01,1,0)</f>
        <v>0</v>
      </c>
      <c r="BO65" s="95"/>
      <c r="BP65" s="95">
        <f>IF(ABS(BP52-100)&gt;0.01,1,0)</f>
        <v>0</v>
      </c>
      <c r="BQ65" s="95"/>
      <c r="BR65" s="95">
        <f>IF(ABS(BR52-100)&gt;0.01,1,0)</f>
        <v>0</v>
      </c>
      <c r="BS65" s="95"/>
      <c r="BT65" s="95">
        <f>IF(ABS(BT52-100)&gt;0.01,1,0)</f>
        <v>0</v>
      </c>
      <c r="BU65" s="95"/>
      <c r="BV65" s="95">
        <f>IF(ABS(BV52-100)&gt;0.01,1,0)</f>
        <v>0</v>
      </c>
      <c r="BW65" s="95"/>
      <c r="BX65" s="95">
        <f>IF(ABS(BX52-100)&gt;0.01,1,0)</f>
        <v>0</v>
      </c>
      <c r="BY65" s="95"/>
      <c r="BZ65" s="95">
        <f>IF(ABS(BZ52-100)&gt;0.01,1,0)</f>
        <v>0</v>
      </c>
      <c r="CA65" s="66"/>
      <c r="CB65" s="92"/>
      <c r="CC65" s="95">
        <f>SUM(E65:BZ65)+1</f>
        <v>4</v>
      </c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</row>
    <row r="66" spans="3:92" ht="9.9499999999999993" hidden="1" customHeight="1"/>
    <row r="67" spans="3:92" ht="9.9499999999999993" hidden="1" customHeight="1"/>
    <row r="68" spans="3:92" ht="9.9499999999999993" hidden="1" customHeight="1"/>
    <row r="69" spans="3:92" ht="12.95" hidden="1" customHeight="1"/>
    <row r="70" spans="3:92" ht="12.95" hidden="1" customHeight="1"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</row>
    <row r="71" spans="3:92" ht="9.9499999999999993" hidden="1" customHeight="1"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</row>
    <row r="72" spans="3:92" ht="9.9499999999999993" hidden="1" customHeight="1"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</row>
    <row r="73" spans="3:92" ht="9.9499999999999993" hidden="1" customHeight="1"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</row>
    <row r="74" spans="3:92" ht="9.9499999999999993" customHeight="1"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</row>
    <row r="75" spans="3:92" s="69" customFormat="1" ht="9.9499999999999993" customHeight="1">
      <c r="C75" s="84"/>
      <c r="D75" s="91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</row>
    <row r="76" spans="3:92" s="2" customFormat="1" ht="9.9499999999999993" customHeight="1">
      <c r="C76" s="3"/>
      <c r="D76" s="96"/>
    </row>
    <row r="77" spans="3:92" s="2" customFormat="1" ht="9.9499999999999993" customHeight="1">
      <c r="C77" s="3"/>
      <c r="D77" s="96"/>
    </row>
    <row r="78" spans="3:92" s="2" customFormat="1" ht="9.9499999999999993" customHeight="1">
      <c r="C78" s="3"/>
      <c r="D78" s="96"/>
      <c r="AC78" s="96"/>
      <c r="BB78" s="96"/>
      <c r="CA78" s="3"/>
    </row>
    <row r="79" spans="3:92" s="2" customFormat="1" ht="9.9499999999999993" customHeight="1">
      <c r="C79" s="3"/>
      <c r="D79" s="96"/>
      <c r="AC79" s="96"/>
      <c r="BB79" s="96"/>
      <c r="CA79" s="3"/>
    </row>
    <row r="80" spans="3:92" s="2" customFormat="1" ht="9.9499999999999993" customHeight="1">
      <c r="C80" s="3"/>
      <c r="D80" s="96"/>
      <c r="AC80" s="96"/>
      <c r="BB80" s="96"/>
      <c r="CA80" s="3"/>
    </row>
    <row r="81" spans="3:79" s="2" customFormat="1" ht="9.9499999999999993" customHeight="1">
      <c r="C81" s="3"/>
      <c r="D81" s="96"/>
      <c r="AC81" s="96"/>
      <c r="BB81" s="96"/>
      <c r="CA81" s="3"/>
    </row>
    <row r="82" spans="3:79" s="2" customFormat="1" ht="9.9499999999999993" customHeight="1">
      <c r="C82" s="3"/>
      <c r="D82" s="96"/>
      <c r="AC82" s="96"/>
      <c r="BB82" s="96"/>
      <c r="CA82" s="3"/>
    </row>
    <row r="83" spans="3:79" s="2" customFormat="1" ht="9.9499999999999993" customHeight="1">
      <c r="C83" s="3"/>
      <c r="D83" s="96"/>
      <c r="AC83" s="96"/>
      <c r="BB83" s="96"/>
      <c r="CA83" s="3"/>
    </row>
    <row r="84" spans="3:79" s="2" customFormat="1" ht="9.9499999999999993" customHeight="1">
      <c r="C84" s="3"/>
      <c r="D84" s="96"/>
      <c r="AC84" s="96"/>
      <c r="BB84" s="96"/>
      <c r="CA84" s="3"/>
    </row>
    <row r="85" spans="3:79" s="2" customFormat="1" ht="9.9499999999999993" customHeight="1">
      <c r="C85" s="3"/>
      <c r="D85" s="96"/>
      <c r="AC85" s="96"/>
      <c r="BB85" s="96"/>
      <c r="CA85" s="3"/>
    </row>
    <row r="86" spans="3:79" s="2" customFormat="1" ht="9.9499999999999993" customHeight="1">
      <c r="C86" s="3"/>
      <c r="D86" s="96"/>
      <c r="AC86" s="96"/>
      <c r="BB86" s="96"/>
      <c r="CA86" s="3"/>
    </row>
    <row r="87" spans="3:79" s="2" customFormat="1" ht="9.9499999999999993" customHeight="1">
      <c r="C87" s="3"/>
      <c r="D87" s="96"/>
      <c r="AC87" s="96"/>
      <c r="BB87" s="96"/>
      <c r="CA87" s="3"/>
    </row>
    <row r="88" spans="3:79" s="2" customFormat="1" ht="9.9499999999999993" customHeight="1">
      <c r="C88" s="3"/>
      <c r="D88" s="96"/>
      <c r="AC88" s="96"/>
      <c r="BB88" s="96"/>
      <c r="CA88" s="3"/>
    </row>
    <row r="89" spans="3:79" s="2" customFormat="1" ht="9.9499999999999993" customHeight="1">
      <c r="C89" s="3"/>
      <c r="D89" s="96"/>
      <c r="AC89" s="96"/>
      <c r="BB89" s="96"/>
      <c r="CA89" s="3"/>
    </row>
  </sheetData>
  <sheetProtection password="CC55" sheet="1" objects="1" scenarios="1"/>
  <mergeCells count="250">
    <mergeCell ref="E61:J61"/>
    <mergeCell ref="O61:T61"/>
    <mergeCell ref="AD61:AI61"/>
    <mergeCell ref="AN61:AS61"/>
    <mergeCell ref="BC61:BH61"/>
    <mergeCell ref="BM61:BR61"/>
    <mergeCell ref="BI53:BJ53"/>
    <mergeCell ref="AR57:AS57"/>
    <mergeCell ref="AT57:AU57"/>
    <mergeCell ref="U59:V59"/>
    <mergeCell ref="AT59:AU59"/>
    <mergeCell ref="BS59:BT59"/>
    <mergeCell ref="BM56:BN56"/>
    <mergeCell ref="BO56:BP56"/>
    <mergeCell ref="BQ56:BR56"/>
    <mergeCell ref="BQ55:BR55"/>
    <mergeCell ref="H4:K4"/>
    <mergeCell ref="AC7:AG7"/>
    <mergeCell ref="BG57:BH57"/>
    <mergeCell ref="BI57:BJ57"/>
    <mergeCell ref="BI56:BJ56"/>
    <mergeCell ref="BE53:BF53"/>
    <mergeCell ref="BG53:BH53"/>
    <mergeCell ref="BG54:BH54"/>
    <mergeCell ref="BI54:BJ54"/>
    <mergeCell ref="AZ53:BA53"/>
    <mergeCell ref="BW57:BX57"/>
    <mergeCell ref="BY57:BZ57"/>
    <mergeCell ref="BU56:BV56"/>
    <mergeCell ref="BQ57:BR57"/>
    <mergeCell ref="BS57:BT57"/>
    <mergeCell ref="BE56:BF56"/>
    <mergeCell ref="BG56:BH56"/>
    <mergeCell ref="BU57:BV57"/>
    <mergeCell ref="BE57:BF57"/>
    <mergeCell ref="BS56:BT56"/>
    <mergeCell ref="BW56:BX56"/>
    <mergeCell ref="BY56:BZ56"/>
    <mergeCell ref="BU55:BV55"/>
    <mergeCell ref="BW55:BX55"/>
    <mergeCell ref="BY55:BZ55"/>
    <mergeCell ref="BU54:BV54"/>
    <mergeCell ref="BW54:BX54"/>
    <mergeCell ref="BY54:BZ54"/>
    <mergeCell ref="BS55:BT55"/>
    <mergeCell ref="BE55:BF55"/>
    <mergeCell ref="BG55:BH55"/>
    <mergeCell ref="BI55:BJ55"/>
    <mergeCell ref="BK55:BL55"/>
    <mergeCell ref="BM55:BN55"/>
    <mergeCell ref="BO55:BP55"/>
    <mergeCell ref="BU53:BV53"/>
    <mergeCell ref="BW53:BX53"/>
    <mergeCell ref="BY53:BZ53"/>
    <mergeCell ref="BQ54:BR54"/>
    <mergeCell ref="BQ53:BR53"/>
    <mergeCell ref="BS53:BT53"/>
    <mergeCell ref="BS54:BT54"/>
    <mergeCell ref="BK56:BL56"/>
    <mergeCell ref="BK57:BL57"/>
    <mergeCell ref="BM54:BN54"/>
    <mergeCell ref="BO54:BP54"/>
    <mergeCell ref="BM53:BN53"/>
    <mergeCell ref="BO53:BP53"/>
    <mergeCell ref="BM57:BN57"/>
    <mergeCell ref="BO57:BP57"/>
    <mergeCell ref="BK54:BL54"/>
    <mergeCell ref="BE54:BF54"/>
    <mergeCell ref="AX57:AY57"/>
    <mergeCell ref="AX56:AY56"/>
    <mergeCell ref="AZ56:BA56"/>
    <mergeCell ref="BK53:BL53"/>
    <mergeCell ref="AZ57:BA57"/>
    <mergeCell ref="BC53:BD53"/>
    <mergeCell ref="BC54:BD54"/>
    <mergeCell ref="BC55:BD55"/>
    <mergeCell ref="BC56:BD56"/>
    <mergeCell ref="BC57:BD57"/>
    <mergeCell ref="AJ57:AK57"/>
    <mergeCell ref="AL57:AM57"/>
    <mergeCell ref="AN57:AO57"/>
    <mergeCell ref="AP57:AQ57"/>
    <mergeCell ref="AT56:AU56"/>
    <mergeCell ref="AV56:AW56"/>
    <mergeCell ref="AV57:AW57"/>
    <mergeCell ref="AZ55:BA55"/>
    <mergeCell ref="AF56:AG56"/>
    <mergeCell ref="AH56:AI56"/>
    <mergeCell ref="AJ56:AK56"/>
    <mergeCell ref="AL56:AM56"/>
    <mergeCell ref="AN56:AO56"/>
    <mergeCell ref="AP56:AQ56"/>
    <mergeCell ref="AR56:AS56"/>
    <mergeCell ref="AV55:AW55"/>
    <mergeCell ref="AX55:AY55"/>
    <mergeCell ref="AX54:AY54"/>
    <mergeCell ref="AZ54:BA54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X10:AY10"/>
    <mergeCell ref="AX53:AY53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D55:AE55"/>
    <mergeCell ref="AD56:AE56"/>
    <mergeCell ref="AF53:AG53"/>
    <mergeCell ref="AH53:AI53"/>
    <mergeCell ref="BB10:BB11"/>
    <mergeCell ref="AF10:AG10"/>
    <mergeCell ref="AD53:AE53"/>
    <mergeCell ref="AD54:AE54"/>
    <mergeCell ref="AV54:AW54"/>
    <mergeCell ref="AR53:AS53"/>
    <mergeCell ref="BK10:BL10"/>
    <mergeCell ref="AJ53:AK53"/>
    <mergeCell ref="AL53:AM53"/>
    <mergeCell ref="AT53:AU53"/>
    <mergeCell ref="AV53:AW53"/>
    <mergeCell ref="AN53:AO53"/>
    <mergeCell ref="AP53:AQ53"/>
    <mergeCell ref="AT10:AU10"/>
    <mergeCell ref="AV10:AW10"/>
    <mergeCell ref="AJ10:AK10"/>
    <mergeCell ref="U57:V57"/>
    <mergeCell ref="BW10:BX10"/>
    <mergeCell ref="BY10:BZ10"/>
    <mergeCell ref="BM10:BN10"/>
    <mergeCell ref="BG10:BH10"/>
    <mergeCell ref="BO10:BP10"/>
    <mergeCell ref="BQ10:BR10"/>
    <mergeCell ref="BS10:BT10"/>
    <mergeCell ref="BU10:BV10"/>
    <mergeCell ref="BI10:BJ10"/>
    <mergeCell ref="AA56:AB56"/>
    <mergeCell ref="AH57:AI57"/>
    <mergeCell ref="Y56:Z56"/>
    <mergeCell ref="AD57:AE57"/>
    <mergeCell ref="AF57:AG57"/>
    <mergeCell ref="D10:D11"/>
    <mergeCell ref="Y57:Z57"/>
    <mergeCell ref="AA57:AB57"/>
    <mergeCell ref="I57:J57"/>
    <mergeCell ref="K57:L57"/>
    <mergeCell ref="Y55:Z55"/>
    <mergeCell ref="I56:J56"/>
    <mergeCell ref="K56:L56"/>
    <mergeCell ref="M56:N56"/>
    <mergeCell ref="O56:P56"/>
    <mergeCell ref="W57:X57"/>
    <mergeCell ref="M57:N57"/>
    <mergeCell ref="O57:P57"/>
    <mergeCell ref="Q57:R57"/>
    <mergeCell ref="S57:T57"/>
    <mergeCell ref="Q56:R56"/>
    <mergeCell ref="S56:T56"/>
    <mergeCell ref="U56:V56"/>
    <mergeCell ref="W56:X56"/>
    <mergeCell ref="Q55:R55"/>
    <mergeCell ref="S55:T55"/>
    <mergeCell ref="U55:V55"/>
    <mergeCell ref="W55:X55"/>
    <mergeCell ref="E57:F57"/>
    <mergeCell ref="G55:H55"/>
    <mergeCell ref="G56:H56"/>
    <mergeCell ref="G57:H57"/>
    <mergeCell ref="E55:F55"/>
    <mergeCell ref="E56:F56"/>
    <mergeCell ref="AA54:AB54"/>
    <mergeCell ref="S54:T54"/>
    <mergeCell ref="U54:V54"/>
    <mergeCell ref="W54:X54"/>
    <mergeCell ref="Y54:Z54"/>
    <mergeCell ref="I55:J55"/>
    <mergeCell ref="K55:L55"/>
    <mergeCell ref="M55:N55"/>
    <mergeCell ref="O55:P55"/>
    <mergeCell ref="AA55:AB55"/>
    <mergeCell ref="Q54:R54"/>
    <mergeCell ref="E54:F54"/>
    <mergeCell ref="G54:H54"/>
    <mergeCell ref="I54:J54"/>
    <mergeCell ref="K54:L54"/>
    <mergeCell ref="M54:N54"/>
    <mergeCell ref="O54:P54"/>
    <mergeCell ref="Q53:R53"/>
    <mergeCell ref="S53:T53"/>
    <mergeCell ref="U53:V53"/>
    <mergeCell ref="W53:X53"/>
    <mergeCell ref="Y53:Z53"/>
    <mergeCell ref="AA53:AB53"/>
    <mergeCell ref="E53:F53"/>
    <mergeCell ref="G53:H53"/>
    <mergeCell ref="I53:J53"/>
    <mergeCell ref="K53:L53"/>
    <mergeCell ref="M53:N53"/>
    <mergeCell ref="O53:P53"/>
    <mergeCell ref="Y5:AB5"/>
    <mergeCell ref="V5:X5"/>
    <mergeCell ref="D7:H7"/>
    <mergeCell ref="I7:P7"/>
    <mergeCell ref="T7:AB7"/>
    <mergeCell ref="Q7:S7"/>
    <mergeCell ref="D5:U5"/>
    <mergeCell ref="BC10:BD10"/>
    <mergeCell ref="BE10:BF10"/>
    <mergeCell ref="S10:T10"/>
    <mergeCell ref="U10:V10"/>
    <mergeCell ref="W10:X10"/>
    <mergeCell ref="Y10:Z10"/>
    <mergeCell ref="AA10:AB10"/>
    <mergeCell ref="AC10:AC11"/>
    <mergeCell ref="AR10:AS10"/>
    <mergeCell ref="AH10:AI10"/>
    <mergeCell ref="M10:N10"/>
    <mergeCell ref="AD10:AE10"/>
    <mergeCell ref="O10:P10"/>
    <mergeCell ref="Q10:R10"/>
    <mergeCell ref="E10:F10"/>
    <mergeCell ref="G10:H10"/>
    <mergeCell ref="I10:J10"/>
    <mergeCell ref="K10:L10"/>
    <mergeCell ref="AP10:AQ10"/>
    <mergeCell ref="AC5:AT5"/>
    <mergeCell ref="AU5:AW5"/>
    <mergeCell ref="AX5:BA5"/>
    <mergeCell ref="AH7:AO7"/>
    <mergeCell ref="AP7:AR7"/>
    <mergeCell ref="AS7:BA7"/>
    <mergeCell ref="AL10:AM10"/>
    <mergeCell ref="AN10:AO10"/>
    <mergeCell ref="AZ10:BA10"/>
    <mergeCell ref="BB5:BS5"/>
    <mergeCell ref="BT5:BV5"/>
    <mergeCell ref="BW5:BZ5"/>
    <mergeCell ref="BG7:BN7"/>
    <mergeCell ref="BO7:BQ7"/>
    <mergeCell ref="BR7:BZ7"/>
    <mergeCell ref="BB7:BF7"/>
  </mergeCells>
  <phoneticPr fontId="2" type="noConversion"/>
  <conditionalFormatting sqref="BZ12:BZ52 BA12:BA52 AG12:AG52 AB12:AB52 Z12:Z52 X12:X52 V12:V52 T12:T52 R12:R52 P12:P52 N12:N52 AY12:AY52 AW12:AW52 AU12:AU52 AS12:AS52 AQ12:AQ52 AO12:AO52 AM12:AM52 AK12:AK52 AI12:AI52 BX12:BX52 BV12:BV52 BT12:BT52 BR12:BR52 BP12:BP52 BN12:BN52 BL12:BL52 BJ12:BJ52 BH12:BH52 BF12:BF52 L12:L52 J12:J52 H12:H52">
    <cfRule type="cellIs" dxfId="11" priority="1" stopIfTrue="1" operator="equal">
      <formula>F12+H12-100</formula>
    </cfRule>
  </conditionalFormatting>
  <conditionalFormatting sqref="AE12:AE52 BD12:BD52">
    <cfRule type="cellIs" dxfId="10" priority="2" stopIfTrue="1" operator="equal">
      <formula>AB12+AE12-100</formula>
    </cfRule>
  </conditionalFormatting>
  <printOptions horizontalCentered="1"/>
  <pageMargins left="0.19685039370078741" right="0.19685039370078741" top="0.78740157480314965" bottom="0" header="0.39370078740157483" footer="0.39370078740157483"/>
  <pageSetup paperSize="9" orientation="landscape" r:id="rId1"/>
  <headerFooter alignWithMargins="0">
    <oddFooter>&amp;R&amp;"Arial,Negrito"&amp;8V.110324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Plan15">
    <outlinePr summaryBelow="0"/>
  </sheetPr>
  <dimension ref="A1:CG329"/>
  <sheetViews>
    <sheetView showGridLines="0" showRowColHeaders="0" showZeros="0" workbookViewId="0">
      <pane ySplit="14" topLeftCell="A15" activePane="bottomLeft" state="frozen"/>
      <selection pane="bottomLeft" activeCell="B15" sqref="B15:F15"/>
    </sheetView>
  </sheetViews>
  <sheetFormatPr defaultColWidth="1.7109375" defaultRowHeight="9.9499999999999993" customHeight="1"/>
  <cols>
    <col min="1" max="1" width="0.85546875" style="10" customWidth="1"/>
    <col min="2" max="50" width="1.7109375" style="7" customWidth="1"/>
    <col min="51" max="51" width="4.28515625" style="17" customWidth="1"/>
    <col min="52" max="70" width="1.7109375" style="7" customWidth="1"/>
    <col min="71" max="71" width="4.28515625" style="7" customWidth="1"/>
    <col min="72" max="72" width="16.7109375" style="7" customWidth="1"/>
    <col min="73" max="73" width="1.7109375" style="7" customWidth="1"/>
    <col min="74" max="81" width="6.7109375" style="196" hidden="1" customWidth="1"/>
    <col min="82" max="82" width="6.85546875" style="7" hidden="1" customWidth="1"/>
    <col min="83" max="85" width="1.7109375" style="7" hidden="1" customWidth="1"/>
    <col min="86" max="16384" width="1.7109375" style="7"/>
  </cols>
  <sheetData>
    <row r="1" spans="1:85" ht="50.1" customHeight="1">
      <c r="A1" s="5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158"/>
    </row>
    <row r="2" spans="1:85" ht="6" customHeight="1">
      <c r="A2" s="5"/>
      <c r="C2" s="729" t="s">
        <v>86</v>
      </c>
      <c r="D2" s="729"/>
      <c r="E2" s="729"/>
      <c r="F2" s="812">
        <v>41813</v>
      </c>
      <c r="G2" s="812"/>
      <c r="H2" s="812"/>
      <c r="I2" s="812"/>
      <c r="J2" s="812"/>
      <c r="K2" s="812"/>
      <c r="L2" s="812"/>
      <c r="M2" s="4"/>
      <c r="N2" s="4"/>
      <c r="O2" s="4"/>
      <c r="P2" s="4"/>
      <c r="Q2" s="4"/>
      <c r="R2" s="4"/>
      <c r="AC2" s="4"/>
      <c r="AD2" s="4"/>
      <c r="AE2" s="4"/>
      <c r="AF2" s="4"/>
      <c r="AG2" s="4"/>
      <c r="AH2" s="4"/>
      <c r="AI2" s="4"/>
      <c r="AJ2" s="4"/>
      <c r="AK2" s="37"/>
      <c r="AL2" s="37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158"/>
    </row>
    <row r="3" spans="1:85" ht="5.25" customHeight="1" thickBot="1">
      <c r="A3" s="5"/>
      <c r="C3" s="729"/>
      <c r="D3" s="729"/>
      <c r="E3" s="729"/>
      <c r="F3" s="849"/>
      <c r="G3" s="849"/>
      <c r="H3" s="849"/>
      <c r="I3" s="849"/>
      <c r="J3" s="849"/>
      <c r="K3" s="849"/>
      <c r="L3" s="849"/>
      <c r="M3" s="4"/>
      <c r="N3" s="4"/>
      <c r="O3" s="4"/>
      <c r="P3" s="4"/>
      <c r="AF3" s="4"/>
      <c r="AG3" s="4"/>
      <c r="AH3" s="4"/>
      <c r="AI3" s="4"/>
      <c r="AK3" s="9"/>
      <c r="AL3" s="9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158"/>
    </row>
    <row r="4" spans="1:85" ht="3.95" customHeight="1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37"/>
      <c r="AL4" s="37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158"/>
    </row>
    <row r="5" spans="1:85" ht="15" customHeight="1">
      <c r="B5" s="850" t="s">
        <v>87</v>
      </c>
      <c r="C5" s="850"/>
      <c r="D5" s="850"/>
      <c r="E5" s="850"/>
      <c r="F5" s="850"/>
      <c r="G5" s="850"/>
      <c r="H5" s="850"/>
      <c r="I5" s="850"/>
      <c r="J5" s="850"/>
      <c r="K5" s="850"/>
      <c r="L5" s="850"/>
      <c r="M5" s="850"/>
      <c r="N5" s="850"/>
      <c r="O5" s="850"/>
      <c r="P5" s="850"/>
      <c r="Q5" s="850"/>
      <c r="R5" s="850"/>
      <c r="S5" s="850"/>
      <c r="T5" s="850"/>
      <c r="U5" s="850"/>
      <c r="V5" s="850"/>
      <c r="W5" s="850"/>
      <c r="X5" s="850"/>
      <c r="Y5" s="850"/>
      <c r="Z5" s="850"/>
      <c r="AA5" s="850"/>
      <c r="AB5" s="850"/>
      <c r="AC5" s="850"/>
      <c r="AD5" s="850"/>
      <c r="AE5" s="850"/>
      <c r="AF5" s="850"/>
      <c r="AG5" s="850"/>
      <c r="AH5" s="850"/>
      <c r="AI5" s="850"/>
      <c r="AJ5" s="850"/>
      <c r="AK5" s="850"/>
      <c r="AL5" s="850"/>
      <c r="AM5" s="850"/>
      <c r="AN5" s="850"/>
      <c r="AO5" s="850"/>
      <c r="AP5" s="850"/>
      <c r="AQ5" s="850"/>
      <c r="AR5" s="850"/>
      <c r="AS5" s="850"/>
      <c r="AT5" s="850"/>
      <c r="AU5" s="850"/>
      <c r="AV5" s="850"/>
      <c r="AW5" s="850"/>
      <c r="AX5" s="850"/>
    </row>
    <row r="6" spans="1:85" ht="9.9499999999999993" customHeight="1">
      <c r="AZ6" s="549"/>
      <c r="BA6" s="850" t="s">
        <v>433</v>
      </c>
      <c r="BB6" s="850"/>
      <c r="BC6" s="850"/>
      <c r="BD6" s="850"/>
      <c r="BE6" s="850"/>
      <c r="BF6" s="850"/>
      <c r="BG6" s="850"/>
      <c r="BH6" s="850"/>
      <c r="BI6" s="850"/>
      <c r="BJ6" s="850"/>
      <c r="BK6" s="850"/>
      <c r="BL6" s="850"/>
      <c r="BM6" s="850"/>
      <c r="BN6" s="864" t="s">
        <v>518</v>
      </c>
      <c r="BO6" s="864"/>
      <c r="BP6" s="864"/>
      <c r="BQ6" s="864"/>
    </row>
    <row r="7" spans="1:85" ht="12" customHeight="1">
      <c r="B7" s="732" t="s">
        <v>81</v>
      </c>
      <c r="C7" s="732"/>
      <c r="D7" s="732"/>
      <c r="E7" s="732"/>
      <c r="F7" s="732"/>
      <c r="G7" s="732"/>
      <c r="H7" s="732"/>
      <c r="I7" s="732"/>
      <c r="J7" s="732"/>
      <c r="K7" s="732"/>
      <c r="L7" s="732"/>
      <c r="M7" s="732"/>
      <c r="N7" s="732"/>
      <c r="O7" s="732"/>
      <c r="P7" s="732"/>
      <c r="Q7" s="732"/>
      <c r="R7" s="732"/>
      <c r="S7" s="814" t="str">
        <f>'O2'!S7</f>
        <v>Prefeitura Municipal de Otacílio Costa</v>
      </c>
      <c r="T7" s="826"/>
      <c r="U7" s="826"/>
      <c r="V7" s="826"/>
      <c r="W7" s="826"/>
      <c r="X7" s="826"/>
      <c r="Y7" s="826"/>
      <c r="Z7" s="826"/>
      <c r="AA7" s="826"/>
      <c r="AB7" s="826"/>
      <c r="AC7" s="826"/>
      <c r="AD7" s="826"/>
      <c r="AE7" s="826"/>
      <c r="AF7" s="826"/>
      <c r="AG7" s="826"/>
      <c r="AH7" s="826"/>
      <c r="AI7" s="826"/>
      <c r="AJ7" s="826"/>
      <c r="AK7" s="826"/>
      <c r="AL7" s="826"/>
      <c r="AM7" s="826"/>
      <c r="AN7" s="826"/>
      <c r="AO7" s="826"/>
      <c r="AP7" s="826"/>
      <c r="AQ7" s="826"/>
      <c r="AR7" s="826"/>
      <c r="AS7" s="826"/>
      <c r="AT7" s="826"/>
      <c r="AU7" s="826"/>
      <c r="AV7" s="826"/>
      <c r="AW7" s="826"/>
      <c r="AX7" s="826"/>
      <c r="AY7" s="827"/>
      <c r="AZ7" s="548"/>
      <c r="BA7" s="850"/>
      <c r="BB7" s="850"/>
      <c r="BC7" s="850"/>
      <c r="BD7" s="850"/>
      <c r="BE7" s="850"/>
      <c r="BF7" s="850"/>
      <c r="BG7" s="850"/>
      <c r="BH7" s="850"/>
      <c r="BI7" s="850"/>
      <c r="BJ7" s="850"/>
      <c r="BK7" s="850"/>
      <c r="BL7" s="850"/>
      <c r="BM7" s="850"/>
      <c r="BN7" s="864"/>
      <c r="BO7" s="864"/>
      <c r="BP7" s="864"/>
      <c r="BQ7" s="864"/>
      <c r="BT7" s="546"/>
    </row>
    <row r="8" spans="1:85" ht="3" customHeight="1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159"/>
      <c r="AZ8" s="151"/>
      <c r="BA8" s="151"/>
      <c r="BB8" s="151"/>
      <c r="BC8" s="151"/>
    </row>
    <row r="9" spans="1:85" s="10" customFormat="1" ht="13.5" customHeight="1">
      <c r="B9" s="62" t="s">
        <v>40</v>
      </c>
      <c r="C9" s="62"/>
      <c r="D9" s="62"/>
      <c r="E9" s="62"/>
      <c r="F9" s="62"/>
      <c r="G9" s="62"/>
      <c r="H9" s="62"/>
      <c r="I9" s="62"/>
      <c r="J9" s="62"/>
      <c r="K9" s="32"/>
      <c r="L9" s="735" t="str">
        <f>'O2'!L9</f>
        <v>Conclusão quadra Fundo do Campo</v>
      </c>
      <c r="M9" s="857"/>
      <c r="N9" s="857"/>
      <c r="O9" s="857"/>
      <c r="P9" s="857"/>
      <c r="Q9" s="857"/>
      <c r="R9" s="857"/>
      <c r="S9" s="857"/>
      <c r="T9" s="857"/>
      <c r="U9" s="857"/>
      <c r="V9" s="857"/>
      <c r="W9" s="857"/>
      <c r="X9" s="857"/>
      <c r="Y9" s="857"/>
      <c r="Z9" s="857"/>
      <c r="AA9" s="857"/>
      <c r="AB9" s="857"/>
      <c r="AC9" s="857"/>
      <c r="AD9" s="857"/>
      <c r="AE9" s="857"/>
      <c r="AF9" s="857"/>
      <c r="AG9" s="857"/>
      <c r="AH9" s="857"/>
      <c r="AI9" s="857"/>
      <c r="AJ9" s="857"/>
      <c r="AK9" s="857"/>
      <c r="AL9" s="857"/>
      <c r="AM9" s="857"/>
      <c r="AN9" s="857"/>
      <c r="AO9" s="857"/>
      <c r="AP9" s="857"/>
      <c r="AQ9" s="857"/>
      <c r="AR9" s="857"/>
      <c r="AS9" s="857"/>
      <c r="AT9" s="857"/>
      <c r="AU9" s="857"/>
      <c r="AV9" s="857"/>
      <c r="AW9" s="857"/>
      <c r="AX9" s="857"/>
      <c r="AY9" s="858"/>
      <c r="AZ9" s="547"/>
      <c r="BA9" s="7"/>
      <c r="BB9" s="7"/>
      <c r="BC9" s="7"/>
      <c r="BV9" s="202"/>
      <c r="BW9" s="202"/>
      <c r="BX9" s="202"/>
      <c r="BY9" s="202"/>
      <c r="BZ9" s="202"/>
      <c r="CA9" s="202"/>
      <c r="CB9" s="202"/>
      <c r="CC9" s="202"/>
    </row>
    <row r="10" spans="1:85" s="10" customFormat="1" ht="3" customHeight="1">
      <c r="B10" s="62"/>
      <c r="C10" s="62"/>
      <c r="D10" s="62"/>
      <c r="E10" s="62"/>
      <c r="F10" s="62"/>
      <c r="G10" s="62"/>
      <c r="H10" s="62"/>
      <c r="I10" s="62"/>
      <c r="J10" s="62"/>
      <c r="K10" s="32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60"/>
      <c r="AZ10" s="28"/>
      <c r="BA10" s="28"/>
      <c r="BB10" s="28"/>
      <c r="BC10" s="28"/>
      <c r="BV10" s="202"/>
      <c r="BW10" s="202"/>
      <c r="BX10" s="202"/>
      <c r="BY10" s="202"/>
      <c r="BZ10" s="202"/>
      <c r="CA10" s="202"/>
      <c r="CB10" s="202"/>
      <c r="CC10" s="202"/>
    </row>
    <row r="11" spans="1:85" s="31" customFormat="1" ht="12" customHeight="1">
      <c r="A11" s="30"/>
      <c r="B11" s="733" t="s">
        <v>82</v>
      </c>
      <c r="C11" s="733"/>
      <c r="D11" s="733"/>
      <c r="E11" s="733"/>
      <c r="F11" s="733"/>
      <c r="G11" s="733"/>
      <c r="H11" s="733"/>
      <c r="I11" s="734"/>
      <c r="J11" s="59" t="str">
        <f>'O2'!J11</f>
        <v>263097-6</v>
      </c>
      <c r="K11" s="60"/>
      <c r="L11" s="60"/>
      <c r="M11" s="60"/>
      <c r="N11" s="60"/>
      <c r="O11" s="60"/>
      <c r="P11" s="60"/>
      <c r="Q11" s="60"/>
      <c r="R11" s="61"/>
      <c r="AY11" s="17"/>
      <c r="AZ11" s="731"/>
      <c r="BA11" s="731"/>
      <c r="BB11" s="731"/>
      <c r="BC11" s="731"/>
      <c r="BV11" s="205"/>
      <c r="BW11" s="205"/>
      <c r="BX11" s="205"/>
      <c r="BY11" s="205"/>
      <c r="BZ11" s="205"/>
      <c r="CA11" s="205"/>
      <c r="CB11" s="205"/>
      <c r="CC11" s="205"/>
    </row>
    <row r="12" spans="1:85" s="10" customFormat="1" ht="9.9499999999999993" customHeight="1">
      <c r="B12" s="11"/>
      <c r="C12" s="11"/>
      <c r="D12" s="11"/>
      <c r="E12" s="11"/>
      <c r="F12" s="11"/>
      <c r="G12" s="11"/>
      <c r="H12" s="11"/>
      <c r="I12" s="11"/>
      <c r="J12" s="36"/>
      <c r="K12" s="36"/>
      <c r="L12" s="36"/>
      <c r="M12" s="36"/>
      <c r="N12" s="36"/>
      <c r="O12" s="36"/>
      <c r="P12" s="36"/>
      <c r="Q12" s="36"/>
      <c r="R12" s="36"/>
      <c r="S12" s="12"/>
      <c r="T12" s="12"/>
      <c r="U12" s="12"/>
      <c r="V12" s="12"/>
      <c r="W12" s="12"/>
      <c r="X12" s="12"/>
      <c r="Y12" s="12"/>
      <c r="Z12" s="12"/>
      <c r="AA12" s="12"/>
      <c r="AB12" s="103"/>
      <c r="AC12" s="103"/>
      <c r="AD12" s="103"/>
      <c r="AE12" s="103"/>
      <c r="AF12" s="866" t="s">
        <v>144</v>
      </c>
      <c r="AG12" s="866"/>
      <c r="AH12" s="866"/>
      <c r="AI12" s="866"/>
      <c r="AJ12" s="866"/>
      <c r="AK12" s="866"/>
      <c r="AL12" s="866"/>
      <c r="AM12" s="866"/>
      <c r="AN12" s="866"/>
      <c r="AO12" s="866"/>
      <c r="AP12" s="866"/>
      <c r="AQ12" s="866"/>
      <c r="AR12" s="866"/>
      <c r="AS12" s="866"/>
      <c r="AT12" s="866"/>
      <c r="AU12" s="866"/>
      <c r="AV12" s="866"/>
      <c r="AW12" s="866"/>
      <c r="AX12" s="866"/>
      <c r="AY12" s="866"/>
      <c r="AZ12" s="866" t="s">
        <v>145</v>
      </c>
      <c r="BA12" s="866"/>
      <c r="BB12" s="866"/>
      <c r="BC12" s="866"/>
      <c r="BD12" s="866"/>
      <c r="BE12" s="866"/>
      <c r="BF12" s="866"/>
      <c r="BG12" s="866"/>
      <c r="BH12" s="866"/>
      <c r="BI12" s="866"/>
      <c r="BJ12" s="866"/>
      <c r="BK12" s="866"/>
      <c r="BL12" s="866"/>
      <c r="BM12" s="866"/>
      <c r="BN12" s="866"/>
      <c r="BO12" s="866"/>
      <c r="BP12" s="866"/>
      <c r="BQ12" s="866"/>
      <c r="BR12" s="866"/>
      <c r="BS12" s="866"/>
      <c r="BV12" s="202"/>
      <c r="BW12" s="202"/>
      <c r="BX12" s="202"/>
      <c r="BY12" s="202"/>
      <c r="BZ12" s="202"/>
      <c r="CA12" s="202"/>
      <c r="CB12" s="202"/>
      <c r="CC12" s="202"/>
    </row>
    <row r="13" spans="1:85" ht="9.9499999999999993" customHeight="1">
      <c r="B13" s="818" t="s">
        <v>3</v>
      </c>
      <c r="C13" s="818"/>
      <c r="D13" s="818"/>
      <c r="E13" s="818"/>
      <c r="F13" s="818"/>
      <c r="G13" s="738" t="s">
        <v>90</v>
      </c>
      <c r="H13" s="738"/>
      <c r="I13" s="738"/>
      <c r="J13" s="738"/>
      <c r="K13" s="738"/>
      <c r="L13" s="738"/>
      <c r="M13" s="738"/>
      <c r="N13" s="738"/>
      <c r="O13" s="738"/>
      <c r="P13" s="738"/>
      <c r="Q13" s="738"/>
      <c r="R13" s="738"/>
      <c r="S13" s="738"/>
      <c r="T13" s="738"/>
      <c r="U13" s="738"/>
      <c r="V13" s="738"/>
      <c r="W13" s="738"/>
      <c r="X13" s="738"/>
      <c r="Y13" s="738"/>
      <c r="Z13" s="738"/>
      <c r="AA13" s="738"/>
      <c r="AB13" s="738"/>
      <c r="AC13" s="738" t="s">
        <v>0</v>
      </c>
      <c r="AD13" s="738"/>
      <c r="AE13" s="738"/>
      <c r="AF13" s="738" t="s">
        <v>1</v>
      </c>
      <c r="AG13" s="738"/>
      <c r="AH13" s="738"/>
      <c r="AI13" s="738"/>
      <c r="AJ13" s="738"/>
      <c r="AK13" s="738" t="s">
        <v>5</v>
      </c>
      <c r="AL13" s="738"/>
      <c r="AM13" s="738"/>
      <c r="AN13" s="738"/>
      <c r="AO13" s="738"/>
      <c r="AP13" s="738"/>
      <c r="AQ13" s="738"/>
      <c r="AR13" s="738"/>
      <c r="AS13" s="738"/>
      <c r="AT13" s="738"/>
      <c r="AU13" s="738"/>
      <c r="AV13" s="738"/>
      <c r="AW13" s="738"/>
      <c r="AX13" s="738"/>
      <c r="AY13" s="738" t="s">
        <v>230</v>
      </c>
      <c r="AZ13" s="738" t="s">
        <v>1</v>
      </c>
      <c r="BA13" s="738"/>
      <c r="BB13" s="738"/>
      <c r="BC13" s="738"/>
      <c r="BD13" s="738"/>
      <c r="BE13" s="738" t="s">
        <v>5</v>
      </c>
      <c r="BF13" s="738"/>
      <c r="BG13" s="738"/>
      <c r="BH13" s="738"/>
      <c r="BI13" s="738"/>
      <c r="BJ13" s="738"/>
      <c r="BK13" s="738"/>
      <c r="BL13" s="738"/>
      <c r="BM13" s="738"/>
      <c r="BN13" s="738"/>
      <c r="BO13" s="738"/>
      <c r="BP13" s="738"/>
      <c r="BQ13" s="738"/>
      <c r="BR13" s="738"/>
      <c r="BS13" s="738" t="s">
        <v>230</v>
      </c>
      <c r="BT13" s="538"/>
      <c r="BV13" s="195"/>
      <c r="BX13" s="197"/>
      <c r="BY13" s="199"/>
    </row>
    <row r="14" spans="1:85" ht="9.9499999999999993" customHeight="1">
      <c r="B14" s="818"/>
      <c r="C14" s="818"/>
      <c r="D14" s="818"/>
      <c r="E14" s="818"/>
      <c r="F14" s="818"/>
      <c r="G14" s="738"/>
      <c r="H14" s="738"/>
      <c r="I14" s="738"/>
      <c r="J14" s="738"/>
      <c r="K14" s="738"/>
      <c r="L14" s="738"/>
      <c r="M14" s="738"/>
      <c r="N14" s="738"/>
      <c r="O14" s="738"/>
      <c r="P14" s="738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  <c r="AD14" s="738"/>
      <c r="AE14" s="738"/>
      <c r="AF14" s="738"/>
      <c r="AG14" s="738"/>
      <c r="AH14" s="738"/>
      <c r="AI14" s="738"/>
      <c r="AJ14" s="738"/>
      <c r="AK14" s="738" t="s">
        <v>4</v>
      </c>
      <c r="AL14" s="738"/>
      <c r="AM14" s="738"/>
      <c r="AN14" s="738"/>
      <c r="AO14" s="738"/>
      <c r="AP14" s="738"/>
      <c r="AQ14" s="738"/>
      <c r="AR14" s="738" t="s">
        <v>2</v>
      </c>
      <c r="AS14" s="738"/>
      <c r="AT14" s="738"/>
      <c r="AU14" s="738"/>
      <c r="AV14" s="738"/>
      <c r="AW14" s="738"/>
      <c r="AX14" s="738"/>
      <c r="AY14" s="738"/>
      <c r="AZ14" s="738"/>
      <c r="BA14" s="738"/>
      <c r="BB14" s="738"/>
      <c r="BC14" s="738"/>
      <c r="BD14" s="738"/>
      <c r="BE14" s="738" t="s">
        <v>4</v>
      </c>
      <c r="BF14" s="738"/>
      <c r="BG14" s="738"/>
      <c r="BH14" s="738"/>
      <c r="BI14" s="738"/>
      <c r="BJ14" s="738"/>
      <c r="BK14" s="738"/>
      <c r="BL14" s="738" t="s">
        <v>2</v>
      </c>
      <c r="BM14" s="738"/>
      <c r="BN14" s="738"/>
      <c r="BO14" s="738"/>
      <c r="BP14" s="738"/>
      <c r="BQ14" s="738"/>
      <c r="BR14" s="738"/>
      <c r="BS14" s="738"/>
      <c r="BT14" s="539" t="s">
        <v>432</v>
      </c>
      <c r="BV14" s="228" t="s">
        <v>162</v>
      </c>
      <c r="BW14" s="227" t="s">
        <v>163</v>
      </c>
      <c r="BX14" s="228" t="s">
        <v>164</v>
      </c>
      <c r="BY14" s="228" t="s">
        <v>165</v>
      </c>
      <c r="BZ14" s="223" t="s">
        <v>115</v>
      </c>
      <c r="CA14" s="223" t="s">
        <v>120</v>
      </c>
      <c r="CB14" s="223" t="s">
        <v>166</v>
      </c>
      <c r="CC14" s="223" t="s">
        <v>121</v>
      </c>
      <c r="CD14" s="223" t="s">
        <v>32</v>
      </c>
    </row>
    <row r="15" spans="1:85" s="17" customFormat="1" ht="9.9499999999999993" customHeight="1">
      <c r="A15" s="16"/>
      <c r="B15" s="867">
        <f>'O1'!B15</f>
        <v>0</v>
      </c>
      <c r="C15" s="868"/>
      <c r="D15" s="868"/>
      <c r="E15" s="868"/>
      <c r="F15" s="868"/>
      <c r="G15" s="869" t="str">
        <f>'O1'!G15</f>
        <v>QUADRA FUNDO DO CAMPO (A LICITAR)</v>
      </c>
      <c r="H15" s="869"/>
      <c r="I15" s="869"/>
      <c r="J15" s="869"/>
      <c r="K15" s="869"/>
      <c r="L15" s="869"/>
      <c r="M15" s="869"/>
      <c r="N15" s="869"/>
      <c r="O15" s="869"/>
      <c r="P15" s="869"/>
      <c r="Q15" s="869"/>
      <c r="R15" s="869"/>
      <c r="S15" s="869"/>
      <c r="T15" s="869"/>
      <c r="U15" s="869"/>
      <c r="V15" s="869"/>
      <c r="W15" s="869"/>
      <c r="X15" s="869"/>
      <c r="Y15" s="869"/>
      <c r="Z15" s="869"/>
      <c r="AA15" s="869"/>
      <c r="AB15" s="869"/>
      <c r="AC15" s="870">
        <f>'O1'!AC15</f>
        <v>0</v>
      </c>
      <c r="AD15" s="870"/>
      <c r="AE15" s="870"/>
      <c r="AF15" s="865">
        <f>'O1'!AF15</f>
        <v>0</v>
      </c>
      <c r="AG15" s="865"/>
      <c r="AH15" s="865"/>
      <c r="AI15" s="865"/>
      <c r="AJ15" s="865"/>
      <c r="AK15" s="865">
        <f>'O2'!AK15</f>
        <v>0</v>
      </c>
      <c r="AL15" s="865"/>
      <c r="AM15" s="865"/>
      <c r="AN15" s="865"/>
      <c r="AO15" s="865"/>
      <c r="AP15" s="865"/>
      <c r="AQ15" s="865"/>
      <c r="AR15" s="859">
        <f>ROUND(AF15*AK15,2)</f>
        <v>0</v>
      </c>
      <c r="AS15" s="859"/>
      <c r="AT15" s="859"/>
      <c r="AU15" s="859"/>
      <c r="AV15" s="859"/>
      <c r="AW15" s="859"/>
      <c r="AX15" s="859"/>
      <c r="AY15" s="372">
        <f>'O1'!BI15</f>
        <v>0</v>
      </c>
      <c r="AZ15" s="709">
        <f>AF15</f>
        <v>0</v>
      </c>
      <c r="BA15" s="709"/>
      <c r="BB15" s="709"/>
      <c r="BC15" s="709"/>
      <c r="BD15" s="709"/>
      <c r="BE15" s="709">
        <f>AK15</f>
        <v>0</v>
      </c>
      <c r="BF15" s="709"/>
      <c r="BG15" s="709"/>
      <c r="BH15" s="709"/>
      <c r="BI15" s="709"/>
      <c r="BJ15" s="709"/>
      <c r="BK15" s="709"/>
      <c r="BL15" s="865">
        <f>ROUND(AZ15*BE15,2)</f>
        <v>0</v>
      </c>
      <c r="BM15" s="865"/>
      <c r="BN15" s="865"/>
      <c r="BO15" s="865"/>
      <c r="BP15" s="865"/>
      <c r="BQ15" s="865"/>
      <c r="BR15" s="865"/>
      <c r="BS15" s="565">
        <f>AY15</f>
        <v>0</v>
      </c>
      <c r="BT15" s="544"/>
      <c r="BV15" s="211" t="str">
        <f>IF(B15=0,BV14,IF(ISNONTEXT(B15)=TRUE,INT(B15),INT(LEFT(B15,FIND(".",B15)-1))))</f>
        <v>APROPRIAR O MACRO ITEM</v>
      </c>
      <c r="BW15" s="212">
        <f>IF(BW16=1,1,IF(B15&lt;&gt;0,1,IF(G15&lt;&gt;0,1,IF(AC15&lt;&gt;0,1,IF(AF15&lt;&gt;0,1,"")))))</f>
        <v>1</v>
      </c>
      <c r="BX15" s="213" t="str">
        <f>IF(BV15=0," ",IF(BV15&lt;&gt;BV14,BV15," "))</f>
        <v xml:space="preserve"> </v>
      </c>
      <c r="BY15" s="211">
        <f>COUNT(BX15:BX318)</f>
        <v>2</v>
      </c>
      <c r="BZ15" s="249">
        <f>IF(AND(AY15&lt;&gt;"R",AY15&lt;&gt;"C",AY15&lt;&gt;"CF",AY15&lt;&gt;"F")=TRUE,BL15*'Q3'!$CA$20,IF(BS15="R",BL15,0))</f>
        <v>0</v>
      </c>
      <c r="CA15" s="249">
        <f>IF(AND(AY15&lt;&gt;"R",AY15&lt;&gt;"C",AY15&lt;&gt;"CF",AY15&lt;&gt;"F")=TRUE,BL15*'Q3'!$CA$21,IF(BS15="C",BL15,0))</f>
        <v>0</v>
      </c>
      <c r="CB15" s="249">
        <f>IF(AND(AY15&lt;&gt;"R",AY15&lt;&gt;"C",AY15&lt;&gt;"CF",AY15&lt;&gt;"F")=TRUE,BL15*'Q3'!$CA$22,IF(BS15="CF",BL15,0))</f>
        <v>0</v>
      </c>
      <c r="CC15" s="249">
        <f>IF(AND(AY15&lt;&gt;"R",AY15&lt;&gt;"C",AY15&lt;&gt;"CF",AY15&lt;&gt;"F")=TRUE,BL15*'Q3'!$CA$23,IF(BS15="F",BL15,0))</f>
        <v>0</v>
      </c>
      <c r="CD15" s="478">
        <f>BL15</f>
        <v>0</v>
      </c>
      <c r="CE15" s="29">
        <f>'O2'!B15</f>
        <v>0</v>
      </c>
      <c r="CF15" s="29" t="str">
        <f>'O2'!G15</f>
        <v>QUADRA FUNDO DO CAMPO (A LICITAR)</v>
      </c>
      <c r="CG15" s="29">
        <f>'O2'!AC15</f>
        <v>0</v>
      </c>
    </row>
    <row r="16" spans="1:85" s="4" customFormat="1" ht="9.9499999999999993" customHeight="1">
      <c r="A16" s="16"/>
      <c r="B16" s="867">
        <f>'O1'!B16</f>
        <v>1</v>
      </c>
      <c r="C16" s="868"/>
      <c r="D16" s="868"/>
      <c r="E16" s="868"/>
      <c r="F16" s="868"/>
      <c r="G16" s="869" t="str">
        <f>'O1'!G16</f>
        <v>PAVIMENTAÇÕES</v>
      </c>
      <c r="H16" s="869"/>
      <c r="I16" s="869"/>
      <c r="J16" s="869"/>
      <c r="K16" s="869"/>
      <c r="L16" s="869"/>
      <c r="M16" s="869"/>
      <c r="N16" s="869"/>
      <c r="O16" s="869"/>
      <c r="P16" s="869"/>
      <c r="Q16" s="869"/>
      <c r="R16" s="869"/>
      <c r="S16" s="869"/>
      <c r="T16" s="869"/>
      <c r="U16" s="869"/>
      <c r="V16" s="869"/>
      <c r="W16" s="869"/>
      <c r="X16" s="869"/>
      <c r="Y16" s="869"/>
      <c r="Z16" s="869"/>
      <c r="AA16" s="869"/>
      <c r="AB16" s="869"/>
      <c r="AC16" s="870">
        <f>'O1'!AC16</f>
        <v>0</v>
      </c>
      <c r="AD16" s="870"/>
      <c r="AE16" s="870"/>
      <c r="AF16" s="782">
        <f>'O1'!AF16</f>
        <v>0</v>
      </c>
      <c r="AG16" s="782"/>
      <c r="AH16" s="782"/>
      <c r="AI16" s="782"/>
      <c r="AJ16" s="782"/>
      <c r="AK16" s="782">
        <f>'O2'!AK16</f>
        <v>58.55</v>
      </c>
      <c r="AL16" s="782"/>
      <c r="AM16" s="782"/>
      <c r="AN16" s="782"/>
      <c r="AO16" s="782"/>
      <c r="AP16" s="782"/>
      <c r="AQ16" s="782"/>
      <c r="AR16" s="851">
        <f t="shared" ref="AR16:AR79" si="0">ROUND(AF16*AK16,2)</f>
        <v>0</v>
      </c>
      <c r="AS16" s="851"/>
      <c r="AT16" s="851"/>
      <c r="AU16" s="851"/>
      <c r="AV16" s="851"/>
      <c r="AW16" s="851"/>
      <c r="AX16" s="851"/>
      <c r="AY16" s="373">
        <f>'O1'!BI16</f>
        <v>0</v>
      </c>
      <c r="AZ16" s="709">
        <f t="shared" ref="AZ16:AZ79" si="1">AF16</f>
        <v>0</v>
      </c>
      <c r="BA16" s="709"/>
      <c r="BB16" s="709"/>
      <c r="BC16" s="709"/>
      <c r="BD16" s="709"/>
      <c r="BE16" s="709">
        <f t="shared" ref="BE16:BE68" si="2">AK16</f>
        <v>58.55</v>
      </c>
      <c r="BF16" s="709"/>
      <c r="BG16" s="709"/>
      <c r="BH16" s="709"/>
      <c r="BI16" s="709"/>
      <c r="BJ16" s="709"/>
      <c r="BK16" s="709"/>
      <c r="BL16" s="782">
        <f t="shared" ref="BL16:BL79" si="3">ROUND(AZ16*BE16,2)</f>
        <v>0</v>
      </c>
      <c r="BM16" s="782"/>
      <c r="BN16" s="782"/>
      <c r="BO16" s="782"/>
      <c r="BP16" s="782"/>
      <c r="BQ16" s="782"/>
      <c r="BR16" s="782"/>
      <c r="BS16" s="564">
        <f t="shared" ref="BS16:BS79" si="4">AY16</f>
        <v>0</v>
      </c>
      <c r="BT16" s="176"/>
      <c r="BU16" s="17"/>
      <c r="BV16" s="211">
        <f t="shared" ref="BV16:BV79" si="5">IF(B16=0,BV15,IF(ISNONTEXT(B16)=TRUE,INT(B16),INT(LEFT(B16,FIND(".",B16)-1))))</f>
        <v>1</v>
      </c>
      <c r="BW16" s="212">
        <f t="shared" ref="BW16:BW79" si="6">IF(BW17=1,1,IF(B16&lt;&gt;0,1,IF(G16&lt;&gt;0,1,IF(AC16&lt;&gt;0,1,IF(AF16&lt;&gt;0,1,"")))))</f>
        <v>1</v>
      </c>
      <c r="BX16" s="213">
        <f t="shared" ref="BX16:BX79" si="7">IF(BV16=0," ",IF(BV16&lt;&gt;BV15,BV16," "))</f>
        <v>1</v>
      </c>
      <c r="BY16" s="199"/>
      <c r="BZ16" s="249">
        <f>IF(AND(AY16&lt;&gt;"R",AY16&lt;&gt;"C",AY16&lt;&gt;"CF",AY16&lt;&gt;"F")=TRUE,BL16*'Q3'!$CA$20,IF(BS16="R",BL16,0))</f>
        <v>0</v>
      </c>
      <c r="CA16" s="249">
        <f>IF(AND(AY16&lt;&gt;"R",AY16&lt;&gt;"C",AY16&lt;&gt;"CF",AY16&lt;&gt;"F")=TRUE,BL16*'Q3'!$CA$21,IF(BS16="C",BL16,0))</f>
        <v>0</v>
      </c>
      <c r="CB16" s="249">
        <f>IF(AND(AY16&lt;&gt;"R",AY16&lt;&gt;"C",AY16&lt;&gt;"CF",AY16&lt;&gt;"F")=TRUE,BL16*'Q3'!$CA$22,IF(BS16="CF",BL16,0))</f>
        <v>0</v>
      </c>
      <c r="CC16" s="249">
        <f>IF(AND(AY16&lt;&gt;"R",AY16&lt;&gt;"C",AY16&lt;&gt;"CF",AY16&lt;&gt;"F")=TRUE,BL16*'Q3'!$CA$23,IF(BS16="F",BL16,0))</f>
        <v>0</v>
      </c>
      <c r="CD16" s="478">
        <f t="shared" ref="CD16:CD79" si="8">BL16</f>
        <v>0</v>
      </c>
      <c r="CE16" s="29">
        <f>'O2'!B16</f>
        <v>1</v>
      </c>
      <c r="CF16" s="29" t="str">
        <f>'O2'!G16</f>
        <v>PAVIMENTAÇÕES</v>
      </c>
      <c r="CG16" s="29">
        <f>'O2'!AC16</f>
        <v>0</v>
      </c>
    </row>
    <row r="17" spans="1:85" s="4" customFormat="1" ht="9.9499999999999993" customHeight="1">
      <c r="A17" s="16"/>
      <c r="B17" s="867" t="str">
        <f>'O1'!B17</f>
        <v>1.1</v>
      </c>
      <c r="C17" s="868"/>
      <c r="D17" s="868"/>
      <c r="E17" s="868"/>
      <c r="F17" s="868"/>
      <c r="G17" s="869" t="str">
        <f>'O1'!G17</f>
        <v>PISO DE CONCRETO LIXADO E= 7CM SOB PISO DE CONCRETO EXISTENTE</v>
      </c>
      <c r="H17" s="869"/>
      <c r="I17" s="869"/>
      <c r="J17" s="869"/>
      <c r="K17" s="869"/>
      <c r="L17" s="869"/>
      <c r="M17" s="869"/>
      <c r="N17" s="869"/>
      <c r="O17" s="869"/>
      <c r="P17" s="869"/>
      <c r="Q17" s="869"/>
      <c r="R17" s="869"/>
      <c r="S17" s="869"/>
      <c r="T17" s="869"/>
      <c r="U17" s="869"/>
      <c r="V17" s="869"/>
      <c r="W17" s="869"/>
      <c r="X17" s="869"/>
      <c r="Y17" s="869"/>
      <c r="Z17" s="869"/>
      <c r="AA17" s="869"/>
      <c r="AB17" s="869"/>
      <c r="AC17" s="870" t="str">
        <f>'O1'!AC17</f>
        <v>M2</v>
      </c>
      <c r="AD17" s="870"/>
      <c r="AE17" s="870"/>
      <c r="AF17" s="782">
        <f>'O1'!AF17</f>
        <v>700</v>
      </c>
      <c r="AG17" s="782"/>
      <c r="AH17" s="782"/>
      <c r="AI17" s="782"/>
      <c r="AJ17" s="782"/>
      <c r="AK17" s="782">
        <f>'O2'!AK17</f>
        <v>360</v>
      </c>
      <c r="AL17" s="782"/>
      <c r="AM17" s="782"/>
      <c r="AN17" s="782"/>
      <c r="AO17" s="782"/>
      <c r="AP17" s="782"/>
      <c r="AQ17" s="782"/>
      <c r="AR17" s="851">
        <f t="shared" si="0"/>
        <v>252000</v>
      </c>
      <c r="AS17" s="851"/>
      <c r="AT17" s="851"/>
      <c r="AU17" s="851"/>
      <c r="AV17" s="851"/>
      <c r="AW17" s="851"/>
      <c r="AX17" s="851"/>
      <c r="AY17" s="373">
        <f>'O1'!BI17</f>
        <v>0</v>
      </c>
      <c r="AZ17" s="709">
        <f>AF17</f>
        <v>700</v>
      </c>
      <c r="BA17" s="709"/>
      <c r="BB17" s="709"/>
      <c r="BC17" s="709"/>
      <c r="BD17" s="709"/>
      <c r="BE17" s="709">
        <f t="shared" si="2"/>
        <v>360</v>
      </c>
      <c r="BF17" s="709"/>
      <c r="BG17" s="709"/>
      <c r="BH17" s="709"/>
      <c r="BI17" s="709"/>
      <c r="BJ17" s="709"/>
      <c r="BK17" s="709"/>
      <c r="BL17" s="782">
        <f t="shared" si="3"/>
        <v>252000</v>
      </c>
      <c r="BM17" s="782"/>
      <c r="BN17" s="782"/>
      <c r="BO17" s="782"/>
      <c r="BP17" s="782"/>
      <c r="BQ17" s="782"/>
      <c r="BR17" s="782"/>
      <c r="BS17" s="564">
        <f t="shared" si="4"/>
        <v>0</v>
      </c>
      <c r="BT17" s="176"/>
      <c r="BU17" s="17"/>
      <c r="BV17" s="211">
        <f t="shared" si="5"/>
        <v>1</v>
      </c>
      <c r="BW17" s="212">
        <f t="shared" si="6"/>
        <v>1</v>
      </c>
      <c r="BX17" s="213" t="str">
        <f t="shared" si="7"/>
        <v xml:space="preserve"> </v>
      </c>
      <c r="BY17" s="199"/>
      <c r="BZ17" s="249">
        <f>IF(AND(AY17&lt;&gt;"R",AY17&lt;&gt;"C",AY17&lt;&gt;"CF",AY17&lt;&gt;"F")=TRUE,BL17*'Q3'!$CA$20,IF(BS17="R",BL17,0))</f>
        <v>4983.9689421116746</v>
      </c>
      <c r="CA17" s="249">
        <f>IF(AND(AY17&lt;&gt;"R",AY17&lt;&gt;"C",AY17&lt;&gt;"CF",AY17&lt;&gt;"F")=TRUE,BL17*'Q3'!$CA$21,IF(BS17="C",BL17,0))</f>
        <v>247016.03105788832</v>
      </c>
      <c r="CB17" s="249">
        <f>IF(AND(AY17&lt;&gt;"R",AY17&lt;&gt;"C",AY17&lt;&gt;"CF",AY17&lt;&gt;"F")=TRUE,BL17*'Q3'!$CA$22,IF(BS17="CF",BL17,0))</f>
        <v>0</v>
      </c>
      <c r="CC17" s="249">
        <f>IF(AND(AY17&lt;&gt;"R",AY17&lt;&gt;"C",AY17&lt;&gt;"CF",AY17&lt;&gt;"F")=TRUE,BL17*'Q3'!$CA$23,IF(BS17="F",BL17,0))</f>
        <v>0</v>
      </c>
      <c r="CD17" s="478">
        <f t="shared" si="8"/>
        <v>252000</v>
      </c>
      <c r="CE17" s="29" t="str">
        <f>'O2'!B17</f>
        <v>1.1</v>
      </c>
      <c r="CF17" s="29" t="str">
        <f>'O2'!G17</f>
        <v>PISO DE CONCRETO LIXADO E= 7CM SOB PISO DE CONCRETO EXISTENTE</v>
      </c>
      <c r="CG17" s="29" t="str">
        <f>'O2'!AC17</f>
        <v>M2</v>
      </c>
    </row>
    <row r="18" spans="1:85" s="4" customFormat="1" ht="9.9499999999999993" customHeight="1">
      <c r="A18" s="16"/>
      <c r="B18" s="867" t="str">
        <f>'O1'!B18</f>
        <v>1.2</v>
      </c>
      <c r="C18" s="868"/>
      <c r="D18" s="868"/>
      <c r="E18" s="868"/>
      <c r="F18" s="868"/>
      <c r="G18" s="869" t="str">
        <f>'O1'!G18</f>
        <v>TRANSPORTE DO CONCREATO DMT 75KM PESO ESPECIFICO 2,2T/M3</v>
      </c>
      <c r="H18" s="869"/>
      <c r="I18" s="869"/>
      <c r="J18" s="869"/>
      <c r="K18" s="869"/>
      <c r="L18" s="869"/>
      <c r="M18" s="869"/>
      <c r="N18" s="869"/>
      <c r="O18" s="869"/>
      <c r="P18" s="869"/>
      <c r="Q18" s="869"/>
      <c r="R18" s="869"/>
      <c r="S18" s="869"/>
      <c r="T18" s="869"/>
      <c r="U18" s="869"/>
      <c r="V18" s="869"/>
      <c r="W18" s="869"/>
      <c r="X18" s="869"/>
      <c r="Y18" s="869"/>
      <c r="Z18" s="869"/>
      <c r="AA18" s="869"/>
      <c r="AB18" s="869"/>
      <c r="AC18" s="870" t="str">
        <f>'O1'!AC18</f>
        <v>TXKM</v>
      </c>
      <c r="AD18" s="870"/>
      <c r="AE18" s="870"/>
      <c r="AF18" s="782">
        <f>'O1'!AF18</f>
        <v>8085</v>
      </c>
      <c r="AG18" s="782"/>
      <c r="AH18" s="782"/>
      <c r="AI18" s="782"/>
      <c r="AJ18" s="782"/>
      <c r="AK18" s="782">
        <f>'O2'!AK18</f>
        <v>135</v>
      </c>
      <c r="AL18" s="782"/>
      <c r="AM18" s="782"/>
      <c r="AN18" s="782"/>
      <c r="AO18" s="782"/>
      <c r="AP18" s="782"/>
      <c r="AQ18" s="782"/>
      <c r="AR18" s="851">
        <f t="shared" si="0"/>
        <v>1091475</v>
      </c>
      <c r="AS18" s="851"/>
      <c r="AT18" s="851"/>
      <c r="AU18" s="851"/>
      <c r="AV18" s="851"/>
      <c r="AW18" s="851"/>
      <c r="AX18" s="851"/>
      <c r="AY18" s="373">
        <f>'O1'!BI18</f>
        <v>0</v>
      </c>
      <c r="AZ18" s="709">
        <f>AF18</f>
        <v>8085</v>
      </c>
      <c r="BA18" s="709"/>
      <c r="BB18" s="709"/>
      <c r="BC18" s="709"/>
      <c r="BD18" s="709"/>
      <c r="BE18" s="709">
        <f t="shared" si="2"/>
        <v>135</v>
      </c>
      <c r="BF18" s="709"/>
      <c r="BG18" s="709"/>
      <c r="BH18" s="709"/>
      <c r="BI18" s="709"/>
      <c r="BJ18" s="709"/>
      <c r="BK18" s="709"/>
      <c r="BL18" s="782">
        <f t="shared" si="3"/>
        <v>1091475</v>
      </c>
      <c r="BM18" s="782"/>
      <c r="BN18" s="782"/>
      <c r="BO18" s="782"/>
      <c r="BP18" s="782"/>
      <c r="BQ18" s="782"/>
      <c r="BR18" s="782"/>
      <c r="BS18" s="564">
        <f t="shared" si="4"/>
        <v>0</v>
      </c>
      <c r="BT18" s="176"/>
      <c r="BU18" s="17"/>
      <c r="BV18" s="211">
        <f t="shared" si="5"/>
        <v>1</v>
      </c>
      <c r="BW18" s="212">
        <f t="shared" si="6"/>
        <v>1</v>
      </c>
      <c r="BX18" s="213" t="str">
        <f t="shared" si="7"/>
        <v xml:space="preserve"> </v>
      </c>
      <c r="BY18" s="199"/>
      <c r="BZ18" s="249">
        <f>IF(AND(AY18&lt;&gt;"R",AY18&lt;&gt;"C",AY18&lt;&gt;"CF",AY18&lt;&gt;"F")=TRUE,BL18*'Q3'!$CA$20,IF(BS18="R",BL18,0))</f>
        <v>21586.815480521189</v>
      </c>
      <c r="CA18" s="249">
        <f>IF(AND(AY18&lt;&gt;"R",AY18&lt;&gt;"C",AY18&lt;&gt;"CF",AY18&lt;&gt;"F")=TRUE,BL18*'Q3'!$CA$21,IF(BS18="C",BL18,0))</f>
        <v>1069888.1845194788</v>
      </c>
      <c r="CB18" s="249">
        <f>IF(AND(AY18&lt;&gt;"R",AY18&lt;&gt;"C",AY18&lt;&gt;"CF",AY18&lt;&gt;"F")=TRUE,BL18*'Q3'!$CA$22,IF(BS18="CF",BL18,0))</f>
        <v>0</v>
      </c>
      <c r="CC18" s="249">
        <f>IF(AND(AY18&lt;&gt;"R",AY18&lt;&gt;"C",AY18&lt;&gt;"CF",AY18&lt;&gt;"F")=TRUE,BL18*'Q3'!$CA$23,IF(BS18="F",BL18,0))</f>
        <v>0</v>
      </c>
      <c r="CD18" s="478">
        <f t="shared" si="8"/>
        <v>1091475</v>
      </c>
      <c r="CE18" s="29" t="str">
        <f>'O2'!B18</f>
        <v>1.2</v>
      </c>
      <c r="CF18" s="29" t="str">
        <f>'O2'!G18</f>
        <v>TRANSPORTE DO CONCREATO DMT 75KM PESO ESPECIFICO 2,2T/M3</v>
      </c>
      <c r="CG18" s="29" t="str">
        <f>'O2'!AC18</f>
        <v>TXKM</v>
      </c>
    </row>
    <row r="19" spans="1:85" s="4" customFormat="1" ht="9.9499999999999993" customHeight="1">
      <c r="A19" s="16"/>
      <c r="B19" s="867">
        <f>'O1'!B19</f>
        <v>2</v>
      </c>
      <c r="C19" s="868"/>
      <c r="D19" s="868"/>
      <c r="E19" s="868"/>
      <c r="F19" s="868"/>
      <c r="G19" s="869" t="str">
        <f>'O1'!G19</f>
        <v>COMPLEMENTAÇÃO DE OBRA</v>
      </c>
      <c r="H19" s="869"/>
      <c r="I19" s="869"/>
      <c r="J19" s="869"/>
      <c r="K19" s="869"/>
      <c r="L19" s="869"/>
      <c r="M19" s="869"/>
      <c r="N19" s="869"/>
      <c r="O19" s="869"/>
      <c r="P19" s="869"/>
      <c r="Q19" s="869"/>
      <c r="R19" s="869"/>
      <c r="S19" s="869"/>
      <c r="T19" s="869"/>
      <c r="U19" s="869"/>
      <c r="V19" s="869"/>
      <c r="W19" s="869"/>
      <c r="X19" s="869"/>
      <c r="Y19" s="869"/>
      <c r="Z19" s="869"/>
      <c r="AA19" s="869"/>
      <c r="AB19" s="869"/>
      <c r="AC19" s="870">
        <f>'O1'!AC19</f>
        <v>0</v>
      </c>
      <c r="AD19" s="870"/>
      <c r="AE19" s="870"/>
      <c r="AF19" s="782">
        <f>'O1'!AF19</f>
        <v>0</v>
      </c>
      <c r="AG19" s="782"/>
      <c r="AH19" s="782"/>
      <c r="AI19" s="782"/>
      <c r="AJ19" s="782"/>
      <c r="AK19" s="782">
        <f>'O2'!AK19</f>
        <v>130</v>
      </c>
      <c r="AL19" s="782"/>
      <c r="AM19" s="782"/>
      <c r="AN19" s="782"/>
      <c r="AO19" s="782"/>
      <c r="AP19" s="782"/>
      <c r="AQ19" s="782"/>
      <c r="AR19" s="851">
        <f t="shared" si="0"/>
        <v>0</v>
      </c>
      <c r="AS19" s="851"/>
      <c r="AT19" s="851"/>
      <c r="AU19" s="851"/>
      <c r="AV19" s="851"/>
      <c r="AW19" s="851"/>
      <c r="AX19" s="851"/>
      <c r="AY19" s="373">
        <f>'O1'!BI19</f>
        <v>0</v>
      </c>
      <c r="AZ19" s="709">
        <f>AF19</f>
        <v>0</v>
      </c>
      <c r="BA19" s="709"/>
      <c r="BB19" s="709"/>
      <c r="BC19" s="709"/>
      <c r="BD19" s="709"/>
      <c r="BE19" s="709">
        <f t="shared" si="2"/>
        <v>130</v>
      </c>
      <c r="BF19" s="709"/>
      <c r="BG19" s="709"/>
      <c r="BH19" s="709"/>
      <c r="BI19" s="709"/>
      <c r="BJ19" s="709"/>
      <c r="BK19" s="709"/>
      <c r="BL19" s="782">
        <f t="shared" si="3"/>
        <v>0</v>
      </c>
      <c r="BM19" s="782"/>
      <c r="BN19" s="782"/>
      <c r="BO19" s="782"/>
      <c r="BP19" s="782"/>
      <c r="BQ19" s="782"/>
      <c r="BR19" s="782"/>
      <c r="BS19" s="564">
        <f t="shared" si="4"/>
        <v>0</v>
      </c>
      <c r="BT19" s="176"/>
      <c r="BU19" s="17"/>
      <c r="BV19" s="211">
        <f t="shared" si="5"/>
        <v>2</v>
      </c>
      <c r="BW19" s="212">
        <f t="shared" si="6"/>
        <v>1</v>
      </c>
      <c r="BX19" s="213">
        <f t="shared" si="7"/>
        <v>2</v>
      </c>
      <c r="BY19" s="199"/>
      <c r="BZ19" s="249">
        <f>IF(AND(AY19&lt;&gt;"R",AY19&lt;&gt;"C",AY19&lt;&gt;"CF",AY19&lt;&gt;"F")=TRUE,BL19*'Q3'!$CA$20,IF(BS19="R",BL19,0))</f>
        <v>0</v>
      </c>
      <c r="CA19" s="249">
        <f>IF(AND(AY19&lt;&gt;"R",AY19&lt;&gt;"C",AY19&lt;&gt;"CF",AY19&lt;&gt;"F")=TRUE,BL19*'Q3'!$CA$21,IF(BS19="C",BL19,0))</f>
        <v>0</v>
      </c>
      <c r="CB19" s="249">
        <f>IF(AND(AY19&lt;&gt;"R",AY19&lt;&gt;"C",AY19&lt;&gt;"CF",AY19&lt;&gt;"F")=TRUE,BL19*'Q3'!$CA$22,IF(BS19="CF",BL19,0))</f>
        <v>0</v>
      </c>
      <c r="CC19" s="249">
        <f>IF(AND(AY19&lt;&gt;"R",AY19&lt;&gt;"C",AY19&lt;&gt;"CF",AY19&lt;&gt;"F")=TRUE,BL19*'Q3'!$CA$23,IF(BS19="F",BL19,0))</f>
        <v>0</v>
      </c>
      <c r="CD19" s="478">
        <f t="shared" si="8"/>
        <v>0</v>
      </c>
      <c r="CE19" s="29">
        <f>'O2'!B19</f>
        <v>2</v>
      </c>
      <c r="CF19" s="29" t="str">
        <f>'O2'!G19</f>
        <v>COMPLEMENTAÇÃO DE OBRA</v>
      </c>
      <c r="CG19" s="29">
        <f>'O2'!AC19</f>
        <v>0</v>
      </c>
    </row>
    <row r="20" spans="1:85" s="4" customFormat="1" ht="9.9499999999999993" customHeight="1">
      <c r="A20" s="16"/>
      <c r="B20" s="867" t="str">
        <f>'O1'!B20</f>
        <v>2.1</v>
      </c>
      <c r="C20" s="868"/>
      <c r="D20" s="868"/>
      <c r="E20" s="868"/>
      <c r="F20" s="868"/>
      <c r="G20" s="869" t="str">
        <f>'O1'!G20</f>
        <v>Pintura e demarcação da quadra</v>
      </c>
      <c r="H20" s="869"/>
      <c r="I20" s="869"/>
      <c r="J20" s="869"/>
      <c r="K20" s="869"/>
      <c r="L20" s="869"/>
      <c r="M20" s="869"/>
      <c r="N20" s="869"/>
      <c r="O20" s="869"/>
      <c r="P20" s="869"/>
      <c r="Q20" s="869"/>
      <c r="R20" s="869"/>
      <c r="S20" s="869"/>
      <c r="T20" s="869"/>
      <c r="U20" s="869"/>
      <c r="V20" s="869"/>
      <c r="W20" s="869"/>
      <c r="X20" s="869"/>
      <c r="Y20" s="869"/>
      <c r="Z20" s="869"/>
      <c r="AA20" s="869"/>
      <c r="AB20" s="869"/>
      <c r="AC20" s="870" t="str">
        <f>'O1'!AC20</f>
        <v>m</v>
      </c>
      <c r="AD20" s="870"/>
      <c r="AE20" s="870"/>
      <c r="AF20" s="782">
        <f>'O1'!AF20</f>
        <v>558.29999999999995</v>
      </c>
      <c r="AG20" s="782"/>
      <c r="AH20" s="782"/>
      <c r="AI20" s="782"/>
      <c r="AJ20" s="782"/>
      <c r="AK20" s="782">
        <f>'O2'!AK20</f>
        <v>1</v>
      </c>
      <c r="AL20" s="782"/>
      <c r="AM20" s="782"/>
      <c r="AN20" s="782"/>
      <c r="AO20" s="782"/>
      <c r="AP20" s="782"/>
      <c r="AQ20" s="782"/>
      <c r="AR20" s="851">
        <f t="shared" si="0"/>
        <v>558.29999999999995</v>
      </c>
      <c r="AS20" s="851"/>
      <c r="AT20" s="851"/>
      <c r="AU20" s="851"/>
      <c r="AV20" s="851"/>
      <c r="AW20" s="851"/>
      <c r="AX20" s="851"/>
      <c r="AY20" s="373">
        <f>'O1'!BI20</f>
        <v>0</v>
      </c>
      <c r="AZ20" s="709">
        <f>AF20</f>
        <v>558.29999999999995</v>
      </c>
      <c r="BA20" s="709"/>
      <c r="BB20" s="709"/>
      <c r="BC20" s="709"/>
      <c r="BD20" s="709"/>
      <c r="BE20" s="709">
        <f t="shared" si="2"/>
        <v>1</v>
      </c>
      <c r="BF20" s="709"/>
      <c r="BG20" s="709"/>
      <c r="BH20" s="709"/>
      <c r="BI20" s="709"/>
      <c r="BJ20" s="709"/>
      <c r="BK20" s="709"/>
      <c r="BL20" s="782">
        <f t="shared" si="3"/>
        <v>558.29999999999995</v>
      </c>
      <c r="BM20" s="782"/>
      <c r="BN20" s="782"/>
      <c r="BO20" s="782"/>
      <c r="BP20" s="782"/>
      <c r="BQ20" s="782"/>
      <c r="BR20" s="782"/>
      <c r="BS20" s="564">
        <f t="shared" si="4"/>
        <v>0</v>
      </c>
      <c r="BT20" s="176"/>
      <c r="BU20" s="17"/>
      <c r="BV20" s="211">
        <f t="shared" si="5"/>
        <v>2</v>
      </c>
      <c r="BW20" s="212">
        <f t="shared" si="6"/>
        <v>1</v>
      </c>
      <c r="BX20" s="213" t="str">
        <f t="shared" si="7"/>
        <v xml:space="preserve"> </v>
      </c>
      <c r="BY20" s="199"/>
      <c r="BZ20" s="249">
        <f>IF(AND(AY20&lt;&gt;"R",AY20&lt;&gt;"C",AY20&lt;&gt;"CF",AY20&lt;&gt;"F")=TRUE,BL20*'Q3'!$CA$20,IF(BS20="R",BL20,0))</f>
        <v>11.04186452532122</v>
      </c>
      <c r="CA20" s="249">
        <f>IF(AND(AY20&lt;&gt;"R",AY20&lt;&gt;"C",AY20&lt;&gt;"CF",AY20&lt;&gt;"F")=TRUE,BL20*'Q3'!$CA$21,IF(BS20="C",BL20,0))</f>
        <v>547.25813547467874</v>
      </c>
      <c r="CB20" s="249">
        <f>IF(AND(AY20&lt;&gt;"R",AY20&lt;&gt;"C",AY20&lt;&gt;"CF",AY20&lt;&gt;"F")=TRUE,BL20*'Q3'!$CA$22,IF(BS20="CF",BL20,0))</f>
        <v>0</v>
      </c>
      <c r="CC20" s="249">
        <f>IF(AND(AY20&lt;&gt;"R",AY20&lt;&gt;"C",AY20&lt;&gt;"CF",AY20&lt;&gt;"F")=TRUE,BL20*'Q3'!$CA$23,IF(BS20="F",BL20,0))</f>
        <v>0</v>
      </c>
      <c r="CD20" s="478">
        <f t="shared" si="8"/>
        <v>558.29999999999995</v>
      </c>
      <c r="CE20" s="29" t="str">
        <f>'O2'!B20</f>
        <v>2.1</v>
      </c>
      <c r="CF20" s="29" t="str">
        <f>'O2'!G20</f>
        <v>Pintura e demarcação da quadra</v>
      </c>
      <c r="CG20" s="29" t="str">
        <f>'O2'!AC20</f>
        <v>m</v>
      </c>
    </row>
    <row r="21" spans="1:85" s="4" customFormat="1" ht="9.9499999999999993" customHeight="1">
      <c r="A21" s="16"/>
      <c r="B21" s="867" t="str">
        <f>'O1'!B21</f>
        <v>2.2</v>
      </c>
      <c r="C21" s="868"/>
      <c r="D21" s="868"/>
      <c r="E21" s="868"/>
      <c r="F21" s="868"/>
      <c r="G21" s="869" t="str">
        <f>'O1'!G21</f>
        <v>Rede de nylon para proteção</v>
      </c>
      <c r="H21" s="869"/>
      <c r="I21" s="869"/>
      <c r="J21" s="869"/>
      <c r="K21" s="869"/>
      <c r="L21" s="869"/>
      <c r="M21" s="869"/>
      <c r="N21" s="869"/>
      <c r="O21" s="869"/>
      <c r="P21" s="869"/>
      <c r="Q21" s="869"/>
      <c r="R21" s="869"/>
      <c r="S21" s="869"/>
      <c r="T21" s="869"/>
      <c r="U21" s="869"/>
      <c r="V21" s="869"/>
      <c r="W21" s="869"/>
      <c r="X21" s="869"/>
      <c r="Y21" s="869"/>
      <c r="Z21" s="869"/>
      <c r="AA21" s="869"/>
      <c r="AB21" s="869"/>
      <c r="AC21" s="870" t="str">
        <f>'O1'!AC21</f>
        <v>M2</v>
      </c>
      <c r="AD21" s="870"/>
      <c r="AE21" s="870"/>
      <c r="AF21" s="782">
        <f>'O1'!AF21</f>
        <v>300</v>
      </c>
      <c r="AG21" s="782"/>
      <c r="AH21" s="782"/>
      <c r="AI21" s="782"/>
      <c r="AJ21" s="782"/>
      <c r="AK21" s="782">
        <f>'O2'!AK21</f>
        <v>10.69</v>
      </c>
      <c r="AL21" s="782"/>
      <c r="AM21" s="782"/>
      <c r="AN21" s="782"/>
      <c r="AO21" s="782"/>
      <c r="AP21" s="782"/>
      <c r="AQ21" s="782"/>
      <c r="AR21" s="851">
        <f t="shared" si="0"/>
        <v>3207</v>
      </c>
      <c r="AS21" s="851"/>
      <c r="AT21" s="851"/>
      <c r="AU21" s="851"/>
      <c r="AV21" s="851"/>
      <c r="AW21" s="851"/>
      <c r="AX21" s="851"/>
      <c r="AY21" s="373">
        <f>'O1'!BI21</f>
        <v>0</v>
      </c>
      <c r="AZ21" s="709">
        <f t="shared" si="1"/>
        <v>300</v>
      </c>
      <c r="BA21" s="709"/>
      <c r="BB21" s="709"/>
      <c r="BC21" s="709"/>
      <c r="BD21" s="709"/>
      <c r="BE21" s="709">
        <f t="shared" si="2"/>
        <v>10.69</v>
      </c>
      <c r="BF21" s="709"/>
      <c r="BG21" s="709"/>
      <c r="BH21" s="709"/>
      <c r="BI21" s="709"/>
      <c r="BJ21" s="709"/>
      <c r="BK21" s="709"/>
      <c r="BL21" s="782">
        <f t="shared" si="3"/>
        <v>3207</v>
      </c>
      <c r="BM21" s="782"/>
      <c r="BN21" s="782"/>
      <c r="BO21" s="782"/>
      <c r="BP21" s="782"/>
      <c r="BQ21" s="782"/>
      <c r="BR21" s="782"/>
      <c r="BS21" s="564">
        <f t="shared" si="4"/>
        <v>0</v>
      </c>
      <c r="BT21" s="176"/>
      <c r="BU21" s="17"/>
      <c r="BV21" s="211">
        <f t="shared" si="5"/>
        <v>2</v>
      </c>
      <c r="BW21" s="212">
        <f t="shared" si="6"/>
        <v>1</v>
      </c>
      <c r="BX21" s="213" t="str">
        <f t="shared" si="7"/>
        <v xml:space="preserve"> </v>
      </c>
      <c r="BY21" s="199"/>
      <c r="BZ21" s="249">
        <f>IF(AND(AY21&lt;&gt;"R",AY21&lt;&gt;"C",AY21&lt;&gt;"CF",AY21&lt;&gt;"F")=TRUE,BL21*'Q3'!$CA$20,IF(BS21="R",BL21,0))</f>
        <v>63.426938084730715</v>
      </c>
      <c r="CA21" s="249">
        <f>IF(AND(AY21&lt;&gt;"R",AY21&lt;&gt;"C",AY21&lt;&gt;"CF",AY21&lt;&gt;"F")=TRUE,BL21*'Q3'!$CA$21,IF(BS21="C",BL21,0))</f>
        <v>3143.5730619152696</v>
      </c>
      <c r="CB21" s="249">
        <f>IF(AND(AY21&lt;&gt;"R",AY21&lt;&gt;"C",AY21&lt;&gt;"CF",AY21&lt;&gt;"F")=TRUE,BL21*'Q3'!$CA$22,IF(BS21="CF",BL21,0))</f>
        <v>0</v>
      </c>
      <c r="CC21" s="249">
        <f>IF(AND(AY21&lt;&gt;"R",AY21&lt;&gt;"C",AY21&lt;&gt;"CF",AY21&lt;&gt;"F")=TRUE,BL21*'Q3'!$CA$23,IF(BS21="F",BL21,0))</f>
        <v>0</v>
      </c>
      <c r="CD21" s="478">
        <f t="shared" si="8"/>
        <v>3207</v>
      </c>
      <c r="CE21" s="29" t="str">
        <f>'O2'!B21</f>
        <v>2.2</v>
      </c>
      <c r="CF21" s="29" t="str">
        <f>'O2'!G21</f>
        <v>Rede de nylon para proteção</v>
      </c>
      <c r="CG21" s="29" t="str">
        <f>'O2'!AC21</f>
        <v>M2</v>
      </c>
    </row>
    <row r="22" spans="1:85" s="4" customFormat="1" ht="9.9499999999999993" customHeight="1">
      <c r="A22" s="16"/>
      <c r="B22" s="867" t="str">
        <f>'O1'!B22</f>
        <v>2.3</v>
      </c>
      <c r="C22" s="868"/>
      <c r="D22" s="868"/>
      <c r="E22" s="868"/>
      <c r="F22" s="868"/>
      <c r="G22" s="869" t="str">
        <f>'O1'!G22</f>
        <v>Balizas para voleibol e rede</v>
      </c>
      <c r="H22" s="869"/>
      <c r="I22" s="869"/>
      <c r="J22" s="869"/>
      <c r="K22" s="869"/>
      <c r="L22" s="869"/>
      <c r="M22" s="869"/>
      <c r="N22" s="869"/>
      <c r="O22" s="869"/>
      <c r="P22" s="869"/>
      <c r="Q22" s="869"/>
      <c r="R22" s="869"/>
      <c r="S22" s="869"/>
      <c r="T22" s="869"/>
      <c r="U22" s="869"/>
      <c r="V22" s="869"/>
      <c r="W22" s="869"/>
      <c r="X22" s="869"/>
      <c r="Y22" s="869"/>
      <c r="Z22" s="869"/>
      <c r="AA22" s="869"/>
      <c r="AB22" s="869"/>
      <c r="AC22" s="870" t="str">
        <f>'O1'!AC22</f>
        <v>CJ</v>
      </c>
      <c r="AD22" s="870"/>
      <c r="AE22" s="870"/>
      <c r="AF22" s="782">
        <f>'O1'!AF22</f>
        <v>1</v>
      </c>
      <c r="AG22" s="782"/>
      <c r="AH22" s="782"/>
      <c r="AI22" s="782"/>
      <c r="AJ22" s="782"/>
      <c r="AK22" s="782">
        <f>'O2'!AK22</f>
        <v>1304.97</v>
      </c>
      <c r="AL22" s="782"/>
      <c r="AM22" s="782"/>
      <c r="AN22" s="782"/>
      <c r="AO22" s="782"/>
      <c r="AP22" s="782"/>
      <c r="AQ22" s="782"/>
      <c r="AR22" s="851">
        <f t="shared" si="0"/>
        <v>1304.97</v>
      </c>
      <c r="AS22" s="851"/>
      <c r="AT22" s="851"/>
      <c r="AU22" s="851"/>
      <c r="AV22" s="851"/>
      <c r="AW22" s="851"/>
      <c r="AX22" s="851"/>
      <c r="AY22" s="373">
        <f>'O1'!BI22</f>
        <v>0</v>
      </c>
      <c r="AZ22" s="709">
        <f t="shared" si="1"/>
        <v>1</v>
      </c>
      <c r="BA22" s="709"/>
      <c r="BB22" s="709"/>
      <c r="BC22" s="709"/>
      <c r="BD22" s="709"/>
      <c r="BE22" s="709">
        <f t="shared" si="2"/>
        <v>1304.97</v>
      </c>
      <c r="BF22" s="709"/>
      <c r="BG22" s="709"/>
      <c r="BH22" s="709"/>
      <c r="BI22" s="709"/>
      <c r="BJ22" s="709"/>
      <c r="BK22" s="709"/>
      <c r="BL22" s="782">
        <f t="shared" si="3"/>
        <v>1304.97</v>
      </c>
      <c r="BM22" s="782"/>
      <c r="BN22" s="782"/>
      <c r="BO22" s="782"/>
      <c r="BP22" s="782"/>
      <c r="BQ22" s="782"/>
      <c r="BR22" s="782"/>
      <c r="BS22" s="564">
        <f t="shared" si="4"/>
        <v>0</v>
      </c>
      <c r="BT22" s="176"/>
      <c r="BU22" s="17"/>
      <c r="BV22" s="211">
        <f t="shared" si="5"/>
        <v>2</v>
      </c>
      <c r="BW22" s="212">
        <f t="shared" si="6"/>
        <v>1</v>
      </c>
      <c r="BX22" s="213" t="str">
        <f t="shared" si="7"/>
        <v xml:space="preserve"> </v>
      </c>
      <c r="BY22" s="199"/>
      <c r="BZ22" s="249">
        <f>IF(AND(AY22&lt;&gt;"R",AY22&lt;&gt;"C",AY22&lt;&gt;"CF",AY22&lt;&gt;"F")=TRUE,BL22*'Q3'!$CA$20,IF(BS22="R",BL22,0))</f>
        <v>25.809245834870918</v>
      </c>
      <c r="CA22" s="249">
        <f>IF(AND(AY22&lt;&gt;"R",AY22&lt;&gt;"C",AY22&lt;&gt;"CF",AY22&lt;&gt;"F")=TRUE,BL22*'Q3'!$CA$21,IF(BS22="C",BL22,0))</f>
        <v>1279.1607541651292</v>
      </c>
      <c r="CB22" s="249">
        <f>IF(AND(AY22&lt;&gt;"R",AY22&lt;&gt;"C",AY22&lt;&gt;"CF",AY22&lt;&gt;"F")=TRUE,BL22*'Q3'!$CA$22,IF(BS22="CF",BL22,0))</f>
        <v>0</v>
      </c>
      <c r="CC22" s="249">
        <f>IF(AND(AY22&lt;&gt;"R",AY22&lt;&gt;"C",AY22&lt;&gt;"CF",AY22&lt;&gt;"F")=TRUE,BL22*'Q3'!$CA$23,IF(BS22="F",BL22,0))</f>
        <v>0</v>
      </c>
      <c r="CD22" s="478">
        <f t="shared" si="8"/>
        <v>1304.97</v>
      </c>
      <c r="CE22" s="29" t="str">
        <f>'O2'!B22</f>
        <v>2.3</v>
      </c>
      <c r="CF22" s="29" t="str">
        <f>'O2'!G22</f>
        <v>Balizas para voleibol e rede</v>
      </c>
      <c r="CG22" s="29" t="str">
        <f>'O2'!AC22</f>
        <v>CJ</v>
      </c>
    </row>
    <row r="23" spans="1:85" s="4" customFormat="1" ht="9.9499999999999993" customHeight="1">
      <c r="A23" s="16"/>
      <c r="B23" s="867" t="str">
        <f>'O1'!B23</f>
        <v>2.4</v>
      </c>
      <c r="C23" s="868"/>
      <c r="D23" s="868"/>
      <c r="E23" s="868"/>
      <c r="F23" s="868"/>
      <c r="G23" s="869" t="str">
        <f>'O1'!G23</f>
        <v>Estrut.artic.metálica basquete</v>
      </c>
      <c r="H23" s="869"/>
      <c r="I23" s="869"/>
      <c r="J23" s="869"/>
      <c r="K23" s="869"/>
      <c r="L23" s="869"/>
      <c r="M23" s="869"/>
      <c r="N23" s="869"/>
      <c r="O23" s="869"/>
      <c r="P23" s="869"/>
      <c r="Q23" s="869"/>
      <c r="R23" s="869"/>
      <c r="S23" s="869"/>
      <c r="T23" s="869"/>
      <c r="U23" s="869"/>
      <c r="V23" s="869"/>
      <c r="W23" s="869"/>
      <c r="X23" s="869"/>
      <c r="Y23" s="869"/>
      <c r="Z23" s="869"/>
      <c r="AA23" s="869"/>
      <c r="AB23" s="869"/>
      <c r="AC23" s="870" t="str">
        <f>'O1'!AC23</f>
        <v>CJ</v>
      </c>
      <c r="AD23" s="870"/>
      <c r="AE23" s="870"/>
      <c r="AF23" s="782">
        <f>'O1'!AF23</f>
        <v>2</v>
      </c>
      <c r="AG23" s="782"/>
      <c r="AH23" s="782"/>
      <c r="AI23" s="782"/>
      <c r="AJ23" s="782"/>
      <c r="AK23" s="782">
        <f>'O2'!AK23</f>
        <v>143.35</v>
      </c>
      <c r="AL23" s="782"/>
      <c r="AM23" s="782"/>
      <c r="AN23" s="782"/>
      <c r="AO23" s="782"/>
      <c r="AP23" s="782"/>
      <c r="AQ23" s="782"/>
      <c r="AR23" s="851">
        <f t="shared" si="0"/>
        <v>286.7</v>
      </c>
      <c r="AS23" s="851"/>
      <c r="AT23" s="851"/>
      <c r="AU23" s="851"/>
      <c r="AV23" s="851"/>
      <c r="AW23" s="851"/>
      <c r="AX23" s="851"/>
      <c r="AY23" s="373">
        <f>'O1'!BI23</f>
        <v>0</v>
      </c>
      <c r="AZ23" s="709">
        <f>AF23</f>
        <v>2</v>
      </c>
      <c r="BA23" s="709"/>
      <c r="BB23" s="709"/>
      <c r="BC23" s="709"/>
      <c r="BD23" s="709"/>
      <c r="BE23" s="709">
        <f t="shared" si="2"/>
        <v>143.35</v>
      </c>
      <c r="BF23" s="709"/>
      <c r="BG23" s="709"/>
      <c r="BH23" s="709"/>
      <c r="BI23" s="709"/>
      <c r="BJ23" s="709"/>
      <c r="BK23" s="709"/>
      <c r="BL23" s="782">
        <f t="shared" si="3"/>
        <v>286.7</v>
      </c>
      <c r="BM23" s="782"/>
      <c r="BN23" s="782"/>
      <c r="BO23" s="782"/>
      <c r="BP23" s="782"/>
      <c r="BQ23" s="782"/>
      <c r="BR23" s="782"/>
      <c r="BS23" s="564">
        <f t="shared" si="4"/>
        <v>0</v>
      </c>
      <c r="BT23" s="176"/>
      <c r="BU23" s="17"/>
      <c r="BV23" s="211">
        <f t="shared" si="5"/>
        <v>2</v>
      </c>
      <c r="BW23" s="212">
        <f t="shared" si="6"/>
        <v>1</v>
      </c>
      <c r="BX23" s="213" t="str">
        <f t="shared" si="7"/>
        <v xml:space="preserve"> </v>
      </c>
      <c r="BY23" s="199"/>
      <c r="BZ23" s="249">
        <f>IF(AND(AY23&lt;&gt;"R",AY23&lt;&gt;"C",AY23&lt;&gt;"CF",AY23&lt;&gt;"F")=TRUE,BL23*'Q3'!$CA$20,IF(BS23="R",BL23,0))</f>
        <v>5.6702535543786388</v>
      </c>
      <c r="CA23" s="249">
        <f>IF(AND(AY23&lt;&gt;"R",AY23&lt;&gt;"C",AY23&lt;&gt;"CF",AY23&lt;&gt;"F")=TRUE,BL23*'Q3'!$CA$21,IF(BS23="C",BL23,0))</f>
        <v>281.02974644562136</v>
      </c>
      <c r="CB23" s="249">
        <f>IF(AND(AY23&lt;&gt;"R",AY23&lt;&gt;"C",AY23&lt;&gt;"CF",AY23&lt;&gt;"F")=TRUE,BL23*'Q3'!$CA$22,IF(BS23="CF",BL23,0))</f>
        <v>0</v>
      </c>
      <c r="CC23" s="249">
        <f>IF(AND(AY23&lt;&gt;"R",AY23&lt;&gt;"C",AY23&lt;&gt;"CF",AY23&lt;&gt;"F")=TRUE,BL23*'Q3'!$CA$23,IF(BS23="F",BL23,0))</f>
        <v>0</v>
      </c>
      <c r="CD23" s="478">
        <f t="shared" si="8"/>
        <v>286.7</v>
      </c>
      <c r="CE23" s="29" t="str">
        <f>'O2'!B23</f>
        <v>2.4</v>
      </c>
      <c r="CF23" s="29" t="str">
        <f>'O2'!G23</f>
        <v>Estrut.artic.metálica basquete</v>
      </c>
      <c r="CG23" s="29" t="str">
        <f>'O2'!AC23</f>
        <v>CJ</v>
      </c>
    </row>
    <row r="24" spans="1:85" s="4" customFormat="1" ht="9.9499999999999993" customHeight="1">
      <c r="A24" s="5"/>
      <c r="B24" s="867" t="str">
        <f>'O1'!B24</f>
        <v>2.5</v>
      </c>
      <c r="C24" s="868"/>
      <c r="D24" s="868"/>
      <c r="E24" s="868"/>
      <c r="F24" s="868"/>
      <c r="G24" s="869" t="str">
        <f>'O1'!G24</f>
        <v>Cestas para basquete</v>
      </c>
      <c r="H24" s="869"/>
      <c r="I24" s="869"/>
      <c r="J24" s="869"/>
      <c r="K24" s="869"/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69"/>
      <c r="Y24" s="869"/>
      <c r="Z24" s="869"/>
      <c r="AA24" s="869"/>
      <c r="AB24" s="869"/>
      <c r="AC24" s="870" t="str">
        <f>'O1'!AC24</f>
        <v>UNID</v>
      </c>
      <c r="AD24" s="870"/>
      <c r="AE24" s="870"/>
      <c r="AF24" s="782">
        <f>'O1'!AF24</f>
        <v>2</v>
      </c>
      <c r="AG24" s="782"/>
      <c r="AH24" s="782"/>
      <c r="AI24" s="782"/>
      <c r="AJ24" s="782"/>
      <c r="AK24" s="782">
        <f>'O2'!AK24</f>
        <v>283.58</v>
      </c>
      <c r="AL24" s="782"/>
      <c r="AM24" s="782"/>
      <c r="AN24" s="782"/>
      <c r="AO24" s="782"/>
      <c r="AP24" s="782"/>
      <c r="AQ24" s="782"/>
      <c r="AR24" s="851">
        <f t="shared" si="0"/>
        <v>567.16</v>
      </c>
      <c r="AS24" s="851"/>
      <c r="AT24" s="851"/>
      <c r="AU24" s="851"/>
      <c r="AV24" s="851"/>
      <c r="AW24" s="851"/>
      <c r="AX24" s="851"/>
      <c r="AY24" s="373">
        <f>'O1'!BI24</f>
        <v>0</v>
      </c>
      <c r="AZ24" s="709">
        <f t="shared" si="1"/>
        <v>2</v>
      </c>
      <c r="BA24" s="709"/>
      <c r="BB24" s="709"/>
      <c r="BC24" s="709"/>
      <c r="BD24" s="709"/>
      <c r="BE24" s="709">
        <f t="shared" si="2"/>
        <v>283.58</v>
      </c>
      <c r="BF24" s="709"/>
      <c r="BG24" s="709"/>
      <c r="BH24" s="709"/>
      <c r="BI24" s="709"/>
      <c r="BJ24" s="709"/>
      <c r="BK24" s="709"/>
      <c r="BL24" s="782">
        <f t="shared" si="3"/>
        <v>567.16</v>
      </c>
      <c r="BM24" s="782"/>
      <c r="BN24" s="782"/>
      <c r="BO24" s="782"/>
      <c r="BP24" s="782"/>
      <c r="BQ24" s="782"/>
      <c r="BR24" s="782"/>
      <c r="BS24" s="564">
        <f t="shared" si="4"/>
        <v>0</v>
      </c>
      <c r="BT24" s="176"/>
      <c r="BU24" s="17"/>
      <c r="BV24" s="211">
        <f t="shared" si="5"/>
        <v>2</v>
      </c>
      <c r="BW24" s="212">
        <f t="shared" si="6"/>
        <v>1</v>
      </c>
      <c r="BX24" s="213" t="str">
        <f t="shared" si="7"/>
        <v xml:space="preserve"> </v>
      </c>
      <c r="BY24" s="199"/>
      <c r="BZ24" s="249">
        <f>IF(AND(AY24&lt;&gt;"R",AY24&lt;&gt;"C",AY24&lt;&gt;"CF",AY24&lt;&gt;"F")=TRUE,BL24*'Q3'!$CA$20,IF(BS24="R",BL24,0))</f>
        <v>11.217094544476417</v>
      </c>
      <c r="CA24" s="249">
        <f>IF(AND(AY24&lt;&gt;"R",AY24&lt;&gt;"C",AY24&lt;&gt;"CF",AY24&lt;&gt;"F")=TRUE,BL24*'Q3'!$CA$21,IF(BS24="C",BL24,0))</f>
        <v>555.9429054555236</v>
      </c>
      <c r="CB24" s="249">
        <f>IF(AND(AY24&lt;&gt;"R",AY24&lt;&gt;"C",AY24&lt;&gt;"CF",AY24&lt;&gt;"F")=TRUE,BL24*'Q3'!$CA$22,IF(BS24="CF",BL24,0))</f>
        <v>0</v>
      </c>
      <c r="CC24" s="249">
        <f>IF(AND(AY24&lt;&gt;"R",AY24&lt;&gt;"C",AY24&lt;&gt;"CF",AY24&lt;&gt;"F")=TRUE,BL24*'Q3'!$CA$23,IF(BS24="F",BL24,0))</f>
        <v>0</v>
      </c>
      <c r="CD24" s="478">
        <f t="shared" si="8"/>
        <v>567.16</v>
      </c>
      <c r="CE24" s="29" t="str">
        <f>'O2'!B24</f>
        <v>2.5</v>
      </c>
      <c r="CF24" s="29" t="str">
        <f>'O2'!G24</f>
        <v>Cestas para basquete</v>
      </c>
      <c r="CG24" s="29" t="str">
        <f>'O2'!AC24</f>
        <v>UNID</v>
      </c>
    </row>
    <row r="25" spans="1:85" s="4" customFormat="1" ht="9.9499999999999993" customHeight="1">
      <c r="A25" s="5"/>
      <c r="B25" s="867" t="str">
        <f>'O1'!B25</f>
        <v>2.6</v>
      </c>
      <c r="C25" s="868"/>
      <c r="D25" s="868"/>
      <c r="E25" s="868"/>
      <c r="F25" s="868"/>
      <c r="G25" s="869" t="str">
        <f>'O1'!G25</f>
        <v>Traves para futebol de salão</v>
      </c>
      <c r="H25" s="869"/>
      <c r="I25" s="869"/>
      <c r="J25" s="869"/>
      <c r="K25" s="869"/>
      <c r="L25" s="869"/>
      <c r="M25" s="869"/>
      <c r="N25" s="869"/>
      <c r="O25" s="869"/>
      <c r="P25" s="869"/>
      <c r="Q25" s="869"/>
      <c r="R25" s="869"/>
      <c r="S25" s="869"/>
      <c r="T25" s="869"/>
      <c r="U25" s="869"/>
      <c r="V25" s="869"/>
      <c r="W25" s="869"/>
      <c r="X25" s="869"/>
      <c r="Y25" s="869"/>
      <c r="Z25" s="869"/>
      <c r="AA25" s="869"/>
      <c r="AB25" s="869"/>
      <c r="AC25" s="870" t="str">
        <f>'O1'!AC25</f>
        <v>UNID</v>
      </c>
      <c r="AD25" s="870"/>
      <c r="AE25" s="870"/>
      <c r="AF25" s="782">
        <f>'O1'!AF25</f>
        <v>2</v>
      </c>
      <c r="AG25" s="782"/>
      <c r="AH25" s="782"/>
      <c r="AI25" s="782"/>
      <c r="AJ25" s="782"/>
      <c r="AK25" s="782">
        <f>'O2'!AK25</f>
        <v>1888.29</v>
      </c>
      <c r="AL25" s="782"/>
      <c r="AM25" s="782"/>
      <c r="AN25" s="782"/>
      <c r="AO25" s="782"/>
      <c r="AP25" s="782"/>
      <c r="AQ25" s="782"/>
      <c r="AR25" s="851">
        <f t="shared" si="0"/>
        <v>3776.58</v>
      </c>
      <c r="AS25" s="851"/>
      <c r="AT25" s="851"/>
      <c r="AU25" s="851"/>
      <c r="AV25" s="851"/>
      <c r="AW25" s="851"/>
      <c r="AX25" s="851"/>
      <c r="AY25" s="373">
        <f>'O1'!BI25</f>
        <v>0</v>
      </c>
      <c r="AZ25" s="709">
        <f t="shared" ref="AZ25:AZ30" si="9">AF25</f>
        <v>2</v>
      </c>
      <c r="BA25" s="709"/>
      <c r="BB25" s="709"/>
      <c r="BC25" s="709"/>
      <c r="BD25" s="709"/>
      <c r="BE25" s="709">
        <f>AK25</f>
        <v>1888.29</v>
      </c>
      <c r="BF25" s="709"/>
      <c r="BG25" s="709"/>
      <c r="BH25" s="709"/>
      <c r="BI25" s="709"/>
      <c r="BJ25" s="709"/>
      <c r="BK25" s="709"/>
      <c r="BL25" s="782">
        <f t="shared" si="3"/>
        <v>3776.58</v>
      </c>
      <c r="BM25" s="782"/>
      <c r="BN25" s="782"/>
      <c r="BO25" s="782"/>
      <c r="BP25" s="782"/>
      <c r="BQ25" s="782"/>
      <c r="BR25" s="782"/>
      <c r="BS25" s="564">
        <f t="shared" si="4"/>
        <v>0</v>
      </c>
      <c r="BT25" s="176"/>
      <c r="BU25" s="17"/>
      <c r="BV25" s="211">
        <f t="shared" si="5"/>
        <v>2</v>
      </c>
      <c r="BW25" s="212">
        <f t="shared" si="6"/>
        <v>1</v>
      </c>
      <c r="BX25" s="213" t="str">
        <f t="shared" si="7"/>
        <v xml:space="preserve"> </v>
      </c>
      <c r="BY25" s="199"/>
      <c r="BZ25" s="249">
        <f>IF(AND(AY25&lt;&gt;"R",AY25&lt;&gt;"C",AY25&lt;&gt;"CF",AY25&lt;&gt;"F")=TRUE,BL25*'Q3'!$CA$20,IF(BS25="R",BL25,0))</f>
        <v>74.691894553175032</v>
      </c>
      <c r="CA25" s="249">
        <f>IF(AND(AY25&lt;&gt;"R",AY25&lt;&gt;"C",AY25&lt;&gt;"CF",AY25&lt;&gt;"F")=TRUE,BL25*'Q3'!$CA$21,IF(BS25="C",BL25,0))</f>
        <v>3701.8881054468252</v>
      </c>
      <c r="CB25" s="249">
        <f>IF(AND(AY25&lt;&gt;"R",AY25&lt;&gt;"C",AY25&lt;&gt;"CF",AY25&lt;&gt;"F")=TRUE,BL25*'Q3'!$CA$22,IF(BS25="CF",BL25,0))</f>
        <v>0</v>
      </c>
      <c r="CC25" s="249">
        <f>IF(AND(AY25&lt;&gt;"R",AY25&lt;&gt;"C",AY25&lt;&gt;"CF",AY25&lt;&gt;"F")=TRUE,BL25*'Q3'!$CA$23,IF(BS25="F",BL25,0))</f>
        <v>0</v>
      </c>
      <c r="CD25" s="478">
        <f t="shared" si="8"/>
        <v>3776.58</v>
      </c>
      <c r="CE25" s="29" t="str">
        <f>'O2'!B25</f>
        <v>2.6</v>
      </c>
      <c r="CF25" s="29" t="str">
        <f>'O2'!G25</f>
        <v>Traves para futebol de salão</v>
      </c>
      <c r="CG25" s="29" t="str">
        <f>'O2'!AC25</f>
        <v>UNID</v>
      </c>
    </row>
    <row r="26" spans="1:85" s="4" customFormat="1" ht="9.9499999999999993" customHeight="1">
      <c r="A26" s="5"/>
      <c r="B26" s="867" t="str">
        <f>'O1'!B26</f>
        <v>2.7</v>
      </c>
      <c r="C26" s="868"/>
      <c r="D26" s="868"/>
      <c r="E26" s="868"/>
      <c r="F26" s="868"/>
      <c r="G26" s="869" t="str">
        <f>'O1'!G26</f>
        <v xml:space="preserve">Placa de registro historico </v>
      </c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70" t="str">
        <f>'O1'!AC26</f>
        <v>UND</v>
      </c>
      <c r="AD26" s="870"/>
      <c r="AE26" s="870"/>
      <c r="AF26" s="782">
        <f>'O1'!AF26</f>
        <v>1</v>
      </c>
      <c r="AG26" s="782"/>
      <c r="AH26" s="782"/>
      <c r="AI26" s="782"/>
      <c r="AJ26" s="782"/>
      <c r="AK26" s="782">
        <f>'O2'!AK26</f>
        <v>15</v>
      </c>
      <c r="AL26" s="782"/>
      <c r="AM26" s="782"/>
      <c r="AN26" s="782"/>
      <c r="AO26" s="782"/>
      <c r="AP26" s="782"/>
      <c r="AQ26" s="782"/>
      <c r="AR26" s="851">
        <f t="shared" si="0"/>
        <v>15</v>
      </c>
      <c r="AS26" s="851"/>
      <c r="AT26" s="851"/>
      <c r="AU26" s="851"/>
      <c r="AV26" s="851"/>
      <c r="AW26" s="851"/>
      <c r="AX26" s="851"/>
      <c r="AY26" s="373">
        <f>'O1'!BI26</f>
        <v>0</v>
      </c>
      <c r="AZ26" s="709">
        <v>927</v>
      </c>
      <c r="BA26" s="709"/>
      <c r="BB26" s="709"/>
      <c r="BC26" s="709"/>
      <c r="BD26" s="709"/>
      <c r="BE26" s="709">
        <f>AK26</f>
        <v>15</v>
      </c>
      <c r="BF26" s="709"/>
      <c r="BG26" s="709"/>
      <c r="BH26" s="709"/>
      <c r="BI26" s="709"/>
      <c r="BJ26" s="709"/>
      <c r="BK26" s="709"/>
      <c r="BL26" s="782">
        <f t="shared" si="3"/>
        <v>13905</v>
      </c>
      <c r="BM26" s="782"/>
      <c r="BN26" s="782"/>
      <c r="BO26" s="782"/>
      <c r="BP26" s="782"/>
      <c r="BQ26" s="782"/>
      <c r="BR26" s="782"/>
      <c r="BS26" s="564">
        <f t="shared" si="4"/>
        <v>0</v>
      </c>
      <c r="BT26" s="176"/>
      <c r="BU26" s="17"/>
      <c r="BV26" s="211">
        <f t="shared" si="5"/>
        <v>2</v>
      </c>
      <c r="BW26" s="212">
        <f t="shared" si="6"/>
        <v>1</v>
      </c>
      <c r="BX26" s="213" t="str">
        <f t="shared" si="7"/>
        <v xml:space="preserve"> </v>
      </c>
      <c r="BY26" s="199"/>
      <c r="BZ26" s="249">
        <f>IF(AND(AY26&lt;&gt;"R",AY26&lt;&gt;"C",AY26&lt;&gt;"CF",AY26&lt;&gt;"F")=TRUE,BL26*'Q3'!$CA$20,IF(BS26="R",BL26,0))</f>
        <v>275.00828627009059</v>
      </c>
      <c r="CA26" s="249">
        <f>IF(AND(AY26&lt;&gt;"R",AY26&lt;&gt;"C",AY26&lt;&gt;"CF",AY26&lt;&gt;"F")=TRUE,BL26*'Q3'!$CA$21,IF(BS26="C",BL26,0))</f>
        <v>13629.991713729909</v>
      </c>
      <c r="CB26" s="249">
        <f>IF(AND(AY26&lt;&gt;"R",AY26&lt;&gt;"C",AY26&lt;&gt;"CF",AY26&lt;&gt;"F")=TRUE,BL26*'Q3'!$CA$22,IF(BS26="CF",BL26,0))</f>
        <v>0</v>
      </c>
      <c r="CC26" s="249">
        <f>IF(AND(AY26&lt;&gt;"R",AY26&lt;&gt;"C",AY26&lt;&gt;"CF",AY26&lt;&gt;"F")=TRUE,BL26*'Q3'!$CA$23,IF(BS26="F",BL26,0))</f>
        <v>0</v>
      </c>
      <c r="CD26" s="478">
        <f t="shared" si="8"/>
        <v>13905</v>
      </c>
      <c r="CE26" s="29" t="str">
        <f>'O2'!B26</f>
        <v>2.7</v>
      </c>
      <c r="CF26" s="29" t="str">
        <f>'O2'!G26</f>
        <v xml:space="preserve">Placa de registro historico </v>
      </c>
      <c r="CG26" s="29" t="str">
        <f>'O2'!AC26</f>
        <v>UND</v>
      </c>
    </row>
    <row r="27" spans="1:85" s="4" customFormat="1" ht="9.9499999999999993" customHeight="1">
      <c r="A27" s="5"/>
      <c r="B27" s="867">
        <f>'O1'!B27</f>
        <v>0</v>
      </c>
      <c r="C27" s="868"/>
      <c r="D27" s="868"/>
      <c r="E27" s="868"/>
      <c r="F27" s="868"/>
      <c r="G27" s="869">
        <f>'O1'!G27</f>
        <v>0</v>
      </c>
      <c r="H27" s="869"/>
      <c r="I27" s="869"/>
      <c r="J27" s="869"/>
      <c r="K27" s="869"/>
      <c r="L27" s="869"/>
      <c r="M27" s="869"/>
      <c r="N27" s="869"/>
      <c r="O27" s="869"/>
      <c r="P27" s="869"/>
      <c r="Q27" s="869"/>
      <c r="R27" s="869"/>
      <c r="S27" s="869"/>
      <c r="T27" s="869"/>
      <c r="U27" s="869"/>
      <c r="V27" s="869"/>
      <c r="W27" s="869"/>
      <c r="X27" s="869"/>
      <c r="Y27" s="869"/>
      <c r="Z27" s="869"/>
      <c r="AA27" s="869"/>
      <c r="AB27" s="869"/>
      <c r="AC27" s="870">
        <f>'O1'!AC27</f>
        <v>0</v>
      </c>
      <c r="AD27" s="870"/>
      <c r="AE27" s="870"/>
      <c r="AF27" s="782">
        <f>'O1'!AF27</f>
        <v>0</v>
      </c>
      <c r="AG27" s="782"/>
      <c r="AH27" s="782"/>
      <c r="AI27" s="782"/>
      <c r="AJ27" s="782"/>
      <c r="AK27" s="782">
        <f>'O2'!AK27</f>
        <v>15</v>
      </c>
      <c r="AL27" s="782"/>
      <c r="AM27" s="782"/>
      <c r="AN27" s="782"/>
      <c r="AO27" s="782"/>
      <c r="AP27" s="782"/>
      <c r="AQ27" s="782"/>
      <c r="AR27" s="851">
        <f t="shared" si="0"/>
        <v>0</v>
      </c>
      <c r="AS27" s="851"/>
      <c r="AT27" s="851"/>
      <c r="AU27" s="851"/>
      <c r="AV27" s="851"/>
      <c r="AW27" s="851"/>
      <c r="AX27" s="851"/>
      <c r="AY27" s="373">
        <f>'O1'!BI27</f>
        <v>0</v>
      </c>
      <c r="AZ27" s="709">
        <v>0</v>
      </c>
      <c r="BA27" s="709"/>
      <c r="BB27" s="709"/>
      <c r="BC27" s="709"/>
      <c r="BD27" s="709"/>
      <c r="BE27" s="709">
        <f>AK27</f>
        <v>15</v>
      </c>
      <c r="BF27" s="709"/>
      <c r="BG27" s="709"/>
      <c r="BH27" s="709"/>
      <c r="BI27" s="709"/>
      <c r="BJ27" s="709"/>
      <c r="BK27" s="709"/>
      <c r="BL27" s="782">
        <f t="shared" si="3"/>
        <v>0</v>
      </c>
      <c r="BM27" s="782"/>
      <c r="BN27" s="782"/>
      <c r="BO27" s="782"/>
      <c r="BP27" s="782"/>
      <c r="BQ27" s="782"/>
      <c r="BR27" s="782"/>
      <c r="BS27" s="564">
        <f t="shared" si="4"/>
        <v>0</v>
      </c>
      <c r="BT27" s="176"/>
      <c r="BU27" s="17"/>
      <c r="BV27" s="211">
        <f t="shared" si="5"/>
        <v>2</v>
      </c>
      <c r="BW27" s="212" t="str">
        <f t="shared" si="6"/>
        <v/>
      </c>
      <c r="BX27" s="213" t="str">
        <f t="shared" si="7"/>
        <v xml:space="preserve"> </v>
      </c>
      <c r="BY27" s="199"/>
      <c r="BZ27" s="249">
        <f>IF(AND(AY27&lt;&gt;"R",AY27&lt;&gt;"C",AY27&lt;&gt;"CF",AY27&lt;&gt;"F")=TRUE,BL27*'Q3'!$CA$20,IF(BS27="R",BL27,0))</f>
        <v>0</v>
      </c>
      <c r="CA27" s="249">
        <f>IF(AND(AY27&lt;&gt;"R",AY27&lt;&gt;"C",AY27&lt;&gt;"CF",AY27&lt;&gt;"F")=TRUE,BL27*'Q3'!$CA$21,IF(BS27="C",BL27,0))</f>
        <v>0</v>
      </c>
      <c r="CB27" s="249">
        <f>IF(AND(AY27&lt;&gt;"R",AY27&lt;&gt;"C",AY27&lt;&gt;"CF",AY27&lt;&gt;"F")=TRUE,BL27*'Q3'!$CA$22,IF(BS27="CF",BL27,0))</f>
        <v>0</v>
      </c>
      <c r="CC27" s="249">
        <f>IF(AND(AY27&lt;&gt;"R",AY27&lt;&gt;"C",AY27&lt;&gt;"CF",AY27&lt;&gt;"F")=TRUE,BL27*'Q3'!$CA$23,IF(BS27="F",BL27,0))</f>
        <v>0</v>
      </c>
      <c r="CD27" s="478">
        <f t="shared" si="8"/>
        <v>0</v>
      </c>
      <c r="CE27" s="29">
        <f>'O2'!B27</f>
        <v>0</v>
      </c>
      <c r="CF27" s="29">
        <f>'O2'!G27</f>
        <v>0</v>
      </c>
      <c r="CG27" s="29">
        <f>'O2'!AC27</f>
        <v>0</v>
      </c>
    </row>
    <row r="28" spans="1:85" s="4" customFormat="1" ht="9.9499999999999993" customHeight="1">
      <c r="A28" s="5"/>
      <c r="B28" s="867">
        <f>'O1'!B28</f>
        <v>0</v>
      </c>
      <c r="C28" s="868"/>
      <c r="D28" s="868"/>
      <c r="E28" s="868"/>
      <c r="F28" s="868"/>
      <c r="G28" s="869">
        <f>'O1'!G28</f>
        <v>0</v>
      </c>
      <c r="H28" s="869"/>
      <c r="I28" s="869"/>
      <c r="J28" s="869"/>
      <c r="K28" s="869"/>
      <c r="L28" s="869"/>
      <c r="M28" s="869"/>
      <c r="N28" s="869"/>
      <c r="O28" s="869"/>
      <c r="P28" s="869"/>
      <c r="Q28" s="869"/>
      <c r="R28" s="869"/>
      <c r="S28" s="869"/>
      <c r="T28" s="869"/>
      <c r="U28" s="869"/>
      <c r="V28" s="869"/>
      <c r="W28" s="869"/>
      <c r="X28" s="869"/>
      <c r="Y28" s="869"/>
      <c r="Z28" s="869"/>
      <c r="AA28" s="869"/>
      <c r="AB28" s="869"/>
      <c r="AC28" s="870">
        <f>'O1'!AC28</f>
        <v>0</v>
      </c>
      <c r="AD28" s="870"/>
      <c r="AE28" s="870"/>
      <c r="AF28" s="782">
        <f>'O1'!AF28</f>
        <v>0</v>
      </c>
      <c r="AG28" s="782"/>
      <c r="AH28" s="782"/>
      <c r="AI28" s="782"/>
      <c r="AJ28" s="782"/>
      <c r="AK28" s="782">
        <f>'O2'!AK28</f>
        <v>25</v>
      </c>
      <c r="AL28" s="782"/>
      <c r="AM28" s="782"/>
      <c r="AN28" s="782"/>
      <c r="AO28" s="782"/>
      <c r="AP28" s="782"/>
      <c r="AQ28" s="782"/>
      <c r="AR28" s="851">
        <f t="shared" si="0"/>
        <v>0</v>
      </c>
      <c r="AS28" s="851"/>
      <c r="AT28" s="851"/>
      <c r="AU28" s="851"/>
      <c r="AV28" s="851"/>
      <c r="AW28" s="851"/>
      <c r="AX28" s="851"/>
      <c r="AY28" s="373">
        <f>'O1'!BI28</f>
        <v>0</v>
      </c>
      <c r="AZ28" s="709">
        <f t="shared" si="9"/>
        <v>0</v>
      </c>
      <c r="BA28" s="709"/>
      <c r="BB28" s="709"/>
      <c r="BC28" s="709"/>
      <c r="BD28" s="709"/>
      <c r="BE28" s="709">
        <f>AK28</f>
        <v>25</v>
      </c>
      <c r="BF28" s="709"/>
      <c r="BG28" s="709"/>
      <c r="BH28" s="709"/>
      <c r="BI28" s="709"/>
      <c r="BJ28" s="709"/>
      <c r="BK28" s="709"/>
      <c r="BL28" s="782">
        <f t="shared" si="3"/>
        <v>0</v>
      </c>
      <c r="BM28" s="782"/>
      <c r="BN28" s="782"/>
      <c r="BO28" s="782"/>
      <c r="BP28" s="782"/>
      <c r="BQ28" s="782"/>
      <c r="BR28" s="782"/>
      <c r="BS28" s="564">
        <f t="shared" si="4"/>
        <v>0</v>
      </c>
      <c r="BT28" s="176"/>
      <c r="BU28" s="17"/>
      <c r="BV28" s="211">
        <f t="shared" si="5"/>
        <v>2</v>
      </c>
      <c r="BW28" s="212" t="str">
        <f t="shared" si="6"/>
        <v/>
      </c>
      <c r="BX28" s="213" t="str">
        <f t="shared" si="7"/>
        <v xml:space="preserve"> </v>
      </c>
      <c r="BY28" s="199"/>
      <c r="BZ28" s="249">
        <f>IF(AND(AY28&lt;&gt;"R",AY28&lt;&gt;"C",AY28&lt;&gt;"CF",AY28&lt;&gt;"F")=TRUE,BL28*'Q3'!$CA$20,IF(BS28="R",BL28,0))</f>
        <v>0</v>
      </c>
      <c r="CA28" s="249">
        <f>IF(AND(AY28&lt;&gt;"R",AY28&lt;&gt;"C",AY28&lt;&gt;"CF",AY28&lt;&gt;"F")=TRUE,BL28*'Q3'!$CA$21,IF(BS28="C",BL28,0))</f>
        <v>0</v>
      </c>
      <c r="CB28" s="249">
        <f>IF(AND(AY28&lt;&gt;"R",AY28&lt;&gt;"C",AY28&lt;&gt;"CF",AY28&lt;&gt;"F")=TRUE,BL28*'Q3'!$CA$22,IF(BS28="CF",BL28,0))</f>
        <v>0</v>
      </c>
      <c r="CC28" s="249">
        <f>IF(AND(AY28&lt;&gt;"R",AY28&lt;&gt;"C",AY28&lt;&gt;"CF",AY28&lt;&gt;"F")=TRUE,BL28*'Q3'!$CA$23,IF(BS28="F",BL28,0))</f>
        <v>0</v>
      </c>
      <c r="CD28" s="478">
        <f t="shared" si="8"/>
        <v>0</v>
      </c>
      <c r="CE28" s="29">
        <f>'O2'!B28</f>
        <v>0</v>
      </c>
      <c r="CF28" s="29">
        <f>'O2'!G28</f>
        <v>0</v>
      </c>
      <c r="CG28" s="29">
        <f>'O2'!AC28</f>
        <v>0</v>
      </c>
    </row>
    <row r="29" spans="1:85" s="4" customFormat="1" ht="9.9499999999999993" customHeight="1">
      <c r="A29" s="5"/>
      <c r="B29" s="867">
        <f>'O1'!B29</f>
        <v>0</v>
      </c>
      <c r="C29" s="868"/>
      <c r="D29" s="868"/>
      <c r="E29" s="868"/>
      <c r="F29" s="868"/>
      <c r="G29" s="869">
        <f>'O1'!G29</f>
        <v>0</v>
      </c>
      <c r="H29" s="869"/>
      <c r="I29" s="869"/>
      <c r="J29" s="869"/>
      <c r="K29" s="869"/>
      <c r="L29" s="869"/>
      <c r="M29" s="869"/>
      <c r="N29" s="869"/>
      <c r="O29" s="869"/>
      <c r="P29" s="869"/>
      <c r="Q29" s="869"/>
      <c r="R29" s="869"/>
      <c r="S29" s="869"/>
      <c r="T29" s="869"/>
      <c r="U29" s="869"/>
      <c r="V29" s="869"/>
      <c r="W29" s="869"/>
      <c r="X29" s="869"/>
      <c r="Y29" s="869"/>
      <c r="Z29" s="869"/>
      <c r="AA29" s="869"/>
      <c r="AB29" s="869"/>
      <c r="AC29" s="870">
        <f>'O1'!AC29</f>
        <v>0</v>
      </c>
      <c r="AD29" s="870"/>
      <c r="AE29" s="870"/>
      <c r="AF29" s="782">
        <f>'O1'!AF29</f>
        <v>0</v>
      </c>
      <c r="AG29" s="782"/>
      <c r="AH29" s="782"/>
      <c r="AI29" s="782"/>
      <c r="AJ29" s="782"/>
      <c r="AK29" s="782">
        <f>'O2'!AK29</f>
        <v>0</v>
      </c>
      <c r="AL29" s="782"/>
      <c r="AM29" s="782"/>
      <c r="AN29" s="782"/>
      <c r="AO29" s="782"/>
      <c r="AP29" s="782"/>
      <c r="AQ29" s="782"/>
      <c r="AR29" s="851">
        <f t="shared" si="0"/>
        <v>0</v>
      </c>
      <c r="AS29" s="851"/>
      <c r="AT29" s="851"/>
      <c r="AU29" s="851"/>
      <c r="AV29" s="851"/>
      <c r="AW29" s="851"/>
      <c r="AX29" s="851"/>
      <c r="AY29" s="373">
        <f>'O1'!BI29</f>
        <v>0</v>
      </c>
      <c r="AZ29" s="709">
        <f t="shared" si="9"/>
        <v>0</v>
      </c>
      <c r="BA29" s="709"/>
      <c r="BB29" s="709"/>
      <c r="BC29" s="709"/>
      <c r="BD29" s="709"/>
      <c r="BE29" s="709">
        <f>AK29</f>
        <v>0</v>
      </c>
      <c r="BF29" s="709"/>
      <c r="BG29" s="709"/>
      <c r="BH29" s="709"/>
      <c r="BI29" s="709"/>
      <c r="BJ29" s="709"/>
      <c r="BK29" s="709"/>
      <c r="BL29" s="782">
        <f t="shared" si="3"/>
        <v>0</v>
      </c>
      <c r="BM29" s="782"/>
      <c r="BN29" s="782"/>
      <c r="BO29" s="782"/>
      <c r="BP29" s="782"/>
      <c r="BQ29" s="782"/>
      <c r="BR29" s="782"/>
      <c r="BS29" s="564">
        <f t="shared" si="4"/>
        <v>0</v>
      </c>
      <c r="BT29" s="176"/>
      <c r="BU29" s="17"/>
      <c r="BV29" s="211">
        <f t="shared" si="5"/>
        <v>2</v>
      </c>
      <c r="BW29" s="212" t="str">
        <f t="shared" si="6"/>
        <v/>
      </c>
      <c r="BX29" s="213" t="str">
        <f t="shared" si="7"/>
        <v xml:space="preserve"> </v>
      </c>
      <c r="BY29" s="199"/>
      <c r="BZ29" s="249">
        <f>IF(AND(AY29&lt;&gt;"R",AY29&lt;&gt;"C",AY29&lt;&gt;"CF",AY29&lt;&gt;"F")=TRUE,BL29*'Q3'!$CA$20,IF(BS29="R",BL29,0))</f>
        <v>0</v>
      </c>
      <c r="CA29" s="249">
        <f>IF(AND(AY29&lt;&gt;"R",AY29&lt;&gt;"C",AY29&lt;&gt;"CF",AY29&lt;&gt;"F")=TRUE,BL29*'Q3'!$CA$21,IF(BS29="C",BL29,0))</f>
        <v>0</v>
      </c>
      <c r="CB29" s="249">
        <f>IF(AND(AY29&lt;&gt;"R",AY29&lt;&gt;"C",AY29&lt;&gt;"CF",AY29&lt;&gt;"F")=TRUE,BL29*'Q3'!$CA$22,IF(BS29="CF",BL29,0))</f>
        <v>0</v>
      </c>
      <c r="CC29" s="249">
        <f>IF(AND(AY29&lt;&gt;"R",AY29&lt;&gt;"C",AY29&lt;&gt;"CF",AY29&lt;&gt;"F")=TRUE,BL29*'Q3'!$CA$23,IF(BS29="F",BL29,0))</f>
        <v>0</v>
      </c>
      <c r="CD29" s="478">
        <f t="shared" si="8"/>
        <v>0</v>
      </c>
      <c r="CE29" s="29">
        <f>'O2'!B29</f>
        <v>0</v>
      </c>
      <c r="CF29" s="29">
        <f>'O2'!G29</f>
        <v>0</v>
      </c>
      <c r="CG29" s="29">
        <f>'O2'!AC29</f>
        <v>0</v>
      </c>
    </row>
    <row r="30" spans="1:85" ht="9.9499999999999993" customHeight="1">
      <c r="B30" s="867">
        <f>'O1'!B30</f>
        <v>0</v>
      </c>
      <c r="C30" s="868"/>
      <c r="D30" s="868"/>
      <c r="E30" s="868"/>
      <c r="F30" s="868"/>
      <c r="G30" s="869">
        <f>'O1'!G30</f>
        <v>0</v>
      </c>
      <c r="H30" s="869"/>
      <c r="I30" s="869"/>
      <c r="J30" s="869"/>
      <c r="K30" s="869"/>
      <c r="L30" s="869"/>
      <c r="M30" s="869"/>
      <c r="N30" s="869"/>
      <c r="O30" s="869"/>
      <c r="P30" s="869"/>
      <c r="Q30" s="869"/>
      <c r="R30" s="869"/>
      <c r="S30" s="869"/>
      <c r="T30" s="869"/>
      <c r="U30" s="869"/>
      <c r="V30" s="869"/>
      <c r="W30" s="869"/>
      <c r="X30" s="869"/>
      <c r="Y30" s="869"/>
      <c r="Z30" s="869"/>
      <c r="AA30" s="869"/>
      <c r="AB30" s="869"/>
      <c r="AC30" s="870">
        <f>'O1'!AC30</f>
        <v>0</v>
      </c>
      <c r="AD30" s="870"/>
      <c r="AE30" s="870"/>
      <c r="AF30" s="782">
        <f>'O1'!AF30</f>
        <v>0</v>
      </c>
      <c r="AG30" s="782"/>
      <c r="AH30" s="782"/>
      <c r="AI30" s="782"/>
      <c r="AJ30" s="782"/>
      <c r="AK30" s="782">
        <f>'O2'!AK30</f>
        <v>0</v>
      </c>
      <c r="AL30" s="782"/>
      <c r="AM30" s="782"/>
      <c r="AN30" s="782"/>
      <c r="AO30" s="782"/>
      <c r="AP30" s="782"/>
      <c r="AQ30" s="782"/>
      <c r="AR30" s="851">
        <f t="shared" si="0"/>
        <v>0</v>
      </c>
      <c r="AS30" s="851"/>
      <c r="AT30" s="851"/>
      <c r="AU30" s="851"/>
      <c r="AV30" s="851"/>
      <c r="AW30" s="851"/>
      <c r="AX30" s="851"/>
      <c r="AY30" s="373">
        <f>'O1'!BI30</f>
        <v>0</v>
      </c>
      <c r="AZ30" s="709">
        <f t="shared" si="9"/>
        <v>0</v>
      </c>
      <c r="BA30" s="709"/>
      <c r="BB30" s="709"/>
      <c r="BC30" s="709"/>
      <c r="BD30" s="709"/>
      <c r="BE30" s="709">
        <f t="shared" si="2"/>
        <v>0</v>
      </c>
      <c r="BF30" s="709"/>
      <c r="BG30" s="709"/>
      <c r="BH30" s="709"/>
      <c r="BI30" s="709"/>
      <c r="BJ30" s="709"/>
      <c r="BK30" s="709"/>
      <c r="BL30" s="782">
        <f t="shared" si="3"/>
        <v>0</v>
      </c>
      <c r="BM30" s="782"/>
      <c r="BN30" s="782"/>
      <c r="BO30" s="782"/>
      <c r="BP30" s="782"/>
      <c r="BQ30" s="782"/>
      <c r="BR30" s="782"/>
      <c r="BS30" s="564">
        <f t="shared" si="4"/>
        <v>0</v>
      </c>
      <c r="BT30" s="176"/>
      <c r="BU30" s="17"/>
      <c r="BV30" s="211">
        <f t="shared" si="5"/>
        <v>2</v>
      </c>
      <c r="BW30" s="212" t="str">
        <f t="shared" si="6"/>
        <v/>
      </c>
      <c r="BX30" s="213" t="str">
        <f t="shared" si="7"/>
        <v xml:space="preserve"> </v>
      </c>
      <c r="BY30" s="199"/>
      <c r="BZ30" s="249">
        <f>IF(AND(AY30&lt;&gt;"R",AY30&lt;&gt;"C",AY30&lt;&gt;"CF",AY30&lt;&gt;"F")=TRUE,BL30*'Q3'!$CA$20,IF(BS30="R",BL30,0))</f>
        <v>0</v>
      </c>
      <c r="CA30" s="249">
        <f>IF(AND(AY30&lt;&gt;"R",AY30&lt;&gt;"C",AY30&lt;&gt;"CF",AY30&lt;&gt;"F")=TRUE,BL30*'Q3'!$CA$21,IF(BS30="C",BL30,0))</f>
        <v>0</v>
      </c>
      <c r="CB30" s="249">
        <f>IF(AND(AY30&lt;&gt;"R",AY30&lt;&gt;"C",AY30&lt;&gt;"CF",AY30&lt;&gt;"F")=TRUE,BL30*'Q3'!$CA$22,IF(BS30="CF",BL30,0))</f>
        <v>0</v>
      </c>
      <c r="CC30" s="249">
        <f>IF(AND(AY30&lt;&gt;"R",AY30&lt;&gt;"C",AY30&lt;&gt;"CF",AY30&lt;&gt;"F")=TRUE,BL30*'Q3'!$CA$23,IF(BS30="F",BL30,0))</f>
        <v>0</v>
      </c>
      <c r="CD30" s="478">
        <f t="shared" si="8"/>
        <v>0</v>
      </c>
      <c r="CE30" s="29">
        <f>'O2'!B30</f>
        <v>0</v>
      </c>
      <c r="CF30" s="29">
        <f>'O2'!G30</f>
        <v>0</v>
      </c>
      <c r="CG30" s="29">
        <f>'O2'!AC30</f>
        <v>0</v>
      </c>
    </row>
    <row r="31" spans="1:85" ht="9.9499999999999993" customHeight="1">
      <c r="B31" s="867">
        <f>'O1'!B31</f>
        <v>0</v>
      </c>
      <c r="C31" s="868"/>
      <c r="D31" s="868"/>
      <c r="E31" s="868"/>
      <c r="F31" s="868"/>
      <c r="G31" s="869">
        <f>'O1'!G31</f>
        <v>0</v>
      </c>
      <c r="H31" s="869"/>
      <c r="I31" s="869"/>
      <c r="J31" s="869"/>
      <c r="K31" s="869"/>
      <c r="L31" s="869"/>
      <c r="M31" s="869"/>
      <c r="N31" s="869"/>
      <c r="O31" s="869"/>
      <c r="P31" s="869"/>
      <c r="Q31" s="869"/>
      <c r="R31" s="869"/>
      <c r="S31" s="869"/>
      <c r="T31" s="869"/>
      <c r="U31" s="869"/>
      <c r="V31" s="869"/>
      <c r="W31" s="869"/>
      <c r="X31" s="869"/>
      <c r="Y31" s="869"/>
      <c r="Z31" s="869"/>
      <c r="AA31" s="869"/>
      <c r="AB31" s="869"/>
      <c r="AC31" s="870">
        <f>'O1'!AC31</f>
        <v>0</v>
      </c>
      <c r="AD31" s="870"/>
      <c r="AE31" s="870"/>
      <c r="AF31" s="782">
        <f>'O1'!AF31</f>
        <v>0</v>
      </c>
      <c r="AG31" s="782"/>
      <c r="AH31" s="782"/>
      <c r="AI31" s="782"/>
      <c r="AJ31" s="782"/>
      <c r="AK31" s="782">
        <f>'O2'!AK31</f>
        <v>38</v>
      </c>
      <c r="AL31" s="782"/>
      <c r="AM31" s="782"/>
      <c r="AN31" s="782"/>
      <c r="AO31" s="782"/>
      <c r="AP31" s="782"/>
      <c r="AQ31" s="782"/>
      <c r="AR31" s="851">
        <f t="shared" si="0"/>
        <v>0</v>
      </c>
      <c r="AS31" s="851"/>
      <c r="AT31" s="851"/>
      <c r="AU31" s="851"/>
      <c r="AV31" s="851"/>
      <c r="AW31" s="851"/>
      <c r="AX31" s="851"/>
      <c r="AY31" s="373">
        <f>'O1'!BI31</f>
        <v>0</v>
      </c>
      <c r="AZ31" s="709"/>
      <c r="BA31" s="709"/>
      <c r="BB31" s="709"/>
      <c r="BC31" s="709"/>
      <c r="BD31" s="709"/>
      <c r="BE31" s="709">
        <f t="shared" si="2"/>
        <v>38</v>
      </c>
      <c r="BF31" s="709"/>
      <c r="BG31" s="709"/>
      <c r="BH31" s="709"/>
      <c r="BI31" s="709"/>
      <c r="BJ31" s="709"/>
      <c r="BK31" s="709"/>
      <c r="BL31" s="782">
        <f t="shared" si="3"/>
        <v>0</v>
      </c>
      <c r="BM31" s="782"/>
      <c r="BN31" s="782"/>
      <c r="BO31" s="782"/>
      <c r="BP31" s="782"/>
      <c r="BQ31" s="782"/>
      <c r="BR31" s="782"/>
      <c r="BS31" s="564">
        <f t="shared" si="4"/>
        <v>0</v>
      </c>
      <c r="BT31" s="176"/>
      <c r="BU31" s="17"/>
      <c r="BV31" s="211">
        <f t="shared" si="5"/>
        <v>2</v>
      </c>
      <c r="BW31" s="212" t="str">
        <f t="shared" si="6"/>
        <v/>
      </c>
      <c r="BX31" s="213" t="str">
        <f t="shared" si="7"/>
        <v xml:space="preserve"> </v>
      </c>
      <c r="BY31" s="199"/>
      <c r="BZ31" s="249">
        <f>IF(AND(AY31&lt;&gt;"R",AY31&lt;&gt;"C",AY31&lt;&gt;"CF",AY31&lt;&gt;"F")=TRUE,BL31*'Q3'!$CA$20,IF(BS31="R",BL31,0))</f>
        <v>0</v>
      </c>
      <c r="CA31" s="249">
        <f>IF(AND(AY31&lt;&gt;"R",AY31&lt;&gt;"C",AY31&lt;&gt;"CF",AY31&lt;&gt;"F")=TRUE,BL31*'Q3'!$CA$21,IF(BS31="C",BL31,0))</f>
        <v>0</v>
      </c>
      <c r="CB31" s="249">
        <f>IF(AND(AY31&lt;&gt;"R",AY31&lt;&gt;"C",AY31&lt;&gt;"CF",AY31&lt;&gt;"F")=TRUE,BL31*'Q3'!$CA$22,IF(BS31="CF",BL31,0))</f>
        <v>0</v>
      </c>
      <c r="CC31" s="249">
        <f>IF(AND(AY31&lt;&gt;"R",AY31&lt;&gt;"C",AY31&lt;&gt;"CF",AY31&lt;&gt;"F")=TRUE,BL31*'Q3'!$CA$23,IF(BS31="F",BL31,0))</f>
        <v>0</v>
      </c>
      <c r="CD31" s="478">
        <f t="shared" si="8"/>
        <v>0</v>
      </c>
      <c r="CE31" s="29">
        <f>'O2'!B31</f>
        <v>0</v>
      </c>
      <c r="CF31" s="29">
        <f>'O2'!G31</f>
        <v>0</v>
      </c>
      <c r="CG31" s="29">
        <f>'O2'!AC31</f>
        <v>0</v>
      </c>
    </row>
    <row r="32" spans="1:85" ht="9.9499999999999993" customHeight="1">
      <c r="B32" s="867">
        <f>'O1'!B32</f>
        <v>0</v>
      </c>
      <c r="C32" s="868"/>
      <c r="D32" s="868"/>
      <c r="E32" s="868"/>
      <c r="F32" s="868"/>
      <c r="G32" s="869">
        <f>'O1'!G32</f>
        <v>0</v>
      </c>
      <c r="H32" s="869"/>
      <c r="I32" s="869"/>
      <c r="J32" s="869"/>
      <c r="K32" s="869"/>
      <c r="L32" s="869"/>
      <c r="M32" s="869"/>
      <c r="N32" s="869"/>
      <c r="O32" s="869"/>
      <c r="P32" s="869"/>
      <c r="Q32" s="869"/>
      <c r="R32" s="869"/>
      <c r="S32" s="869"/>
      <c r="T32" s="869"/>
      <c r="U32" s="869"/>
      <c r="V32" s="869"/>
      <c r="W32" s="869"/>
      <c r="X32" s="869"/>
      <c r="Y32" s="869"/>
      <c r="Z32" s="869"/>
      <c r="AA32" s="869"/>
      <c r="AB32" s="869"/>
      <c r="AC32" s="870">
        <f>'O1'!AC32</f>
        <v>0</v>
      </c>
      <c r="AD32" s="870"/>
      <c r="AE32" s="870"/>
      <c r="AF32" s="782">
        <f>'O1'!AF32</f>
        <v>0</v>
      </c>
      <c r="AG32" s="782"/>
      <c r="AH32" s="782"/>
      <c r="AI32" s="782"/>
      <c r="AJ32" s="782"/>
      <c r="AK32" s="782">
        <f>'O2'!AK32</f>
        <v>0</v>
      </c>
      <c r="AL32" s="782"/>
      <c r="AM32" s="782"/>
      <c r="AN32" s="782"/>
      <c r="AO32" s="782"/>
      <c r="AP32" s="782"/>
      <c r="AQ32" s="782"/>
      <c r="AR32" s="851">
        <f t="shared" si="0"/>
        <v>0</v>
      </c>
      <c r="AS32" s="851"/>
      <c r="AT32" s="851"/>
      <c r="AU32" s="851"/>
      <c r="AV32" s="851"/>
      <c r="AW32" s="851"/>
      <c r="AX32" s="851"/>
      <c r="AY32" s="373">
        <f>'O1'!BI32</f>
        <v>0</v>
      </c>
      <c r="AZ32" s="709"/>
      <c r="BA32" s="709"/>
      <c r="BB32" s="709"/>
      <c r="BC32" s="709"/>
      <c r="BD32" s="709"/>
      <c r="BE32" s="709">
        <f t="shared" si="2"/>
        <v>0</v>
      </c>
      <c r="BF32" s="709"/>
      <c r="BG32" s="709"/>
      <c r="BH32" s="709"/>
      <c r="BI32" s="709"/>
      <c r="BJ32" s="709"/>
      <c r="BK32" s="709"/>
      <c r="BL32" s="782">
        <f t="shared" si="3"/>
        <v>0</v>
      </c>
      <c r="BM32" s="782"/>
      <c r="BN32" s="782"/>
      <c r="BO32" s="782"/>
      <c r="BP32" s="782"/>
      <c r="BQ32" s="782"/>
      <c r="BR32" s="782"/>
      <c r="BS32" s="564">
        <f t="shared" si="4"/>
        <v>0</v>
      </c>
      <c r="BT32" s="176"/>
      <c r="BU32" s="17"/>
      <c r="BV32" s="211">
        <f t="shared" si="5"/>
        <v>2</v>
      </c>
      <c r="BW32" s="212" t="str">
        <f t="shared" si="6"/>
        <v/>
      </c>
      <c r="BX32" s="213" t="str">
        <f t="shared" si="7"/>
        <v xml:space="preserve"> </v>
      </c>
      <c r="BY32" s="199"/>
      <c r="BZ32" s="249">
        <f>IF(AND(AY32&lt;&gt;"R",AY32&lt;&gt;"C",AY32&lt;&gt;"CF",AY32&lt;&gt;"F")=TRUE,BL32*'Q3'!$CA$20,IF(BS32="R",BL32,0))</f>
        <v>0</v>
      </c>
      <c r="CA32" s="249">
        <f>IF(AND(AY32&lt;&gt;"R",AY32&lt;&gt;"C",AY32&lt;&gt;"CF",AY32&lt;&gt;"F")=TRUE,BL32*'Q3'!$CA$21,IF(BS32="C",BL32,0))</f>
        <v>0</v>
      </c>
      <c r="CB32" s="249">
        <f>IF(AND(AY32&lt;&gt;"R",AY32&lt;&gt;"C",AY32&lt;&gt;"CF",AY32&lt;&gt;"F")=TRUE,BL32*'Q3'!$CA$22,IF(BS32="CF",BL32,0))</f>
        <v>0</v>
      </c>
      <c r="CC32" s="249">
        <f>IF(AND(AY32&lt;&gt;"R",AY32&lt;&gt;"C",AY32&lt;&gt;"CF",AY32&lt;&gt;"F")=TRUE,BL32*'Q3'!$CA$23,IF(BS32="F",BL32,0))</f>
        <v>0</v>
      </c>
      <c r="CD32" s="478">
        <f t="shared" si="8"/>
        <v>0</v>
      </c>
      <c r="CE32" s="29">
        <f>'O2'!B32</f>
        <v>0</v>
      </c>
      <c r="CF32" s="29">
        <f>'O2'!G32</f>
        <v>0</v>
      </c>
      <c r="CG32" s="29">
        <f>'O2'!AC32</f>
        <v>0</v>
      </c>
    </row>
    <row r="33" spans="2:85" ht="9.9499999999999993" customHeight="1">
      <c r="B33" s="867">
        <f>'O1'!B33</f>
        <v>0</v>
      </c>
      <c r="C33" s="868"/>
      <c r="D33" s="868"/>
      <c r="E33" s="868"/>
      <c r="F33" s="868"/>
      <c r="G33" s="869">
        <f>'O1'!G33</f>
        <v>0</v>
      </c>
      <c r="H33" s="869"/>
      <c r="I33" s="869"/>
      <c r="J33" s="869"/>
      <c r="K33" s="869"/>
      <c r="L33" s="869"/>
      <c r="M33" s="869"/>
      <c r="N33" s="869"/>
      <c r="O33" s="869"/>
      <c r="P33" s="869"/>
      <c r="Q33" s="869"/>
      <c r="R33" s="869"/>
      <c r="S33" s="869"/>
      <c r="T33" s="869"/>
      <c r="U33" s="869"/>
      <c r="V33" s="869"/>
      <c r="W33" s="869"/>
      <c r="X33" s="869"/>
      <c r="Y33" s="869"/>
      <c r="Z33" s="869"/>
      <c r="AA33" s="869"/>
      <c r="AB33" s="869"/>
      <c r="AC33" s="870">
        <f>'O1'!AC33</f>
        <v>0</v>
      </c>
      <c r="AD33" s="870"/>
      <c r="AE33" s="870"/>
      <c r="AF33" s="782">
        <f>'O1'!AF33</f>
        <v>0</v>
      </c>
      <c r="AG33" s="782"/>
      <c r="AH33" s="782"/>
      <c r="AI33" s="782"/>
      <c r="AJ33" s="782"/>
      <c r="AK33" s="782">
        <f>'O2'!AK33</f>
        <v>0</v>
      </c>
      <c r="AL33" s="782"/>
      <c r="AM33" s="782"/>
      <c r="AN33" s="782"/>
      <c r="AO33" s="782"/>
      <c r="AP33" s="782"/>
      <c r="AQ33" s="782"/>
      <c r="AR33" s="851">
        <f t="shared" si="0"/>
        <v>0</v>
      </c>
      <c r="AS33" s="851"/>
      <c r="AT33" s="851"/>
      <c r="AU33" s="851"/>
      <c r="AV33" s="851"/>
      <c r="AW33" s="851"/>
      <c r="AX33" s="851"/>
      <c r="AY33" s="373">
        <f>'O1'!BI33</f>
        <v>0</v>
      </c>
      <c r="AZ33" s="709"/>
      <c r="BA33" s="709"/>
      <c r="BB33" s="709"/>
      <c r="BC33" s="709"/>
      <c r="BD33" s="709"/>
      <c r="BE33" s="709">
        <f t="shared" si="2"/>
        <v>0</v>
      </c>
      <c r="BF33" s="709"/>
      <c r="BG33" s="709"/>
      <c r="BH33" s="709"/>
      <c r="BI33" s="709"/>
      <c r="BJ33" s="709"/>
      <c r="BK33" s="709"/>
      <c r="BL33" s="782">
        <f t="shared" si="3"/>
        <v>0</v>
      </c>
      <c r="BM33" s="782"/>
      <c r="BN33" s="782"/>
      <c r="BO33" s="782"/>
      <c r="BP33" s="782"/>
      <c r="BQ33" s="782"/>
      <c r="BR33" s="782"/>
      <c r="BS33" s="564">
        <f t="shared" si="4"/>
        <v>0</v>
      </c>
      <c r="BT33" s="176"/>
      <c r="BU33" s="17"/>
      <c r="BV33" s="211">
        <f t="shared" si="5"/>
        <v>2</v>
      </c>
      <c r="BW33" s="212" t="str">
        <f t="shared" si="6"/>
        <v/>
      </c>
      <c r="BX33" s="213" t="str">
        <f t="shared" si="7"/>
        <v xml:space="preserve"> </v>
      </c>
      <c r="BY33" s="199"/>
      <c r="BZ33" s="249">
        <f>IF(AND(AY33&lt;&gt;"R",AY33&lt;&gt;"C",AY33&lt;&gt;"CF",AY33&lt;&gt;"F")=TRUE,BL33*'Q3'!$CA$20,IF(BS33="R",BL33,0))</f>
        <v>0</v>
      </c>
      <c r="CA33" s="249">
        <f>IF(AND(AY33&lt;&gt;"R",AY33&lt;&gt;"C",AY33&lt;&gt;"CF",AY33&lt;&gt;"F")=TRUE,BL33*'Q3'!$CA$21,IF(BS33="C",BL33,0))</f>
        <v>0</v>
      </c>
      <c r="CB33" s="249">
        <f>IF(AND(AY33&lt;&gt;"R",AY33&lt;&gt;"C",AY33&lt;&gt;"CF",AY33&lt;&gt;"F")=TRUE,BL33*'Q3'!$CA$22,IF(BS33="CF",BL33,0))</f>
        <v>0</v>
      </c>
      <c r="CC33" s="249">
        <f>IF(AND(AY33&lt;&gt;"R",AY33&lt;&gt;"C",AY33&lt;&gt;"CF",AY33&lt;&gt;"F")=TRUE,BL33*'Q3'!$CA$23,IF(BS33="F",BL33,0))</f>
        <v>0</v>
      </c>
      <c r="CD33" s="478">
        <f t="shared" si="8"/>
        <v>0</v>
      </c>
      <c r="CE33" s="29">
        <f>'O2'!B33</f>
        <v>0</v>
      </c>
      <c r="CF33" s="29">
        <f>'O2'!G33</f>
        <v>0</v>
      </c>
      <c r="CG33" s="29">
        <f>'O2'!AC33</f>
        <v>0</v>
      </c>
    </row>
    <row r="34" spans="2:85" ht="9.9499999999999993" customHeight="1">
      <c r="B34" s="867">
        <f>'O1'!B34</f>
        <v>0</v>
      </c>
      <c r="C34" s="868"/>
      <c r="D34" s="868"/>
      <c r="E34" s="868"/>
      <c r="F34" s="868"/>
      <c r="G34" s="869">
        <f>'O1'!G34</f>
        <v>0</v>
      </c>
      <c r="H34" s="869"/>
      <c r="I34" s="869"/>
      <c r="J34" s="869"/>
      <c r="K34" s="869"/>
      <c r="L34" s="869"/>
      <c r="M34" s="869"/>
      <c r="N34" s="869"/>
      <c r="O34" s="869"/>
      <c r="P34" s="869"/>
      <c r="Q34" s="869"/>
      <c r="R34" s="869"/>
      <c r="S34" s="869"/>
      <c r="T34" s="869"/>
      <c r="U34" s="869"/>
      <c r="V34" s="869"/>
      <c r="W34" s="869"/>
      <c r="X34" s="869"/>
      <c r="Y34" s="869"/>
      <c r="Z34" s="869"/>
      <c r="AA34" s="869"/>
      <c r="AB34" s="869"/>
      <c r="AC34" s="870">
        <f>'O1'!AC34</f>
        <v>0</v>
      </c>
      <c r="AD34" s="870"/>
      <c r="AE34" s="870"/>
      <c r="AF34" s="782">
        <f>'O1'!AF34</f>
        <v>0</v>
      </c>
      <c r="AG34" s="782"/>
      <c r="AH34" s="782"/>
      <c r="AI34" s="782"/>
      <c r="AJ34" s="782"/>
      <c r="AK34" s="782">
        <f>'O2'!AK34</f>
        <v>1000</v>
      </c>
      <c r="AL34" s="782"/>
      <c r="AM34" s="782"/>
      <c r="AN34" s="782"/>
      <c r="AO34" s="782"/>
      <c r="AP34" s="782"/>
      <c r="AQ34" s="782"/>
      <c r="AR34" s="851">
        <f t="shared" si="0"/>
        <v>0</v>
      </c>
      <c r="AS34" s="851"/>
      <c r="AT34" s="851"/>
      <c r="AU34" s="851"/>
      <c r="AV34" s="851"/>
      <c r="AW34" s="851"/>
      <c r="AX34" s="851"/>
      <c r="AY34" s="373">
        <f>'O1'!BI34</f>
        <v>0</v>
      </c>
      <c r="AZ34" s="709"/>
      <c r="BA34" s="709"/>
      <c r="BB34" s="709"/>
      <c r="BC34" s="709"/>
      <c r="BD34" s="709"/>
      <c r="BE34" s="709">
        <f t="shared" si="2"/>
        <v>1000</v>
      </c>
      <c r="BF34" s="709"/>
      <c r="BG34" s="709"/>
      <c r="BH34" s="709"/>
      <c r="BI34" s="709"/>
      <c r="BJ34" s="709"/>
      <c r="BK34" s="709"/>
      <c r="BL34" s="782">
        <f t="shared" si="3"/>
        <v>0</v>
      </c>
      <c r="BM34" s="782"/>
      <c r="BN34" s="782"/>
      <c r="BO34" s="782"/>
      <c r="BP34" s="782"/>
      <c r="BQ34" s="782"/>
      <c r="BR34" s="782"/>
      <c r="BS34" s="564">
        <f t="shared" si="4"/>
        <v>0</v>
      </c>
      <c r="BT34" s="176"/>
      <c r="BU34" s="17"/>
      <c r="BV34" s="211">
        <f t="shared" si="5"/>
        <v>2</v>
      </c>
      <c r="BW34" s="212" t="str">
        <f t="shared" si="6"/>
        <v/>
      </c>
      <c r="BX34" s="213" t="str">
        <f t="shared" si="7"/>
        <v xml:space="preserve"> </v>
      </c>
      <c r="BY34" s="199"/>
      <c r="BZ34" s="249">
        <f>IF(AND(AY34&lt;&gt;"R",AY34&lt;&gt;"C",AY34&lt;&gt;"CF",AY34&lt;&gt;"F")=TRUE,BL34*'Q3'!$CA$20,IF(BS34="R",BL34,0))</f>
        <v>0</v>
      </c>
      <c r="CA34" s="249">
        <f>IF(AND(AY34&lt;&gt;"R",AY34&lt;&gt;"C",AY34&lt;&gt;"CF",AY34&lt;&gt;"F")=TRUE,BL34*'Q3'!$CA$21,IF(BS34="C",BL34,0))</f>
        <v>0</v>
      </c>
      <c r="CB34" s="249">
        <f>IF(AND(AY34&lt;&gt;"R",AY34&lt;&gt;"C",AY34&lt;&gt;"CF",AY34&lt;&gt;"F")=TRUE,BL34*'Q3'!$CA$22,IF(BS34="CF",BL34,0))</f>
        <v>0</v>
      </c>
      <c r="CC34" s="249">
        <f>IF(AND(AY34&lt;&gt;"R",AY34&lt;&gt;"C",AY34&lt;&gt;"CF",AY34&lt;&gt;"F")=TRUE,BL34*'Q3'!$CA$23,IF(BS34="F",BL34,0))</f>
        <v>0</v>
      </c>
      <c r="CD34" s="478">
        <f t="shared" si="8"/>
        <v>0</v>
      </c>
      <c r="CE34" s="29">
        <f>'O2'!B34</f>
        <v>0</v>
      </c>
      <c r="CF34" s="29">
        <f>'O2'!G34</f>
        <v>0</v>
      </c>
      <c r="CG34" s="29">
        <f>'O2'!AC34</f>
        <v>0</v>
      </c>
    </row>
    <row r="35" spans="2:85" ht="9.9499999999999993" customHeight="1">
      <c r="B35" s="867">
        <f>'O1'!B35</f>
        <v>0</v>
      </c>
      <c r="C35" s="868"/>
      <c r="D35" s="868"/>
      <c r="E35" s="868"/>
      <c r="F35" s="868"/>
      <c r="G35" s="869">
        <f>'O1'!G35</f>
        <v>0</v>
      </c>
      <c r="H35" s="869"/>
      <c r="I35" s="869"/>
      <c r="J35" s="869"/>
      <c r="K35" s="869"/>
      <c r="L35" s="869"/>
      <c r="M35" s="869"/>
      <c r="N35" s="869"/>
      <c r="O35" s="869"/>
      <c r="P35" s="869"/>
      <c r="Q35" s="869"/>
      <c r="R35" s="869"/>
      <c r="S35" s="869"/>
      <c r="T35" s="869"/>
      <c r="U35" s="869"/>
      <c r="V35" s="869"/>
      <c r="W35" s="869"/>
      <c r="X35" s="869"/>
      <c r="Y35" s="869"/>
      <c r="Z35" s="869"/>
      <c r="AA35" s="869"/>
      <c r="AB35" s="869"/>
      <c r="AC35" s="870">
        <f>'O1'!AC35</f>
        <v>0</v>
      </c>
      <c r="AD35" s="870"/>
      <c r="AE35" s="870"/>
      <c r="AF35" s="782">
        <f>'O1'!AF35</f>
        <v>0</v>
      </c>
      <c r="AG35" s="782"/>
      <c r="AH35" s="782"/>
      <c r="AI35" s="782"/>
      <c r="AJ35" s="782"/>
      <c r="AK35" s="782">
        <f>'O2'!AK35</f>
        <v>2.8</v>
      </c>
      <c r="AL35" s="782"/>
      <c r="AM35" s="782"/>
      <c r="AN35" s="782"/>
      <c r="AO35" s="782"/>
      <c r="AP35" s="782"/>
      <c r="AQ35" s="782"/>
      <c r="AR35" s="851">
        <f t="shared" si="0"/>
        <v>0</v>
      </c>
      <c r="AS35" s="851"/>
      <c r="AT35" s="851"/>
      <c r="AU35" s="851"/>
      <c r="AV35" s="851"/>
      <c r="AW35" s="851"/>
      <c r="AX35" s="851"/>
      <c r="AY35" s="373">
        <f>'O1'!BI35</f>
        <v>0</v>
      </c>
      <c r="AZ35" s="709"/>
      <c r="BA35" s="709"/>
      <c r="BB35" s="709"/>
      <c r="BC35" s="709"/>
      <c r="BD35" s="709"/>
      <c r="BE35" s="709">
        <f t="shared" si="2"/>
        <v>2.8</v>
      </c>
      <c r="BF35" s="709"/>
      <c r="BG35" s="709"/>
      <c r="BH35" s="709"/>
      <c r="BI35" s="709"/>
      <c r="BJ35" s="709"/>
      <c r="BK35" s="709"/>
      <c r="BL35" s="782">
        <f t="shared" si="3"/>
        <v>0</v>
      </c>
      <c r="BM35" s="782"/>
      <c r="BN35" s="782"/>
      <c r="BO35" s="782"/>
      <c r="BP35" s="782"/>
      <c r="BQ35" s="782"/>
      <c r="BR35" s="782"/>
      <c r="BS35" s="564">
        <f t="shared" si="4"/>
        <v>0</v>
      </c>
      <c r="BT35" s="176"/>
      <c r="BU35" s="17"/>
      <c r="BV35" s="211">
        <f t="shared" si="5"/>
        <v>2</v>
      </c>
      <c r="BW35" s="212" t="str">
        <f t="shared" si="6"/>
        <v/>
      </c>
      <c r="BX35" s="213" t="str">
        <f t="shared" si="7"/>
        <v xml:space="preserve"> </v>
      </c>
      <c r="BY35" s="199"/>
      <c r="BZ35" s="249">
        <f>IF(AND(AY35&lt;&gt;"R",AY35&lt;&gt;"C",AY35&lt;&gt;"CF",AY35&lt;&gt;"F")=TRUE,BL35*'Q3'!$CA$20,IF(BS35="R",BL35,0))</f>
        <v>0</v>
      </c>
      <c r="CA35" s="249">
        <f>IF(AND(AY35&lt;&gt;"R",AY35&lt;&gt;"C",AY35&lt;&gt;"CF",AY35&lt;&gt;"F")=TRUE,BL35*'Q3'!$CA$21,IF(BS35="C",BL35,0))</f>
        <v>0</v>
      </c>
      <c r="CB35" s="249">
        <f>IF(AND(AY35&lt;&gt;"R",AY35&lt;&gt;"C",AY35&lt;&gt;"CF",AY35&lt;&gt;"F")=TRUE,BL35*'Q3'!$CA$22,IF(BS35="CF",BL35,0))</f>
        <v>0</v>
      </c>
      <c r="CC35" s="249">
        <f>IF(AND(AY35&lt;&gt;"R",AY35&lt;&gt;"C",AY35&lt;&gt;"CF",AY35&lt;&gt;"F")=TRUE,BL35*'Q3'!$CA$23,IF(BS35="F",BL35,0))</f>
        <v>0</v>
      </c>
      <c r="CD35" s="478">
        <f t="shared" si="8"/>
        <v>0</v>
      </c>
      <c r="CE35" s="29">
        <f>'O2'!B35</f>
        <v>0</v>
      </c>
      <c r="CF35" s="29">
        <f>'O2'!G35</f>
        <v>0</v>
      </c>
      <c r="CG35" s="29">
        <f>'O2'!AC35</f>
        <v>0</v>
      </c>
    </row>
    <row r="36" spans="2:85" ht="9.9499999999999993" customHeight="1">
      <c r="B36" s="867">
        <f>'O1'!B36</f>
        <v>0</v>
      </c>
      <c r="C36" s="868"/>
      <c r="D36" s="868"/>
      <c r="E36" s="868"/>
      <c r="F36" s="868"/>
      <c r="G36" s="869">
        <f>'O1'!G36</f>
        <v>0</v>
      </c>
      <c r="H36" s="869"/>
      <c r="I36" s="869"/>
      <c r="J36" s="869"/>
      <c r="K36" s="869"/>
      <c r="L36" s="869"/>
      <c r="M36" s="869"/>
      <c r="N36" s="869"/>
      <c r="O36" s="869"/>
      <c r="P36" s="869"/>
      <c r="Q36" s="869"/>
      <c r="R36" s="869"/>
      <c r="S36" s="869"/>
      <c r="T36" s="869"/>
      <c r="U36" s="869"/>
      <c r="V36" s="869"/>
      <c r="W36" s="869"/>
      <c r="X36" s="869"/>
      <c r="Y36" s="869"/>
      <c r="Z36" s="869"/>
      <c r="AA36" s="869"/>
      <c r="AB36" s="869"/>
      <c r="AC36" s="870">
        <f>'O1'!AC36</f>
        <v>0</v>
      </c>
      <c r="AD36" s="870"/>
      <c r="AE36" s="870"/>
      <c r="AF36" s="782">
        <f>'O1'!AF36</f>
        <v>0</v>
      </c>
      <c r="AG36" s="782"/>
      <c r="AH36" s="782"/>
      <c r="AI36" s="782"/>
      <c r="AJ36" s="782"/>
      <c r="AK36" s="782">
        <f>'O2'!AK36</f>
        <v>237</v>
      </c>
      <c r="AL36" s="782"/>
      <c r="AM36" s="782"/>
      <c r="AN36" s="782"/>
      <c r="AO36" s="782"/>
      <c r="AP36" s="782"/>
      <c r="AQ36" s="782"/>
      <c r="AR36" s="851">
        <f t="shared" si="0"/>
        <v>0</v>
      </c>
      <c r="AS36" s="851"/>
      <c r="AT36" s="851"/>
      <c r="AU36" s="851"/>
      <c r="AV36" s="851"/>
      <c r="AW36" s="851"/>
      <c r="AX36" s="851"/>
      <c r="AY36" s="373">
        <f>'O1'!BI36</f>
        <v>0</v>
      </c>
      <c r="AZ36" s="709"/>
      <c r="BA36" s="709"/>
      <c r="BB36" s="709"/>
      <c r="BC36" s="709"/>
      <c r="BD36" s="709"/>
      <c r="BE36" s="709">
        <f t="shared" si="2"/>
        <v>237</v>
      </c>
      <c r="BF36" s="709"/>
      <c r="BG36" s="709"/>
      <c r="BH36" s="709"/>
      <c r="BI36" s="709"/>
      <c r="BJ36" s="709"/>
      <c r="BK36" s="709"/>
      <c r="BL36" s="782">
        <f t="shared" si="3"/>
        <v>0</v>
      </c>
      <c r="BM36" s="782"/>
      <c r="BN36" s="782"/>
      <c r="BO36" s="782"/>
      <c r="BP36" s="782"/>
      <c r="BQ36" s="782"/>
      <c r="BR36" s="782"/>
      <c r="BS36" s="564">
        <f t="shared" si="4"/>
        <v>0</v>
      </c>
      <c r="BT36" s="176"/>
      <c r="BU36" s="17"/>
      <c r="BV36" s="211">
        <f t="shared" si="5"/>
        <v>2</v>
      </c>
      <c r="BW36" s="212" t="str">
        <f t="shared" si="6"/>
        <v/>
      </c>
      <c r="BX36" s="213" t="str">
        <f t="shared" si="7"/>
        <v xml:space="preserve"> </v>
      </c>
      <c r="BY36" s="199"/>
      <c r="BZ36" s="249">
        <f>IF(AND(AY36&lt;&gt;"R",AY36&lt;&gt;"C",AY36&lt;&gt;"CF",AY36&lt;&gt;"F")=TRUE,BL36*'Q3'!$CA$20,IF(BS36="R",BL36,0))</f>
        <v>0</v>
      </c>
      <c r="CA36" s="249">
        <f>IF(AND(AY36&lt;&gt;"R",AY36&lt;&gt;"C",AY36&lt;&gt;"CF",AY36&lt;&gt;"F")=TRUE,BL36*'Q3'!$CA$21,IF(BS36="C",BL36,0))</f>
        <v>0</v>
      </c>
      <c r="CB36" s="249">
        <f>IF(AND(AY36&lt;&gt;"R",AY36&lt;&gt;"C",AY36&lt;&gt;"CF",AY36&lt;&gt;"F")=TRUE,BL36*'Q3'!$CA$22,IF(BS36="CF",BL36,0))</f>
        <v>0</v>
      </c>
      <c r="CC36" s="249">
        <f>IF(AND(AY36&lt;&gt;"R",AY36&lt;&gt;"C",AY36&lt;&gt;"CF",AY36&lt;&gt;"F")=TRUE,BL36*'Q3'!$CA$23,IF(BS36="F",BL36,0))</f>
        <v>0</v>
      </c>
      <c r="CD36" s="478">
        <f t="shared" si="8"/>
        <v>0</v>
      </c>
      <c r="CE36" s="29">
        <f>'O2'!B36</f>
        <v>0</v>
      </c>
      <c r="CF36" s="29">
        <f>'O2'!G36</f>
        <v>0</v>
      </c>
      <c r="CG36" s="29">
        <f>'O2'!AC36</f>
        <v>0</v>
      </c>
    </row>
    <row r="37" spans="2:85" ht="9.9499999999999993" customHeight="1">
      <c r="B37" s="867">
        <f>'O1'!B37</f>
        <v>0</v>
      </c>
      <c r="C37" s="868"/>
      <c r="D37" s="868"/>
      <c r="E37" s="868"/>
      <c r="F37" s="868"/>
      <c r="G37" s="869">
        <f>'O1'!G37</f>
        <v>0</v>
      </c>
      <c r="H37" s="869"/>
      <c r="I37" s="869"/>
      <c r="J37" s="869"/>
      <c r="K37" s="869"/>
      <c r="L37" s="869"/>
      <c r="M37" s="869"/>
      <c r="N37" s="869"/>
      <c r="O37" s="869"/>
      <c r="P37" s="869"/>
      <c r="Q37" s="869"/>
      <c r="R37" s="869"/>
      <c r="S37" s="869"/>
      <c r="T37" s="869"/>
      <c r="U37" s="869"/>
      <c r="V37" s="869"/>
      <c r="W37" s="869"/>
      <c r="X37" s="869"/>
      <c r="Y37" s="869"/>
      <c r="Z37" s="869"/>
      <c r="AA37" s="869"/>
      <c r="AB37" s="869"/>
      <c r="AC37" s="870">
        <f>'O1'!AC37</f>
        <v>0</v>
      </c>
      <c r="AD37" s="870"/>
      <c r="AE37" s="870"/>
      <c r="AF37" s="782">
        <f>'O1'!AF37</f>
        <v>0</v>
      </c>
      <c r="AG37" s="782"/>
      <c r="AH37" s="782"/>
      <c r="AI37" s="782"/>
      <c r="AJ37" s="782"/>
      <c r="AK37" s="782">
        <f>'O2'!AK37</f>
        <v>1700</v>
      </c>
      <c r="AL37" s="782"/>
      <c r="AM37" s="782"/>
      <c r="AN37" s="782"/>
      <c r="AO37" s="782"/>
      <c r="AP37" s="782"/>
      <c r="AQ37" s="782"/>
      <c r="AR37" s="851">
        <f t="shared" si="0"/>
        <v>0</v>
      </c>
      <c r="AS37" s="851"/>
      <c r="AT37" s="851"/>
      <c r="AU37" s="851"/>
      <c r="AV37" s="851"/>
      <c r="AW37" s="851"/>
      <c r="AX37" s="851"/>
      <c r="AY37" s="373">
        <f>'O1'!BI37</f>
        <v>0</v>
      </c>
      <c r="AZ37" s="709"/>
      <c r="BA37" s="709"/>
      <c r="BB37" s="709"/>
      <c r="BC37" s="709"/>
      <c r="BD37" s="709"/>
      <c r="BE37" s="709">
        <f t="shared" si="2"/>
        <v>1700</v>
      </c>
      <c r="BF37" s="709"/>
      <c r="BG37" s="709"/>
      <c r="BH37" s="709"/>
      <c r="BI37" s="709"/>
      <c r="BJ37" s="709"/>
      <c r="BK37" s="709"/>
      <c r="BL37" s="782">
        <f t="shared" si="3"/>
        <v>0</v>
      </c>
      <c r="BM37" s="782"/>
      <c r="BN37" s="782"/>
      <c r="BO37" s="782"/>
      <c r="BP37" s="782"/>
      <c r="BQ37" s="782"/>
      <c r="BR37" s="782"/>
      <c r="BS37" s="564">
        <f t="shared" si="4"/>
        <v>0</v>
      </c>
      <c r="BT37" s="176"/>
      <c r="BU37" s="17"/>
      <c r="BV37" s="211">
        <f t="shared" si="5"/>
        <v>2</v>
      </c>
      <c r="BW37" s="212" t="str">
        <f t="shared" si="6"/>
        <v/>
      </c>
      <c r="BX37" s="213" t="str">
        <f t="shared" si="7"/>
        <v xml:space="preserve"> </v>
      </c>
      <c r="BY37" s="199"/>
      <c r="BZ37" s="249">
        <f>IF(AND(AY37&lt;&gt;"R",AY37&lt;&gt;"C",AY37&lt;&gt;"CF",AY37&lt;&gt;"F")=TRUE,BL37*'Q3'!$CA$20,IF(BS37="R",BL37,0))</f>
        <v>0</v>
      </c>
      <c r="CA37" s="249">
        <f>IF(AND(AY37&lt;&gt;"R",AY37&lt;&gt;"C",AY37&lt;&gt;"CF",AY37&lt;&gt;"F")=TRUE,BL37*'Q3'!$CA$21,IF(BS37="C",BL37,0))</f>
        <v>0</v>
      </c>
      <c r="CB37" s="249">
        <f>IF(AND(AY37&lt;&gt;"R",AY37&lt;&gt;"C",AY37&lt;&gt;"CF",AY37&lt;&gt;"F")=TRUE,BL37*'Q3'!$CA$22,IF(BS37="CF",BL37,0))</f>
        <v>0</v>
      </c>
      <c r="CC37" s="249">
        <f>IF(AND(AY37&lt;&gt;"R",AY37&lt;&gt;"C",AY37&lt;&gt;"CF",AY37&lt;&gt;"F")=TRUE,BL37*'Q3'!$CA$23,IF(BS37="F",BL37,0))</f>
        <v>0</v>
      </c>
      <c r="CD37" s="478">
        <f t="shared" si="8"/>
        <v>0</v>
      </c>
      <c r="CE37" s="29">
        <f>'O2'!B37</f>
        <v>0</v>
      </c>
      <c r="CF37" s="29">
        <f>'O2'!G37</f>
        <v>0</v>
      </c>
      <c r="CG37" s="29">
        <f>'O2'!AC37</f>
        <v>0</v>
      </c>
    </row>
    <row r="38" spans="2:85" ht="9.9499999999999993" customHeight="1">
      <c r="B38" s="867">
        <f>'O1'!B38</f>
        <v>0</v>
      </c>
      <c r="C38" s="868"/>
      <c r="D38" s="868"/>
      <c r="E38" s="868"/>
      <c r="F38" s="868"/>
      <c r="G38" s="869">
        <f>'O1'!G38</f>
        <v>0</v>
      </c>
      <c r="H38" s="869"/>
      <c r="I38" s="869"/>
      <c r="J38" s="869"/>
      <c r="K38" s="869"/>
      <c r="L38" s="869"/>
      <c r="M38" s="869"/>
      <c r="N38" s="869"/>
      <c r="O38" s="869"/>
      <c r="P38" s="869"/>
      <c r="Q38" s="869"/>
      <c r="R38" s="869"/>
      <c r="S38" s="869"/>
      <c r="T38" s="869"/>
      <c r="U38" s="869"/>
      <c r="V38" s="869"/>
      <c r="W38" s="869"/>
      <c r="X38" s="869"/>
      <c r="Y38" s="869"/>
      <c r="Z38" s="869"/>
      <c r="AA38" s="869"/>
      <c r="AB38" s="869"/>
      <c r="AC38" s="870">
        <f>'O1'!AC38</f>
        <v>0</v>
      </c>
      <c r="AD38" s="870"/>
      <c r="AE38" s="870"/>
      <c r="AF38" s="782">
        <f>'O1'!AF38</f>
        <v>0</v>
      </c>
      <c r="AG38" s="782"/>
      <c r="AH38" s="782"/>
      <c r="AI38" s="782"/>
      <c r="AJ38" s="782"/>
      <c r="AK38" s="782">
        <f>'O2'!AK38</f>
        <v>150</v>
      </c>
      <c r="AL38" s="782"/>
      <c r="AM38" s="782"/>
      <c r="AN38" s="782"/>
      <c r="AO38" s="782"/>
      <c r="AP38" s="782"/>
      <c r="AQ38" s="782"/>
      <c r="AR38" s="851">
        <f t="shared" si="0"/>
        <v>0</v>
      </c>
      <c r="AS38" s="851"/>
      <c r="AT38" s="851"/>
      <c r="AU38" s="851"/>
      <c r="AV38" s="851"/>
      <c r="AW38" s="851"/>
      <c r="AX38" s="851"/>
      <c r="AY38" s="373">
        <f>'O1'!BI38</f>
        <v>0</v>
      </c>
      <c r="AZ38" s="709"/>
      <c r="BA38" s="709"/>
      <c r="BB38" s="709"/>
      <c r="BC38" s="709"/>
      <c r="BD38" s="709"/>
      <c r="BE38" s="709">
        <f t="shared" si="2"/>
        <v>150</v>
      </c>
      <c r="BF38" s="709"/>
      <c r="BG38" s="709"/>
      <c r="BH38" s="709"/>
      <c r="BI38" s="709"/>
      <c r="BJ38" s="709"/>
      <c r="BK38" s="709"/>
      <c r="BL38" s="782">
        <f t="shared" si="3"/>
        <v>0</v>
      </c>
      <c r="BM38" s="782"/>
      <c r="BN38" s="782"/>
      <c r="BO38" s="782"/>
      <c r="BP38" s="782"/>
      <c r="BQ38" s="782"/>
      <c r="BR38" s="782"/>
      <c r="BS38" s="564">
        <f t="shared" si="4"/>
        <v>0</v>
      </c>
      <c r="BT38" s="176"/>
      <c r="BU38" s="17"/>
      <c r="BV38" s="211">
        <f t="shared" si="5"/>
        <v>2</v>
      </c>
      <c r="BW38" s="212" t="str">
        <f t="shared" si="6"/>
        <v/>
      </c>
      <c r="BX38" s="213" t="str">
        <f t="shared" si="7"/>
        <v xml:space="preserve"> </v>
      </c>
      <c r="BY38" s="199"/>
      <c r="BZ38" s="249">
        <f>IF(AND(AY38&lt;&gt;"R",AY38&lt;&gt;"C",AY38&lt;&gt;"CF",AY38&lt;&gt;"F")=TRUE,BL38*'Q3'!$CA$20,IF(BS38="R",BL38,0))</f>
        <v>0</v>
      </c>
      <c r="CA38" s="249">
        <f>IF(AND(AY38&lt;&gt;"R",AY38&lt;&gt;"C",AY38&lt;&gt;"CF",AY38&lt;&gt;"F")=TRUE,BL38*'Q3'!$CA$21,IF(BS38="C",BL38,0))</f>
        <v>0</v>
      </c>
      <c r="CB38" s="249">
        <f>IF(AND(AY38&lt;&gt;"R",AY38&lt;&gt;"C",AY38&lt;&gt;"CF",AY38&lt;&gt;"F")=TRUE,BL38*'Q3'!$CA$22,IF(BS38="CF",BL38,0))</f>
        <v>0</v>
      </c>
      <c r="CC38" s="249">
        <f>IF(AND(AY38&lt;&gt;"R",AY38&lt;&gt;"C",AY38&lt;&gt;"CF",AY38&lt;&gt;"F")=TRUE,BL38*'Q3'!$CA$23,IF(BS38="F",BL38,0))</f>
        <v>0</v>
      </c>
      <c r="CD38" s="478">
        <f t="shared" si="8"/>
        <v>0</v>
      </c>
      <c r="CE38" s="29">
        <f>'O2'!B38</f>
        <v>0</v>
      </c>
      <c r="CF38" s="29">
        <f>'O2'!G38</f>
        <v>0</v>
      </c>
      <c r="CG38" s="29">
        <f>'O2'!AC38</f>
        <v>0</v>
      </c>
    </row>
    <row r="39" spans="2:85" ht="9.9499999999999993" customHeight="1">
      <c r="B39" s="867">
        <f>'O1'!B39</f>
        <v>0</v>
      </c>
      <c r="C39" s="868"/>
      <c r="D39" s="868"/>
      <c r="E39" s="868"/>
      <c r="F39" s="868"/>
      <c r="G39" s="869">
        <f>'O1'!G39</f>
        <v>0</v>
      </c>
      <c r="H39" s="869"/>
      <c r="I39" s="869"/>
      <c r="J39" s="869"/>
      <c r="K39" s="869"/>
      <c r="L39" s="869"/>
      <c r="M39" s="869"/>
      <c r="N39" s="869"/>
      <c r="O39" s="869"/>
      <c r="P39" s="869"/>
      <c r="Q39" s="869"/>
      <c r="R39" s="869"/>
      <c r="S39" s="869"/>
      <c r="T39" s="869"/>
      <c r="U39" s="869"/>
      <c r="V39" s="869"/>
      <c r="W39" s="869"/>
      <c r="X39" s="869"/>
      <c r="Y39" s="869"/>
      <c r="Z39" s="869"/>
      <c r="AA39" s="869"/>
      <c r="AB39" s="869"/>
      <c r="AC39" s="870">
        <f>'O1'!AC39</f>
        <v>0</v>
      </c>
      <c r="AD39" s="870"/>
      <c r="AE39" s="870"/>
      <c r="AF39" s="782">
        <f>'O1'!AF39</f>
        <v>0</v>
      </c>
      <c r="AG39" s="782"/>
      <c r="AH39" s="782"/>
      <c r="AI39" s="782"/>
      <c r="AJ39" s="782"/>
      <c r="AK39" s="782">
        <f>'O2'!AK39</f>
        <v>675</v>
      </c>
      <c r="AL39" s="782"/>
      <c r="AM39" s="782"/>
      <c r="AN39" s="782"/>
      <c r="AO39" s="782"/>
      <c r="AP39" s="782"/>
      <c r="AQ39" s="782"/>
      <c r="AR39" s="851">
        <f t="shared" si="0"/>
        <v>0</v>
      </c>
      <c r="AS39" s="851"/>
      <c r="AT39" s="851"/>
      <c r="AU39" s="851"/>
      <c r="AV39" s="851"/>
      <c r="AW39" s="851"/>
      <c r="AX39" s="851"/>
      <c r="AY39" s="373">
        <f>'O1'!BI39</f>
        <v>0</v>
      </c>
      <c r="AZ39" s="709"/>
      <c r="BA39" s="709"/>
      <c r="BB39" s="709"/>
      <c r="BC39" s="709"/>
      <c r="BD39" s="709"/>
      <c r="BE39" s="709">
        <f t="shared" si="2"/>
        <v>675</v>
      </c>
      <c r="BF39" s="709"/>
      <c r="BG39" s="709"/>
      <c r="BH39" s="709"/>
      <c r="BI39" s="709"/>
      <c r="BJ39" s="709"/>
      <c r="BK39" s="709"/>
      <c r="BL39" s="782">
        <f t="shared" si="3"/>
        <v>0</v>
      </c>
      <c r="BM39" s="782"/>
      <c r="BN39" s="782"/>
      <c r="BO39" s="782"/>
      <c r="BP39" s="782"/>
      <c r="BQ39" s="782"/>
      <c r="BR39" s="782"/>
      <c r="BS39" s="564">
        <f t="shared" si="4"/>
        <v>0</v>
      </c>
      <c r="BT39" s="176"/>
      <c r="BU39" s="17"/>
      <c r="BV39" s="211">
        <f t="shared" si="5"/>
        <v>2</v>
      </c>
      <c r="BW39" s="212" t="str">
        <f t="shared" si="6"/>
        <v/>
      </c>
      <c r="BX39" s="213" t="str">
        <f t="shared" si="7"/>
        <v xml:space="preserve"> </v>
      </c>
      <c r="BY39" s="199"/>
      <c r="BZ39" s="249">
        <f>IF(AND(AY39&lt;&gt;"R",AY39&lt;&gt;"C",AY39&lt;&gt;"CF",AY39&lt;&gt;"F")=TRUE,BL39*'Q3'!$CA$20,IF(BS39="R",BL39,0))</f>
        <v>0</v>
      </c>
      <c r="CA39" s="249">
        <f>IF(AND(AY39&lt;&gt;"R",AY39&lt;&gt;"C",AY39&lt;&gt;"CF",AY39&lt;&gt;"F")=TRUE,BL39*'Q3'!$CA$21,IF(BS39="C",BL39,0))</f>
        <v>0</v>
      </c>
      <c r="CB39" s="249">
        <f>IF(AND(AY39&lt;&gt;"R",AY39&lt;&gt;"C",AY39&lt;&gt;"CF",AY39&lt;&gt;"F")=TRUE,BL39*'Q3'!$CA$22,IF(BS39="CF",BL39,0))</f>
        <v>0</v>
      </c>
      <c r="CC39" s="249">
        <f>IF(AND(AY39&lt;&gt;"R",AY39&lt;&gt;"C",AY39&lt;&gt;"CF",AY39&lt;&gt;"F")=TRUE,BL39*'Q3'!$CA$23,IF(BS39="F",BL39,0))</f>
        <v>0</v>
      </c>
      <c r="CD39" s="478">
        <f t="shared" si="8"/>
        <v>0</v>
      </c>
      <c r="CE39" s="29">
        <f>'O2'!B39</f>
        <v>0</v>
      </c>
      <c r="CF39" s="29">
        <f>'O2'!G39</f>
        <v>0</v>
      </c>
      <c r="CG39" s="29">
        <f>'O2'!AC39</f>
        <v>0</v>
      </c>
    </row>
    <row r="40" spans="2:85" ht="9.9499999999999993" customHeight="1">
      <c r="B40" s="867">
        <f>'O1'!B40</f>
        <v>0</v>
      </c>
      <c r="C40" s="868"/>
      <c r="D40" s="868"/>
      <c r="E40" s="868"/>
      <c r="F40" s="868"/>
      <c r="G40" s="869">
        <f>'O1'!G40</f>
        <v>0</v>
      </c>
      <c r="H40" s="869"/>
      <c r="I40" s="869"/>
      <c r="J40" s="869"/>
      <c r="K40" s="869"/>
      <c r="L40" s="869"/>
      <c r="M40" s="869"/>
      <c r="N40" s="869"/>
      <c r="O40" s="869"/>
      <c r="P40" s="869"/>
      <c r="Q40" s="869"/>
      <c r="R40" s="869"/>
      <c r="S40" s="869"/>
      <c r="T40" s="869"/>
      <c r="U40" s="869"/>
      <c r="V40" s="869"/>
      <c r="W40" s="869"/>
      <c r="X40" s="869"/>
      <c r="Y40" s="869"/>
      <c r="Z40" s="869"/>
      <c r="AA40" s="869"/>
      <c r="AB40" s="869"/>
      <c r="AC40" s="870">
        <f>'O1'!AC40</f>
        <v>0</v>
      </c>
      <c r="AD40" s="870"/>
      <c r="AE40" s="870"/>
      <c r="AF40" s="782">
        <f>'O1'!AF40</f>
        <v>0</v>
      </c>
      <c r="AG40" s="782"/>
      <c r="AH40" s="782"/>
      <c r="AI40" s="782"/>
      <c r="AJ40" s="782"/>
      <c r="AK40" s="782">
        <f>'O2'!AK40</f>
        <v>0</v>
      </c>
      <c r="AL40" s="782"/>
      <c r="AM40" s="782"/>
      <c r="AN40" s="782"/>
      <c r="AO40" s="782"/>
      <c r="AP40" s="782"/>
      <c r="AQ40" s="782"/>
      <c r="AR40" s="851">
        <f t="shared" si="0"/>
        <v>0</v>
      </c>
      <c r="AS40" s="851"/>
      <c r="AT40" s="851"/>
      <c r="AU40" s="851"/>
      <c r="AV40" s="851"/>
      <c r="AW40" s="851"/>
      <c r="AX40" s="851"/>
      <c r="AY40" s="373">
        <f>'O1'!BI40</f>
        <v>0</v>
      </c>
      <c r="AZ40" s="709">
        <f t="shared" si="1"/>
        <v>0</v>
      </c>
      <c r="BA40" s="709"/>
      <c r="BB40" s="709"/>
      <c r="BC40" s="709"/>
      <c r="BD40" s="709"/>
      <c r="BE40" s="709">
        <f t="shared" si="2"/>
        <v>0</v>
      </c>
      <c r="BF40" s="709"/>
      <c r="BG40" s="709"/>
      <c r="BH40" s="709"/>
      <c r="BI40" s="709"/>
      <c r="BJ40" s="709"/>
      <c r="BK40" s="709"/>
      <c r="BL40" s="782">
        <f t="shared" si="3"/>
        <v>0</v>
      </c>
      <c r="BM40" s="782"/>
      <c r="BN40" s="782"/>
      <c r="BO40" s="782"/>
      <c r="BP40" s="782"/>
      <c r="BQ40" s="782"/>
      <c r="BR40" s="782"/>
      <c r="BS40" s="564">
        <f t="shared" si="4"/>
        <v>0</v>
      </c>
      <c r="BT40" s="176"/>
      <c r="BU40" s="17"/>
      <c r="BV40" s="211">
        <f t="shared" si="5"/>
        <v>2</v>
      </c>
      <c r="BW40" s="212" t="str">
        <f t="shared" si="6"/>
        <v/>
      </c>
      <c r="BX40" s="213" t="str">
        <f t="shared" si="7"/>
        <v xml:space="preserve"> </v>
      </c>
      <c r="BY40" s="199"/>
      <c r="BZ40" s="249">
        <f>IF(AND(AY40&lt;&gt;"R",AY40&lt;&gt;"C",AY40&lt;&gt;"CF",AY40&lt;&gt;"F")=TRUE,BL40*'Q3'!$CA$20,IF(BS40="R",BL40,0))</f>
        <v>0</v>
      </c>
      <c r="CA40" s="249">
        <f>IF(AND(AY40&lt;&gt;"R",AY40&lt;&gt;"C",AY40&lt;&gt;"CF",AY40&lt;&gt;"F")=TRUE,BL40*'Q3'!$CA$21,IF(BS40="C",BL40,0))</f>
        <v>0</v>
      </c>
      <c r="CB40" s="249">
        <f>IF(AND(AY40&lt;&gt;"R",AY40&lt;&gt;"C",AY40&lt;&gt;"CF",AY40&lt;&gt;"F")=TRUE,BL40*'Q3'!$CA$22,IF(BS40="CF",BL40,0))</f>
        <v>0</v>
      </c>
      <c r="CC40" s="249">
        <f>IF(AND(AY40&lt;&gt;"R",AY40&lt;&gt;"C",AY40&lt;&gt;"CF",AY40&lt;&gt;"F")=TRUE,BL40*'Q3'!$CA$23,IF(BS40="F",BL40,0))</f>
        <v>0</v>
      </c>
      <c r="CD40" s="478">
        <f t="shared" si="8"/>
        <v>0</v>
      </c>
      <c r="CE40" s="29">
        <f>'O2'!B40</f>
        <v>0</v>
      </c>
      <c r="CF40" s="29">
        <f>'O2'!G40</f>
        <v>0</v>
      </c>
      <c r="CG40" s="29">
        <f>'O2'!AC40</f>
        <v>0</v>
      </c>
    </row>
    <row r="41" spans="2:85" ht="9.9499999999999993" customHeight="1">
      <c r="B41" s="867">
        <f>'O1'!B41</f>
        <v>0</v>
      </c>
      <c r="C41" s="868"/>
      <c r="D41" s="868"/>
      <c r="E41" s="868"/>
      <c r="F41" s="868"/>
      <c r="G41" s="869">
        <f>'O1'!G41</f>
        <v>0</v>
      </c>
      <c r="H41" s="869"/>
      <c r="I41" s="869"/>
      <c r="J41" s="869"/>
      <c r="K41" s="869"/>
      <c r="L41" s="869"/>
      <c r="M41" s="869"/>
      <c r="N41" s="869"/>
      <c r="O41" s="869"/>
      <c r="P41" s="869"/>
      <c r="Q41" s="869"/>
      <c r="R41" s="869"/>
      <c r="S41" s="869"/>
      <c r="T41" s="869"/>
      <c r="U41" s="869"/>
      <c r="V41" s="869"/>
      <c r="W41" s="869"/>
      <c r="X41" s="869"/>
      <c r="Y41" s="869"/>
      <c r="Z41" s="869"/>
      <c r="AA41" s="869"/>
      <c r="AB41" s="869"/>
      <c r="AC41" s="870">
        <f>'O1'!AC41</f>
        <v>0</v>
      </c>
      <c r="AD41" s="870"/>
      <c r="AE41" s="870"/>
      <c r="AF41" s="782">
        <f>'O1'!AF41</f>
        <v>0</v>
      </c>
      <c r="AG41" s="782"/>
      <c r="AH41" s="782"/>
      <c r="AI41" s="782"/>
      <c r="AJ41" s="782"/>
      <c r="AK41" s="782">
        <f>'O2'!AK41</f>
        <v>0</v>
      </c>
      <c r="AL41" s="782"/>
      <c r="AM41" s="782"/>
      <c r="AN41" s="782"/>
      <c r="AO41" s="782"/>
      <c r="AP41" s="782"/>
      <c r="AQ41" s="782"/>
      <c r="AR41" s="851">
        <f t="shared" si="0"/>
        <v>0</v>
      </c>
      <c r="AS41" s="851"/>
      <c r="AT41" s="851"/>
      <c r="AU41" s="851"/>
      <c r="AV41" s="851"/>
      <c r="AW41" s="851"/>
      <c r="AX41" s="851"/>
      <c r="AY41" s="373">
        <f>'O1'!BI41</f>
        <v>0</v>
      </c>
      <c r="AZ41" s="709">
        <f t="shared" si="1"/>
        <v>0</v>
      </c>
      <c r="BA41" s="709"/>
      <c r="BB41" s="709"/>
      <c r="BC41" s="709"/>
      <c r="BD41" s="709"/>
      <c r="BE41" s="709">
        <f t="shared" si="2"/>
        <v>0</v>
      </c>
      <c r="BF41" s="709"/>
      <c r="BG41" s="709"/>
      <c r="BH41" s="709"/>
      <c r="BI41" s="709"/>
      <c r="BJ41" s="709"/>
      <c r="BK41" s="709"/>
      <c r="BL41" s="782">
        <f t="shared" si="3"/>
        <v>0</v>
      </c>
      <c r="BM41" s="782"/>
      <c r="BN41" s="782"/>
      <c r="BO41" s="782"/>
      <c r="BP41" s="782"/>
      <c r="BQ41" s="782"/>
      <c r="BR41" s="782"/>
      <c r="BS41" s="564">
        <f t="shared" si="4"/>
        <v>0</v>
      </c>
      <c r="BT41" s="176"/>
      <c r="BU41" s="17"/>
      <c r="BV41" s="211">
        <f t="shared" si="5"/>
        <v>2</v>
      </c>
      <c r="BW41" s="212" t="str">
        <f t="shared" si="6"/>
        <v/>
      </c>
      <c r="BX41" s="213" t="str">
        <f t="shared" si="7"/>
        <v xml:space="preserve"> </v>
      </c>
      <c r="BY41" s="199"/>
      <c r="BZ41" s="249">
        <f>IF(AND(AY41&lt;&gt;"R",AY41&lt;&gt;"C",AY41&lt;&gt;"CF",AY41&lt;&gt;"F")=TRUE,BL41*'Q3'!$CA$20,IF(BS41="R",BL41,0))</f>
        <v>0</v>
      </c>
      <c r="CA41" s="249">
        <f>IF(AND(AY41&lt;&gt;"R",AY41&lt;&gt;"C",AY41&lt;&gt;"CF",AY41&lt;&gt;"F")=TRUE,BL41*'Q3'!$CA$21,IF(BS41="C",BL41,0))</f>
        <v>0</v>
      </c>
      <c r="CB41" s="249">
        <f>IF(AND(AY41&lt;&gt;"R",AY41&lt;&gt;"C",AY41&lt;&gt;"CF",AY41&lt;&gt;"F")=TRUE,BL41*'Q3'!$CA$22,IF(BS41="CF",BL41,0))</f>
        <v>0</v>
      </c>
      <c r="CC41" s="249">
        <f>IF(AND(AY41&lt;&gt;"R",AY41&lt;&gt;"C",AY41&lt;&gt;"CF",AY41&lt;&gt;"F")=TRUE,BL41*'Q3'!$CA$23,IF(BS41="F",BL41,0))</f>
        <v>0</v>
      </c>
      <c r="CD41" s="478">
        <f t="shared" si="8"/>
        <v>0</v>
      </c>
      <c r="CE41" s="29">
        <f>'O2'!B41</f>
        <v>0</v>
      </c>
      <c r="CF41" s="29">
        <f>'O2'!G41</f>
        <v>0</v>
      </c>
      <c r="CG41" s="29">
        <f>'O2'!AC41</f>
        <v>0</v>
      </c>
    </row>
    <row r="42" spans="2:85" ht="9.9499999999999993" customHeight="1">
      <c r="B42" s="867">
        <f>'O1'!B42</f>
        <v>0</v>
      </c>
      <c r="C42" s="868"/>
      <c r="D42" s="868"/>
      <c r="E42" s="868"/>
      <c r="F42" s="868"/>
      <c r="G42" s="869">
        <f>'O1'!G42</f>
        <v>0</v>
      </c>
      <c r="H42" s="869"/>
      <c r="I42" s="869"/>
      <c r="J42" s="869"/>
      <c r="K42" s="869"/>
      <c r="L42" s="869"/>
      <c r="M42" s="869"/>
      <c r="N42" s="869"/>
      <c r="O42" s="869"/>
      <c r="P42" s="869"/>
      <c r="Q42" s="869"/>
      <c r="R42" s="869"/>
      <c r="S42" s="869"/>
      <c r="T42" s="869"/>
      <c r="U42" s="869"/>
      <c r="V42" s="869"/>
      <c r="W42" s="869"/>
      <c r="X42" s="869"/>
      <c r="Y42" s="869"/>
      <c r="Z42" s="869"/>
      <c r="AA42" s="869"/>
      <c r="AB42" s="869"/>
      <c r="AC42" s="870">
        <f>'O1'!AC42</f>
        <v>0</v>
      </c>
      <c r="AD42" s="870"/>
      <c r="AE42" s="870"/>
      <c r="AF42" s="782">
        <f>'O1'!AF42</f>
        <v>0</v>
      </c>
      <c r="AG42" s="782"/>
      <c r="AH42" s="782"/>
      <c r="AI42" s="782"/>
      <c r="AJ42" s="782"/>
      <c r="AK42" s="782">
        <f>'O2'!AK42</f>
        <v>0</v>
      </c>
      <c r="AL42" s="782"/>
      <c r="AM42" s="782"/>
      <c r="AN42" s="782"/>
      <c r="AO42" s="782"/>
      <c r="AP42" s="782"/>
      <c r="AQ42" s="782"/>
      <c r="AR42" s="851">
        <f t="shared" si="0"/>
        <v>0</v>
      </c>
      <c r="AS42" s="851"/>
      <c r="AT42" s="851"/>
      <c r="AU42" s="851"/>
      <c r="AV42" s="851"/>
      <c r="AW42" s="851"/>
      <c r="AX42" s="851"/>
      <c r="AY42" s="373">
        <f>'O1'!BI42</f>
        <v>0</v>
      </c>
      <c r="AZ42" s="709">
        <f t="shared" si="1"/>
        <v>0</v>
      </c>
      <c r="BA42" s="709"/>
      <c r="BB42" s="709"/>
      <c r="BC42" s="709"/>
      <c r="BD42" s="709"/>
      <c r="BE42" s="709">
        <f t="shared" si="2"/>
        <v>0</v>
      </c>
      <c r="BF42" s="709"/>
      <c r="BG42" s="709"/>
      <c r="BH42" s="709"/>
      <c r="BI42" s="709"/>
      <c r="BJ42" s="709"/>
      <c r="BK42" s="709"/>
      <c r="BL42" s="782">
        <f t="shared" si="3"/>
        <v>0</v>
      </c>
      <c r="BM42" s="782"/>
      <c r="BN42" s="782"/>
      <c r="BO42" s="782"/>
      <c r="BP42" s="782"/>
      <c r="BQ42" s="782"/>
      <c r="BR42" s="782"/>
      <c r="BS42" s="564">
        <f t="shared" si="4"/>
        <v>0</v>
      </c>
      <c r="BT42" s="176"/>
      <c r="BU42" s="17"/>
      <c r="BV42" s="211">
        <f t="shared" si="5"/>
        <v>2</v>
      </c>
      <c r="BW42" s="212" t="str">
        <f t="shared" si="6"/>
        <v/>
      </c>
      <c r="BX42" s="213" t="str">
        <f t="shared" si="7"/>
        <v xml:space="preserve"> </v>
      </c>
      <c r="BY42" s="199"/>
      <c r="BZ42" s="249">
        <f>IF(AND(AY42&lt;&gt;"R",AY42&lt;&gt;"C",AY42&lt;&gt;"CF",AY42&lt;&gt;"F")=TRUE,BL42*'Q3'!$CA$20,IF(BS42="R",BL42,0))</f>
        <v>0</v>
      </c>
      <c r="CA42" s="249">
        <f>IF(AND(AY42&lt;&gt;"R",AY42&lt;&gt;"C",AY42&lt;&gt;"CF",AY42&lt;&gt;"F")=TRUE,BL42*'Q3'!$CA$21,IF(BS42="C",BL42,0))</f>
        <v>0</v>
      </c>
      <c r="CB42" s="249">
        <f>IF(AND(AY42&lt;&gt;"R",AY42&lt;&gt;"C",AY42&lt;&gt;"CF",AY42&lt;&gt;"F")=TRUE,BL42*'Q3'!$CA$22,IF(BS42="CF",BL42,0))</f>
        <v>0</v>
      </c>
      <c r="CC42" s="249">
        <f>IF(AND(AY42&lt;&gt;"R",AY42&lt;&gt;"C",AY42&lt;&gt;"CF",AY42&lt;&gt;"F")=TRUE,BL42*'Q3'!$CA$23,IF(BS42="F",BL42,0))</f>
        <v>0</v>
      </c>
      <c r="CD42" s="478">
        <f t="shared" si="8"/>
        <v>0</v>
      </c>
      <c r="CE42" s="29">
        <f>'O2'!B42</f>
        <v>0</v>
      </c>
      <c r="CF42" s="29">
        <f>'O2'!G42</f>
        <v>0</v>
      </c>
      <c r="CG42" s="29">
        <f>'O2'!AC42</f>
        <v>0</v>
      </c>
    </row>
    <row r="43" spans="2:85" ht="9.9499999999999993" customHeight="1">
      <c r="B43" s="867">
        <f>'O1'!B43</f>
        <v>0</v>
      </c>
      <c r="C43" s="868"/>
      <c r="D43" s="868"/>
      <c r="E43" s="868"/>
      <c r="F43" s="868"/>
      <c r="G43" s="869">
        <f>'O1'!G43</f>
        <v>0</v>
      </c>
      <c r="H43" s="869"/>
      <c r="I43" s="869"/>
      <c r="J43" s="869"/>
      <c r="K43" s="869"/>
      <c r="L43" s="869"/>
      <c r="M43" s="869"/>
      <c r="N43" s="869"/>
      <c r="O43" s="869"/>
      <c r="P43" s="869"/>
      <c r="Q43" s="869"/>
      <c r="R43" s="869"/>
      <c r="S43" s="869"/>
      <c r="T43" s="869"/>
      <c r="U43" s="869"/>
      <c r="V43" s="869"/>
      <c r="W43" s="869"/>
      <c r="X43" s="869"/>
      <c r="Y43" s="869"/>
      <c r="Z43" s="869"/>
      <c r="AA43" s="869"/>
      <c r="AB43" s="869"/>
      <c r="AC43" s="870">
        <f>'O1'!AC43</f>
        <v>0</v>
      </c>
      <c r="AD43" s="870"/>
      <c r="AE43" s="870"/>
      <c r="AF43" s="782">
        <f>'O1'!AF43</f>
        <v>0</v>
      </c>
      <c r="AG43" s="782"/>
      <c r="AH43" s="782"/>
      <c r="AI43" s="782"/>
      <c r="AJ43" s="782"/>
      <c r="AK43" s="782">
        <f>'O2'!AK43</f>
        <v>0</v>
      </c>
      <c r="AL43" s="782"/>
      <c r="AM43" s="782"/>
      <c r="AN43" s="782"/>
      <c r="AO43" s="782"/>
      <c r="AP43" s="782"/>
      <c r="AQ43" s="782"/>
      <c r="AR43" s="851">
        <f t="shared" si="0"/>
        <v>0</v>
      </c>
      <c r="AS43" s="851"/>
      <c r="AT43" s="851"/>
      <c r="AU43" s="851"/>
      <c r="AV43" s="851"/>
      <c r="AW43" s="851"/>
      <c r="AX43" s="851"/>
      <c r="AY43" s="373">
        <f>'O1'!BI43</f>
        <v>0</v>
      </c>
      <c r="AZ43" s="709">
        <f t="shared" si="1"/>
        <v>0</v>
      </c>
      <c r="BA43" s="709"/>
      <c r="BB43" s="709"/>
      <c r="BC43" s="709"/>
      <c r="BD43" s="709"/>
      <c r="BE43" s="709">
        <f t="shared" si="2"/>
        <v>0</v>
      </c>
      <c r="BF43" s="709"/>
      <c r="BG43" s="709"/>
      <c r="BH43" s="709"/>
      <c r="BI43" s="709"/>
      <c r="BJ43" s="709"/>
      <c r="BK43" s="709"/>
      <c r="BL43" s="782">
        <f t="shared" si="3"/>
        <v>0</v>
      </c>
      <c r="BM43" s="782"/>
      <c r="BN43" s="782"/>
      <c r="BO43" s="782"/>
      <c r="BP43" s="782"/>
      <c r="BQ43" s="782"/>
      <c r="BR43" s="782"/>
      <c r="BS43" s="564">
        <f t="shared" si="4"/>
        <v>0</v>
      </c>
      <c r="BT43" s="176"/>
      <c r="BU43" s="17"/>
      <c r="BV43" s="211">
        <f t="shared" si="5"/>
        <v>2</v>
      </c>
      <c r="BW43" s="212" t="str">
        <f t="shared" si="6"/>
        <v/>
      </c>
      <c r="BX43" s="213" t="str">
        <f t="shared" si="7"/>
        <v xml:space="preserve"> </v>
      </c>
      <c r="BY43" s="199"/>
      <c r="BZ43" s="249">
        <f>IF(AND(AY43&lt;&gt;"R",AY43&lt;&gt;"C",AY43&lt;&gt;"CF",AY43&lt;&gt;"F")=TRUE,BL43*'Q3'!$CA$20,IF(BS43="R",BL43,0))</f>
        <v>0</v>
      </c>
      <c r="CA43" s="249">
        <f>IF(AND(AY43&lt;&gt;"R",AY43&lt;&gt;"C",AY43&lt;&gt;"CF",AY43&lt;&gt;"F")=TRUE,BL43*'Q3'!$CA$21,IF(BS43="C",BL43,0))</f>
        <v>0</v>
      </c>
      <c r="CB43" s="249">
        <f>IF(AND(AY43&lt;&gt;"R",AY43&lt;&gt;"C",AY43&lt;&gt;"CF",AY43&lt;&gt;"F")=TRUE,BL43*'Q3'!$CA$22,IF(BS43="CF",BL43,0))</f>
        <v>0</v>
      </c>
      <c r="CC43" s="249">
        <f>IF(AND(AY43&lt;&gt;"R",AY43&lt;&gt;"C",AY43&lt;&gt;"CF",AY43&lt;&gt;"F")=TRUE,BL43*'Q3'!$CA$23,IF(BS43="F",BL43,0))</f>
        <v>0</v>
      </c>
      <c r="CD43" s="478">
        <f t="shared" si="8"/>
        <v>0</v>
      </c>
      <c r="CE43" s="29">
        <f>'O2'!B43</f>
        <v>0</v>
      </c>
      <c r="CF43" s="29">
        <f>'O2'!G43</f>
        <v>0</v>
      </c>
      <c r="CG43" s="29">
        <f>'O2'!AC43</f>
        <v>0</v>
      </c>
    </row>
    <row r="44" spans="2:85" ht="9.9499999999999993" customHeight="1">
      <c r="B44" s="867">
        <f>'O1'!B44</f>
        <v>0</v>
      </c>
      <c r="C44" s="868"/>
      <c r="D44" s="868"/>
      <c r="E44" s="868"/>
      <c r="F44" s="868"/>
      <c r="G44" s="869">
        <f>'O1'!G44</f>
        <v>0</v>
      </c>
      <c r="H44" s="869"/>
      <c r="I44" s="869"/>
      <c r="J44" s="869"/>
      <c r="K44" s="869"/>
      <c r="L44" s="869"/>
      <c r="M44" s="869"/>
      <c r="N44" s="869"/>
      <c r="O44" s="869"/>
      <c r="P44" s="869"/>
      <c r="Q44" s="869"/>
      <c r="R44" s="869"/>
      <c r="S44" s="869"/>
      <c r="T44" s="869"/>
      <c r="U44" s="869"/>
      <c r="V44" s="869"/>
      <c r="W44" s="869"/>
      <c r="X44" s="869"/>
      <c r="Y44" s="869"/>
      <c r="Z44" s="869"/>
      <c r="AA44" s="869"/>
      <c r="AB44" s="869"/>
      <c r="AC44" s="870">
        <f>'O1'!AC44</f>
        <v>0</v>
      </c>
      <c r="AD44" s="870"/>
      <c r="AE44" s="870"/>
      <c r="AF44" s="782">
        <f>'O1'!AF44</f>
        <v>0</v>
      </c>
      <c r="AG44" s="782"/>
      <c r="AH44" s="782"/>
      <c r="AI44" s="782"/>
      <c r="AJ44" s="782"/>
      <c r="AK44" s="782">
        <f>'O2'!AK44</f>
        <v>0</v>
      </c>
      <c r="AL44" s="782"/>
      <c r="AM44" s="782"/>
      <c r="AN44" s="782"/>
      <c r="AO44" s="782"/>
      <c r="AP44" s="782"/>
      <c r="AQ44" s="782"/>
      <c r="AR44" s="851">
        <f t="shared" si="0"/>
        <v>0</v>
      </c>
      <c r="AS44" s="851"/>
      <c r="AT44" s="851"/>
      <c r="AU44" s="851"/>
      <c r="AV44" s="851"/>
      <c r="AW44" s="851"/>
      <c r="AX44" s="851"/>
      <c r="AY44" s="373">
        <f>'O1'!BI44</f>
        <v>0</v>
      </c>
      <c r="AZ44" s="709">
        <f t="shared" si="1"/>
        <v>0</v>
      </c>
      <c r="BA44" s="709"/>
      <c r="BB44" s="709"/>
      <c r="BC44" s="709"/>
      <c r="BD44" s="709"/>
      <c r="BE44" s="709">
        <f t="shared" si="2"/>
        <v>0</v>
      </c>
      <c r="BF44" s="709"/>
      <c r="BG44" s="709"/>
      <c r="BH44" s="709"/>
      <c r="BI44" s="709"/>
      <c r="BJ44" s="709"/>
      <c r="BK44" s="709"/>
      <c r="BL44" s="782">
        <f t="shared" si="3"/>
        <v>0</v>
      </c>
      <c r="BM44" s="782"/>
      <c r="BN44" s="782"/>
      <c r="BO44" s="782"/>
      <c r="BP44" s="782"/>
      <c r="BQ44" s="782"/>
      <c r="BR44" s="782"/>
      <c r="BS44" s="564">
        <f t="shared" si="4"/>
        <v>0</v>
      </c>
      <c r="BT44" s="176"/>
      <c r="BU44" s="17"/>
      <c r="BV44" s="211">
        <f t="shared" si="5"/>
        <v>2</v>
      </c>
      <c r="BW44" s="212" t="str">
        <f t="shared" si="6"/>
        <v/>
      </c>
      <c r="BX44" s="213" t="str">
        <f t="shared" si="7"/>
        <v xml:space="preserve"> </v>
      </c>
      <c r="BY44" s="199"/>
      <c r="BZ44" s="249">
        <f>IF(AND(AY44&lt;&gt;"R",AY44&lt;&gt;"C",AY44&lt;&gt;"CF",AY44&lt;&gt;"F")=TRUE,BL44*'Q3'!$CA$20,IF(BS44="R",BL44,0))</f>
        <v>0</v>
      </c>
      <c r="CA44" s="249">
        <f>IF(AND(AY44&lt;&gt;"R",AY44&lt;&gt;"C",AY44&lt;&gt;"CF",AY44&lt;&gt;"F")=TRUE,BL44*'Q3'!$CA$21,IF(BS44="C",BL44,0))</f>
        <v>0</v>
      </c>
      <c r="CB44" s="249">
        <f>IF(AND(AY44&lt;&gt;"R",AY44&lt;&gt;"C",AY44&lt;&gt;"CF",AY44&lt;&gt;"F")=TRUE,BL44*'Q3'!$CA$22,IF(BS44="CF",BL44,0))</f>
        <v>0</v>
      </c>
      <c r="CC44" s="249">
        <f>IF(AND(AY44&lt;&gt;"R",AY44&lt;&gt;"C",AY44&lt;&gt;"CF",AY44&lt;&gt;"F")=TRUE,BL44*'Q3'!$CA$23,IF(BS44="F",BL44,0))</f>
        <v>0</v>
      </c>
      <c r="CD44" s="478">
        <f t="shared" si="8"/>
        <v>0</v>
      </c>
      <c r="CE44" s="29">
        <f>'O2'!B44</f>
        <v>0</v>
      </c>
      <c r="CF44" s="29">
        <f>'O2'!G44</f>
        <v>0</v>
      </c>
      <c r="CG44" s="29">
        <f>'O2'!AC44</f>
        <v>0</v>
      </c>
    </row>
    <row r="45" spans="2:85" ht="9.9499999999999993" customHeight="1">
      <c r="B45" s="867">
        <f>'O1'!B45</f>
        <v>0</v>
      </c>
      <c r="C45" s="868"/>
      <c r="D45" s="868"/>
      <c r="E45" s="868"/>
      <c r="F45" s="868"/>
      <c r="G45" s="869">
        <f>'O1'!G45</f>
        <v>0</v>
      </c>
      <c r="H45" s="869"/>
      <c r="I45" s="869"/>
      <c r="J45" s="869"/>
      <c r="K45" s="869"/>
      <c r="L45" s="869"/>
      <c r="M45" s="869"/>
      <c r="N45" s="869"/>
      <c r="O45" s="869"/>
      <c r="P45" s="869"/>
      <c r="Q45" s="869"/>
      <c r="R45" s="869"/>
      <c r="S45" s="869"/>
      <c r="T45" s="869"/>
      <c r="U45" s="869"/>
      <c r="V45" s="869"/>
      <c r="W45" s="869"/>
      <c r="X45" s="869"/>
      <c r="Y45" s="869"/>
      <c r="Z45" s="869"/>
      <c r="AA45" s="869"/>
      <c r="AB45" s="869"/>
      <c r="AC45" s="870">
        <f>'O1'!AC45</f>
        <v>0</v>
      </c>
      <c r="AD45" s="870"/>
      <c r="AE45" s="870"/>
      <c r="AF45" s="782">
        <f>'O1'!AF45</f>
        <v>0</v>
      </c>
      <c r="AG45" s="782"/>
      <c r="AH45" s="782"/>
      <c r="AI45" s="782"/>
      <c r="AJ45" s="782"/>
      <c r="AK45" s="782">
        <f>'O2'!AK45</f>
        <v>0</v>
      </c>
      <c r="AL45" s="782"/>
      <c r="AM45" s="782"/>
      <c r="AN45" s="782"/>
      <c r="AO45" s="782"/>
      <c r="AP45" s="782"/>
      <c r="AQ45" s="782"/>
      <c r="AR45" s="851">
        <f t="shared" si="0"/>
        <v>0</v>
      </c>
      <c r="AS45" s="851"/>
      <c r="AT45" s="851"/>
      <c r="AU45" s="851"/>
      <c r="AV45" s="851"/>
      <c r="AW45" s="851"/>
      <c r="AX45" s="851"/>
      <c r="AY45" s="373">
        <f>'O1'!BI45</f>
        <v>0</v>
      </c>
      <c r="AZ45" s="709">
        <f t="shared" si="1"/>
        <v>0</v>
      </c>
      <c r="BA45" s="709"/>
      <c r="BB45" s="709"/>
      <c r="BC45" s="709"/>
      <c r="BD45" s="709"/>
      <c r="BE45" s="709">
        <f t="shared" si="2"/>
        <v>0</v>
      </c>
      <c r="BF45" s="709"/>
      <c r="BG45" s="709"/>
      <c r="BH45" s="709"/>
      <c r="BI45" s="709"/>
      <c r="BJ45" s="709"/>
      <c r="BK45" s="709"/>
      <c r="BL45" s="782">
        <f t="shared" si="3"/>
        <v>0</v>
      </c>
      <c r="BM45" s="782"/>
      <c r="BN45" s="782"/>
      <c r="BO45" s="782"/>
      <c r="BP45" s="782"/>
      <c r="BQ45" s="782"/>
      <c r="BR45" s="782"/>
      <c r="BS45" s="564">
        <f t="shared" si="4"/>
        <v>0</v>
      </c>
      <c r="BT45" s="176"/>
      <c r="BU45" s="17"/>
      <c r="BV45" s="211">
        <f t="shared" si="5"/>
        <v>2</v>
      </c>
      <c r="BW45" s="212" t="str">
        <f t="shared" si="6"/>
        <v/>
      </c>
      <c r="BX45" s="213" t="str">
        <f t="shared" si="7"/>
        <v xml:space="preserve"> </v>
      </c>
      <c r="BY45" s="199"/>
      <c r="BZ45" s="249">
        <f>IF(AND(AY45&lt;&gt;"R",AY45&lt;&gt;"C",AY45&lt;&gt;"CF",AY45&lt;&gt;"F")=TRUE,BL45*'Q3'!$CA$20,IF(BS45="R",BL45,0))</f>
        <v>0</v>
      </c>
      <c r="CA45" s="249">
        <f>IF(AND(AY45&lt;&gt;"R",AY45&lt;&gt;"C",AY45&lt;&gt;"CF",AY45&lt;&gt;"F")=TRUE,BL45*'Q3'!$CA$21,IF(BS45="C",BL45,0))</f>
        <v>0</v>
      </c>
      <c r="CB45" s="249">
        <f>IF(AND(AY45&lt;&gt;"R",AY45&lt;&gt;"C",AY45&lt;&gt;"CF",AY45&lt;&gt;"F")=TRUE,BL45*'Q3'!$CA$22,IF(BS45="CF",BL45,0))</f>
        <v>0</v>
      </c>
      <c r="CC45" s="249">
        <f>IF(AND(AY45&lt;&gt;"R",AY45&lt;&gt;"C",AY45&lt;&gt;"CF",AY45&lt;&gt;"F")=TRUE,BL45*'Q3'!$CA$23,IF(BS45="F",BL45,0))</f>
        <v>0</v>
      </c>
      <c r="CD45" s="478">
        <f t="shared" si="8"/>
        <v>0</v>
      </c>
      <c r="CE45" s="29">
        <f>'O2'!B45</f>
        <v>0</v>
      </c>
      <c r="CF45" s="29">
        <f>'O2'!G45</f>
        <v>0</v>
      </c>
      <c r="CG45" s="29">
        <f>'O2'!AC45</f>
        <v>0</v>
      </c>
    </row>
    <row r="46" spans="2:85" ht="9.9499999999999993" customHeight="1">
      <c r="B46" s="867">
        <f>'O1'!B46</f>
        <v>0</v>
      </c>
      <c r="C46" s="868"/>
      <c r="D46" s="868"/>
      <c r="E46" s="868"/>
      <c r="F46" s="868"/>
      <c r="G46" s="869">
        <f>'O1'!G46</f>
        <v>0</v>
      </c>
      <c r="H46" s="869"/>
      <c r="I46" s="869"/>
      <c r="J46" s="869"/>
      <c r="K46" s="869"/>
      <c r="L46" s="869"/>
      <c r="M46" s="869"/>
      <c r="N46" s="869"/>
      <c r="O46" s="869"/>
      <c r="P46" s="869"/>
      <c r="Q46" s="869"/>
      <c r="R46" s="869"/>
      <c r="S46" s="869"/>
      <c r="T46" s="869"/>
      <c r="U46" s="869"/>
      <c r="V46" s="869"/>
      <c r="W46" s="869"/>
      <c r="X46" s="869"/>
      <c r="Y46" s="869"/>
      <c r="Z46" s="869"/>
      <c r="AA46" s="869"/>
      <c r="AB46" s="869"/>
      <c r="AC46" s="870">
        <f>'O1'!AC46</f>
        <v>0</v>
      </c>
      <c r="AD46" s="870"/>
      <c r="AE46" s="870"/>
      <c r="AF46" s="782">
        <f>'O1'!AF46</f>
        <v>0</v>
      </c>
      <c r="AG46" s="782"/>
      <c r="AH46" s="782"/>
      <c r="AI46" s="782"/>
      <c r="AJ46" s="782"/>
      <c r="AK46" s="782">
        <f>'O2'!AK46</f>
        <v>0</v>
      </c>
      <c r="AL46" s="782"/>
      <c r="AM46" s="782"/>
      <c r="AN46" s="782"/>
      <c r="AO46" s="782"/>
      <c r="AP46" s="782"/>
      <c r="AQ46" s="782"/>
      <c r="AR46" s="851">
        <f t="shared" si="0"/>
        <v>0</v>
      </c>
      <c r="AS46" s="851"/>
      <c r="AT46" s="851"/>
      <c r="AU46" s="851"/>
      <c r="AV46" s="851"/>
      <c r="AW46" s="851"/>
      <c r="AX46" s="851"/>
      <c r="AY46" s="373">
        <f>'O1'!BI46</f>
        <v>0</v>
      </c>
      <c r="AZ46" s="709">
        <f t="shared" si="1"/>
        <v>0</v>
      </c>
      <c r="BA46" s="709"/>
      <c r="BB46" s="709"/>
      <c r="BC46" s="709"/>
      <c r="BD46" s="709"/>
      <c r="BE46" s="709">
        <f t="shared" si="2"/>
        <v>0</v>
      </c>
      <c r="BF46" s="709"/>
      <c r="BG46" s="709"/>
      <c r="BH46" s="709"/>
      <c r="BI46" s="709"/>
      <c r="BJ46" s="709"/>
      <c r="BK46" s="709"/>
      <c r="BL46" s="782">
        <f t="shared" si="3"/>
        <v>0</v>
      </c>
      <c r="BM46" s="782"/>
      <c r="BN46" s="782"/>
      <c r="BO46" s="782"/>
      <c r="BP46" s="782"/>
      <c r="BQ46" s="782"/>
      <c r="BR46" s="782"/>
      <c r="BS46" s="564">
        <f t="shared" si="4"/>
        <v>0</v>
      </c>
      <c r="BT46" s="176"/>
      <c r="BU46" s="17"/>
      <c r="BV46" s="211">
        <f t="shared" si="5"/>
        <v>2</v>
      </c>
      <c r="BW46" s="212" t="str">
        <f t="shared" si="6"/>
        <v/>
      </c>
      <c r="BX46" s="213" t="str">
        <f t="shared" si="7"/>
        <v xml:space="preserve"> </v>
      </c>
      <c r="BY46" s="199"/>
      <c r="BZ46" s="249">
        <f>IF(AND(AY46&lt;&gt;"R",AY46&lt;&gt;"C",AY46&lt;&gt;"CF",AY46&lt;&gt;"F")=TRUE,BL46*'Q3'!$CA$20,IF(BS46="R",BL46,0))</f>
        <v>0</v>
      </c>
      <c r="CA46" s="249">
        <f>IF(AND(AY46&lt;&gt;"R",AY46&lt;&gt;"C",AY46&lt;&gt;"CF",AY46&lt;&gt;"F")=TRUE,BL46*'Q3'!$CA$21,IF(BS46="C",BL46,0))</f>
        <v>0</v>
      </c>
      <c r="CB46" s="249">
        <f>IF(AND(AY46&lt;&gt;"R",AY46&lt;&gt;"C",AY46&lt;&gt;"CF",AY46&lt;&gt;"F")=TRUE,BL46*'Q3'!$CA$22,IF(BS46="CF",BL46,0))</f>
        <v>0</v>
      </c>
      <c r="CC46" s="249">
        <f>IF(AND(AY46&lt;&gt;"R",AY46&lt;&gt;"C",AY46&lt;&gt;"CF",AY46&lt;&gt;"F")=TRUE,BL46*'Q3'!$CA$23,IF(BS46="F",BL46,0))</f>
        <v>0</v>
      </c>
      <c r="CD46" s="478">
        <f t="shared" si="8"/>
        <v>0</v>
      </c>
      <c r="CE46" s="29">
        <f>'O2'!B46</f>
        <v>0</v>
      </c>
      <c r="CF46" s="29">
        <f>'O2'!G46</f>
        <v>0</v>
      </c>
      <c r="CG46" s="29">
        <f>'O2'!AC46</f>
        <v>0</v>
      </c>
    </row>
    <row r="47" spans="2:85" ht="9.9499999999999993" customHeight="1">
      <c r="B47" s="867">
        <f>'O1'!B47</f>
        <v>0</v>
      </c>
      <c r="C47" s="868"/>
      <c r="D47" s="868"/>
      <c r="E47" s="868"/>
      <c r="F47" s="868"/>
      <c r="G47" s="869">
        <f>'O1'!G47</f>
        <v>0</v>
      </c>
      <c r="H47" s="869"/>
      <c r="I47" s="869"/>
      <c r="J47" s="869"/>
      <c r="K47" s="869"/>
      <c r="L47" s="869"/>
      <c r="M47" s="869"/>
      <c r="N47" s="869"/>
      <c r="O47" s="869"/>
      <c r="P47" s="869"/>
      <c r="Q47" s="869"/>
      <c r="R47" s="869"/>
      <c r="S47" s="869"/>
      <c r="T47" s="869"/>
      <c r="U47" s="869"/>
      <c r="V47" s="869"/>
      <c r="W47" s="869"/>
      <c r="X47" s="869"/>
      <c r="Y47" s="869"/>
      <c r="Z47" s="869"/>
      <c r="AA47" s="869"/>
      <c r="AB47" s="869"/>
      <c r="AC47" s="870">
        <f>'O1'!AC47</f>
        <v>0</v>
      </c>
      <c r="AD47" s="870"/>
      <c r="AE47" s="870"/>
      <c r="AF47" s="782">
        <f>'O1'!AF47</f>
        <v>0</v>
      </c>
      <c r="AG47" s="782"/>
      <c r="AH47" s="782"/>
      <c r="AI47" s="782"/>
      <c r="AJ47" s="782"/>
      <c r="AK47" s="782">
        <f>'O2'!AK47</f>
        <v>0</v>
      </c>
      <c r="AL47" s="782"/>
      <c r="AM47" s="782"/>
      <c r="AN47" s="782"/>
      <c r="AO47" s="782"/>
      <c r="AP47" s="782"/>
      <c r="AQ47" s="782"/>
      <c r="AR47" s="851">
        <f t="shared" si="0"/>
        <v>0</v>
      </c>
      <c r="AS47" s="851"/>
      <c r="AT47" s="851"/>
      <c r="AU47" s="851"/>
      <c r="AV47" s="851"/>
      <c r="AW47" s="851"/>
      <c r="AX47" s="851"/>
      <c r="AY47" s="373">
        <f>'O1'!BI47</f>
        <v>0</v>
      </c>
      <c r="AZ47" s="709">
        <f t="shared" si="1"/>
        <v>0</v>
      </c>
      <c r="BA47" s="709"/>
      <c r="BB47" s="709"/>
      <c r="BC47" s="709"/>
      <c r="BD47" s="709"/>
      <c r="BE47" s="709">
        <f t="shared" si="2"/>
        <v>0</v>
      </c>
      <c r="BF47" s="709"/>
      <c r="BG47" s="709"/>
      <c r="BH47" s="709"/>
      <c r="BI47" s="709"/>
      <c r="BJ47" s="709"/>
      <c r="BK47" s="709"/>
      <c r="BL47" s="782">
        <f t="shared" si="3"/>
        <v>0</v>
      </c>
      <c r="BM47" s="782"/>
      <c r="BN47" s="782"/>
      <c r="BO47" s="782"/>
      <c r="BP47" s="782"/>
      <c r="BQ47" s="782"/>
      <c r="BR47" s="782"/>
      <c r="BS47" s="564">
        <f t="shared" si="4"/>
        <v>0</v>
      </c>
      <c r="BT47" s="176"/>
      <c r="BU47" s="17"/>
      <c r="BV47" s="211">
        <f t="shared" si="5"/>
        <v>2</v>
      </c>
      <c r="BW47" s="212" t="str">
        <f t="shared" si="6"/>
        <v/>
      </c>
      <c r="BX47" s="213" t="str">
        <f t="shared" si="7"/>
        <v xml:space="preserve"> </v>
      </c>
      <c r="BY47" s="199"/>
      <c r="BZ47" s="249">
        <f>IF(AND(AY47&lt;&gt;"R",AY47&lt;&gt;"C",AY47&lt;&gt;"CF",AY47&lt;&gt;"F")=TRUE,BL47*'Q3'!$CA$20,IF(BS47="R",BL47,0))</f>
        <v>0</v>
      </c>
      <c r="CA47" s="249">
        <f>IF(AND(AY47&lt;&gt;"R",AY47&lt;&gt;"C",AY47&lt;&gt;"CF",AY47&lt;&gt;"F")=TRUE,BL47*'Q3'!$CA$21,IF(BS47="C",BL47,0))</f>
        <v>0</v>
      </c>
      <c r="CB47" s="249">
        <f>IF(AND(AY47&lt;&gt;"R",AY47&lt;&gt;"C",AY47&lt;&gt;"CF",AY47&lt;&gt;"F")=TRUE,BL47*'Q3'!$CA$22,IF(BS47="CF",BL47,0))</f>
        <v>0</v>
      </c>
      <c r="CC47" s="249">
        <f>IF(AND(AY47&lt;&gt;"R",AY47&lt;&gt;"C",AY47&lt;&gt;"CF",AY47&lt;&gt;"F")=TRUE,BL47*'Q3'!$CA$23,IF(BS47="F",BL47,0))</f>
        <v>0</v>
      </c>
      <c r="CD47" s="478">
        <f t="shared" si="8"/>
        <v>0</v>
      </c>
      <c r="CE47" s="29">
        <f>'O2'!B47</f>
        <v>0</v>
      </c>
      <c r="CF47" s="29">
        <f>'O2'!G47</f>
        <v>0</v>
      </c>
      <c r="CG47" s="29">
        <f>'O2'!AC47</f>
        <v>0</v>
      </c>
    </row>
    <row r="48" spans="2:85" ht="9.9499999999999993" customHeight="1">
      <c r="B48" s="867">
        <f>'O1'!B48</f>
        <v>0</v>
      </c>
      <c r="C48" s="868"/>
      <c r="D48" s="868"/>
      <c r="E48" s="868"/>
      <c r="F48" s="868"/>
      <c r="G48" s="869">
        <f>'O1'!G48</f>
        <v>0</v>
      </c>
      <c r="H48" s="869"/>
      <c r="I48" s="869"/>
      <c r="J48" s="869"/>
      <c r="K48" s="869"/>
      <c r="L48" s="869"/>
      <c r="M48" s="869"/>
      <c r="N48" s="869"/>
      <c r="O48" s="869"/>
      <c r="P48" s="869"/>
      <c r="Q48" s="869"/>
      <c r="R48" s="869"/>
      <c r="S48" s="869"/>
      <c r="T48" s="869"/>
      <c r="U48" s="869"/>
      <c r="V48" s="869"/>
      <c r="W48" s="869"/>
      <c r="X48" s="869"/>
      <c r="Y48" s="869"/>
      <c r="Z48" s="869"/>
      <c r="AA48" s="869"/>
      <c r="AB48" s="869"/>
      <c r="AC48" s="870">
        <f>'O1'!AC48</f>
        <v>0</v>
      </c>
      <c r="AD48" s="870"/>
      <c r="AE48" s="870"/>
      <c r="AF48" s="782">
        <f>'O1'!AF48</f>
        <v>0</v>
      </c>
      <c r="AG48" s="782"/>
      <c r="AH48" s="782"/>
      <c r="AI48" s="782"/>
      <c r="AJ48" s="782"/>
      <c r="AK48" s="782">
        <f>'O2'!AK48</f>
        <v>0</v>
      </c>
      <c r="AL48" s="782"/>
      <c r="AM48" s="782"/>
      <c r="AN48" s="782"/>
      <c r="AO48" s="782"/>
      <c r="AP48" s="782"/>
      <c r="AQ48" s="782"/>
      <c r="AR48" s="851">
        <f t="shared" si="0"/>
        <v>0</v>
      </c>
      <c r="AS48" s="851"/>
      <c r="AT48" s="851"/>
      <c r="AU48" s="851"/>
      <c r="AV48" s="851"/>
      <c r="AW48" s="851"/>
      <c r="AX48" s="851"/>
      <c r="AY48" s="373">
        <f>'O1'!BI48</f>
        <v>0</v>
      </c>
      <c r="AZ48" s="709">
        <f t="shared" si="1"/>
        <v>0</v>
      </c>
      <c r="BA48" s="709"/>
      <c r="BB48" s="709"/>
      <c r="BC48" s="709"/>
      <c r="BD48" s="709"/>
      <c r="BE48" s="709">
        <f t="shared" si="2"/>
        <v>0</v>
      </c>
      <c r="BF48" s="709"/>
      <c r="BG48" s="709"/>
      <c r="BH48" s="709"/>
      <c r="BI48" s="709"/>
      <c r="BJ48" s="709"/>
      <c r="BK48" s="709"/>
      <c r="BL48" s="782">
        <f t="shared" si="3"/>
        <v>0</v>
      </c>
      <c r="BM48" s="782"/>
      <c r="BN48" s="782"/>
      <c r="BO48" s="782"/>
      <c r="BP48" s="782"/>
      <c r="BQ48" s="782"/>
      <c r="BR48" s="782"/>
      <c r="BS48" s="564">
        <f t="shared" si="4"/>
        <v>0</v>
      </c>
      <c r="BT48" s="176"/>
      <c r="BU48" s="17"/>
      <c r="BV48" s="211">
        <f t="shared" si="5"/>
        <v>2</v>
      </c>
      <c r="BW48" s="212" t="str">
        <f t="shared" si="6"/>
        <v/>
      </c>
      <c r="BX48" s="213" t="str">
        <f t="shared" si="7"/>
        <v xml:space="preserve"> </v>
      </c>
      <c r="BY48" s="199"/>
      <c r="BZ48" s="249">
        <f>IF(AND(AY48&lt;&gt;"R",AY48&lt;&gt;"C",AY48&lt;&gt;"CF",AY48&lt;&gt;"F")=TRUE,BL48*'Q3'!$CA$20,IF(BS48="R",BL48,0))</f>
        <v>0</v>
      </c>
      <c r="CA48" s="249">
        <f>IF(AND(AY48&lt;&gt;"R",AY48&lt;&gt;"C",AY48&lt;&gt;"CF",AY48&lt;&gt;"F")=TRUE,BL48*'Q3'!$CA$21,IF(BS48="C",BL48,0))</f>
        <v>0</v>
      </c>
      <c r="CB48" s="249">
        <f>IF(AND(AY48&lt;&gt;"R",AY48&lt;&gt;"C",AY48&lt;&gt;"CF",AY48&lt;&gt;"F")=TRUE,BL48*'Q3'!$CA$22,IF(BS48="CF",BL48,0))</f>
        <v>0</v>
      </c>
      <c r="CC48" s="249">
        <f>IF(AND(AY48&lt;&gt;"R",AY48&lt;&gt;"C",AY48&lt;&gt;"CF",AY48&lt;&gt;"F")=TRUE,BL48*'Q3'!$CA$23,IF(BS48="F",BL48,0))</f>
        <v>0</v>
      </c>
      <c r="CD48" s="478">
        <f t="shared" si="8"/>
        <v>0</v>
      </c>
      <c r="CE48" s="29">
        <f>'O2'!B48</f>
        <v>0</v>
      </c>
      <c r="CF48" s="29">
        <f>'O2'!G48</f>
        <v>0</v>
      </c>
      <c r="CG48" s="29">
        <f>'O2'!AC48</f>
        <v>0</v>
      </c>
    </row>
    <row r="49" spans="2:85" ht="9.9499999999999993" customHeight="1">
      <c r="B49" s="867">
        <f>'O1'!B49</f>
        <v>0</v>
      </c>
      <c r="C49" s="868"/>
      <c r="D49" s="868"/>
      <c r="E49" s="868"/>
      <c r="F49" s="868"/>
      <c r="G49" s="869">
        <f>'O1'!G49</f>
        <v>0</v>
      </c>
      <c r="H49" s="869"/>
      <c r="I49" s="869"/>
      <c r="J49" s="869"/>
      <c r="K49" s="869"/>
      <c r="L49" s="869"/>
      <c r="M49" s="869"/>
      <c r="N49" s="869"/>
      <c r="O49" s="869"/>
      <c r="P49" s="869"/>
      <c r="Q49" s="869"/>
      <c r="R49" s="869"/>
      <c r="S49" s="869"/>
      <c r="T49" s="869"/>
      <c r="U49" s="869"/>
      <c r="V49" s="869"/>
      <c r="W49" s="869"/>
      <c r="X49" s="869"/>
      <c r="Y49" s="869"/>
      <c r="Z49" s="869"/>
      <c r="AA49" s="869"/>
      <c r="AB49" s="869"/>
      <c r="AC49" s="870">
        <f>'O1'!AC49</f>
        <v>0</v>
      </c>
      <c r="AD49" s="870"/>
      <c r="AE49" s="870"/>
      <c r="AF49" s="782">
        <f>'O1'!AF49</f>
        <v>0</v>
      </c>
      <c r="AG49" s="782"/>
      <c r="AH49" s="782"/>
      <c r="AI49" s="782"/>
      <c r="AJ49" s="782"/>
      <c r="AK49" s="782">
        <f>'O2'!AK49</f>
        <v>0</v>
      </c>
      <c r="AL49" s="782"/>
      <c r="AM49" s="782"/>
      <c r="AN49" s="782"/>
      <c r="AO49" s="782"/>
      <c r="AP49" s="782"/>
      <c r="AQ49" s="782"/>
      <c r="AR49" s="851">
        <f t="shared" si="0"/>
        <v>0</v>
      </c>
      <c r="AS49" s="851"/>
      <c r="AT49" s="851"/>
      <c r="AU49" s="851"/>
      <c r="AV49" s="851"/>
      <c r="AW49" s="851"/>
      <c r="AX49" s="851"/>
      <c r="AY49" s="373">
        <f>'O1'!BI49</f>
        <v>0</v>
      </c>
      <c r="AZ49" s="709">
        <f t="shared" si="1"/>
        <v>0</v>
      </c>
      <c r="BA49" s="709"/>
      <c r="BB49" s="709"/>
      <c r="BC49" s="709"/>
      <c r="BD49" s="709"/>
      <c r="BE49" s="709">
        <f t="shared" si="2"/>
        <v>0</v>
      </c>
      <c r="BF49" s="709"/>
      <c r="BG49" s="709"/>
      <c r="BH49" s="709"/>
      <c r="BI49" s="709"/>
      <c r="BJ49" s="709"/>
      <c r="BK49" s="709"/>
      <c r="BL49" s="782">
        <f t="shared" si="3"/>
        <v>0</v>
      </c>
      <c r="BM49" s="782"/>
      <c r="BN49" s="782"/>
      <c r="BO49" s="782"/>
      <c r="BP49" s="782"/>
      <c r="BQ49" s="782"/>
      <c r="BR49" s="782"/>
      <c r="BS49" s="564">
        <f t="shared" si="4"/>
        <v>0</v>
      </c>
      <c r="BT49" s="176"/>
      <c r="BU49" s="17"/>
      <c r="BV49" s="211">
        <f t="shared" si="5"/>
        <v>2</v>
      </c>
      <c r="BW49" s="212" t="str">
        <f t="shared" si="6"/>
        <v/>
      </c>
      <c r="BX49" s="213" t="str">
        <f t="shared" si="7"/>
        <v xml:space="preserve"> </v>
      </c>
      <c r="BY49" s="199"/>
      <c r="BZ49" s="249">
        <f>IF(AND(AY49&lt;&gt;"R",AY49&lt;&gt;"C",AY49&lt;&gt;"CF",AY49&lt;&gt;"F")=TRUE,BL49*'Q3'!$CA$20,IF(BS49="R",BL49,0))</f>
        <v>0</v>
      </c>
      <c r="CA49" s="249">
        <f>IF(AND(AY49&lt;&gt;"R",AY49&lt;&gt;"C",AY49&lt;&gt;"CF",AY49&lt;&gt;"F")=TRUE,BL49*'Q3'!$CA$21,IF(BS49="C",BL49,0))</f>
        <v>0</v>
      </c>
      <c r="CB49" s="249">
        <f>IF(AND(AY49&lt;&gt;"R",AY49&lt;&gt;"C",AY49&lt;&gt;"CF",AY49&lt;&gt;"F")=TRUE,BL49*'Q3'!$CA$22,IF(BS49="CF",BL49,0))</f>
        <v>0</v>
      </c>
      <c r="CC49" s="249">
        <f>IF(AND(AY49&lt;&gt;"R",AY49&lt;&gt;"C",AY49&lt;&gt;"CF",AY49&lt;&gt;"F")=TRUE,BL49*'Q3'!$CA$23,IF(BS49="F",BL49,0))</f>
        <v>0</v>
      </c>
      <c r="CD49" s="478">
        <f t="shared" si="8"/>
        <v>0</v>
      </c>
      <c r="CE49" s="29">
        <f>'O2'!B49</f>
        <v>0</v>
      </c>
      <c r="CF49" s="29">
        <f>'O2'!G49</f>
        <v>0</v>
      </c>
      <c r="CG49" s="29">
        <f>'O2'!AC49</f>
        <v>0</v>
      </c>
    </row>
    <row r="50" spans="2:85" ht="9.9499999999999993" customHeight="1">
      <c r="B50" s="867">
        <f>'O1'!B50</f>
        <v>0</v>
      </c>
      <c r="C50" s="868"/>
      <c r="D50" s="868"/>
      <c r="E50" s="868"/>
      <c r="F50" s="868"/>
      <c r="G50" s="869">
        <f>'O1'!G50</f>
        <v>0</v>
      </c>
      <c r="H50" s="869"/>
      <c r="I50" s="869"/>
      <c r="J50" s="869"/>
      <c r="K50" s="869"/>
      <c r="L50" s="869"/>
      <c r="M50" s="869"/>
      <c r="N50" s="869"/>
      <c r="O50" s="869"/>
      <c r="P50" s="869"/>
      <c r="Q50" s="869"/>
      <c r="R50" s="869"/>
      <c r="S50" s="869"/>
      <c r="T50" s="869"/>
      <c r="U50" s="869"/>
      <c r="V50" s="869"/>
      <c r="W50" s="869"/>
      <c r="X50" s="869"/>
      <c r="Y50" s="869"/>
      <c r="Z50" s="869"/>
      <c r="AA50" s="869"/>
      <c r="AB50" s="869"/>
      <c r="AC50" s="870">
        <f>'O1'!AC50</f>
        <v>0</v>
      </c>
      <c r="AD50" s="870"/>
      <c r="AE50" s="870"/>
      <c r="AF50" s="782">
        <f>'O1'!AF50</f>
        <v>0</v>
      </c>
      <c r="AG50" s="782"/>
      <c r="AH50" s="782"/>
      <c r="AI50" s="782"/>
      <c r="AJ50" s="782"/>
      <c r="AK50" s="782">
        <f>'O2'!AK50</f>
        <v>0</v>
      </c>
      <c r="AL50" s="782"/>
      <c r="AM50" s="782"/>
      <c r="AN50" s="782"/>
      <c r="AO50" s="782"/>
      <c r="AP50" s="782"/>
      <c r="AQ50" s="782"/>
      <c r="AR50" s="851">
        <f t="shared" si="0"/>
        <v>0</v>
      </c>
      <c r="AS50" s="851"/>
      <c r="AT50" s="851"/>
      <c r="AU50" s="851"/>
      <c r="AV50" s="851"/>
      <c r="AW50" s="851"/>
      <c r="AX50" s="851"/>
      <c r="AY50" s="373">
        <f>'O1'!BI50</f>
        <v>0</v>
      </c>
      <c r="AZ50" s="709">
        <f t="shared" si="1"/>
        <v>0</v>
      </c>
      <c r="BA50" s="709"/>
      <c r="BB50" s="709"/>
      <c r="BC50" s="709"/>
      <c r="BD50" s="709"/>
      <c r="BE50" s="709">
        <f t="shared" si="2"/>
        <v>0</v>
      </c>
      <c r="BF50" s="709"/>
      <c r="BG50" s="709"/>
      <c r="BH50" s="709"/>
      <c r="BI50" s="709"/>
      <c r="BJ50" s="709"/>
      <c r="BK50" s="709"/>
      <c r="BL50" s="782">
        <f t="shared" si="3"/>
        <v>0</v>
      </c>
      <c r="BM50" s="782"/>
      <c r="BN50" s="782"/>
      <c r="BO50" s="782"/>
      <c r="BP50" s="782"/>
      <c r="BQ50" s="782"/>
      <c r="BR50" s="782"/>
      <c r="BS50" s="564">
        <f t="shared" si="4"/>
        <v>0</v>
      </c>
      <c r="BT50" s="176"/>
      <c r="BU50" s="17"/>
      <c r="BV50" s="211">
        <f t="shared" si="5"/>
        <v>2</v>
      </c>
      <c r="BW50" s="212" t="str">
        <f t="shared" si="6"/>
        <v/>
      </c>
      <c r="BX50" s="213" t="str">
        <f t="shared" si="7"/>
        <v xml:space="preserve"> </v>
      </c>
      <c r="BY50" s="199"/>
      <c r="BZ50" s="249">
        <f>IF(AND(AY50&lt;&gt;"R",AY50&lt;&gt;"C",AY50&lt;&gt;"CF",AY50&lt;&gt;"F")=TRUE,BL50*'Q3'!$CA$20,IF(BS50="R",BL50,0))</f>
        <v>0</v>
      </c>
      <c r="CA50" s="249">
        <f>IF(AND(AY50&lt;&gt;"R",AY50&lt;&gt;"C",AY50&lt;&gt;"CF",AY50&lt;&gt;"F")=TRUE,BL50*'Q3'!$CA$21,IF(BS50="C",BL50,0))</f>
        <v>0</v>
      </c>
      <c r="CB50" s="249">
        <f>IF(AND(AY50&lt;&gt;"R",AY50&lt;&gt;"C",AY50&lt;&gt;"CF",AY50&lt;&gt;"F")=TRUE,BL50*'Q3'!$CA$22,IF(BS50="CF",BL50,0))</f>
        <v>0</v>
      </c>
      <c r="CC50" s="249">
        <f>IF(AND(AY50&lt;&gt;"R",AY50&lt;&gt;"C",AY50&lt;&gt;"CF",AY50&lt;&gt;"F")=TRUE,BL50*'Q3'!$CA$23,IF(BS50="F",BL50,0))</f>
        <v>0</v>
      </c>
      <c r="CD50" s="478">
        <f t="shared" si="8"/>
        <v>0</v>
      </c>
      <c r="CE50" s="29">
        <f>'O2'!B50</f>
        <v>0</v>
      </c>
      <c r="CF50" s="29">
        <f>'O2'!G50</f>
        <v>0</v>
      </c>
      <c r="CG50" s="29">
        <f>'O2'!AC50</f>
        <v>0</v>
      </c>
    </row>
    <row r="51" spans="2:85" ht="9.9499999999999993" customHeight="1">
      <c r="B51" s="867">
        <f>'O1'!B51</f>
        <v>0</v>
      </c>
      <c r="C51" s="868"/>
      <c r="D51" s="868"/>
      <c r="E51" s="868"/>
      <c r="F51" s="868"/>
      <c r="G51" s="869">
        <f>'O1'!G51</f>
        <v>0</v>
      </c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70">
        <f>'O1'!AC51</f>
        <v>0</v>
      </c>
      <c r="AD51" s="870"/>
      <c r="AE51" s="870"/>
      <c r="AF51" s="782">
        <f>'O1'!AF51</f>
        <v>0</v>
      </c>
      <c r="AG51" s="782"/>
      <c r="AH51" s="782"/>
      <c r="AI51" s="782"/>
      <c r="AJ51" s="782"/>
      <c r="AK51" s="782">
        <f>'O2'!AK51</f>
        <v>0</v>
      </c>
      <c r="AL51" s="782"/>
      <c r="AM51" s="782"/>
      <c r="AN51" s="782"/>
      <c r="AO51" s="782"/>
      <c r="AP51" s="782"/>
      <c r="AQ51" s="782"/>
      <c r="AR51" s="851">
        <f t="shared" si="0"/>
        <v>0</v>
      </c>
      <c r="AS51" s="851"/>
      <c r="AT51" s="851"/>
      <c r="AU51" s="851"/>
      <c r="AV51" s="851"/>
      <c r="AW51" s="851"/>
      <c r="AX51" s="851"/>
      <c r="AY51" s="373">
        <f>'O1'!BI51</f>
        <v>0</v>
      </c>
      <c r="AZ51" s="709">
        <f t="shared" si="1"/>
        <v>0</v>
      </c>
      <c r="BA51" s="709"/>
      <c r="BB51" s="709"/>
      <c r="BC51" s="709"/>
      <c r="BD51" s="709"/>
      <c r="BE51" s="709">
        <f t="shared" si="2"/>
        <v>0</v>
      </c>
      <c r="BF51" s="709"/>
      <c r="BG51" s="709"/>
      <c r="BH51" s="709"/>
      <c r="BI51" s="709"/>
      <c r="BJ51" s="709"/>
      <c r="BK51" s="709"/>
      <c r="BL51" s="782">
        <f t="shared" si="3"/>
        <v>0</v>
      </c>
      <c r="BM51" s="782"/>
      <c r="BN51" s="782"/>
      <c r="BO51" s="782"/>
      <c r="BP51" s="782"/>
      <c r="BQ51" s="782"/>
      <c r="BR51" s="782"/>
      <c r="BS51" s="564">
        <f t="shared" si="4"/>
        <v>0</v>
      </c>
      <c r="BT51" s="176"/>
      <c r="BU51" s="17"/>
      <c r="BV51" s="211">
        <f t="shared" si="5"/>
        <v>2</v>
      </c>
      <c r="BW51" s="212" t="str">
        <f t="shared" si="6"/>
        <v/>
      </c>
      <c r="BX51" s="213" t="str">
        <f t="shared" si="7"/>
        <v xml:space="preserve"> </v>
      </c>
      <c r="BY51" s="199"/>
      <c r="BZ51" s="249">
        <f>IF(AND(AY51&lt;&gt;"R",AY51&lt;&gt;"C",AY51&lt;&gt;"CF",AY51&lt;&gt;"F")=TRUE,BL51*'Q3'!$CA$20,IF(BS51="R",BL51,0))</f>
        <v>0</v>
      </c>
      <c r="CA51" s="249">
        <f>IF(AND(AY51&lt;&gt;"R",AY51&lt;&gt;"C",AY51&lt;&gt;"CF",AY51&lt;&gt;"F")=TRUE,BL51*'Q3'!$CA$21,IF(BS51="C",BL51,0))</f>
        <v>0</v>
      </c>
      <c r="CB51" s="249">
        <f>IF(AND(AY51&lt;&gt;"R",AY51&lt;&gt;"C",AY51&lt;&gt;"CF",AY51&lt;&gt;"F")=TRUE,BL51*'Q3'!$CA$22,IF(BS51="CF",BL51,0))</f>
        <v>0</v>
      </c>
      <c r="CC51" s="249">
        <f>IF(AND(AY51&lt;&gt;"R",AY51&lt;&gt;"C",AY51&lt;&gt;"CF",AY51&lt;&gt;"F")=TRUE,BL51*'Q3'!$CA$23,IF(BS51="F",BL51,0))</f>
        <v>0</v>
      </c>
      <c r="CD51" s="478">
        <f t="shared" si="8"/>
        <v>0</v>
      </c>
      <c r="CE51" s="29">
        <f>'O2'!B51</f>
        <v>0</v>
      </c>
      <c r="CF51" s="29">
        <f>'O2'!G51</f>
        <v>0</v>
      </c>
      <c r="CG51" s="29">
        <f>'O2'!AC51</f>
        <v>0</v>
      </c>
    </row>
    <row r="52" spans="2:85" ht="9.9499999999999993" customHeight="1">
      <c r="B52" s="867">
        <f>'O1'!B52</f>
        <v>0</v>
      </c>
      <c r="C52" s="868"/>
      <c r="D52" s="868"/>
      <c r="E52" s="868"/>
      <c r="F52" s="868"/>
      <c r="G52" s="869">
        <f>'O1'!G52</f>
        <v>0</v>
      </c>
      <c r="H52" s="869"/>
      <c r="I52" s="869"/>
      <c r="J52" s="869"/>
      <c r="K52" s="869"/>
      <c r="L52" s="869"/>
      <c r="M52" s="869"/>
      <c r="N52" s="869"/>
      <c r="O52" s="869"/>
      <c r="P52" s="869"/>
      <c r="Q52" s="869"/>
      <c r="R52" s="869"/>
      <c r="S52" s="869"/>
      <c r="T52" s="869"/>
      <c r="U52" s="869"/>
      <c r="V52" s="869"/>
      <c r="W52" s="869"/>
      <c r="X52" s="869"/>
      <c r="Y52" s="869"/>
      <c r="Z52" s="869"/>
      <c r="AA52" s="869"/>
      <c r="AB52" s="869"/>
      <c r="AC52" s="870">
        <f>'O1'!AC52</f>
        <v>0</v>
      </c>
      <c r="AD52" s="870"/>
      <c r="AE52" s="870"/>
      <c r="AF52" s="782">
        <f>'O1'!AF52</f>
        <v>0</v>
      </c>
      <c r="AG52" s="782"/>
      <c r="AH52" s="782"/>
      <c r="AI52" s="782"/>
      <c r="AJ52" s="782"/>
      <c r="AK52" s="782">
        <f>'O2'!AK52</f>
        <v>0</v>
      </c>
      <c r="AL52" s="782"/>
      <c r="AM52" s="782"/>
      <c r="AN52" s="782"/>
      <c r="AO52" s="782"/>
      <c r="AP52" s="782"/>
      <c r="AQ52" s="782"/>
      <c r="AR52" s="851">
        <f t="shared" si="0"/>
        <v>0</v>
      </c>
      <c r="AS52" s="851"/>
      <c r="AT52" s="851"/>
      <c r="AU52" s="851"/>
      <c r="AV52" s="851"/>
      <c r="AW52" s="851"/>
      <c r="AX52" s="851"/>
      <c r="AY52" s="373">
        <f>'O1'!BI52</f>
        <v>0</v>
      </c>
      <c r="AZ52" s="709">
        <f t="shared" si="1"/>
        <v>0</v>
      </c>
      <c r="BA52" s="709"/>
      <c r="BB52" s="709"/>
      <c r="BC52" s="709"/>
      <c r="BD52" s="709"/>
      <c r="BE52" s="709">
        <f t="shared" si="2"/>
        <v>0</v>
      </c>
      <c r="BF52" s="709"/>
      <c r="BG52" s="709"/>
      <c r="BH52" s="709"/>
      <c r="BI52" s="709"/>
      <c r="BJ52" s="709"/>
      <c r="BK52" s="709"/>
      <c r="BL52" s="782">
        <f t="shared" si="3"/>
        <v>0</v>
      </c>
      <c r="BM52" s="782"/>
      <c r="BN52" s="782"/>
      <c r="BO52" s="782"/>
      <c r="BP52" s="782"/>
      <c r="BQ52" s="782"/>
      <c r="BR52" s="782"/>
      <c r="BS52" s="564">
        <f t="shared" si="4"/>
        <v>0</v>
      </c>
      <c r="BT52" s="176"/>
      <c r="BU52" s="17"/>
      <c r="BV52" s="211">
        <f t="shared" si="5"/>
        <v>2</v>
      </c>
      <c r="BW52" s="212" t="str">
        <f t="shared" si="6"/>
        <v/>
      </c>
      <c r="BX52" s="213" t="str">
        <f t="shared" si="7"/>
        <v xml:space="preserve"> </v>
      </c>
      <c r="BY52" s="199"/>
      <c r="BZ52" s="249">
        <f>IF(AND(AY52&lt;&gt;"R",AY52&lt;&gt;"C",AY52&lt;&gt;"CF",AY52&lt;&gt;"F")=TRUE,BL52*'Q3'!$CA$20,IF(BS52="R",BL52,0))</f>
        <v>0</v>
      </c>
      <c r="CA52" s="249">
        <f>IF(AND(AY52&lt;&gt;"R",AY52&lt;&gt;"C",AY52&lt;&gt;"CF",AY52&lt;&gt;"F")=TRUE,BL52*'Q3'!$CA$21,IF(BS52="C",BL52,0))</f>
        <v>0</v>
      </c>
      <c r="CB52" s="249">
        <f>IF(AND(AY52&lt;&gt;"R",AY52&lt;&gt;"C",AY52&lt;&gt;"CF",AY52&lt;&gt;"F")=TRUE,BL52*'Q3'!$CA$22,IF(BS52="CF",BL52,0))</f>
        <v>0</v>
      </c>
      <c r="CC52" s="249">
        <f>IF(AND(AY52&lt;&gt;"R",AY52&lt;&gt;"C",AY52&lt;&gt;"CF",AY52&lt;&gt;"F")=TRUE,BL52*'Q3'!$CA$23,IF(BS52="F",BL52,0))</f>
        <v>0</v>
      </c>
      <c r="CD52" s="478">
        <f t="shared" si="8"/>
        <v>0</v>
      </c>
      <c r="CE52" s="29">
        <f>'O2'!B52</f>
        <v>0</v>
      </c>
      <c r="CF52" s="29">
        <f>'O2'!G52</f>
        <v>0</v>
      </c>
      <c r="CG52" s="29">
        <f>'O2'!AC52</f>
        <v>0</v>
      </c>
    </row>
    <row r="53" spans="2:85" ht="9.9499999999999993" customHeight="1">
      <c r="B53" s="867">
        <f>'O1'!B53</f>
        <v>0</v>
      </c>
      <c r="C53" s="868"/>
      <c r="D53" s="868"/>
      <c r="E53" s="868"/>
      <c r="F53" s="868"/>
      <c r="G53" s="869">
        <f>'O1'!G53</f>
        <v>0</v>
      </c>
      <c r="H53" s="869"/>
      <c r="I53" s="869"/>
      <c r="J53" s="869"/>
      <c r="K53" s="869"/>
      <c r="L53" s="869"/>
      <c r="M53" s="869"/>
      <c r="N53" s="869"/>
      <c r="O53" s="869"/>
      <c r="P53" s="869"/>
      <c r="Q53" s="869"/>
      <c r="R53" s="869"/>
      <c r="S53" s="869"/>
      <c r="T53" s="869"/>
      <c r="U53" s="869"/>
      <c r="V53" s="869"/>
      <c r="W53" s="869"/>
      <c r="X53" s="869"/>
      <c r="Y53" s="869"/>
      <c r="Z53" s="869"/>
      <c r="AA53" s="869"/>
      <c r="AB53" s="869"/>
      <c r="AC53" s="870">
        <f>'O1'!AC53</f>
        <v>0</v>
      </c>
      <c r="AD53" s="870"/>
      <c r="AE53" s="870"/>
      <c r="AF53" s="782">
        <f>'O1'!AF53</f>
        <v>0</v>
      </c>
      <c r="AG53" s="782"/>
      <c r="AH53" s="782"/>
      <c r="AI53" s="782"/>
      <c r="AJ53" s="782"/>
      <c r="AK53" s="782">
        <f>'O2'!AK53</f>
        <v>0</v>
      </c>
      <c r="AL53" s="782"/>
      <c r="AM53" s="782"/>
      <c r="AN53" s="782"/>
      <c r="AO53" s="782"/>
      <c r="AP53" s="782"/>
      <c r="AQ53" s="782"/>
      <c r="AR53" s="851">
        <f t="shared" si="0"/>
        <v>0</v>
      </c>
      <c r="AS53" s="851"/>
      <c r="AT53" s="851"/>
      <c r="AU53" s="851"/>
      <c r="AV53" s="851"/>
      <c r="AW53" s="851"/>
      <c r="AX53" s="851"/>
      <c r="AY53" s="373">
        <f>'O1'!BI53</f>
        <v>0</v>
      </c>
      <c r="AZ53" s="709">
        <f t="shared" si="1"/>
        <v>0</v>
      </c>
      <c r="BA53" s="709"/>
      <c r="BB53" s="709"/>
      <c r="BC53" s="709"/>
      <c r="BD53" s="709"/>
      <c r="BE53" s="709">
        <f t="shared" si="2"/>
        <v>0</v>
      </c>
      <c r="BF53" s="709"/>
      <c r="BG53" s="709"/>
      <c r="BH53" s="709"/>
      <c r="BI53" s="709"/>
      <c r="BJ53" s="709"/>
      <c r="BK53" s="709"/>
      <c r="BL53" s="782">
        <f t="shared" si="3"/>
        <v>0</v>
      </c>
      <c r="BM53" s="782"/>
      <c r="BN53" s="782"/>
      <c r="BO53" s="782"/>
      <c r="BP53" s="782"/>
      <c r="BQ53" s="782"/>
      <c r="BR53" s="782"/>
      <c r="BS53" s="564">
        <f t="shared" si="4"/>
        <v>0</v>
      </c>
      <c r="BT53" s="176"/>
      <c r="BU53" s="17"/>
      <c r="BV53" s="211">
        <f t="shared" si="5"/>
        <v>2</v>
      </c>
      <c r="BW53" s="212" t="str">
        <f t="shared" si="6"/>
        <v/>
      </c>
      <c r="BX53" s="213" t="str">
        <f t="shared" si="7"/>
        <v xml:space="preserve"> </v>
      </c>
      <c r="BY53" s="199"/>
      <c r="BZ53" s="249">
        <f>IF(AND(AY53&lt;&gt;"R",AY53&lt;&gt;"C",AY53&lt;&gt;"CF",AY53&lt;&gt;"F")=TRUE,BL53*'Q3'!$CA$20,IF(BS53="R",BL53,0))</f>
        <v>0</v>
      </c>
      <c r="CA53" s="249">
        <f>IF(AND(AY53&lt;&gt;"R",AY53&lt;&gt;"C",AY53&lt;&gt;"CF",AY53&lt;&gt;"F")=TRUE,BL53*'Q3'!$CA$21,IF(BS53="C",BL53,0))</f>
        <v>0</v>
      </c>
      <c r="CB53" s="249">
        <f>IF(AND(AY53&lt;&gt;"R",AY53&lt;&gt;"C",AY53&lt;&gt;"CF",AY53&lt;&gt;"F")=TRUE,BL53*'Q3'!$CA$22,IF(BS53="CF",BL53,0))</f>
        <v>0</v>
      </c>
      <c r="CC53" s="249">
        <f>IF(AND(AY53&lt;&gt;"R",AY53&lt;&gt;"C",AY53&lt;&gt;"CF",AY53&lt;&gt;"F")=TRUE,BL53*'Q3'!$CA$23,IF(BS53="F",BL53,0))</f>
        <v>0</v>
      </c>
      <c r="CD53" s="478">
        <f t="shared" si="8"/>
        <v>0</v>
      </c>
      <c r="CE53" s="29">
        <f>'O2'!B53</f>
        <v>0</v>
      </c>
      <c r="CF53" s="29">
        <f>'O2'!G53</f>
        <v>0</v>
      </c>
      <c r="CG53" s="29">
        <f>'O2'!AC53</f>
        <v>0</v>
      </c>
    </row>
    <row r="54" spans="2:85" ht="9.9499999999999993" customHeight="1">
      <c r="B54" s="867">
        <f>'O1'!B54</f>
        <v>0</v>
      </c>
      <c r="C54" s="868"/>
      <c r="D54" s="868"/>
      <c r="E54" s="868"/>
      <c r="F54" s="868"/>
      <c r="G54" s="869">
        <f>'O1'!G54</f>
        <v>0</v>
      </c>
      <c r="H54" s="869"/>
      <c r="I54" s="869"/>
      <c r="J54" s="869"/>
      <c r="K54" s="869"/>
      <c r="L54" s="869"/>
      <c r="M54" s="869"/>
      <c r="N54" s="869"/>
      <c r="O54" s="869"/>
      <c r="P54" s="869"/>
      <c r="Q54" s="869"/>
      <c r="R54" s="869"/>
      <c r="S54" s="869"/>
      <c r="T54" s="869"/>
      <c r="U54" s="869"/>
      <c r="V54" s="869"/>
      <c r="W54" s="869"/>
      <c r="X54" s="869"/>
      <c r="Y54" s="869"/>
      <c r="Z54" s="869"/>
      <c r="AA54" s="869"/>
      <c r="AB54" s="869"/>
      <c r="AC54" s="870">
        <f>'O1'!AC54</f>
        <v>0</v>
      </c>
      <c r="AD54" s="870"/>
      <c r="AE54" s="870"/>
      <c r="AF54" s="782">
        <f>'O1'!AF54</f>
        <v>0</v>
      </c>
      <c r="AG54" s="782"/>
      <c r="AH54" s="782"/>
      <c r="AI54" s="782"/>
      <c r="AJ54" s="782"/>
      <c r="AK54" s="782">
        <f>'O2'!AK54</f>
        <v>0</v>
      </c>
      <c r="AL54" s="782"/>
      <c r="AM54" s="782"/>
      <c r="AN54" s="782"/>
      <c r="AO54" s="782"/>
      <c r="AP54" s="782"/>
      <c r="AQ54" s="782"/>
      <c r="AR54" s="851">
        <f t="shared" si="0"/>
        <v>0</v>
      </c>
      <c r="AS54" s="851"/>
      <c r="AT54" s="851"/>
      <c r="AU54" s="851"/>
      <c r="AV54" s="851"/>
      <c r="AW54" s="851"/>
      <c r="AX54" s="851"/>
      <c r="AY54" s="373">
        <f>'O1'!BI54</f>
        <v>0</v>
      </c>
      <c r="AZ54" s="709">
        <v>0</v>
      </c>
      <c r="BA54" s="709"/>
      <c r="BB54" s="709"/>
      <c r="BC54" s="709"/>
      <c r="BD54" s="709"/>
      <c r="BE54" s="709">
        <f t="shared" si="2"/>
        <v>0</v>
      </c>
      <c r="BF54" s="709"/>
      <c r="BG54" s="709"/>
      <c r="BH54" s="709"/>
      <c r="BI54" s="709"/>
      <c r="BJ54" s="709"/>
      <c r="BK54" s="709"/>
      <c r="BL54" s="782">
        <f t="shared" si="3"/>
        <v>0</v>
      </c>
      <c r="BM54" s="782"/>
      <c r="BN54" s="782"/>
      <c r="BO54" s="782"/>
      <c r="BP54" s="782"/>
      <c r="BQ54" s="782"/>
      <c r="BR54" s="782"/>
      <c r="BS54" s="564">
        <f t="shared" si="4"/>
        <v>0</v>
      </c>
      <c r="BT54" s="176"/>
      <c r="BU54" s="17"/>
      <c r="BV54" s="211">
        <f t="shared" si="5"/>
        <v>2</v>
      </c>
      <c r="BW54" s="212" t="str">
        <f t="shared" si="6"/>
        <v/>
      </c>
      <c r="BX54" s="213" t="str">
        <f t="shared" si="7"/>
        <v xml:space="preserve"> </v>
      </c>
      <c r="BY54" s="199"/>
      <c r="BZ54" s="249">
        <f>IF(AND(AY54&lt;&gt;"R",AY54&lt;&gt;"C",AY54&lt;&gt;"CF",AY54&lt;&gt;"F")=TRUE,BL54*'Q3'!$CA$20,IF(BS54="R",BL54,0))</f>
        <v>0</v>
      </c>
      <c r="CA54" s="249">
        <f>IF(AND(AY54&lt;&gt;"R",AY54&lt;&gt;"C",AY54&lt;&gt;"CF",AY54&lt;&gt;"F")=TRUE,BL54*'Q3'!$CA$21,IF(BS54="C",BL54,0))</f>
        <v>0</v>
      </c>
      <c r="CB54" s="249">
        <f>IF(AND(AY54&lt;&gt;"R",AY54&lt;&gt;"C",AY54&lt;&gt;"CF",AY54&lt;&gt;"F")=TRUE,BL54*'Q3'!$CA$22,IF(BS54="CF",BL54,0))</f>
        <v>0</v>
      </c>
      <c r="CC54" s="249">
        <f>IF(AND(AY54&lt;&gt;"R",AY54&lt;&gt;"C",AY54&lt;&gt;"CF",AY54&lt;&gt;"F")=TRUE,BL54*'Q3'!$CA$23,IF(BS54="F",BL54,0))</f>
        <v>0</v>
      </c>
      <c r="CD54" s="478">
        <f t="shared" si="8"/>
        <v>0</v>
      </c>
      <c r="CE54" s="29">
        <f>'O2'!B54</f>
        <v>0</v>
      </c>
      <c r="CF54" s="29">
        <f>'O2'!G54</f>
        <v>0</v>
      </c>
      <c r="CG54" s="29">
        <f>'O2'!AC54</f>
        <v>0</v>
      </c>
    </row>
    <row r="55" spans="2:85" ht="9.9499999999999993" customHeight="1">
      <c r="B55" s="867">
        <f>'O1'!B55</f>
        <v>0</v>
      </c>
      <c r="C55" s="868"/>
      <c r="D55" s="868"/>
      <c r="E55" s="868"/>
      <c r="F55" s="868"/>
      <c r="G55" s="869">
        <f>'O1'!G55</f>
        <v>0</v>
      </c>
      <c r="H55" s="869"/>
      <c r="I55" s="869"/>
      <c r="J55" s="869"/>
      <c r="K55" s="869"/>
      <c r="L55" s="869"/>
      <c r="M55" s="869"/>
      <c r="N55" s="869"/>
      <c r="O55" s="869"/>
      <c r="P55" s="869"/>
      <c r="Q55" s="869"/>
      <c r="R55" s="869"/>
      <c r="S55" s="869"/>
      <c r="T55" s="869"/>
      <c r="U55" s="869"/>
      <c r="V55" s="869"/>
      <c r="W55" s="869"/>
      <c r="X55" s="869"/>
      <c r="Y55" s="869"/>
      <c r="Z55" s="869"/>
      <c r="AA55" s="869"/>
      <c r="AB55" s="869"/>
      <c r="AC55" s="870">
        <f>'O1'!AC55</f>
        <v>0</v>
      </c>
      <c r="AD55" s="870"/>
      <c r="AE55" s="870"/>
      <c r="AF55" s="782">
        <f>'O1'!AF55</f>
        <v>0</v>
      </c>
      <c r="AG55" s="782"/>
      <c r="AH55" s="782"/>
      <c r="AI55" s="782"/>
      <c r="AJ55" s="782"/>
      <c r="AK55" s="782">
        <f>'O2'!AK55</f>
        <v>0</v>
      </c>
      <c r="AL55" s="782"/>
      <c r="AM55" s="782"/>
      <c r="AN55" s="782"/>
      <c r="AO55" s="782"/>
      <c r="AP55" s="782"/>
      <c r="AQ55" s="782"/>
      <c r="AR55" s="851">
        <f t="shared" si="0"/>
        <v>0</v>
      </c>
      <c r="AS55" s="851"/>
      <c r="AT55" s="851"/>
      <c r="AU55" s="851"/>
      <c r="AV55" s="851"/>
      <c r="AW55" s="851"/>
      <c r="AX55" s="851"/>
      <c r="AY55" s="373">
        <f>'O1'!BI55</f>
        <v>0</v>
      </c>
      <c r="AZ55" s="709">
        <f t="shared" si="1"/>
        <v>0</v>
      </c>
      <c r="BA55" s="709"/>
      <c r="BB55" s="709"/>
      <c r="BC55" s="709"/>
      <c r="BD55" s="709"/>
      <c r="BE55" s="709">
        <f t="shared" si="2"/>
        <v>0</v>
      </c>
      <c r="BF55" s="709"/>
      <c r="BG55" s="709"/>
      <c r="BH55" s="709"/>
      <c r="BI55" s="709"/>
      <c r="BJ55" s="709"/>
      <c r="BK55" s="709"/>
      <c r="BL55" s="782">
        <f t="shared" si="3"/>
        <v>0</v>
      </c>
      <c r="BM55" s="782"/>
      <c r="BN55" s="782"/>
      <c r="BO55" s="782"/>
      <c r="BP55" s="782"/>
      <c r="BQ55" s="782"/>
      <c r="BR55" s="782"/>
      <c r="BS55" s="564">
        <f t="shared" si="4"/>
        <v>0</v>
      </c>
      <c r="BT55" s="176"/>
      <c r="BU55" s="17"/>
      <c r="BV55" s="211">
        <f t="shared" si="5"/>
        <v>2</v>
      </c>
      <c r="BW55" s="212" t="str">
        <f t="shared" si="6"/>
        <v/>
      </c>
      <c r="BX55" s="213" t="str">
        <f t="shared" si="7"/>
        <v xml:space="preserve"> </v>
      </c>
      <c r="BY55" s="199"/>
      <c r="BZ55" s="249">
        <f>IF(AND(AY55&lt;&gt;"R",AY55&lt;&gt;"C",AY55&lt;&gt;"CF",AY55&lt;&gt;"F")=TRUE,BL55*'Q3'!$CA$20,IF(BS55="R",BL55,0))</f>
        <v>0</v>
      </c>
      <c r="CA55" s="249">
        <f>IF(AND(AY55&lt;&gt;"R",AY55&lt;&gt;"C",AY55&lt;&gt;"CF",AY55&lt;&gt;"F")=TRUE,BL55*'Q3'!$CA$21,IF(BS55="C",BL55,0))</f>
        <v>0</v>
      </c>
      <c r="CB55" s="249">
        <f>IF(AND(AY55&lt;&gt;"R",AY55&lt;&gt;"C",AY55&lt;&gt;"CF",AY55&lt;&gt;"F")=TRUE,BL55*'Q3'!$CA$22,IF(BS55="CF",BL55,0))</f>
        <v>0</v>
      </c>
      <c r="CC55" s="249">
        <f>IF(AND(AY55&lt;&gt;"R",AY55&lt;&gt;"C",AY55&lt;&gt;"CF",AY55&lt;&gt;"F")=TRUE,BL55*'Q3'!$CA$23,IF(BS55="F",BL55,0))</f>
        <v>0</v>
      </c>
      <c r="CD55" s="478">
        <f t="shared" si="8"/>
        <v>0</v>
      </c>
      <c r="CE55" s="29">
        <f>'O2'!B55</f>
        <v>0</v>
      </c>
      <c r="CF55" s="29">
        <f>'O2'!G55</f>
        <v>0</v>
      </c>
      <c r="CG55" s="29">
        <f>'O2'!AC55</f>
        <v>0</v>
      </c>
    </row>
    <row r="56" spans="2:85" ht="9.9499999999999993" customHeight="1">
      <c r="B56" s="867">
        <f>'O1'!B56</f>
        <v>0</v>
      </c>
      <c r="C56" s="868"/>
      <c r="D56" s="868"/>
      <c r="E56" s="868"/>
      <c r="F56" s="868"/>
      <c r="G56" s="869">
        <f>'O1'!G56</f>
        <v>0</v>
      </c>
      <c r="H56" s="869"/>
      <c r="I56" s="869"/>
      <c r="J56" s="869"/>
      <c r="K56" s="869"/>
      <c r="L56" s="869"/>
      <c r="M56" s="869"/>
      <c r="N56" s="869"/>
      <c r="O56" s="869"/>
      <c r="P56" s="869"/>
      <c r="Q56" s="869"/>
      <c r="R56" s="869"/>
      <c r="S56" s="869"/>
      <c r="T56" s="869"/>
      <c r="U56" s="869"/>
      <c r="V56" s="869"/>
      <c r="W56" s="869"/>
      <c r="X56" s="869"/>
      <c r="Y56" s="869"/>
      <c r="Z56" s="869"/>
      <c r="AA56" s="869"/>
      <c r="AB56" s="869"/>
      <c r="AC56" s="870">
        <f>'O1'!AC56</f>
        <v>0</v>
      </c>
      <c r="AD56" s="870"/>
      <c r="AE56" s="870"/>
      <c r="AF56" s="782">
        <f>'O1'!AF56</f>
        <v>0</v>
      </c>
      <c r="AG56" s="782"/>
      <c r="AH56" s="782"/>
      <c r="AI56" s="782"/>
      <c r="AJ56" s="782"/>
      <c r="AK56" s="782">
        <f>'O2'!AK56</f>
        <v>0</v>
      </c>
      <c r="AL56" s="782"/>
      <c r="AM56" s="782"/>
      <c r="AN56" s="782"/>
      <c r="AO56" s="782"/>
      <c r="AP56" s="782"/>
      <c r="AQ56" s="782"/>
      <c r="AR56" s="851">
        <f t="shared" si="0"/>
        <v>0</v>
      </c>
      <c r="AS56" s="851"/>
      <c r="AT56" s="851"/>
      <c r="AU56" s="851"/>
      <c r="AV56" s="851"/>
      <c r="AW56" s="851"/>
      <c r="AX56" s="851"/>
      <c r="AY56" s="373">
        <f>'O1'!BI56</f>
        <v>0</v>
      </c>
      <c r="AZ56" s="709">
        <f t="shared" si="1"/>
        <v>0</v>
      </c>
      <c r="BA56" s="709"/>
      <c r="BB56" s="709"/>
      <c r="BC56" s="709"/>
      <c r="BD56" s="709"/>
      <c r="BE56" s="709">
        <f t="shared" si="2"/>
        <v>0</v>
      </c>
      <c r="BF56" s="709"/>
      <c r="BG56" s="709"/>
      <c r="BH56" s="709"/>
      <c r="BI56" s="709"/>
      <c r="BJ56" s="709"/>
      <c r="BK56" s="709"/>
      <c r="BL56" s="782">
        <f t="shared" si="3"/>
        <v>0</v>
      </c>
      <c r="BM56" s="782"/>
      <c r="BN56" s="782"/>
      <c r="BO56" s="782"/>
      <c r="BP56" s="782"/>
      <c r="BQ56" s="782"/>
      <c r="BR56" s="782"/>
      <c r="BS56" s="564">
        <f t="shared" si="4"/>
        <v>0</v>
      </c>
      <c r="BT56" s="176"/>
      <c r="BU56" s="17"/>
      <c r="BV56" s="211">
        <f t="shared" si="5"/>
        <v>2</v>
      </c>
      <c r="BW56" s="212" t="str">
        <f t="shared" si="6"/>
        <v/>
      </c>
      <c r="BX56" s="213" t="str">
        <f t="shared" si="7"/>
        <v xml:space="preserve"> </v>
      </c>
      <c r="BY56" s="199"/>
      <c r="BZ56" s="249">
        <f>IF(AND(AY56&lt;&gt;"R",AY56&lt;&gt;"C",AY56&lt;&gt;"CF",AY56&lt;&gt;"F")=TRUE,BL56*'Q3'!$CA$20,IF(BS56="R",BL56,0))</f>
        <v>0</v>
      </c>
      <c r="CA56" s="249">
        <f>IF(AND(AY56&lt;&gt;"R",AY56&lt;&gt;"C",AY56&lt;&gt;"CF",AY56&lt;&gt;"F")=TRUE,BL56*'Q3'!$CA$21,IF(BS56="C",BL56,0))</f>
        <v>0</v>
      </c>
      <c r="CB56" s="249">
        <f>IF(AND(AY56&lt;&gt;"R",AY56&lt;&gt;"C",AY56&lt;&gt;"CF",AY56&lt;&gt;"F")=TRUE,BL56*'Q3'!$CA$22,IF(BS56="CF",BL56,0))</f>
        <v>0</v>
      </c>
      <c r="CC56" s="249">
        <f>IF(AND(AY56&lt;&gt;"R",AY56&lt;&gt;"C",AY56&lt;&gt;"CF",AY56&lt;&gt;"F")=TRUE,BL56*'Q3'!$CA$23,IF(BS56="F",BL56,0))</f>
        <v>0</v>
      </c>
      <c r="CD56" s="478">
        <f t="shared" si="8"/>
        <v>0</v>
      </c>
      <c r="CE56" s="29">
        <f>'O2'!B56</f>
        <v>0</v>
      </c>
      <c r="CF56" s="29">
        <f>'O2'!G56</f>
        <v>0</v>
      </c>
      <c r="CG56" s="29">
        <f>'O2'!AC56</f>
        <v>0</v>
      </c>
    </row>
    <row r="57" spans="2:85" ht="9.9499999999999993" customHeight="1">
      <c r="B57" s="867">
        <f>'O1'!B57</f>
        <v>0</v>
      </c>
      <c r="C57" s="868"/>
      <c r="D57" s="868"/>
      <c r="E57" s="868"/>
      <c r="F57" s="868"/>
      <c r="G57" s="869">
        <f>'O1'!G57</f>
        <v>0</v>
      </c>
      <c r="H57" s="869"/>
      <c r="I57" s="869"/>
      <c r="J57" s="869"/>
      <c r="K57" s="869"/>
      <c r="L57" s="869"/>
      <c r="M57" s="869"/>
      <c r="N57" s="869"/>
      <c r="O57" s="869"/>
      <c r="P57" s="869"/>
      <c r="Q57" s="869"/>
      <c r="R57" s="869"/>
      <c r="S57" s="869"/>
      <c r="T57" s="869"/>
      <c r="U57" s="869"/>
      <c r="V57" s="869"/>
      <c r="W57" s="869"/>
      <c r="X57" s="869"/>
      <c r="Y57" s="869"/>
      <c r="Z57" s="869"/>
      <c r="AA57" s="869"/>
      <c r="AB57" s="869"/>
      <c r="AC57" s="870">
        <f>'O1'!AC57</f>
        <v>0</v>
      </c>
      <c r="AD57" s="870"/>
      <c r="AE57" s="870"/>
      <c r="AF57" s="782">
        <f>'O1'!AF57</f>
        <v>0</v>
      </c>
      <c r="AG57" s="782"/>
      <c r="AH57" s="782"/>
      <c r="AI57" s="782"/>
      <c r="AJ57" s="782"/>
      <c r="AK57" s="782">
        <f>'O2'!AK57</f>
        <v>0</v>
      </c>
      <c r="AL57" s="782"/>
      <c r="AM57" s="782"/>
      <c r="AN57" s="782"/>
      <c r="AO57" s="782"/>
      <c r="AP57" s="782"/>
      <c r="AQ57" s="782"/>
      <c r="AR57" s="851">
        <f t="shared" si="0"/>
        <v>0</v>
      </c>
      <c r="AS57" s="851"/>
      <c r="AT57" s="851"/>
      <c r="AU57" s="851"/>
      <c r="AV57" s="851"/>
      <c r="AW57" s="851"/>
      <c r="AX57" s="851"/>
      <c r="AY57" s="373">
        <f>'O1'!BI57</f>
        <v>0</v>
      </c>
      <c r="AZ57" s="709">
        <f t="shared" si="1"/>
        <v>0</v>
      </c>
      <c r="BA57" s="709"/>
      <c r="BB57" s="709"/>
      <c r="BC57" s="709"/>
      <c r="BD57" s="709"/>
      <c r="BE57" s="709">
        <f t="shared" si="2"/>
        <v>0</v>
      </c>
      <c r="BF57" s="709"/>
      <c r="BG57" s="709"/>
      <c r="BH57" s="709"/>
      <c r="BI57" s="709"/>
      <c r="BJ57" s="709"/>
      <c r="BK57" s="709"/>
      <c r="BL57" s="782">
        <f t="shared" si="3"/>
        <v>0</v>
      </c>
      <c r="BM57" s="782"/>
      <c r="BN57" s="782"/>
      <c r="BO57" s="782"/>
      <c r="BP57" s="782"/>
      <c r="BQ57" s="782"/>
      <c r="BR57" s="782"/>
      <c r="BS57" s="564">
        <f t="shared" si="4"/>
        <v>0</v>
      </c>
      <c r="BT57" s="176"/>
      <c r="BU57" s="17"/>
      <c r="BV57" s="211">
        <f t="shared" si="5"/>
        <v>2</v>
      </c>
      <c r="BW57" s="212" t="str">
        <f t="shared" si="6"/>
        <v/>
      </c>
      <c r="BX57" s="213" t="str">
        <f t="shared" si="7"/>
        <v xml:space="preserve"> </v>
      </c>
      <c r="BY57" s="199"/>
      <c r="BZ57" s="249">
        <f>IF(AND(AY57&lt;&gt;"R",AY57&lt;&gt;"C",AY57&lt;&gt;"CF",AY57&lt;&gt;"F")=TRUE,BL57*'Q3'!$CA$20,IF(BS57="R",BL57,0))</f>
        <v>0</v>
      </c>
      <c r="CA57" s="249">
        <f>IF(AND(AY57&lt;&gt;"R",AY57&lt;&gt;"C",AY57&lt;&gt;"CF",AY57&lt;&gt;"F")=TRUE,BL57*'Q3'!$CA$21,IF(BS57="C",BL57,0))</f>
        <v>0</v>
      </c>
      <c r="CB57" s="249">
        <f>IF(AND(AY57&lt;&gt;"R",AY57&lt;&gt;"C",AY57&lt;&gt;"CF",AY57&lt;&gt;"F")=TRUE,BL57*'Q3'!$CA$22,IF(BS57="CF",BL57,0))</f>
        <v>0</v>
      </c>
      <c r="CC57" s="249">
        <f>IF(AND(AY57&lt;&gt;"R",AY57&lt;&gt;"C",AY57&lt;&gt;"CF",AY57&lt;&gt;"F")=TRUE,BL57*'Q3'!$CA$23,IF(BS57="F",BL57,0))</f>
        <v>0</v>
      </c>
      <c r="CD57" s="478">
        <f t="shared" si="8"/>
        <v>0</v>
      </c>
      <c r="CE57" s="29">
        <f>'O2'!B57</f>
        <v>0</v>
      </c>
      <c r="CF57" s="29">
        <f>'O2'!G57</f>
        <v>0</v>
      </c>
      <c r="CG57" s="29">
        <f>'O2'!AC57</f>
        <v>0</v>
      </c>
    </row>
    <row r="58" spans="2:85" ht="9.9499999999999993" customHeight="1">
      <c r="B58" s="867">
        <f>'O1'!B58</f>
        <v>0</v>
      </c>
      <c r="C58" s="868"/>
      <c r="D58" s="868"/>
      <c r="E58" s="868"/>
      <c r="F58" s="868"/>
      <c r="G58" s="869">
        <f>'O1'!G58</f>
        <v>0</v>
      </c>
      <c r="H58" s="869"/>
      <c r="I58" s="869"/>
      <c r="J58" s="869"/>
      <c r="K58" s="869"/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69"/>
      <c r="Y58" s="869"/>
      <c r="Z58" s="869"/>
      <c r="AA58" s="869"/>
      <c r="AB58" s="869"/>
      <c r="AC58" s="870">
        <f>'O1'!AC58</f>
        <v>0</v>
      </c>
      <c r="AD58" s="870"/>
      <c r="AE58" s="870"/>
      <c r="AF58" s="782">
        <f>'O1'!AF58</f>
        <v>0</v>
      </c>
      <c r="AG58" s="782"/>
      <c r="AH58" s="782"/>
      <c r="AI58" s="782"/>
      <c r="AJ58" s="782"/>
      <c r="AK58" s="782">
        <f>'O2'!AK58</f>
        <v>0</v>
      </c>
      <c r="AL58" s="782"/>
      <c r="AM58" s="782"/>
      <c r="AN58" s="782"/>
      <c r="AO58" s="782"/>
      <c r="AP58" s="782"/>
      <c r="AQ58" s="782"/>
      <c r="AR58" s="851">
        <f t="shared" si="0"/>
        <v>0</v>
      </c>
      <c r="AS58" s="851"/>
      <c r="AT58" s="851"/>
      <c r="AU58" s="851"/>
      <c r="AV58" s="851"/>
      <c r="AW58" s="851"/>
      <c r="AX58" s="851"/>
      <c r="AY58" s="373">
        <f>'O1'!BI58</f>
        <v>0</v>
      </c>
      <c r="AZ58" s="709">
        <v>0</v>
      </c>
      <c r="BA58" s="709"/>
      <c r="BB58" s="709"/>
      <c r="BC58" s="709"/>
      <c r="BD58" s="709"/>
      <c r="BE58" s="709">
        <f t="shared" si="2"/>
        <v>0</v>
      </c>
      <c r="BF58" s="709"/>
      <c r="BG58" s="709"/>
      <c r="BH58" s="709"/>
      <c r="BI58" s="709"/>
      <c r="BJ58" s="709"/>
      <c r="BK58" s="709"/>
      <c r="BL58" s="782">
        <f t="shared" si="3"/>
        <v>0</v>
      </c>
      <c r="BM58" s="782"/>
      <c r="BN58" s="782"/>
      <c r="BO58" s="782"/>
      <c r="BP58" s="782"/>
      <c r="BQ58" s="782"/>
      <c r="BR58" s="782"/>
      <c r="BS58" s="564">
        <f t="shared" si="4"/>
        <v>0</v>
      </c>
      <c r="BT58" s="176"/>
      <c r="BU58" s="17"/>
      <c r="BV58" s="211">
        <f t="shared" si="5"/>
        <v>2</v>
      </c>
      <c r="BW58" s="212" t="str">
        <f t="shared" si="6"/>
        <v/>
      </c>
      <c r="BX58" s="213" t="str">
        <f t="shared" si="7"/>
        <v xml:space="preserve"> </v>
      </c>
      <c r="BY58" s="199"/>
      <c r="BZ58" s="249">
        <f>IF(AND(AY58&lt;&gt;"R",AY58&lt;&gt;"C",AY58&lt;&gt;"CF",AY58&lt;&gt;"F")=TRUE,BL58*'Q3'!$CA$20,IF(BS58="R",BL58,0))</f>
        <v>0</v>
      </c>
      <c r="CA58" s="249">
        <f>IF(AND(AY58&lt;&gt;"R",AY58&lt;&gt;"C",AY58&lt;&gt;"CF",AY58&lt;&gt;"F")=TRUE,BL58*'Q3'!$CA$21,IF(BS58="C",BL58,0))</f>
        <v>0</v>
      </c>
      <c r="CB58" s="249">
        <f>IF(AND(AY58&lt;&gt;"R",AY58&lt;&gt;"C",AY58&lt;&gt;"CF",AY58&lt;&gt;"F")=TRUE,BL58*'Q3'!$CA$22,IF(BS58="CF",BL58,0))</f>
        <v>0</v>
      </c>
      <c r="CC58" s="249">
        <f>IF(AND(AY58&lt;&gt;"R",AY58&lt;&gt;"C",AY58&lt;&gt;"CF",AY58&lt;&gt;"F")=TRUE,BL58*'Q3'!$CA$23,IF(BS58="F",BL58,0))</f>
        <v>0</v>
      </c>
      <c r="CD58" s="478">
        <f t="shared" si="8"/>
        <v>0</v>
      </c>
      <c r="CE58" s="29">
        <f>'O2'!B58</f>
        <v>0</v>
      </c>
      <c r="CF58" s="29">
        <f>'O2'!G58</f>
        <v>0</v>
      </c>
      <c r="CG58" s="29">
        <f>'O2'!AC58</f>
        <v>0</v>
      </c>
    </row>
    <row r="59" spans="2:85" ht="9.9499999999999993" customHeight="1">
      <c r="B59" s="867">
        <f>'O1'!B59</f>
        <v>0</v>
      </c>
      <c r="C59" s="868"/>
      <c r="D59" s="868"/>
      <c r="E59" s="868"/>
      <c r="F59" s="868"/>
      <c r="G59" s="869">
        <f>'O1'!G59</f>
        <v>0</v>
      </c>
      <c r="H59" s="869"/>
      <c r="I59" s="869"/>
      <c r="J59" s="869"/>
      <c r="K59" s="869"/>
      <c r="L59" s="869"/>
      <c r="M59" s="869"/>
      <c r="N59" s="869"/>
      <c r="O59" s="869"/>
      <c r="P59" s="869"/>
      <c r="Q59" s="869"/>
      <c r="R59" s="869"/>
      <c r="S59" s="869"/>
      <c r="T59" s="869"/>
      <c r="U59" s="869"/>
      <c r="V59" s="869"/>
      <c r="W59" s="869"/>
      <c r="X59" s="869"/>
      <c r="Y59" s="869"/>
      <c r="Z59" s="869"/>
      <c r="AA59" s="869"/>
      <c r="AB59" s="869"/>
      <c r="AC59" s="870">
        <f>'O1'!AC59</f>
        <v>0</v>
      </c>
      <c r="AD59" s="870"/>
      <c r="AE59" s="870"/>
      <c r="AF59" s="782">
        <f>'O1'!AF59</f>
        <v>0</v>
      </c>
      <c r="AG59" s="782"/>
      <c r="AH59" s="782"/>
      <c r="AI59" s="782"/>
      <c r="AJ59" s="782"/>
      <c r="AK59" s="782">
        <f>'O2'!AK59</f>
        <v>0</v>
      </c>
      <c r="AL59" s="782"/>
      <c r="AM59" s="782"/>
      <c r="AN59" s="782"/>
      <c r="AO59" s="782"/>
      <c r="AP59" s="782"/>
      <c r="AQ59" s="782"/>
      <c r="AR59" s="851">
        <f t="shared" si="0"/>
        <v>0</v>
      </c>
      <c r="AS59" s="851"/>
      <c r="AT59" s="851"/>
      <c r="AU59" s="851"/>
      <c r="AV59" s="851"/>
      <c r="AW59" s="851"/>
      <c r="AX59" s="851"/>
      <c r="AY59" s="373">
        <f>'O1'!BI59</f>
        <v>0</v>
      </c>
      <c r="AZ59" s="709">
        <v>0</v>
      </c>
      <c r="BA59" s="709"/>
      <c r="BB59" s="709"/>
      <c r="BC59" s="709"/>
      <c r="BD59" s="709"/>
      <c r="BE59" s="709">
        <f t="shared" si="2"/>
        <v>0</v>
      </c>
      <c r="BF59" s="709"/>
      <c r="BG59" s="709"/>
      <c r="BH59" s="709"/>
      <c r="BI59" s="709"/>
      <c r="BJ59" s="709"/>
      <c r="BK59" s="709"/>
      <c r="BL59" s="782">
        <f t="shared" si="3"/>
        <v>0</v>
      </c>
      <c r="BM59" s="782"/>
      <c r="BN59" s="782"/>
      <c r="BO59" s="782"/>
      <c r="BP59" s="782"/>
      <c r="BQ59" s="782"/>
      <c r="BR59" s="782"/>
      <c r="BS59" s="564">
        <f t="shared" si="4"/>
        <v>0</v>
      </c>
      <c r="BT59" s="176"/>
      <c r="BU59" s="17"/>
      <c r="BV59" s="211">
        <f t="shared" si="5"/>
        <v>2</v>
      </c>
      <c r="BW59" s="212" t="str">
        <f t="shared" si="6"/>
        <v/>
      </c>
      <c r="BX59" s="213" t="str">
        <f t="shared" si="7"/>
        <v xml:space="preserve"> </v>
      </c>
      <c r="BY59" s="199"/>
      <c r="BZ59" s="249">
        <f>IF(AND(AY59&lt;&gt;"R",AY59&lt;&gt;"C",AY59&lt;&gt;"CF",AY59&lt;&gt;"F")=TRUE,BL59*'Q3'!$CA$20,IF(BS59="R",BL59,0))</f>
        <v>0</v>
      </c>
      <c r="CA59" s="249">
        <f>IF(AND(AY59&lt;&gt;"R",AY59&lt;&gt;"C",AY59&lt;&gt;"CF",AY59&lt;&gt;"F")=TRUE,BL59*'Q3'!$CA$21,IF(BS59="C",BL59,0))</f>
        <v>0</v>
      </c>
      <c r="CB59" s="249">
        <f>IF(AND(AY59&lt;&gt;"R",AY59&lt;&gt;"C",AY59&lt;&gt;"CF",AY59&lt;&gt;"F")=TRUE,BL59*'Q3'!$CA$22,IF(BS59="CF",BL59,0))</f>
        <v>0</v>
      </c>
      <c r="CC59" s="249">
        <f>IF(AND(AY59&lt;&gt;"R",AY59&lt;&gt;"C",AY59&lt;&gt;"CF",AY59&lt;&gt;"F")=TRUE,BL59*'Q3'!$CA$23,IF(BS59="F",BL59,0))</f>
        <v>0</v>
      </c>
      <c r="CD59" s="478">
        <f t="shared" si="8"/>
        <v>0</v>
      </c>
      <c r="CE59" s="29">
        <f>'O2'!B59</f>
        <v>0</v>
      </c>
      <c r="CF59" s="29">
        <f>'O2'!G59</f>
        <v>0</v>
      </c>
      <c r="CG59" s="29">
        <f>'O2'!AC59</f>
        <v>0</v>
      </c>
    </row>
    <row r="60" spans="2:85" ht="9.9499999999999993" customHeight="1">
      <c r="B60" s="867">
        <f>'O1'!B60</f>
        <v>0</v>
      </c>
      <c r="C60" s="868"/>
      <c r="D60" s="868"/>
      <c r="E60" s="868"/>
      <c r="F60" s="868"/>
      <c r="G60" s="869">
        <f>'O1'!G60</f>
        <v>0</v>
      </c>
      <c r="H60" s="869"/>
      <c r="I60" s="869"/>
      <c r="J60" s="869"/>
      <c r="K60" s="869"/>
      <c r="L60" s="869"/>
      <c r="M60" s="869"/>
      <c r="N60" s="869"/>
      <c r="O60" s="869"/>
      <c r="P60" s="869"/>
      <c r="Q60" s="869"/>
      <c r="R60" s="869"/>
      <c r="S60" s="869"/>
      <c r="T60" s="869"/>
      <c r="U60" s="869"/>
      <c r="V60" s="869"/>
      <c r="W60" s="869"/>
      <c r="X60" s="869"/>
      <c r="Y60" s="869"/>
      <c r="Z60" s="869"/>
      <c r="AA60" s="869"/>
      <c r="AB60" s="869"/>
      <c r="AC60" s="870">
        <f>'O1'!AC60</f>
        <v>0</v>
      </c>
      <c r="AD60" s="870"/>
      <c r="AE60" s="870"/>
      <c r="AF60" s="782">
        <f>'O1'!AF60</f>
        <v>0</v>
      </c>
      <c r="AG60" s="782"/>
      <c r="AH60" s="782"/>
      <c r="AI60" s="782"/>
      <c r="AJ60" s="782"/>
      <c r="AK60" s="782">
        <f>'O2'!AK60</f>
        <v>0</v>
      </c>
      <c r="AL60" s="782"/>
      <c r="AM60" s="782"/>
      <c r="AN60" s="782"/>
      <c r="AO60" s="782"/>
      <c r="AP60" s="782"/>
      <c r="AQ60" s="782"/>
      <c r="AR60" s="851">
        <f t="shared" si="0"/>
        <v>0</v>
      </c>
      <c r="AS60" s="851"/>
      <c r="AT60" s="851"/>
      <c r="AU60" s="851"/>
      <c r="AV60" s="851"/>
      <c r="AW60" s="851"/>
      <c r="AX60" s="851"/>
      <c r="AY60" s="373">
        <f>'O1'!BI60</f>
        <v>0</v>
      </c>
      <c r="AZ60" s="709">
        <f t="shared" si="1"/>
        <v>0</v>
      </c>
      <c r="BA60" s="709"/>
      <c r="BB60" s="709"/>
      <c r="BC60" s="709"/>
      <c r="BD60" s="709"/>
      <c r="BE60" s="709">
        <f t="shared" si="2"/>
        <v>0</v>
      </c>
      <c r="BF60" s="709"/>
      <c r="BG60" s="709"/>
      <c r="BH60" s="709"/>
      <c r="BI60" s="709"/>
      <c r="BJ60" s="709"/>
      <c r="BK60" s="709"/>
      <c r="BL60" s="782">
        <f t="shared" si="3"/>
        <v>0</v>
      </c>
      <c r="BM60" s="782"/>
      <c r="BN60" s="782"/>
      <c r="BO60" s="782"/>
      <c r="BP60" s="782"/>
      <c r="BQ60" s="782"/>
      <c r="BR60" s="782"/>
      <c r="BS60" s="564">
        <f t="shared" si="4"/>
        <v>0</v>
      </c>
      <c r="BT60" s="176"/>
      <c r="BU60" s="17"/>
      <c r="BV60" s="211">
        <f t="shared" si="5"/>
        <v>2</v>
      </c>
      <c r="BW60" s="212" t="str">
        <f t="shared" si="6"/>
        <v/>
      </c>
      <c r="BX60" s="213" t="str">
        <f t="shared" si="7"/>
        <v xml:space="preserve"> </v>
      </c>
      <c r="BY60" s="199"/>
      <c r="BZ60" s="249">
        <f>IF(AND(AY60&lt;&gt;"R",AY60&lt;&gt;"C",AY60&lt;&gt;"CF",AY60&lt;&gt;"F")=TRUE,BL60*'Q3'!$CA$20,IF(BS60="R",BL60,0))</f>
        <v>0</v>
      </c>
      <c r="CA60" s="249">
        <f>IF(AND(AY60&lt;&gt;"R",AY60&lt;&gt;"C",AY60&lt;&gt;"CF",AY60&lt;&gt;"F")=TRUE,BL60*'Q3'!$CA$21,IF(BS60="C",BL60,0))</f>
        <v>0</v>
      </c>
      <c r="CB60" s="249">
        <f>IF(AND(AY60&lt;&gt;"R",AY60&lt;&gt;"C",AY60&lt;&gt;"CF",AY60&lt;&gt;"F")=TRUE,BL60*'Q3'!$CA$22,IF(BS60="CF",BL60,0))</f>
        <v>0</v>
      </c>
      <c r="CC60" s="249">
        <f>IF(AND(AY60&lt;&gt;"R",AY60&lt;&gt;"C",AY60&lt;&gt;"CF",AY60&lt;&gt;"F")=TRUE,BL60*'Q3'!$CA$23,IF(BS60="F",BL60,0))</f>
        <v>0</v>
      </c>
      <c r="CD60" s="478">
        <f t="shared" si="8"/>
        <v>0</v>
      </c>
      <c r="CE60" s="29">
        <f>'O2'!B60</f>
        <v>0</v>
      </c>
      <c r="CF60" s="29">
        <f>'O2'!G60</f>
        <v>0</v>
      </c>
      <c r="CG60" s="29">
        <f>'O2'!AC60</f>
        <v>0</v>
      </c>
    </row>
    <row r="61" spans="2:85" ht="9.9499999999999993" customHeight="1">
      <c r="B61" s="867">
        <f>'O1'!B61</f>
        <v>0</v>
      </c>
      <c r="C61" s="868"/>
      <c r="D61" s="868"/>
      <c r="E61" s="868"/>
      <c r="F61" s="868"/>
      <c r="G61" s="869">
        <f>'O1'!G61</f>
        <v>0</v>
      </c>
      <c r="H61" s="869"/>
      <c r="I61" s="869"/>
      <c r="J61" s="869"/>
      <c r="K61" s="869"/>
      <c r="L61" s="869"/>
      <c r="M61" s="869"/>
      <c r="N61" s="869"/>
      <c r="O61" s="869"/>
      <c r="P61" s="869"/>
      <c r="Q61" s="869"/>
      <c r="R61" s="869"/>
      <c r="S61" s="869"/>
      <c r="T61" s="869"/>
      <c r="U61" s="869"/>
      <c r="V61" s="869"/>
      <c r="W61" s="869"/>
      <c r="X61" s="869"/>
      <c r="Y61" s="869"/>
      <c r="Z61" s="869"/>
      <c r="AA61" s="869"/>
      <c r="AB61" s="869"/>
      <c r="AC61" s="870">
        <f>'O1'!AC61</f>
        <v>0</v>
      </c>
      <c r="AD61" s="870"/>
      <c r="AE61" s="870"/>
      <c r="AF61" s="782">
        <f>'O1'!AF61</f>
        <v>0</v>
      </c>
      <c r="AG61" s="782"/>
      <c r="AH61" s="782"/>
      <c r="AI61" s="782"/>
      <c r="AJ61" s="782"/>
      <c r="AK61" s="782">
        <f>'O2'!AK61</f>
        <v>0</v>
      </c>
      <c r="AL61" s="782"/>
      <c r="AM61" s="782"/>
      <c r="AN61" s="782"/>
      <c r="AO61" s="782"/>
      <c r="AP61" s="782"/>
      <c r="AQ61" s="782"/>
      <c r="AR61" s="851">
        <f t="shared" si="0"/>
        <v>0</v>
      </c>
      <c r="AS61" s="851"/>
      <c r="AT61" s="851"/>
      <c r="AU61" s="851"/>
      <c r="AV61" s="851"/>
      <c r="AW61" s="851"/>
      <c r="AX61" s="851"/>
      <c r="AY61" s="373">
        <f>'O1'!BI61</f>
        <v>0</v>
      </c>
      <c r="AZ61" s="709">
        <v>0</v>
      </c>
      <c r="BA61" s="709"/>
      <c r="BB61" s="709"/>
      <c r="BC61" s="709"/>
      <c r="BD61" s="709"/>
      <c r="BE61" s="709">
        <f t="shared" si="2"/>
        <v>0</v>
      </c>
      <c r="BF61" s="709"/>
      <c r="BG61" s="709"/>
      <c r="BH61" s="709"/>
      <c r="BI61" s="709"/>
      <c r="BJ61" s="709"/>
      <c r="BK61" s="709"/>
      <c r="BL61" s="782">
        <f t="shared" si="3"/>
        <v>0</v>
      </c>
      <c r="BM61" s="782"/>
      <c r="BN61" s="782"/>
      <c r="BO61" s="782"/>
      <c r="BP61" s="782"/>
      <c r="BQ61" s="782"/>
      <c r="BR61" s="782"/>
      <c r="BS61" s="564">
        <f t="shared" si="4"/>
        <v>0</v>
      </c>
      <c r="BT61" s="176"/>
      <c r="BU61" s="17"/>
      <c r="BV61" s="211">
        <f t="shared" si="5"/>
        <v>2</v>
      </c>
      <c r="BW61" s="212" t="str">
        <f t="shared" si="6"/>
        <v/>
      </c>
      <c r="BX61" s="213" t="str">
        <f t="shared" si="7"/>
        <v xml:space="preserve"> </v>
      </c>
      <c r="BY61" s="199"/>
      <c r="BZ61" s="249">
        <f>IF(AND(AY61&lt;&gt;"R",AY61&lt;&gt;"C",AY61&lt;&gt;"CF",AY61&lt;&gt;"F")=TRUE,BL61*'Q3'!$CA$20,IF(BS61="R",BL61,0))</f>
        <v>0</v>
      </c>
      <c r="CA61" s="249">
        <f>IF(AND(AY61&lt;&gt;"R",AY61&lt;&gt;"C",AY61&lt;&gt;"CF",AY61&lt;&gt;"F")=TRUE,BL61*'Q3'!$CA$21,IF(BS61="C",BL61,0))</f>
        <v>0</v>
      </c>
      <c r="CB61" s="249">
        <f>IF(AND(AY61&lt;&gt;"R",AY61&lt;&gt;"C",AY61&lt;&gt;"CF",AY61&lt;&gt;"F")=TRUE,BL61*'Q3'!$CA$22,IF(BS61="CF",BL61,0))</f>
        <v>0</v>
      </c>
      <c r="CC61" s="249">
        <f>IF(AND(AY61&lt;&gt;"R",AY61&lt;&gt;"C",AY61&lt;&gt;"CF",AY61&lt;&gt;"F")=TRUE,BL61*'Q3'!$CA$23,IF(BS61="F",BL61,0))</f>
        <v>0</v>
      </c>
      <c r="CD61" s="478">
        <f t="shared" si="8"/>
        <v>0</v>
      </c>
      <c r="CE61" s="29">
        <f>'O2'!B61</f>
        <v>0</v>
      </c>
      <c r="CF61" s="29">
        <f>'O2'!G61</f>
        <v>0</v>
      </c>
      <c r="CG61" s="29">
        <f>'O2'!AC61</f>
        <v>0</v>
      </c>
    </row>
    <row r="62" spans="2:85" ht="9.9499999999999993" customHeight="1">
      <c r="B62" s="867">
        <f>'O1'!B62</f>
        <v>0</v>
      </c>
      <c r="C62" s="868"/>
      <c r="D62" s="868"/>
      <c r="E62" s="868"/>
      <c r="F62" s="868"/>
      <c r="G62" s="869">
        <f>'O1'!G62</f>
        <v>0</v>
      </c>
      <c r="H62" s="869"/>
      <c r="I62" s="869"/>
      <c r="J62" s="869"/>
      <c r="K62" s="869"/>
      <c r="L62" s="869"/>
      <c r="M62" s="869"/>
      <c r="N62" s="869"/>
      <c r="O62" s="869"/>
      <c r="P62" s="869"/>
      <c r="Q62" s="869"/>
      <c r="R62" s="869"/>
      <c r="S62" s="869"/>
      <c r="T62" s="869"/>
      <c r="U62" s="869"/>
      <c r="V62" s="869"/>
      <c r="W62" s="869"/>
      <c r="X62" s="869"/>
      <c r="Y62" s="869"/>
      <c r="Z62" s="869"/>
      <c r="AA62" s="869"/>
      <c r="AB62" s="869"/>
      <c r="AC62" s="870">
        <f>'O1'!AC62</f>
        <v>0</v>
      </c>
      <c r="AD62" s="870"/>
      <c r="AE62" s="870"/>
      <c r="AF62" s="782">
        <f>'O1'!AF62</f>
        <v>0</v>
      </c>
      <c r="AG62" s="782"/>
      <c r="AH62" s="782"/>
      <c r="AI62" s="782"/>
      <c r="AJ62" s="782"/>
      <c r="AK62" s="782">
        <f>'O2'!AK62</f>
        <v>0</v>
      </c>
      <c r="AL62" s="782"/>
      <c r="AM62" s="782"/>
      <c r="AN62" s="782"/>
      <c r="AO62" s="782"/>
      <c r="AP62" s="782"/>
      <c r="AQ62" s="782"/>
      <c r="AR62" s="851">
        <f t="shared" si="0"/>
        <v>0</v>
      </c>
      <c r="AS62" s="851"/>
      <c r="AT62" s="851"/>
      <c r="AU62" s="851"/>
      <c r="AV62" s="851"/>
      <c r="AW62" s="851"/>
      <c r="AX62" s="851"/>
      <c r="AY62" s="373">
        <f>'O1'!BI62</f>
        <v>0</v>
      </c>
      <c r="AZ62" s="709">
        <v>0</v>
      </c>
      <c r="BA62" s="709"/>
      <c r="BB62" s="709"/>
      <c r="BC62" s="709"/>
      <c r="BD62" s="709"/>
      <c r="BE62" s="709">
        <f t="shared" si="2"/>
        <v>0</v>
      </c>
      <c r="BF62" s="709"/>
      <c r="BG62" s="709"/>
      <c r="BH62" s="709"/>
      <c r="BI62" s="709"/>
      <c r="BJ62" s="709"/>
      <c r="BK62" s="709"/>
      <c r="BL62" s="782">
        <f t="shared" si="3"/>
        <v>0</v>
      </c>
      <c r="BM62" s="782"/>
      <c r="BN62" s="782"/>
      <c r="BO62" s="782"/>
      <c r="BP62" s="782"/>
      <c r="BQ62" s="782"/>
      <c r="BR62" s="782"/>
      <c r="BS62" s="564">
        <f t="shared" si="4"/>
        <v>0</v>
      </c>
      <c r="BT62" s="176"/>
      <c r="BU62" s="17"/>
      <c r="BV62" s="211">
        <f t="shared" si="5"/>
        <v>2</v>
      </c>
      <c r="BW62" s="212" t="str">
        <f t="shared" si="6"/>
        <v/>
      </c>
      <c r="BX62" s="213" t="str">
        <f t="shared" si="7"/>
        <v xml:space="preserve"> </v>
      </c>
      <c r="BY62" s="199"/>
      <c r="BZ62" s="249">
        <f>IF(AND(AY62&lt;&gt;"R",AY62&lt;&gt;"C",AY62&lt;&gt;"CF",AY62&lt;&gt;"F")=TRUE,BL62*'Q3'!$CA$20,IF(BS62="R",BL62,0))</f>
        <v>0</v>
      </c>
      <c r="CA62" s="249">
        <f>IF(AND(AY62&lt;&gt;"R",AY62&lt;&gt;"C",AY62&lt;&gt;"CF",AY62&lt;&gt;"F")=TRUE,BL62*'Q3'!$CA$21,IF(BS62="C",BL62,0))</f>
        <v>0</v>
      </c>
      <c r="CB62" s="249">
        <f>IF(AND(AY62&lt;&gt;"R",AY62&lt;&gt;"C",AY62&lt;&gt;"CF",AY62&lt;&gt;"F")=TRUE,BL62*'Q3'!$CA$22,IF(BS62="CF",BL62,0))</f>
        <v>0</v>
      </c>
      <c r="CC62" s="249">
        <f>IF(AND(AY62&lt;&gt;"R",AY62&lt;&gt;"C",AY62&lt;&gt;"CF",AY62&lt;&gt;"F")=TRUE,BL62*'Q3'!$CA$23,IF(BS62="F",BL62,0))</f>
        <v>0</v>
      </c>
      <c r="CD62" s="478">
        <f t="shared" si="8"/>
        <v>0</v>
      </c>
      <c r="CE62" s="29">
        <f>'O2'!B62</f>
        <v>0</v>
      </c>
      <c r="CF62" s="29">
        <f>'O2'!G62</f>
        <v>0</v>
      </c>
      <c r="CG62" s="29">
        <f>'O2'!AC62</f>
        <v>0</v>
      </c>
    </row>
    <row r="63" spans="2:85" ht="9.9499999999999993" customHeight="1">
      <c r="B63" s="867">
        <f>'O1'!B63</f>
        <v>0</v>
      </c>
      <c r="C63" s="868"/>
      <c r="D63" s="868"/>
      <c r="E63" s="868"/>
      <c r="F63" s="868"/>
      <c r="G63" s="869">
        <f>'O1'!G63</f>
        <v>0</v>
      </c>
      <c r="H63" s="869"/>
      <c r="I63" s="869"/>
      <c r="J63" s="869"/>
      <c r="K63" s="869"/>
      <c r="L63" s="869"/>
      <c r="M63" s="869"/>
      <c r="N63" s="869"/>
      <c r="O63" s="869"/>
      <c r="P63" s="869"/>
      <c r="Q63" s="869"/>
      <c r="R63" s="869"/>
      <c r="S63" s="869"/>
      <c r="T63" s="869"/>
      <c r="U63" s="869"/>
      <c r="V63" s="869"/>
      <c r="W63" s="869"/>
      <c r="X63" s="869"/>
      <c r="Y63" s="869"/>
      <c r="Z63" s="869"/>
      <c r="AA63" s="869"/>
      <c r="AB63" s="869"/>
      <c r="AC63" s="870">
        <f>'O1'!AC63</f>
        <v>0</v>
      </c>
      <c r="AD63" s="870"/>
      <c r="AE63" s="870"/>
      <c r="AF63" s="782">
        <f>'O1'!AF63</f>
        <v>0</v>
      </c>
      <c r="AG63" s="782"/>
      <c r="AH63" s="782"/>
      <c r="AI63" s="782"/>
      <c r="AJ63" s="782"/>
      <c r="AK63" s="782">
        <f>'O2'!AK63</f>
        <v>0</v>
      </c>
      <c r="AL63" s="782"/>
      <c r="AM63" s="782"/>
      <c r="AN63" s="782"/>
      <c r="AO63" s="782"/>
      <c r="AP63" s="782"/>
      <c r="AQ63" s="782"/>
      <c r="AR63" s="851">
        <f t="shared" si="0"/>
        <v>0</v>
      </c>
      <c r="AS63" s="851"/>
      <c r="AT63" s="851"/>
      <c r="AU63" s="851"/>
      <c r="AV63" s="851"/>
      <c r="AW63" s="851"/>
      <c r="AX63" s="851"/>
      <c r="AY63" s="373">
        <f>'O1'!BI63</f>
        <v>0</v>
      </c>
      <c r="AZ63" s="709">
        <v>0</v>
      </c>
      <c r="BA63" s="709"/>
      <c r="BB63" s="709"/>
      <c r="BC63" s="709"/>
      <c r="BD63" s="709"/>
      <c r="BE63" s="709">
        <f t="shared" si="2"/>
        <v>0</v>
      </c>
      <c r="BF63" s="709"/>
      <c r="BG63" s="709"/>
      <c r="BH63" s="709"/>
      <c r="BI63" s="709"/>
      <c r="BJ63" s="709"/>
      <c r="BK63" s="709"/>
      <c r="BL63" s="782">
        <f t="shared" si="3"/>
        <v>0</v>
      </c>
      <c r="BM63" s="782"/>
      <c r="BN63" s="782"/>
      <c r="BO63" s="782"/>
      <c r="BP63" s="782"/>
      <c r="BQ63" s="782"/>
      <c r="BR63" s="782"/>
      <c r="BS63" s="564">
        <f t="shared" si="4"/>
        <v>0</v>
      </c>
      <c r="BT63" s="176"/>
      <c r="BU63" s="17"/>
      <c r="BV63" s="211">
        <f t="shared" si="5"/>
        <v>2</v>
      </c>
      <c r="BW63" s="212" t="str">
        <f t="shared" si="6"/>
        <v/>
      </c>
      <c r="BX63" s="213" t="str">
        <f t="shared" si="7"/>
        <v xml:space="preserve"> </v>
      </c>
      <c r="BY63" s="199"/>
      <c r="BZ63" s="249">
        <f>IF(AND(AY63&lt;&gt;"R",AY63&lt;&gt;"C",AY63&lt;&gt;"CF",AY63&lt;&gt;"F")=TRUE,BL63*'Q3'!$CA$20,IF(BS63="R",BL63,0))</f>
        <v>0</v>
      </c>
      <c r="CA63" s="249">
        <f>IF(AND(AY63&lt;&gt;"R",AY63&lt;&gt;"C",AY63&lt;&gt;"CF",AY63&lt;&gt;"F")=TRUE,BL63*'Q3'!$CA$21,IF(BS63="C",BL63,0))</f>
        <v>0</v>
      </c>
      <c r="CB63" s="249">
        <f>IF(AND(AY63&lt;&gt;"R",AY63&lt;&gt;"C",AY63&lt;&gt;"CF",AY63&lt;&gt;"F")=TRUE,BL63*'Q3'!$CA$22,IF(BS63="CF",BL63,0))</f>
        <v>0</v>
      </c>
      <c r="CC63" s="249">
        <f>IF(AND(AY63&lt;&gt;"R",AY63&lt;&gt;"C",AY63&lt;&gt;"CF",AY63&lt;&gt;"F")=TRUE,BL63*'Q3'!$CA$23,IF(BS63="F",BL63,0))</f>
        <v>0</v>
      </c>
      <c r="CD63" s="478">
        <f t="shared" si="8"/>
        <v>0</v>
      </c>
      <c r="CE63" s="29">
        <f>'O2'!B63</f>
        <v>0</v>
      </c>
      <c r="CF63" s="29">
        <f>'O2'!G63</f>
        <v>0</v>
      </c>
      <c r="CG63" s="29">
        <f>'O2'!AC63</f>
        <v>0</v>
      </c>
    </row>
    <row r="64" spans="2:85" ht="9.9499999999999993" customHeight="1">
      <c r="B64" s="867">
        <f>'O1'!B64</f>
        <v>0</v>
      </c>
      <c r="C64" s="868"/>
      <c r="D64" s="868"/>
      <c r="E64" s="868"/>
      <c r="F64" s="868"/>
      <c r="G64" s="869">
        <f>'O1'!G64</f>
        <v>0</v>
      </c>
      <c r="H64" s="869"/>
      <c r="I64" s="869"/>
      <c r="J64" s="869"/>
      <c r="K64" s="869"/>
      <c r="L64" s="869"/>
      <c r="M64" s="869"/>
      <c r="N64" s="869"/>
      <c r="O64" s="869"/>
      <c r="P64" s="869"/>
      <c r="Q64" s="869"/>
      <c r="R64" s="869"/>
      <c r="S64" s="869"/>
      <c r="T64" s="869"/>
      <c r="U64" s="869"/>
      <c r="V64" s="869"/>
      <c r="W64" s="869"/>
      <c r="X64" s="869"/>
      <c r="Y64" s="869"/>
      <c r="Z64" s="869"/>
      <c r="AA64" s="869"/>
      <c r="AB64" s="869"/>
      <c r="AC64" s="870">
        <f>'O1'!AC64</f>
        <v>0</v>
      </c>
      <c r="AD64" s="870"/>
      <c r="AE64" s="870"/>
      <c r="AF64" s="782">
        <f>'O1'!AF64</f>
        <v>0</v>
      </c>
      <c r="AG64" s="782"/>
      <c r="AH64" s="782"/>
      <c r="AI64" s="782"/>
      <c r="AJ64" s="782"/>
      <c r="AK64" s="782">
        <f>'O2'!AK64</f>
        <v>0</v>
      </c>
      <c r="AL64" s="782"/>
      <c r="AM64" s="782"/>
      <c r="AN64" s="782"/>
      <c r="AO64" s="782"/>
      <c r="AP64" s="782"/>
      <c r="AQ64" s="782"/>
      <c r="AR64" s="851">
        <f t="shared" si="0"/>
        <v>0</v>
      </c>
      <c r="AS64" s="851"/>
      <c r="AT64" s="851"/>
      <c r="AU64" s="851"/>
      <c r="AV64" s="851"/>
      <c r="AW64" s="851"/>
      <c r="AX64" s="851"/>
      <c r="AY64" s="373">
        <f>'O1'!BI64</f>
        <v>0</v>
      </c>
      <c r="AZ64" s="709">
        <v>0</v>
      </c>
      <c r="BA64" s="709"/>
      <c r="BB64" s="709"/>
      <c r="BC64" s="709"/>
      <c r="BD64" s="709"/>
      <c r="BE64" s="709">
        <f t="shared" si="2"/>
        <v>0</v>
      </c>
      <c r="BF64" s="709"/>
      <c r="BG64" s="709"/>
      <c r="BH64" s="709"/>
      <c r="BI64" s="709"/>
      <c r="BJ64" s="709"/>
      <c r="BK64" s="709"/>
      <c r="BL64" s="782">
        <f t="shared" si="3"/>
        <v>0</v>
      </c>
      <c r="BM64" s="782"/>
      <c r="BN64" s="782"/>
      <c r="BO64" s="782"/>
      <c r="BP64" s="782"/>
      <c r="BQ64" s="782"/>
      <c r="BR64" s="782"/>
      <c r="BS64" s="564">
        <f t="shared" si="4"/>
        <v>0</v>
      </c>
      <c r="BT64" s="176"/>
      <c r="BU64" s="17"/>
      <c r="BV64" s="211">
        <f t="shared" si="5"/>
        <v>2</v>
      </c>
      <c r="BW64" s="212" t="str">
        <f t="shared" si="6"/>
        <v/>
      </c>
      <c r="BX64" s="213" t="str">
        <f t="shared" si="7"/>
        <v xml:space="preserve"> </v>
      </c>
      <c r="BY64" s="199"/>
      <c r="BZ64" s="249">
        <f>IF(AND(AY64&lt;&gt;"R",AY64&lt;&gt;"C",AY64&lt;&gt;"CF",AY64&lt;&gt;"F")=TRUE,BL64*'Q3'!$CA$20,IF(BS64="R",BL64,0))</f>
        <v>0</v>
      </c>
      <c r="CA64" s="249">
        <f>IF(AND(AY64&lt;&gt;"R",AY64&lt;&gt;"C",AY64&lt;&gt;"CF",AY64&lt;&gt;"F")=TRUE,BL64*'Q3'!$CA$21,IF(BS64="C",BL64,0))</f>
        <v>0</v>
      </c>
      <c r="CB64" s="249">
        <f>IF(AND(AY64&lt;&gt;"R",AY64&lt;&gt;"C",AY64&lt;&gt;"CF",AY64&lt;&gt;"F")=TRUE,BL64*'Q3'!$CA$22,IF(BS64="CF",BL64,0))</f>
        <v>0</v>
      </c>
      <c r="CC64" s="249">
        <f>IF(AND(AY64&lt;&gt;"R",AY64&lt;&gt;"C",AY64&lt;&gt;"CF",AY64&lt;&gt;"F")=TRUE,BL64*'Q3'!$CA$23,IF(BS64="F",BL64,0))</f>
        <v>0</v>
      </c>
      <c r="CD64" s="478">
        <f t="shared" si="8"/>
        <v>0</v>
      </c>
      <c r="CE64" s="29">
        <f>'O2'!B64</f>
        <v>0</v>
      </c>
      <c r="CF64" s="29">
        <f>'O2'!G64</f>
        <v>0</v>
      </c>
      <c r="CG64" s="29">
        <f>'O2'!AC64</f>
        <v>0</v>
      </c>
    </row>
    <row r="65" spans="2:85" ht="9.9499999999999993" customHeight="1">
      <c r="B65" s="867">
        <f>'O1'!B65</f>
        <v>0</v>
      </c>
      <c r="C65" s="868"/>
      <c r="D65" s="868"/>
      <c r="E65" s="868"/>
      <c r="F65" s="868"/>
      <c r="G65" s="869">
        <f>'O1'!G65</f>
        <v>0</v>
      </c>
      <c r="H65" s="869"/>
      <c r="I65" s="869"/>
      <c r="J65" s="869"/>
      <c r="K65" s="869"/>
      <c r="L65" s="869"/>
      <c r="M65" s="869"/>
      <c r="N65" s="869"/>
      <c r="O65" s="869"/>
      <c r="P65" s="869"/>
      <c r="Q65" s="869"/>
      <c r="R65" s="869"/>
      <c r="S65" s="869"/>
      <c r="T65" s="869"/>
      <c r="U65" s="869"/>
      <c r="V65" s="869"/>
      <c r="W65" s="869"/>
      <c r="X65" s="869"/>
      <c r="Y65" s="869"/>
      <c r="Z65" s="869"/>
      <c r="AA65" s="869"/>
      <c r="AB65" s="869"/>
      <c r="AC65" s="870">
        <f>'O1'!AC65</f>
        <v>0</v>
      </c>
      <c r="AD65" s="870"/>
      <c r="AE65" s="870"/>
      <c r="AF65" s="782">
        <f>'O1'!AF65</f>
        <v>0</v>
      </c>
      <c r="AG65" s="782"/>
      <c r="AH65" s="782"/>
      <c r="AI65" s="782"/>
      <c r="AJ65" s="782"/>
      <c r="AK65" s="782">
        <f>'O2'!AK65</f>
        <v>0</v>
      </c>
      <c r="AL65" s="782"/>
      <c r="AM65" s="782"/>
      <c r="AN65" s="782"/>
      <c r="AO65" s="782"/>
      <c r="AP65" s="782"/>
      <c r="AQ65" s="782"/>
      <c r="AR65" s="851">
        <f t="shared" si="0"/>
        <v>0</v>
      </c>
      <c r="AS65" s="851"/>
      <c r="AT65" s="851"/>
      <c r="AU65" s="851"/>
      <c r="AV65" s="851"/>
      <c r="AW65" s="851"/>
      <c r="AX65" s="851"/>
      <c r="AY65" s="373">
        <f>'O1'!BI65</f>
        <v>0</v>
      </c>
      <c r="AZ65" s="709">
        <v>0</v>
      </c>
      <c r="BA65" s="709"/>
      <c r="BB65" s="709"/>
      <c r="BC65" s="709"/>
      <c r="BD65" s="709"/>
      <c r="BE65" s="709">
        <f t="shared" si="2"/>
        <v>0</v>
      </c>
      <c r="BF65" s="709"/>
      <c r="BG65" s="709"/>
      <c r="BH65" s="709"/>
      <c r="BI65" s="709"/>
      <c r="BJ65" s="709"/>
      <c r="BK65" s="709"/>
      <c r="BL65" s="782">
        <f t="shared" si="3"/>
        <v>0</v>
      </c>
      <c r="BM65" s="782"/>
      <c r="BN65" s="782"/>
      <c r="BO65" s="782"/>
      <c r="BP65" s="782"/>
      <c r="BQ65" s="782"/>
      <c r="BR65" s="782"/>
      <c r="BS65" s="564">
        <f t="shared" si="4"/>
        <v>0</v>
      </c>
      <c r="BT65" s="176"/>
      <c r="BU65" s="17"/>
      <c r="BV65" s="211">
        <f t="shared" si="5"/>
        <v>2</v>
      </c>
      <c r="BW65" s="212" t="str">
        <f t="shared" si="6"/>
        <v/>
      </c>
      <c r="BX65" s="213" t="str">
        <f t="shared" si="7"/>
        <v xml:space="preserve"> </v>
      </c>
      <c r="BY65" s="199"/>
      <c r="BZ65" s="249">
        <f>IF(AND(AY65&lt;&gt;"R",AY65&lt;&gt;"C",AY65&lt;&gt;"CF",AY65&lt;&gt;"F")=TRUE,BL65*'Q3'!$CA$20,IF(BS65="R",BL65,0))</f>
        <v>0</v>
      </c>
      <c r="CA65" s="249">
        <f>IF(AND(AY65&lt;&gt;"R",AY65&lt;&gt;"C",AY65&lt;&gt;"CF",AY65&lt;&gt;"F")=TRUE,BL65*'Q3'!$CA$21,IF(BS65="C",BL65,0))</f>
        <v>0</v>
      </c>
      <c r="CB65" s="249">
        <f>IF(AND(AY65&lt;&gt;"R",AY65&lt;&gt;"C",AY65&lt;&gt;"CF",AY65&lt;&gt;"F")=TRUE,BL65*'Q3'!$CA$22,IF(BS65="CF",BL65,0))</f>
        <v>0</v>
      </c>
      <c r="CC65" s="249">
        <f>IF(AND(AY65&lt;&gt;"R",AY65&lt;&gt;"C",AY65&lt;&gt;"CF",AY65&lt;&gt;"F")=TRUE,BL65*'Q3'!$CA$23,IF(BS65="F",BL65,0))</f>
        <v>0</v>
      </c>
      <c r="CD65" s="478">
        <f t="shared" si="8"/>
        <v>0</v>
      </c>
      <c r="CE65" s="29">
        <f>'O2'!B65</f>
        <v>0</v>
      </c>
      <c r="CF65" s="29">
        <f>'O2'!G65</f>
        <v>0</v>
      </c>
      <c r="CG65" s="29">
        <f>'O2'!AC65</f>
        <v>0</v>
      </c>
    </row>
    <row r="66" spans="2:85" ht="9.9499999999999993" customHeight="1">
      <c r="B66" s="867">
        <f>'O1'!B66</f>
        <v>0</v>
      </c>
      <c r="C66" s="868"/>
      <c r="D66" s="868"/>
      <c r="E66" s="868"/>
      <c r="F66" s="868"/>
      <c r="G66" s="869">
        <f>'O1'!G66</f>
        <v>0</v>
      </c>
      <c r="H66" s="869"/>
      <c r="I66" s="869"/>
      <c r="J66" s="869"/>
      <c r="K66" s="869"/>
      <c r="L66" s="869"/>
      <c r="M66" s="869"/>
      <c r="N66" s="869"/>
      <c r="O66" s="869"/>
      <c r="P66" s="869"/>
      <c r="Q66" s="869"/>
      <c r="R66" s="869"/>
      <c r="S66" s="869"/>
      <c r="T66" s="869"/>
      <c r="U66" s="869"/>
      <c r="V66" s="869"/>
      <c r="W66" s="869"/>
      <c r="X66" s="869"/>
      <c r="Y66" s="869"/>
      <c r="Z66" s="869"/>
      <c r="AA66" s="869"/>
      <c r="AB66" s="869"/>
      <c r="AC66" s="870">
        <f>'O1'!AC66</f>
        <v>0</v>
      </c>
      <c r="AD66" s="870"/>
      <c r="AE66" s="870"/>
      <c r="AF66" s="782">
        <f>'O1'!AF66</f>
        <v>0</v>
      </c>
      <c r="AG66" s="782"/>
      <c r="AH66" s="782"/>
      <c r="AI66" s="782"/>
      <c r="AJ66" s="782"/>
      <c r="AK66" s="782">
        <f>'O2'!AK66</f>
        <v>0</v>
      </c>
      <c r="AL66" s="782"/>
      <c r="AM66" s="782"/>
      <c r="AN66" s="782"/>
      <c r="AO66" s="782"/>
      <c r="AP66" s="782"/>
      <c r="AQ66" s="782"/>
      <c r="AR66" s="851">
        <f t="shared" si="0"/>
        <v>0</v>
      </c>
      <c r="AS66" s="851"/>
      <c r="AT66" s="851"/>
      <c r="AU66" s="851"/>
      <c r="AV66" s="851"/>
      <c r="AW66" s="851"/>
      <c r="AX66" s="851"/>
      <c r="AY66" s="373">
        <f>'O1'!BI66</f>
        <v>0</v>
      </c>
      <c r="AZ66" s="709">
        <v>0</v>
      </c>
      <c r="BA66" s="709"/>
      <c r="BB66" s="709"/>
      <c r="BC66" s="709"/>
      <c r="BD66" s="709"/>
      <c r="BE66" s="709">
        <f t="shared" si="2"/>
        <v>0</v>
      </c>
      <c r="BF66" s="709"/>
      <c r="BG66" s="709"/>
      <c r="BH66" s="709"/>
      <c r="BI66" s="709"/>
      <c r="BJ66" s="709"/>
      <c r="BK66" s="709"/>
      <c r="BL66" s="782">
        <f t="shared" si="3"/>
        <v>0</v>
      </c>
      <c r="BM66" s="782"/>
      <c r="BN66" s="782"/>
      <c r="BO66" s="782"/>
      <c r="BP66" s="782"/>
      <c r="BQ66" s="782"/>
      <c r="BR66" s="782"/>
      <c r="BS66" s="564">
        <f t="shared" si="4"/>
        <v>0</v>
      </c>
      <c r="BT66" s="176"/>
      <c r="BU66" s="17"/>
      <c r="BV66" s="211">
        <f t="shared" si="5"/>
        <v>2</v>
      </c>
      <c r="BW66" s="212" t="str">
        <f t="shared" si="6"/>
        <v/>
      </c>
      <c r="BX66" s="213" t="str">
        <f t="shared" si="7"/>
        <v xml:space="preserve"> </v>
      </c>
      <c r="BY66" s="199"/>
      <c r="BZ66" s="249">
        <f>IF(AND(AY66&lt;&gt;"R",AY66&lt;&gt;"C",AY66&lt;&gt;"CF",AY66&lt;&gt;"F")=TRUE,BL66*'Q3'!$CA$20,IF(BS66="R",BL66,0))</f>
        <v>0</v>
      </c>
      <c r="CA66" s="249">
        <f>IF(AND(AY66&lt;&gt;"R",AY66&lt;&gt;"C",AY66&lt;&gt;"CF",AY66&lt;&gt;"F")=TRUE,BL66*'Q3'!$CA$21,IF(BS66="C",BL66,0))</f>
        <v>0</v>
      </c>
      <c r="CB66" s="249">
        <f>IF(AND(AY66&lt;&gt;"R",AY66&lt;&gt;"C",AY66&lt;&gt;"CF",AY66&lt;&gt;"F")=TRUE,BL66*'Q3'!$CA$22,IF(BS66="CF",BL66,0))</f>
        <v>0</v>
      </c>
      <c r="CC66" s="249">
        <f>IF(AND(AY66&lt;&gt;"R",AY66&lt;&gt;"C",AY66&lt;&gt;"CF",AY66&lt;&gt;"F")=TRUE,BL66*'Q3'!$CA$23,IF(BS66="F",BL66,0))</f>
        <v>0</v>
      </c>
      <c r="CD66" s="478">
        <f t="shared" si="8"/>
        <v>0</v>
      </c>
      <c r="CE66" s="29">
        <f>'O2'!B66</f>
        <v>0</v>
      </c>
      <c r="CF66" s="29">
        <f>'O2'!G66</f>
        <v>0</v>
      </c>
      <c r="CG66" s="29">
        <f>'O2'!AC66</f>
        <v>0</v>
      </c>
    </row>
    <row r="67" spans="2:85" ht="9.9499999999999993" customHeight="1">
      <c r="B67" s="867">
        <f>'O1'!B67</f>
        <v>0</v>
      </c>
      <c r="C67" s="868"/>
      <c r="D67" s="868"/>
      <c r="E67" s="868"/>
      <c r="F67" s="868"/>
      <c r="G67" s="869">
        <f>'O1'!G67</f>
        <v>0</v>
      </c>
      <c r="H67" s="869"/>
      <c r="I67" s="869"/>
      <c r="J67" s="869"/>
      <c r="K67" s="869"/>
      <c r="L67" s="869"/>
      <c r="M67" s="869"/>
      <c r="N67" s="869"/>
      <c r="O67" s="869"/>
      <c r="P67" s="869"/>
      <c r="Q67" s="869"/>
      <c r="R67" s="869"/>
      <c r="S67" s="869"/>
      <c r="T67" s="869"/>
      <c r="U67" s="869"/>
      <c r="V67" s="869"/>
      <c r="W67" s="869"/>
      <c r="X67" s="869"/>
      <c r="Y67" s="869"/>
      <c r="Z67" s="869"/>
      <c r="AA67" s="869"/>
      <c r="AB67" s="869"/>
      <c r="AC67" s="870">
        <f>'O1'!AC67</f>
        <v>0</v>
      </c>
      <c r="AD67" s="870"/>
      <c r="AE67" s="870"/>
      <c r="AF67" s="782">
        <f>'O1'!AF67</f>
        <v>0</v>
      </c>
      <c r="AG67" s="782"/>
      <c r="AH67" s="782"/>
      <c r="AI67" s="782"/>
      <c r="AJ67" s="782"/>
      <c r="AK67" s="782">
        <f>'O2'!AK67</f>
        <v>0</v>
      </c>
      <c r="AL67" s="782"/>
      <c r="AM67" s="782"/>
      <c r="AN67" s="782"/>
      <c r="AO67" s="782"/>
      <c r="AP67" s="782"/>
      <c r="AQ67" s="782"/>
      <c r="AR67" s="851">
        <f t="shared" si="0"/>
        <v>0</v>
      </c>
      <c r="AS67" s="851"/>
      <c r="AT67" s="851"/>
      <c r="AU67" s="851"/>
      <c r="AV67" s="851"/>
      <c r="AW67" s="851"/>
      <c r="AX67" s="851"/>
      <c r="AY67" s="373">
        <f>'O1'!BI67</f>
        <v>0</v>
      </c>
      <c r="AZ67" s="709">
        <f t="shared" si="1"/>
        <v>0</v>
      </c>
      <c r="BA67" s="709"/>
      <c r="BB67" s="709"/>
      <c r="BC67" s="709"/>
      <c r="BD67" s="709"/>
      <c r="BE67" s="709">
        <f t="shared" si="2"/>
        <v>0</v>
      </c>
      <c r="BF67" s="709"/>
      <c r="BG67" s="709"/>
      <c r="BH67" s="709"/>
      <c r="BI67" s="709"/>
      <c r="BJ67" s="709"/>
      <c r="BK67" s="709"/>
      <c r="BL67" s="782">
        <f t="shared" si="3"/>
        <v>0</v>
      </c>
      <c r="BM67" s="782"/>
      <c r="BN67" s="782"/>
      <c r="BO67" s="782"/>
      <c r="BP67" s="782"/>
      <c r="BQ67" s="782"/>
      <c r="BR67" s="782"/>
      <c r="BS67" s="564">
        <f t="shared" si="4"/>
        <v>0</v>
      </c>
      <c r="BT67" s="176"/>
      <c r="BU67" s="17"/>
      <c r="BV67" s="211">
        <f t="shared" si="5"/>
        <v>2</v>
      </c>
      <c r="BW67" s="212" t="str">
        <f t="shared" si="6"/>
        <v/>
      </c>
      <c r="BX67" s="213" t="str">
        <f t="shared" si="7"/>
        <v xml:space="preserve"> </v>
      </c>
      <c r="BY67" s="199"/>
      <c r="BZ67" s="249">
        <f>IF(AND(AY67&lt;&gt;"R",AY67&lt;&gt;"C",AY67&lt;&gt;"CF",AY67&lt;&gt;"F")=TRUE,BL67*'Q3'!$CA$20,IF(BS67="R",BL67,0))</f>
        <v>0</v>
      </c>
      <c r="CA67" s="249">
        <f>IF(AND(AY67&lt;&gt;"R",AY67&lt;&gt;"C",AY67&lt;&gt;"CF",AY67&lt;&gt;"F")=TRUE,BL67*'Q3'!$CA$21,IF(BS67="C",BL67,0))</f>
        <v>0</v>
      </c>
      <c r="CB67" s="249">
        <f>IF(AND(AY67&lt;&gt;"R",AY67&lt;&gt;"C",AY67&lt;&gt;"CF",AY67&lt;&gt;"F")=TRUE,BL67*'Q3'!$CA$22,IF(BS67="CF",BL67,0))</f>
        <v>0</v>
      </c>
      <c r="CC67" s="249">
        <f>IF(AND(AY67&lt;&gt;"R",AY67&lt;&gt;"C",AY67&lt;&gt;"CF",AY67&lt;&gt;"F")=TRUE,BL67*'Q3'!$CA$23,IF(BS67="F",BL67,0))</f>
        <v>0</v>
      </c>
      <c r="CD67" s="478">
        <f t="shared" si="8"/>
        <v>0</v>
      </c>
      <c r="CE67" s="29">
        <f>'O2'!B67</f>
        <v>0</v>
      </c>
      <c r="CF67" s="29">
        <f>'O2'!G67</f>
        <v>0</v>
      </c>
      <c r="CG67" s="29">
        <f>'O2'!AC67</f>
        <v>0</v>
      </c>
    </row>
    <row r="68" spans="2:85" ht="9.9499999999999993" customHeight="1">
      <c r="B68" s="867">
        <f>'O1'!B68</f>
        <v>0</v>
      </c>
      <c r="C68" s="868"/>
      <c r="D68" s="868"/>
      <c r="E68" s="868"/>
      <c r="F68" s="868"/>
      <c r="G68" s="869">
        <f>'O1'!G68</f>
        <v>0</v>
      </c>
      <c r="H68" s="869"/>
      <c r="I68" s="869"/>
      <c r="J68" s="869"/>
      <c r="K68" s="869"/>
      <c r="L68" s="869"/>
      <c r="M68" s="869"/>
      <c r="N68" s="869"/>
      <c r="O68" s="869"/>
      <c r="P68" s="869"/>
      <c r="Q68" s="869"/>
      <c r="R68" s="869"/>
      <c r="S68" s="869"/>
      <c r="T68" s="869"/>
      <c r="U68" s="869"/>
      <c r="V68" s="869"/>
      <c r="W68" s="869"/>
      <c r="X68" s="869"/>
      <c r="Y68" s="869"/>
      <c r="Z68" s="869"/>
      <c r="AA68" s="869"/>
      <c r="AB68" s="869"/>
      <c r="AC68" s="870"/>
      <c r="AD68" s="870"/>
      <c r="AE68" s="870"/>
      <c r="AF68" s="782">
        <f>'O1'!AF68</f>
        <v>0</v>
      </c>
      <c r="AG68" s="782"/>
      <c r="AH68" s="782"/>
      <c r="AI68" s="782"/>
      <c r="AJ68" s="782"/>
      <c r="AK68" s="782">
        <f>'O2'!AK68</f>
        <v>0</v>
      </c>
      <c r="AL68" s="782"/>
      <c r="AM68" s="782"/>
      <c r="AN68" s="782"/>
      <c r="AO68" s="782"/>
      <c r="AP68" s="782"/>
      <c r="AQ68" s="782"/>
      <c r="AR68" s="851">
        <f t="shared" si="0"/>
        <v>0</v>
      </c>
      <c r="AS68" s="851"/>
      <c r="AT68" s="851"/>
      <c r="AU68" s="851"/>
      <c r="AV68" s="851"/>
      <c r="AW68" s="851"/>
      <c r="AX68" s="851"/>
      <c r="AY68" s="373">
        <f>'O1'!BI68</f>
        <v>0</v>
      </c>
      <c r="AZ68" s="709">
        <f t="shared" si="1"/>
        <v>0</v>
      </c>
      <c r="BA68" s="709"/>
      <c r="BB68" s="709"/>
      <c r="BC68" s="709"/>
      <c r="BD68" s="709"/>
      <c r="BE68" s="709">
        <f t="shared" si="2"/>
        <v>0</v>
      </c>
      <c r="BF68" s="709"/>
      <c r="BG68" s="709"/>
      <c r="BH68" s="709"/>
      <c r="BI68" s="709"/>
      <c r="BJ68" s="709"/>
      <c r="BK68" s="709"/>
      <c r="BL68" s="782">
        <f t="shared" si="3"/>
        <v>0</v>
      </c>
      <c r="BM68" s="782"/>
      <c r="BN68" s="782"/>
      <c r="BO68" s="782"/>
      <c r="BP68" s="782"/>
      <c r="BQ68" s="782"/>
      <c r="BR68" s="782"/>
      <c r="BS68" s="564">
        <f t="shared" si="4"/>
        <v>0</v>
      </c>
      <c r="BT68" s="176"/>
      <c r="BU68" s="17"/>
      <c r="BV68" s="211">
        <f t="shared" si="5"/>
        <v>2</v>
      </c>
      <c r="BW68" s="212" t="str">
        <f t="shared" si="6"/>
        <v/>
      </c>
      <c r="BX68" s="213" t="str">
        <f t="shared" si="7"/>
        <v xml:space="preserve"> </v>
      </c>
      <c r="BY68" s="199"/>
      <c r="BZ68" s="249">
        <f>IF(AND(AY68&lt;&gt;"R",AY68&lt;&gt;"C",AY68&lt;&gt;"CF",AY68&lt;&gt;"F")=TRUE,BL68*'Q3'!$CA$20,IF(BS68="R",BL68,0))</f>
        <v>0</v>
      </c>
      <c r="CA68" s="249">
        <f>IF(AND(AY68&lt;&gt;"R",AY68&lt;&gt;"C",AY68&lt;&gt;"CF",AY68&lt;&gt;"F")=TRUE,BL68*'Q3'!$CA$21,IF(BS68="C",BL68,0))</f>
        <v>0</v>
      </c>
      <c r="CB68" s="249">
        <f>IF(AND(AY68&lt;&gt;"R",AY68&lt;&gt;"C",AY68&lt;&gt;"CF",AY68&lt;&gt;"F")=TRUE,BL68*'Q3'!$CA$22,IF(BS68="CF",BL68,0))</f>
        <v>0</v>
      </c>
      <c r="CC68" s="249">
        <f>IF(AND(AY68&lt;&gt;"R",AY68&lt;&gt;"C",AY68&lt;&gt;"CF",AY68&lt;&gt;"F")=TRUE,BL68*'Q3'!$CA$23,IF(BS68="F",BL68,0))</f>
        <v>0</v>
      </c>
      <c r="CD68" s="478">
        <f t="shared" si="8"/>
        <v>0</v>
      </c>
      <c r="CE68" s="29">
        <f>'O2'!B68</f>
        <v>0</v>
      </c>
      <c r="CF68" s="29">
        <f>'O2'!G68</f>
        <v>0</v>
      </c>
      <c r="CG68" s="29">
        <f>'O2'!AC68</f>
        <v>0</v>
      </c>
    </row>
    <row r="69" spans="2:85" ht="9.9499999999999993" customHeight="1">
      <c r="B69" s="867">
        <f>'O1'!B69</f>
        <v>0</v>
      </c>
      <c r="C69" s="868"/>
      <c r="D69" s="868"/>
      <c r="E69" s="868"/>
      <c r="F69" s="868"/>
      <c r="G69" s="869">
        <f>'O1'!G69</f>
        <v>0</v>
      </c>
      <c r="H69" s="869"/>
      <c r="I69" s="869"/>
      <c r="J69" s="869"/>
      <c r="K69" s="869"/>
      <c r="L69" s="869"/>
      <c r="M69" s="869"/>
      <c r="N69" s="869"/>
      <c r="O69" s="869"/>
      <c r="P69" s="869"/>
      <c r="Q69" s="869"/>
      <c r="R69" s="869"/>
      <c r="S69" s="869"/>
      <c r="T69" s="869"/>
      <c r="U69" s="869"/>
      <c r="V69" s="869"/>
      <c r="W69" s="869"/>
      <c r="X69" s="869"/>
      <c r="Y69" s="869"/>
      <c r="Z69" s="869"/>
      <c r="AA69" s="869"/>
      <c r="AB69" s="869"/>
      <c r="AC69" s="870">
        <f>'O1'!AC69</f>
        <v>0</v>
      </c>
      <c r="AD69" s="870"/>
      <c r="AE69" s="870"/>
      <c r="AF69" s="782">
        <f>'O1'!AF69</f>
        <v>0</v>
      </c>
      <c r="AG69" s="782"/>
      <c r="AH69" s="782"/>
      <c r="AI69" s="782"/>
      <c r="AJ69" s="782"/>
      <c r="AK69" s="782">
        <f>'O2'!AK69</f>
        <v>0</v>
      </c>
      <c r="AL69" s="782"/>
      <c r="AM69" s="782"/>
      <c r="AN69" s="782"/>
      <c r="AO69" s="782"/>
      <c r="AP69" s="782"/>
      <c r="AQ69" s="782"/>
      <c r="AR69" s="851">
        <f t="shared" si="0"/>
        <v>0</v>
      </c>
      <c r="AS69" s="851"/>
      <c r="AT69" s="851"/>
      <c r="AU69" s="851"/>
      <c r="AV69" s="851"/>
      <c r="AW69" s="851"/>
      <c r="AX69" s="851"/>
      <c r="AY69" s="373">
        <f>'O1'!BI69</f>
        <v>0</v>
      </c>
      <c r="AZ69" s="709">
        <f t="shared" si="1"/>
        <v>0</v>
      </c>
      <c r="BA69" s="709"/>
      <c r="BB69" s="709"/>
      <c r="BC69" s="709"/>
      <c r="BD69" s="709"/>
      <c r="BE69" s="709"/>
      <c r="BF69" s="709"/>
      <c r="BG69" s="709"/>
      <c r="BH69" s="709"/>
      <c r="BI69" s="709"/>
      <c r="BJ69" s="709"/>
      <c r="BK69" s="709"/>
      <c r="BL69" s="782">
        <f t="shared" si="3"/>
        <v>0</v>
      </c>
      <c r="BM69" s="782"/>
      <c r="BN69" s="782"/>
      <c r="BO69" s="782"/>
      <c r="BP69" s="782"/>
      <c r="BQ69" s="782"/>
      <c r="BR69" s="782"/>
      <c r="BS69" s="564">
        <f t="shared" si="4"/>
        <v>0</v>
      </c>
      <c r="BT69" s="176"/>
      <c r="BU69" s="17"/>
      <c r="BV69" s="211">
        <f t="shared" si="5"/>
        <v>2</v>
      </c>
      <c r="BW69" s="212" t="str">
        <f t="shared" si="6"/>
        <v/>
      </c>
      <c r="BX69" s="213" t="str">
        <f t="shared" si="7"/>
        <v xml:space="preserve"> </v>
      </c>
      <c r="BY69" s="199"/>
      <c r="BZ69" s="249">
        <f>IF(AND(AY69&lt;&gt;"R",AY69&lt;&gt;"C",AY69&lt;&gt;"CF",AY69&lt;&gt;"F")=TRUE,BL69*'Q3'!$CA$20,IF(BS69="R",BL69,0))</f>
        <v>0</v>
      </c>
      <c r="CA69" s="249">
        <f>IF(AND(AY69&lt;&gt;"R",AY69&lt;&gt;"C",AY69&lt;&gt;"CF",AY69&lt;&gt;"F")=TRUE,BL69*'Q3'!$CA$21,IF(BS69="C",BL69,0))</f>
        <v>0</v>
      </c>
      <c r="CB69" s="249">
        <f>IF(AND(AY69&lt;&gt;"R",AY69&lt;&gt;"C",AY69&lt;&gt;"CF",AY69&lt;&gt;"F")=TRUE,BL69*'Q3'!$CA$22,IF(BS69="CF",BL69,0))</f>
        <v>0</v>
      </c>
      <c r="CC69" s="249">
        <f>IF(AND(AY69&lt;&gt;"R",AY69&lt;&gt;"C",AY69&lt;&gt;"CF",AY69&lt;&gt;"F")=TRUE,BL69*'Q3'!$CA$23,IF(BS69="F",BL69,0))</f>
        <v>0</v>
      </c>
      <c r="CD69" s="478">
        <f t="shared" si="8"/>
        <v>0</v>
      </c>
      <c r="CE69" s="29">
        <f>'O2'!B69</f>
        <v>0</v>
      </c>
      <c r="CF69" s="29">
        <f>'O2'!G69</f>
        <v>0</v>
      </c>
      <c r="CG69" s="29">
        <f>'O2'!AC69</f>
        <v>0</v>
      </c>
    </row>
    <row r="70" spans="2:85" ht="9.9499999999999993" customHeight="1">
      <c r="B70" s="867">
        <f>'O1'!B70</f>
        <v>0</v>
      </c>
      <c r="C70" s="868"/>
      <c r="D70" s="868"/>
      <c r="E70" s="868"/>
      <c r="F70" s="868"/>
      <c r="G70" s="869">
        <f>'O1'!G70</f>
        <v>0</v>
      </c>
      <c r="H70" s="869"/>
      <c r="I70" s="869"/>
      <c r="J70" s="869"/>
      <c r="K70" s="869"/>
      <c r="L70" s="869"/>
      <c r="M70" s="869"/>
      <c r="N70" s="869"/>
      <c r="O70" s="869"/>
      <c r="P70" s="869"/>
      <c r="Q70" s="869"/>
      <c r="R70" s="869"/>
      <c r="S70" s="869"/>
      <c r="T70" s="869"/>
      <c r="U70" s="869"/>
      <c r="V70" s="869"/>
      <c r="W70" s="869"/>
      <c r="X70" s="869"/>
      <c r="Y70" s="869"/>
      <c r="Z70" s="869"/>
      <c r="AA70" s="869"/>
      <c r="AB70" s="869"/>
      <c r="AC70" s="870">
        <f>'O1'!AC70</f>
        <v>0</v>
      </c>
      <c r="AD70" s="870"/>
      <c r="AE70" s="870"/>
      <c r="AF70" s="782">
        <f>'O1'!AF70</f>
        <v>0</v>
      </c>
      <c r="AG70" s="782"/>
      <c r="AH70" s="782"/>
      <c r="AI70" s="782"/>
      <c r="AJ70" s="782"/>
      <c r="AK70" s="782">
        <f>'O2'!AK70</f>
        <v>0</v>
      </c>
      <c r="AL70" s="782"/>
      <c r="AM70" s="782"/>
      <c r="AN70" s="782"/>
      <c r="AO70" s="782"/>
      <c r="AP70" s="782"/>
      <c r="AQ70" s="782"/>
      <c r="AR70" s="851">
        <f t="shared" si="0"/>
        <v>0</v>
      </c>
      <c r="AS70" s="851"/>
      <c r="AT70" s="851"/>
      <c r="AU70" s="851"/>
      <c r="AV70" s="851"/>
      <c r="AW70" s="851"/>
      <c r="AX70" s="851"/>
      <c r="AY70" s="373">
        <f>'O1'!BI70</f>
        <v>0</v>
      </c>
      <c r="AZ70" s="709">
        <f t="shared" si="1"/>
        <v>0</v>
      </c>
      <c r="BA70" s="709"/>
      <c r="BB70" s="709"/>
      <c r="BC70" s="709"/>
      <c r="BD70" s="709"/>
      <c r="BE70" s="709"/>
      <c r="BF70" s="709"/>
      <c r="BG70" s="709"/>
      <c r="BH70" s="709"/>
      <c r="BI70" s="709"/>
      <c r="BJ70" s="709"/>
      <c r="BK70" s="709"/>
      <c r="BL70" s="782">
        <f t="shared" si="3"/>
        <v>0</v>
      </c>
      <c r="BM70" s="782"/>
      <c r="BN70" s="782"/>
      <c r="BO70" s="782"/>
      <c r="BP70" s="782"/>
      <c r="BQ70" s="782"/>
      <c r="BR70" s="782"/>
      <c r="BS70" s="564">
        <f t="shared" si="4"/>
        <v>0</v>
      </c>
      <c r="BT70" s="176"/>
      <c r="BU70" s="17"/>
      <c r="BV70" s="211">
        <f t="shared" si="5"/>
        <v>2</v>
      </c>
      <c r="BW70" s="212" t="str">
        <f t="shared" si="6"/>
        <v/>
      </c>
      <c r="BX70" s="213" t="str">
        <f t="shared" si="7"/>
        <v xml:space="preserve"> </v>
      </c>
      <c r="BY70" s="199"/>
      <c r="BZ70" s="249">
        <f>IF(AND(AY70&lt;&gt;"R",AY70&lt;&gt;"C",AY70&lt;&gt;"CF",AY70&lt;&gt;"F")=TRUE,BL70*'Q3'!$CA$20,IF(BS70="R",BL70,0))</f>
        <v>0</v>
      </c>
      <c r="CA70" s="249">
        <f>IF(AND(AY70&lt;&gt;"R",AY70&lt;&gt;"C",AY70&lt;&gt;"CF",AY70&lt;&gt;"F")=TRUE,BL70*'Q3'!$CA$21,IF(BS70="C",BL70,0))</f>
        <v>0</v>
      </c>
      <c r="CB70" s="249">
        <f>IF(AND(AY70&lt;&gt;"R",AY70&lt;&gt;"C",AY70&lt;&gt;"CF",AY70&lt;&gt;"F")=TRUE,BL70*'Q3'!$CA$22,IF(BS70="CF",BL70,0))</f>
        <v>0</v>
      </c>
      <c r="CC70" s="249">
        <f>IF(AND(AY70&lt;&gt;"R",AY70&lt;&gt;"C",AY70&lt;&gt;"CF",AY70&lt;&gt;"F")=TRUE,BL70*'Q3'!$CA$23,IF(BS70="F",BL70,0))</f>
        <v>0</v>
      </c>
      <c r="CD70" s="478">
        <f t="shared" si="8"/>
        <v>0</v>
      </c>
      <c r="CE70" s="29">
        <f>'O2'!B70</f>
        <v>0</v>
      </c>
      <c r="CF70" s="29">
        <f>'O2'!G70</f>
        <v>0</v>
      </c>
      <c r="CG70" s="29">
        <f>'O2'!AC70</f>
        <v>0</v>
      </c>
    </row>
    <row r="71" spans="2:85" ht="9.9499999999999993" customHeight="1">
      <c r="B71" s="867">
        <f>'O1'!B71</f>
        <v>0</v>
      </c>
      <c r="C71" s="868"/>
      <c r="D71" s="868"/>
      <c r="E71" s="868"/>
      <c r="F71" s="868"/>
      <c r="G71" s="869">
        <f>'O1'!G71</f>
        <v>0</v>
      </c>
      <c r="H71" s="869"/>
      <c r="I71" s="869"/>
      <c r="J71" s="869"/>
      <c r="K71" s="869"/>
      <c r="L71" s="869"/>
      <c r="M71" s="869"/>
      <c r="N71" s="869"/>
      <c r="O71" s="869"/>
      <c r="P71" s="869"/>
      <c r="Q71" s="869"/>
      <c r="R71" s="869"/>
      <c r="S71" s="869"/>
      <c r="T71" s="869"/>
      <c r="U71" s="869"/>
      <c r="V71" s="869"/>
      <c r="W71" s="869"/>
      <c r="X71" s="869"/>
      <c r="Y71" s="869"/>
      <c r="Z71" s="869"/>
      <c r="AA71" s="869"/>
      <c r="AB71" s="869"/>
      <c r="AC71" s="870">
        <f>'O1'!AC71</f>
        <v>0</v>
      </c>
      <c r="AD71" s="870"/>
      <c r="AE71" s="870"/>
      <c r="AF71" s="782">
        <f>'O1'!AF71</f>
        <v>0</v>
      </c>
      <c r="AG71" s="782"/>
      <c r="AH71" s="782"/>
      <c r="AI71" s="782"/>
      <c r="AJ71" s="782"/>
      <c r="AK71" s="782">
        <f>'O2'!AK71</f>
        <v>0</v>
      </c>
      <c r="AL71" s="782"/>
      <c r="AM71" s="782"/>
      <c r="AN71" s="782"/>
      <c r="AO71" s="782"/>
      <c r="AP71" s="782"/>
      <c r="AQ71" s="782"/>
      <c r="AR71" s="851">
        <f t="shared" si="0"/>
        <v>0</v>
      </c>
      <c r="AS71" s="851"/>
      <c r="AT71" s="851"/>
      <c r="AU71" s="851"/>
      <c r="AV71" s="851"/>
      <c r="AW71" s="851"/>
      <c r="AX71" s="851"/>
      <c r="AY71" s="373">
        <f>'O1'!BI71</f>
        <v>0</v>
      </c>
      <c r="AZ71" s="709">
        <f t="shared" si="1"/>
        <v>0</v>
      </c>
      <c r="BA71" s="709"/>
      <c r="BB71" s="709"/>
      <c r="BC71" s="709"/>
      <c r="BD71" s="709"/>
      <c r="BE71" s="709"/>
      <c r="BF71" s="709"/>
      <c r="BG71" s="709"/>
      <c r="BH71" s="709"/>
      <c r="BI71" s="709"/>
      <c r="BJ71" s="709"/>
      <c r="BK71" s="709"/>
      <c r="BL71" s="782">
        <f t="shared" si="3"/>
        <v>0</v>
      </c>
      <c r="BM71" s="782"/>
      <c r="BN71" s="782"/>
      <c r="BO71" s="782"/>
      <c r="BP71" s="782"/>
      <c r="BQ71" s="782"/>
      <c r="BR71" s="782"/>
      <c r="BS71" s="564">
        <f t="shared" si="4"/>
        <v>0</v>
      </c>
      <c r="BT71" s="176"/>
      <c r="BU71" s="17"/>
      <c r="BV71" s="211">
        <f t="shared" si="5"/>
        <v>2</v>
      </c>
      <c r="BW71" s="212" t="str">
        <f t="shared" si="6"/>
        <v/>
      </c>
      <c r="BX71" s="213" t="str">
        <f t="shared" si="7"/>
        <v xml:space="preserve"> </v>
      </c>
      <c r="BY71" s="199"/>
      <c r="BZ71" s="249">
        <f>IF(AND(AY71&lt;&gt;"R",AY71&lt;&gt;"C",AY71&lt;&gt;"CF",AY71&lt;&gt;"F")=TRUE,BL71*'Q3'!$CA$20,IF(BS71="R",BL71,0))</f>
        <v>0</v>
      </c>
      <c r="CA71" s="249">
        <f>IF(AND(AY71&lt;&gt;"R",AY71&lt;&gt;"C",AY71&lt;&gt;"CF",AY71&lt;&gt;"F")=TRUE,BL71*'Q3'!$CA$21,IF(BS71="C",BL71,0))</f>
        <v>0</v>
      </c>
      <c r="CB71" s="249">
        <f>IF(AND(AY71&lt;&gt;"R",AY71&lt;&gt;"C",AY71&lt;&gt;"CF",AY71&lt;&gt;"F")=TRUE,BL71*'Q3'!$CA$22,IF(BS71="CF",BL71,0))</f>
        <v>0</v>
      </c>
      <c r="CC71" s="249">
        <f>IF(AND(AY71&lt;&gt;"R",AY71&lt;&gt;"C",AY71&lt;&gt;"CF",AY71&lt;&gt;"F")=TRUE,BL71*'Q3'!$CA$23,IF(BS71="F",BL71,0))</f>
        <v>0</v>
      </c>
      <c r="CD71" s="478">
        <f t="shared" si="8"/>
        <v>0</v>
      </c>
      <c r="CE71" s="29">
        <f>'O2'!B71</f>
        <v>0</v>
      </c>
      <c r="CF71" s="29">
        <f>'O2'!G71</f>
        <v>0</v>
      </c>
      <c r="CG71" s="29">
        <f>'O2'!AC71</f>
        <v>0</v>
      </c>
    </row>
    <row r="72" spans="2:85" ht="9.9499999999999993" customHeight="1">
      <c r="B72" s="867">
        <f>'O1'!B72</f>
        <v>0</v>
      </c>
      <c r="C72" s="868"/>
      <c r="D72" s="868"/>
      <c r="E72" s="868"/>
      <c r="F72" s="868"/>
      <c r="G72" s="869">
        <f>'O1'!G72</f>
        <v>0</v>
      </c>
      <c r="H72" s="869"/>
      <c r="I72" s="869"/>
      <c r="J72" s="869"/>
      <c r="K72" s="869"/>
      <c r="L72" s="869"/>
      <c r="M72" s="869"/>
      <c r="N72" s="869"/>
      <c r="O72" s="869"/>
      <c r="P72" s="869"/>
      <c r="Q72" s="869"/>
      <c r="R72" s="869"/>
      <c r="S72" s="869"/>
      <c r="T72" s="869"/>
      <c r="U72" s="869"/>
      <c r="V72" s="869"/>
      <c r="W72" s="869"/>
      <c r="X72" s="869"/>
      <c r="Y72" s="869"/>
      <c r="Z72" s="869"/>
      <c r="AA72" s="869"/>
      <c r="AB72" s="869"/>
      <c r="AC72" s="870">
        <f>'O1'!AC72</f>
        <v>0</v>
      </c>
      <c r="AD72" s="870"/>
      <c r="AE72" s="870"/>
      <c r="AF72" s="782">
        <f>'O1'!AF72</f>
        <v>0</v>
      </c>
      <c r="AG72" s="782"/>
      <c r="AH72" s="782"/>
      <c r="AI72" s="782"/>
      <c r="AJ72" s="782"/>
      <c r="AK72" s="782">
        <f>'O2'!AK72</f>
        <v>0</v>
      </c>
      <c r="AL72" s="782"/>
      <c r="AM72" s="782"/>
      <c r="AN72" s="782"/>
      <c r="AO72" s="782"/>
      <c r="AP72" s="782"/>
      <c r="AQ72" s="782"/>
      <c r="AR72" s="851">
        <f t="shared" si="0"/>
        <v>0</v>
      </c>
      <c r="AS72" s="851"/>
      <c r="AT72" s="851"/>
      <c r="AU72" s="851"/>
      <c r="AV72" s="851"/>
      <c r="AW72" s="851"/>
      <c r="AX72" s="851"/>
      <c r="AY72" s="373">
        <f>'O1'!BI72</f>
        <v>0</v>
      </c>
      <c r="AZ72" s="709">
        <f t="shared" si="1"/>
        <v>0</v>
      </c>
      <c r="BA72" s="709"/>
      <c r="BB72" s="709"/>
      <c r="BC72" s="709"/>
      <c r="BD72" s="709"/>
      <c r="BE72" s="709"/>
      <c r="BF72" s="709"/>
      <c r="BG72" s="709"/>
      <c r="BH72" s="709"/>
      <c r="BI72" s="709"/>
      <c r="BJ72" s="709"/>
      <c r="BK72" s="709"/>
      <c r="BL72" s="782">
        <f t="shared" si="3"/>
        <v>0</v>
      </c>
      <c r="BM72" s="782"/>
      <c r="BN72" s="782"/>
      <c r="BO72" s="782"/>
      <c r="BP72" s="782"/>
      <c r="BQ72" s="782"/>
      <c r="BR72" s="782"/>
      <c r="BS72" s="564">
        <f t="shared" si="4"/>
        <v>0</v>
      </c>
      <c r="BT72" s="178"/>
      <c r="BU72" s="17"/>
      <c r="BV72" s="211">
        <f t="shared" si="5"/>
        <v>2</v>
      </c>
      <c r="BW72" s="212" t="str">
        <f t="shared" si="6"/>
        <v/>
      </c>
      <c r="BX72" s="213" t="str">
        <f t="shared" si="7"/>
        <v xml:space="preserve"> </v>
      </c>
      <c r="BY72" s="199"/>
      <c r="BZ72" s="249">
        <f>IF(AND(AY72&lt;&gt;"R",AY72&lt;&gt;"C",AY72&lt;&gt;"CF",AY72&lt;&gt;"F")=TRUE,BL72*'Q3'!$CA$20,IF(BS72="R",BL72,0))</f>
        <v>0</v>
      </c>
      <c r="CA72" s="249">
        <f>IF(AND(AY72&lt;&gt;"R",AY72&lt;&gt;"C",AY72&lt;&gt;"CF",AY72&lt;&gt;"F")=TRUE,BL72*'Q3'!$CA$21,IF(BS72="C",BL72,0))</f>
        <v>0</v>
      </c>
      <c r="CB72" s="249">
        <f>IF(AND(AY72&lt;&gt;"R",AY72&lt;&gt;"C",AY72&lt;&gt;"CF",AY72&lt;&gt;"F")=TRUE,BL72*'Q3'!$CA$22,IF(BS72="CF",BL72,0))</f>
        <v>0</v>
      </c>
      <c r="CC72" s="249">
        <f>IF(AND(AY72&lt;&gt;"R",AY72&lt;&gt;"C",AY72&lt;&gt;"CF",AY72&lt;&gt;"F")=TRUE,BL72*'Q3'!$CA$23,IF(BS72="F",BL72,0))</f>
        <v>0</v>
      </c>
      <c r="CD72" s="478">
        <f t="shared" si="8"/>
        <v>0</v>
      </c>
      <c r="CE72" s="29">
        <f>'O2'!B72</f>
        <v>0</v>
      </c>
      <c r="CF72" s="29">
        <f>'O2'!G72</f>
        <v>0</v>
      </c>
      <c r="CG72" s="29">
        <f>'O2'!AC72</f>
        <v>0</v>
      </c>
    </row>
    <row r="73" spans="2:85" ht="9.9499999999999993" customHeight="1">
      <c r="B73" s="867">
        <f>'O1'!B73</f>
        <v>0</v>
      </c>
      <c r="C73" s="868"/>
      <c r="D73" s="868"/>
      <c r="E73" s="868"/>
      <c r="F73" s="868"/>
      <c r="G73" s="869">
        <f>'O1'!G73</f>
        <v>0</v>
      </c>
      <c r="H73" s="869"/>
      <c r="I73" s="869"/>
      <c r="J73" s="869"/>
      <c r="K73" s="869"/>
      <c r="L73" s="869"/>
      <c r="M73" s="869"/>
      <c r="N73" s="869"/>
      <c r="O73" s="869"/>
      <c r="P73" s="869"/>
      <c r="Q73" s="869"/>
      <c r="R73" s="869"/>
      <c r="S73" s="869"/>
      <c r="T73" s="869"/>
      <c r="U73" s="869"/>
      <c r="V73" s="869"/>
      <c r="W73" s="869"/>
      <c r="X73" s="869"/>
      <c r="Y73" s="869"/>
      <c r="Z73" s="869"/>
      <c r="AA73" s="869"/>
      <c r="AB73" s="869"/>
      <c r="AC73" s="870">
        <f>'O1'!AC73</f>
        <v>0</v>
      </c>
      <c r="AD73" s="870"/>
      <c r="AE73" s="870"/>
      <c r="AF73" s="782">
        <f>'O1'!AF73</f>
        <v>0</v>
      </c>
      <c r="AG73" s="782"/>
      <c r="AH73" s="782"/>
      <c r="AI73" s="782"/>
      <c r="AJ73" s="782"/>
      <c r="AK73" s="782">
        <f>'O2'!AK73</f>
        <v>0</v>
      </c>
      <c r="AL73" s="782"/>
      <c r="AM73" s="782"/>
      <c r="AN73" s="782"/>
      <c r="AO73" s="782"/>
      <c r="AP73" s="782"/>
      <c r="AQ73" s="782"/>
      <c r="AR73" s="851">
        <f t="shared" si="0"/>
        <v>0</v>
      </c>
      <c r="AS73" s="851"/>
      <c r="AT73" s="851"/>
      <c r="AU73" s="851"/>
      <c r="AV73" s="851"/>
      <c r="AW73" s="851"/>
      <c r="AX73" s="851"/>
      <c r="AY73" s="373">
        <f>'O1'!BI73</f>
        <v>0</v>
      </c>
      <c r="AZ73" s="709">
        <f t="shared" si="1"/>
        <v>0</v>
      </c>
      <c r="BA73" s="709"/>
      <c r="BB73" s="709"/>
      <c r="BC73" s="709"/>
      <c r="BD73" s="709"/>
      <c r="BE73" s="709"/>
      <c r="BF73" s="709"/>
      <c r="BG73" s="709"/>
      <c r="BH73" s="709"/>
      <c r="BI73" s="709"/>
      <c r="BJ73" s="709"/>
      <c r="BK73" s="709"/>
      <c r="BL73" s="782">
        <f t="shared" si="3"/>
        <v>0</v>
      </c>
      <c r="BM73" s="782"/>
      <c r="BN73" s="782"/>
      <c r="BO73" s="782"/>
      <c r="BP73" s="782"/>
      <c r="BQ73" s="782"/>
      <c r="BR73" s="782"/>
      <c r="BS73" s="564">
        <f t="shared" si="4"/>
        <v>0</v>
      </c>
      <c r="BT73" s="176"/>
      <c r="BU73" s="17"/>
      <c r="BV73" s="211">
        <f t="shared" si="5"/>
        <v>2</v>
      </c>
      <c r="BW73" s="212" t="str">
        <f t="shared" si="6"/>
        <v/>
      </c>
      <c r="BX73" s="213" t="str">
        <f t="shared" si="7"/>
        <v xml:space="preserve"> </v>
      </c>
      <c r="BY73" s="199"/>
      <c r="BZ73" s="249">
        <f>IF(AND(AY73&lt;&gt;"R",AY73&lt;&gt;"C",AY73&lt;&gt;"CF",AY73&lt;&gt;"F")=TRUE,BL73*'Q3'!$CA$20,IF(BS73="R",BL73,0))</f>
        <v>0</v>
      </c>
      <c r="CA73" s="249">
        <f>IF(AND(AY73&lt;&gt;"R",AY73&lt;&gt;"C",AY73&lt;&gt;"CF",AY73&lt;&gt;"F")=TRUE,BL73*'Q3'!$CA$21,IF(BS73="C",BL73,0))</f>
        <v>0</v>
      </c>
      <c r="CB73" s="249">
        <f>IF(AND(AY73&lt;&gt;"R",AY73&lt;&gt;"C",AY73&lt;&gt;"CF",AY73&lt;&gt;"F")=TRUE,BL73*'Q3'!$CA$22,IF(BS73="CF",BL73,0))</f>
        <v>0</v>
      </c>
      <c r="CC73" s="249">
        <f>IF(AND(AY73&lt;&gt;"R",AY73&lt;&gt;"C",AY73&lt;&gt;"CF",AY73&lt;&gt;"F")=TRUE,BL73*'Q3'!$CA$23,IF(BS73="F",BL73,0))</f>
        <v>0</v>
      </c>
      <c r="CD73" s="478">
        <f t="shared" si="8"/>
        <v>0</v>
      </c>
      <c r="CE73" s="29">
        <f>'O2'!B73</f>
        <v>0</v>
      </c>
      <c r="CF73" s="29">
        <f>'O2'!G73</f>
        <v>0</v>
      </c>
      <c r="CG73" s="29">
        <f>'O2'!AC73</f>
        <v>0</v>
      </c>
    </row>
    <row r="74" spans="2:85" ht="9.9499999999999993" customHeight="1">
      <c r="B74" s="867">
        <f>'O1'!B74</f>
        <v>0</v>
      </c>
      <c r="C74" s="868"/>
      <c r="D74" s="868"/>
      <c r="E74" s="868"/>
      <c r="F74" s="868"/>
      <c r="G74" s="869">
        <f>'O1'!G74</f>
        <v>0</v>
      </c>
      <c r="H74" s="869"/>
      <c r="I74" s="869"/>
      <c r="J74" s="869"/>
      <c r="K74" s="869"/>
      <c r="L74" s="869"/>
      <c r="M74" s="869"/>
      <c r="N74" s="869"/>
      <c r="O74" s="869"/>
      <c r="P74" s="869"/>
      <c r="Q74" s="869"/>
      <c r="R74" s="869"/>
      <c r="S74" s="869"/>
      <c r="T74" s="869"/>
      <c r="U74" s="869"/>
      <c r="V74" s="869"/>
      <c r="W74" s="869"/>
      <c r="X74" s="869"/>
      <c r="Y74" s="869"/>
      <c r="Z74" s="869"/>
      <c r="AA74" s="869"/>
      <c r="AB74" s="869"/>
      <c r="AC74" s="870">
        <f>'O1'!AC74</f>
        <v>0</v>
      </c>
      <c r="AD74" s="870"/>
      <c r="AE74" s="870"/>
      <c r="AF74" s="782">
        <f>'O1'!AF74</f>
        <v>0</v>
      </c>
      <c r="AG74" s="782"/>
      <c r="AH74" s="782"/>
      <c r="AI74" s="782"/>
      <c r="AJ74" s="782"/>
      <c r="AK74" s="782">
        <f>'O2'!AK74</f>
        <v>0</v>
      </c>
      <c r="AL74" s="782"/>
      <c r="AM74" s="782"/>
      <c r="AN74" s="782"/>
      <c r="AO74" s="782"/>
      <c r="AP74" s="782"/>
      <c r="AQ74" s="782"/>
      <c r="AR74" s="851">
        <f t="shared" si="0"/>
        <v>0</v>
      </c>
      <c r="AS74" s="851"/>
      <c r="AT74" s="851"/>
      <c r="AU74" s="851"/>
      <c r="AV74" s="851"/>
      <c r="AW74" s="851"/>
      <c r="AX74" s="851"/>
      <c r="AY74" s="373">
        <f>'O1'!BI74</f>
        <v>0</v>
      </c>
      <c r="AZ74" s="709">
        <f t="shared" si="1"/>
        <v>0</v>
      </c>
      <c r="BA74" s="709"/>
      <c r="BB74" s="709"/>
      <c r="BC74" s="709"/>
      <c r="BD74" s="709"/>
      <c r="BE74" s="709"/>
      <c r="BF74" s="709"/>
      <c r="BG74" s="709"/>
      <c r="BH74" s="709"/>
      <c r="BI74" s="709"/>
      <c r="BJ74" s="709"/>
      <c r="BK74" s="709"/>
      <c r="BL74" s="782">
        <f t="shared" si="3"/>
        <v>0</v>
      </c>
      <c r="BM74" s="782"/>
      <c r="BN74" s="782"/>
      <c r="BO74" s="782"/>
      <c r="BP74" s="782"/>
      <c r="BQ74" s="782"/>
      <c r="BR74" s="782"/>
      <c r="BS74" s="593"/>
      <c r="BT74" s="178"/>
      <c r="BU74" s="17"/>
      <c r="BV74" s="211">
        <f t="shared" si="5"/>
        <v>2</v>
      </c>
      <c r="BW74" s="212" t="str">
        <f t="shared" si="6"/>
        <v/>
      </c>
      <c r="BX74" s="213" t="str">
        <f t="shared" si="7"/>
        <v xml:space="preserve"> </v>
      </c>
      <c r="BY74" s="199"/>
      <c r="BZ74" s="249">
        <f>IF(AND(AY74&lt;&gt;"R",AY74&lt;&gt;"C",AY74&lt;&gt;"CF",AY74&lt;&gt;"F")=TRUE,BL74*'Q3'!$CA$20,IF(BS74="R",BL74,0))</f>
        <v>0</v>
      </c>
      <c r="CA74" s="249">
        <f>IF(AND(AY74&lt;&gt;"R",AY74&lt;&gt;"C",AY74&lt;&gt;"CF",AY74&lt;&gt;"F")=TRUE,BL74*'Q3'!$CA$21,IF(BS74="C",BL74,0))</f>
        <v>0</v>
      </c>
      <c r="CB74" s="249">
        <f>IF(AND(AY74&lt;&gt;"R",AY74&lt;&gt;"C",AY74&lt;&gt;"CF",AY74&lt;&gt;"F")=TRUE,BL74*'Q3'!$CA$22,IF(BS74="CF",BL74,0))</f>
        <v>0</v>
      </c>
      <c r="CC74" s="249">
        <f>IF(AND(AY74&lt;&gt;"R",AY74&lt;&gt;"C",AY74&lt;&gt;"CF",AY74&lt;&gt;"F")=TRUE,BL74*'Q3'!$CA$23,IF(BS74="F",BL74,0))</f>
        <v>0</v>
      </c>
      <c r="CD74" s="478">
        <f t="shared" si="8"/>
        <v>0</v>
      </c>
      <c r="CE74" s="29">
        <f>'O2'!B74</f>
        <v>0</v>
      </c>
      <c r="CF74" s="29">
        <f>'O2'!G74</f>
        <v>0</v>
      </c>
      <c r="CG74" s="29">
        <f>'O2'!AC74</f>
        <v>0</v>
      </c>
    </row>
    <row r="75" spans="2:85" ht="9.9499999999999993" customHeight="1">
      <c r="B75" s="867">
        <f>'O1'!B75</f>
        <v>0</v>
      </c>
      <c r="C75" s="868"/>
      <c r="D75" s="868"/>
      <c r="E75" s="868"/>
      <c r="F75" s="868"/>
      <c r="G75" s="869">
        <f>'O1'!G75</f>
        <v>0</v>
      </c>
      <c r="H75" s="869"/>
      <c r="I75" s="869"/>
      <c r="J75" s="869"/>
      <c r="K75" s="869"/>
      <c r="L75" s="869"/>
      <c r="M75" s="869"/>
      <c r="N75" s="869"/>
      <c r="O75" s="869"/>
      <c r="P75" s="869"/>
      <c r="Q75" s="869"/>
      <c r="R75" s="869"/>
      <c r="S75" s="869"/>
      <c r="T75" s="869"/>
      <c r="U75" s="869"/>
      <c r="V75" s="869"/>
      <c r="W75" s="869"/>
      <c r="X75" s="869"/>
      <c r="Y75" s="869"/>
      <c r="Z75" s="869"/>
      <c r="AA75" s="869"/>
      <c r="AB75" s="869"/>
      <c r="AC75" s="870">
        <f>'O1'!AC75</f>
        <v>0</v>
      </c>
      <c r="AD75" s="870"/>
      <c r="AE75" s="870"/>
      <c r="AF75" s="782">
        <f>'O1'!AF75</f>
        <v>0</v>
      </c>
      <c r="AG75" s="782"/>
      <c r="AH75" s="782"/>
      <c r="AI75" s="782"/>
      <c r="AJ75" s="782"/>
      <c r="AK75" s="782">
        <f>'O2'!AK75</f>
        <v>0</v>
      </c>
      <c r="AL75" s="782"/>
      <c r="AM75" s="782"/>
      <c r="AN75" s="782"/>
      <c r="AO75" s="782"/>
      <c r="AP75" s="782"/>
      <c r="AQ75" s="782"/>
      <c r="AR75" s="851">
        <f t="shared" si="0"/>
        <v>0</v>
      </c>
      <c r="AS75" s="851"/>
      <c r="AT75" s="851"/>
      <c r="AU75" s="851"/>
      <c r="AV75" s="851"/>
      <c r="AW75" s="851"/>
      <c r="AX75" s="851"/>
      <c r="AY75" s="373">
        <f>'O1'!BI75</f>
        <v>0</v>
      </c>
      <c r="AZ75" s="709">
        <f t="shared" si="1"/>
        <v>0</v>
      </c>
      <c r="BA75" s="709"/>
      <c r="BB75" s="709"/>
      <c r="BC75" s="709"/>
      <c r="BD75" s="709"/>
      <c r="BE75" s="709"/>
      <c r="BF75" s="709"/>
      <c r="BG75" s="709"/>
      <c r="BH75" s="709"/>
      <c r="BI75" s="709"/>
      <c r="BJ75" s="709"/>
      <c r="BK75" s="709"/>
      <c r="BL75" s="782">
        <f t="shared" si="3"/>
        <v>0</v>
      </c>
      <c r="BM75" s="782"/>
      <c r="BN75" s="782"/>
      <c r="BO75" s="782"/>
      <c r="BP75" s="782"/>
      <c r="BQ75" s="782"/>
      <c r="BR75" s="782"/>
      <c r="BS75" s="564">
        <f t="shared" si="4"/>
        <v>0</v>
      </c>
      <c r="BT75" s="176"/>
      <c r="BU75" s="17"/>
      <c r="BV75" s="211">
        <f t="shared" si="5"/>
        <v>2</v>
      </c>
      <c r="BW75" s="212" t="str">
        <f t="shared" si="6"/>
        <v/>
      </c>
      <c r="BX75" s="213" t="str">
        <f t="shared" si="7"/>
        <v xml:space="preserve"> </v>
      </c>
      <c r="BY75" s="199"/>
      <c r="BZ75" s="249">
        <f>IF(AND(AY75&lt;&gt;"R",AY75&lt;&gt;"C",AY75&lt;&gt;"CF",AY75&lt;&gt;"F")=TRUE,BL75*'Q3'!$CA$20,IF(BS75="R",BL75,0))</f>
        <v>0</v>
      </c>
      <c r="CA75" s="249">
        <f>IF(AND(AY75&lt;&gt;"R",AY75&lt;&gt;"C",AY75&lt;&gt;"CF",AY75&lt;&gt;"F")=TRUE,BL75*'Q3'!$CA$21,IF(BS75="C",BL75,0))</f>
        <v>0</v>
      </c>
      <c r="CB75" s="249">
        <f>IF(AND(AY75&lt;&gt;"R",AY75&lt;&gt;"C",AY75&lt;&gt;"CF",AY75&lt;&gt;"F")=TRUE,BL75*'Q3'!$CA$22,IF(BS75="CF",BL75,0))</f>
        <v>0</v>
      </c>
      <c r="CC75" s="249">
        <f>IF(AND(AY75&lt;&gt;"R",AY75&lt;&gt;"C",AY75&lt;&gt;"CF",AY75&lt;&gt;"F")=TRUE,BL75*'Q3'!$CA$23,IF(BS75="F",BL75,0))</f>
        <v>0</v>
      </c>
      <c r="CD75" s="478">
        <f t="shared" si="8"/>
        <v>0</v>
      </c>
      <c r="CE75" s="29">
        <f>'O2'!B75</f>
        <v>0</v>
      </c>
      <c r="CF75" s="29">
        <f>'O2'!G75</f>
        <v>0</v>
      </c>
      <c r="CG75" s="29">
        <f>'O2'!AC75</f>
        <v>0</v>
      </c>
    </row>
    <row r="76" spans="2:85" ht="9.9499999999999993" customHeight="1">
      <c r="B76" s="867">
        <f>'O1'!B76</f>
        <v>0</v>
      </c>
      <c r="C76" s="868"/>
      <c r="D76" s="868"/>
      <c r="E76" s="868"/>
      <c r="F76" s="868"/>
      <c r="G76" s="869">
        <f>'O1'!G76</f>
        <v>0</v>
      </c>
      <c r="H76" s="869"/>
      <c r="I76" s="869"/>
      <c r="J76" s="869"/>
      <c r="K76" s="869"/>
      <c r="L76" s="869"/>
      <c r="M76" s="869"/>
      <c r="N76" s="869"/>
      <c r="O76" s="869"/>
      <c r="P76" s="869"/>
      <c r="Q76" s="869"/>
      <c r="R76" s="869"/>
      <c r="S76" s="869"/>
      <c r="T76" s="869"/>
      <c r="U76" s="869"/>
      <c r="V76" s="869"/>
      <c r="W76" s="869"/>
      <c r="X76" s="869"/>
      <c r="Y76" s="869"/>
      <c r="Z76" s="869"/>
      <c r="AA76" s="869"/>
      <c r="AB76" s="869"/>
      <c r="AC76" s="870">
        <f>'O1'!AC76</f>
        <v>0</v>
      </c>
      <c r="AD76" s="870"/>
      <c r="AE76" s="870"/>
      <c r="AF76" s="782">
        <f>'O1'!AF76</f>
        <v>0</v>
      </c>
      <c r="AG76" s="782"/>
      <c r="AH76" s="782"/>
      <c r="AI76" s="782"/>
      <c r="AJ76" s="782"/>
      <c r="AK76" s="782">
        <f>'O2'!AK76</f>
        <v>0</v>
      </c>
      <c r="AL76" s="782"/>
      <c r="AM76" s="782"/>
      <c r="AN76" s="782"/>
      <c r="AO76" s="782"/>
      <c r="AP76" s="782"/>
      <c r="AQ76" s="782"/>
      <c r="AR76" s="851">
        <f t="shared" si="0"/>
        <v>0</v>
      </c>
      <c r="AS76" s="851"/>
      <c r="AT76" s="851"/>
      <c r="AU76" s="851"/>
      <c r="AV76" s="851"/>
      <c r="AW76" s="851"/>
      <c r="AX76" s="851"/>
      <c r="AY76" s="373">
        <f>'O1'!BI76</f>
        <v>0</v>
      </c>
      <c r="AZ76" s="709">
        <f t="shared" si="1"/>
        <v>0</v>
      </c>
      <c r="BA76" s="709"/>
      <c r="BB76" s="709"/>
      <c r="BC76" s="709"/>
      <c r="BD76" s="709"/>
      <c r="BE76" s="709"/>
      <c r="BF76" s="709"/>
      <c r="BG76" s="709"/>
      <c r="BH76" s="709"/>
      <c r="BI76" s="709"/>
      <c r="BJ76" s="709"/>
      <c r="BK76" s="709"/>
      <c r="BL76" s="782">
        <f t="shared" si="3"/>
        <v>0</v>
      </c>
      <c r="BM76" s="782"/>
      <c r="BN76" s="782"/>
      <c r="BO76" s="782"/>
      <c r="BP76" s="782"/>
      <c r="BQ76" s="782"/>
      <c r="BR76" s="782"/>
      <c r="BS76" s="564">
        <f t="shared" si="4"/>
        <v>0</v>
      </c>
      <c r="BT76" s="176"/>
      <c r="BU76" s="17"/>
      <c r="BV76" s="211">
        <f t="shared" si="5"/>
        <v>2</v>
      </c>
      <c r="BW76" s="212" t="str">
        <f t="shared" si="6"/>
        <v/>
      </c>
      <c r="BX76" s="213" t="str">
        <f t="shared" si="7"/>
        <v xml:space="preserve"> </v>
      </c>
      <c r="BY76" s="199"/>
      <c r="BZ76" s="249">
        <f>IF(AND(AY76&lt;&gt;"R",AY76&lt;&gt;"C",AY76&lt;&gt;"CF",AY76&lt;&gt;"F")=TRUE,BL76*'Q3'!$CA$20,IF(BS76="R",BL76,0))</f>
        <v>0</v>
      </c>
      <c r="CA76" s="249">
        <f>IF(AND(AY76&lt;&gt;"R",AY76&lt;&gt;"C",AY76&lt;&gt;"CF",AY76&lt;&gt;"F")=TRUE,BL76*'Q3'!$CA$21,IF(BS76="C",BL76,0))</f>
        <v>0</v>
      </c>
      <c r="CB76" s="249">
        <f>IF(AND(AY76&lt;&gt;"R",AY76&lt;&gt;"C",AY76&lt;&gt;"CF",AY76&lt;&gt;"F")=TRUE,BL76*'Q3'!$CA$22,IF(BS76="CF",BL76,0))</f>
        <v>0</v>
      </c>
      <c r="CC76" s="249">
        <f>IF(AND(AY76&lt;&gt;"R",AY76&lt;&gt;"C",AY76&lt;&gt;"CF",AY76&lt;&gt;"F")=TRUE,BL76*'Q3'!$CA$23,IF(BS76="F",BL76,0))</f>
        <v>0</v>
      </c>
      <c r="CD76" s="478">
        <f t="shared" si="8"/>
        <v>0</v>
      </c>
      <c r="CE76" s="29">
        <f>'O2'!B76</f>
        <v>0</v>
      </c>
      <c r="CF76" s="29">
        <f>'O2'!G76</f>
        <v>0</v>
      </c>
      <c r="CG76" s="29">
        <f>'O2'!AC76</f>
        <v>0</v>
      </c>
    </row>
    <row r="77" spans="2:85" ht="9.9499999999999993" customHeight="1">
      <c r="B77" s="867">
        <f>'O1'!B77</f>
        <v>0</v>
      </c>
      <c r="C77" s="868"/>
      <c r="D77" s="868"/>
      <c r="E77" s="868"/>
      <c r="F77" s="868"/>
      <c r="G77" s="869">
        <f>'O1'!G77</f>
        <v>0</v>
      </c>
      <c r="H77" s="869"/>
      <c r="I77" s="869"/>
      <c r="J77" s="869"/>
      <c r="K77" s="869"/>
      <c r="L77" s="869"/>
      <c r="M77" s="869"/>
      <c r="N77" s="869"/>
      <c r="O77" s="869"/>
      <c r="P77" s="869"/>
      <c r="Q77" s="869"/>
      <c r="R77" s="869"/>
      <c r="S77" s="869"/>
      <c r="T77" s="869"/>
      <c r="U77" s="869"/>
      <c r="V77" s="869"/>
      <c r="W77" s="869"/>
      <c r="X77" s="869"/>
      <c r="Y77" s="869"/>
      <c r="Z77" s="869"/>
      <c r="AA77" s="869"/>
      <c r="AB77" s="869"/>
      <c r="AC77" s="870">
        <f>'O1'!AC77</f>
        <v>0</v>
      </c>
      <c r="AD77" s="870"/>
      <c r="AE77" s="870"/>
      <c r="AF77" s="782">
        <f>'O1'!AF77</f>
        <v>0</v>
      </c>
      <c r="AG77" s="782"/>
      <c r="AH77" s="782"/>
      <c r="AI77" s="782"/>
      <c r="AJ77" s="782"/>
      <c r="AK77" s="782">
        <f>'O2'!AK77</f>
        <v>0</v>
      </c>
      <c r="AL77" s="782"/>
      <c r="AM77" s="782"/>
      <c r="AN77" s="782"/>
      <c r="AO77" s="782"/>
      <c r="AP77" s="782"/>
      <c r="AQ77" s="782"/>
      <c r="AR77" s="851">
        <f t="shared" si="0"/>
        <v>0</v>
      </c>
      <c r="AS77" s="851"/>
      <c r="AT77" s="851"/>
      <c r="AU77" s="851"/>
      <c r="AV77" s="851"/>
      <c r="AW77" s="851"/>
      <c r="AX77" s="851"/>
      <c r="AY77" s="373">
        <f>'O1'!BI77</f>
        <v>0</v>
      </c>
      <c r="AZ77" s="709">
        <f t="shared" si="1"/>
        <v>0</v>
      </c>
      <c r="BA77" s="709"/>
      <c r="BB77" s="709"/>
      <c r="BC77" s="709"/>
      <c r="BD77" s="709"/>
      <c r="BE77" s="709"/>
      <c r="BF77" s="709"/>
      <c r="BG77" s="709"/>
      <c r="BH77" s="709"/>
      <c r="BI77" s="709"/>
      <c r="BJ77" s="709"/>
      <c r="BK77" s="709"/>
      <c r="BL77" s="782">
        <f t="shared" si="3"/>
        <v>0</v>
      </c>
      <c r="BM77" s="782"/>
      <c r="BN77" s="782"/>
      <c r="BO77" s="782"/>
      <c r="BP77" s="782"/>
      <c r="BQ77" s="782"/>
      <c r="BR77" s="782"/>
      <c r="BS77" s="564">
        <f t="shared" si="4"/>
        <v>0</v>
      </c>
      <c r="BT77" s="176"/>
      <c r="BU77" s="17"/>
      <c r="BV77" s="211">
        <f t="shared" si="5"/>
        <v>2</v>
      </c>
      <c r="BW77" s="212" t="str">
        <f t="shared" si="6"/>
        <v/>
      </c>
      <c r="BX77" s="213" t="str">
        <f t="shared" si="7"/>
        <v xml:space="preserve"> </v>
      </c>
      <c r="BY77" s="199"/>
      <c r="BZ77" s="249">
        <f>IF(AND(AY77&lt;&gt;"R",AY77&lt;&gt;"C",AY77&lt;&gt;"CF",AY77&lt;&gt;"F")=TRUE,BL77*'Q3'!$CA$20,IF(BS77="R",BL77,0))</f>
        <v>0</v>
      </c>
      <c r="CA77" s="249">
        <f>IF(AND(AY77&lt;&gt;"R",AY77&lt;&gt;"C",AY77&lt;&gt;"CF",AY77&lt;&gt;"F")=TRUE,BL77*'Q3'!$CA$21,IF(BS77="C",BL77,0))</f>
        <v>0</v>
      </c>
      <c r="CB77" s="249">
        <f>IF(AND(AY77&lt;&gt;"R",AY77&lt;&gt;"C",AY77&lt;&gt;"CF",AY77&lt;&gt;"F")=TRUE,BL77*'Q3'!$CA$22,IF(BS77="CF",BL77,0))</f>
        <v>0</v>
      </c>
      <c r="CC77" s="249">
        <f>IF(AND(AY77&lt;&gt;"R",AY77&lt;&gt;"C",AY77&lt;&gt;"CF",AY77&lt;&gt;"F")=TRUE,BL77*'Q3'!$CA$23,IF(BS77="F",BL77,0))</f>
        <v>0</v>
      </c>
      <c r="CD77" s="478">
        <f t="shared" si="8"/>
        <v>0</v>
      </c>
      <c r="CE77" s="29">
        <f>'O2'!B77</f>
        <v>0</v>
      </c>
      <c r="CF77" s="29">
        <f>'O2'!G77</f>
        <v>0</v>
      </c>
      <c r="CG77" s="29">
        <f>'O2'!AC77</f>
        <v>0</v>
      </c>
    </row>
    <row r="78" spans="2:85" ht="9.9499999999999993" customHeight="1">
      <c r="B78" s="867">
        <f>'O1'!B78</f>
        <v>0</v>
      </c>
      <c r="C78" s="868"/>
      <c r="D78" s="868"/>
      <c r="E78" s="868"/>
      <c r="F78" s="868"/>
      <c r="G78" s="869">
        <f>'O1'!G78</f>
        <v>0</v>
      </c>
      <c r="H78" s="869"/>
      <c r="I78" s="869"/>
      <c r="J78" s="869"/>
      <c r="K78" s="869"/>
      <c r="L78" s="869"/>
      <c r="M78" s="869"/>
      <c r="N78" s="869"/>
      <c r="O78" s="869"/>
      <c r="P78" s="869"/>
      <c r="Q78" s="869"/>
      <c r="R78" s="869"/>
      <c r="S78" s="869"/>
      <c r="T78" s="869"/>
      <c r="U78" s="869"/>
      <c r="V78" s="869"/>
      <c r="W78" s="869"/>
      <c r="X78" s="869"/>
      <c r="Y78" s="869"/>
      <c r="Z78" s="869"/>
      <c r="AA78" s="869"/>
      <c r="AB78" s="869"/>
      <c r="AC78" s="870">
        <f>'O1'!AC78</f>
        <v>0</v>
      </c>
      <c r="AD78" s="870"/>
      <c r="AE78" s="870"/>
      <c r="AF78" s="782">
        <f>'O1'!AF78</f>
        <v>0</v>
      </c>
      <c r="AG78" s="782"/>
      <c r="AH78" s="782"/>
      <c r="AI78" s="782"/>
      <c r="AJ78" s="782"/>
      <c r="AK78" s="782">
        <f>'O2'!AK78</f>
        <v>0</v>
      </c>
      <c r="AL78" s="782"/>
      <c r="AM78" s="782"/>
      <c r="AN78" s="782"/>
      <c r="AO78" s="782"/>
      <c r="AP78" s="782"/>
      <c r="AQ78" s="782"/>
      <c r="AR78" s="851">
        <f t="shared" si="0"/>
        <v>0</v>
      </c>
      <c r="AS78" s="851"/>
      <c r="AT78" s="851"/>
      <c r="AU78" s="851"/>
      <c r="AV78" s="851"/>
      <c r="AW78" s="851"/>
      <c r="AX78" s="851"/>
      <c r="AY78" s="373">
        <f>'O1'!BI78</f>
        <v>0</v>
      </c>
      <c r="AZ78" s="709">
        <f t="shared" si="1"/>
        <v>0</v>
      </c>
      <c r="BA78" s="709"/>
      <c r="BB78" s="709"/>
      <c r="BC78" s="709"/>
      <c r="BD78" s="709"/>
      <c r="BE78" s="709"/>
      <c r="BF78" s="709"/>
      <c r="BG78" s="709"/>
      <c r="BH78" s="709"/>
      <c r="BI78" s="709"/>
      <c r="BJ78" s="709"/>
      <c r="BK78" s="709"/>
      <c r="BL78" s="782">
        <f t="shared" si="3"/>
        <v>0</v>
      </c>
      <c r="BM78" s="782"/>
      <c r="BN78" s="782"/>
      <c r="BO78" s="782"/>
      <c r="BP78" s="782"/>
      <c r="BQ78" s="782"/>
      <c r="BR78" s="782"/>
      <c r="BS78" s="564">
        <f t="shared" si="4"/>
        <v>0</v>
      </c>
      <c r="BT78" s="176"/>
      <c r="BU78" s="17"/>
      <c r="BV78" s="211">
        <f t="shared" si="5"/>
        <v>2</v>
      </c>
      <c r="BW78" s="212" t="str">
        <f t="shared" si="6"/>
        <v/>
      </c>
      <c r="BX78" s="213" t="str">
        <f t="shared" si="7"/>
        <v xml:space="preserve"> </v>
      </c>
      <c r="BY78" s="199"/>
      <c r="BZ78" s="249">
        <f>IF(AND(AY78&lt;&gt;"R",AY78&lt;&gt;"C",AY78&lt;&gt;"CF",AY78&lt;&gt;"F")=TRUE,BL78*'Q3'!$CA$20,IF(BS78="R",BL78,0))</f>
        <v>0</v>
      </c>
      <c r="CA78" s="249">
        <f>IF(AND(AY78&lt;&gt;"R",AY78&lt;&gt;"C",AY78&lt;&gt;"CF",AY78&lt;&gt;"F")=TRUE,BL78*'Q3'!$CA$21,IF(BS78="C",BL78,0))</f>
        <v>0</v>
      </c>
      <c r="CB78" s="249">
        <f>IF(AND(AY78&lt;&gt;"R",AY78&lt;&gt;"C",AY78&lt;&gt;"CF",AY78&lt;&gt;"F")=TRUE,BL78*'Q3'!$CA$22,IF(BS78="CF",BL78,0))</f>
        <v>0</v>
      </c>
      <c r="CC78" s="249">
        <f>IF(AND(AY78&lt;&gt;"R",AY78&lt;&gt;"C",AY78&lt;&gt;"CF",AY78&lt;&gt;"F")=TRUE,BL78*'Q3'!$CA$23,IF(BS78="F",BL78,0))</f>
        <v>0</v>
      </c>
      <c r="CD78" s="478">
        <f t="shared" si="8"/>
        <v>0</v>
      </c>
      <c r="CE78" s="29">
        <f>'O2'!B78</f>
        <v>0</v>
      </c>
      <c r="CF78" s="29">
        <f>'O2'!G78</f>
        <v>0</v>
      </c>
      <c r="CG78" s="29">
        <f>'O2'!AC78</f>
        <v>0</v>
      </c>
    </row>
    <row r="79" spans="2:85" ht="9.9499999999999993" customHeight="1">
      <c r="B79" s="867">
        <f>'O1'!B79</f>
        <v>0</v>
      </c>
      <c r="C79" s="868"/>
      <c r="D79" s="868"/>
      <c r="E79" s="868"/>
      <c r="F79" s="868"/>
      <c r="G79" s="869">
        <f>'O1'!G79</f>
        <v>0</v>
      </c>
      <c r="H79" s="869"/>
      <c r="I79" s="869"/>
      <c r="J79" s="869"/>
      <c r="K79" s="869"/>
      <c r="L79" s="869"/>
      <c r="M79" s="869"/>
      <c r="N79" s="869"/>
      <c r="O79" s="869"/>
      <c r="P79" s="869"/>
      <c r="Q79" s="869"/>
      <c r="R79" s="869"/>
      <c r="S79" s="869"/>
      <c r="T79" s="869"/>
      <c r="U79" s="869"/>
      <c r="V79" s="869"/>
      <c r="W79" s="869"/>
      <c r="X79" s="869"/>
      <c r="Y79" s="869"/>
      <c r="Z79" s="869"/>
      <c r="AA79" s="869"/>
      <c r="AB79" s="869"/>
      <c r="AC79" s="870">
        <f>'O1'!AC79</f>
        <v>0</v>
      </c>
      <c r="AD79" s="870"/>
      <c r="AE79" s="870"/>
      <c r="AF79" s="782">
        <f>'O1'!AF79</f>
        <v>0</v>
      </c>
      <c r="AG79" s="782"/>
      <c r="AH79" s="782"/>
      <c r="AI79" s="782"/>
      <c r="AJ79" s="782"/>
      <c r="AK79" s="782">
        <f>'O2'!AK79</f>
        <v>0</v>
      </c>
      <c r="AL79" s="782"/>
      <c r="AM79" s="782"/>
      <c r="AN79" s="782"/>
      <c r="AO79" s="782"/>
      <c r="AP79" s="782"/>
      <c r="AQ79" s="782"/>
      <c r="AR79" s="851">
        <f t="shared" si="0"/>
        <v>0</v>
      </c>
      <c r="AS79" s="851"/>
      <c r="AT79" s="851"/>
      <c r="AU79" s="851"/>
      <c r="AV79" s="851"/>
      <c r="AW79" s="851"/>
      <c r="AX79" s="851"/>
      <c r="AY79" s="373">
        <f>'O1'!BI79</f>
        <v>0</v>
      </c>
      <c r="AZ79" s="709">
        <f t="shared" si="1"/>
        <v>0</v>
      </c>
      <c r="BA79" s="709"/>
      <c r="BB79" s="709"/>
      <c r="BC79" s="709"/>
      <c r="BD79" s="709"/>
      <c r="BE79" s="709"/>
      <c r="BF79" s="709"/>
      <c r="BG79" s="709"/>
      <c r="BH79" s="709"/>
      <c r="BI79" s="709"/>
      <c r="BJ79" s="709"/>
      <c r="BK79" s="709"/>
      <c r="BL79" s="782">
        <f t="shared" si="3"/>
        <v>0</v>
      </c>
      <c r="BM79" s="782"/>
      <c r="BN79" s="782"/>
      <c r="BO79" s="782"/>
      <c r="BP79" s="782"/>
      <c r="BQ79" s="782"/>
      <c r="BR79" s="782"/>
      <c r="BS79" s="564">
        <f t="shared" si="4"/>
        <v>0</v>
      </c>
      <c r="BT79" s="176"/>
      <c r="BU79" s="17"/>
      <c r="BV79" s="211">
        <f t="shared" si="5"/>
        <v>2</v>
      </c>
      <c r="BW79" s="212" t="str">
        <f t="shared" si="6"/>
        <v/>
      </c>
      <c r="BX79" s="213" t="str">
        <f t="shared" si="7"/>
        <v xml:space="preserve"> </v>
      </c>
      <c r="BY79" s="199"/>
      <c r="BZ79" s="249">
        <f>IF(AND(AY79&lt;&gt;"R",AY79&lt;&gt;"C",AY79&lt;&gt;"CF",AY79&lt;&gt;"F")=TRUE,BL79*'Q3'!$CA$20,IF(BS79="R",BL79,0))</f>
        <v>0</v>
      </c>
      <c r="CA79" s="249">
        <f>IF(AND(AY79&lt;&gt;"R",AY79&lt;&gt;"C",AY79&lt;&gt;"CF",AY79&lt;&gt;"F")=TRUE,BL79*'Q3'!$CA$21,IF(BS79="C",BL79,0))</f>
        <v>0</v>
      </c>
      <c r="CB79" s="249">
        <f>IF(AND(AY79&lt;&gt;"R",AY79&lt;&gt;"C",AY79&lt;&gt;"CF",AY79&lt;&gt;"F")=TRUE,BL79*'Q3'!$CA$22,IF(BS79="CF",BL79,0))</f>
        <v>0</v>
      </c>
      <c r="CC79" s="249">
        <f>IF(AND(AY79&lt;&gt;"R",AY79&lt;&gt;"C",AY79&lt;&gt;"CF",AY79&lt;&gt;"F")=TRUE,BL79*'Q3'!$CA$23,IF(BS79="F",BL79,0))</f>
        <v>0</v>
      </c>
      <c r="CD79" s="478">
        <f t="shared" si="8"/>
        <v>0</v>
      </c>
      <c r="CE79" s="29">
        <f>'O2'!B79</f>
        <v>0</v>
      </c>
      <c r="CF79" s="29">
        <f>'O2'!G79</f>
        <v>0</v>
      </c>
      <c r="CG79" s="29">
        <f>'O2'!AC79</f>
        <v>0</v>
      </c>
    </row>
    <row r="80" spans="2:85" ht="9.9499999999999993" customHeight="1">
      <c r="B80" s="867">
        <f>'O1'!B80</f>
        <v>0</v>
      </c>
      <c r="C80" s="868"/>
      <c r="D80" s="868"/>
      <c r="E80" s="868"/>
      <c r="F80" s="868"/>
      <c r="G80" s="869">
        <f>'O1'!G80</f>
        <v>0</v>
      </c>
      <c r="H80" s="869"/>
      <c r="I80" s="869"/>
      <c r="J80" s="869"/>
      <c r="K80" s="869"/>
      <c r="L80" s="869"/>
      <c r="M80" s="869"/>
      <c r="N80" s="869"/>
      <c r="O80" s="869"/>
      <c r="P80" s="869"/>
      <c r="Q80" s="869"/>
      <c r="R80" s="869"/>
      <c r="S80" s="869"/>
      <c r="T80" s="869"/>
      <c r="U80" s="869"/>
      <c r="V80" s="869"/>
      <c r="W80" s="869"/>
      <c r="X80" s="869"/>
      <c r="Y80" s="869"/>
      <c r="Z80" s="869"/>
      <c r="AA80" s="869"/>
      <c r="AB80" s="869"/>
      <c r="AC80" s="870">
        <f>'O1'!AC80</f>
        <v>0</v>
      </c>
      <c r="AD80" s="870"/>
      <c r="AE80" s="870"/>
      <c r="AF80" s="782">
        <f>'O1'!AF80</f>
        <v>0</v>
      </c>
      <c r="AG80" s="782"/>
      <c r="AH80" s="782"/>
      <c r="AI80" s="782"/>
      <c r="AJ80" s="782"/>
      <c r="AK80" s="782">
        <f>'O2'!AK80</f>
        <v>0</v>
      </c>
      <c r="AL80" s="782"/>
      <c r="AM80" s="782"/>
      <c r="AN80" s="782"/>
      <c r="AO80" s="782"/>
      <c r="AP80" s="782"/>
      <c r="AQ80" s="782"/>
      <c r="AR80" s="851">
        <f t="shared" ref="AR80:AR143" si="10">ROUND(AF80*AK80,2)</f>
        <v>0</v>
      </c>
      <c r="AS80" s="851"/>
      <c r="AT80" s="851"/>
      <c r="AU80" s="851"/>
      <c r="AV80" s="851"/>
      <c r="AW80" s="851"/>
      <c r="AX80" s="851"/>
      <c r="AY80" s="373">
        <f>'O1'!BI80</f>
        <v>0</v>
      </c>
      <c r="AZ80" s="709">
        <f t="shared" ref="AZ80:AZ143" si="11">AF80</f>
        <v>0</v>
      </c>
      <c r="BA80" s="709"/>
      <c r="BB80" s="709"/>
      <c r="BC80" s="709"/>
      <c r="BD80" s="709"/>
      <c r="BE80" s="709"/>
      <c r="BF80" s="709"/>
      <c r="BG80" s="709"/>
      <c r="BH80" s="709"/>
      <c r="BI80" s="709"/>
      <c r="BJ80" s="709"/>
      <c r="BK80" s="709"/>
      <c r="BL80" s="782">
        <f t="shared" ref="BL80:BL143" si="12">ROUND(AZ80*BE80,2)</f>
        <v>0</v>
      </c>
      <c r="BM80" s="782"/>
      <c r="BN80" s="782"/>
      <c r="BO80" s="782"/>
      <c r="BP80" s="782"/>
      <c r="BQ80" s="782"/>
      <c r="BR80" s="782"/>
      <c r="BS80" s="564">
        <f t="shared" ref="BS80:BS143" si="13">AY80</f>
        <v>0</v>
      </c>
      <c r="BT80" s="176"/>
      <c r="BU80" s="17"/>
      <c r="BV80" s="211">
        <f t="shared" ref="BV80:BV143" si="14">IF(B80=0,BV79,IF(ISNONTEXT(B80)=TRUE,INT(B80),INT(LEFT(B80,FIND(".",B80)-1))))</f>
        <v>2</v>
      </c>
      <c r="BW80" s="212" t="str">
        <f t="shared" ref="BW80:BW143" si="15">IF(BW81=1,1,IF(B80&lt;&gt;0,1,IF(G80&lt;&gt;0,1,IF(AC80&lt;&gt;0,1,IF(AF80&lt;&gt;0,1,"")))))</f>
        <v/>
      </c>
      <c r="BX80" s="213" t="str">
        <f t="shared" ref="BX80:BX143" si="16">IF(BV80=0," ",IF(BV80&lt;&gt;BV79,BV80," "))</f>
        <v xml:space="preserve"> </v>
      </c>
      <c r="BY80" s="199"/>
      <c r="BZ80" s="249">
        <f>IF(AND(AY80&lt;&gt;"R",AY80&lt;&gt;"C",AY80&lt;&gt;"CF",AY80&lt;&gt;"F")=TRUE,BL80*'Q3'!$CA$20,IF(BS80="R",BL80,0))</f>
        <v>0</v>
      </c>
      <c r="CA80" s="249">
        <f>IF(AND(AY80&lt;&gt;"R",AY80&lt;&gt;"C",AY80&lt;&gt;"CF",AY80&lt;&gt;"F")=TRUE,BL80*'Q3'!$CA$21,IF(BS80="C",BL80,0))</f>
        <v>0</v>
      </c>
      <c r="CB80" s="249">
        <f>IF(AND(AY80&lt;&gt;"R",AY80&lt;&gt;"C",AY80&lt;&gt;"CF",AY80&lt;&gt;"F")=TRUE,BL80*'Q3'!$CA$22,IF(BS80="CF",BL80,0))</f>
        <v>0</v>
      </c>
      <c r="CC80" s="249">
        <f>IF(AND(AY80&lt;&gt;"R",AY80&lt;&gt;"C",AY80&lt;&gt;"CF",AY80&lt;&gt;"F")=TRUE,BL80*'Q3'!$CA$23,IF(BS80="F",BL80,0))</f>
        <v>0</v>
      </c>
      <c r="CD80" s="478">
        <f t="shared" ref="CD80:CD143" si="17">BL80</f>
        <v>0</v>
      </c>
      <c r="CE80" s="29">
        <f>'O2'!B80</f>
        <v>0</v>
      </c>
      <c r="CF80" s="29">
        <f>'O2'!G80</f>
        <v>0</v>
      </c>
      <c r="CG80" s="29">
        <f>'O2'!AC80</f>
        <v>0</v>
      </c>
    </row>
    <row r="81" spans="2:85" ht="9.9499999999999993" customHeight="1">
      <c r="B81" s="867">
        <f>'O1'!B81</f>
        <v>0</v>
      </c>
      <c r="C81" s="868"/>
      <c r="D81" s="868"/>
      <c r="E81" s="868"/>
      <c r="F81" s="868"/>
      <c r="G81" s="869">
        <f>'O1'!G81</f>
        <v>0</v>
      </c>
      <c r="H81" s="869"/>
      <c r="I81" s="869"/>
      <c r="J81" s="869"/>
      <c r="K81" s="869"/>
      <c r="L81" s="869"/>
      <c r="M81" s="869"/>
      <c r="N81" s="869"/>
      <c r="O81" s="869"/>
      <c r="P81" s="869"/>
      <c r="Q81" s="869"/>
      <c r="R81" s="869"/>
      <c r="S81" s="869"/>
      <c r="T81" s="869"/>
      <c r="U81" s="869"/>
      <c r="V81" s="869"/>
      <c r="W81" s="869"/>
      <c r="X81" s="869"/>
      <c r="Y81" s="869"/>
      <c r="Z81" s="869"/>
      <c r="AA81" s="869"/>
      <c r="AB81" s="869"/>
      <c r="AC81" s="870">
        <f>'O1'!AC81</f>
        <v>0</v>
      </c>
      <c r="AD81" s="870"/>
      <c r="AE81" s="870"/>
      <c r="AF81" s="782">
        <f>'O1'!AF81</f>
        <v>0</v>
      </c>
      <c r="AG81" s="782"/>
      <c r="AH81" s="782"/>
      <c r="AI81" s="782"/>
      <c r="AJ81" s="782"/>
      <c r="AK81" s="782">
        <f>'O2'!AK81</f>
        <v>0</v>
      </c>
      <c r="AL81" s="782"/>
      <c r="AM81" s="782"/>
      <c r="AN81" s="782"/>
      <c r="AO81" s="782"/>
      <c r="AP81" s="782"/>
      <c r="AQ81" s="782"/>
      <c r="AR81" s="851">
        <f t="shared" si="10"/>
        <v>0</v>
      </c>
      <c r="AS81" s="851"/>
      <c r="AT81" s="851"/>
      <c r="AU81" s="851"/>
      <c r="AV81" s="851"/>
      <c r="AW81" s="851"/>
      <c r="AX81" s="851"/>
      <c r="AY81" s="373">
        <f>'O1'!BI81</f>
        <v>0</v>
      </c>
      <c r="AZ81" s="709">
        <f t="shared" si="11"/>
        <v>0</v>
      </c>
      <c r="BA81" s="709"/>
      <c r="BB81" s="709"/>
      <c r="BC81" s="709"/>
      <c r="BD81" s="709"/>
      <c r="BE81" s="709"/>
      <c r="BF81" s="709"/>
      <c r="BG81" s="709"/>
      <c r="BH81" s="709"/>
      <c r="BI81" s="709"/>
      <c r="BJ81" s="709"/>
      <c r="BK81" s="709"/>
      <c r="BL81" s="782">
        <f t="shared" si="12"/>
        <v>0</v>
      </c>
      <c r="BM81" s="782"/>
      <c r="BN81" s="782"/>
      <c r="BO81" s="782"/>
      <c r="BP81" s="782"/>
      <c r="BQ81" s="782"/>
      <c r="BR81" s="782"/>
      <c r="BS81" s="564">
        <f t="shared" si="13"/>
        <v>0</v>
      </c>
      <c r="BT81" s="176"/>
      <c r="BU81" s="17"/>
      <c r="BV81" s="211">
        <f t="shared" si="14"/>
        <v>2</v>
      </c>
      <c r="BW81" s="212" t="str">
        <f t="shared" si="15"/>
        <v/>
      </c>
      <c r="BX81" s="213" t="str">
        <f t="shared" si="16"/>
        <v xml:space="preserve"> </v>
      </c>
      <c r="BY81" s="199"/>
      <c r="BZ81" s="249">
        <f>IF(AND(AY81&lt;&gt;"R",AY81&lt;&gt;"C",AY81&lt;&gt;"CF",AY81&lt;&gt;"F")=TRUE,BL81*'Q3'!$CA$20,IF(BS81="R",BL81,0))</f>
        <v>0</v>
      </c>
      <c r="CA81" s="249">
        <f>IF(AND(AY81&lt;&gt;"R",AY81&lt;&gt;"C",AY81&lt;&gt;"CF",AY81&lt;&gt;"F")=TRUE,BL81*'Q3'!$CA$21,IF(BS81="C",BL81,0))</f>
        <v>0</v>
      </c>
      <c r="CB81" s="249">
        <f>IF(AND(AY81&lt;&gt;"R",AY81&lt;&gt;"C",AY81&lt;&gt;"CF",AY81&lt;&gt;"F")=TRUE,BL81*'Q3'!$CA$22,IF(BS81="CF",BL81,0))</f>
        <v>0</v>
      </c>
      <c r="CC81" s="249">
        <f>IF(AND(AY81&lt;&gt;"R",AY81&lt;&gt;"C",AY81&lt;&gt;"CF",AY81&lt;&gt;"F")=TRUE,BL81*'Q3'!$CA$23,IF(BS81="F",BL81,0))</f>
        <v>0</v>
      </c>
      <c r="CD81" s="478">
        <f t="shared" si="17"/>
        <v>0</v>
      </c>
      <c r="CE81" s="29">
        <f>'O2'!B81</f>
        <v>0</v>
      </c>
      <c r="CF81" s="29">
        <f>'O2'!G81</f>
        <v>0</v>
      </c>
      <c r="CG81" s="29">
        <f>'O2'!AC81</f>
        <v>0</v>
      </c>
    </row>
    <row r="82" spans="2:85" ht="9.9499999999999993" customHeight="1">
      <c r="B82" s="867">
        <f>'O1'!B82</f>
        <v>0</v>
      </c>
      <c r="C82" s="868"/>
      <c r="D82" s="868"/>
      <c r="E82" s="868"/>
      <c r="F82" s="868"/>
      <c r="G82" s="869">
        <f>'O1'!G82</f>
        <v>0</v>
      </c>
      <c r="H82" s="869"/>
      <c r="I82" s="869"/>
      <c r="J82" s="869"/>
      <c r="K82" s="869"/>
      <c r="L82" s="869"/>
      <c r="M82" s="869"/>
      <c r="N82" s="869"/>
      <c r="O82" s="869"/>
      <c r="P82" s="869"/>
      <c r="Q82" s="869"/>
      <c r="R82" s="869"/>
      <c r="S82" s="869"/>
      <c r="T82" s="869"/>
      <c r="U82" s="869"/>
      <c r="V82" s="869"/>
      <c r="W82" s="869"/>
      <c r="X82" s="869"/>
      <c r="Y82" s="869"/>
      <c r="Z82" s="869"/>
      <c r="AA82" s="869"/>
      <c r="AB82" s="869"/>
      <c r="AC82" s="870">
        <f>'O1'!AC82</f>
        <v>0</v>
      </c>
      <c r="AD82" s="870"/>
      <c r="AE82" s="870"/>
      <c r="AF82" s="782">
        <f>'O1'!AF82</f>
        <v>0</v>
      </c>
      <c r="AG82" s="782"/>
      <c r="AH82" s="782"/>
      <c r="AI82" s="782"/>
      <c r="AJ82" s="782"/>
      <c r="AK82" s="782">
        <f>'O2'!AK82</f>
        <v>0</v>
      </c>
      <c r="AL82" s="782"/>
      <c r="AM82" s="782"/>
      <c r="AN82" s="782"/>
      <c r="AO82" s="782"/>
      <c r="AP82" s="782"/>
      <c r="AQ82" s="782"/>
      <c r="AR82" s="851">
        <f t="shared" si="10"/>
        <v>0</v>
      </c>
      <c r="AS82" s="851"/>
      <c r="AT82" s="851"/>
      <c r="AU82" s="851"/>
      <c r="AV82" s="851"/>
      <c r="AW82" s="851"/>
      <c r="AX82" s="851"/>
      <c r="AY82" s="373">
        <f>'O1'!BI82</f>
        <v>0</v>
      </c>
      <c r="AZ82" s="709">
        <f t="shared" si="11"/>
        <v>0</v>
      </c>
      <c r="BA82" s="709"/>
      <c r="BB82" s="709"/>
      <c r="BC82" s="709"/>
      <c r="BD82" s="709"/>
      <c r="BE82" s="709"/>
      <c r="BF82" s="709"/>
      <c r="BG82" s="709"/>
      <c r="BH82" s="709"/>
      <c r="BI82" s="709"/>
      <c r="BJ82" s="709"/>
      <c r="BK82" s="709"/>
      <c r="BL82" s="782">
        <f t="shared" si="12"/>
        <v>0</v>
      </c>
      <c r="BM82" s="782"/>
      <c r="BN82" s="782"/>
      <c r="BO82" s="782"/>
      <c r="BP82" s="782"/>
      <c r="BQ82" s="782"/>
      <c r="BR82" s="782"/>
      <c r="BS82" s="564">
        <f t="shared" si="13"/>
        <v>0</v>
      </c>
      <c r="BT82" s="176"/>
      <c r="BU82" s="17"/>
      <c r="BV82" s="211">
        <f t="shared" si="14"/>
        <v>2</v>
      </c>
      <c r="BW82" s="212" t="str">
        <f t="shared" si="15"/>
        <v/>
      </c>
      <c r="BX82" s="213" t="str">
        <f t="shared" si="16"/>
        <v xml:space="preserve"> </v>
      </c>
      <c r="BY82" s="199"/>
      <c r="BZ82" s="249">
        <f>IF(AND(AY82&lt;&gt;"R",AY82&lt;&gt;"C",AY82&lt;&gt;"CF",AY82&lt;&gt;"F")=TRUE,BL82*'Q3'!$CA$20,IF(BS82="R",BL82,0))</f>
        <v>0</v>
      </c>
      <c r="CA82" s="249">
        <f>IF(AND(AY82&lt;&gt;"R",AY82&lt;&gt;"C",AY82&lt;&gt;"CF",AY82&lt;&gt;"F")=TRUE,BL82*'Q3'!$CA$21,IF(BS82="C",BL82,0))</f>
        <v>0</v>
      </c>
      <c r="CB82" s="249">
        <f>IF(AND(AY82&lt;&gt;"R",AY82&lt;&gt;"C",AY82&lt;&gt;"CF",AY82&lt;&gt;"F")=TRUE,BL82*'Q3'!$CA$22,IF(BS82="CF",BL82,0))</f>
        <v>0</v>
      </c>
      <c r="CC82" s="249">
        <f>IF(AND(AY82&lt;&gt;"R",AY82&lt;&gt;"C",AY82&lt;&gt;"CF",AY82&lt;&gt;"F")=TRUE,BL82*'Q3'!$CA$23,IF(BS82="F",BL82,0))</f>
        <v>0</v>
      </c>
      <c r="CD82" s="478">
        <f t="shared" si="17"/>
        <v>0</v>
      </c>
      <c r="CE82" s="29">
        <f>'O2'!B82</f>
        <v>0</v>
      </c>
      <c r="CF82" s="29">
        <f>'O2'!G82</f>
        <v>0</v>
      </c>
      <c r="CG82" s="29">
        <f>'O2'!AC82</f>
        <v>0</v>
      </c>
    </row>
    <row r="83" spans="2:85" ht="9.9499999999999993" customHeight="1">
      <c r="B83" s="867">
        <f>'O1'!B83</f>
        <v>0</v>
      </c>
      <c r="C83" s="868"/>
      <c r="D83" s="868"/>
      <c r="E83" s="868"/>
      <c r="F83" s="868"/>
      <c r="G83" s="869">
        <f>'O1'!G83</f>
        <v>0</v>
      </c>
      <c r="H83" s="869"/>
      <c r="I83" s="869"/>
      <c r="J83" s="869"/>
      <c r="K83" s="869"/>
      <c r="L83" s="869"/>
      <c r="M83" s="869"/>
      <c r="N83" s="869"/>
      <c r="O83" s="869"/>
      <c r="P83" s="869"/>
      <c r="Q83" s="869"/>
      <c r="R83" s="869"/>
      <c r="S83" s="869"/>
      <c r="T83" s="869"/>
      <c r="U83" s="869"/>
      <c r="V83" s="869"/>
      <c r="W83" s="869"/>
      <c r="X83" s="869"/>
      <c r="Y83" s="869"/>
      <c r="Z83" s="869"/>
      <c r="AA83" s="869"/>
      <c r="AB83" s="869"/>
      <c r="AC83" s="870">
        <f>'O1'!AC83</f>
        <v>0</v>
      </c>
      <c r="AD83" s="870"/>
      <c r="AE83" s="870"/>
      <c r="AF83" s="782">
        <f>'O1'!AF83</f>
        <v>0</v>
      </c>
      <c r="AG83" s="782"/>
      <c r="AH83" s="782"/>
      <c r="AI83" s="782"/>
      <c r="AJ83" s="782"/>
      <c r="AK83" s="782">
        <f>'O2'!AK83</f>
        <v>0</v>
      </c>
      <c r="AL83" s="782"/>
      <c r="AM83" s="782"/>
      <c r="AN83" s="782"/>
      <c r="AO83" s="782"/>
      <c r="AP83" s="782"/>
      <c r="AQ83" s="782"/>
      <c r="AR83" s="851">
        <f t="shared" si="10"/>
        <v>0</v>
      </c>
      <c r="AS83" s="851"/>
      <c r="AT83" s="851"/>
      <c r="AU83" s="851"/>
      <c r="AV83" s="851"/>
      <c r="AW83" s="851"/>
      <c r="AX83" s="851"/>
      <c r="AY83" s="373">
        <f>'O1'!BI83</f>
        <v>0</v>
      </c>
      <c r="AZ83" s="709">
        <f t="shared" si="11"/>
        <v>0</v>
      </c>
      <c r="BA83" s="709"/>
      <c r="BB83" s="709"/>
      <c r="BC83" s="709"/>
      <c r="BD83" s="709"/>
      <c r="BE83" s="709"/>
      <c r="BF83" s="709"/>
      <c r="BG83" s="709"/>
      <c r="BH83" s="709"/>
      <c r="BI83" s="709"/>
      <c r="BJ83" s="709"/>
      <c r="BK83" s="709"/>
      <c r="BL83" s="782">
        <f t="shared" si="12"/>
        <v>0</v>
      </c>
      <c r="BM83" s="782"/>
      <c r="BN83" s="782"/>
      <c r="BO83" s="782"/>
      <c r="BP83" s="782"/>
      <c r="BQ83" s="782"/>
      <c r="BR83" s="782"/>
      <c r="BS83" s="564">
        <f t="shared" si="13"/>
        <v>0</v>
      </c>
      <c r="BT83" s="178"/>
      <c r="BU83" s="17"/>
      <c r="BV83" s="211">
        <f t="shared" si="14"/>
        <v>2</v>
      </c>
      <c r="BW83" s="212" t="str">
        <f t="shared" si="15"/>
        <v/>
      </c>
      <c r="BX83" s="213" t="str">
        <f t="shared" si="16"/>
        <v xml:space="preserve"> </v>
      </c>
      <c r="BY83" s="199"/>
      <c r="BZ83" s="249">
        <f>IF(AND(AY83&lt;&gt;"R",AY83&lt;&gt;"C",AY83&lt;&gt;"CF",AY83&lt;&gt;"F")=TRUE,BL83*'Q3'!$CA$20,IF(BS83="R",BL83,0))</f>
        <v>0</v>
      </c>
      <c r="CA83" s="249">
        <f>IF(AND(AY83&lt;&gt;"R",AY83&lt;&gt;"C",AY83&lt;&gt;"CF",AY83&lt;&gt;"F")=TRUE,BL83*'Q3'!$CA$21,IF(BS83="C",BL83,0))</f>
        <v>0</v>
      </c>
      <c r="CB83" s="249">
        <f>IF(AND(AY83&lt;&gt;"R",AY83&lt;&gt;"C",AY83&lt;&gt;"CF",AY83&lt;&gt;"F")=TRUE,BL83*'Q3'!$CA$22,IF(BS83="CF",BL83,0))</f>
        <v>0</v>
      </c>
      <c r="CC83" s="249">
        <f>IF(AND(AY83&lt;&gt;"R",AY83&lt;&gt;"C",AY83&lt;&gt;"CF",AY83&lt;&gt;"F")=TRUE,BL83*'Q3'!$CA$23,IF(BS83="F",BL83,0))</f>
        <v>0</v>
      </c>
      <c r="CD83" s="478">
        <f t="shared" si="17"/>
        <v>0</v>
      </c>
      <c r="CE83" s="29">
        <f>'O2'!B83</f>
        <v>0</v>
      </c>
      <c r="CF83" s="29">
        <f>'O2'!G83</f>
        <v>0</v>
      </c>
      <c r="CG83" s="29">
        <f>'O2'!AC83</f>
        <v>0</v>
      </c>
    </row>
    <row r="84" spans="2:85" ht="9.9499999999999993" customHeight="1">
      <c r="B84" s="867">
        <f>'O1'!B84</f>
        <v>0</v>
      </c>
      <c r="C84" s="868"/>
      <c r="D84" s="868"/>
      <c r="E84" s="868"/>
      <c r="F84" s="868"/>
      <c r="G84" s="869">
        <f>'O1'!G84</f>
        <v>0</v>
      </c>
      <c r="H84" s="869"/>
      <c r="I84" s="869"/>
      <c r="J84" s="869"/>
      <c r="K84" s="869"/>
      <c r="L84" s="869"/>
      <c r="M84" s="869"/>
      <c r="N84" s="869"/>
      <c r="O84" s="869"/>
      <c r="P84" s="869"/>
      <c r="Q84" s="869"/>
      <c r="R84" s="869"/>
      <c r="S84" s="869"/>
      <c r="T84" s="869"/>
      <c r="U84" s="869"/>
      <c r="V84" s="869"/>
      <c r="W84" s="869"/>
      <c r="X84" s="869"/>
      <c r="Y84" s="869"/>
      <c r="Z84" s="869"/>
      <c r="AA84" s="869"/>
      <c r="AB84" s="869"/>
      <c r="AC84" s="870">
        <f>'O1'!AC84</f>
        <v>0</v>
      </c>
      <c r="AD84" s="870"/>
      <c r="AE84" s="870"/>
      <c r="AF84" s="782">
        <f>'O1'!AF84</f>
        <v>0</v>
      </c>
      <c r="AG84" s="782"/>
      <c r="AH84" s="782"/>
      <c r="AI84" s="782"/>
      <c r="AJ84" s="782"/>
      <c r="AK84" s="782">
        <f>'O2'!AK84</f>
        <v>0</v>
      </c>
      <c r="AL84" s="782"/>
      <c r="AM84" s="782"/>
      <c r="AN84" s="782"/>
      <c r="AO84" s="782"/>
      <c r="AP84" s="782"/>
      <c r="AQ84" s="782"/>
      <c r="AR84" s="851">
        <f t="shared" si="10"/>
        <v>0</v>
      </c>
      <c r="AS84" s="851"/>
      <c r="AT84" s="851"/>
      <c r="AU84" s="851"/>
      <c r="AV84" s="851"/>
      <c r="AW84" s="851"/>
      <c r="AX84" s="851"/>
      <c r="AY84" s="373">
        <f>'O1'!BI84</f>
        <v>0</v>
      </c>
      <c r="AZ84" s="709">
        <f t="shared" si="11"/>
        <v>0</v>
      </c>
      <c r="BA84" s="709"/>
      <c r="BB84" s="709"/>
      <c r="BC84" s="709"/>
      <c r="BD84" s="709"/>
      <c r="BE84" s="709"/>
      <c r="BF84" s="709"/>
      <c r="BG84" s="709"/>
      <c r="BH84" s="709"/>
      <c r="BI84" s="709"/>
      <c r="BJ84" s="709"/>
      <c r="BK84" s="709"/>
      <c r="BL84" s="782">
        <f t="shared" si="12"/>
        <v>0</v>
      </c>
      <c r="BM84" s="782"/>
      <c r="BN84" s="782"/>
      <c r="BO84" s="782"/>
      <c r="BP84" s="782"/>
      <c r="BQ84" s="782"/>
      <c r="BR84" s="782"/>
      <c r="BS84" s="564">
        <f t="shared" si="13"/>
        <v>0</v>
      </c>
      <c r="BT84" s="176"/>
      <c r="BU84" s="17"/>
      <c r="BV84" s="211">
        <f t="shared" si="14"/>
        <v>2</v>
      </c>
      <c r="BW84" s="212" t="str">
        <f t="shared" si="15"/>
        <v/>
      </c>
      <c r="BX84" s="213" t="str">
        <f t="shared" si="16"/>
        <v xml:space="preserve"> </v>
      </c>
      <c r="BY84" s="199"/>
      <c r="BZ84" s="249">
        <f>IF(AND(AY84&lt;&gt;"R",AY84&lt;&gt;"C",AY84&lt;&gt;"CF",AY84&lt;&gt;"F")=TRUE,BL84*'Q3'!$CA$20,IF(BS84="R",BL84,0))</f>
        <v>0</v>
      </c>
      <c r="CA84" s="249">
        <f>IF(AND(AY84&lt;&gt;"R",AY84&lt;&gt;"C",AY84&lt;&gt;"CF",AY84&lt;&gt;"F")=TRUE,BL84*'Q3'!$CA$21,IF(BS84="C",BL84,0))</f>
        <v>0</v>
      </c>
      <c r="CB84" s="249">
        <f>IF(AND(AY84&lt;&gt;"R",AY84&lt;&gt;"C",AY84&lt;&gt;"CF",AY84&lt;&gt;"F")=TRUE,BL84*'Q3'!$CA$22,IF(BS84="CF",BL84,0))</f>
        <v>0</v>
      </c>
      <c r="CC84" s="249">
        <f>IF(AND(AY84&lt;&gt;"R",AY84&lt;&gt;"C",AY84&lt;&gt;"CF",AY84&lt;&gt;"F")=TRUE,BL84*'Q3'!$CA$23,IF(BS84="F",BL84,0))</f>
        <v>0</v>
      </c>
      <c r="CD84" s="478">
        <f t="shared" si="17"/>
        <v>0</v>
      </c>
      <c r="CE84" s="29">
        <f>'O2'!B84</f>
        <v>0</v>
      </c>
      <c r="CF84" s="29">
        <f>'O2'!G84</f>
        <v>0</v>
      </c>
      <c r="CG84" s="29">
        <f>'O2'!AC84</f>
        <v>0</v>
      </c>
    </row>
    <row r="85" spans="2:85" ht="9.9499999999999993" customHeight="1">
      <c r="B85" s="867">
        <f>'O1'!B85</f>
        <v>0</v>
      </c>
      <c r="C85" s="868"/>
      <c r="D85" s="868"/>
      <c r="E85" s="868"/>
      <c r="F85" s="868"/>
      <c r="G85" s="869">
        <f>'O1'!G85</f>
        <v>0</v>
      </c>
      <c r="H85" s="869"/>
      <c r="I85" s="869"/>
      <c r="J85" s="869"/>
      <c r="K85" s="869"/>
      <c r="L85" s="869"/>
      <c r="M85" s="869"/>
      <c r="N85" s="869"/>
      <c r="O85" s="869"/>
      <c r="P85" s="869"/>
      <c r="Q85" s="869"/>
      <c r="R85" s="869"/>
      <c r="S85" s="869"/>
      <c r="T85" s="869"/>
      <c r="U85" s="869"/>
      <c r="V85" s="869"/>
      <c r="W85" s="869"/>
      <c r="X85" s="869"/>
      <c r="Y85" s="869"/>
      <c r="Z85" s="869"/>
      <c r="AA85" s="869"/>
      <c r="AB85" s="869"/>
      <c r="AC85" s="870">
        <f>'O1'!AC85</f>
        <v>0</v>
      </c>
      <c r="AD85" s="870"/>
      <c r="AE85" s="870"/>
      <c r="AF85" s="782">
        <f>'O1'!AF85</f>
        <v>0</v>
      </c>
      <c r="AG85" s="782"/>
      <c r="AH85" s="782"/>
      <c r="AI85" s="782"/>
      <c r="AJ85" s="782"/>
      <c r="AK85" s="782">
        <f>'O2'!AK85</f>
        <v>0</v>
      </c>
      <c r="AL85" s="782"/>
      <c r="AM85" s="782"/>
      <c r="AN85" s="782"/>
      <c r="AO85" s="782"/>
      <c r="AP85" s="782"/>
      <c r="AQ85" s="782"/>
      <c r="AR85" s="851">
        <f t="shared" si="10"/>
        <v>0</v>
      </c>
      <c r="AS85" s="851"/>
      <c r="AT85" s="851"/>
      <c r="AU85" s="851"/>
      <c r="AV85" s="851"/>
      <c r="AW85" s="851"/>
      <c r="AX85" s="851"/>
      <c r="AY85" s="373">
        <f>'O1'!BI85</f>
        <v>0</v>
      </c>
      <c r="AZ85" s="709">
        <f t="shared" si="11"/>
        <v>0</v>
      </c>
      <c r="BA85" s="709"/>
      <c r="BB85" s="709"/>
      <c r="BC85" s="709"/>
      <c r="BD85" s="709"/>
      <c r="BE85" s="709"/>
      <c r="BF85" s="709"/>
      <c r="BG85" s="709"/>
      <c r="BH85" s="709"/>
      <c r="BI85" s="709"/>
      <c r="BJ85" s="709"/>
      <c r="BK85" s="709"/>
      <c r="BL85" s="782">
        <f t="shared" si="12"/>
        <v>0</v>
      </c>
      <c r="BM85" s="782"/>
      <c r="BN85" s="782"/>
      <c r="BO85" s="782"/>
      <c r="BP85" s="782"/>
      <c r="BQ85" s="782"/>
      <c r="BR85" s="782"/>
      <c r="BS85" s="564">
        <f t="shared" si="13"/>
        <v>0</v>
      </c>
      <c r="BT85" s="178"/>
      <c r="BU85" s="17"/>
      <c r="BV85" s="211">
        <f t="shared" si="14"/>
        <v>2</v>
      </c>
      <c r="BW85" s="212" t="str">
        <f t="shared" si="15"/>
        <v/>
      </c>
      <c r="BX85" s="213" t="str">
        <f t="shared" si="16"/>
        <v xml:space="preserve"> </v>
      </c>
      <c r="BY85" s="199"/>
      <c r="BZ85" s="249">
        <f>IF(AND(AY85&lt;&gt;"R",AY85&lt;&gt;"C",AY85&lt;&gt;"CF",AY85&lt;&gt;"F")=TRUE,BL85*'Q3'!$CA$20,IF(BS85="R",BL85,0))</f>
        <v>0</v>
      </c>
      <c r="CA85" s="249">
        <f>IF(AND(AY85&lt;&gt;"R",AY85&lt;&gt;"C",AY85&lt;&gt;"CF",AY85&lt;&gt;"F")=TRUE,BL85*'Q3'!$CA$21,IF(BS85="C",BL85,0))</f>
        <v>0</v>
      </c>
      <c r="CB85" s="249">
        <f>IF(AND(AY85&lt;&gt;"R",AY85&lt;&gt;"C",AY85&lt;&gt;"CF",AY85&lt;&gt;"F")=TRUE,BL85*'Q3'!$CA$22,IF(BS85="CF",BL85,0))</f>
        <v>0</v>
      </c>
      <c r="CC85" s="249">
        <f>IF(AND(AY85&lt;&gt;"R",AY85&lt;&gt;"C",AY85&lt;&gt;"CF",AY85&lt;&gt;"F")=TRUE,BL85*'Q3'!$CA$23,IF(BS85="F",BL85,0))</f>
        <v>0</v>
      </c>
      <c r="CD85" s="478">
        <f t="shared" si="17"/>
        <v>0</v>
      </c>
      <c r="CE85" s="29">
        <f>'O2'!B85</f>
        <v>0</v>
      </c>
      <c r="CF85" s="29">
        <f>'O2'!G85</f>
        <v>0</v>
      </c>
      <c r="CG85" s="29">
        <f>'O2'!AC85</f>
        <v>0</v>
      </c>
    </row>
    <row r="86" spans="2:85" ht="9.9499999999999993" customHeight="1">
      <c r="B86" s="867">
        <f>'O1'!B86</f>
        <v>0</v>
      </c>
      <c r="C86" s="868"/>
      <c r="D86" s="868"/>
      <c r="E86" s="868"/>
      <c r="F86" s="868"/>
      <c r="G86" s="869">
        <f>'O1'!G86</f>
        <v>0</v>
      </c>
      <c r="H86" s="869"/>
      <c r="I86" s="869"/>
      <c r="J86" s="869"/>
      <c r="K86" s="869"/>
      <c r="L86" s="869"/>
      <c r="M86" s="869"/>
      <c r="N86" s="869"/>
      <c r="O86" s="869"/>
      <c r="P86" s="869"/>
      <c r="Q86" s="869"/>
      <c r="R86" s="869"/>
      <c r="S86" s="869"/>
      <c r="T86" s="869"/>
      <c r="U86" s="869"/>
      <c r="V86" s="869"/>
      <c r="W86" s="869"/>
      <c r="X86" s="869"/>
      <c r="Y86" s="869"/>
      <c r="Z86" s="869"/>
      <c r="AA86" s="869"/>
      <c r="AB86" s="869"/>
      <c r="AC86" s="870">
        <f>'O1'!AC86</f>
        <v>0</v>
      </c>
      <c r="AD86" s="870"/>
      <c r="AE86" s="870"/>
      <c r="AF86" s="782">
        <f>'O1'!AF86</f>
        <v>0</v>
      </c>
      <c r="AG86" s="782"/>
      <c r="AH86" s="782"/>
      <c r="AI86" s="782"/>
      <c r="AJ86" s="782"/>
      <c r="AK86" s="782">
        <f>'O2'!AK86</f>
        <v>0</v>
      </c>
      <c r="AL86" s="782"/>
      <c r="AM86" s="782"/>
      <c r="AN86" s="782"/>
      <c r="AO86" s="782"/>
      <c r="AP86" s="782"/>
      <c r="AQ86" s="782"/>
      <c r="AR86" s="851">
        <f t="shared" si="10"/>
        <v>0</v>
      </c>
      <c r="AS86" s="851"/>
      <c r="AT86" s="851"/>
      <c r="AU86" s="851"/>
      <c r="AV86" s="851"/>
      <c r="AW86" s="851"/>
      <c r="AX86" s="851"/>
      <c r="AY86" s="373">
        <f>'O1'!BI86</f>
        <v>0</v>
      </c>
      <c r="AZ86" s="709">
        <f t="shared" si="11"/>
        <v>0</v>
      </c>
      <c r="BA86" s="709"/>
      <c r="BB86" s="709"/>
      <c r="BC86" s="709"/>
      <c r="BD86" s="709"/>
      <c r="BE86" s="709"/>
      <c r="BF86" s="709"/>
      <c r="BG86" s="709"/>
      <c r="BH86" s="709"/>
      <c r="BI86" s="709"/>
      <c r="BJ86" s="709"/>
      <c r="BK86" s="709"/>
      <c r="BL86" s="782">
        <f t="shared" si="12"/>
        <v>0</v>
      </c>
      <c r="BM86" s="782"/>
      <c r="BN86" s="782"/>
      <c r="BO86" s="782"/>
      <c r="BP86" s="782"/>
      <c r="BQ86" s="782"/>
      <c r="BR86" s="782"/>
      <c r="BS86" s="564">
        <f t="shared" si="13"/>
        <v>0</v>
      </c>
      <c r="BT86" s="176"/>
      <c r="BU86" s="17"/>
      <c r="BV86" s="211">
        <f t="shared" si="14"/>
        <v>2</v>
      </c>
      <c r="BW86" s="212" t="str">
        <f t="shared" si="15"/>
        <v/>
      </c>
      <c r="BX86" s="213" t="str">
        <f t="shared" si="16"/>
        <v xml:space="preserve"> </v>
      </c>
      <c r="BY86" s="199"/>
      <c r="BZ86" s="249">
        <f>IF(AND(AY86&lt;&gt;"R",AY86&lt;&gt;"C",AY86&lt;&gt;"CF",AY86&lt;&gt;"F")=TRUE,BL86*'Q3'!$CA$20,IF(BS86="R",BL86,0))</f>
        <v>0</v>
      </c>
      <c r="CA86" s="249">
        <f>IF(AND(AY86&lt;&gt;"R",AY86&lt;&gt;"C",AY86&lt;&gt;"CF",AY86&lt;&gt;"F")=TRUE,BL86*'Q3'!$CA$21,IF(BS86="C",BL86,0))</f>
        <v>0</v>
      </c>
      <c r="CB86" s="249">
        <f>IF(AND(AY86&lt;&gt;"R",AY86&lt;&gt;"C",AY86&lt;&gt;"CF",AY86&lt;&gt;"F")=TRUE,BL86*'Q3'!$CA$22,IF(BS86="CF",BL86,0))</f>
        <v>0</v>
      </c>
      <c r="CC86" s="249">
        <f>IF(AND(AY86&lt;&gt;"R",AY86&lt;&gt;"C",AY86&lt;&gt;"CF",AY86&lt;&gt;"F")=TRUE,BL86*'Q3'!$CA$23,IF(BS86="F",BL86,0))</f>
        <v>0</v>
      </c>
      <c r="CD86" s="478">
        <f t="shared" si="17"/>
        <v>0</v>
      </c>
      <c r="CE86" s="29">
        <f>'O2'!B86</f>
        <v>0</v>
      </c>
      <c r="CF86" s="29">
        <f>'O2'!G86</f>
        <v>0</v>
      </c>
      <c r="CG86" s="29">
        <f>'O2'!AC86</f>
        <v>0</v>
      </c>
    </row>
    <row r="87" spans="2:85" ht="9.9499999999999993" customHeight="1">
      <c r="B87" s="867">
        <f>'O1'!B87</f>
        <v>0</v>
      </c>
      <c r="C87" s="868"/>
      <c r="D87" s="868"/>
      <c r="E87" s="868"/>
      <c r="F87" s="868"/>
      <c r="G87" s="869">
        <f>'O1'!G87</f>
        <v>0</v>
      </c>
      <c r="H87" s="869"/>
      <c r="I87" s="869"/>
      <c r="J87" s="869"/>
      <c r="K87" s="869"/>
      <c r="L87" s="869"/>
      <c r="M87" s="869"/>
      <c r="N87" s="869"/>
      <c r="O87" s="869"/>
      <c r="P87" s="869"/>
      <c r="Q87" s="869"/>
      <c r="R87" s="869"/>
      <c r="S87" s="869"/>
      <c r="T87" s="869"/>
      <c r="U87" s="869"/>
      <c r="V87" s="869"/>
      <c r="W87" s="869"/>
      <c r="X87" s="869"/>
      <c r="Y87" s="869"/>
      <c r="Z87" s="869"/>
      <c r="AA87" s="869"/>
      <c r="AB87" s="869"/>
      <c r="AC87" s="870">
        <f>'O1'!AC87</f>
        <v>0</v>
      </c>
      <c r="AD87" s="870"/>
      <c r="AE87" s="870"/>
      <c r="AF87" s="782">
        <f>'O1'!AF87</f>
        <v>0</v>
      </c>
      <c r="AG87" s="782"/>
      <c r="AH87" s="782"/>
      <c r="AI87" s="782"/>
      <c r="AJ87" s="782"/>
      <c r="AK87" s="782">
        <f>'O2'!AK87</f>
        <v>0</v>
      </c>
      <c r="AL87" s="782"/>
      <c r="AM87" s="782"/>
      <c r="AN87" s="782"/>
      <c r="AO87" s="782"/>
      <c r="AP87" s="782"/>
      <c r="AQ87" s="782"/>
      <c r="AR87" s="851">
        <f t="shared" si="10"/>
        <v>0</v>
      </c>
      <c r="AS87" s="851"/>
      <c r="AT87" s="851"/>
      <c r="AU87" s="851"/>
      <c r="AV87" s="851"/>
      <c r="AW87" s="851"/>
      <c r="AX87" s="851"/>
      <c r="AY87" s="373">
        <f>'O1'!BI87</f>
        <v>0</v>
      </c>
      <c r="AZ87" s="709">
        <f t="shared" si="11"/>
        <v>0</v>
      </c>
      <c r="BA87" s="709"/>
      <c r="BB87" s="709"/>
      <c r="BC87" s="709"/>
      <c r="BD87" s="709"/>
      <c r="BE87" s="709"/>
      <c r="BF87" s="709"/>
      <c r="BG87" s="709"/>
      <c r="BH87" s="709"/>
      <c r="BI87" s="709"/>
      <c r="BJ87" s="709"/>
      <c r="BK87" s="709"/>
      <c r="BL87" s="782">
        <f t="shared" si="12"/>
        <v>0</v>
      </c>
      <c r="BM87" s="782"/>
      <c r="BN87" s="782"/>
      <c r="BO87" s="782"/>
      <c r="BP87" s="782"/>
      <c r="BQ87" s="782"/>
      <c r="BR87" s="782"/>
      <c r="BS87" s="564">
        <f t="shared" si="13"/>
        <v>0</v>
      </c>
      <c r="BT87" s="176"/>
      <c r="BU87" s="17"/>
      <c r="BV87" s="211">
        <f t="shared" si="14"/>
        <v>2</v>
      </c>
      <c r="BW87" s="212" t="str">
        <f t="shared" si="15"/>
        <v/>
      </c>
      <c r="BX87" s="213" t="str">
        <f t="shared" si="16"/>
        <v xml:space="preserve"> </v>
      </c>
      <c r="BY87" s="199"/>
      <c r="BZ87" s="249">
        <f>IF(AND(AY87&lt;&gt;"R",AY87&lt;&gt;"C",AY87&lt;&gt;"CF",AY87&lt;&gt;"F")=TRUE,BL87*'Q3'!$CA$20,IF(BS87="R",BL87,0))</f>
        <v>0</v>
      </c>
      <c r="CA87" s="249">
        <f>IF(AND(AY87&lt;&gt;"R",AY87&lt;&gt;"C",AY87&lt;&gt;"CF",AY87&lt;&gt;"F")=TRUE,BL87*'Q3'!$CA$21,IF(BS87="C",BL87,0))</f>
        <v>0</v>
      </c>
      <c r="CB87" s="249">
        <f>IF(AND(AY87&lt;&gt;"R",AY87&lt;&gt;"C",AY87&lt;&gt;"CF",AY87&lt;&gt;"F")=TRUE,BL87*'Q3'!$CA$22,IF(BS87="CF",BL87,0))</f>
        <v>0</v>
      </c>
      <c r="CC87" s="249">
        <f>IF(AND(AY87&lt;&gt;"R",AY87&lt;&gt;"C",AY87&lt;&gt;"CF",AY87&lt;&gt;"F")=TRUE,BL87*'Q3'!$CA$23,IF(BS87="F",BL87,0))</f>
        <v>0</v>
      </c>
      <c r="CD87" s="478">
        <f t="shared" si="17"/>
        <v>0</v>
      </c>
      <c r="CE87" s="29">
        <f>'O2'!B87</f>
        <v>0</v>
      </c>
      <c r="CF87" s="29">
        <f>'O2'!G87</f>
        <v>0</v>
      </c>
      <c r="CG87" s="29">
        <f>'O2'!AC87</f>
        <v>0</v>
      </c>
    </row>
    <row r="88" spans="2:85" ht="9.9499999999999993" customHeight="1">
      <c r="B88" s="867">
        <f>'O1'!B88</f>
        <v>0</v>
      </c>
      <c r="C88" s="868"/>
      <c r="D88" s="868"/>
      <c r="E88" s="868"/>
      <c r="F88" s="868"/>
      <c r="G88" s="869">
        <f>'O1'!G88</f>
        <v>0</v>
      </c>
      <c r="H88" s="869"/>
      <c r="I88" s="869"/>
      <c r="J88" s="869"/>
      <c r="K88" s="869"/>
      <c r="L88" s="869"/>
      <c r="M88" s="869"/>
      <c r="N88" s="869"/>
      <c r="O88" s="869"/>
      <c r="P88" s="869"/>
      <c r="Q88" s="869"/>
      <c r="R88" s="869"/>
      <c r="S88" s="869"/>
      <c r="T88" s="869"/>
      <c r="U88" s="869"/>
      <c r="V88" s="869"/>
      <c r="W88" s="869"/>
      <c r="X88" s="869"/>
      <c r="Y88" s="869"/>
      <c r="Z88" s="869"/>
      <c r="AA88" s="869"/>
      <c r="AB88" s="869"/>
      <c r="AC88" s="870">
        <f>'O1'!AC88</f>
        <v>0</v>
      </c>
      <c r="AD88" s="870"/>
      <c r="AE88" s="870"/>
      <c r="AF88" s="782">
        <f>'O1'!AF88</f>
        <v>0</v>
      </c>
      <c r="AG88" s="782"/>
      <c r="AH88" s="782"/>
      <c r="AI88" s="782"/>
      <c r="AJ88" s="782"/>
      <c r="AK88" s="782">
        <f>'O2'!AK88</f>
        <v>0</v>
      </c>
      <c r="AL88" s="782"/>
      <c r="AM88" s="782"/>
      <c r="AN88" s="782"/>
      <c r="AO88" s="782"/>
      <c r="AP88" s="782"/>
      <c r="AQ88" s="782"/>
      <c r="AR88" s="851">
        <f t="shared" si="10"/>
        <v>0</v>
      </c>
      <c r="AS88" s="851"/>
      <c r="AT88" s="851"/>
      <c r="AU88" s="851"/>
      <c r="AV88" s="851"/>
      <c r="AW88" s="851"/>
      <c r="AX88" s="851"/>
      <c r="AY88" s="373">
        <f>'O1'!BI88</f>
        <v>0</v>
      </c>
      <c r="AZ88" s="709">
        <f t="shared" si="11"/>
        <v>0</v>
      </c>
      <c r="BA88" s="709"/>
      <c r="BB88" s="709"/>
      <c r="BC88" s="709"/>
      <c r="BD88" s="709"/>
      <c r="BE88" s="709">
        <f t="shared" ref="BE88:BE143" si="18">AK88</f>
        <v>0</v>
      </c>
      <c r="BF88" s="709"/>
      <c r="BG88" s="709"/>
      <c r="BH88" s="709"/>
      <c r="BI88" s="709"/>
      <c r="BJ88" s="709"/>
      <c r="BK88" s="709"/>
      <c r="BL88" s="782">
        <f t="shared" si="12"/>
        <v>0</v>
      </c>
      <c r="BM88" s="782"/>
      <c r="BN88" s="782"/>
      <c r="BO88" s="782"/>
      <c r="BP88" s="782"/>
      <c r="BQ88" s="782"/>
      <c r="BR88" s="782"/>
      <c r="BS88" s="564">
        <f t="shared" si="13"/>
        <v>0</v>
      </c>
      <c r="BT88" s="176"/>
      <c r="BU88" s="17"/>
      <c r="BV88" s="211">
        <f t="shared" si="14"/>
        <v>2</v>
      </c>
      <c r="BW88" s="212" t="str">
        <f t="shared" si="15"/>
        <v/>
      </c>
      <c r="BX88" s="213" t="str">
        <f t="shared" si="16"/>
        <v xml:space="preserve"> </v>
      </c>
      <c r="BY88" s="199"/>
      <c r="BZ88" s="249">
        <f>IF(AND(AY88&lt;&gt;"R",AY88&lt;&gt;"C",AY88&lt;&gt;"CF",AY88&lt;&gt;"F")=TRUE,BL88*'Q3'!$CA$20,IF(BS88="R",BL88,0))</f>
        <v>0</v>
      </c>
      <c r="CA88" s="249">
        <f>IF(AND(AY88&lt;&gt;"R",AY88&lt;&gt;"C",AY88&lt;&gt;"CF",AY88&lt;&gt;"F")=TRUE,BL88*'Q3'!$CA$21,IF(BS88="C",BL88,0))</f>
        <v>0</v>
      </c>
      <c r="CB88" s="249">
        <f>IF(AND(AY88&lt;&gt;"R",AY88&lt;&gt;"C",AY88&lt;&gt;"CF",AY88&lt;&gt;"F")=TRUE,BL88*'Q3'!$CA$22,IF(BS88="CF",BL88,0))</f>
        <v>0</v>
      </c>
      <c r="CC88" s="249">
        <f>IF(AND(AY88&lt;&gt;"R",AY88&lt;&gt;"C",AY88&lt;&gt;"CF",AY88&lt;&gt;"F")=TRUE,BL88*'Q3'!$CA$23,IF(BS88="F",BL88,0))</f>
        <v>0</v>
      </c>
      <c r="CD88" s="478">
        <f t="shared" si="17"/>
        <v>0</v>
      </c>
      <c r="CE88" s="29">
        <f>'O2'!B88</f>
        <v>0</v>
      </c>
      <c r="CF88" s="29">
        <f>'O2'!G88</f>
        <v>0</v>
      </c>
      <c r="CG88" s="29">
        <f>'O2'!AC88</f>
        <v>0</v>
      </c>
    </row>
    <row r="89" spans="2:85" ht="9.9499999999999993" customHeight="1">
      <c r="B89" s="867">
        <f>'O1'!B89</f>
        <v>0</v>
      </c>
      <c r="C89" s="868"/>
      <c r="D89" s="868"/>
      <c r="E89" s="868"/>
      <c r="F89" s="868"/>
      <c r="G89" s="869">
        <f>'O1'!G89</f>
        <v>0</v>
      </c>
      <c r="H89" s="869"/>
      <c r="I89" s="869"/>
      <c r="J89" s="869"/>
      <c r="K89" s="869"/>
      <c r="L89" s="869"/>
      <c r="M89" s="869"/>
      <c r="N89" s="869"/>
      <c r="O89" s="869"/>
      <c r="P89" s="869"/>
      <c r="Q89" s="869"/>
      <c r="R89" s="869"/>
      <c r="S89" s="869"/>
      <c r="T89" s="869"/>
      <c r="U89" s="869"/>
      <c r="V89" s="869"/>
      <c r="W89" s="869"/>
      <c r="X89" s="869"/>
      <c r="Y89" s="869"/>
      <c r="Z89" s="869"/>
      <c r="AA89" s="869"/>
      <c r="AB89" s="869"/>
      <c r="AC89" s="870">
        <f>'O1'!AC89</f>
        <v>0</v>
      </c>
      <c r="AD89" s="870"/>
      <c r="AE89" s="870"/>
      <c r="AF89" s="782">
        <f>'O1'!AF89</f>
        <v>0</v>
      </c>
      <c r="AG89" s="782"/>
      <c r="AH89" s="782"/>
      <c r="AI89" s="782"/>
      <c r="AJ89" s="782"/>
      <c r="AK89" s="782">
        <f>'O2'!AK89</f>
        <v>0</v>
      </c>
      <c r="AL89" s="782"/>
      <c r="AM89" s="782"/>
      <c r="AN89" s="782"/>
      <c r="AO89" s="782"/>
      <c r="AP89" s="782"/>
      <c r="AQ89" s="782"/>
      <c r="AR89" s="851">
        <f t="shared" si="10"/>
        <v>0</v>
      </c>
      <c r="AS89" s="851"/>
      <c r="AT89" s="851"/>
      <c r="AU89" s="851"/>
      <c r="AV89" s="851"/>
      <c r="AW89" s="851"/>
      <c r="AX89" s="851"/>
      <c r="AY89" s="373">
        <f>'O1'!BI89</f>
        <v>0</v>
      </c>
      <c r="AZ89" s="709">
        <f t="shared" si="11"/>
        <v>0</v>
      </c>
      <c r="BA89" s="709"/>
      <c r="BB89" s="709"/>
      <c r="BC89" s="709"/>
      <c r="BD89" s="709"/>
      <c r="BE89" s="709">
        <f t="shared" si="18"/>
        <v>0</v>
      </c>
      <c r="BF89" s="709"/>
      <c r="BG89" s="709"/>
      <c r="BH89" s="709"/>
      <c r="BI89" s="709"/>
      <c r="BJ89" s="709"/>
      <c r="BK89" s="709"/>
      <c r="BL89" s="782">
        <f t="shared" si="12"/>
        <v>0</v>
      </c>
      <c r="BM89" s="782"/>
      <c r="BN89" s="782"/>
      <c r="BO89" s="782"/>
      <c r="BP89" s="782"/>
      <c r="BQ89" s="782"/>
      <c r="BR89" s="782"/>
      <c r="BS89" s="564">
        <f t="shared" si="13"/>
        <v>0</v>
      </c>
      <c r="BT89" s="176"/>
      <c r="BU89" s="17"/>
      <c r="BV89" s="211">
        <f t="shared" si="14"/>
        <v>2</v>
      </c>
      <c r="BW89" s="212" t="str">
        <f t="shared" si="15"/>
        <v/>
      </c>
      <c r="BX89" s="213" t="str">
        <f t="shared" si="16"/>
        <v xml:space="preserve"> </v>
      </c>
      <c r="BY89" s="199"/>
      <c r="BZ89" s="249">
        <f>IF(AND(AY89&lt;&gt;"R",AY89&lt;&gt;"C",AY89&lt;&gt;"CF",AY89&lt;&gt;"F")=TRUE,BL89*'Q3'!$CA$20,IF(BS89="R",BL89,0))</f>
        <v>0</v>
      </c>
      <c r="CA89" s="249">
        <f>IF(AND(AY89&lt;&gt;"R",AY89&lt;&gt;"C",AY89&lt;&gt;"CF",AY89&lt;&gt;"F")=TRUE,BL89*'Q3'!$CA$21,IF(BS89="C",BL89,0))</f>
        <v>0</v>
      </c>
      <c r="CB89" s="249">
        <f>IF(AND(AY89&lt;&gt;"R",AY89&lt;&gt;"C",AY89&lt;&gt;"CF",AY89&lt;&gt;"F")=TRUE,BL89*'Q3'!$CA$22,IF(BS89="CF",BL89,0))</f>
        <v>0</v>
      </c>
      <c r="CC89" s="249">
        <f>IF(AND(AY89&lt;&gt;"R",AY89&lt;&gt;"C",AY89&lt;&gt;"CF",AY89&lt;&gt;"F")=TRUE,BL89*'Q3'!$CA$23,IF(BS89="F",BL89,0))</f>
        <v>0</v>
      </c>
      <c r="CD89" s="478">
        <f t="shared" si="17"/>
        <v>0</v>
      </c>
      <c r="CE89" s="29">
        <f>'O2'!B89</f>
        <v>0</v>
      </c>
      <c r="CF89" s="29">
        <f>'O2'!G89</f>
        <v>0</v>
      </c>
      <c r="CG89" s="29">
        <f>'O2'!AC89</f>
        <v>0</v>
      </c>
    </row>
    <row r="90" spans="2:85" ht="9.9499999999999993" customHeight="1">
      <c r="B90" s="867">
        <f>'O1'!B90</f>
        <v>0</v>
      </c>
      <c r="C90" s="868"/>
      <c r="D90" s="868"/>
      <c r="E90" s="868"/>
      <c r="F90" s="868"/>
      <c r="G90" s="869">
        <f>'O1'!G90</f>
        <v>0</v>
      </c>
      <c r="H90" s="869"/>
      <c r="I90" s="869"/>
      <c r="J90" s="869"/>
      <c r="K90" s="869"/>
      <c r="L90" s="869"/>
      <c r="M90" s="869"/>
      <c r="N90" s="869"/>
      <c r="O90" s="869"/>
      <c r="P90" s="869"/>
      <c r="Q90" s="869"/>
      <c r="R90" s="869"/>
      <c r="S90" s="869"/>
      <c r="T90" s="869"/>
      <c r="U90" s="869"/>
      <c r="V90" s="869"/>
      <c r="W90" s="869"/>
      <c r="X90" s="869"/>
      <c r="Y90" s="869"/>
      <c r="Z90" s="869"/>
      <c r="AA90" s="869"/>
      <c r="AB90" s="869"/>
      <c r="AC90" s="870">
        <f>'O1'!AC90</f>
        <v>0</v>
      </c>
      <c r="AD90" s="870"/>
      <c r="AE90" s="870"/>
      <c r="AF90" s="782">
        <f>'O1'!AF90</f>
        <v>0</v>
      </c>
      <c r="AG90" s="782"/>
      <c r="AH90" s="782"/>
      <c r="AI90" s="782"/>
      <c r="AJ90" s="782"/>
      <c r="AK90" s="782">
        <f>'O2'!AK90</f>
        <v>0</v>
      </c>
      <c r="AL90" s="782"/>
      <c r="AM90" s="782"/>
      <c r="AN90" s="782"/>
      <c r="AO90" s="782"/>
      <c r="AP90" s="782"/>
      <c r="AQ90" s="782"/>
      <c r="AR90" s="851">
        <f t="shared" si="10"/>
        <v>0</v>
      </c>
      <c r="AS90" s="851"/>
      <c r="AT90" s="851"/>
      <c r="AU90" s="851"/>
      <c r="AV90" s="851"/>
      <c r="AW90" s="851"/>
      <c r="AX90" s="851"/>
      <c r="AY90" s="373">
        <f>'O1'!BI90</f>
        <v>0</v>
      </c>
      <c r="AZ90" s="709">
        <f t="shared" si="11"/>
        <v>0</v>
      </c>
      <c r="BA90" s="709"/>
      <c r="BB90" s="709"/>
      <c r="BC90" s="709"/>
      <c r="BD90" s="709"/>
      <c r="BE90" s="709">
        <f t="shared" si="18"/>
        <v>0</v>
      </c>
      <c r="BF90" s="709"/>
      <c r="BG90" s="709"/>
      <c r="BH90" s="709"/>
      <c r="BI90" s="709"/>
      <c r="BJ90" s="709"/>
      <c r="BK90" s="709"/>
      <c r="BL90" s="782">
        <f t="shared" si="12"/>
        <v>0</v>
      </c>
      <c r="BM90" s="782"/>
      <c r="BN90" s="782"/>
      <c r="BO90" s="782"/>
      <c r="BP90" s="782"/>
      <c r="BQ90" s="782"/>
      <c r="BR90" s="782"/>
      <c r="BS90" s="564">
        <f t="shared" si="13"/>
        <v>0</v>
      </c>
      <c r="BT90" s="176"/>
      <c r="BU90" s="17"/>
      <c r="BV90" s="211">
        <f t="shared" si="14"/>
        <v>2</v>
      </c>
      <c r="BW90" s="212" t="str">
        <f t="shared" si="15"/>
        <v/>
      </c>
      <c r="BX90" s="213" t="str">
        <f t="shared" si="16"/>
        <v xml:space="preserve"> </v>
      </c>
      <c r="BY90" s="199"/>
      <c r="BZ90" s="249">
        <f>IF(AND(AY90&lt;&gt;"R",AY90&lt;&gt;"C",AY90&lt;&gt;"CF",AY90&lt;&gt;"F")=TRUE,BL90*'Q3'!$CA$20,IF(BS90="R",BL90,0))</f>
        <v>0</v>
      </c>
      <c r="CA90" s="249">
        <f>IF(AND(AY90&lt;&gt;"R",AY90&lt;&gt;"C",AY90&lt;&gt;"CF",AY90&lt;&gt;"F")=TRUE,BL90*'Q3'!$CA$21,IF(BS90="C",BL90,0))</f>
        <v>0</v>
      </c>
      <c r="CB90" s="249">
        <f>IF(AND(AY90&lt;&gt;"R",AY90&lt;&gt;"C",AY90&lt;&gt;"CF",AY90&lt;&gt;"F")=TRUE,BL90*'Q3'!$CA$22,IF(BS90="CF",BL90,0))</f>
        <v>0</v>
      </c>
      <c r="CC90" s="249">
        <f>IF(AND(AY90&lt;&gt;"R",AY90&lt;&gt;"C",AY90&lt;&gt;"CF",AY90&lt;&gt;"F")=TRUE,BL90*'Q3'!$CA$23,IF(BS90="F",BL90,0))</f>
        <v>0</v>
      </c>
      <c r="CD90" s="478">
        <f t="shared" si="17"/>
        <v>0</v>
      </c>
      <c r="CE90" s="29">
        <f>'O2'!B90</f>
        <v>0</v>
      </c>
      <c r="CF90" s="29">
        <f>'O2'!G90</f>
        <v>0</v>
      </c>
      <c r="CG90" s="29">
        <f>'O2'!AC90</f>
        <v>0</v>
      </c>
    </row>
    <row r="91" spans="2:85" ht="9.9499999999999993" customHeight="1">
      <c r="B91" s="867">
        <f>'O1'!B91</f>
        <v>0</v>
      </c>
      <c r="C91" s="868"/>
      <c r="D91" s="868"/>
      <c r="E91" s="868"/>
      <c r="F91" s="868"/>
      <c r="G91" s="869">
        <f>'O1'!G91</f>
        <v>0</v>
      </c>
      <c r="H91" s="869"/>
      <c r="I91" s="869"/>
      <c r="J91" s="869"/>
      <c r="K91" s="869"/>
      <c r="L91" s="869"/>
      <c r="M91" s="869"/>
      <c r="N91" s="869"/>
      <c r="O91" s="869"/>
      <c r="P91" s="869"/>
      <c r="Q91" s="869"/>
      <c r="R91" s="869"/>
      <c r="S91" s="869"/>
      <c r="T91" s="869"/>
      <c r="U91" s="869"/>
      <c r="V91" s="869"/>
      <c r="W91" s="869"/>
      <c r="X91" s="869"/>
      <c r="Y91" s="869"/>
      <c r="Z91" s="869"/>
      <c r="AA91" s="869"/>
      <c r="AB91" s="869"/>
      <c r="AC91" s="870">
        <f>'O1'!AC91</f>
        <v>0</v>
      </c>
      <c r="AD91" s="870"/>
      <c r="AE91" s="870"/>
      <c r="AF91" s="782">
        <f>'O1'!AF91</f>
        <v>0</v>
      </c>
      <c r="AG91" s="782"/>
      <c r="AH91" s="782"/>
      <c r="AI91" s="782"/>
      <c r="AJ91" s="782"/>
      <c r="AK91" s="782">
        <f>'O2'!AK91</f>
        <v>0</v>
      </c>
      <c r="AL91" s="782"/>
      <c r="AM91" s="782"/>
      <c r="AN91" s="782"/>
      <c r="AO91" s="782"/>
      <c r="AP91" s="782"/>
      <c r="AQ91" s="782"/>
      <c r="AR91" s="851">
        <f t="shared" si="10"/>
        <v>0</v>
      </c>
      <c r="AS91" s="851"/>
      <c r="AT91" s="851"/>
      <c r="AU91" s="851"/>
      <c r="AV91" s="851"/>
      <c r="AW91" s="851"/>
      <c r="AX91" s="851"/>
      <c r="AY91" s="373">
        <f>'O1'!BI91</f>
        <v>0</v>
      </c>
      <c r="AZ91" s="709">
        <f t="shared" si="11"/>
        <v>0</v>
      </c>
      <c r="BA91" s="709"/>
      <c r="BB91" s="709"/>
      <c r="BC91" s="709"/>
      <c r="BD91" s="709"/>
      <c r="BE91" s="709">
        <f t="shared" si="18"/>
        <v>0</v>
      </c>
      <c r="BF91" s="709"/>
      <c r="BG91" s="709"/>
      <c r="BH91" s="709"/>
      <c r="BI91" s="709"/>
      <c r="BJ91" s="709"/>
      <c r="BK91" s="709"/>
      <c r="BL91" s="782">
        <f t="shared" si="12"/>
        <v>0</v>
      </c>
      <c r="BM91" s="782"/>
      <c r="BN91" s="782"/>
      <c r="BO91" s="782"/>
      <c r="BP91" s="782"/>
      <c r="BQ91" s="782"/>
      <c r="BR91" s="782"/>
      <c r="BS91" s="564">
        <f t="shared" si="13"/>
        <v>0</v>
      </c>
      <c r="BT91" s="176"/>
      <c r="BU91" s="17"/>
      <c r="BV91" s="211">
        <f t="shared" si="14"/>
        <v>2</v>
      </c>
      <c r="BW91" s="212" t="str">
        <f t="shared" si="15"/>
        <v/>
      </c>
      <c r="BX91" s="213" t="str">
        <f t="shared" si="16"/>
        <v xml:space="preserve"> </v>
      </c>
      <c r="BY91" s="199"/>
      <c r="BZ91" s="249">
        <f>IF(AND(AY91&lt;&gt;"R",AY91&lt;&gt;"C",AY91&lt;&gt;"CF",AY91&lt;&gt;"F")=TRUE,BL91*'Q3'!$CA$20,IF(BS91="R",BL91,0))</f>
        <v>0</v>
      </c>
      <c r="CA91" s="249">
        <f>IF(AND(AY91&lt;&gt;"R",AY91&lt;&gt;"C",AY91&lt;&gt;"CF",AY91&lt;&gt;"F")=TRUE,BL91*'Q3'!$CA$21,IF(BS91="C",BL91,0))</f>
        <v>0</v>
      </c>
      <c r="CB91" s="249">
        <f>IF(AND(AY91&lt;&gt;"R",AY91&lt;&gt;"C",AY91&lt;&gt;"CF",AY91&lt;&gt;"F")=TRUE,BL91*'Q3'!$CA$22,IF(BS91="CF",BL91,0))</f>
        <v>0</v>
      </c>
      <c r="CC91" s="249">
        <f>IF(AND(AY91&lt;&gt;"R",AY91&lt;&gt;"C",AY91&lt;&gt;"CF",AY91&lt;&gt;"F")=TRUE,BL91*'Q3'!$CA$23,IF(BS91="F",BL91,0))</f>
        <v>0</v>
      </c>
      <c r="CD91" s="478">
        <f t="shared" si="17"/>
        <v>0</v>
      </c>
      <c r="CE91" s="29">
        <f>'O2'!B91</f>
        <v>0</v>
      </c>
      <c r="CF91" s="29">
        <f>'O2'!G91</f>
        <v>0</v>
      </c>
      <c r="CG91" s="29">
        <f>'O2'!AC91</f>
        <v>0</v>
      </c>
    </row>
    <row r="92" spans="2:85" ht="9.9499999999999993" customHeight="1">
      <c r="B92" s="867">
        <f>'O1'!B92</f>
        <v>0</v>
      </c>
      <c r="C92" s="868"/>
      <c r="D92" s="868"/>
      <c r="E92" s="868"/>
      <c r="F92" s="868"/>
      <c r="G92" s="869">
        <f>'O1'!G92</f>
        <v>0</v>
      </c>
      <c r="H92" s="869"/>
      <c r="I92" s="869"/>
      <c r="J92" s="869"/>
      <c r="K92" s="869"/>
      <c r="L92" s="869"/>
      <c r="M92" s="869"/>
      <c r="N92" s="869"/>
      <c r="O92" s="869"/>
      <c r="P92" s="869"/>
      <c r="Q92" s="869"/>
      <c r="R92" s="869"/>
      <c r="S92" s="869"/>
      <c r="T92" s="869"/>
      <c r="U92" s="869"/>
      <c r="V92" s="869"/>
      <c r="W92" s="869"/>
      <c r="X92" s="869"/>
      <c r="Y92" s="869"/>
      <c r="Z92" s="869"/>
      <c r="AA92" s="869"/>
      <c r="AB92" s="869"/>
      <c r="AC92" s="870">
        <f>'O1'!AC92</f>
        <v>0</v>
      </c>
      <c r="AD92" s="870"/>
      <c r="AE92" s="870"/>
      <c r="AF92" s="782">
        <f>'O1'!AF92</f>
        <v>0</v>
      </c>
      <c r="AG92" s="782"/>
      <c r="AH92" s="782"/>
      <c r="AI92" s="782"/>
      <c r="AJ92" s="782"/>
      <c r="AK92" s="782">
        <f>'O2'!AK92</f>
        <v>0</v>
      </c>
      <c r="AL92" s="782"/>
      <c r="AM92" s="782"/>
      <c r="AN92" s="782"/>
      <c r="AO92" s="782"/>
      <c r="AP92" s="782"/>
      <c r="AQ92" s="782"/>
      <c r="AR92" s="851">
        <f t="shared" si="10"/>
        <v>0</v>
      </c>
      <c r="AS92" s="851"/>
      <c r="AT92" s="851"/>
      <c r="AU92" s="851"/>
      <c r="AV92" s="851"/>
      <c r="AW92" s="851"/>
      <c r="AX92" s="851"/>
      <c r="AY92" s="373">
        <f>'O1'!BI92</f>
        <v>0</v>
      </c>
      <c r="AZ92" s="709">
        <f t="shared" si="11"/>
        <v>0</v>
      </c>
      <c r="BA92" s="709"/>
      <c r="BB92" s="709"/>
      <c r="BC92" s="709"/>
      <c r="BD92" s="709"/>
      <c r="BE92" s="709">
        <f t="shared" si="18"/>
        <v>0</v>
      </c>
      <c r="BF92" s="709"/>
      <c r="BG92" s="709"/>
      <c r="BH92" s="709"/>
      <c r="BI92" s="709"/>
      <c r="BJ92" s="709"/>
      <c r="BK92" s="709"/>
      <c r="BL92" s="782">
        <f t="shared" si="12"/>
        <v>0</v>
      </c>
      <c r="BM92" s="782"/>
      <c r="BN92" s="782"/>
      <c r="BO92" s="782"/>
      <c r="BP92" s="782"/>
      <c r="BQ92" s="782"/>
      <c r="BR92" s="782"/>
      <c r="BS92" s="564">
        <f t="shared" si="13"/>
        <v>0</v>
      </c>
      <c r="BT92" s="176"/>
      <c r="BU92" s="17"/>
      <c r="BV92" s="211">
        <f t="shared" si="14"/>
        <v>2</v>
      </c>
      <c r="BW92" s="212" t="str">
        <f t="shared" si="15"/>
        <v/>
      </c>
      <c r="BX92" s="213" t="str">
        <f t="shared" si="16"/>
        <v xml:space="preserve"> </v>
      </c>
      <c r="BY92" s="199"/>
      <c r="BZ92" s="249">
        <f>IF(AND(AY92&lt;&gt;"R",AY92&lt;&gt;"C",AY92&lt;&gt;"CF",AY92&lt;&gt;"F")=TRUE,BL92*'Q3'!$CA$20,IF(BS92="R",BL92,0))</f>
        <v>0</v>
      </c>
      <c r="CA92" s="249">
        <f>IF(AND(AY92&lt;&gt;"R",AY92&lt;&gt;"C",AY92&lt;&gt;"CF",AY92&lt;&gt;"F")=TRUE,BL92*'Q3'!$CA$21,IF(BS92="C",BL92,0))</f>
        <v>0</v>
      </c>
      <c r="CB92" s="249">
        <f>IF(AND(AY92&lt;&gt;"R",AY92&lt;&gt;"C",AY92&lt;&gt;"CF",AY92&lt;&gt;"F")=TRUE,BL92*'Q3'!$CA$22,IF(BS92="CF",BL92,0))</f>
        <v>0</v>
      </c>
      <c r="CC92" s="249">
        <f>IF(AND(AY92&lt;&gt;"R",AY92&lt;&gt;"C",AY92&lt;&gt;"CF",AY92&lt;&gt;"F")=TRUE,BL92*'Q3'!$CA$23,IF(BS92="F",BL92,0))</f>
        <v>0</v>
      </c>
      <c r="CD92" s="478">
        <f t="shared" si="17"/>
        <v>0</v>
      </c>
      <c r="CE92" s="29">
        <f>'O2'!B92</f>
        <v>0</v>
      </c>
      <c r="CF92" s="29">
        <f>'O2'!G92</f>
        <v>0</v>
      </c>
      <c r="CG92" s="29">
        <f>'O2'!AC92</f>
        <v>0</v>
      </c>
    </row>
    <row r="93" spans="2:85" ht="9.9499999999999993" customHeight="1">
      <c r="B93" s="867">
        <f>'O1'!B93</f>
        <v>0</v>
      </c>
      <c r="C93" s="868"/>
      <c r="D93" s="868"/>
      <c r="E93" s="868"/>
      <c r="F93" s="868"/>
      <c r="G93" s="869">
        <f>'O1'!G93</f>
        <v>0</v>
      </c>
      <c r="H93" s="869"/>
      <c r="I93" s="869"/>
      <c r="J93" s="869"/>
      <c r="K93" s="869"/>
      <c r="L93" s="869"/>
      <c r="M93" s="869"/>
      <c r="N93" s="869"/>
      <c r="O93" s="869"/>
      <c r="P93" s="869"/>
      <c r="Q93" s="869"/>
      <c r="R93" s="869"/>
      <c r="S93" s="869"/>
      <c r="T93" s="869"/>
      <c r="U93" s="869"/>
      <c r="V93" s="869"/>
      <c r="W93" s="869"/>
      <c r="X93" s="869"/>
      <c r="Y93" s="869"/>
      <c r="Z93" s="869"/>
      <c r="AA93" s="869"/>
      <c r="AB93" s="869"/>
      <c r="AC93" s="870">
        <f>'O1'!AC93</f>
        <v>0</v>
      </c>
      <c r="AD93" s="870"/>
      <c r="AE93" s="870"/>
      <c r="AF93" s="782">
        <f>'O1'!AF93</f>
        <v>0</v>
      </c>
      <c r="AG93" s="782"/>
      <c r="AH93" s="782"/>
      <c r="AI93" s="782"/>
      <c r="AJ93" s="782"/>
      <c r="AK93" s="782">
        <f>'O2'!AK93</f>
        <v>0</v>
      </c>
      <c r="AL93" s="782"/>
      <c r="AM93" s="782"/>
      <c r="AN93" s="782"/>
      <c r="AO93" s="782"/>
      <c r="AP93" s="782"/>
      <c r="AQ93" s="782"/>
      <c r="AR93" s="851">
        <f t="shared" si="10"/>
        <v>0</v>
      </c>
      <c r="AS93" s="851"/>
      <c r="AT93" s="851"/>
      <c r="AU93" s="851"/>
      <c r="AV93" s="851"/>
      <c r="AW93" s="851"/>
      <c r="AX93" s="851"/>
      <c r="AY93" s="373">
        <f>'O1'!BI93</f>
        <v>0</v>
      </c>
      <c r="AZ93" s="709">
        <f t="shared" si="11"/>
        <v>0</v>
      </c>
      <c r="BA93" s="709"/>
      <c r="BB93" s="709"/>
      <c r="BC93" s="709"/>
      <c r="BD93" s="709"/>
      <c r="BE93" s="709">
        <f t="shared" si="18"/>
        <v>0</v>
      </c>
      <c r="BF93" s="709"/>
      <c r="BG93" s="709"/>
      <c r="BH93" s="709"/>
      <c r="BI93" s="709"/>
      <c r="BJ93" s="709"/>
      <c r="BK93" s="709"/>
      <c r="BL93" s="782">
        <f t="shared" si="12"/>
        <v>0</v>
      </c>
      <c r="BM93" s="782"/>
      <c r="BN93" s="782"/>
      <c r="BO93" s="782"/>
      <c r="BP93" s="782"/>
      <c r="BQ93" s="782"/>
      <c r="BR93" s="782"/>
      <c r="BS93" s="564">
        <f t="shared" si="13"/>
        <v>0</v>
      </c>
      <c r="BT93" s="176"/>
      <c r="BU93" s="17"/>
      <c r="BV93" s="211">
        <f t="shared" si="14"/>
        <v>2</v>
      </c>
      <c r="BW93" s="212" t="str">
        <f t="shared" si="15"/>
        <v/>
      </c>
      <c r="BX93" s="213" t="str">
        <f t="shared" si="16"/>
        <v xml:space="preserve"> </v>
      </c>
      <c r="BY93" s="199"/>
      <c r="BZ93" s="249">
        <f>IF(AND(AY93&lt;&gt;"R",AY93&lt;&gt;"C",AY93&lt;&gt;"CF",AY93&lt;&gt;"F")=TRUE,BL93*'Q3'!$CA$20,IF(BS93="R",BL93,0))</f>
        <v>0</v>
      </c>
      <c r="CA93" s="249">
        <f>IF(AND(AY93&lt;&gt;"R",AY93&lt;&gt;"C",AY93&lt;&gt;"CF",AY93&lt;&gt;"F")=TRUE,BL93*'Q3'!$CA$21,IF(BS93="C",BL93,0))</f>
        <v>0</v>
      </c>
      <c r="CB93" s="249">
        <f>IF(AND(AY93&lt;&gt;"R",AY93&lt;&gt;"C",AY93&lt;&gt;"CF",AY93&lt;&gt;"F")=TRUE,BL93*'Q3'!$CA$22,IF(BS93="CF",BL93,0))</f>
        <v>0</v>
      </c>
      <c r="CC93" s="249">
        <f>IF(AND(AY93&lt;&gt;"R",AY93&lt;&gt;"C",AY93&lt;&gt;"CF",AY93&lt;&gt;"F")=TRUE,BL93*'Q3'!$CA$23,IF(BS93="F",BL93,0))</f>
        <v>0</v>
      </c>
      <c r="CD93" s="478">
        <f t="shared" si="17"/>
        <v>0</v>
      </c>
      <c r="CE93" s="29">
        <f>'O2'!B93</f>
        <v>0</v>
      </c>
      <c r="CF93" s="29">
        <f>'O2'!G93</f>
        <v>0</v>
      </c>
      <c r="CG93" s="29">
        <f>'O2'!AC93</f>
        <v>0</v>
      </c>
    </row>
    <row r="94" spans="2:85" ht="9.9499999999999993" customHeight="1">
      <c r="B94" s="867">
        <f>'O1'!B94</f>
        <v>0</v>
      </c>
      <c r="C94" s="868"/>
      <c r="D94" s="868"/>
      <c r="E94" s="868"/>
      <c r="F94" s="868"/>
      <c r="G94" s="869">
        <f>'O1'!G94</f>
        <v>0</v>
      </c>
      <c r="H94" s="869"/>
      <c r="I94" s="869"/>
      <c r="J94" s="869"/>
      <c r="K94" s="869"/>
      <c r="L94" s="869"/>
      <c r="M94" s="869"/>
      <c r="N94" s="869"/>
      <c r="O94" s="869"/>
      <c r="P94" s="869"/>
      <c r="Q94" s="869"/>
      <c r="R94" s="869"/>
      <c r="S94" s="869"/>
      <c r="T94" s="869"/>
      <c r="U94" s="869"/>
      <c r="V94" s="869"/>
      <c r="W94" s="869"/>
      <c r="X94" s="869"/>
      <c r="Y94" s="869"/>
      <c r="Z94" s="869"/>
      <c r="AA94" s="869"/>
      <c r="AB94" s="869"/>
      <c r="AC94" s="870">
        <f>'O1'!AC94</f>
        <v>0</v>
      </c>
      <c r="AD94" s="870"/>
      <c r="AE94" s="870"/>
      <c r="AF94" s="782">
        <f>'O1'!AF94</f>
        <v>0</v>
      </c>
      <c r="AG94" s="782"/>
      <c r="AH94" s="782"/>
      <c r="AI94" s="782"/>
      <c r="AJ94" s="782"/>
      <c r="AK94" s="782">
        <f>'O2'!AK94</f>
        <v>0</v>
      </c>
      <c r="AL94" s="782"/>
      <c r="AM94" s="782"/>
      <c r="AN94" s="782"/>
      <c r="AO94" s="782"/>
      <c r="AP94" s="782"/>
      <c r="AQ94" s="782"/>
      <c r="AR94" s="851">
        <f t="shared" si="10"/>
        <v>0</v>
      </c>
      <c r="AS94" s="851"/>
      <c r="AT94" s="851"/>
      <c r="AU94" s="851"/>
      <c r="AV94" s="851"/>
      <c r="AW94" s="851"/>
      <c r="AX94" s="851"/>
      <c r="AY94" s="373">
        <f>'O1'!BI94</f>
        <v>0</v>
      </c>
      <c r="AZ94" s="709">
        <f t="shared" si="11"/>
        <v>0</v>
      </c>
      <c r="BA94" s="709"/>
      <c r="BB94" s="709"/>
      <c r="BC94" s="709"/>
      <c r="BD94" s="709"/>
      <c r="BE94" s="709">
        <f t="shared" si="18"/>
        <v>0</v>
      </c>
      <c r="BF94" s="709"/>
      <c r="BG94" s="709"/>
      <c r="BH94" s="709"/>
      <c r="BI94" s="709"/>
      <c r="BJ94" s="709"/>
      <c r="BK94" s="709"/>
      <c r="BL94" s="782">
        <f t="shared" si="12"/>
        <v>0</v>
      </c>
      <c r="BM94" s="782"/>
      <c r="BN94" s="782"/>
      <c r="BO94" s="782"/>
      <c r="BP94" s="782"/>
      <c r="BQ94" s="782"/>
      <c r="BR94" s="782"/>
      <c r="BS94" s="564">
        <f t="shared" si="13"/>
        <v>0</v>
      </c>
      <c r="BT94" s="176"/>
      <c r="BU94" s="17"/>
      <c r="BV94" s="211">
        <f t="shared" si="14"/>
        <v>2</v>
      </c>
      <c r="BW94" s="212" t="str">
        <f t="shared" si="15"/>
        <v/>
      </c>
      <c r="BX94" s="213" t="str">
        <f t="shared" si="16"/>
        <v xml:space="preserve"> </v>
      </c>
      <c r="BY94" s="199"/>
      <c r="BZ94" s="249">
        <f>IF(AND(AY94&lt;&gt;"R",AY94&lt;&gt;"C",AY94&lt;&gt;"CF",AY94&lt;&gt;"F")=TRUE,BL94*'Q3'!$CA$20,IF(BS94="R",BL94,0))</f>
        <v>0</v>
      </c>
      <c r="CA94" s="249">
        <f>IF(AND(AY94&lt;&gt;"R",AY94&lt;&gt;"C",AY94&lt;&gt;"CF",AY94&lt;&gt;"F")=TRUE,BL94*'Q3'!$CA$21,IF(BS94="C",BL94,0))</f>
        <v>0</v>
      </c>
      <c r="CB94" s="249">
        <f>IF(AND(AY94&lt;&gt;"R",AY94&lt;&gt;"C",AY94&lt;&gt;"CF",AY94&lt;&gt;"F")=TRUE,BL94*'Q3'!$CA$22,IF(BS94="CF",BL94,0))</f>
        <v>0</v>
      </c>
      <c r="CC94" s="249">
        <f>IF(AND(AY94&lt;&gt;"R",AY94&lt;&gt;"C",AY94&lt;&gt;"CF",AY94&lt;&gt;"F")=TRUE,BL94*'Q3'!$CA$23,IF(BS94="F",BL94,0))</f>
        <v>0</v>
      </c>
      <c r="CD94" s="478">
        <f t="shared" si="17"/>
        <v>0</v>
      </c>
      <c r="CE94" s="29">
        <f>'O2'!B94</f>
        <v>0</v>
      </c>
      <c r="CF94" s="29">
        <f>'O2'!G94</f>
        <v>0</v>
      </c>
      <c r="CG94" s="29">
        <f>'O2'!AC94</f>
        <v>0</v>
      </c>
    </row>
    <row r="95" spans="2:85" ht="9.9499999999999993" customHeight="1">
      <c r="B95" s="867">
        <f>'O1'!B95</f>
        <v>0</v>
      </c>
      <c r="C95" s="868"/>
      <c r="D95" s="868"/>
      <c r="E95" s="868"/>
      <c r="F95" s="868"/>
      <c r="G95" s="869">
        <f>'O1'!G95</f>
        <v>0</v>
      </c>
      <c r="H95" s="869"/>
      <c r="I95" s="869"/>
      <c r="J95" s="869"/>
      <c r="K95" s="869"/>
      <c r="L95" s="869"/>
      <c r="M95" s="869"/>
      <c r="N95" s="869"/>
      <c r="O95" s="869"/>
      <c r="P95" s="869"/>
      <c r="Q95" s="869"/>
      <c r="R95" s="869"/>
      <c r="S95" s="869"/>
      <c r="T95" s="869"/>
      <c r="U95" s="869"/>
      <c r="V95" s="869"/>
      <c r="W95" s="869"/>
      <c r="X95" s="869"/>
      <c r="Y95" s="869"/>
      <c r="Z95" s="869"/>
      <c r="AA95" s="869"/>
      <c r="AB95" s="869"/>
      <c r="AC95" s="870">
        <f>'O1'!AC95</f>
        <v>0</v>
      </c>
      <c r="AD95" s="870"/>
      <c r="AE95" s="870"/>
      <c r="AF95" s="782">
        <f>'O1'!AF95</f>
        <v>0</v>
      </c>
      <c r="AG95" s="782"/>
      <c r="AH95" s="782"/>
      <c r="AI95" s="782"/>
      <c r="AJ95" s="782"/>
      <c r="AK95" s="782">
        <f>'O2'!AK95</f>
        <v>0</v>
      </c>
      <c r="AL95" s="782"/>
      <c r="AM95" s="782"/>
      <c r="AN95" s="782"/>
      <c r="AO95" s="782"/>
      <c r="AP95" s="782"/>
      <c r="AQ95" s="782"/>
      <c r="AR95" s="851">
        <f t="shared" si="10"/>
        <v>0</v>
      </c>
      <c r="AS95" s="851"/>
      <c r="AT95" s="851"/>
      <c r="AU95" s="851"/>
      <c r="AV95" s="851"/>
      <c r="AW95" s="851"/>
      <c r="AX95" s="851"/>
      <c r="AY95" s="373">
        <f>'O1'!BI95</f>
        <v>0</v>
      </c>
      <c r="AZ95" s="709">
        <f t="shared" si="11"/>
        <v>0</v>
      </c>
      <c r="BA95" s="709"/>
      <c r="BB95" s="709"/>
      <c r="BC95" s="709"/>
      <c r="BD95" s="709"/>
      <c r="BE95" s="709">
        <f t="shared" si="18"/>
        <v>0</v>
      </c>
      <c r="BF95" s="709"/>
      <c r="BG95" s="709"/>
      <c r="BH95" s="709"/>
      <c r="BI95" s="709"/>
      <c r="BJ95" s="709"/>
      <c r="BK95" s="709"/>
      <c r="BL95" s="782">
        <f t="shared" si="12"/>
        <v>0</v>
      </c>
      <c r="BM95" s="782"/>
      <c r="BN95" s="782"/>
      <c r="BO95" s="782"/>
      <c r="BP95" s="782"/>
      <c r="BQ95" s="782"/>
      <c r="BR95" s="782"/>
      <c r="BS95" s="564">
        <f t="shared" si="13"/>
        <v>0</v>
      </c>
      <c r="BT95" s="176"/>
      <c r="BU95" s="17"/>
      <c r="BV95" s="211">
        <f t="shared" si="14"/>
        <v>2</v>
      </c>
      <c r="BW95" s="212" t="str">
        <f t="shared" si="15"/>
        <v/>
      </c>
      <c r="BX95" s="213" t="str">
        <f t="shared" si="16"/>
        <v xml:space="preserve"> </v>
      </c>
      <c r="BY95" s="199"/>
      <c r="BZ95" s="249">
        <f>IF(AND(AY95&lt;&gt;"R",AY95&lt;&gt;"C",AY95&lt;&gt;"CF",AY95&lt;&gt;"F")=TRUE,BL95*'Q3'!$CA$20,IF(BS95="R",BL95,0))</f>
        <v>0</v>
      </c>
      <c r="CA95" s="249">
        <f>IF(AND(AY95&lt;&gt;"R",AY95&lt;&gt;"C",AY95&lt;&gt;"CF",AY95&lt;&gt;"F")=TRUE,BL95*'Q3'!$CA$21,IF(BS95="C",BL95,0))</f>
        <v>0</v>
      </c>
      <c r="CB95" s="249">
        <f>IF(AND(AY95&lt;&gt;"R",AY95&lt;&gt;"C",AY95&lt;&gt;"CF",AY95&lt;&gt;"F")=TRUE,BL95*'Q3'!$CA$22,IF(BS95="CF",BL95,0))</f>
        <v>0</v>
      </c>
      <c r="CC95" s="249">
        <f>IF(AND(AY95&lt;&gt;"R",AY95&lt;&gt;"C",AY95&lt;&gt;"CF",AY95&lt;&gt;"F")=TRUE,BL95*'Q3'!$CA$23,IF(BS95="F",BL95,0))</f>
        <v>0</v>
      </c>
      <c r="CD95" s="478">
        <f t="shared" si="17"/>
        <v>0</v>
      </c>
      <c r="CE95" s="29">
        <f>'O2'!B95</f>
        <v>0</v>
      </c>
      <c r="CF95" s="29">
        <f>'O2'!G95</f>
        <v>0</v>
      </c>
      <c r="CG95" s="29">
        <f>'O2'!AC95</f>
        <v>0</v>
      </c>
    </row>
    <row r="96" spans="2:85" ht="9.9499999999999993" customHeight="1">
      <c r="B96" s="867">
        <f>'O1'!B96</f>
        <v>0</v>
      </c>
      <c r="C96" s="868"/>
      <c r="D96" s="868"/>
      <c r="E96" s="868"/>
      <c r="F96" s="868"/>
      <c r="G96" s="869">
        <f>'O1'!G96</f>
        <v>0</v>
      </c>
      <c r="H96" s="869"/>
      <c r="I96" s="869"/>
      <c r="J96" s="869"/>
      <c r="K96" s="869"/>
      <c r="L96" s="869"/>
      <c r="M96" s="869"/>
      <c r="N96" s="869"/>
      <c r="O96" s="869"/>
      <c r="P96" s="869"/>
      <c r="Q96" s="869"/>
      <c r="R96" s="869"/>
      <c r="S96" s="869"/>
      <c r="T96" s="869"/>
      <c r="U96" s="869"/>
      <c r="V96" s="869"/>
      <c r="W96" s="869"/>
      <c r="X96" s="869"/>
      <c r="Y96" s="869"/>
      <c r="Z96" s="869"/>
      <c r="AA96" s="869"/>
      <c r="AB96" s="869"/>
      <c r="AC96" s="870">
        <f>'O1'!AC96</f>
        <v>0</v>
      </c>
      <c r="AD96" s="870"/>
      <c r="AE96" s="870"/>
      <c r="AF96" s="782">
        <f>'O1'!AF96</f>
        <v>0</v>
      </c>
      <c r="AG96" s="782"/>
      <c r="AH96" s="782"/>
      <c r="AI96" s="782"/>
      <c r="AJ96" s="782"/>
      <c r="AK96" s="782">
        <f>'O2'!AK96</f>
        <v>0</v>
      </c>
      <c r="AL96" s="782"/>
      <c r="AM96" s="782"/>
      <c r="AN96" s="782"/>
      <c r="AO96" s="782"/>
      <c r="AP96" s="782"/>
      <c r="AQ96" s="782"/>
      <c r="AR96" s="851">
        <f t="shared" si="10"/>
        <v>0</v>
      </c>
      <c r="AS96" s="851"/>
      <c r="AT96" s="851"/>
      <c r="AU96" s="851"/>
      <c r="AV96" s="851"/>
      <c r="AW96" s="851"/>
      <c r="AX96" s="851"/>
      <c r="AY96" s="373">
        <f>'O1'!BI96</f>
        <v>0</v>
      </c>
      <c r="AZ96" s="709">
        <f t="shared" si="11"/>
        <v>0</v>
      </c>
      <c r="BA96" s="709"/>
      <c r="BB96" s="709"/>
      <c r="BC96" s="709"/>
      <c r="BD96" s="709"/>
      <c r="BE96" s="709">
        <f t="shared" si="18"/>
        <v>0</v>
      </c>
      <c r="BF96" s="709"/>
      <c r="BG96" s="709"/>
      <c r="BH96" s="709"/>
      <c r="BI96" s="709"/>
      <c r="BJ96" s="709"/>
      <c r="BK96" s="709"/>
      <c r="BL96" s="782">
        <f t="shared" si="12"/>
        <v>0</v>
      </c>
      <c r="BM96" s="782"/>
      <c r="BN96" s="782"/>
      <c r="BO96" s="782"/>
      <c r="BP96" s="782"/>
      <c r="BQ96" s="782"/>
      <c r="BR96" s="782"/>
      <c r="BS96" s="564">
        <f t="shared" si="13"/>
        <v>0</v>
      </c>
      <c r="BT96" s="176"/>
      <c r="BU96" s="17"/>
      <c r="BV96" s="211">
        <f t="shared" si="14"/>
        <v>2</v>
      </c>
      <c r="BW96" s="212" t="str">
        <f t="shared" si="15"/>
        <v/>
      </c>
      <c r="BX96" s="213" t="str">
        <f t="shared" si="16"/>
        <v xml:space="preserve"> </v>
      </c>
      <c r="BY96" s="199"/>
      <c r="BZ96" s="249">
        <f>IF(AND(AY96&lt;&gt;"R",AY96&lt;&gt;"C",AY96&lt;&gt;"CF",AY96&lt;&gt;"F")=TRUE,BL96*'Q3'!$CA$20,IF(BS96="R",BL96,0))</f>
        <v>0</v>
      </c>
      <c r="CA96" s="249">
        <f>IF(AND(AY96&lt;&gt;"R",AY96&lt;&gt;"C",AY96&lt;&gt;"CF",AY96&lt;&gt;"F")=TRUE,BL96*'Q3'!$CA$21,IF(BS96="C",BL96,0))</f>
        <v>0</v>
      </c>
      <c r="CB96" s="249">
        <f>IF(AND(AY96&lt;&gt;"R",AY96&lt;&gt;"C",AY96&lt;&gt;"CF",AY96&lt;&gt;"F")=TRUE,BL96*'Q3'!$CA$22,IF(BS96="CF",BL96,0))</f>
        <v>0</v>
      </c>
      <c r="CC96" s="249">
        <f>IF(AND(AY96&lt;&gt;"R",AY96&lt;&gt;"C",AY96&lt;&gt;"CF",AY96&lt;&gt;"F")=TRUE,BL96*'Q3'!$CA$23,IF(BS96="F",BL96,0))</f>
        <v>0</v>
      </c>
      <c r="CD96" s="478">
        <f t="shared" si="17"/>
        <v>0</v>
      </c>
      <c r="CE96" s="29">
        <f>'O2'!B96</f>
        <v>0</v>
      </c>
      <c r="CF96" s="29">
        <f>'O2'!G96</f>
        <v>0</v>
      </c>
      <c r="CG96" s="29">
        <f>'O2'!AC96</f>
        <v>0</v>
      </c>
    </row>
    <row r="97" spans="2:85" ht="9.9499999999999993" customHeight="1">
      <c r="B97" s="867">
        <f>'O1'!B97</f>
        <v>0</v>
      </c>
      <c r="C97" s="868"/>
      <c r="D97" s="868"/>
      <c r="E97" s="868"/>
      <c r="F97" s="868"/>
      <c r="G97" s="869">
        <f>'O1'!G97</f>
        <v>0</v>
      </c>
      <c r="H97" s="869"/>
      <c r="I97" s="869"/>
      <c r="J97" s="869"/>
      <c r="K97" s="869"/>
      <c r="L97" s="869"/>
      <c r="M97" s="869"/>
      <c r="N97" s="869"/>
      <c r="O97" s="869"/>
      <c r="P97" s="869"/>
      <c r="Q97" s="869"/>
      <c r="R97" s="869"/>
      <c r="S97" s="869"/>
      <c r="T97" s="869"/>
      <c r="U97" s="869"/>
      <c r="V97" s="869"/>
      <c r="W97" s="869"/>
      <c r="X97" s="869"/>
      <c r="Y97" s="869"/>
      <c r="Z97" s="869"/>
      <c r="AA97" s="869"/>
      <c r="AB97" s="869"/>
      <c r="AC97" s="870">
        <f>'O1'!AC97</f>
        <v>0</v>
      </c>
      <c r="AD97" s="870"/>
      <c r="AE97" s="870"/>
      <c r="AF97" s="782">
        <f>'O1'!AF97</f>
        <v>0</v>
      </c>
      <c r="AG97" s="782"/>
      <c r="AH97" s="782"/>
      <c r="AI97" s="782"/>
      <c r="AJ97" s="782"/>
      <c r="AK97" s="782">
        <f>'O2'!AK97</f>
        <v>0</v>
      </c>
      <c r="AL97" s="782"/>
      <c r="AM97" s="782"/>
      <c r="AN97" s="782"/>
      <c r="AO97" s="782"/>
      <c r="AP97" s="782"/>
      <c r="AQ97" s="782"/>
      <c r="AR97" s="851">
        <f t="shared" si="10"/>
        <v>0</v>
      </c>
      <c r="AS97" s="851"/>
      <c r="AT97" s="851"/>
      <c r="AU97" s="851"/>
      <c r="AV97" s="851"/>
      <c r="AW97" s="851"/>
      <c r="AX97" s="851"/>
      <c r="AY97" s="373">
        <f>'O1'!BI97</f>
        <v>0</v>
      </c>
      <c r="AZ97" s="709">
        <f t="shared" si="11"/>
        <v>0</v>
      </c>
      <c r="BA97" s="709"/>
      <c r="BB97" s="709"/>
      <c r="BC97" s="709"/>
      <c r="BD97" s="709"/>
      <c r="BE97" s="709">
        <f t="shared" si="18"/>
        <v>0</v>
      </c>
      <c r="BF97" s="709"/>
      <c r="BG97" s="709"/>
      <c r="BH97" s="709"/>
      <c r="BI97" s="709"/>
      <c r="BJ97" s="709"/>
      <c r="BK97" s="709"/>
      <c r="BL97" s="782">
        <f t="shared" si="12"/>
        <v>0</v>
      </c>
      <c r="BM97" s="782"/>
      <c r="BN97" s="782"/>
      <c r="BO97" s="782"/>
      <c r="BP97" s="782"/>
      <c r="BQ97" s="782"/>
      <c r="BR97" s="782"/>
      <c r="BS97" s="564">
        <f t="shared" si="13"/>
        <v>0</v>
      </c>
      <c r="BT97" s="176"/>
      <c r="BU97" s="17"/>
      <c r="BV97" s="211">
        <f t="shared" si="14"/>
        <v>2</v>
      </c>
      <c r="BW97" s="212" t="str">
        <f t="shared" si="15"/>
        <v/>
      </c>
      <c r="BX97" s="213" t="str">
        <f t="shared" si="16"/>
        <v xml:space="preserve"> </v>
      </c>
      <c r="BY97" s="199"/>
      <c r="BZ97" s="249">
        <f>IF(AND(AY97&lt;&gt;"R",AY97&lt;&gt;"C",AY97&lt;&gt;"CF",AY97&lt;&gt;"F")=TRUE,BL97*'Q3'!$CA$20,IF(BS97="R",BL97,0))</f>
        <v>0</v>
      </c>
      <c r="CA97" s="249">
        <f>IF(AND(AY97&lt;&gt;"R",AY97&lt;&gt;"C",AY97&lt;&gt;"CF",AY97&lt;&gt;"F")=TRUE,BL97*'Q3'!$CA$21,IF(BS97="C",BL97,0))</f>
        <v>0</v>
      </c>
      <c r="CB97" s="249">
        <f>IF(AND(AY97&lt;&gt;"R",AY97&lt;&gt;"C",AY97&lt;&gt;"CF",AY97&lt;&gt;"F")=TRUE,BL97*'Q3'!$CA$22,IF(BS97="CF",BL97,0))</f>
        <v>0</v>
      </c>
      <c r="CC97" s="249">
        <f>IF(AND(AY97&lt;&gt;"R",AY97&lt;&gt;"C",AY97&lt;&gt;"CF",AY97&lt;&gt;"F")=TRUE,BL97*'Q3'!$CA$23,IF(BS97="F",BL97,0))</f>
        <v>0</v>
      </c>
      <c r="CD97" s="478">
        <f t="shared" si="17"/>
        <v>0</v>
      </c>
      <c r="CE97" s="29">
        <f>'O2'!B97</f>
        <v>0</v>
      </c>
      <c r="CF97" s="29">
        <f>'O2'!G97</f>
        <v>0</v>
      </c>
      <c r="CG97" s="29">
        <f>'O2'!AC97</f>
        <v>0</v>
      </c>
    </row>
    <row r="98" spans="2:85" ht="9.9499999999999993" customHeight="1">
      <c r="B98" s="867">
        <f>'O1'!B98</f>
        <v>0</v>
      </c>
      <c r="C98" s="868"/>
      <c r="D98" s="868"/>
      <c r="E98" s="868"/>
      <c r="F98" s="868"/>
      <c r="G98" s="869">
        <f>'O1'!G98</f>
        <v>0</v>
      </c>
      <c r="H98" s="869"/>
      <c r="I98" s="869"/>
      <c r="J98" s="869"/>
      <c r="K98" s="869"/>
      <c r="L98" s="869"/>
      <c r="M98" s="869"/>
      <c r="N98" s="869"/>
      <c r="O98" s="869"/>
      <c r="P98" s="869"/>
      <c r="Q98" s="869"/>
      <c r="R98" s="869"/>
      <c r="S98" s="869"/>
      <c r="T98" s="869"/>
      <c r="U98" s="869"/>
      <c r="V98" s="869"/>
      <c r="W98" s="869"/>
      <c r="X98" s="869"/>
      <c r="Y98" s="869"/>
      <c r="Z98" s="869"/>
      <c r="AA98" s="869"/>
      <c r="AB98" s="869"/>
      <c r="AC98" s="870">
        <f>'O1'!AC98</f>
        <v>0</v>
      </c>
      <c r="AD98" s="870"/>
      <c r="AE98" s="870"/>
      <c r="AF98" s="782">
        <f>'O1'!AF98</f>
        <v>0</v>
      </c>
      <c r="AG98" s="782"/>
      <c r="AH98" s="782"/>
      <c r="AI98" s="782"/>
      <c r="AJ98" s="782"/>
      <c r="AK98" s="782">
        <f>'O2'!AK98</f>
        <v>0</v>
      </c>
      <c r="AL98" s="782"/>
      <c r="AM98" s="782"/>
      <c r="AN98" s="782"/>
      <c r="AO98" s="782"/>
      <c r="AP98" s="782"/>
      <c r="AQ98" s="782"/>
      <c r="AR98" s="851">
        <f t="shared" si="10"/>
        <v>0</v>
      </c>
      <c r="AS98" s="851"/>
      <c r="AT98" s="851"/>
      <c r="AU98" s="851"/>
      <c r="AV98" s="851"/>
      <c r="AW98" s="851"/>
      <c r="AX98" s="851"/>
      <c r="AY98" s="373">
        <f>'O1'!BI98</f>
        <v>0</v>
      </c>
      <c r="AZ98" s="709">
        <f t="shared" si="11"/>
        <v>0</v>
      </c>
      <c r="BA98" s="709"/>
      <c r="BB98" s="709"/>
      <c r="BC98" s="709"/>
      <c r="BD98" s="709"/>
      <c r="BE98" s="709">
        <f t="shared" si="18"/>
        <v>0</v>
      </c>
      <c r="BF98" s="709"/>
      <c r="BG98" s="709"/>
      <c r="BH98" s="709"/>
      <c r="BI98" s="709"/>
      <c r="BJ98" s="709"/>
      <c r="BK98" s="709"/>
      <c r="BL98" s="782">
        <f t="shared" si="12"/>
        <v>0</v>
      </c>
      <c r="BM98" s="782"/>
      <c r="BN98" s="782"/>
      <c r="BO98" s="782"/>
      <c r="BP98" s="782"/>
      <c r="BQ98" s="782"/>
      <c r="BR98" s="782"/>
      <c r="BS98" s="564">
        <f t="shared" si="13"/>
        <v>0</v>
      </c>
      <c r="BT98" s="176"/>
      <c r="BU98" s="17"/>
      <c r="BV98" s="211">
        <f t="shared" si="14"/>
        <v>2</v>
      </c>
      <c r="BW98" s="212" t="str">
        <f t="shared" si="15"/>
        <v/>
      </c>
      <c r="BX98" s="213" t="str">
        <f t="shared" si="16"/>
        <v xml:space="preserve"> </v>
      </c>
      <c r="BY98" s="199"/>
      <c r="BZ98" s="249">
        <f>IF(AND(AY98&lt;&gt;"R",AY98&lt;&gt;"C",AY98&lt;&gt;"CF",AY98&lt;&gt;"F")=TRUE,BL98*'Q3'!$CA$20,IF(BS98="R",BL98,0))</f>
        <v>0</v>
      </c>
      <c r="CA98" s="249">
        <f>IF(AND(AY98&lt;&gt;"R",AY98&lt;&gt;"C",AY98&lt;&gt;"CF",AY98&lt;&gt;"F")=TRUE,BL98*'Q3'!$CA$21,IF(BS98="C",BL98,0))</f>
        <v>0</v>
      </c>
      <c r="CB98" s="249">
        <f>IF(AND(AY98&lt;&gt;"R",AY98&lt;&gt;"C",AY98&lt;&gt;"CF",AY98&lt;&gt;"F")=TRUE,BL98*'Q3'!$CA$22,IF(BS98="CF",BL98,0))</f>
        <v>0</v>
      </c>
      <c r="CC98" s="249">
        <f>IF(AND(AY98&lt;&gt;"R",AY98&lt;&gt;"C",AY98&lt;&gt;"CF",AY98&lt;&gt;"F")=TRUE,BL98*'Q3'!$CA$23,IF(BS98="F",BL98,0))</f>
        <v>0</v>
      </c>
      <c r="CD98" s="478">
        <f t="shared" si="17"/>
        <v>0</v>
      </c>
      <c r="CE98" s="29">
        <f>'O2'!B98</f>
        <v>0</v>
      </c>
      <c r="CF98" s="29">
        <f>'O2'!G98</f>
        <v>0</v>
      </c>
      <c r="CG98" s="29">
        <f>'O2'!AC98</f>
        <v>0</v>
      </c>
    </row>
    <row r="99" spans="2:85" ht="9.9499999999999993" customHeight="1">
      <c r="B99" s="867">
        <f>'O1'!B99</f>
        <v>0</v>
      </c>
      <c r="C99" s="868"/>
      <c r="D99" s="868"/>
      <c r="E99" s="868"/>
      <c r="F99" s="868"/>
      <c r="G99" s="869">
        <f>'O1'!G99</f>
        <v>0</v>
      </c>
      <c r="H99" s="869"/>
      <c r="I99" s="869"/>
      <c r="J99" s="869"/>
      <c r="K99" s="869"/>
      <c r="L99" s="869"/>
      <c r="M99" s="869"/>
      <c r="N99" s="869"/>
      <c r="O99" s="869"/>
      <c r="P99" s="869"/>
      <c r="Q99" s="869"/>
      <c r="R99" s="869"/>
      <c r="S99" s="869"/>
      <c r="T99" s="869"/>
      <c r="U99" s="869"/>
      <c r="V99" s="869"/>
      <c r="W99" s="869"/>
      <c r="X99" s="869"/>
      <c r="Y99" s="869"/>
      <c r="Z99" s="869"/>
      <c r="AA99" s="869"/>
      <c r="AB99" s="869"/>
      <c r="AC99" s="870">
        <f>'O1'!AC99</f>
        <v>0</v>
      </c>
      <c r="AD99" s="870"/>
      <c r="AE99" s="870"/>
      <c r="AF99" s="782">
        <f>'O1'!AF99</f>
        <v>0</v>
      </c>
      <c r="AG99" s="782"/>
      <c r="AH99" s="782"/>
      <c r="AI99" s="782"/>
      <c r="AJ99" s="782"/>
      <c r="AK99" s="782">
        <f>'O2'!AK99</f>
        <v>0</v>
      </c>
      <c r="AL99" s="782"/>
      <c r="AM99" s="782"/>
      <c r="AN99" s="782"/>
      <c r="AO99" s="782"/>
      <c r="AP99" s="782"/>
      <c r="AQ99" s="782"/>
      <c r="AR99" s="851">
        <f t="shared" si="10"/>
        <v>0</v>
      </c>
      <c r="AS99" s="851"/>
      <c r="AT99" s="851"/>
      <c r="AU99" s="851"/>
      <c r="AV99" s="851"/>
      <c r="AW99" s="851"/>
      <c r="AX99" s="851"/>
      <c r="AY99" s="373">
        <f>'O1'!BI99</f>
        <v>0</v>
      </c>
      <c r="AZ99" s="709">
        <f t="shared" si="11"/>
        <v>0</v>
      </c>
      <c r="BA99" s="709"/>
      <c r="BB99" s="709"/>
      <c r="BC99" s="709"/>
      <c r="BD99" s="709"/>
      <c r="BE99" s="709">
        <f t="shared" si="18"/>
        <v>0</v>
      </c>
      <c r="BF99" s="709"/>
      <c r="BG99" s="709"/>
      <c r="BH99" s="709"/>
      <c r="BI99" s="709"/>
      <c r="BJ99" s="709"/>
      <c r="BK99" s="709"/>
      <c r="BL99" s="782">
        <f t="shared" si="12"/>
        <v>0</v>
      </c>
      <c r="BM99" s="782"/>
      <c r="BN99" s="782"/>
      <c r="BO99" s="782"/>
      <c r="BP99" s="782"/>
      <c r="BQ99" s="782"/>
      <c r="BR99" s="782"/>
      <c r="BS99" s="564">
        <f t="shared" si="13"/>
        <v>0</v>
      </c>
      <c r="BT99" s="176"/>
      <c r="BU99" s="17"/>
      <c r="BV99" s="211">
        <f t="shared" si="14"/>
        <v>2</v>
      </c>
      <c r="BW99" s="212" t="str">
        <f t="shared" si="15"/>
        <v/>
      </c>
      <c r="BX99" s="213" t="str">
        <f t="shared" si="16"/>
        <v xml:space="preserve"> </v>
      </c>
      <c r="BY99" s="199"/>
      <c r="BZ99" s="249">
        <f>IF(AND(AY99&lt;&gt;"R",AY99&lt;&gt;"C",AY99&lt;&gt;"CF",AY99&lt;&gt;"F")=TRUE,BL99*'Q3'!$CA$20,IF(BS99="R",BL99,0))</f>
        <v>0</v>
      </c>
      <c r="CA99" s="249">
        <f>IF(AND(AY99&lt;&gt;"R",AY99&lt;&gt;"C",AY99&lt;&gt;"CF",AY99&lt;&gt;"F")=TRUE,BL99*'Q3'!$CA$21,IF(BS99="C",BL99,0))</f>
        <v>0</v>
      </c>
      <c r="CB99" s="249">
        <f>IF(AND(AY99&lt;&gt;"R",AY99&lt;&gt;"C",AY99&lt;&gt;"CF",AY99&lt;&gt;"F")=TRUE,BL99*'Q3'!$CA$22,IF(BS99="CF",BL99,0))</f>
        <v>0</v>
      </c>
      <c r="CC99" s="249">
        <f>IF(AND(AY99&lt;&gt;"R",AY99&lt;&gt;"C",AY99&lt;&gt;"CF",AY99&lt;&gt;"F")=TRUE,BL99*'Q3'!$CA$23,IF(BS99="F",BL99,0))</f>
        <v>0</v>
      </c>
      <c r="CD99" s="478">
        <f t="shared" si="17"/>
        <v>0</v>
      </c>
      <c r="CE99" s="29">
        <f>'O2'!B99</f>
        <v>0</v>
      </c>
      <c r="CF99" s="29">
        <f>'O2'!G99</f>
        <v>0</v>
      </c>
      <c r="CG99" s="29">
        <f>'O2'!AC99</f>
        <v>0</v>
      </c>
    </row>
    <row r="100" spans="2:85" ht="9.9499999999999993" customHeight="1">
      <c r="B100" s="867">
        <f>'O1'!B100</f>
        <v>0</v>
      </c>
      <c r="C100" s="868"/>
      <c r="D100" s="868"/>
      <c r="E100" s="868"/>
      <c r="F100" s="868"/>
      <c r="G100" s="869">
        <f>'O1'!G100</f>
        <v>0</v>
      </c>
      <c r="H100" s="869"/>
      <c r="I100" s="869"/>
      <c r="J100" s="869"/>
      <c r="K100" s="869"/>
      <c r="L100" s="869"/>
      <c r="M100" s="869"/>
      <c r="N100" s="869"/>
      <c r="O100" s="869"/>
      <c r="P100" s="869"/>
      <c r="Q100" s="869"/>
      <c r="R100" s="869"/>
      <c r="S100" s="869"/>
      <c r="T100" s="869"/>
      <c r="U100" s="869"/>
      <c r="V100" s="869"/>
      <c r="W100" s="869"/>
      <c r="X100" s="869"/>
      <c r="Y100" s="869"/>
      <c r="Z100" s="869"/>
      <c r="AA100" s="869"/>
      <c r="AB100" s="869"/>
      <c r="AC100" s="870">
        <f>'O1'!AC100</f>
        <v>0</v>
      </c>
      <c r="AD100" s="870"/>
      <c r="AE100" s="870"/>
      <c r="AF100" s="782">
        <f>'O1'!AF100</f>
        <v>0</v>
      </c>
      <c r="AG100" s="782"/>
      <c r="AH100" s="782"/>
      <c r="AI100" s="782"/>
      <c r="AJ100" s="782"/>
      <c r="AK100" s="782">
        <f>'O2'!AK100</f>
        <v>0</v>
      </c>
      <c r="AL100" s="782"/>
      <c r="AM100" s="782"/>
      <c r="AN100" s="782"/>
      <c r="AO100" s="782"/>
      <c r="AP100" s="782"/>
      <c r="AQ100" s="782"/>
      <c r="AR100" s="851">
        <f t="shared" si="10"/>
        <v>0</v>
      </c>
      <c r="AS100" s="851"/>
      <c r="AT100" s="851"/>
      <c r="AU100" s="851"/>
      <c r="AV100" s="851"/>
      <c r="AW100" s="851"/>
      <c r="AX100" s="851"/>
      <c r="AY100" s="373">
        <f>'O1'!BI100</f>
        <v>0</v>
      </c>
      <c r="AZ100" s="709">
        <f t="shared" si="11"/>
        <v>0</v>
      </c>
      <c r="BA100" s="709"/>
      <c r="BB100" s="709"/>
      <c r="BC100" s="709"/>
      <c r="BD100" s="709"/>
      <c r="BE100" s="709">
        <f t="shared" si="18"/>
        <v>0</v>
      </c>
      <c r="BF100" s="709"/>
      <c r="BG100" s="709"/>
      <c r="BH100" s="709"/>
      <c r="BI100" s="709"/>
      <c r="BJ100" s="709"/>
      <c r="BK100" s="709"/>
      <c r="BL100" s="782">
        <f t="shared" si="12"/>
        <v>0</v>
      </c>
      <c r="BM100" s="782"/>
      <c r="BN100" s="782"/>
      <c r="BO100" s="782"/>
      <c r="BP100" s="782"/>
      <c r="BQ100" s="782"/>
      <c r="BR100" s="782"/>
      <c r="BS100" s="564">
        <f t="shared" si="13"/>
        <v>0</v>
      </c>
      <c r="BT100" s="176"/>
      <c r="BU100" s="17"/>
      <c r="BV100" s="211">
        <f t="shared" si="14"/>
        <v>2</v>
      </c>
      <c r="BW100" s="212" t="str">
        <f t="shared" si="15"/>
        <v/>
      </c>
      <c r="BX100" s="213" t="str">
        <f t="shared" si="16"/>
        <v xml:space="preserve"> </v>
      </c>
      <c r="BY100" s="199"/>
      <c r="BZ100" s="249">
        <f>IF(AND(AY100&lt;&gt;"R",AY100&lt;&gt;"C",AY100&lt;&gt;"CF",AY100&lt;&gt;"F")=TRUE,BL100*'Q3'!$CA$20,IF(BS100="R",BL100,0))</f>
        <v>0</v>
      </c>
      <c r="CA100" s="249">
        <f>IF(AND(AY100&lt;&gt;"R",AY100&lt;&gt;"C",AY100&lt;&gt;"CF",AY100&lt;&gt;"F")=TRUE,BL100*'Q3'!$CA$21,IF(BS100="C",BL100,0))</f>
        <v>0</v>
      </c>
      <c r="CB100" s="249">
        <f>IF(AND(AY100&lt;&gt;"R",AY100&lt;&gt;"C",AY100&lt;&gt;"CF",AY100&lt;&gt;"F")=TRUE,BL100*'Q3'!$CA$22,IF(BS100="CF",BL100,0))</f>
        <v>0</v>
      </c>
      <c r="CC100" s="249">
        <f>IF(AND(AY100&lt;&gt;"R",AY100&lt;&gt;"C",AY100&lt;&gt;"CF",AY100&lt;&gt;"F")=TRUE,BL100*'Q3'!$CA$23,IF(BS100="F",BL100,0))</f>
        <v>0</v>
      </c>
      <c r="CD100" s="478">
        <f t="shared" si="17"/>
        <v>0</v>
      </c>
      <c r="CE100" s="29">
        <f>'O2'!B100</f>
        <v>0</v>
      </c>
      <c r="CF100" s="29">
        <f>'O2'!G100</f>
        <v>0</v>
      </c>
      <c r="CG100" s="29">
        <f>'O2'!AC100</f>
        <v>0</v>
      </c>
    </row>
    <row r="101" spans="2:85" ht="9.9499999999999993" customHeight="1">
      <c r="B101" s="867">
        <f>'O1'!B101</f>
        <v>0</v>
      </c>
      <c r="C101" s="868"/>
      <c r="D101" s="868"/>
      <c r="E101" s="868"/>
      <c r="F101" s="868"/>
      <c r="G101" s="869">
        <f>'O1'!G101</f>
        <v>0</v>
      </c>
      <c r="H101" s="869"/>
      <c r="I101" s="869"/>
      <c r="J101" s="869"/>
      <c r="K101" s="869"/>
      <c r="L101" s="869"/>
      <c r="M101" s="869"/>
      <c r="N101" s="869"/>
      <c r="O101" s="869"/>
      <c r="P101" s="869"/>
      <c r="Q101" s="869"/>
      <c r="R101" s="869"/>
      <c r="S101" s="869"/>
      <c r="T101" s="869"/>
      <c r="U101" s="869"/>
      <c r="V101" s="869"/>
      <c r="W101" s="869"/>
      <c r="X101" s="869"/>
      <c r="Y101" s="869"/>
      <c r="Z101" s="869"/>
      <c r="AA101" s="869"/>
      <c r="AB101" s="869"/>
      <c r="AC101" s="870">
        <f>'O1'!AC101</f>
        <v>0</v>
      </c>
      <c r="AD101" s="870"/>
      <c r="AE101" s="870"/>
      <c r="AF101" s="782">
        <f>'O1'!AF101</f>
        <v>0</v>
      </c>
      <c r="AG101" s="782"/>
      <c r="AH101" s="782"/>
      <c r="AI101" s="782"/>
      <c r="AJ101" s="782"/>
      <c r="AK101" s="782">
        <f>'O2'!AK101</f>
        <v>0</v>
      </c>
      <c r="AL101" s="782"/>
      <c r="AM101" s="782"/>
      <c r="AN101" s="782"/>
      <c r="AO101" s="782"/>
      <c r="AP101" s="782"/>
      <c r="AQ101" s="782"/>
      <c r="AR101" s="851">
        <f t="shared" si="10"/>
        <v>0</v>
      </c>
      <c r="AS101" s="851"/>
      <c r="AT101" s="851"/>
      <c r="AU101" s="851"/>
      <c r="AV101" s="851"/>
      <c r="AW101" s="851"/>
      <c r="AX101" s="851"/>
      <c r="AY101" s="373">
        <f>'O1'!BI101</f>
        <v>0</v>
      </c>
      <c r="AZ101" s="709">
        <f t="shared" si="11"/>
        <v>0</v>
      </c>
      <c r="BA101" s="709"/>
      <c r="BB101" s="709"/>
      <c r="BC101" s="709"/>
      <c r="BD101" s="709"/>
      <c r="BE101" s="709">
        <f t="shared" si="18"/>
        <v>0</v>
      </c>
      <c r="BF101" s="709"/>
      <c r="BG101" s="709"/>
      <c r="BH101" s="709"/>
      <c r="BI101" s="709"/>
      <c r="BJ101" s="709"/>
      <c r="BK101" s="709"/>
      <c r="BL101" s="782">
        <f t="shared" si="12"/>
        <v>0</v>
      </c>
      <c r="BM101" s="782"/>
      <c r="BN101" s="782"/>
      <c r="BO101" s="782"/>
      <c r="BP101" s="782"/>
      <c r="BQ101" s="782"/>
      <c r="BR101" s="782"/>
      <c r="BS101" s="564">
        <f t="shared" si="13"/>
        <v>0</v>
      </c>
      <c r="BT101" s="178"/>
      <c r="BV101" s="211">
        <f t="shared" si="14"/>
        <v>2</v>
      </c>
      <c r="BW101" s="212" t="str">
        <f t="shared" si="15"/>
        <v/>
      </c>
      <c r="BX101" s="213" t="str">
        <f t="shared" si="16"/>
        <v xml:space="preserve"> </v>
      </c>
      <c r="BY101" s="199"/>
      <c r="BZ101" s="249">
        <f>IF(AND(AY101&lt;&gt;"R",AY101&lt;&gt;"C",AY101&lt;&gt;"CF",AY101&lt;&gt;"F")=TRUE,BL101*'Q3'!$CA$20,IF(BS101="R",BL101,0))</f>
        <v>0</v>
      </c>
      <c r="CA101" s="249">
        <f>IF(AND(AY101&lt;&gt;"R",AY101&lt;&gt;"C",AY101&lt;&gt;"CF",AY101&lt;&gt;"F")=TRUE,BL101*'Q3'!$CA$21,IF(BS101="C",BL101,0))</f>
        <v>0</v>
      </c>
      <c r="CB101" s="249">
        <f>IF(AND(AY101&lt;&gt;"R",AY101&lt;&gt;"C",AY101&lt;&gt;"CF",AY101&lt;&gt;"F")=TRUE,BL101*'Q3'!$CA$22,IF(BS101="CF",BL101,0))</f>
        <v>0</v>
      </c>
      <c r="CC101" s="249">
        <f>IF(AND(AY101&lt;&gt;"R",AY101&lt;&gt;"C",AY101&lt;&gt;"CF",AY101&lt;&gt;"F")=TRUE,BL101*'Q3'!$CA$23,IF(BS101="F",BL101,0))</f>
        <v>0</v>
      </c>
      <c r="CD101" s="478">
        <f t="shared" si="17"/>
        <v>0</v>
      </c>
      <c r="CE101" s="29">
        <f>'O2'!B101</f>
        <v>0</v>
      </c>
      <c r="CF101" s="29">
        <f>'O2'!G101</f>
        <v>0</v>
      </c>
      <c r="CG101" s="29">
        <f>'O2'!AC101</f>
        <v>0</v>
      </c>
    </row>
    <row r="102" spans="2:85" ht="9.9499999999999993" customHeight="1">
      <c r="B102" s="867">
        <f>'O1'!B102</f>
        <v>0</v>
      </c>
      <c r="C102" s="868"/>
      <c r="D102" s="868"/>
      <c r="E102" s="868"/>
      <c r="F102" s="868"/>
      <c r="G102" s="869">
        <f>'O1'!G102</f>
        <v>0</v>
      </c>
      <c r="H102" s="869"/>
      <c r="I102" s="869"/>
      <c r="J102" s="869"/>
      <c r="K102" s="869"/>
      <c r="L102" s="869"/>
      <c r="M102" s="869"/>
      <c r="N102" s="869"/>
      <c r="O102" s="869"/>
      <c r="P102" s="869"/>
      <c r="Q102" s="869"/>
      <c r="R102" s="869"/>
      <c r="S102" s="869"/>
      <c r="T102" s="869"/>
      <c r="U102" s="869"/>
      <c r="V102" s="869"/>
      <c r="W102" s="869"/>
      <c r="X102" s="869"/>
      <c r="Y102" s="869"/>
      <c r="Z102" s="869"/>
      <c r="AA102" s="869"/>
      <c r="AB102" s="869"/>
      <c r="AC102" s="870">
        <f>'O1'!AC102</f>
        <v>0</v>
      </c>
      <c r="AD102" s="870"/>
      <c r="AE102" s="870"/>
      <c r="AF102" s="782">
        <f>'O1'!AF102</f>
        <v>0</v>
      </c>
      <c r="AG102" s="782"/>
      <c r="AH102" s="782"/>
      <c r="AI102" s="782"/>
      <c r="AJ102" s="782"/>
      <c r="AK102" s="782">
        <f>'O2'!AK102</f>
        <v>0</v>
      </c>
      <c r="AL102" s="782"/>
      <c r="AM102" s="782"/>
      <c r="AN102" s="782"/>
      <c r="AO102" s="782"/>
      <c r="AP102" s="782"/>
      <c r="AQ102" s="782"/>
      <c r="AR102" s="851">
        <f t="shared" si="10"/>
        <v>0</v>
      </c>
      <c r="AS102" s="851"/>
      <c r="AT102" s="851"/>
      <c r="AU102" s="851"/>
      <c r="AV102" s="851"/>
      <c r="AW102" s="851"/>
      <c r="AX102" s="851"/>
      <c r="AY102" s="373">
        <f>'O1'!BI102</f>
        <v>0</v>
      </c>
      <c r="AZ102" s="709">
        <f t="shared" si="11"/>
        <v>0</v>
      </c>
      <c r="BA102" s="709"/>
      <c r="BB102" s="709"/>
      <c r="BC102" s="709"/>
      <c r="BD102" s="709"/>
      <c r="BE102" s="709">
        <f t="shared" si="18"/>
        <v>0</v>
      </c>
      <c r="BF102" s="709"/>
      <c r="BG102" s="709"/>
      <c r="BH102" s="709"/>
      <c r="BI102" s="709"/>
      <c r="BJ102" s="709"/>
      <c r="BK102" s="709"/>
      <c r="BL102" s="782">
        <f t="shared" si="12"/>
        <v>0</v>
      </c>
      <c r="BM102" s="782"/>
      <c r="BN102" s="782"/>
      <c r="BO102" s="782"/>
      <c r="BP102" s="782"/>
      <c r="BQ102" s="782"/>
      <c r="BR102" s="782"/>
      <c r="BS102" s="564">
        <f t="shared" si="13"/>
        <v>0</v>
      </c>
      <c r="BT102" s="178"/>
      <c r="BV102" s="211">
        <f t="shared" si="14"/>
        <v>2</v>
      </c>
      <c r="BW102" s="212" t="str">
        <f t="shared" si="15"/>
        <v/>
      </c>
      <c r="BX102" s="213" t="str">
        <f t="shared" si="16"/>
        <v xml:space="preserve"> </v>
      </c>
      <c r="BY102" s="199"/>
      <c r="BZ102" s="249">
        <f>IF(AND(AY102&lt;&gt;"R",AY102&lt;&gt;"C",AY102&lt;&gt;"CF",AY102&lt;&gt;"F")=TRUE,BL102*'Q3'!$CA$20,IF(BS102="R",BL102,0))</f>
        <v>0</v>
      </c>
      <c r="CA102" s="249">
        <f>IF(AND(AY102&lt;&gt;"R",AY102&lt;&gt;"C",AY102&lt;&gt;"CF",AY102&lt;&gt;"F")=TRUE,BL102*'Q3'!$CA$21,IF(BS102="C",BL102,0))</f>
        <v>0</v>
      </c>
      <c r="CB102" s="249">
        <f>IF(AND(AY102&lt;&gt;"R",AY102&lt;&gt;"C",AY102&lt;&gt;"CF",AY102&lt;&gt;"F")=TRUE,BL102*'Q3'!$CA$22,IF(BS102="CF",BL102,0))</f>
        <v>0</v>
      </c>
      <c r="CC102" s="249">
        <f>IF(AND(AY102&lt;&gt;"R",AY102&lt;&gt;"C",AY102&lt;&gt;"CF",AY102&lt;&gt;"F")=TRUE,BL102*'Q3'!$CA$23,IF(BS102="F",BL102,0))</f>
        <v>0</v>
      </c>
      <c r="CD102" s="478">
        <f t="shared" si="17"/>
        <v>0</v>
      </c>
      <c r="CE102" s="29">
        <f>'O2'!B102</f>
        <v>0</v>
      </c>
      <c r="CF102" s="29">
        <f>'O2'!G102</f>
        <v>0</v>
      </c>
      <c r="CG102" s="29">
        <f>'O2'!AC102</f>
        <v>0</v>
      </c>
    </row>
    <row r="103" spans="2:85" ht="9.9499999999999993" customHeight="1">
      <c r="B103" s="867">
        <f>'O1'!B103</f>
        <v>0</v>
      </c>
      <c r="C103" s="868"/>
      <c r="D103" s="868"/>
      <c r="E103" s="868"/>
      <c r="F103" s="868"/>
      <c r="G103" s="869">
        <f>'O1'!G103</f>
        <v>0</v>
      </c>
      <c r="H103" s="869"/>
      <c r="I103" s="869"/>
      <c r="J103" s="869"/>
      <c r="K103" s="869"/>
      <c r="L103" s="869"/>
      <c r="M103" s="869"/>
      <c r="N103" s="869"/>
      <c r="O103" s="869"/>
      <c r="P103" s="869"/>
      <c r="Q103" s="869"/>
      <c r="R103" s="869"/>
      <c r="S103" s="869"/>
      <c r="T103" s="869"/>
      <c r="U103" s="869"/>
      <c r="V103" s="869"/>
      <c r="W103" s="869"/>
      <c r="X103" s="869"/>
      <c r="Y103" s="869"/>
      <c r="Z103" s="869"/>
      <c r="AA103" s="869"/>
      <c r="AB103" s="869"/>
      <c r="AC103" s="870">
        <f>'O1'!AC103</f>
        <v>0</v>
      </c>
      <c r="AD103" s="870"/>
      <c r="AE103" s="870"/>
      <c r="AF103" s="782">
        <f>'O1'!AF103</f>
        <v>0</v>
      </c>
      <c r="AG103" s="782"/>
      <c r="AH103" s="782"/>
      <c r="AI103" s="782"/>
      <c r="AJ103" s="782"/>
      <c r="AK103" s="782">
        <f>'O2'!AK103</f>
        <v>0</v>
      </c>
      <c r="AL103" s="782"/>
      <c r="AM103" s="782"/>
      <c r="AN103" s="782"/>
      <c r="AO103" s="782"/>
      <c r="AP103" s="782"/>
      <c r="AQ103" s="782"/>
      <c r="AR103" s="851">
        <f t="shared" si="10"/>
        <v>0</v>
      </c>
      <c r="AS103" s="851"/>
      <c r="AT103" s="851"/>
      <c r="AU103" s="851"/>
      <c r="AV103" s="851"/>
      <c r="AW103" s="851"/>
      <c r="AX103" s="851"/>
      <c r="AY103" s="373">
        <f>'O1'!BI103</f>
        <v>0</v>
      </c>
      <c r="AZ103" s="709">
        <f t="shared" si="11"/>
        <v>0</v>
      </c>
      <c r="BA103" s="709"/>
      <c r="BB103" s="709"/>
      <c r="BC103" s="709"/>
      <c r="BD103" s="709"/>
      <c r="BE103" s="709">
        <f t="shared" si="18"/>
        <v>0</v>
      </c>
      <c r="BF103" s="709"/>
      <c r="BG103" s="709"/>
      <c r="BH103" s="709"/>
      <c r="BI103" s="709"/>
      <c r="BJ103" s="709"/>
      <c r="BK103" s="709"/>
      <c r="BL103" s="782">
        <f t="shared" si="12"/>
        <v>0</v>
      </c>
      <c r="BM103" s="782"/>
      <c r="BN103" s="782"/>
      <c r="BO103" s="782"/>
      <c r="BP103" s="782"/>
      <c r="BQ103" s="782"/>
      <c r="BR103" s="782"/>
      <c r="BS103" s="564">
        <f t="shared" si="13"/>
        <v>0</v>
      </c>
      <c r="BT103" s="178"/>
      <c r="BV103" s="211">
        <f t="shared" si="14"/>
        <v>2</v>
      </c>
      <c r="BW103" s="212" t="str">
        <f t="shared" si="15"/>
        <v/>
      </c>
      <c r="BX103" s="213" t="str">
        <f t="shared" si="16"/>
        <v xml:space="preserve"> </v>
      </c>
      <c r="BY103" s="199"/>
      <c r="BZ103" s="249">
        <f>IF(AND(AY103&lt;&gt;"R",AY103&lt;&gt;"C",AY103&lt;&gt;"CF",AY103&lt;&gt;"F")=TRUE,BL103*'Q3'!$CA$20,IF(BS103="R",BL103,0))</f>
        <v>0</v>
      </c>
      <c r="CA103" s="249">
        <f>IF(AND(AY103&lt;&gt;"R",AY103&lt;&gt;"C",AY103&lt;&gt;"CF",AY103&lt;&gt;"F")=TRUE,BL103*'Q3'!$CA$21,IF(BS103="C",BL103,0))</f>
        <v>0</v>
      </c>
      <c r="CB103" s="249">
        <f>IF(AND(AY103&lt;&gt;"R",AY103&lt;&gt;"C",AY103&lt;&gt;"CF",AY103&lt;&gt;"F")=TRUE,BL103*'Q3'!$CA$22,IF(BS103="CF",BL103,0))</f>
        <v>0</v>
      </c>
      <c r="CC103" s="249">
        <f>IF(AND(AY103&lt;&gt;"R",AY103&lt;&gt;"C",AY103&lt;&gt;"CF",AY103&lt;&gt;"F")=TRUE,BL103*'Q3'!$CA$23,IF(BS103="F",BL103,0))</f>
        <v>0</v>
      </c>
      <c r="CD103" s="478">
        <f t="shared" si="17"/>
        <v>0</v>
      </c>
      <c r="CE103" s="29">
        <f>'O2'!B103</f>
        <v>0</v>
      </c>
      <c r="CF103" s="29">
        <f>'O2'!G103</f>
        <v>0</v>
      </c>
      <c r="CG103" s="29">
        <f>'O2'!AC103</f>
        <v>0</v>
      </c>
    </row>
    <row r="104" spans="2:85" ht="9.9499999999999993" customHeight="1">
      <c r="B104" s="867">
        <f>'O1'!B104</f>
        <v>0</v>
      </c>
      <c r="C104" s="868"/>
      <c r="D104" s="868"/>
      <c r="E104" s="868"/>
      <c r="F104" s="868"/>
      <c r="G104" s="869">
        <f>'O1'!G104</f>
        <v>0</v>
      </c>
      <c r="H104" s="869"/>
      <c r="I104" s="869"/>
      <c r="J104" s="869"/>
      <c r="K104" s="869"/>
      <c r="L104" s="869"/>
      <c r="M104" s="869"/>
      <c r="N104" s="869"/>
      <c r="O104" s="869"/>
      <c r="P104" s="869"/>
      <c r="Q104" s="869"/>
      <c r="R104" s="869"/>
      <c r="S104" s="869"/>
      <c r="T104" s="869"/>
      <c r="U104" s="869"/>
      <c r="V104" s="869"/>
      <c r="W104" s="869"/>
      <c r="X104" s="869"/>
      <c r="Y104" s="869"/>
      <c r="Z104" s="869"/>
      <c r="AA104" s="869"/>
      <c r="AB104" s="869"/>
      <c r="AC104" s="870">
        <f>'O1'!AC104</f>
        <v>0</v>
      </c>
      <c r="AD104" s="870"/>
      <c r="AE104" s="870"/>
      <c r="AF104" s="782">
        <f>'O1'!AF104</f>
        <v>0</v>
      </c>
      <c r="AG104" s="782"/>
      <c r="AH104" s="782"/>
      <c r="AI104" s="782"/>
      <c r="AJ104" s="782"/>
      <c r="AK104" s="782">
        <f>'O2'!AK104</f>
        <v>0</v>
      </c>
      <c r="AL104" s="782"/>
      <c r="AM104" s="782"/>
      <c r="AN104" s="782"/>
      <c r="AO104" s="782"/>
      <c r="AP104" s="782"/>
      <c r="AQ104" s="782"/>
      <c r="AR104" s="851">
        <f t="shared" si="10"/>
        <v>0</v>
      </c>
      <c r="AS104" s="851"/>
      <c r="AT104" s="851"/>
      <c r="AU104" s="851"/>
      <c r="AV104" s="851"/>
      <c r="AW104" s="851"/>
      <c r="AX104" s="851"/>
      <c r="AY104" s="373">
        <f>'O1'!BI104</f>
        <v>0</v>
      </c>
      <c r="AZ104" s="709">
        <f t="shared" si="11"/>
        <v>0</v>
      </c>
      <c r="BA104" s="709"/>
      <c r="BB104" s="709"/>
      <c r="BC104" s="709"/>
      <c r="BD104" s="709"/>
      <c r="BE104" s="709">
        <f t="shared" si="18"/>
        <v>0</v>
      </c>
      <c r="BF104" s="709"/>
      <c r="BG104" s="709"/>
      <c r="BH104" s="709"/>
      <c r="BI104" s="709"/>
      <c r="BJ104" s="709"/>
      <c r="BK104" s="709"/>
      <c r="BL104" s="782">
        <f t="shared" si="12"/>
        <v>0</v>
      </c>
      <c r="BM104" s="782"/>
      <c r="BN104" s="782"/>
      <c r="BO104" s="782"/>
      <c r="BP104" s="782"/>
      <c r="BQ104" s="782"/>
      <c r="BR104" s="782"/>
      <c r="BS104" s="564">
        <f t="shared" si="13"/>
        <v>0</v>
      </c>
      <c r="BT104" s="178"/>
      <c r="BV104" s="211">
        <f t="shared" si="14"/>
        <v>2</v>
      </c>
      <c r="BW104" s="212" t="str">
        <f t="shared" si="15"/>
        <v/>
      </c>
      <c r="BX104" s="213" t="str">
        <f t="shared" si="16"/>
        <v xml:space="preserve"> </v>
      </c>
      <c r="BY104" s="199"/>
      <c r="BZ104" s="249">
        <f>IF(AND(AY104&lt;&gt;"R",AY104&lt;&gt;"C",AY104&lt;&gt;"CF",AY104&lt;&gt;"F")=TRUE,BL104*'Q3'!$CA$20,IF(BS104="R",BL104,0))</f>
        <v>0</v>
      </c>
      <c r="CA104" s="249">
        <f>IF(AND(AY104&lt;&gt;"R",AY104&lt;&gt;"C",AY104&lt;&gt;"CF",AY104&lt;&gt;"F")=TRUE,BL104*'Q3'!$CA$21,IF(BS104="C",BL104,0))</f>
        <v>0</v>
      </c>
      <c r="CB104" s="249">
        <f>IF(AND(AY104&lt;&gt;"R",AY104&lt;&gt;"C",AY104&lt;&gt;"CF",AY104&lt;&gt;"F")=TRUE,BL104*'Q3'!$CA$22,IF(BS104="CF",BL104,0))</f>
        <v>0</v>
      </c>
      <c r="CC104" s="249">
        <f>IF(AND(AY104&lt;&gt;"R",AY104&lt;&gt;"C",AY104&lt;&gt;"CF",AY104&lt;&gt;"F")=TRUE,BL104*'Q3'!$CA$23,IF(BS104="F",BL104,0))</f>
        <v>0</v>
      </c>
      <c r="CD104" s="478">
        <f t="shared" si="17"/>
        <v>0</v>
      </c>
      <c r="CE104" s="29">
        <f>'O2'!B104</f>
        <v>0</v>
      </c>
      <c r="CF104" s="29">
        <f>'O2'!G104</f>
        <v>0</v>
      </c>
      <c r="CG104" s="29">
        <f>'O2'!AC104</f>
        <v>0</v>
      </c>
    </row>
    <row r="105" spans="2:85" ht="9.9499999999999993" customHeight="1">
      <c r="B105" s="867">
        <f>'O1'!B105</f>
        <v>0</v>
      </c>
      <c r="C105" s="868"/>
      <c r="D105" s="868"/>
      <c r="E105" s="868"/>
      <c r="F105" s="868"/>
      <c r="G105" s="869">
        <f>'O1'!G105</f>
        <v>0</v>
      </c>
      <c r="H105" s="869"/>
      <c r="I105" s="869"/>
      <c r="J105" s="869"/>
      <c r="K105" s="869"/>
      <c r="L105" s="869"/>
      <c r="M105" s="869"/>
      <c r="N105" s="869"/>
      <c r="O105" s="869"/>
      <c r="P105" s="869"/>
      <c r="Q105" s="869"/>
      <c r="R105" s="869"/>
      <c r="S105" s="869"/>
      <c r="T105" s="869"/>
      <c r="U105" s="869"/>
      <c r="V105" s="869"/>
      <c r="W105" s="869"/>
      <c r="X105" s="869"/>
      <c r="Y105" s="869"/>
      <c r="Z105" s="869"/>
      <c r="AA105" s="869"/>
      <c r="AB105" s="869"/>
      <c r="AC105" s="870">
        <f>'O1'!AC105</f>
        <v>0</v>
      </c>
      <c r="AD105" s="870"/>
      <c r="AE105" s="870"/>
      <c r="AF105" s="782">
        <f>'O1'!AF105</f>
        <v>0</v>
      </c>
      <c r="AG105" s="782"/>
      <c r="AH105" s="782"/>
      <c r="AI105" s="782"/>
      <c r="AJ105" s="782"/>
      <c r="AK105" s="782">
        <f>'O2'!AK105</f>
        <v>0</v>
      </c>
      <c r="AL105" s="782"/>
      <c r="AM105" s="782"/>
      <c r="AN105" s="782"/>
      <c r="AO105" s="782"/>
      <c r="AP105" s="782"/>
      <c r="AQ105" s="782"/>
      <c r="AR105" s="851">
        <f t="shared" si="10"/>
        <v>0</v>
      </c>
      <c r="AS105" s="851"/>
      <c r="AT105" s="851"/>
      <c r="AU105" s="851"/>
      <c r="AV105" s="851"/>
      <c r="AW105" s="851"/>
      <c r="AX105" s="851"/>
      <c r="AY105" s="373">
        <f>'O1'!BI105</f>
        <v>0</v>
      </c>
      <c r="AZ105" s="709">
        <f t="shared" si="11"/>
        <v>0</v>
      </c>
      <c r="BA105" s="709"/>
      <c r="BB105" s="709"/>
      <c r="BC105" s="709"/>
      <c r="BD105" s="709"/>
      <c r="BE105" s="709">
        <f t="shared" si="18"/>
        <v>0</v>
      </c>
      <c r="BF105" s="709"/>
      <c r="BG105" s="709"/>
      <c r="BH105" s="709"/>
      <c r="BI105" s="709"/>
      <c r="BJ105" s="709"/>
      <c r="BK105" s="709"/>
      <c r="BL105" s="782">
        <f t="shared" si="12"/>
        <v>0</v>
      </c>
      <c r="BM105" s="782"/>
      <c r="BN105" s="782"/>
      <c r="BO105" s="782"/>
      <c r="BP105" s="782"/>
      <c r="BQ105" s="782"/>
      <c r="BR105" s="782"/>
      <c r="BS105" s="564">
        <f t="shared" si="13"/>
        <v>0</v>
      </c>
      <c r="BT105" s="178"/>
      <c r="BV105" s="211">
        <f t="shared" si="14"/>
        <v>2</v>
      </c>
      <c r="BW105" s="212" t="str">
        <f t="shared" si="15"/>
        <v/>
      </c>
      <c r="BX105" s="213" t="str">
        <f t="shared" si="16"/>
        <v xml:space="preserve"> </v>
      </c>
      <c r="BY105" s="199"/>
      <c r="BZ105" s="249">
        <f>IF(AND(AY105&lt;&gt;"R",AY105&lt;&gt;"C",AY105&lt;&gt;"CF",AY105&lt;&gt;"F")=TRUE,BL105*'Q3'!$CA$20,IF(BS105="R",BL105,0))</f>
        <v>0</v>
      </c>
      <c r="CA105" s="249">
        <f>IF(AND(AY105&lt;&gt;"R",AY105&lt;&gt;"C",AY105&lt;&gt;"CF",AY105&lt;&gt;"F")=TRUE,BL105*'Q3'!$CA$21,IF(BS105="C",BL105,0))</f>
        <v>0</v>
      </c>
      <c r="CB105" s="249">
        <f>IF(AND(AY105&lt;&gt;"R",AY105&lt;&gt;"C",AY105&lt;&gt;"CF",AY105&lt;&gt;"F")=TRUE,BL105*'Q3'!$CA$22,IF(BS105="CF",BL105,0))</f>
        <v>0</v>
      </c>
      <c r="CC105" s="249">
        <f>IF(AND(AY105&lt;&gt;"R",AY105&lt;&gt;"C",AY105&lt;&gt;"CF",AY105&lt;&gt;"F")=TRUE,BL105*'Q3'!$CA$23,IF(BS105="F",BL105,0))</f>
        <v>0</v>
      </c>
      <c r="CD105" s="478">
        <f t="shared" si="17"/>
        <v>0</v>
      </c>
      <c r="CE105" s="29">
        <f>'O2'!B105</f>
        <v>0</v>
      </c>
      <c r="CF105" s="29">
        <f>'O2'!G105</f>
        <v>0</v>
      </c>
      <c r="CG105" s="29">
        <f>'O2'!AC105</f>
        <v>0</v>
      </c>
    </row>
    <row r="106" spans="2:85" ht="9.9499999999999993" customHeight="1">
      <c r="B106" s="867">
        <f>'O1'!B106</f>
        <v>0</v>
      </c>
      <c r="C106" s="868"/>
      <c r="D106" s="868"/>
      <c r="E106" s="868"/>
      <c r="F106" s="868"/>
      <c r="G106" s="869">
        <f>'O1'!G106</f>
        <v>0</v>
      </c>
      <c r="H106" s="869"/>
      <c r="I106" s="869"/>
      <c r="J106" s="869"/>
      <c r="K106" s="869"/>
      <c r="L106" s="869"/>
      <c r="M106" s="869"/>
      <c r="N106" s="869"/>
      <c r="O106" s="869"/>
      <c r="P106" s="869"/>
      <c r="Q106" s="869"/>
      <c r="R106" s="869"/>
      <c r="S106" s="869"/>
      <c r="T106" s="869"/>
      <c r="U106" s="869"/>
      <c r="V106" s="869"/>
      <c r="W106" s="869"/>
      <c r="X106" s="869"/>
      <c r="Y106" s="869"/>
      <c r="Z106" s="869"/>
      <c r="AA106" s="869"/>
      <c r="AB106" s="869"/>
      <c r="AC106" s="870">
        <f>'O1'!AC106</f>
        <v>0</v>
      </c>
      <c r="AD106" s="870"/>
      <c r="AE106" s="870"/>
      <c r="AF106" s="782">
        <f>'O1'!AF106</f>
        <v>0</v>
      </c>
      <c r="AG106" s="782"/>
      <c r="AH106" s="782"/>
      <c r="AI106" s="782"/>
      <c r="AJ106" s="782"/>
      <c r="AK106" s="782">
        <f>'O2'!AK106</f>
        <v>0</v>
      </c>
      <c r="AL106" s="782"/>
      <c r="AM106" s="782"/>
      <c r="AN106" s="782"/>
      <c r="AO106" s="782"/>
      <c r="AP106" s="782"/>
      <c r="AQ106" s="782"/>
      <c r="AR106" s="851">
        <f t="shared" si="10"/>
        <v>0</v>
      </c>
      <c r="AS106" s="851"/>
      <c r="AT106" s="851"/>
      <c r="AU106" s="851"/>
      <c r="AV106" s="851"/>
      <c r="AW106" s="851"/>
      <c r="AX106" s="851"/>
      <c r="AY106" s="373">
        <f>'O1'!BI106</f>
        <v>0</v>
      </c>
      <c r="AZ106" s="709">
        <f t="shared" si="11"/>
        <v>0</v>
      </c>
      <c r="BA106" s="709"/>
      <c r="BB106" s="709"/>
      <c r="BC106" s="709"/>
      <c r="BD106" s="709"/>
      <c r="BE106" s="709">
        <f t="shared" si="18"/>
        <v>0</v>
      </c>
      <c r="BF106" s="709"/>
      <c r="BG106" s="709"/>
      <c r="BH106" s="709"/>
      <c r="BI106" s="709"/>
      <c r="BJ106" s="709"/>
      <c r="BK106" s="709"/>
      <c r="BL106" s="782">
        <f t="shared" si="12"/>
        <v>0</v>
      </c>
      <c r="BM106" s="782"/>
      <c r="BN106" s="782"/>
      <c r="BO106" s="782"/>
      <c r="BP106" s="782"/>
      <c r="BQ106" s="782"/>
      <c r="BR106" s="782"/>
      <c r="BS106" s="564">
        <f t="shared" si="13"/>
        <v>0</v>
      </c>
      <c r="BT106" s="178"/>
      <c r="BV106" s="211">
        <f t="shared" si="14"/>
        <v>2</v>
      </c>
      <c r="BW106" s="212" t="str">
        <f t="shared" si="15"/>
        <v/>
      </c>
      <c r="BX106" s="213" t="str">
        <f t="shared" si="16"/>
        <v xml:space="preserve"> </v>
      </c>
      <c r="BY106" s="199"/>
      <c r="BZ106" s="249">
        <f>IF(AND(AY106&lt;&gt;"R",AY106&lt;&gt;"C",AY106&lt;&gt;"CF",AY106&lt;&gt;"F")=TRUE,BL106*'Q3'!$CA$20,IF(BS106="R",BL106,0))</f>
        <v>0</v>
      </c>
      <c r="CA106" s="249">
        <f>IF(AND(AY106&lt;&gt;"R",AY106&lt;&gt;"C",AY106&lt;&gt;"CF",AY106&lt;&gt;"F")=TRUE,BL106*'Q3'!$CA$21,IF(BS106="C",BL106,0))</f>
        <v>0</v>
      </c>
      <c r="CB106" s="249">
        <f>IF(AND(AY106&lt;&gt;"R",AY106&lt;&gt;"C",AY106&lt;&gt;"CF",AY106&lt;&gt;"F")=TRUE,BL106*'Q3'!$CA$22,IF(BS106="CF",BL106,0))</f>
        <v>0</v>
      </c>
      <c r="CC106" s="249">
        <f>IF(AND(AY106&lt;&gt;"R",AY106&lt;&gt;"C",AY106&lt;&gt;"CF",AY106&lt;&gt;"F")=TRUE,BL106*'Q3'!$CA$23,IF(BS106="F",BL106,0))</f>
        <v>0</v>
      </c>
      <c r="CD106" s="478">
        <f t="shared" si="17"/>
        <v>0</v>
      </c>
      <c r="CE106" s="29">
        <f>'O2'!B106</f>
        <v>0</v>
      </c>
      <c r="CF106" s="29">
        <f>'O2'!G106</f>
        <v>0</v>
      </c>
      <c r="CG106" s="29">
        <f>'O2'!AC106</f>
        <v>0</v>
      </c>
    </row>
    <row r="107" spans="2:85" ht="9.9499999999999993" customHeight="1">
      <c r="B107" s="867">
        <f>'O1'!B107</f>
        <v>0</v>
      </c>
      <c r="C107" s="868"/>
      <c r="D107" s="868"/>
      <c r="E107" s="868"/>
      <c r="F107" s="868"/>
      <c r="G107" s="869">
        <f>'O1'!G107</f>
        <v>0</v>
      </c>
      <c r="H107" s="869"/>
      <c r="I107" s="869"/>
      <c r="J107" s="869"/>
      <c r="K107" s="869"/>
      <c r="L107" s="869"/>
      <c r="M107" s="869"/>
      <c r="N107" s="869"/>
      <c r="O107" s="869"/>
      <c r="P107" s="869"/>
      <c r="Q107" s="869"/>
      <c r="R107" s="869"/>
      <c r="S107" s="869"/>
      <c r="T107" s="869"/>
      <c r="U107" s="869"/>
      <c r="V107" s="869"/>
      <c r="W107" s="869"/>
      <c r="X107" s="869"/>
      <c r="Y107" s="869"/>
      <c r="Z107" s="869"/>
      <c r="AA107" s="869"/>
      <c r="AB107" s="869"/>
      <c r="AC107" s="870">
        <f>'O1'!AC107</f>
        <v>0</v>
      </c>
      <c r="AD107" s="870"/>
      <c r="AE107" s="870"/>
      <c r="AF107" s="782">
        <f>'O1'!AF107</f>
        <v>0</v>
      </c>
      <c r="AG107" s="782"/>
      <c r="AH107" s="782"/>
      <c r="AI107" s="782"/>
      <c r="AJ107" s="782"/>
      <c r="AK107" s="782">
        <f>'O2'!AK107</f>
        <v>0</v>
      </c>
      <c r="AL107" s="782"/>
      <c r="AM107" s="782"/>
      <c r="AN107" s="782"/>
      <c r="AO107" s="782"/>
      <c r="AP107" s="782"/>
      <c r="AQ107" s="782"/>
      <c r="AR107" s="851">
        <f t="shared" si="10"/>
        <v>0</v>
      </c>
      <c r="AS107" s="851"/>
      <c r="AT107" s="851"/>
      <c r="AU107" s="851"/>
      <c r="AV107" s="851"/>
      <c r="AW107" s="851"/>
      <c r="AX107" s="851"/>
      <c r="AY107" s="373">
        <f>'O1'!BI107</f>
        <v>0</v>
      </c>
      <c r="AZ107" s="709">
        <f t="shared" si="11"/>
        <v>0</v>
      </c>
      <c r="BA107" s="709"/>
      <c r="BB107" s="709"/>
      <c r="BC107" s="709"/>
      <c r="BD107" s="709"/>
      <c r="BE107" s="709">
        <f t="shared" si="18"/>
        <v>0</v>
      </c>
      <c r="BF107" s="709"/>
      <c r="BG107" s="709"/>
      <c r="BH107" s="709"/>
      <c r="BI107" s="709"/>
      <c r="BJ107" s="709"/>
      <c r="BK107" s="709"/>
      <c r="BL107" s="782">
        <f t="shared" si="12"/>
        <v>0</v>
      </c>
      <c r="BM107" s="782"/>
      <c r="BN107" s="782"/>
      <c r="BO107" s="782"/>
      <c r="BP107" s="782"/>
      <c r="BQ107" s="782"/>
      <c r="BR107" s="782"/>
      <c r="BS107" s="564">
        <f t="shared" si="13"/>
        <v>0</v>
      </c>
      <c r="BT107" s="178"/>
      <c r="BV107" s="211">
        <f t="shared" si="14"/>
        <v>2</v>
      </c>
      <c r="BW107" s="212" t="str">
        <f t="shared" si="15"/>
        <v/>
      </c>
      <c r="BX107" s="213" t="str">
        <f t="shared" si="16"/>
        <v xml:space="preserve"> </v>
      </c>
      <c r="BY107" s="199"/>
      <c r="BZ107" s="249">
        <f>IF(AND(AY107&lt;&gt;"R",AY107&lt;&gt;"C",AY107&lt;&gt;"CF",AY107&lt;&gt;"F")=TRUE,BL107*'Q3'!$CA$20,IF(BS107="R",BL107,0))</f>
        <v>0</v>
      </c>
      <c r="CA107" s="249">
        <f>IF(AND(AY107&lt;&gt;"R",AY107&lt;&gt;"C",AY107&lt;&gt;"CF",AY107&lt;&gt;"F")=TRUE,BL107*'Q3'!$CA$21,IF(BS107="C",BL107,0))</f>
        <v>0</v>
      </c>
      <c r="CB107" s="249">
        <f>IF(AND(AY107&lt;&gt;"R",AY107&lt;&gt;"C",AY107&lt;&gt;"CF",AY107&lt;&gt;"F")=TRUE,BL107*'Q3'!$CA$22,IF(BS107="CF",BL107,0))</f>
        <v>0</v>
      </c>
      <c r="CC107" s="249">
        <f>IF(AND(AY107&lt;&gt;"R",AY107&lt;&gt;"C",AY107&lt;&gt;"CF",AY107&lt;&gt;"F")=TRUE,BL107*'Q3'!$CA$23,IF(BS107="F",BL107,0))</f>
        <v>0</v>
      </c>
      <c r="CD107" s="478">
        <f t="shared" si="17"/>
        <v>0</v>
      </c>
      <c r="CE107" s="29">
        <f>'O2'!B107</f>
        <v>0</v>
      </c>
      <c r="CF107" s="29">
        <f>'O2'!G107</f>
        <v>0</v>
      </c>
      <c r="CG107" s="29">
        <f>'O2'!AC107</f>
        <v>0</v>
      </c>
    </row>
    <row r="108" spans="2:85" ht="9.9499999999999993" customHeight="1">
      <c r="B108" s="867">
        <f>'O1'!B108</f>
        <v>0</v>
      </c>
      <c r="C108" s="868"/>
      <c r="D108" s="868"/>
      <c r="E108" s="868"/>
      <c r="F108" s="868"/>
      <c r="G108" s="869">
        <f>'O1'!G108</f>
        <v>0</v>
      </c>
      <c r="H108" s="869"/>
      <c r="I108" s="869"/>
      <c r="J108" s="869"/>
      <c r="K108" s="869"/>
      <c r="L108" s="869"/>
      <c r="M108" s="869"/>
      <c r="N108" s="869"/>
      <c r="O108" s="869"/>
      <c r="P108" s="869"/>
      <c r="Q108" s="869"/>
      <c r="R108" s="869"/>
      <c r="S108" s="869"/>
      <c r="T108" s="869"/>
      <c r="U108" s="869"/>
      <c r="V108" s="869"/>
      <c r="W108" s="869"/>
      <c r="X108" s="869"/>
      <c r="Y108" s="869"/>
      <c r="Z108" s="869"/>
      <c r="AA108" s="869"/>
      <c r="AB108" s="869"/>
      <c r="AC108" s="870">
        <f>'O1'!AC108</f>
        <v>0</v>
      </c>
      <c r="AD108" s="870"/>
      <c r="AE108" s="870"/>
      <c r="AF108" s="782">
        <f>'O1'!AF108</f>
        <v>0</v>
      </c>
      <c r="AG108" s="782"/>
      <c r="AH108" s="782"/>
      <c r="AI108" s="782"/>
      <c r="AJ108" s="782"/>
      <c r="AK108" s="782">
        <f>'O2'!AK108</f>
        <v>0</v>
      </c>
      <c r="AL108" s="782"/>
      <c r="AM108" s="782"/>
      <c r="AN108" s="782"/>
      <c r="AO108" s="782"/>
      <c r="AP108" s="782"/>
      <c r="AQ108" s="782"/>
      <c r="AR108" s="851">
        <f t="shared" si="10"/>
        <v>0</v>
      </c>
      <c r="AS108" s="851"/>
      <c r="AT108" s="851"/>
      <c r="AU108" s="851"/>
      <c r="AV108" s="851"/>
      <c r="AW108" s="851"/>
      <c r="AX108" s="851"/>
      <c r="AY108" s="373">
        <f>'O1'!BI108</f>
        <v>0</v>
      </c>
      <c r="AZ108" s="709">
        <f t="shared" si="11"/>
        <v>0</v>
      </c>
      <c r="BA108" s="709"/>
      <c r="BB108" s="709"/>
      <c r="BC108" s="709"/>
      <c r="BD108" s="709"/>
      <c r="BE108" s="709">
        <f t="shared" si="18"/>
        <v>0</v>
      </c>
      <c r="BF108" s="709"/>
      <c r="BG108" s="709"/>
      <c r="BH108" s="709"/>
      <c r="BI108" s="709"/>
      <c r="BJ108" s="709"/>
      <c r="BK108" s="709"/>
      <c r="BL108" s="782">
        <f t="shared" si="12"/>
        <v>0</v>
      </c>
      <c r="BM108" s="782"/>
      <c r="BN108" s="782"/>
      <c r="BO108" s="782"/>
      <c r="BP108" s="782"/>
      <c r="BQ108" s="782"/>
      <c r="BR108" s="782"/>
      <c r="BS108" s="564">
        <f t="shared" si="13"/>
        <v>0</v>
      </c>
      <c r="BT108" s="178"/>
      <c r="BV108" s="211">
        <f t="shared" si="14"/>
        <v>2</v>
      </c>
      <c r="BW108" s="212" t="str">
        <f t="shared" si="15"/>
        <v/>
      </c>
      <c r="BX108" s="213" t="str">
        <f t="shared" si="16"/>
        <v xml:space="preserve"> </v>
      </c>
      <c r="BY108" s="199"/>
      <c r="BZ108" s="249">
        <f>IF(AND(AY108&lt;&gt;"R",AY108&lt;&gt;"C",AY108&lt;&gt;"CF",AY108&lt;&gt;"F")=TRUE,BL108*'Q3'!$CA$20,IF(BS108="R",BL108,0))</f>
        <v>0</v>
      </c>
      <c r="CA108" s="249">
        <f>IF(AND(AY108&lt;&gt;"R",AY108&lt;&gt;"C",AY108&lt;&gt;"CF",AY108&lt;&gt;"F")=TRUE,BL108*'Q3'!$CA$21,IF(BS108="C",BL108,0))</f>
        <v>0</v>
      </c>
      <c r="CB108" s="249">
        <f>IF(AND(AY108&lt;&gt;"R",AY108&lt;&gt;"C",AY108&lt;&gt;"CF",AY108&lt;&gt;"F")=TRUE,BL108*'Q3'!$CA$22,IF(BS108="CF",BL108,0))</f>
        <v>0</v>
      </c>
      <c r="CC108" s="249">
        <f>IF(AND(AY108&lt;&gt;"R",AY108&lt;&gt;"C",AY108&lt;&gt;"CF",AY108&lt;&gt;"F")=TRUE,BL108*'Q3'!$CA$23,IF(BS108="F",BL108,0))</f>
        <v>0</v>
      </c>
      <c r="CD108" s="478">
        <f t="shared" si="17"/>
        <v>0</v>
      </c>
      <c r="CE108" s="29">
        <f>'O2'!B108</f>
        <v>0</v>
      </c>
      <c r="CF108" s="29">
        <f>'O2'!G108</f>
        <v>0</v>
      </c>
      <c r="CG108" s="29">
        <f>'O2'!AC108</f>
        <v>0</v>
      </c>
    </row>
    <row r="109" spans="2:85" ht="9.9499999999999993" customHeight="1">
      <c r="B109" s="867">
        <f>'O1'!B109</f>
        <v>0</v>
      </c>
      <c r="C109" s="868"/>
      <c r="D109" s="868"/>
      <c r="E109" s="868"/>
      <c r="F109" s="868"/>
      <c r="G109" s="869">
        <f>'O1'!G109</f>
        <v>0</v>
      </c>
      <c r="H109" s="869"/>
      <c r="I109" s="869"/>
      <c r="J109" s="869"/>
      <c r="K109" s="869"/>
      <c r="L109" s="869"/>
      <c r="M109" s="869"/>
      <c r="N109" s="869"/>
      <c r="O109" s="869"/>
      <c r="P109" s="869"/>
      <c r="Q109" s="869"/>
      <c r="R109" s="869"/>
      <c r="S109" s="869"/>
      <c r="T109" s="869"/>
      <c r="U109" s="869"/>
      <c r="V109" s="869"/>
      <c r="W109" s="869"/>
      <c r="X109" s="869"/>
      <c r="Y109" s="869"/>
      <c r="Z109" s="869"/>
      <c r="AA109" s="869"/>
      <c r="AB109" s="869"/>
      <c r="AC109" s="870">
        <f>'O1'!AC109</f>
        <v>0</v>
      </c>
      <c r="AD109" s="870"/>
      <c r="AE109" s="870"/>
      <c r="AF109" s="782">
        <f>'O1'!AF109</f>
        <v>0</v>
      </c>
      <c r="AG109" s="782"/>
      <c r="AH109" s="782"/>
      <c r="AI109" s="782"/>
      <c r="AJ109" s="782"/>
      <c r="AK109" s="782">
        <f>'O2'!AK109</f>
        <v>0</v>
      </c>
      <c r="AL109" s="782"/>
      <c r="AM109" s="782"/>
      <c r="AN109" s="782"/>
      <c r="AO109" s="782"/>
      <c r="AP109" s="782"/>
      <c r="AQ109" s="782"/>
      <c r="AR109" s="851">
        <f t="shared" si="10"/>
        <v>0</v>
      </c>
      <c r="AS109" s="851"/>
      <c r="AT109" s="851"/>
      <c r="AU109" s="851"/>
      <c r="AV109" s="851"/>
      <c r="AW109" s="851"/>
      <c r="AX109" s="851"/>
      <c r="AY109" s="373">
        <f>'O1'!BI109</f>
        <v>0</v>
      </c>
      <c r="AZ109" s="709">
        <f t="shared" si="11"/>
        <v>0</v>
      </c>
      <c r="BA109" s="709"/>
      <c r="BB109" s="709"/>
      <c r="BC109" s="709"/>
      <c r="BD109" s="709"/>
      <c r="BE109" s="709">
        <f t="shared" si="18"/>
        <v>0</v>
      </c>
      <c r="BF109" s="709"/>
      <c r="BG109" s="709"/>
      <c r="BH109" s="709"/>
      <c r="BI109" s="709"/>
      <c r="BJ109" s="709"/>
      <c r="BK109" s="709"/>
      <c r="BL109" s="782">
        <f t="shared" si="12"/>
        <v>0</v>
      </c>
      <c r="BM109" s="782"/>
      <c r="BN109" s="782"/>
      <c r="BO109" s="782"/>
      <c r="BP109" s="782"/>
      <c r="BQ109" s="782"/>
      <c r="BR109" s="782"/>
      <c r="BS109" s="564">
        <f t="shared" si="13"/>
        <v>0</v>
      </c>
      <c r="BT109" s="178"/>
      <c r="BV109" s="211">
        <f t="shared" si="14"/>
        <v>2</v>
      </c>
      <c r="BW109" s="212" t="str">
        <f t="shared" si="15"/>
        <v/>
      </c>
      <c r="BX109" s="213" t="str">
        <f t="shared" si="16"/>
        <v xml:space="preserve"> </v>
      </c>
      <c r="BY109" s="199"/>
      <c r="BZ109" s="249">
        <f>IF(AND(AY109&lt;&gt;"R",AY109&lt;&gt;"C",AY109&lt;&gt;"CF",AY109&lt;&gt;"F")=TRUE,BL109*'Q3'!$CA$20,IF(BS109="R",BL109,0))</f>
        <v>0</v>
      </c>
      <c r="CA109" s="249">
        <f>IF(AND(AY109&lt;&gt;"R",AY109&lt;&gt;"C",AY109&lt;&gt;"CF",AY109&lt;&gt;"F")=TRUE,BL109*'Q3'!$CA$21,IF(BS109="C",BL109,0))</f>
        <v>0</v>
      </c>
      <c r="CB109" s="249">
        <f>IF(AND(AY109&lt;&gt;"R",AY109&lt;&gt;"C",AY109&lt;&gt;"CF",AY109&lt;&gt;"F")=TRUE,BL109*'Q3'!$CA$22,IF(BS109="CF",BL109,0))</f>
        <v>0</v>
      </c>
      <c r="CC109" s="249">
        <f>IF(AND(AY109&lt;&gt;"R",AY109&lt;&gt;"C",AY109&lt;&gt;"CF",AY109&lt;&gt;"F")=TRUE,BL109*'Q3'!$CA$23,IF(BS109="F",BL109,0))</f>
        <v>0</v>
      </c>
      <c r="CD109" s="478">
        <f t="shared" si="17"/>
        <v>0</v>
      </c>
      <c r="CE109" s="29">
        <f>'O2'!B109</f>
        <v>0</v>
      </c>
      <c r="CF109" s="29">
        <f>'O2'!G109</f>
        <v>0</v>
      </c>
      <c r="CG109" s="29">
        <f>'O2'!AC109</f>
        <v>0</v>
      </c>
    </row>
    <row r="110" spans="2:85" ht="9.9499999999999993" customHeight="1">
      <c r="B110" s="867">
        <f>'O1'!B110</f>
        <v>0</v>
      </c>
      <c r="C110" s="868"/>
      <c r="D110" s="868"/>
      <c r="E110" s="868"/>
      <c r="F110" s="868"/>
      <c r="G110" s="869">
        <f>'O1'!G110</f>
        <v>0</v>
      </c>
      <c r="H110" s="869"/>
      <c r="I110" s="869"/>
      <c r="J110" s="869"/>
      <c r="K110" s="869"/>
      <c r="L110" s="869"/>
      <c r="M110" s="869"/>
      <c r="N110" s="869"/>
      <c r="O110" s="869"/>
      <c r="P110" s="869"/>
      <c r="Q110" s="869"/>
      <c r="R110" s="869"/>
      <c r="S110" s="869"/>
      <c r="T110" s="869"/>
      <c r="U110" s="869"/>
      <c r="V110" s="869"/>
      <c r="W110" s="869"/>
      <c r="X110" s="869"/>
      <c r="Y110" s="869"/>
      <c r="Z110" s="869"/>
      <c r="AA110" s="869"/>
      <c r="AB110" s="869"/>
      <c r="AC110" s="870">
        <f>'O1'!AC110</f>
        <v>0</v>
      </c>
      <c r="AD110" s="870"/>
      <c r="AE110" s="870"/>
      <c r="AF110" s="782">
        <f>'O1'!AF110</f>
        <v>0</v>
      </c>
      <c r="AG110" s="782"/>
      <c r="AH110" s="782"/>
      <c r="AI110" s="782"/>
      <c r="AJ110" s="782"/>
      <c r="AK110" s="782">
        <f>'O2'!AK110</f>
        <v>0</v>
      </c>
      <c r="AL110" s="782"/>
      <c r="AM110" s="782"/>
      <c r="AN110" s="782"/>
      <c r="AO110" s="782"/>
      <c r="AP110" s="782"/>
      <c r="AQ110" s="782"/>
      <c r="AR110" s="851">
        <f t="shared" si="10"/>
        <v>0</v>
      </c>
      <c r="AS110" s="851"/>
      <c r="AT110" s="851"/>
      <c r="AU110" s="851"/>
      <c r="AV110" s="851"/>
      <c r="AW110" s="851"/>
      <c r="AX110" s="851"/>
      <c r="AY110" s="373">
        <f>'O1'!BI110</f>
        <v>0</v>
      </c>
      <c r="AZ110" s="709">
        <f t="shared" si="11"/>
        <v>0</v>
      </c>
      <c r="BA110" s="709"/>
      <c r="BB110" s="709"/>
      <c r="BC110" s="709"/>
      <c r="BD110" s="709"/>
      <c r="BE110" s="709">
        <f t="shared" si="18"/>
        <v>0</v>
      </c>
      <c r="BF110" s="709"/>
      <c r="BG110" s="709"/>
      <c r="BH110" s="709"/>
      <c r="BI110" s="709"/>
      <c r="BJ110" s="709"/>
      <c r="BK110" s="709"/>
      <c r="BL110" s="782">
        <f t="shared" si="12"/>
        <v>0</v>
      </c>
      <c r="BM110" s="782"/>
      <c r="BN110" s="782"/>
      <c r="BO110" s="782"/>
      <c r="BP110" s="782"/>
      <c r="BQ110" s="782"/>
      <c r="BR110" s="782"/>
      <c r="BS110" s="564">
        <f t="shared" si="13"/>
        <v>0</v>
      </c>
      <c r="BT110" s="178"/>
      <c r="BV110" s="211">
        <f t="shared" si="14"/>
        <v>2</v>
      </c>
      <c r="BW110" s="212" t="str">
        <f t="shared" si="15"/>
        <v/>
      </c>
      <c r="BX110" s="213" t="str">
        <f t="shared" si="16"/>
        <v xml:space="preserve"> </v>
      </c>
      <c r="BY110" s="199"/>
      <c r="BZ110" s="249">
        <f>IF(AND(AY110&lt;&gt;"R",AY110&lt;&gt;"C",AY110&lt;&gt;"CF",AY110&lt;&gt;"F")=TRUE,BL110*'Q3'!$CA$20,IF(BS110="R",BL110,0))</f>
        <v>0</v>
      </c>
      <c r="CA110" s="249">
        <f>IF(AND(AY110&lt;&gt;"R",AY110&lt;&gt;"C",AY110&lt;&gt;"CF",AY110&lt;&gt;"F")=TRUE,BL110*'Q3'!$CA$21,IF(BS110="C",BL110,0))</f>
        <v>0</v>
      </c>
      <c r="CB110" s="249">
        <f>IF(AND(AY110&lt;&gt;"R",AY110&lt;&gt;"C",AY110&lt;&gt;"CF",AY110&lt;&gt;"F")=TRUE,BL110*'Q3'!$CA$22,IF(BS110="CF",BL110,0))</f>
        <v>0</v>
      </c>
      <c r="CC110" s="249">
        <f>IF(AND(AY110&lt;&gt;"R",AY110&lt;&gt;"C",AY110&lt;&gt;"CF",AY110&lt;&gt;"F")=TRUE,BL110*'Q3'!$CA$23,IF(BS110="F",BL110,0))</f>
        <v>0</v>
      </c>
      <c r="CD110" s="478">
        <f t="shared" si="17"/>
        <v>0</v>
      </c>
      <c r="CE110" s="29">
        <f>'O2'!B110</f>
        <v>0</v>
      </c>
      <c r="CF110" s="29">
        <f>'O2'!G110</f>
        <v>0</v>
      </c>
      <c r="CG110" s="29">
        <f>'O2'!AC110</f>
        <v>0</v>
      </c>
    </row>
    <row r="111" spans="2:85" ht="9.9499999999999993" customHeight="1">
      <c r="B111" s="867">
        <f>'O1'!B111</f>
        <v>0</v>
      </c>
      <c r="C111" s="868"/>
      <c r="D111" s="868"/>
      <c r="E111" s="868"/>
      <c r="F111" s="868"/>
      <c r="G111" s="869">
        <f>'O1'!G111</f>
        <v>0</v>
      </c>
      <c r="H111" s="869"/>
      <c r="I111" s="869"/>
      <c r="J111" s="869"/>
      <c r="K111" s="869"/>
      <c r="L111" s="869"/>
      <c r="M111" s="869"/>
      <c r="N111" s="869"/>
      <c r="O111" s="869"/>
      <c r="P111" s="869"/>
      <c r="Q111" s="869"/>
      <c r="R111" s="869"/>
      <c r="S111" s="869"/>
      <c r="T111" s="869"/>
      <c r="U111" s="869"/>
      <c r="V111" s="869"/>
      <c r="W111" s="869"/>
      <c r="X111" s="869"/>
      <c r="Y111" s="869"/>
      <c r="Z111" s="869"/>
      <c r="AA111" s="869"/>
      <c r="AB111" s="869"/>
      <c r="AC111" s="870">
        <f>'O1'!AC111</f>
        <v>0</v>
      </c>
      <c r="AD111" s="870"/>
      <c r="AE111" s="870"/>
      <c r="AF111" s="782">
        <f>'O1'!AF111</f>
        <v>0</v>
      </c>
      <c r="AG111" s="782"/>
      <c r="AH111" s="782"/>
      <c r="AI111" s="782"/>
      <c r="AJ111" s="782"/>
      <c r="AK111" s="782">
        <f>'O2'!AK111</f>
        <v>0</v>
      </c>
      <c r="AL111" s="782"/>
      <c r="AM111" s="782"/>
      <c r="AN111" s="782"/>
      <c r="AO111" s="782"/>
      <c r="AP111" s="782"/>
      <c r="AQ111" s="782"/>
      <c r="AR111" s="851">
        <f t="shared" si="10"/>
        <v>0</v>
      </c>
      <c r="AS111" s="851"/>
      <c r="AT111" s="851"/>
      <c r="AU111" s="851"/>
      <c r="AV111" s="851"/>
      <c r="AW111" s="851"/>
      <c r="AX111" s="851"/>
      <c r="AY111" s="373">
        <f>'O1'!BI111</f>
        <v>0</v>
      </c>
      <c r="AZ111" s="709">
        <f t="shared" si="11"/>
        <v>0</v>
      </c>
      <c r="BA111" s="709"/>
      <c r="BB111" s="709"/>
      <c r="BC111" s="709"/>
      <c r="BD111" s="709"/>
      <c r="BE111" s="709">
        <f t="shared" si="18"/>
        <v>0</v>
      </c>
      <c r="BF111" s="709"/>
      <c r="BG111" s="709"/>
      <c r="BH111" s="709"/>
      <c r="BI111" s="709"/>
      <c r="BJ111" s="709"/>
      <c r="BK111" s="709"/>
      <c r="BL111" s="782">
        <f t="shared" si="12"/>
        <v>0</v>
      </c>
      <c r="BM111" s="782"/>
      <c r="BN111" s="782"/>
      <c r="BO111" s="782"/>
      <c r="BP111" s="782"/>
      <c r="BQ111" s="782"/>
      <c r="BR111" s="782"/>
      <c r="BS111" s="564">
        <f t="shared" si="13"/>
        <v>0</v>
      </c>
      <c r="BT111" s="178"/>
      <c r="BV111" s="211">
        <f t="shared" si="14"/>
        <v>2</v>
      </c>
      <c r="BW111" s="212" t="str">
        <f t="shared" si="15"/>
        <v/>
      </c>
      <c r="BX111" s="213" t="str">
        <f t="shared" si="16"/>
        <v xml:space="preserve"> </v>
      </c>
      <c r="BY111" s="199"/>
      <c r="BZ111" s="249">
        <f>IF(AND(AY111&lt;&gt;"R",AY111&lt;&gt;"C",AY111&lt;&gt;"CF",AY111&lt;&gt;"F")=TRUE,BL111*'Q3'!$CA$20,IF(BS111="R",BL111,0))</f>
        <v>0</v>
      </c>
      <c r="CA111" s="249">
        <f>IF(AND(AY111&lt;&gt;"R",AY111&lt;&gt;"C",AY111&lt;&gt;"CF",AY111&lt;&gt;"F")=TRUE,BL111*'Q3'!$CA$21,IF(BS111="C",BL111,0))</f>
        <v>0</v>
      </c>
      <c r="CB111" s="249">
        <f>IF(AND(AY111&lt;&gt;"R",AY111&lt;&gt;"C",AY111&lt;&gt;"CF",AY111&lt;&gt;"F")=TRUE,BL111*'Q3'!$CA$22,IF(BS111="CF",BL111,0))</f>
        <v>0</v>
      </c>
      <c r="CC111" s="249">
        <f>IF(AND(AY111&lt;&gt;"R",AY111&lt;&gt;"C",AY111&lt;&gt;"CF",AY111&lt;&gt;"F")=TRUE,BL111*'Q3'!$CA$23,IF(BS111="F",BL111,0))</f>
        <v>0</v>
      </c>
      <c r="CD111" s="478">
        <f t="shared" si="17"/>
        <v>0</v>
      </c>
      <c r="CE111" s="29">
        <f>'O2'!B111</f>
        <v>0</v>
      </c>
      <c r="CF111" s="29">
        <f>'O2'!G111</f>
        <v>0</v>
      </c>
      <c r="CG111" s="29">
        <f>'O2'!AC111</f>
        <v>0</v>
      </c>
    </row>
    <row r="112" spans="2:85" ht="9.9499999999999993" customHeight="1">
      <c r="B112" s="867">
        <f>'O1'!B112</f>
        <v>0</v>
      </c>
      <c r="C112" s="868"/>
      <c r="D112" s="868"/>
      <c r="E112" s="868"/>
      <c r="F112" s="868"/>
      <c r="G112" s="869">
        <f>'O1'!G112</f>
        <v>0</v>
      </c>
      <c r="H112" s="869"/>
      <c r="I112" s="869"/>
      <c r="J112" s="869"/>
      <c r="K112" s="869"/>
      <c r="L112" s="869"/>
      <c r="M112" s="869"/>
      <c r="N112" s="869"/>
      <c r="O112" s="869"/>
      <c r="P112" s="869"/>
      <c r="Q112" s="869"/>
      <c r="R112" s="869"/>
      <c r="S112" s="869"/>
      <c r="T112" s="869"/>
      <c r="U112" s="869"/>
      <c r="V112" s="869"/>
      <c r="W112" s="869"/>
      <c r="X112" s="869"/>
      <c r="Y112" s="869"/>
      <c r="Z112" s="869"/>
      <c r="AA112" s="869"/>
      <c r="AB112" s="869"/>
      <c r="AC112" s="870">
        <f>'O1'!AC112</f>
        <v>0</v>
      </c>
      <c r="AD112" s="870"/>
      <c r="AE112" s="870"/>
      <c r="AF112" s="782">
        <f>'O1'!AF112</f>
        <v>0</v>
      </c>
      <c r="AG112" s="782"/>
      <c r="AH112" s="782"/>
      <c r="AI112" s="782"/>
      <c r="AJ112" s="782"/>
      <c r="AK112" s="782">
        <f>'O2'!AK112</f>
        <v>0</v>
      </c>
      <c r="AL112" s="782"/>
      <c r="AM112" s="782"/>
      <c r="AN112" s="782"/>
      <c r="AO112" s="782"/>
      <c r="AP112" s="782"/>
      <c r="AQ112" s="782"/>
      <c r="AR112" s="851">
        <f t="shared" si="10"/>
        <v>0</v>
      </c>
      <c r="AS112" s="851"/>
      <c r="AT112" s="851"/>
      <c r="AU112" s="851"/>
      <c r="AV112" s="851"/>
      <c r="AW112" s="851"/>
      <c r="AX112" s="851"/>
      <c r="AY112" s="373">
        <f>'O1'!BI112</f>
        <v>0</v>
      </c>
      <c r="AZ112" s="709">
        <f t="shared" si="11"/>
        <v>0</v>
      </c>
      <c r="BA112" s="709"/>
      <c r="BB112" s="709"/>
      <c r="BC112" s="709"/>
      <c r="BD112" s="709"/>
      <c r="BE112" s="709">
        <f t="shared" si="18"/>
        <v>0</v>
      </c>
      <c r="BF112" s="709"/>
      <c r="BG112" s="709"/>
      <c r="BH112" s="709"/>
      <c r="BI112" s="709"/>
      <c r="BJ112" s="709"/>
      <c r="BK112" s="709"/>
      <c r="BL112" s="782">
        <f t="shared" si="12"/>
        <v>0</v>
      </c>
      <c r="BM112" s="782"/>
      <c r="BN112" s="782"/>
      <c r="BO112" s="782"/>
      <c r="BP112" s="782"/>
      <c r="BQ112" s="782"/>
      <c r="BR112" s="782"/>
      <c r="BS112" s="564">
        <f t="shared" si="13"/>
        <v>0</v>
      </c>
      <c r="BT112" s="178"/>
      <c r="BV112" s="211">
        <f t="shared" si="14"/>
        <v>2</v>
      </c>
      <c r="BW112" s="212" t="str">
        <f t="shared" si="15"/>
        <v/>
      </c>
      <c r="BX112" s="213" t="str">
        <f t="shared" si="16"/>
        <v xml:space="preserve"> </v>
      </c>
      <c r="BY112" s="199"/>
      <c r="BZ112" s="249">
        <f>IF(AND(AY112&lt;&gt;"R",AY112&lt;&gt;"C",AY112&lt;&gt;"CF",AY112&lt;&gt;"F")=TRUE,BL112*'Q3'!$CA$20,IF(BS112="R",BL112,0))</f>
        <v>0</v>
      </c>
      <c r="CA112" s="249">
        <f>IF(AND(AY112&lt;&gt;"R",AY112&lt;&gt;"C",AY112&lt;&gt;"CF",AY112&lt;&gt;"F")=TRUE,BL112*'Q3'!$CA$21,IF(BS112="C",BL112,0))</f>
        <v>0</v>
      </c>
      <c r="CB112" s="249">
        <f>IF(AND(AY112&lt;&gt;"R",AY112&lt;&gt;"C",AY112&lt;&gt;"CF",AY112&lt;&gt;"F")=TRUE,BL112*'Q3'!$CA$22,IF(BS112="CF",BL112,0))</f>
        <v>0</v>
      </c>
      <c r="CC112" s="249">
        <f>IF(AND(AY112&lt;&gt;"R",AY112&lt;&gt;"C",AY112&lt;&gt;"CF",AY112&lt;&gt;"F")=TRUE,BL112*'Q3'!$CA$23,IF(BS112="F",BL112,0))</f>
        <v>0</v>
      </c>
      <c r="CD112" s="478">
        <f t="shared" si="17"/>
        <v>0</v>
      </c>
      <c r="CE112" s="29">
        <f>'O2'!B112</f>
        <v>0</v>
      </c>
      <c r="CF112" s="29">
        <f>'O2'!G112</f>
        <v>0</v>
      </c>
      <c r="CG112" s="29">
        <f>'O2'!AC112</f>
        <v>0</v>
      </c>
    </row>
    <row r="113" spans="2:85" ht="9.9499999999999993" customHeight="1">
      <c r="B113" s="867">
        <f>'O1'!B113</f>
        <v>0</v>
      </c>
      <c r="C113" s="868"/>
      <c r="D113" s="868"/>
      <c r="E113" s="868"/>
      <c r="F113" s="868"/>
      <c r="G113" s="869">
        <f>'O1'!G113</f>
        <v>0</v>
      </c>
      <c r="H113" s="869"/>
      <c r="I113" s="869"/>
      <c r="J113" s="869"/>
      <c r="K113" s="869"/>
      <c r="L113" s="869"/>
      <c r="M113" s="869"/>
      <c r="N113" s="869"/>
      <c r="O113" s="869"/>
      <c r="P113" s="869"/>
      <c r="Q113" s="869"/>
      <c r="R113" s="869"/>
      <c r="S113" s="869"/>
      <c r="T113" s="869"/>
      <c r="U113" s="869"/>
      <c r="V113" s="869"/>
      <c r="W113" s="869"/>
      <c r="X113" s="869"/>
      <c r="Y113" s="869"/>
      <c r="Z113" s="869"/>
      <c r="AA113" s="869"/>
      <c r="AB113" s="869"/>
      <c r="AC113" s="870">
        <f>'O1'!AC113</f>
        <v>0</v>
      </c>
      <c r="AD113" s="870"/>
      <c r="AE113" s="870"/>
      <c r="AF113" s="782">
        <f>'O1'!AF113</f>
        <v>0</v>
      </c>
      <c r="AG113" s="782"/>
      <c r="AH113" s="782"/>
      <c r="AI113" s="782"/>
      <c r="AJ113" s="782"/>
      <c r="AK113" s="782">
        <f>'O2'!AK113</f>
        <v>0</v>
      </c>
      <c r="AL113" s="782"/>
      <c r="AM113" s="782"/>
      <c r="AN113" s="782"/>
      <c r="AO113" s="782"/>
      <c r="AP113" s="782"/>
      <c r="AQ113" s="782"/>
      <c r="AR113" s="851">
        <f t="shared" si="10"/>
        <v>0</v>
      </c>
      <c r="AS113" s="851"/>
      <c r="AT113" s="851"/>
      <c r="AU113" s="851"/>
      <c r="AV113" s="851"/>
      <c r="AW113" s="851"/>
      <c r="AX113" s="851"/>
      <c r="AY113" s="373">
        <f>'O1'!BI113</f>
        <v>0</v>
      </c>
      <c r="AZ113" s="709">
        <f t="shared" si="11"/>
        <v>0</v>
      </c>
      <c r="BA113" s="709"/>
      <c r="BB113" s="709"/>
      <c r="BC113" s="709"/>
      <c r="BD113" s="709"/>
      <c r="BE113" s="709">
        <f t="shared" si="18"/>
        <v>0</v>
      </c>
      <c r="BF113" s="709"/>
      <c r="BG113" s="709"/>
      <c r="BH113" s="709"/>
      <c r="BI113" s="709"/>
      <c r="BJ113" s="709"/>
      <c r="BK113" s="709"/>
      <c r="BL113" s="782">
        <f t="shared" si="12"/>
        <v>0</v>
      </c>
      <c r="BM113" s="782"/>
      <c r="BN113" s="782"/>
      <c r="BO113" s="782"/>
      <c r="BP113" s="782"/>
      <c r="BQ113" s="782"/>
      <c r="BR113" s="782"/>
      <c r="BS113" s="564">
        <f t="shared" si="13"/>
        <v>0</v>
      </c>
      <c r="BT113" s="178"/>
      <c r="BV113" s="211">
        <f t="shared" si="14"/>
        <v>2</v>
      </c>
      <c r="BW113" s="212" t="str">
        <f t="shared" si="15"/>
        <v/>
      </c>
      <c r="BX113" s="213" t="str">
        <f t="shared" si="16"/>
        <v xml:space="preserve"> </v>
      </c>
      <c r="BY113" s="199"/>
      <c r="BZ113" s="249">
        <f>IF(AND(AY113&lt;&gt;"R",AY113&lt;&gt;"C",AY113&lt;&gt;"CF",AY113&lt;&gt;"F")=TRUE,BL113*'Q3'!$CA$20,IF(BS113="R",BL113,0))</f>
        <v>0</v>
      </c>
      <c r="CA113" s="249">
        <f>IF(AND(AY113&lt;&gt;"R",AY113&lt;&gt;"C",AY113&lt;&gt;"CF",AY113&lt;&gt;"F")=TRUE,BL113*'Q3'!$CA$21,IF(BS113="C",BL113,0))</f>
        <v>0</v>
      </c>
      <c r="CB113" s="249">
        <f>IF(AND(AY113&lt;&gt;"R",AY113&lt;&gt;"C",AY113&lt;&gt;"CF",AY113&lt;&gt;"F")=TRUE,BL113*'Q3'!$CA$22,IF(BS113="CF",BL113,0))</f>
        <v>0</v>
      </c>
      <c r="CC113" s="249">
        <f>IF(AND(AY113&lt;&gt;"R",AY113&lt;&gt;"C",AY113&lt;&gt;"CF",AY113&lt;&gt;"F")=TRUE,BL113*'Q3'!$CA$23,IF(BS113="F",BL113,0))</f>
        <v>0</v>
      </c>
      <c r="CD113" s="478">
        <f t="shared" si="17"/>
        <v>0</v>
      </c>
      <c r="CE113" s="29">
        <f>'O2'!B113</f>
        <v>0</v>
      </c>
      <c r="CF113" s="29">
        <f>'O2'!G113</f>
        <v>0</v>
      </c>
      <c r="CG113" s="29">
        <f>'O2'!AC113</f>
        <v>0</v>
      </c>
    </row>
    <row r="114" spans="2:85" ht="9.9499999999999993" customHeight="1">
      <c r="B114" s="867">
        <f>'O1'!B114</f>
        <v>0</v>
      </c>
      <c r="C114" s="868"/>
      <c r="D114" s="868"/>
      <c r="E114" s="868"/>
      <c r="F114" s="868"/>
      <c r="G114" s="869">
        <f>'O1'!G114</f>
        <v>0</v>
      </c>
      <c r="H114" s="869"/>
      <c r="I114" s="869"/>
      <c r="J114" s="869"/>
      <c r="K114" s="869"/>
      <c r="L114" s="869"/>
      <c r="M114" s="869"/>
      <c r="N114" s="869"/>
      <c r="O114" s="869"/>
      <c r="P114" s="869"/>
      <c r="Q114" s="869"/>
      <c r="R114" s="869"/>
      <c r="S114" s="869"/>
      <c r="T114" s="869"/>
      <c r="U114" s="869"/>
      <c r="V114" s="869"/>
      <c r="W114" s="869"/>
      <c r="X114" s="869"/>
      <c r="Y114" s="869"/>
      <c r="Z114" s="869"/>
      <c r="AA114" s="869"/>
      <c r="AB114" s="869"/>
      <c r="AC114" s="870">
        <f>'O1'!AC114</f>
        <v>0</v>
      </c>
      <c r="AD114" s="870"/>
      <c r="AE114" s="870"/>
      <c r="AF114" s="782">
        <f>'O1'!AF114</f>
        <v>0</v>
      </c>
      <c r="AG114" s="782"/>
      <c r="AH114" s="782"/>
      <c r="AI114" s="782"/>
      <c r="AJ114" s="782"/>
      <c r="AK114" s="782">
        <f>'O2'!AK114</f>
        <v>0</v>
      </c>
      <c r="AL114" s="782"/>
      <c r="AM114" s="782"/>
      <c r="AN114" s="782"/>
      <c r="AO114" s="782"/>
      <c r="AP114" s="782"/>
      <c r="AQ114" s="782"/>
      <c r="AR114" s="851">
        <f t="shared" si="10"/>
        <v>0</v>
      </c>
      <c r="AS114" s="851"/>
      <c r="AT114" s="851"/>
      <c r="AU114" s="851"/>
      <c r="AV114" s="851"/>
      <c r="AW114" s="851"/>
      <c r="AX114" s="851"/>
      <c r="AY114" s="373">
        <f>'O1'!BI114</f>
        <v>0</v>
      </c>
      <c r="AZ114" s="709">
        <f t="shared" si="11"/>
        <v>0</v>
      </c>
      <c r="BA114" s="709"/>
      <c r="BB114" s="709"/>
      <c r="BC114" s="709"/>
      <c r="BD114" s="709"/>
      <c r="BE114" s="709">
        <f t="shared" si="18"/>
        <v>0</v>
      </c>
      <c r="BF114" s="709"/>
      <c r="BG114" s="709"/>
      <c r="BH114" s="709"/>
      <c r="BI114" s="709"/>
      <c r="BJ114" s="709"/>
      <c r="BK114" s="709"/>
      <c r="BL114" s="782">
        <f t="shared" si="12"/>
        <v>0</v>
      </c>
      <c r="BM114" s="782"/>
      <c r="BN114" s="782"/>
      <c r="BO114" s="782"/>
      <c r="BP114" s="782"/>
      <c r="BQ114" s="782"/>
      <c r="BR114" s="782"/>
      <c r="BS114" s="564">
        <f t="shared" si="13"/>
        <v>0</v>
      </c>
      <c r="BT114" s="178"/>
      <c r="BV114" s="211">
        <f t="shared" si="14"/>
        <v>2</v>
      </c>
      <c r="BW114" s="212" t="str">
        <f t="shared" si="15"/>
        <v/>
      </c>
      <c r="BX114" s="213" t="str">
        <f t="shared" si="16"/>
        <v xml:space="preserve"> </v>
      </c>
      <c r="BY114" s="199"/>
      <c r="BZ114" s="249">
        <f>IF(AND(AY114&lt;&gt;"R",AY114&lt;&gt;"C",AY114&lt;&gt;"CF",AY114&lt;&gt;"F")=TRUE,BL114*'Q3'!$CA$20,IF(BS114="R",BL114,0))</f>
        <v>0</v>
      </c>
      <c r="CA114" s="249">
        <f>IF(AND(AY114&lt;&gt;"R",AY114&lt;&gt;"C",AY114&lt;&gt;"CF",AY114&lt;&gt;"F")=TRUE,BL114*'Q3'!$CA$21,IF(BS114="C",BL114,0))</f>
        <v>0</v>
      </c>
      <c r="CB114" s="249">
        <f>IF(AND(AY114&lt;&gt;"R",AY114&lt;&gt;"C",AY114&lt;&gt;"CF",AY114&lt;&gt;"F")=TRUE,BL114*'Q3'!$CA$22,IF(BS114="CF",BL114,0))</f>
        <v>0</v>
      </c>
      <c r="CC114" s="249">
        <f>IF(AND(AY114&lt;&gt;"R",AY114&lt;&gt;"C",AY114&lt;&gt;"CF",AY114&lt;&gt;"F")=TRUE,BL114*'Q3'!$CA$23,IF(BS114="F",BL114,0))</f>
        <v>0</v>
      </c>
      <c r="CD114" s="478">
        <f t="shared" si="17"/>
        <v>0</v>
      </c>
      <c r="CE114" s="29">
        <f>'O2'!B114</f>
        <v>0</v>
      </c>
      <c r="CF114" s="29">
        <f>'O2'!G114</f>
        <v>0</v>
      </c>
      <c r="CG114" s="29">
        <f>'O2'!AC114</f>
        <v>0</v>
      </c>
    </row>
    <row r="115" spans="2:85" ht="9.9499999999999993" customHeight="1">
      <c r="B115" s="867">
        <f>'O1'!B115</f>
        <v>0</v>
      </c>
      <c r="C115" s="868"/>
      <c r="D115" s="868"/>
      <c r="E115" s="868"/>
      <c r="F115" s="868"/>
      <c r="G115" s="869">
        <f>'O1'!G115</f>
        <v>0</v>
      </c>
      <c r="H115" s="869"/>
      <c r="I115" s="869"/>
      <c r="J115" s="869"/>
      <c r="K115" s="869"/>
      <c r="L115" s="869"/>
      <c r="M115" s="869"/>
      <c r="N115" s="869"/>
      <c r="O115" s="869"/>
      <c r="P115" s="869"/>
      <c r="Q115" s="869"/>
      <c r="R115" s="869"/>
      <c r="S115" s="869"/>
      <c r="T115" s="869"/>
      <c r="U115" s="869"/>
      <c r="V115" s="869"/>
      <c r="W115" s="869"/>
      <c r="X115" s="869"/>
      <c r="Y115" s="869"/>
      <c r="Z115" s="869"/>
      <c r="AA115" s="869"/>
      <c r="AB115" s="869"/>
      <c r="AC115" s="870">
        <f>'O1'!AC115</f>
        <v>0</v>
      </c>
      <c r="AD115" s="870"/>
      <c r="AE115" s="870"/>
      <c r="AF115" s="782">
        <f>'O1'!AF115</f>
        <v>0</v>
      </c>
      <c r="AG115" s="782"/>
      <c r="AH115" s="782"/>
      <c r="AI115" s="782"/>
      <c r="AJ115" s="782"/>
      <c r="AK115" s="782">
        <f>'O2'!AK115</f>
        <v>0</v>
      </c>
      <c r="AL115" s="782"/>
      <c r="AM115" s="782"/>
      <c r="AN115" s="782"/>
      <c r="AO115" s="782"/>
      <c r="AP115" s="782"/>
      <c r="AQ115" s="782"/>
      <c r="AR115" s="851">
        <f t="shared" si="10"/>
        <v>0</v>
      </c>
      <c r="AS115" s="851"/>
      <c r="AT115" s="851"/>
      <c r="AU115" s="851"/>
      <c r="AV115" s="851"/>
      <c r="AW115" s="851"/>
      <c r="AX115" s="851"/>
      <c r="AY115" s="373">
        <f>'O1'!BI115</f>
        <v>0</v>
      </c>
      <c r="AZ115" s="709">
        <f t="shared" si="11"/>
        <v>0</v>
      </c>
      <c r="BA115" s="709"/>
      <c r="BB115" s="709"/>
      <c r="BC115" s="709"/>
      <c r="BD115" s="709"/>
      <c r="BE115" s="709">
        <f t="shared" si="18"/>
        <v>0</v>
      </c>
      <c r="BF115" s="709"/>
      <c r="BG115" s="709"/>
      <c r="BH115" s="709"/>
      <c r="BI115" s="709"/>
      <c r="BJ115" s="709"/>
      <c r="BK115" s="709"/>
      <c r="BL115" s="782">
        <f t="shared" si="12"/>
        <v>0</v>
      </c>
      <c r="BM115" s="782"/>
      <c r="BN115" s="782"/>
      <c r="BO115" s="782"/>
      <c r="BP115" s="782"/>
      <c r="BQ115" s="782"/>
      <c r="BR115" s="782"/>
      <c r="BS115" s="564">
        <f t="shared" si="13"/>
        <v>0</v>
      </c>
      <c r="BT115" s="178"/>
      <c r="BV115" s="211">
        <f t="shared" si="14"/>
        <v>2</v>
      </c>
      <c r="BW115" s="212" t="str">
        <f t="shared" si="15"/>
        <v/>
      </c>
      <c r="BX115" s="213" t="str">
        <f t="shared" si="16"/>
        <v xml:space="preserve"> </v>
      </c>
      <c r="BY115" s="199"/>
      <c r="BZ115" s="249">
        <f>IF(AND(AY115&lt;&gt;"R",AY115&lt;&gt;"C",AY115&lt;&gt;"CF",AY115&lt;&gt;"F")=TRUE,BL115*'Q3'!$CA$20,IF(BS115="R",BL115,0))</f>
        <v>0</v>
      </c>
      <c r="CA115" s="249">
        <f>IF(AND(AY115&lt;&gt;"R",AY115&lt;&gt;"C",AY115&lt;&gt;"CF",AY115&lt;&gt;"F")=TRUE,BL115*'Q3'!$CA$21,IF(BS115="C",BL115,0))</f>
        <v>0</v>
      </c>
      <c r="CB115" s="249">
        <f>IF(AND(AY115&lt;&gt;"R",AY115&lt;&gt;"C",AY115&lt;&gt;"CF",AY115&lt;&gt;"F")=TRUE,BL115*'Q3'!$CA$22,IF(BS115="CF",BL115,0))</f>
        <v>0</v>
      </c>
      <c r="CC115" s="249">
        <f>IF(AND(AY115&lt;&gt;"R",AY115&lt;&gt;"C",AY115&lt;&gt;"CF",AY115&lt;&gt;"F")=TRUE,BL115*'Q3'!$CA$23,IF(BS115="F",BL115,0))</f>
        <v>0</v>
      </c>
      <c r="CD115" s="478">
        <f t="shared" si="17"/>
        <v>0</v>
      </c>
      <c r="CE115" s="29">
        <f>'O2'!B115</f>
        <v>0</v>
      </c>
      <c r="CF115" s="29">
        <f>'O2'!G115</f>
        <v>0</v>
      </c>
      <c r="CG115" s="29">
        <f>'O2'!AC115</f>
        <v>0</v>
      </c>
    </row>
    <row r="116" spans="2:85" ht="9.9499999999999993" customHeight="1">
      <c r="B116" s="867">
        <f>'O1'!B116</f>
        <v>0</v>
      </c>
      <c r="C116" s="868"/>
      <c r="D116" s="868"/>
      <c r="E116" s="868"/>
      <c r="F116" s="868"/>
      <c r="G116" s="869">
        <f>'O1'!G116</f>
        <v>0</v>
      </c>
      <c r="H116" s="869"/>
      <c r="I116" s="869"/>
      <c r="J116" s="869"/>
      <c r="K116" s="869"/>
      <c r="L116" s="869"/>
      <c r="M116" s="869"/>
      <c r="N116" s="869"/>
      <c r="O116" s="869"/>
      <c r="P116" s="869"/>
      <c r="Q116" s="869"/>
      <c r="R116" s="869"/>
      <c r="S116" s="869"/>
      <c r="T116" s="869"/>
      <c r="U116" s="869"/>
      <c r="V116" s="869"/>
      <c r="W116" s="869"/>
      <c r="X116" s="869"/>
      <c r="Y116" s="869"/>
      <c r="Z116" s="869"/>
      <c r="AA116" s="869"/>
      <c r="AB116" s="869"/>
      <c r="AC116" s="870">
        <f>'O1'!AC116</f>
        <v>0</v>
      </c>
      <c r="AD116" s="870"/>
      <c r="AE116" s="870"/>
      <c r="AF116" s="782">
        <f>'O1'!AF116</f>
        <v>0</v>
      </c>
      <c r="AG116" s="782"/>
      <c r="AH116" s="782"/>
      <c r="AI116" s="782"/>
      <c r="AJ116" s="782"/>
      <c r="AK116" s="782">
        <f>'O2'!AK116</f>
        <v>0</v>
      </c>
      <c r="AL116" s="782"/>
      <c r="AM116" s="782"/>
      <c r="AN116" s="782"/>
      <c r="AO116" s="782"/>
      <c r="AP116" s="782"/>
      <c r="AQ116" s="782"/>
      <c r="AR116" s="851">
        <f t="shared" si="10"/>
        <v>0</v>
      </c>
      <c r="AS116" s="851"/>
      <c r="AT116" s="851"/>
      <c r="AU116" s="851"/>
      <c r="AV116" s="851"/>
      <c r="AW116" s="851"/>
      <c r="AX116" s="851"/>
      <c r="AY116" s="373">
        <f>'O1'!BI116</f>
        <v>0</v>
      </c>
      <c r="AZ116" s="709">
        <f t="shared" si="11"/>
        <v>0</v>
      </c>
      <c r="BA116" s="709"/>
      <c r="BB116" s="709"/>
      <c r="BC116" s="709"/>
      <c r="BD116" s="709"/>
      <c r="BE116" s="709">
        <f t="shared" si="18"/>
        <v>0</v>
      </c>
      <c r="BF116" s="709"/>
      <c r="BG116" s="709"/>
      <c r="BH116" s="709"/>
      <c r="BI116" s="709"/>
      <c r="BJ116" s="709"/>
      <c r="BK116" s="709"/>
      <c r="BL116" s="782">
        <f t="shared" si="12"/>
        <v>0</v>
      </c>
      <c r="BM116" s="782"/>
      <c r="BN116" s="782"/>
      <c r="BO116" s="782"/>
      <c r="BP116" s="782"/>
      <c r="BQ116" s="782"/>
      <c r="BR116" s="782"/>
      <c r="BS116" s="564">
        <f t="shared" si="13"/>
        <v>0</v>
      </c>
      <c r="BT116" s="178"/>
      <c r="BV116" s="211">
        <f t="shared" si="14"/>
        <v>2</v>
      </c>
      <c r="BW116" s="212" t="str">
        <f t="shared" si="15"/>
        <v/>
      </c>
      <c r="BX116" s="213" t="str">
        <f t="shared" si="16"/>
        <v xml:space="preserve"> </v>
      </c>
      <c r="BY116" s="199"/>
      <c r="BZ116" s="249">
        <f>IF(AND(AY116&lt;&gt;"R",AY116&lt;&gt;"C",AY116&lt;&gt;"CF",AY116&lt;&gt;"F")=TRUE,BL116*'Q3'!$CA$20,IF(BS116="R",BL116,0))</f>
        <v>0</v>
      </c>
      <c r="CA116" s="249">
        <f>IF(AND(AY116&lt;&gt;"R",AY116&lt;&gt;"C",AY116&lt;&gt;"CF",AY116&lt;&gt;"F")=TRUE,BL116*'Q3'!$CA$21,IF(BS116="C",BL116,0))</f>
        <v>0</v>
      </c>
      <c r="CB116" s="249">
        <f>IF(AND(AY116&lt;&gt;"R",AY116&lt;&gt;"C",AY116&lt;&gt;"CF",AY116&lt;&gt;"F")=TRUE,BL116*'Q3'!$CA$22,IF(BS116="CF",BL116,0))</f>
        <v>0</v>
      </c>
      <c r="CC116" s="249">
        <f>IF(AND(AY116&lt;&gt;"R",AY116&lt;&gt;"C",AY116&lt;&gt;"CF",AY116&lt;&gt;"F")=TRUE,BL116*'Q3'!$CA$23,IF(BS116="F",BL116,0))</f>
        <v>0</v>
      </c>
      <c r="CD116" s="478">
        <f t="shared" si="17"/>
        <v>0</v>
      </c>
      <c r="CE116" s="29">
        <f>'O2'!B116</f>
        <v>0</v>
      </c>
      <c r="CF116" s="29">
        <f>'O2'!G116</f>
        <v>0</v>
      </c>
      <c r="CG116" s="29">
        <f>'O2'!AC116</f>
        <v>0</v>
      </c>
    </row>
    <row r="117" spans="2:85" ht="9.9499999999999993" customHeight="1">
      <c r="B117" s="867">
        <f>'O1'!B117</f>
        <v>0</v>
      </c>
      <c r="C117" s="868"/>
      <c r="D117" s="868"/>
      <c r="E117" s="868"/>
      <c r="F117" s="868"/>
      <c r="G117" s="869">
        <f>'O1'!G117</f>
        <v>0</v>
      </c>
      <c r="H117" s="869"/>
      <c r="I117" s="869"/>
      <c r="J117" s="869"/>
      <c r="K117" s="869"/>
      <c r="L117" s="869"/>
      <c r="M117" s="869"/>
      <c r="N117" s="869"/>
      <c r="O117" s="869"/>
      <c r="P117" s="869"/>
      <c r="Q117" s="869"/>
      <c r="R117" s="869"/>
      <c r="S117" s="869"/>
      <c r="T117" s="869"/>
      <c r="U117" s="869"/>
      <c r="V117" s="869"/>
      <c r="W117" s="869"/>
      <c r="X117" s="869"/>
      <c r="Y117" s="869"/>
      <c r="Z117" s="869"/>
      <c r="AA117" s="869"/>
      <c r="AB117" s="869"/>
      <c r="AC117" s="870">
        <f>'O1'!AC117</f>
        <v>0</v>
      </c>
      <c r="AD117" s="870"/>
      <c r="AE117" s="870"/>
      <c r="AF117" s="782">
        <f>'O1'!AF117</f>
        <v>0</v>
      </c>
      <c r="AG117" s="782"/>
      <c r="AH117" s="782"/>
      <c r="AI117" s="782"/>
      <c r="AJ117" s="782"/>
      <c r="AK117" s="782">
        <f>'O2'!AK117</f>
        <v>0</v>
      </c>
      <c r="AL117" s="782"/>
      <c r="AM117" s="782"/>
      <c r="AN117" s="782"/>
      <c r="AO117" s="782"/>
      <c r="AP117" s="782"/>
      <c r="AQ117" s="782"/>
      <c r="AR117" s="851">
        <f t="shared" si="10"/>
        <v>0</v>
      </c>
      <c r="AS117" s="851"/>
      <c r="AT117" s="851"/>
      <c r="AU117" s="851"/>
      <c r="AV117" s="851"/>
      <c r="AW117" s="851"/>
      <c r="AX117" s="851"/>
      <c r="AY117" s="373">
        <f>'O1'!BI117</f>
        <v>0</v>
      </c>
      <c r="AZ117" s="709">
        <f t="shared" si="11"/>
        <v>0</v>
      </c>
      <c r="BA117" s="709"/>
      <c r="BB117" s="709"/>
      <c r="BC117" s="709"/>
      <c r="BD117" s="709"/>
      <c r="BE117" s="709">
        <f t="shared" si="18"/>
        <v>0</v>
      </c>
      <c r="BF117" s="709"/>
      <c r="BG117" s="709"/>
      <c r="BH117" s="709"/>
      <c r="BI117" s="709"/>
      <c r="BJ117" s="709"/>
      <c r="BK117" s="709"/>
      <c r="BL117" s="782">
        <f t="shared" si="12"/>
        <v>0</v>
      </c>
      <c r="BM117" s="782"/>
      <c r="BN117" s="782"/>
      <c r="BO117" s="782"/>
      <c r="BP117" s="782"/>
      <c r="BQ117" s="782"/>
      <c r="BR117" s="782"/>
      <c r="BS117" s="564">
        <f t="shared" si="13"/>
        <v>0</v>
      </c>
      <c r="BT117" s="178"/>
      <c r="BV117" s="211">
        <f t="shared" si="14"/>
        <v>2</v>
      </c>
      <c r="BW117" s="212" t="str">
        <f t="shared" si="15"/>
        <v/>
      </c>
      <c r="BX117" s="213" t="str">
        <f t="shared" si="16"/>
        <v xml:space="preserve"> </v>
      </c>
      <c r="BY117" s="199"/>
      <c r="BZ117" s="249">
        <f>IF(AND(AY117&lt;&gt;"R",AY117&lt;&gt;"C",AY117&lt;&gt;"CF",AY117&lt;&gt;"F")=TRUE,BL117*'Q3'!$CA$20,IF(BS117="R",BL117,0))</f>
        <v>0</v>
      </c>
      <c r="CA117" s="249">
        <f>IF(AND(AY117&lt;&gt;"R",AY117&lt;&gt;"C",AY117&lt;&gt;"CF",AY117&lt;&gt;"F")=TRUE,BL117*'Q3'!$CA$21,IF(BS117="C",BL117,0))</f>
        <v>0</v>
      </c>
      <c r="CB117" s="249">
        <f>IF(AND(AY117&lt;&gt;"R",AY117&lt;&gt;"C",AY117&lt;&gt;"CF",AY117&lt;&gt;"F")=TRUE,BL117*'Q3'!$CA$22,IF(BS117="CF",BL117,0))</f>
        <v>0</v>
      </c>
      <c r="CC117" s="249">
        <f>IF(AND(AY117&lt;&gt;"R",AY117&lt;&gt;"C",AY117&lt;&gt;"CF",AY117&lt;&gt;"F")=TRUE,BL117*'Q3'!$CA$23,IF(BS117="F",BL117,0))</f>
        <v>0</v>
      </c>
      <c r="CD117" s="478">
        <f t="shared" si="17"/>
        <v>0</v>
      </c>
      <c r="CE117" s="29">
        <f>'O2'!B117</f>
        <v>0</v>
      </c>
      <c r="CF117" s="29">
        <f>'O2'!G117</f>
        <v>0</v>
      </c>
      <c r="CG117" s="29">
        <f>'O2'!AC117</f>
        <v>0</v>
      </c>
    </row>
    <row r="118" spans="2:85" ht="9.9499999999999993" customHeight="1">
      <c r="B118" s="867">
        <f>'O1'!B118</f>
        <v>0</v>
      </c>
      <c r="C118" s="868"/>
      <c r="D118" s="868"/>
      <c r="E118" s="868"/>
      <c r="F118" s="868"/>
      <c r="G118" s="869">
        <f>'O1'!G118</f>
        <v>0</v>
      </c>
      <c r="H118" s="869"/>
      <c r="I118" s="869"/>
      <c r="J118" s="869"/>
      <c r="K118" s="869"/>
      <c r="L118" s="869"/>
      <c r="M118" s="869"/>
      <c r="N118" s="869"/>
      <c r="O118" s="869"/>
      <c r="P118" s="869"/>
      <c r="Q118" s="869"/>
      <c r="R118" s="869"/>
      <c r="S118" s="869"/>
      <c r="T118" s="869"/>
      <c r="U118" s="869"/>
      <c r="V118" s="869"/>
      <c r="W118" s="869"/>
      <c r="X118" s="869"/>
      <c r="Y118" s="869"/>
      <c r="Z118" s="869"/>
      <c r="AA118" s="869"/>
      <c r="AB118" s="869"/>
      <c r="AC118" s="870">
        <f>'O1'!AC118</f>
        <v>0</v>
      </c>
      <c r="AD118" s="870"/>
      <c r="AE118" s="870"/>
      <c r="AF118" s="782">
        <f>'O1'!AF118</f>
        <v>0</v>
      </c>
      <c r="AG118" s="782"/>
      <c r="AH118" s="782"/>
      <c r="AI118" s="782"/>
      <c r="AJ118" s="782"/>
      <c r="AK118" s="782">
        <f>'O2'!AK118</f>
        <v>0</v>
      </c>
      <c r="AL118" s="782"/>
      <c r="AM118" s="782"/>
      <c r="AN118" s="782"/>
      <c r="AO118" s="782"/>
      <c r="AP118" s="782"/>
      <c r="AQ118" s="782"/>
      <c r="AR118" s="851">
        <f t="shared" si="10"/>
        <v>0</v>
      </c>
      <c r="AS118" s="851"/>
      <c r="AT118" s="851"/>
      <c r="AU118" s="851"/>
      <c r="AV118" s="851"/>
      <c r="AW118" s="851"/>
      <c r="AX118" s="851"/>
      <c r="AY118" s="373">
        <f>'O1'!BI118</f>
        <v>0</v>
      </c>
      <c r="AZ118" s="709">
        <f t="shared" si="11"/>
        <v>0</v>
      </c>
      <c r="BA118" s="709"/>
      <c r="BB118" s="709"/>
      <c r="BC118" s="709"/>
      <c r="BD118" s="709"/>
      <c r="BE118" s="709">
        <f t="shared" si="18"/>
        <v>0</v>
      </c>
      <c r="BF118" s="709"/>
      <c r="BG118" s="709"/>
      <c r="BH118" s="709"/>
      <c r="BI118" s="709"/>
      <c r="BJ118" s="709"/>
      <c r="BK118" s="709"/>
      <c r="BL118" s="782">
        <f t="shared" si="12"/>
        <v>0</v>
      </c>
      <c r="BM118" s="782"/>
      <c r="BN118" s="782"/>
      <c r="BO118" s="782"/>
      <c r="BP118" s="782"/>
      <c r="BQ118" s="782"/>
      <c r="BR118" s="782"/>
      <c r="BS118" s="564">
        <f t="shared" si="13"/>
        <v>0</v>
      </c>
      <c r="BT118" s="178"/>
      <c r="BV118" s="211">
        <f t="shared" si="14"/>
        <v>2</v>
      </c>
      <c r="BW118" s="212" t="str">
        <f t="shared" si="15"/>
        <v/>
      </c>
      <c r="BX118" s="213" t="str">
        <f t="shared" si="16"/>
        <v xml:space="preserve"> </v>
      </c>
      <c r="BY118" s="199"/>
      <c r="BZ118" s="249">
        <f>IF(AND(AY118&lt;&gt;"R",AY118&lt;&gt;"C",AY118&lt;&gt;"CF",AY118&lt;&gt;"F")=TRUE,BL118*'Q3'!$CA$20,IF(BS118="R",BL118,0))</f>
        <v>0</v>
      </c>
      <c r="CA118" s="249">
        <f>IF(AND(AY118&lt;&gt;"R",AY118&lt;&gt;"C",AY118&lt;&gt;"CF",AY118&lt;&gt;"F")=TRUE,BL118*'Q3'!$CA$21,IF(BS118="C",BL118,0))</f>
        <v>0</v>
      </c>
      <c r="CB118" s="249">
        <f>IF(AND(AY118&lt;&gt;"R",AY118&lt;&gt;"C",AY118&lt;&gt;"CF",AY118&lt;&gt;"F")=TRUE,BL118*'Q3'!$CA$22,IF(BS118="CF",BL118,0))</f>
        <v>0</v>
      </c>
      <c r="CC118" s="249">
        <f>IF(AND(AY118&lt;&gt;"R",AY118&lt;&gt;"C",AY118&lt;&gt;"CF",AY118&lt;&gt;"F")=TRUE,BL118*'Q3'!$CA$23,IF(BS118="F",BL118,0))</f>
        <v>0</v>
      </c>
      <c r="CD118" s="478">
        <f t="shared" si="17"/>
        <v>0</v>
      </c>
      <c r="CE118" s="29">
        <f>'O2'!B118</f>
        <v>0</v>
      </c>
      <c r="CF118" s="29">
        <f>'O2'!G118</f>
        <v>0</v>
      </c>
      <c r="CG118" s="29">
        <f>'O2'!AC118</f>
        <v>0</v>
      </c>
    </row>
    <row r="119" spans="2:85" ht="9.9499999999999993" customHeight="1">
      <c r="B119" s="867">
        <f>'O1'!B119</f>
        <v>0</v>
      </c>
      <c r="C119" s="868"/>
      <c r="D119" s="868"/>
      <c r="E119" s="868"/>
      <c r="F119" s="868"/>
      <c r="G119" s="869">
        <f>'O1'!G119</f>
        <v>0</v>
      </c>
      <c r="H119" s="869"/>
      <c r="I119" s="869"/>
      <c r="J119" s="869"/>
      <c r="K119" s="869"/>
      <c r="L119" s="869"/>
      <c r="M119" s="869"/>
      <c r="N119" s="869"/>
      <c r="O119" s="869"/>
      <c r="P119" s="869"/>
      <c r="Q119" s="869"/>
      <c r="R119" s="869"/>
      <c r="S119" s="869"/>
      <c r="T119" s="869"/>
      <c r="U119" s="869"/>
      <c r="V119" s="869"/>
      <c r="W119" s="869"/>
      <c r="X119" s="869"/>
      <c r="Y119" s="869"/>
      <c r="Z119" s="869"/>
      <c r="AA119" s="869"/>
      <c r="AB119" s="869"/>
      <c r="AC119" s="870">
        <f>'O1'!AC119</f>
        <v>0</v>
      </c>
      <c r="AD119" s="870"/>
      <c r="AE119" s="870"/>
      <c r="AF119" s="782">
        <f>'O1'!AF119</f>
        <v>0</v>
      </c>
      <c r="AG119" s="782"/>
      <c r="AH119" s="782"/>
      <c r="AI119" s="782"/>
      <c r="AJ119" s="782"/>
      <c r="AK119" s="782">
        <f>'O2'!AK119</f>
        <v>0</v>
      </c>
      <c r="AL119" s="782"/>
      <c r="AM119" s="782"/>
      <c r="AN119" s="782"/>
      <c r="AO119" s="782"/>
      <c r="AP119" s="782"/>
      <c r="AQ119" s="782"/>
      <c r="AR119" s="851">
        <f t="shared" si="10"/>
        <v>0</v>
      </c>
      <c r="AS119" s="851"/>
      <c r="AT119" s="851"/>
      <c r="AU119" s="851"/>
      <c r="AV119" s="851"/>
      <c r="AW119" s="851"/>
      <c r="AX119" s="851"/>
      <c r="AY119" s="373">
        <f>'O1'!BI119</f>
        <v>0</v>
      </c>
      <c r="AZ119" s="709">
        <f t="shared" si="11"/>
        <v>0</v>
      </c>
      <c r="BA119" s="709"/>
      <c r="BB119" s="709"/>
      <c r="BC119" s="709"/>
      <c r="BD119" s="709"/>
      <c r="BE119" s="709">
        <f t="shared" si="18"/>
        <v>0</v>
      </c>
      <c r="BF119" s="709"/>
      <c r="BG119" s="709"/>
      <c r="BH119" s="709"/>
      <c r="BI119" s="709"/>
      <c r="BJ119" s="709"/>
      <c r="BK119" s="709"/>
      <c r="BL119" s="782">
        <f t="shared" si="12"/>
        <v>0</v>
      </c>
      <c r="BM119" s="782"/>
      <c r="BN119" s="782"/>
      <c r="BO119" s="782"/>
      <c r="BP119" s="782"/>
      <c r="BQ119" s="782"/>
      <c r="BR119" s="782"/>
      <c r="BS119" s="564">
        <f t="shared" si="13"/>
        <v>0</v>
      </c>
      <c r="BT119" s="178"/>
      <c r="BV119" s="211">
        <f t="shared" si="14"/>
        <v>2</v>
      </c>
      <c r="BW119" s="212" t="str">
        <f t="shared" si="15"/>
        <v/>
      </c>
      <c r="BX119" s="213" t="str">
        <f t="shared" si="16"/>
        <v xml:space="preserve"> </v>
      </c>
      <c r="BY119" s="199"/>
      <c r="BZ119" s="249">
        <f>IF(AND(AY119&lt;&gt;"R",AY119&lt;&gt;"C",AY119&lt;&gt;"CF",AY119&lt;&gt;"F")=TRUE,BL119*'Q3'!$CA$20,IF(BS119="R",BL119,0))</f>
        <v>0</v>
      </c>
      <c r="CA119" s="249">
        <f>IF(AND(AY119&lt;&gt;"R",AY119&lt;&gt;"C",AY119&lt;&gt;"CF",AY119&lt;&gt;"F")=TRUE,BL119*'Q3'!$CA$21,IF(BS119="C",BL119,0))</f>
        <v>0</v>
      </c>
      <c r="CB119" s="249">
        <f>IF(AND(AY119&lt;&gt;"R",AY119&lt;&gt;"C",AY119&lt;&gt;"CF",AY119&lt;&gt;"F")=TRUE,BL119*'Q3'!$CA$22,IF(BS119="CF",BL119,0))</f>
        <v>0</v>
      </c>
      <c r="CC119" s="249">
        <f>IF(AND(AY119&lt;&gt;"R",AY119&lt;&gt;"C",AY119&lt;&gt;"CF",AY119&lt;&gt;"F")=TRUE,BL119*'Q3'!$CA$23,IF(BS119="F",BL119,0))</f>
        <v>0</v>
      </c>
      <c r="CD119" s="478">
        <f t="shared" si="17"/>
        <v>0</v>
      </c>
      <c r="CE119" s="29">
        <f>'O2'!B119</f>
        <v>0</v>
      </c>
      <c r="CF119" s="29">
        <f>'O2'!G119</f>
        <v>0</v>
      </c>
      <c r="CG119" s="29">
        <f>'O2'!AC119</f>
        <v>0</v>
      </c>
    </row>
    <row r="120" spans="2:85" ht="9.9499999999999993" customHeight="1">
      <c r="B120" s="867">
        <f>'O1'!B120</f>
        <v>0</v>
      </c>
      <c r="C120" s="868"/>
      <c r="D120" s="868"/>
      <c r="E120" s="868"/>
      <c r="F120" s="868"/>
      <c r="G120" s="869">
        <f>'O1'!G120</f>
        <v>0</v>
      </c>
      <c r="H120" s="869"/>
      <c r="I120" s="869"/>
      <c r="J120" s="869"/>
      <c r="K120" s="869"/>
      <c r="L120" s="869"/>
      <c r="M120" s="869"/>
      <c r="N120" s="869"/>
      <c r="O120" s="869"/>
      <c r="P120" s="869"/>
      <c r="Q120" s="869"/>
      <c r="R120" s="869"/>
      <c r="S120" s="869"/>
      <c r="T120" s="869"/>
      <c r="U120" s="869"/>
      <c r="V120" s="869"/>
      <c r="W120" s="869"/>
      <c r="X120" s="869"/>
      <c r="Y120" s="869"/>
      <c r="Z120" s="869"/>
      <c r="AA120" s="869"/>
      <c r="AB120" s="869"/>
      <c r="AC120" s="870">
        <f>'O1'!AC120</f>
        <v>0</v>
      </c>
      <c r="AD120" s="870"/>
      <c r="AE120" s="870"/>
      <c r="AF120" s="782">
        <f>'O1'!AF120</f>
        <v>0</v>
      </c>
      <c r="AG120" s="782"/>
      <c r="AH120" s="782"/>
      <c r="AI120" s="782"/>
      <c r="AJ120" s="782"/>
      <c r="AK120" s="782">
        <f>'O2'!AK120</f>
        <v>0</v>
      </c>
      <c r="AL120" s="782"/>
      <c r="AM120" s="782"/>
      <c r="AN120" s="782"/>
      <c r="AO120" s="782"/>
      <c r="AP120" s="782"/>
      <c r="AQ120" s="782"/>
      <c r="AR120" s="851">
        <f t="shared" si="10"/>
        <v>0</v>
      </c>
      <c r="AS120" s="851"/>
      <c r="AT120" s="851"/>
      <c r="AU120" s="851"/>
      <c r="AV120" s="851"/>
      <c r="AW120" s="851"/>
      <c r="AX120" s="851"/>
      <c r="AY120" s="373">
        <f>'O1'!BI120</f>
        <v>0</v>
      </c>
      <c r="AZ120" s="709">
        <f t="shared" si="11"/>
        <v>0</v>
      </c>
      <c r="BA120" s="709"/>
      <c r="BB120" s="709"/>
      <c r="BC120" s="709"/>
      <c r="BD120" s="709"/>
      <c r="BE120" s="709">
        <f t="shared" si="18"/>
        <v>0</v>
      </c>
      <c r="BF120" s="709"/>
      <c r="BG120" s="709"/>
      <c r="BH120" s="709"/>
      <c r="BI120" s="709"/>
      <c r="BJ120" s="709"/>
      <c r="BK120" s="709"/>
      <c r="BL120" s="782">
        <f t="shared" si="12"/>
        <v>0</v>
      </c>
      <c r="BM120" s="782"/>
      <c r="BN120" s="782"/>
      <c r="BO120" s="782"/>
      <c r="BP120" s="782"/>
      <c r="BQ120" s="782"/>
      <c r="BR120" s="782"/>
      <c r="BS120" s="564">
        <f t="shared" si="13"/>
        <v>0</v>
      </c>
      <c r="BT120" s="178"/>
      <c r="BV120" s="211">
        <f t="shared" si="14"/>
        <v>2</v>
      </c>
      <c r="BW120" s="212" t="str">
        <f t="shared" si="15"/>
        <v/>
      </c>
      <c r="BX120" s="213" t="str">
        <f t="shared" si="16"/>
        <v xml:space="preserve"> </v>
      </c>
      <c r="BY120" s="199"/>
      <c r="BZ120" s="249">
        <f>IF(AND(AY120&lt;&gt;"R",AY120&lt;&gt;"C",AY120&lt;&gt;"CF",AY120&lt;&gt;"F")=TRUE,BL120*'Q3'!$CA$20,IF(BS120="R",BL120,0))</f>
        <v>0</v>
      </c>
      <c r="CA120" s="249">
        <f>IF(AND(AY120&lt;&gt;"R",AY120&lt;&gt;"C",AY120&lt;&gt;"CF",AY120&lt;&gt;"F")=TRUE,BL120*'Q3'!$CA$21,IF(BS120="C",BL120,0))</f>
        <v>0</v>
      </c>
      <c r="CB120" s="249">
        <f>IF(AND(AY120&lt;&gt;"R",AY120&lt;&gt;"C",AY120&lt;&gt;"CF",AY120&lt;&gt;"F")=TRUE,BL120*'Q3'!$CA$22,IF(BS120="CF",BL120,0))</f>
        <v>0</v>
      </c>
      <c r="CC120" s="249">
        <f>IF(AND(AY120&lt;&gt;"R",AY120&lt;&gt;"C",AY120&lt;&gt;"CF",AY120&lt;&gt;"F")=TRUE,BL120*'Q3'!$CA$23,IF(BS120="F",BL120,0))</f>
        <v>0</v>
      </c>
      <c r="CD120" s="478">
        <f t="shared" si="17"/>
        <v>0</v>
      </c>
      <c r="CE120" s="29">
        <f>'O2'!B120</f>
        <v>0</v>
      </c>
      <c r="CF120" s="29">
        <f>'O2'!G120</f>
        <v>0</v>
      </c>
      <c r="CG120" s="29">
        <f>'O2'!AC120</f>
        <v>0</v>
      </c>
    </row>
    <row r="121" spans="2:85" ht="9.9499999999999993" customHeight="1">
      <c r="B121" s="867">
        <f>'O1'!B121</f>
        <v>0</v>
      </c>
      <c r="C121" s="868"/>
      <c r="D121" s="868"/>
      <c r="E121" s="868"/>
      <c r="F121" s="868"/>
      <c r="G121" s="869">
        <f>'O1'!G121</f>
        <v>0</v>
      </c>
      <c r="H121" s="869"/>
      <c r="I121" s="869"/>
      <c r="J121" s="869"/>
      <c r="K121" s="869"/>
      <c r="L121" s="869"/>
      <c r="M121" s="869"/>
      <c r="N121" s="869"/>
      <c r="O121" s="869"/>
      <c r="P121" s="869"/>
      <c r="Q121" s="869"/>
      <c r="R121" s="869"/>
      <c r="S121" s="869"/>
      <c r="T121" s="869"/>
      <c r="U121" s="869"/>
      <c r="V121" s="869"/>
      <c r="W121" s="869"/>
      <c r="X121" s="869"/>
      <c r="Y121" s="869"/>
      <c r="Z121" s="869"/>
      <c r="AA121" s="869"/>
      <c r="AB121" s="869"/>
      <c r="AC121" s="870">
        <f>'O1'!AC121</f>
        <v>0</v>
      </c>
      <c r="AD121" s="870"/>
      <c r="AE121" s="870"/>
      <c r="AF121" s="782">
        <f>'O1'!AF121</f>
        <v>0</v>
      </c>
      <c r="AG121" s="782"/>
      <c r="AH121" s="782"/>
      <c r="AI121" s="782"/>
      <c r="AJ121" s="782"/>
      <c r="AK121" s="782">
        <f>'O2'!AK121</f>
        <v>0</v>
      </c>
      <c r="AL121" s="782"/>
      <c r="AM121" s="782"/>
      <c r="AN121" s="782"/>
      <c r="AO121" s="782"/>
      <c r="AP121" s="782"/>
      <c r="AQ121" s="782"/>
      <c r="AR121" s="851">
        <f t="shared" si="10"/>
        <v>0</v>
      </c>
      <c r="AS121" s="851"/>
      <c r="AT121" s="851"/>
      <c r="AU121" s="851"/>
      <c r="AV121" s="851"/>
      <c r="AW121" s="851"/>
      <c r="AX121" s="851"/>
      <c r="AY121" s="373">
        <f>'O1'!BI121</f>
        <v>0</v>
      </c>
      <c r="AZ121" s="709">
        <f t="shared" si="11"/>
        <v>0</v>
      </c>
      <c r="BA121" s="709"/>
      <c r="BB121" s="709"/>
      <c r="BC121" s="709"/>
      <c r="BD121" s="709"/>
      <c r="BE121" s="709">
        <f t="shared" si="18"/>
        <v>0</v>
      </c>
      <c r="BF121" s="709"/>
      <c r="BG121" s="709"/>
      <c r="BH121" s="709"/>
      <c r="BI121" s="709"/>
      <c r="BJ121" s="709"/>
      <c r="BK121" s="709"/>
      <c r="BL121" s="782">
        <f t="shared" si="12"/>
        <v>0</v>
      </c>
      <c r="BM121" s="782"/>
      <c r="BN121" s="782"/>
      <c r="BO121" s="782"/>
      <c r="BP121" s="782"/>
      <c r="BQ121" s="782"/>
      <c r="BR121" s="782"/>
      <c r="BS121" s="564">
        <f t="shared" si="13"/>
        <v>0</v>
      </c>
      <c r="BT121" s="178"/>
      <c r="BV121" s="211">
        <f t="shared" si="14"/>
        <v>2</v>
      </c>
      <c r="BW121" s="212" t="str">
        <f t="shared" si="15"/>
        <v/>
      </c>
      <c r="BX121" s="213" t="str">
        <f t="shared" si="16"/>
        <v xml:space="preserve"> </v>
      </c>
      <c r="BY121" s="199"/>
      <c r="BZ121" s="249">
        <f>IF(AND(AY121&lt;&gt;"R",AY121&lt;&gt;"C",AY121&lt;&gt;"CF",AY121&lt;&gt;"F")=TRUE,BL121*'Q3'!$CA$20,IF(BS121="R",BL121,0))</f>
        <v>0</v>
      </c>
      <c r="CA121" s="249">
        <f>IF(AND(AY121&lt;&gt;"R",AY121&lt;&gt;"C",AY121&lt;&gt;"CF",AY121&lt;&gt;"F")=TRUE,BL121*'Q3'!$CA$21,IF(BS121="C",BL121,0))</f>
        <v>0</v>
      </c>
      <c r="CB121" s="249">
        <f>IF(AND(AY121&lt;&gt;"R",AY121&lt;&gt;"C",AY121&lt;&gt;"CF",AY121&lt;&gt;"F")=TRUE,BL121*'Q3'!$CA$22,IF(BS121="CF",BL121,0))</f>
        <v>0</v>
      </c>
      <c r="CC121" s="249">
        <f>IF(AND(AY121&lt;&gt;"R",AY121&lt;&gt;"C",AY121&lt;&gt;"CF",AY121&lt;&gt;"F")=TRUE,BL121*'Q3'!$CA$23,IF(BS121="F",BL121,0))</f>
        <v>0</v>
      </c>
      <c r="CD121" s="478">
        <f t="shared" si="17"/>
        <v>0</v>
      </c>
      <c r="CE121" s="29">
        <f>'O2'!B121</f>
        <v>0</v>
      </c>
      <c r="CF121" s="29">
        <f>'O2'!G121</f>
        <v>0</v>
      </c>
      <c r="CG121" s="29">
        <f>'O2'!AC121</f>
        <v>0</v>
      </c>
    </row>
    <row r="122" spans="2:85" ht="9.9499999999999993" customHeight="1">
      <c r="B122" s="867">
        <f>'O1'!B122</f>
        <v>0</v>
      </c>
      <c r="C122" s="868"/>
      <c r="D122" s="868"/>
      <c r="E122" s="868"/>
      <c r="F122" s="868"/>
      <c r="G122" s="869">
        <f>'O1'!G122</f>
        <v>0</v>
      </c>
      <c r="H122" s="869"/>
      <c r="I122" s="869"/>
      <c r="J122" s="869"/>
      <c r="K122" s="869"/>
      <c r="L122" s="869"/>
      <c r="M122" s="869"/>
      <c r="N122" s="869"/>
      <c r="O122" s="869"/>
      <c r="P122" s="869"/>
      <c r="Q122" s="869"/>
      <c r="R122" s="869"/>
      <c r="S122" s="869"/>
      <c r="T122" s="869"/>
      <c r="U122" s="869"/>
      <c r="V122" s="869"/>
      <c r="W122" s="869"/>
      <c r="X122" s="869"/>
      <c r="Y122" s="869"/>
      <c r="Z122" s="869"/>
      <c r="AA122" s="869"/>
      <c r="AB122" s="869"/>
      <c r="AC122" s="870">
        <f>'O1'!AC122</f>
        <v>0</v>
      </c>
      <c r="AD122" s="870"/>
      <c r="AE122" s="870"/>
      <c r="AF122" s="782">
        <f>'O1'!AF122</f>
        <v>0</v>
      </c>
      <c r="AG122" s="782"/>
      <c r="AH122" s="782"/>
      <c r="AI122" s="782"/>
      <c r="AJ122" s="782"/>
      <c r="AK122" s="782">
        <f>'O2'!AK122</f>
        <v>0</v>
      </c>
      <c r="AL122" s="782"/>
      <c r="AM122" s="782"/>
      <c r="AN122" s="782"/>
      <c r="AO122" s="782"/>
      <c r="AP122" s="782"/>
      <c r="AQ122" s="782"/>
      <c r="AR122" s="851">
        <f t="shared" si="10"/>
        <v>0</v>
      </c>
      <c r="AS122" s="851"/>
      <c r="AT122" s="851"/>
      <c r="AU122" s="851"/>
      <c r="AV122" s="851"/>
      <c r="AW122" s="851"/>
      <c r="AX122" s="851"/>
      <c r="AY122" s="373">
        <f>'O1'!BI122</f>
        <v>0</v>
      </c>
      <c r="AZ122" s="709">
        <f t="shared" si="11"/>
        <v>0</v>
      </c>
      <c r="BA122" s="709"/>
      <c r="BB122" s="709"/>
      <c r="BC122" s="709"/>
      <c r="BD122" s="709"/>
      <c r="BE122" s="709">
        <f t="shared" si="18"/>
        <v>0</v>
      </c>
      <c r="BF122" s="709"/>
      <c r="BG122" s="709"/>
      <c r="BH122" s="709"/>
      <c r="BI122" s="709"/>
      <c r="BJ122" s="709"/>
      <c r="BK122" s="709"/>
      <c r="BL122" s="782">
        <f t="shared" si="12"/>
        <v>0</v>
      </c>
      <c r="BM122" s="782"/>
      <c r="BN122" s="782"/>
      <c r="BO122" s="782"/>
      <c r="BP122" s="782"/>
      <c r="BQ122" s="782"/>
      <c r="BR122" s="782"/>
      <c r="BS122" s="564">
        <f t="shared" si="13"/>
        <v>0</v>
      </c>
      <c r="BT122" s="178"/>
      <c r="BV122" s="211">
        <f t="shared" si="14"/>
        <v>2</v>
      </c>
      <c r="BW122" s="212" t="str">
        <f t="shared" si="15"/>
        <v/>
      </c>
      <c r="BX122" s="213" t="str">
        <f t="shared" si="16"/>
        <v xml:space="preserve"> </v>
      </c>
      <c r="BY122" s="199"/>
      <c r="BZ122" s="249">
        <f>IF(AND(AY122&lt;&gt;"R",AY122&lt;&gt;"C",AY122&lt;&gt;"CF",AY122&lt;&gt;"F")=TRUE,BL122*'Q3'!$CA$20,IF(BS122="R",BL122,0))</f>
        <v>0</v>
      </c>
      <c r="CA122" s="249">
        <f>IF(AND(AY122&lt;&gt;"R",AY122&lt;&gt;"C",AY122&lt;&gt;"CF",AY122&lt;&gt;"F")=TRUE,BL122*'Q3'!$CA$21,IF(BS122="C",BL122,0))</f>
        <v>0</v>
      </c>
      <c r="CB122" s="249">
        <f>IF(AND(AY122&lt;&gt;"R",AY122&lt;&gt;"C",AY122&lt;&gt;"CF",AY122&lt;&gt;"F")=TRUE,BL122*'Q3'!$CA$22,IF(BS122="CF",BL122,0))</f>
        <v>0</v>
      </c>
      <c r="CC122" s="249">
        <f>IF(AND(AY122&lt;&gt;"R",AY122&lt;&gt;"C",AY122&lt;&gt;"CF",AY122&lt;&gt;"F")=TRUE,BL122*'Q3'!$CA$23,IF(BS122="F",BL122,0))</f>
        <v>0</v>
      </c>
      <c r="CD122" s="478">
        <f t="shared" si="17"/>
        <v>0</v>
      </c>
      <c r="CE122" s="29">
        <f>'O2'!B122</f>
        <v>0</v>
      </c>
      <c r="CF122" s="29">
        <f>'O2'!G122</f>
        <v>0</v>
      </c>
      <c r="CG122" s="29">
        <f>'O2'!AC122</f>
        <v>0</v>
      </c>
    </row>
    <row r="123" spans="2:85" ht="9.9499999999999993" customHeight="1">
      <c r="B123" s="867">
        <f>'O1'!B123</f>
        <v>0</v>
      </c>
      <c r="C123" s="868"/>
      <c r="D123" s="868"/>
      <c r="E123" s="868"/>
      <c r="F123" s="868"/>
      <c r="G123" s="869">
        <f>'O1'!G123</f>
        <v>0</v>
      </c>
      <c r="H123" s="869"/>
      <c r="I123" s="869"/>
      <c r="J123" s="869"/>
      <c r="K123" s="869"/>
      <c r="L123" s="869"/>
      <c r="M123" s="869"/>
      <c r="N123" s="869"/>
      <c r="O123" s="869"/>
      <c r="P123" s="869"/>
      <c r="Q123" s="869"/>
      <c r="R123" s="869"/>
      <c r="S123" s="869"/>
      <c r="T123" s="869"/>
      <c r="U123" s="869"/>
      <c r="V123" s="869"/>
      <c r="W123" s="869"/>
      <c r="X123" s="869"/>
      <c r="Y123" s="869"/>
      <c r="Z123" s="869"/>
      <c r="AA123" s="869"/>
      <c r="AB123" s="869"/>
      <c r="AC123" s="870">
        <f>'O1'!AC123</f>
        <v>0</v>
      </c>
      <c r="AD123" s="870"/>
      <c r="AE123" s="870"/>
      <c r="AF123" s="782">
        <f>'O1'!AF123</f>
        <v>0</v>
      </c>
      <c r="AG123" s="782"/>
      <c r="AH123" s="782"/>
      <c r="AI123" s="782"/>
      <c r="AJ123" s="782"/>
      <c r="AK123" s="782">
        <f>'O2'!AK123</f>
        <v>0</v>
      </c>
      <c r="AL123" s="782"/>
      <c r="AM123" s="782"/>
      <c r="AN123" s="782"/>
      <c r="AO123" s="782"/>
      <c r="AP123" s="782"/>
      <c r="AQ123" s="782"/>
      <c r="AR123" s="851">
        <f t="shared" si="10"/>
        <v>0</v>
      </c>
      <c r="AS123" s="851"/>
      <c r="AT123" s="851"/>
      <c r="AU123" s="851"/>
      <c r="AV123" s="851"/>
      <c r="AW123" s="851"/>
      <c r="AX123" s="851"/>
      <c r="AY123" s="373">
        <f>'O1'!BI123</f>
        <v>0</v>
      </c>
      <c r="AZ123" s="709">
        <f t="shared" si="11"/>
        <v>0</v>
      </c>
      <c r="BA123" s="709"/>
      <c r="BB123" s="709"/>
      <c r="BC123" s="709"/>
      <c r="BD123" s="709"/>
      <c r="BE123" s="709">
        <f t="shared" si="18"/>
        <v>0</v>
      </c>
      <c r="BF123" s="709"/>
      <c r="BG123" s="709"/>
      <c r="BH123" s="709"/>
      <c r="BI123" s="709"/>
      <c r="BJ123" s="709"/>
      <c r="BK123" s="709"/>
      <c r="BL123" s="782">
        <f t="shared" si="12"/>
        <v>0</v>
      </c>
      <c r="BM123" s="782"/>
      <c r="BN123" s="782"/>
      <c r="BO123" s="782"/>
      <c r="BP123" s="782"/>
      <c r="BQ123" s="782"/>
      <c r="BR123" s="782"/>
      <c r="BS123" s="564">
        <f t="shared" si="13"/>
        <v>0</v>
      </c>
      <c r="BT123" s="178"/>
      <c r="BV123" s="211">
        <f t="shared" si="14"/>
        <v>2</v>
      </c>
      <c r="BW123" s="212" t="str">
        <f t="shared" si="15"/>
        <v/>
      </c>
      <c r="BX123" s="213" t="str">
        <f t="shared" si="16"/>
        <v xml:space="preserve"> </v>
      </c>
      <c r="BY123" s="199"/>
      <c r="BZ123" s="249">
        <f>IF(AND(AY123&lt;&gt;"R",AY123&lt;&gt;"C",AY123&lt;&gt;"CF",AY123&lt;&gt;"F")=TRUE,BL123*'Q3'!$CA$20,IF(BS123="R",BL123,0))</f>
        <v>0</v>
      </c>
      <c r="CA123" s="249">
        <f>IF(AND(AY123&lt;&gt;"R",AY123&lt;&gt;"C",AY123&lt;&gt;"CF",AY123&lt;&gt;"F")=TRUE,BL123*'Q3'!$CA$21,IF(BS123="C",BL123,0))</f>
        <v>0</v>
      </c>
      <c r="CB123" s="249">
        <f>IF(AND(AY123&lt;&gt;"R",AY123&lt;&gt;"C",AY123&lt;&gt;"CF",AY123&lt;&gt;"F")=TRUE,BL123*'Q3'!$CA$22,IF(BS123="CF",BL123,0))</f>
        <v>0</v>
      </c>
      <c r="CC123" s="249">
        <f>IF(AND(AY123&lt;&gt;"R",AY123&lt;&gt;"C",AY123&lt;&gt;"CF",AY123&lt;&gt;"F")=TRUE,BL123*'Q3'!$CA$23,IF(BS123="F",BL123,0))</f>
        <v>0</v>
      </c>
      <c r="CD123" s="478">
        <f t="shared" si="17"/>
        <v>0</v>
      </c>
      <c r="CE123" s="29">
        <f>'O2'!B123</f>
        <v>0</v>
      </c>
      <c r="CF123" s="29">
        <f>'O2'!G123</f>
        <v>0</v>
      </c>
      <c r="CG123" s="29">
        <f>'O2'!AC123</f>
        <v>0</v>
      </c>
    </row>
    <row r="124" spans="2:85" ht="9.9499999999999993" customHeight="1">
      <c r="B124" s="867">
        <f>'O1'!B124</f>
        <v>0</v>
      </c>
      <c r="C124" s="868"/>
      <c r="D124" s="868"/>
      <c r="E124" s="868"/>
      <c r="F124" s="868"/>
      <c r="G124" s="869">
        <f>'O1'!G124</f>
        <v>0</v>
      </c>
      <c r="H124" s="869"/>
      <c r="I124" s="869"/>
      <c r="J124" s="869"/>
      <c r="K124" s="869"/>
      <c r="L124" s="869"/>
      <c r="M124" s="869"/>
      <c r="N124" s="869"/>
      <c r="O124" s="869"/>
      <c r="P124" s="869"/>
      <c r="Q124" s="869"/>
      <c r="R124" s="869"/>
      <c r="S124" s="869"/>
      <c r="T124" s="869"/>
      <c r="U124" s="869"/>
      <c r="V124" s="869"/>
      <c r="W124" s="869"/>
      <c r="X124" s="869"/>
      <c r="Y124" s="869"/>
      <c r="Z124" s="869"/>
      <c r="AA124" s="869"/>
      <c r="AB124" s="869"/>
      <c r="AC124" s="870">
        <f>'O1'!AC124</f>
        <v>0</v>
      </c>
      <c r="AD124" s="870"/>
      <c r="AE124" s="870"/>
      <c r="AF124" s="782">
        <f>'O1'!AF124</f>
        <v>0</v>
      </c>
      <c r="AG124" s="782"/>
      <c r="AH124" s="782"/>
      <c r="AI124" s="782"/>
      <c r="AJ124" s="782"/>
      <c r="AK124" s="782">
        <f>'O2'!AK124</f>
        <v>0</v>
      </c>
      <c r="AL124" s="782"/>
      <c r="AM124" s="782"/>
      <c r="AN124" s="782"/>
      <c r="AO124" s="782"/>
      <c r="AP124" s="782"/>
      <c r="AQ124" s="782"/>
      <c r="AR124" s="851">
        <f t="shared" si="10"/>
        <v>0</v>
      </c>
      <c r="AS124" s="851"/>
      <c r="AT124" s="851"/>
      <c r="AU124" s="851"/>
      <c r="AV124" s="851"/>
      <c r="AW124" s="851"/>
      <c r="AX124" s="851"/>
      <c r="AY124" s="373">
        <f>'O1'!BI124</f>
        <v>0</v>
      </c>
      <c r="AZ124" s="709">
        <f t="shared" si="11"/>
        <v>0</v>
      </c>
      <c r="BA124" s="709"/>
      <c r="BB124" s="709"/>
      <c r="BC124" s="709"/>
      <c r="BD124" s="709"/>
      <c r="BE124" s="709">
        <f t="shared" si="18"/>
        <v>0</v>
      </c>
      <c r="BF124" s="709"/>
      <c r="BG124" s="709"/>
      <c r="BH124" s="709"/>
      <c r="BI124" s="709"/>
      <c r="BJ124" s="709"/>
      <c r="BK124" s="709"/>
      <c r="BL124" s="782">
        <f t="shared" si="12"/>
        <v>0</v>
      </c>
      <c r="BM124" s="782"/>
      <c r="BN124" s="782"/>
      <c r="BO124" s="782"/>
      <c r="BP124" s="782"/>
      <c r="BQ124" s="782"/>
      <c r="BR124" s="782"/>
      <c r="BS124" s="564">
        <f t="shared" si="13"/>
        <v>0</v>
      </c>
      <c r="BT124" s="178"/>
      <c r="BV124" s="211">
        <f t="shared" si="14"/>
        <v>2</v>
      </c>
      <c r="BW124" s="212" t="str">
        <f t="shared" si="15"/>
        <v/>
      </c>
      <c r="BX124" s="213" t="str">
        <f t="shared" si="16"/>
        <v xml:space="preserve"> </v>
      </c>
      <c r="BY124" s="199"/>
      <c r="BZ124" s="249">
        <f>IF(AND(AY124&lt;&gt;"R",AY124&lt;&gt;"C",AY124&lt;&gt;"CF",AY124&lt;&gt;"F")=TRUE,BL124*'Q3'!$CA$20,IF(BS124="R",BL124,0))</f>
        <v>0</v>
      </c>
      <c r="CA124" s="249">
        <f>IF(AND(AY124&lt;&gt;"R",AY124&lt;&gt;"C",AY124&lt;&gt;"CF",AY124&lt;&gt;"F")=TRUE,BL124*'Q3'!$CA$21,IF(BS124="C",BL124,0))</f>
        <v>0</v>
      </c>
      <c r="CB124" s="249">
        <f>IF(AND(AY124&lt;&gt;"R",AY124&lt;&gt;"C",AY124&lt;&gt;"CF",AY124&lt;&gt;"F")=TRUE,BL124*'Q3'!$CA$22,IF(BS124="CF",BL124,0))</f>
        <v>0</v>
      </c>
      <c r="CC124" s="249">
        <f>IF(AND(AY124&lt;&gt;"R",AY124&lt;&gt;"C",AY124&lt;&gt;"CF",AY124&lt;&gt;"F")=TRUE,BL124*'Q3'!$CA$23,IF(BS124="F",BL124,0))</f>
        <v>0</v>
      </c>
      <c r="CD124" s="478">
        <f t="shared" si="17"/>
        <v>0</v>
      </c>
      <c r="CE124" s="29">
        <f>'O2'!B124</f>
        <v>0</v>
      </c>
      <c r="CF124" s="29">
        <f>'O2'!G124</f>
        <v>0</v>
      </c>
      <c r="CG124" s="29">
        <f>'O2'!AC124</f>
        <v>0</v>
      </c>
    </row>
    <row r="125" spans="2:85" ht="9.9499999999999993" customHeight="1">
      <c r="B125" s="867">
        <f>'O1'!B125</f>
        <v>0</v>
      </c>
      <c r="C125" s="868"/>
      <c r="D125" s="868"/>
      <c r="E125" s="868"/>
      <c r="F125" s="868"/>
      <c r="G125" s="869">
        <f>'O1'!G125</f>
        <v>0</v>
      </c>
      <c r="H125" s="869"/>
      <c r="I125" s="869"/>
      <c r="J125" s="869"/>
      <c r="K125" s="869"/>
      <c r="L125" s="869"/>
      <c r="M125" s="869"/>
      <c r="N125" s="869"/>
      <c r="O125" s="869"/>
      <c r="P125" s="869"/>
      <c r="Q125" s="869"/>
      <c r="R125" s="869"/>
      <c r="S125" s="869"/>
      <c r="T125" s="869"/>
      <c r="U125" s="869"/>
      <c r="V125" s="869"/>
      <c r="W125" s="869"/>
      <c r="X125" s="869"/>
      <c r="Y125" s="869"/>
      <c r="Z125" s="869"/>
      <c r="AA125" s="869"/>
      <c r="AB125" s="869"/>
      <c r="AC125" s="870">
        <f>'O1'!AC125</f>
        <v>0</v>
      </c>
      <c r="AD125" s="870"/>
      <c r="AE125" s="870"/>
      <c r="AF125" s="782">
        <f>'O1'!AF125</f>
        <v>0</v>
      </c>
      <c r="AG125" s="782"/>
      <c r="AH125" s="782"/>
      <c r="AI125" s="782"/>
      <c r="AJ125" s="782"/>
      <c r="AK125" s="782">
        <f>'O2'!AK125</f>
        <v>0</v>
      </c>
      <c r="AL125" s="782"/>
      <c r="AM125" s="782"/>
      <c r="AN125" s="782"/>
      <c r="AO125" s="782"/>
      <c r="AP125" s="782"/>
      <c r="AQ125" s="782"/>
      <c r="AR125" s="851">
        <f t="shared" si="10"/>
        <v>0</v>
      </c>
      <c r="AS125" s="851"/>
      <c r="AT125" s="851"/>
      <c r="AU125" s="851"/>
      <c r="AV125" s="851"/>
      <c r="AW125" s="851"/>
      <c r="AX125" s="851"/>
      <c r="AY125" s="373">
        <f>'O1'!BI125</f>
        <v>0</v>
      </c>
      <c r="AZ125" s="709">
        <f t="shared" si="11"/>
        <v>0</v>
      </c>
      <c r="BA125" s="709"/>
      <c r="BB125" s="709"/>
      <c r="BC125" s="709"/>
      <c r="BD125" s="709"/>
      <c r="BE125" s="709">
        <f t="shared" si="18"/>
        <v>0</v>
      </c>
      <c r="BF125" s="709"/>
      <c r="BG125" s="709"/>
      <c r="BH125" s="709"/>
      <c r="BI125" s="709"/>
      <c r="BJ125" s="709"/>
      <c r="BK125" s="709"/>
      <c r="BL125" s="782">
        <f t="shared" si="12"/>
        <v>0</v>
      </c>
      <c r="BM125" s="782"/>
      <c r="BN125" s="782"/>
      <c r="BO125" s="782"/>
      <c r="BP125" s="782"/>
      <c r="BQ125" s="782"/>
      <c r="BR125" s="782"/>
      <c r="BS125" s="564">
        <f t="shared" si="13"/>
        <v>0</v>
      </c>
      <c r="BT125" s="178"/>
      <c r="BV125" s="211">
        <f t="shared" si="14"/>
        <v>2</v>
      </c>
      <c r="BW125" s="212" t="str">
        <f t="shared" si="15"/>
        <v/>
      </c>
      <c r="BX125" s="213" t="str">
        <f t="shared" si="16"/>
        <v xml:space="preserve"> </v>
      </c>
      <c r="BY125" s="199"/>
      <c r="BZ125" s="249">
        <f>IF(AND(AY125&lt;&gt;"R",AY125&lt;&gt;"C",AY125&lt;&gt;"CF",AY125&lt;&gt;"F")=TRUE,BL125*'Q3'!$CA$20,IF(BS125="R",BL125,0))</f>
        <v>0</v>
      </c>
      <c r="CA125" s="249">
        <f>IF(AND(AY125&lt;&gt;"R",AY125&lt;&gt;"C",AY125&lt;&gt;"CF",AY125&lt;&gt;"F")=TRUE,BL125*'Q3'!$CA$21,IF(BS125="C",BL125,0))</f>
        <v>0</v>
      </c>
      <c r="CB125" s="249">
        <f>IF(AND(AY125&lt;&gt;"R",AY125&lt;&gt;"C",AY125&lt;&gt;"CF",AY125&lt;&gt;"F")=TRUE,BL125*'Q3'!$CA$22,IF(BS125="CF",BL125,0))</f>
        <v>0</v>
      </c>
      <c r="CC125" s="249">
        <f>IF(AND(AY125&lt;&gt;"R",AY125&lt;&gt;"C",AY125&lt;&gt;"CF",AY125&lt;&gt;"F")=TRUE,BL125*'Q3'!$CA$23,IF(BS125="F",BL125,0))</f>
        <v>0</v>
      </c>
      <c r="CD125" s="478">
        <f t="shared" si="17"/>
        <v>0</v>
      </c>
      <c r="CE125" s="29">
        <f>'O2'!B125</f>
        <v>0</v>
      </c>
      <c r="CF125" s="29">
        <f>'O2'!G125</f>
        <v>0</v>
      </c>
      <c r="CG125" s="29">
        <f>'O2'!AC125</f>
        <v>0</v>
      </c>
    </row>
    <row r="126" spans="2:85" ht="9.9499999999999993" customHeight="1">
      <c r="B126" s="867">
        <f>'O1'!B126</f>
        <v>0</v>
      </c>
      <c r="C126" s="868"/>
      <c r="D126" s="868"/>
      <c r="E126" s="868"/>
      <c r="F126" s="868"/>
      <c r="G126" s="869">
        <f>'O1'!G126</f>
        <v>0</v>
      </c>
      <c r="H126" s="869"/>
      <c r="I126" s="869"/>
      <c r="J126" s="869"/>
      <c r="K126" s="869"/>
      <c r="L126" s="869"/>
      <c r="M126" s="869"/>
      <c r="N126" s="869"/>
      <c r="O126" s="869"/>
      <c r="P126" s="869"/>
      <c r="Q126" s="869"/>
      <c r="R126" s="869"/>
      <c r="S126" s="869"/>
      <c r="T126" s="869"/>
      <c r="U126" s="869"/>
      <c r="V126" s="869"/>
      <c r="W126" s="869"/>
      <c r="X126" s="869"/>
      <c r="Y126" s="869"/>
      <c r="Z126" s="869"/>
      <c r="AA126" s="869"/>
      <c r="AB126" s="869"/>
      <c r="AC126" s="870">
        <f>'O1'!AC126</f>
        <v>0</v>
      </c>
      <c r="AD126" s="870"/>
      <c r="AE126" s="870"/>
      <c r="AF126" s="782">
        <f>'O1'!AF126</f>
        <v>0</v>
      </c>
      <c r="AG126" s="782"/>
      <c r="AH126" s="782"/>
      <c r="AI126" s="782"/>
      <c r="AJ126" s="782"/>
      <c r="AK126" s="782">
        <f>'O2'!AK126</f>
        <v>0</v>
      </c>
      <c r="AL126" s="782"/>
      <c r="AM126" s="782"/>
      <c r="AN126" s="782"/>
      <c r="AO126" s="782"/>
      <c r="AP126" s="782"/>
      <c r="AQ126" s="782"/>
      <c r="AR126" s="851">
        <f t="shared" si="10"/>
        <v>0</v>
      </c>
      <c r="AS126" s="851"/>
      <c r="AT126" s="851"/>
      <c r="AU126" s="851"/>
      <c r="AV126" s="851"/>
      <c r="AW126" s="851"/>
      <c r="AX126" s="851"/>
      <c r="AY126" s="373">
        <f>'O1'!BI126</f>
        <v>0</v>
      </c>
      <c r="AZ126" s="709">
        <f t="shared" si="11"/>
        <v>0</v>
      </c>
      <c r="BA126" s="709"/>
      <c r="BB126" s="709"/>
      <c r="BC126" s="709"/>
      <c r="BD126" s="709"/>
      <c r="BE126" s="709">
        <f t="shared" si="18"/>
        <v>0</v>
      </c>
      <c r="BF126" s="709"/>
      <c r="BG126" s="709"/>
      <c r="BH126" s="709"/>
      <c r="BI126" s="709"/>
      <c r="BJ126" s="709"/>
      <c r="BK126" s="709"/>
      <c r="BL126" s="782">
        <f t="shared" si="12"/>
        <v>0</v>
      </c>
      <c r="BM126" s="782"/>
      <c r="BN126" s="782"/>
      <c r="BO126" s="782"/>
      <c r="BP126" s="782"/>
      <c r="BQ126" s="782"/>
      <c r="BR126" s="782"/>
      <c r="BS126" s="564">
        <f t="shared" si="13"/>
        <v>0</v>
      </c>
      <c r="BT126" s="178"/>
      <c r="BV126" s="211">
        <f t="shared" si="14"/>
        <v>2</v>
      </c>
      <c r="BW126" s="212" t="str">
        <f t="shared" si="15"/>
        <v/>
      </c>
      <c r="BX126" s="213" t="str">
        <f t="shared" si="16"/>
        <v xml:space="preserve"> </v>
      </c>
      <c r="BY126" s="199"/>
      <c r="BZ126" s="249">
        <f>IF(AND(AY126&lt;&gt;"R",AY126&lt;&gt;"C",AY126&lt;&gt;"CF",AY126&lt;&gt;"F")=TRUE,BL126*'Q3'!$CA$20,IF(BS126="R",BL126,0))</f>
        <v>0</v>
      </c>
      <c r="CA126" s="249">
        <f>IF(AND(AY126&lt;&gt;"R",AY126&lt;&gt;"C",AY126&lt;&gt;"CF",AY126&lt;&gt;"F")=TRUE,BL126*'Q3'!$CA$21,IF(BS126="C",BL126,0))</f>
        <v>0</v>
      </c>
      <c r="CB126" s="249">
        <f>IF(AND(AY126&lt;&gt;"R",AY126&lt;&gt;"C",AY126&lt;&gt;"CF",AY126&lt;&gt;"F")=TRUE,BL126*'Q3'!$CA$22,IF(BS126="CF",BL126,0))</f>
        <v>0</v>
      </c>
      <c r="CC126" s="249">
        <f>IF(AND(AY126&lt;&gt;"R",AY126&lt;&gt;"C",AY126&lt;&gt;"CF",AY126&lt;&gt;"F")=TRUE,BL126*'Q3'!$CA$23,IF(BS126="F",BL126,0))</f>
        <v>0</v>
      </c>
      <c r="CD126" s="478">
        <f t="shared" si="17"/>
        <v>0</v>
      </c>
      <c r="CE126" s="29">
        <f>'O2'!B126</f>
        <v>0</v>
      </c>
      <c r="CF126" s="29">
        <f>'O2'!G126</f>
        <v>0</v>
      </c>
      <c r="CG126" s="29">
        <f>'O2'!AC126</f>
        <v>0</v>
      </c>
    </row>
    <row r="127" spans="2:85" ht="9.9499999999999993" customHeight="1">
      <c r="B127" s="867">
        <f>'O1'!B127</f>
        <v>0</v>
      </c>
      <c r="C127" s="868"/>
      <c r="D127" s="868"/>
      <c r="E127" s="868"/>
      <c r="F127" s="868"/>
      <c r="G127" s="869">
        <f>'O1'!G127</f>
        <v>0</v>
      </c>
      <c r="H127" s="869"/>
      <c r="I127" s="869"/>
      <c r="J127" s="869"/>
      <c r="K127" s="869"/>
      <c r="L127" s="869"/>
      <c r="M127" s="869"/>
      <c r="N127" s="869"/>
      <c r="O127" s="869"/>
      <c r="P127" s="869"/>
      <c r="Q127" s="869"/>
      <c r="R127" s="869"/>
      <c r="S127" s="869"/>
      <c r="T127" s="869"/>
      <c r="U127" s="869"/>
      <c r="V127" s="869"/>
      <c r="W127" s="869"/>
      <c r="X127" s="869"/>
      <c r="Y127" s="869"/>
      <c r="Z127" s="869"/>
      <c r="AA127" s="869"/>
      <c r="AB127" s="869"/>
      <c r="AC127" s="870">
        <f>'O1'!AC127</f>
        <v>0</v>
      </c>
      <c r="AD127" s="870"/>
      <c r="AE127" s="870"/>
      <c r="AF127" s="782">
        <f>'O1'!AF127</f>
        <v>0</v>
      </c>
      <c r="AG127" s="782"/>
      <c r="AH127" s="782"/>
      <c r="AI127" s="782"/>
      <c r="AJ127" s="782"/>
      <c r="AK127" s="782">
        <f>'O2'!AK127</f>
        <v>0</v>
      </c>
      <c r="AL127" s="782"/>
      <c r="AM127" s="782"/>
      <c r="AN127" s="782"/>
      <c r="AO127" s="782"/>
      <c r="AP127" s="782"/>
      <c r="AQ127" s="782"/>
      <c r="AR127" s="851">
        <f t="shared" si="10"/>
        <v>0</v>
      </c>
      <c r="AS127" s="851"/>
      <c r="AT127" s="851"/>
      <c r="AU127" s="851"/>
      <c r="AV127" s="851"/>
      <c r="AW127" s="851"/>
      <c r="AX127" s="851"/>
      <c r="AY127" s="373">
        <f>'O1'!BI127</f>
        <v>0</v>
      </c>
      <c r="AZ127" s="709">
        <f t="shared" si="11"/>
        <v>0</v>
      </c>
      <c r="BA127" s="709"/>
      <c r="BB127" s="709"/>
      <c r="BC127" s="709"/>
      <c r="BD127" s="709"/>
      <c r="BE127" s="709">
        <f t="shared" si="18"/>
        <v>0</v>
      </c>
      <c r="BF127" s="709"/>
      <c r="BG127" s="709"/>
      <c r="BH127" s="709"/>
      <c r="BI127" s="709"/>
      <c r="BJ127" s="709"/>
      <c r="BK127" s="709"/>
      <c r="BL127" s="782">
        <f t="shared" si="12"/>
        <v>0</v>
      </c>
      <c r="BM127" s="782"/>
      <c r="BN127" s="782"/>
      <c r="BO127" s="782"/>
      <c r="BP127" s="782"/>
      <c r="BQ127" s="782"/>
      <c r="BR127" s="782"/>
      <c r="BS127" s="564">
        <f t="shared" si="13"/>
        <v>0</v>
      </c>
      <c r="BT127" s="178"/>
      <c r="BV127" s="211">
        <f t="shared" si="14"/>
        <v>2</v>
      </c>
      <c r="BW127" s="212" t="str">
        <f t="shared" si="15"/>
        <v/>
      </c>
      <c r="BX127" s="213" t="str">
        <f t="shared" si="16"/>
        <v xml:space="preserve"> </v>
      </c>
      <c r="BY127" s="199"/>
      <c r="BZ127" s="249">
        <f>IF(AND(AY127&lt;&gt;"R",AY127&lt;&gt;"C",AY127&lt;&gt;"CF",AY127&lt;&gt;"F")=TRUE,BL127*'Q3'!$CA$20,IF(BS127="R",BL127,0))</f>
        <v>0</v>
      </c>
      <c r="CA127" s="249">
        <f>IF(AND(AY127&lt;&gt;"R",AY127&lt;&gt;"C",AY127&lt;&gt;"CF",AY127&lt;&gt;"F")=TRUE,BL127*'Q3'!$CA$21,IF(BS127="C",BL127,0))</f>
        <v>0</v>
      </c>
      <c r="CB127" s="249">
        <f>IF(AND(AY127&lt;&gt;"R",AY127&lt;&gt;"C",AY127&lt;&gt;"CF",AY127&lt;&gt;"F")=TRUE,BL127*'Q3'!$CA$22,IF(BS127="CF",BL127,0))</f>
        <v>0</v>
      </c>
      <c r="CC127" s="249">
        <f>IF(AND(AY127&lt;&gt;"R",AY127&lt;&gt;"C",AY127&lt;&gt;"CF",AY127&lt;&gt;"F")=TRUE,BL127*'Q3'!$CA$23,IF(BS127="F",BL127,0))</f>
        <v>0</v>
      </c>
      <c r="CD127" s="478">
        <f t="shared" si="17"/>
        <v>0</v>
      </c>
      <c r="CE127" s="29">
        <f>'O2'!B127</f>
        <v>0</v>
      </c>
      <c r="CF127" s="29">
        <f>'O2'!G127</f>
        <v>0</v>
      </c>
      <c r="CG127" s="29">
        <f>'O2'!AC127</f>
        <v>0</v>
      </c>
    </row>
    <row r="128" spans="2:85" ht="9.9499999999999993" customHeight="1">
      <c r="B128" s="867">
        <f>'O1'!B128</f>
        <v>0</v>
      </c>
      <c r="C128" s="868"/>
      <c r="D128" s="868"/>
      <c r="E128" s="868"/>
      <c r="F128" s="868"/>
      <c r="G128" s="869">
        <f>'O1'!G128</f>
        <v>0</v>
      </c>
      <c r="H128" s="869"/>
      <c r="I128" s="869"/>
      <c r="J128" s="869"/>
      <c r="K128" s="869"/>
      <c r="L128" s="869"/>
      <c r="M128" s="869"/>
      <c r="N128" s="869"/>
      <c r="O128" s="869"/>
      <c r="P128" s="869"/>
      <c r="Q128" s="869"/>
      <c r="R128" s="869"/>
      <c r="S128" s="869"/>
      <c r="T128" s="869"/>
      <c r="U128" s="869"/>
      <c r="V128" s="869"/>
      <c r="W128" s="869"/>
      <c r="X128" s="869"/>
      <c r="Y128" s="869"/>
      <c r="Z128" s="869"/>
      <c r="AA128" s="869"/>
      <c r="AB128" s="869"/>
      <c r="AC128" s="870">
        <f>'O1'!AC128</f>
        <v>0</v>
      </c>
      <c r="AD128" s="870"/>
      <c r="AE128" s="870"/>
      <c r="AF128" s="782">
        <f>'O1'!AF128</f>
        <v>0</v>
      </c>
      <c r="AG128" s="782"/>
      <c r="AH128" s="782"/>
      <c r="AI128" s="782"/>
      <c r="AJ128" s="782"/>
      <c r="AK128" s="782">
        <f>'O2'!AK128</f>
        <v>0</v>
      </c>
      <c r="AL128" s="782"/>
      <c r="AM128" s="782"/>
      <c r="AN128" s="782"/>
      <c r="AO128" s="782"/>
      <c r="AP128" s="782"/>
      <c r="AQ128" s="782"/>
      <c r="AR128" s="851">
        <f t="shared" si="10"/>
        <v>0</v>
      </c>
      <c r="AS128" s="851"/>
      <c r="AT128" s="851"/>
      <c r="AU128" s="851"/>
      <c r="AV128" s="851"/>
      <c r="AW128" s="851"/>
      <c r="AX128" s="851"/>
      <c r="AY128" s="373">
        <f>'O1'!BI128</f>
        <v>0</v>
      </c>
      <c r="AZ128" s="709">
        <f t="shared" si="11"/>
        <v>0</v>
      </c>
      <c r="BA128" s="709"/>
      <c r="BB128" s="709"/>
      <c r="BC128" s="709"/>
      <c r="BD128" s="709"/>
      <c r="BE128" s="709">
        <f t="shared" si="18"/>
        <v>0</v>
      </c>
      <c r="BF128" s="709"/>
      <c r="BG128" s="709"/>
      <c r="BH128" s="709"/>
      <c r="BI128" s="709"/>
      <c r="BJ128" s="709"/>
      <c r="BK128" s="709"/>
      <c r="BL128" s="782">
        <f t="shared" si="12"/>
        <v>0</v>
      </c>
      <c r="BM128" s="782"/>
      <c r="BN128" s="782"/>
      <c r="BO128" s="782"/>
      <c r="BP128" s="782"/>
      <c r="BQ128" s="782"/>
      <c r="BR128" s="782"/>
      <c r="BS128" s="564">
        <f t="shared" si="13"/>
        <v>0</v>
      </c>
      <c r="BT128" s="178"/>
      <c r="BV128" s="211">
        <f t="shared" si="14"/>
        <v>2</v>
      </c>
      <c r="BW128" s="212" t="str">
        <f t="shared" si="15"/>
        <v/>
      </c>
      <c r="BX128" s="213" t="str">
        <f t="shared" si="16"/>
        <v xml:space="preserve"> </v>
      </c>
      <c r="BY128" s="199"/>
      <c r="BZ128" s="249">
        <f>IF(AND(AY128&lt;&gt;"R",AY128&lt;&gt;"C",AY128&lt;&gt;"CF",AY128&lt;&gt;"F")=TRUE,BL128*'Q3'!$CA$20,IF(BS128="R",BL128,0))</f>
        <v>0</v>
      </c>
      <c r="CA128" s="249">
        <f>IF(AND(AY128&lt;&gt;"R",AY128&lt;&gt;"C",AY128&lt;&gt;"CF",AY128&lt;&gt;"F")=TRUE,BL128*'Q3'!$CA$21,IF(BS128="C",BL128,0))</f>
        <v>0</v>
      </c>
      <c r="CB128" s="249">
        <f>IF(AND(AY128&lt;&gt;"R",AY128&lt;&gt;"C",AY128&lt;&gt;"CF",AY128&lt;&gt;"F")=TRUE,BL128*'Q3'!$CA$22,IF(BS128="CF",BL128,0))</f>
        <v>0</v>
      </c>
      <c r="CC128" s="249">
        <f>IF(AND(AY128&lt;&gt;"R",AY128&lt;&gt;"C",AY128&lt;&gt;"CF",AY128&lt;&gt;"F")=TRUE,BL128*'Q3'!$CA$23,IF(BS128="F",BL128,0))</f>
        <v>0</v>
      </c>
      <c r="CD128" s="478">
        <f t="shared" si="17"/>
        <v>0</v>
      </c>
      <c r="CE128" s="29">
        <f>'O2'!B128</f>
        <v>0</v>
      </c>
      <c r="CF128" s="29">
        <f>'O2'!G128</f>
        <v>0</v>
      </c>
      <c r="CG128" s="29">
        <f>'O2'!AC128</f>
        <v>0</v>
      </c>
    </row>
    <row r="129" spans="2:85" ht="9.9499999999999993" customHeight="1">
      <c r="B129" s="867">
        <f>'O1'!B129</f>
        <v>0</v>
      </c>
      <c r="C129" s="868"/>
      <c r="D129" s="868"/>
      <c r="E129" s="868"/>
      <c r="F129" s="868"/>
      <c r="G129" s="869">
        <f>'O1'!G129</f>
        <v>0</v>
      </c>
      <c r="H129" s="869"/>
      <c r="I129" s="869"/>
      <c r="J129" s="869"/>
      <c r="K129" s="869"/>
      <c r="L129" s="869"/>
      <c r="M129" s="869"/>
      <c r="N129" s="869"/>
      <c r="O129" s="869"/>
      <c r="P129" s="869"/>
      <c r="Q129" s="869"/>
      <c r="R129" s="869"/>
      <c r="S129" s="869"/>
      <c r="T129" s="869"/>
      <c r="U129" s="869"/>
      <c r="V129" s="869"/>
      <c r="W129" s="869"/>
      <c r="X129" s="869"/>
      <c r="Y129" s="869"/>
      <c r="Z129" s="869"/>
      <c r="AA129" s="869"/>
      <c r="AB129" s="869"/>
      <c r="AC129" s="870">
        <f>'O1'!AC129</f>
        <v>0</v>
      </c>
      <c r="AD129" s="870"/>
      <c r="AE129" s="870"/>
      <c r="AF129" s="782">
        <f>'O1'!AF129</f>
        <v>0</v>
      </c>
      <c r="AG129" s="782"/>
      <c r="AH129" s="782"/>
      <c r="AI129" s="782"/>
      <c r="AJ129" s="782"/>
      <c r="AK129" s="782">
        <f>'O2'!AK129</f>
        <v>0</v>
      </c>
      <c r="AL129" s="782"/>
      <c r="AM129" s="782"/>
      <c r="AN129" s="782"/>
      <c r="AO129" s="782"/>
      <c r="AP129" s="782"/>
      <c r="AQ129" s="782"/>
      <c r="AR129" s="851">
        <f t="shared" si="10"/>
        <v>0</v>
      </c>
      <c r="AS129" s="851"/>
      <c r="AT129" s="851"/>
      <c r="AU129" s="851"/>
      <c r="AV129" s="851"/>
      <c r="AW129" s="851"/>
      <c r="AX129" s="851"/>
      <c r="AY129" s="373">
        <f>'O1'!BI129</f>
        <v>0</v>
      </c>
      <c r="AZ129" s="709">
        <f t="shared" si="11"/>
        <v>0</v>
      </c>
      <c r="BA129" s="709"/>
      <c r="BB129" s="709"/>
      <c r="BC129" s="709"/>
      <c r="BD129" s="709"/>
      <c r="BE129" s="709">
        <f t="shared" si="18"/>
        <v>0</v>
      </c>
      <c r="BF129" s="709"/>
      <c r="BG129" s="709"/>
      <c r="BH129" s="709"/>
      <c r="BI129" s="709"/>
      <c r="BJ129" s="709"/>
      <c r="BK129" s="709"/>
      <c r="BL129" s="782">
        <f t="shared" si="12"/>
        <v>0</v>
      </c>
      <c r="BM129" s="782"/>
      <c r="BN129" s="782"/>
      <c r="BO129" s="782"/>
      <c r="BP129" s="782"/>
      <c r="BQ129" s="782"/>
      <c r="BR129" s="782"/>
      <c r="BS129" s="564">
        <f t="shared" si="13"/>
        <v>0</v>
      </c>
      <c r="BT129" s="178"/>
      <c r="BV129" s="211">
        <f t="shared" si="14"/>
        <v>2</v>
      </c>
      <c r="BW129" s="212" t="str">
        <f t="shared" si="15"/>
        <v/>
      </c>
      <c r="BX129" s="213" t="str">
        <f t="shared" si="16"/>
        <v xml:space="preserve"> </v>
      </c>
      <c r="BY129" s="199"/>
      <c r="BZ129" s="249">
        <f>IF(AND(AY129&lt;&gt;"R",AY129&lt;&gt;"C",AY129&lt;&gt;"CF",AY129&lt;&gt;"F")=TRUE,BL129*'Q3'!$CA$20,IF(BS129="R",BL129,0))</f>
        <v>0</v>
      </c>
      <c r="CA129" s="249">
        <f>IF(AND(AY129&lt;&gt;"R",AY129&lt;&gt;"C",AY129&lt;&gt;"CF",AY129&lt;&gt;"F")=TRUE,BL129*'Q3'!$CA$21,IF(BS129="C",BL129,0))</f>
        <v>0</v>
      </c>
      <c r="CB129" s="249">
        <f>IF(AND(AY129&lt;&gt;"R",AY129&lt;&gt;"C",AY129&lt;&gt;"CF",AY129&lt;&gt;"F")=TRUE,BL129*'Q3'!$CA$22,IF(BS129="CF",BL129,0))</f>
        <v>0</v>
      </c>
      <c r="CC129" s="249">
        <f>IF(AND(AY129&lt;&gt;"R",AY129&lt;&gt;"C",AY129&lt;&gt;"CF",AY129&lt;&gt;"F")=TRUE,BL129*'Q3'!$CA$23,IF(BS129="F",BL129,0))</f>
        <v>0</v>
      </c>
      <c r="CD129" s="478">
        <f t="shared" si="17"/>
        <v>0</v>
      </c>
      <c r="CE129" s="29">
        <f>'O2'!B129</f>
        <v>0</v>
      </c>
      <c r="CF129" s="29">
        <f>'O2'!G129</f>
        <v>0</v>
      </c>
      <c r="CG129" s="29">
        <f>'O2'!AC129</f>
        <v>0</v>
      </c>
    </row>
    <row r="130" spans="2:85" ht="9.9499999999999993" customHeight="1">
      <c r="B130" s="867">
        <f>'O1'!B130</f>
        <v>0</v>
      </c>
      <c r="C130" s="868"/>
      <c r="D130" s="868"/>
      <c r="E130" s="868"/>
      <c r="F130" s="868"/>
      <c r="G130" s="869">
        <f>'O1'!G130</f>
        <v>0</v>
      </c>
      <c r="H130" s="869"/>
      <c r="I130" s="869"/>
      <c r="J130" s="869"/>
      <c r="K130" s="869"/>
      <c r="L130" s="869"/>
      <c r="M130" s="869"/>
      <c r="N130" s="869"/>
      <c r="O130" s="869"/>
      <c r="P130" s="869"/>
      <c r="Q130" s="869"/>
      <c r="R130" s="869"/>
      <c r="S130" s="869"/>
      <c r="T130" s="869"/>
      <c r="U130" s="869"/>
      <c r="V130" s="869"/>
      <c r="W130" s="869"/>
      <c r="X130" s="869"/>
      <c r="Y130" s="869"/>
      <c r="Z130" s="869"/>
      <c r="AA130" s="869"/>
      <c r="AB130" s="869"/>
      <c r="AC130" s="870">
        <f>'O1'!AC130</f>
        <v>0</v>
      </c>
      <c r="AD130" s="870"/>
      <c r="AE130" s="870"/>
      <c r="AF130" s="782">
        <f>'O1'!AF130</f>
        <v>0</v>
      </c>
      <c r="AG130" s="782"/>
      <c r="AH130" s="782"/>
      <c r="AI130" s="782"/>
      <c r="AJ130" s="782"/>
      <c r="AK130" s="782">
        <f>'O2'!AK130</f>
        <v>0</v>
      </c>
      <c r="AL130" s="782"/>
      <c r="AM130" s="782"/>
      <c r="AN130" s="782"/>
      <c r="AO130" s="782"/>
      <c r="AP130" s="782"/>
      <c r="AQ130" s="782"/>
      <c r="AR130" s="851">
        <f t="shared" si="10"/>
        <v>0</v>
      </c>
      <c r="AS130" s="851"/>
      <c r="AT130" s="851"/>
      <c r="AU130" s="851"/>
      <c r="AV130" s="851"/>
      <c r="AW130" s="851"/>
      <c r="AX130" s="851"/>
      <c r="AY130" s="373">
        <f>'O1'!BI130</f>
        <v>0</v>
      </c>
      <c r="AZ130" s="709">
        <f t="shared" si="11"/>
        <v>0</v>
      </c>
      <c r="BA130" s="709"/>
      <c r="BB130" s="709"/>
      <c r="BC130" s="709"/>
      <c r="BD130" s="709"/>
      <c r="BE130" s="709">
        <f t="shared" si="18"/>
        <v>0</v>
      </c>
      <c r="BF130" s="709"/>
      <c r="BG130" s="709"/>
      <c r="BH130" s="709"/>
      <c r="BI130" s="709"/>
      <c r="BJ130" s="709"/>
      <c r="BK130" s="709"/>
      <c r="BL130" s="782">
        <f t="shared" si="12"/>
        <v>0</v>
      </c>
      <c r="BM130" s="782"/>
      <c r="BN130" s="782"/>
      <c r="BO130" s="782"/>
      <c r="BP130" s="782"/>
      <c r="BQ130" s="782"/>
      <c r="BR130" s="782"/>
      <c r="BS130" s="564">
        <f t="shared" si="13"/>
        <v>0</v>
      </c>
      <c r="BT130" s="178"/>
      <c r="BV130" s="211">
        <f t="shared" si="14"/>
        <v>2</v>
      </c>
      <c r="BW130" s="212" t="str">
        <f t="shared" si="15"/>
        <v/>
      </c>
      <c r="BX130" s="213" t="str">
        <f t="shared" si="16"/>
        <v xml:space="preserve"> </v>
      </c>
      <c r="BY130" s="199"/>
      <c r="BZ130" s="249">
        <f>IF(AND(AY130&lt;&gt;"R",AY130&lt;&gt;"C",AY130&lt;&gt;"CF",AY130&lt;&gt;"F")=TRUE,BL130*'Q3'!$CA$20,IF(BS130="R",BL130,0))</f>
        <v>0</v>
      </c>
      <c r="CA130" s="249">
        <f>IF(AND(AY130&lt;&gt;"R",AY130&lt;&gt;"C",AY130&lt;&gt;"CF",AY130&lt;&gt;"F")=TRUE,BL130*'Q3'!$CA$21,IF(BS130="C",BL130,0))</f>
        <v>0</v>
      </c>
      <c r="CB130" s="249">
        <f>IF(AND(AY130&lt;&gt;"R",AY130&lt;&gt;"C",AY130&lt;&gt;"CF",AY130&lt;&gt;"F")=TRUE,BL130*'Q3'!$CA$22,IF(BS130="CF",BL130,0))</f>
        <v>0</v>
      </c>
      <c r="CC130" s="249">
        <f>IF(AND(AY130&lt;&gt;"R",AY130&lt;&gt;"C",AY130&lt;&gt;"CF",AY130&lt;&gt;"F")=TRUE,BL130*'Q3'!$CA$23,IF(BS130="F",BL130,0))</f>
        <v>0</v>
      </c>
      <c r="CD130" s="478">
        <f t="shared" si="17"/>
        <v>0</v>
      </c>
      <c r="CE130" s="29">
        <f>'O2'!B130</f>
        <v>0</v>
      </c>
      <c r="CF130" s="29">
        <f>'O2'!G130</f>
        <v>0</v>
      </c>
      <c r="CG130" s="29">
        <f>'O2'!AC130</f>
        <v>0</v>
      </c>
    </row>
    <row r="131" spans="2:85" ht="9.9499999999999993" customHeight="1">
      <c r="B131" s="867">
        <f>'O1'!B131</f>
        <v>0</v>
      </c>
      <c r="C131" s="868"/>
      <c r="D131" s="868"/>
      <c r="E131" s="868"/>
      <c r="F131" s="868"/>
      <c r="G131" s="869">
        <f>'O1'!G131</f>
        <v>0</v>
      </c>
      <c r="H131" s="869"/>
      <c r="I131" s="869"/>
      <c r="J131" s="869"/>
      <c r="K131" s="869"/>
      <c r="L131" s="869"/>
      <c r="M131" s="869"/>
      <c r="N131" s="869"/>
      <c r="O131" s="869"/>
      <c r="P131" s="869"/>
      <c r="Q131" s="869"/>
      <c r="R131" s="869"/>
      <c r="S131" s="869"/>
      <c r="T131" s="869"/>
      <c r="U131" s="869"/>
      <c r="V131" s="869"/>
      <c r="W131" s="869"/>
      <c r="X131" s="869"/>
      <c r="Y131" s="869"/>
      <c r="Z131" s="869"/>
      <c r="AA131" s="869"/>
      <c r="AB131" s="869"/>
      <c r="AC131" s="870">
        <f>'O1'!AC131</f>
        <v>0</v>
      </c>
      <c r="AD131" s="870"/>
      <c r="AE131" s="870"/>
      <c r="AF131" s="782">
        <f>'O1'!AF131</f>
        <v>0</v>
      </c>
      <c r="AG131" s="782"/>
      <c r="AH131" s="782"/>
      <c r="AI131" s="782"/>
      <c r="AJ131" s="782"/>
      <c r="AK131" s="782">
        <f>'O2'!AK131</f>
        <v>0</v>
      </c>
      <c r="AL131" s="782"/>
      <c r="AM131" s="782"/>
      <c r="AN131" s="782"/>
      <c r="AO131" s="782"/>
      <c r="AP131" s="782"/>
      <c r="AQ131" s="782"/>
      <c r="AR131" s="851">
        <f t="shared" si="10"/>
        <v>0</v>
      </c>
      <c r="AS131" s="851"/>
      <c r="AT131" s="851"/>
      <c r="AU131" s="851"/>
      <c r="AV131" s="851"/>
      <c r="AW131" s="851"/>
      <c r="AX131" s="851"/>
      <c r="AY131" s="373">
        <f>'O1'!BI131</f>
        <v>0</v>
      </c>
      <c r="AZ131" s="709">
        <f t="shared" si="11"/>
        <v>0</v>
      </c>
      <c r="BA131" s="709"/>
      <c r="BB131" s="709"/>
      <c r="BC131" s="709"/>
      <c r="BD131" s="709"/>
      <c r="BE131" s="709">
        <f t="shared" si="18"/>
        <v>0</v>
      </c>
      <c r="BF131" s="709"/>
      <c r="BG131" s="709"/>
      <c r="BH131" s="709"/>
      <c r="BI131" s="709"/>
      <c r="BJ131" s="709"/>
      <c r="BK131" s="709"/>
      <c r="BL131" s="782">
        <f t="shared" si="12"/>
        <v>0</v>
      </c>
      <c r="BM131" s="782"/>
      <c r="BN131" s="782"/>
      <c r="BO131" s="782"/>
      <c r="BP131" s="782"/>
      <c r="BQ131" s="782"/>
      <c r="BR131" s="782"/>
      <c r="BS131" s="564">
        <f t="shared" si="13"/>
        <v>0</v>
      </c>
      <c r="BT131" s="178"/>
      <c r="BV131" s="211">
        <f t="shared" si="14"/>
        <v>2</v>
      </c>
      <c r="BW131" s="212" t="str">
        <f t="shared" si="15"/>
        <v/>
      </c>
      <c r="BX131" s="213" t="str">
        <f t="shared" si="16"/>
        <v xml:space="preserve"> </v>
      </c>
      <c r="BY131" s="199"/>
      <c r="BZ131" s="249">
        <f>IF(AND(AY131&lt;&gt;"R",AY131&lt;&gt;"C",AY131&lt;&gt;"CF",AY131&lt;&gt;"F")=TRUE,BL131*'Q3'!$CA$20,IF(BS131="R",BL131,0))</f>
        <v>0</v>
      </c>
      <c r="CA131" s="249">
        <f>IF(AND(AY131&lt;&gt;"R",AY131&lt;&gt;"C",AY131&lt;&gt;"CF",AY131&lt;&gt;"F")=TRUE,BL131*'Q3'!$CA$21,IF(BS131="C",BL131,0))</f>
        <v>0</v>
      </c>
      <c r="CB131" s="249">
        <f>IF(AND(AY131&lt;&gt;"R",AY131&lt;&gt;"C",AY131&lt;&gt;"CF",AY131&lt;&gt;"F")=TRUE,BL131*'Q3'!$CA$22,IF(BS131="CF",BL131,0))</f>
        <v>0</v>
      </c>
      <c r="CC131" s="249">
        <f>IF(AND(AY131&lt;&gt;"R",AY131&lt;&gt;"C",AY131&lt;&gt;"CF",AY131&lt;&gt;"F")=TRUE,BL131*'Q3'!$CA$23,IF(BS131="F",BL131,0))</f>
        <v>0</v>
      </c>
      <c r="CD131" s="478">
        <f t="shared" si="17"/>
        <v>0</v>
      </c>
      <c r="CE131" s="29">
        <f>'O2'!B131</f>
        <v>0</v>
      </c>
      <c r="CF131" s="29">
        <f>'O2'!G131</f>
        <v>0</v>
      </c>
      <c r="CG131" s="29">
        <f>'O2'!AC131</f>
        <v>0</v>
      </c>
    </row>
    <row r="132" spans="2:85" ht="9.9499999999999993" customHeight="1">
      <c r="B132" s="867">
        <f>'O1'!B132</f>
        <v>0</v>
      </c>
      <c r="C132" s="868"/>
      <c r="D132" s="868"/>
      <c r="E132" s="868"/>
      <c r="F132" s="868"/>
      <c r="G132" s="869">
        <f>'O1'!G132</f>
        <v>0</v>
      </c>
      <c r="H132" s="869"/>
      <c r="I132" s="869"/>
      <c r="J132" s="869"/>
      <c r="K132" s="869"/>
      <c r="L132" s="869"/>
      <c r="M132" s="869"/>
      <c r="N132" s="869"/>
      <c r="O132" s="869"/>
      <c r="P132" s="869"/>
      <c r="Q132" s="869"/>
      <c r="R132" s="869"/>
      <c r="S132" s="869"/>
      <c r="T132" s="869"/>
      <c r="U132" s="869"/>
      <c r="V132" s="869"/>
      <c r="W132" s="869"/>
      <c r="X132" s="869"/>
      <c r="Y132" s="869"/>
      <c r="Z132" s="869"/>
      <c r="AA132" s="869"/>
      <c r="AB132" s="869"/>
      <c r="AC132" s="870">
        <f>'O1'!AC132</f>
        <v>0</v>
      </c>
      <c r="AD132" s="870"/>
      <c r="AE132" s="870"/>
      <c r="AF132" s="782">
        <f>'O1'!AF132</f>
        <v>0</v>
      </c>
      <c r="AG132" s="782"/>
      <c r="AH132" s="782"/>
      <c r="AI132" s="782"/>
      <c r="AJ132" s="782"/>
      <c r="AK132" s="782">
        <f>'O2'!AK132</f>
        <v>0</v>
      </c>
      <c r="AL132" s="782"/>
      <c r="AM132" s="782"/>
      <c r="AN132" s="782"/>
      <c r="AO132" s="782"/>
      <c r="AP132" s="782"/>
      <c r="AQ132" s="782"/>
      <c r="AR132" s="851">
        <f t="shared" si="10"/>
        <v>0</v>
      </c>
      <c r="AS132" s="851"/>
      <c r="AT132" s="851"/>
      <c r="AU132" s="851"/>
      <c r="AV132" s="851"/>
      <c r="AW132" s="851"/>
      <c r="AX132" s="851"/>
      <c r="AY132" s="373">
        <f>'O1'!BI132</f>
        <v>0</v>
      </c>
      <c r="AZ132" s="709">
        <f t="shared" si="11"/>
        <v>0</v>
      </c>
      <c r="BA132" s="709"/>
      <c r="BB132" s="709"/>
      <c r="BC132" s="709"/>
      <c r="BD132" s="709"/>
      <c r="BE132" s="709">
        <f t="shared" si="18"/>
        <v>0</v>
      </c>
      <c r="BF132" s="709"/>
      <c r="BG132" s="709"/>
      <c r="BH132" s="709"/>
      <c r="BI132" s="709"/>
      <c r="BJ132" s="709"/>
      <c r="BK132" s="709"/>
      <c r="BL132" s="782">
        <f t="shared" si="12"/>
        <v>0</v>
      </c>
      <c r="BM132" s="782"/>
      <c r="BN132" s="782"/>
      <c r="BO132" s="782"/>
      <c r="BP132" s="782"/>
      <c r="BQ132" s="782"/>
      <c r="BR132" s="782"/>
      <c r="BS132" s="564">
        <f t="shared" si="13"/>
        <v>0</v>
      </c>
      <c r="BT132" s="178"/>
      <c r="BV132" s="211">
        <f t="shared" si="14"/>
        <v>2</v>
      </c>
      <c r="BW132" s="212" t="str">
        <f t="shared" si="15"/>
        <v/>
      </c>
      <c r="BX132" s="213" t="str">
        <f t="shared" si="16"/>
        <v xml:space="preserve"> </v>
      </c>
      <c r="BY132" s="199"/>
      <c r="BZ132" s="249">
        <f>IF(AND(AY132&lt;&gt;"R",AY132&lt;&gt;"C",AY132&lt;&gt;"CF",AY132&lt;&gt;"F")=TRUE,BL132*'Q3'!$CA$20,IF(BS132="R",BL132,0))</f>
        <v>0</v>
      </c>
      <c r="CA132" s="249">
        <f>IF(AND(AY132&lt;&gt;"R",AY132&lt;&gt;"C",AY132&lt;&gt;"CF",AY132&lt;&gt;"F")=TRUE,BL132*'Q3'!$CA$21,IF(BS132="C",BL132,0))</f>
        <v>0</v>
      </c>
      <c r="CB132" s="249">
        <f>IF(AND(AY132&lt;&gt;"R",AY132&lt;&gt;"C",AY132&lt;&gt;"CF",AY132&lt;&gt;"F")=TRUE,BL132*'Q3'!$CA$22,IF(BS132="CF",BL132,0))</f>
        <v>0</v>
      </c>
      <c r="CC132" s="249">
        <f>IF(AND(AY132&lt;&gt;"R",AY132&lt;&gt;"C",AY132&lt;&gt;"CF",AY132&lt;&gt;"F")=TRUE,BL132*'Q3'!$CA$23,IF(BS132="F",BL132,0))</f>
        <v>0</v>
      </c>
      <c r="CD132" s="478">
        <f t="shared" si="17"/>
        <v>0</v>
      </c>
      <c r="CE132" s="29">
        <f>'O2'!B132</f>
        <v>0</v>
      </c>
      <c r="CF132" s="29">
        <f>'O2'!G132</f>
        <v>0</v>
      </c>
      <c r="CG132" s="29">
        <f>'O2'!AC132</f>
        <v>0</v>
      </c>
    </row>
    <row r="133" spans="2:85" ht="9.9499999999999993" customHeight="1">
      <c r="B133" s="867">
        <f>'O1'!B133</f>
        <v>0</v>
      </c>
      <c r="C133" s="868"/>
      <c r="D133" s="868"/>
      <c r="E133" s="868"/>
      <c r="F133" s="868"/>
      <c r="G133" s="869">
        <f>'O1'!G133</f>
        <v>0</v>
      </c>
      <c r="H133" s="869"/>
      <c r="I133" s="869"/>
      <c r="J133" s="869"/>
      <c r="K133" s="869"/>
      <c r="L133" s="869"/>
      <c r="M133" s="869"/>
      <c r="N133" s="869"/>
      <c r="O133" s="869"/>
      <c r="P133" s="869"/>
      <c r="Q133" s="869"/>
      <c r="R133" s="869"/>
      <c r="S133" s="869"/>
      <c r="T133" s="869"/>
      <c r="U133" s="869"/>
      <c r="V133" s="869"/>
      <c r="W133" s="869"/>
      <c r="X133" s="869"/>
      <c r="Y133" s="869"/>
      <c r="Z133" s="869"/>
      <c r="AA133" s="869"/>
      <c r="AB133" s="869"/>
      <c r="AC133" s="870">
        <f>'O1'!AC133</f>
        <v>0</v>
      </c>
      <c r="AD133" s="870"/>
      <c r="AE133" s="870"/>
      <c r="AF133" s="782">
        <f>'O1'!AF133</f>
        <v>0</v>
      </c>
      <c r="AG133" s="782"/>
      <c r="AH133" s="782"/>
      <c r="AI133" s="782"/>
      <c r="AJ133" s="782"/>
      <c r="AK133" s="782">
        <f>'O2'!AK133</f>
        <v>0</v>
      </c>
      <c r="AL133" s="782"/>
      <c r="AM133" s="782"/>
      <c r="AN133" s="782"/>
      <c r="AO133" s="782"/>
      <c r="AP133" s="782"/>
      <c r="AQ133" s="782"/>
      <c r="AR133" s="851">
        <f t="shared" si="10"/>
        <v>0</v>
      </c>
      <c r="AS133" s="851"/>
      <c r="AT133" s="851"/>
      <c r="AU133" s="851"/>
      <c r="AV133" s="851"/>
      <c r="AW133" s="851"/>
      <c r="AX133" s="851"/>
      <c r="AY133" s="373">
        <f>'O1'!BI133</f>
        <v>0</v>
      </c>
      <c r="AZ133" s="709">
        <f t="shared" si="11"/>
        <v>0</v>
      </c>
      <c r="BA133" s="709"/>
      <c r="BB133" s="709"/>
      <c r="BC133" s="709"/>
      <c r="BD133" s="709"/>
      <c r="BE133" s="709">
        <f t="shared" si="18"/>
        <v>0</v>
      </c>
      <c r="BF133" s="709"/>
      <c r="BG133" s="709"/>
      <c r="BH133" s="709"/>
      <c r="BI133" s="709"/>
      <c r="BJ133" s="709"/>
      <c r="BK133" s="709"/>
      <c r="BL133" s="782">
        <f t="shared" si="12"/>
        <v>0</v>
      </c>
      <c r="BM133" s="782"/>
      <c r="BN133" s="782"/>
      <c r="BO133" s="782"/>
      <c r="BP133" s="782"/>
      <c r="BQ133" s="782"/>
      <c r="BR133" s="782"/>
      <c r="BS133" s="564">
        <f t="shared" si="13"/>
        <v>0</v>
      </c>
      <c r="BT133" s="178"/>
      <c r="BV133" s="211">
        <f t="shared" si="14"/>
        <v>2</v>
      </c>
      <c r="BW133" s="212" t="str">
        <f t="shared" si="15"/>
        <v/>
      </c>
      <c r="BX133" s="213" t="str">
        <f t="shared" si="16"/>
        <v xml:space="preserve"> </v>
      </c>
      <c r="BY133" s="199"/>
      <c r="BZ133" s="249">
        <f>IF(AND(AY133&lt;&gt;"R",AY133&lt;&gt;"C",AY133&lt;&gt;"CF",AY133&lt;&gt;"F")=TRUE,BL133*'Q3'!$CA$20,IF(BS133="R",BL133,0))</f>
        <v>0</v>
      </c>
      <c r="CA133" s="249">
        <f>IF(AND(AY133&lt;&gt;"R",AY133&lt;&gt;"C",AY133&lt;&gt;"CF",AY133&lt;&gt;"F")=TRUE,BL133*'Q3'!$CA$21,IF(BS133="C",BL133,0))</f>
        <v>0</v>
      </c>
      <c r="CB133" s="249">
        <f>IF(AND(AY133&lt;&gt;"R",AY133&lt;&gt;"C",AY133&lt;&gt;"CF",AY133&lt;&gt;"F")=TRUE,BL133*'Q3'!$CA$22,IF(BS133="CF",BL133,0))</f>
        <v>0</v>
      </c>
      <c r="CC133" s="249">
        <f>IF(AND(AY133&lt;&gt;"R",AY133&lt;&gt;"C",AY133&lt;&gt;"CF",AY133&lt;&gt;"F")=TRUE,BL133*'Q3'!$CA$23,IF(BS133="F",BL133,0))</f>
        <v>0</v>
      </c>
      <c r="CD133" s="478">
        <f t="shared" si="17"/>
        <v>0</v>
      </c>
      <c r="CE133" s="29">
        <f>'O2'!B133</f>
        <v>0</v>
      </c>
      <c r="CF133" s="29">
        <f>'O2'!G133</f>
        <v>0</v>
      </c>
      <c r="CG133" s="29">
        <f>'O2'!AC133</f>
        <v>0</v>
      </c>
    </row>
    <row r="134" spans="2:85" ht="9.9499999999999993" customHeight="1">
      <c r="B134" s="867">
        <f>'O1'!B134</f>
        <v>0</v>
      </c>
      <c r="C134" s="868"/>
      <c r="D134" s="868"/>
      <c r="E134" s="868"/>
      <c r="F134" s="868"/>
      <c r="G134" s="869">
        <f>'O1'!G134</f>
        <v>0</v>
      </c>
      <c r="H134" s="869"/>
      <c r="I134" s="869"/>
      <c r="J134" s="869"/>
      <c r="K134" s="869"/>
      <c r="L134" s="869"/>
      <c r="M134" s="869"/>
      <c r="N134" s="869"/>
      <c r="O134" s="869"/>
      <c r="P134" s="869"/>
      <c r="Q134" s="869"/>
      <c r="R134" s="869"/>
      <c r="S134" s="869"/>
      <c r="T134" s="869"/>
      <c r="U134" s="869"/>
      <c r="V134" s="869"/>
      <c r="W134" s="869"/>
      <c r="X134" s="869"/>
      <c r="Y134" s="869"/>
      <c r="Z134" s="869"/>
      <c r="AA134" s="869"/>
      <c r="AB134" s="869"/>
      <c r="AC134" s="870">
        <f>'O1'!AC134</f>
        <v>0</v>
      </c>
      <c r="AD134" s="870"/>
      <c r="AE134" s="870"/>
      <c r="AF134" s="782">
        <f>'O1'!AF134</f>
        <v>0</v>
      </c>
      <c r="AG134" s="782"/>
      <c r="AH134" s="782"/>
      <c r="AI134" s="782"/>
      <c r="AJ134" s="782"/>
      <c r="AK134" s="782">
        <f>'O2'!AK134</f>
        <v>0</v>
      </c>
      <c r="AL134" s="782"/>
      <c r="AM134" s="782"/>
      <c r="AN134" s="782"/>
      <c r="AO134" s="782"/>
      <c r="AP134" s="782"/>
      <c r="AQ134" s="782"/>
      <c r="AR134" s="851">
        <f t="shared" si="10"/>
        <v>0</v>
      </c>
      <c r="AS134" s="851"/>
      <c r="AT134" s="851"/>
      <c r="AU134" s="851"/>
      <c r="AV134" s="851"/>
      <c r="AW134" s="851"/>
      <c r="AX134" s="851"/>
      <c r="AY134" s="373">
        <f>'O1'!BI134</f>
        <v>0</v>
      </c>
      <c r="AZ134" s="709">
        <f t="shared" si="11"/>
        <v>0</v>
      </c>
      <c r="BA134" s="709"/>
      <c r="BB134" s="709"/>
      <c r="BC134" s="709"/>
      <c r="BD134" s="709"/>
      <c r="BE134" s="709">
        <f t="shared" si="18"/>
        <v>0</v>
      </c>
      <c r="BF134" s="709"/>
      <c r="BG134" s="709"/>
      <c r="BH134" s="709"/>
      <c r="BI134" s="709"/>
      <c r="BJ134" s="709"/>
      <c r="BK134" s="709"/>
      <c r="BL134" s="782">
        <f t="shared" si="12"/>
        <v>0</v>
      </c>
      <c r="BM134" s="782"/>
      <c r="BN134" s="782"/>
      <c r="BO134" s="782"/>
      <c r="BP134" s="782"/>
      <c r="BQ134" s="782"/>
      <c r="BR134" s="782"/>
      <c r="BS134" s="564">
        <f t="shared" si="13"/>
        <v>0</v>
      </c>
      <c r="BT134" s="178"/>
      <c r="BV134" s="211">
        <f t="shared" si="14"/>
        <v>2</v>
      </c>
      <c r="BW134" s="212" t="str">
        <f t="shared" si="15"/>
        <v/>
      </c>
      <c r="BX134" s="213" t="str">
        <f t="shared" si="16"/>
        <v xml:space="preserve"> </v>
      </c>
      <c r="BY134" s="199"/>
      <c r="BZ134" s="249">
        <f>IF(AND(AY134&lt;&gt;"R",AY134&lt;&gt;"C",AY134&lt;&gt;"CF",AY134&lt;&gt;"F")=TRUE,BL134*'Q3'!$CA$20,IF(BS134="R",BL134,0))</f>
        <v>0</v>
      </c>
      <c r="CA134" s="249">
        <f>IF(AND(AY134&lt;&gt;"R",AY134&lt;&gt;"C",AY134&lt;&gt;"CF",AY134&lt;&gt;"F")=TRUE,BL134*'Q3'!$CA$21,IF(BS134="C",BL134,0))</f>
        <v>0</v>
      </c>
      <c r="CB134" s="249">
        <f>IF(AND(AY134&lt;&gt;"R",AY134&lt;&gt;"C",AY134&lt;&gt;"CF",AY134&lt;&gt;"F")=TRUE,BL134*'Q3'!$CA$22,IF(BS134="CF",BL134,0))</f>
        <v>0</v>
      </c>
      <c r="CC134" s="249">
        <f>IF(AND(AY134&lt;&gt;"R",AY134&lt;&gt;"C",AY134&lt;&gt;"CF",AY134&lt;&gt;"F")=TRUE,BL134*'Q3'!$CA$23,IF(BS134="F",BL134,0))</f>
        <v>0</v>
      </c>
      <c r="CD134" s="478">
        <f t="shared" si="17"/>
        <v>0</v>
      </c>
      <c r="CE134" s="29">
        <f>'O2'!B134</f>
        <v>0</v>
      </c>
      <c r="CF134" s="29">
        <f>'O2'!G134</f>
        <v>0</v>
      </c>
      <c r="CG134" s="29">
        <f>'O2'!AC134</f>
        <v>0</v>
      </c>
    </row>
    <row r="135" spans="2:85" ht="9.9499999999999993" customHeight="1">
      <c r="B135" s="867">
        <f>'O1'!B135</f>
        <v>0</v>
      </c>
      <c r="C135" s="868"/>
      <c r="D135" s="868"/>
      <c r="E135" s="868"/>
      <c r="F135" s="868"/>
      <c r="G135" s="869">
        <f>'O1'!G135</f>
        <v>0</v>
      </c>
      <c r="H135" s="869"/>
      <c r="I135" s="869"/>
      <c r="J135" s="869"/>
      <c r="K135" s="869"/>
      <c r="L135" s="869"/>
      <c r="M135" s="869"/>
      <c r="N135" s="869"/>
      <c r="O135" s="869"/>
      <c r="P135" s="869"/>
      <c r="Q135" s="869"/>
      <c r="R135" s="869"/>
      <c r="S135" s="869"/>
      <c r="T135" s="869"/>
      <c r="U135" s="869"/>
      <c r="V135" s="869"/>
      <c r="W135" s="869"/>
      <c r="X135" s="869"/>
      <c r="Y135" s="869"/>
      <c r="Z135" s="869"/>
      <c r="AA135" s="869"/>
      <c r="AB135" s="869"/>
      <c r="AC135" s="870">
        <f>'O1'!AC135</f>
        <v>0</v>
      </c>
      <c r="AD135" s="870"/>
      <c r="AE135" s="870"/>
      <c r="AF135" s="782">
        <f>'O1'!AF135</f>
        <v>0</v>
      </c>
      <c r="AG135" s="782"/>
      <c r="AH135" s="782"/>
      <c r="AI135" s="782"/>
      <c r="AJ135" s="782"/>
      <c r="AK135" s="782">
        <f>'O2'!AK135</f>
        <v>0</v>
      </c>
      <c r="AL135" s="782"/>
      <c r="AM135" s="782"/>
      <c r="AN135" s="782"/>
      <c r="AO135" s="782"/>
      <c r="AP135" s="782"/>
      <c r="AQ135" s="782"/>
      <c r="AR135" s="851">
        <f t="shared" si="10"/>
        <v>0</v>
      </c>
      <c r="AS135" s="851"/>
      <c r="AT135" s="851"/>
      <c r="AU135" s="851"/>
      <c r="AV135" s="851"/>
      <c r="AW135" s="851"/>
      <c r="AX135" s="851"/>
      <c r="AY135" s="373">
        <f>'O1'!BI135</f>
        <v>0</v>
      </c>
      <c r="AZ135" s="709">
        <f t="shared" si="11"/>
        <v>0</v>
      </c>
      <c r="BA135" s="709"/>
      <c r="BB135" s="709"/>
      <c r="BC135" s="709"/>
      <c r="BD135" s="709"/>
      <c r="BE135" s="709">
        <f t="shared" si="18"/>
        <v>0</v>
      </c>
      <c r="BF135" s="709"/>
      <c r="BG135" s="709"/>
      <c r="BH135" s="709"/>
      <c r="BI135" s="709"/>
      <c r="BJ135" s="709"/>
      <c r="BK135" s="709"/>
      <c r="BL135" s="782">
        <f t="shared" si="12"/>
        <v>0</v>
      </c>
      <c r="BM135" s="782"/>
      <c r="BN135" s="782"/>
      <c r="BO135" s="782"/>
      <c r="BP135" s="782"/>
      <c r="BQ135" s="782"/>
      <c r="BR135" s="782"/>
      <c r="BS135" s="564">
        <f t="shared" si="13"/>
        <v>0</v>
      </c>
      <c r="BT135" s="178"/>
      <c r="BV135" s="211">
        <f t="shared" si="14"/>
        <v>2</v>
      </c>
      <c r="BW135" s="212" t="str">
        <f t="shared" si="15"/>
        <v/>
      </c>
      <c r="BX135" s="213" t="str">
        <f t="shared" si="16"/>
        <v xml:space="preserve"> </v>
      </c>
      <c r="BY135" s="199"/>
      <c r="BZ135" s="249">
        <f>IF(AND(AY135&lt;&gt;"R",AY135&lt;&gt;"C",AY135&lt;&gt;"CF",AY135&lt;&gt;"F")=TRUE,BL135*'Q3'!$CA$20,IF(BS135="R",BL135,0))</f>
        <v>0</v>
      </c>
      <c r="CA135" s="249">
        <f>IF(AND(AY135&lt;&gt;"R",AY135&lt;&gt;"C",AY135&lt;&gt;"CF",AY135&lt;&gt;"F")=TRUE,BL135*'Q3'!$CA$21,IF(BS135="C",BL135,0))</f>
        <v>0</v>
      </c>
      <c r="CB135" s="249">
        <f>IF(AND(AY135&lt;&gt;"R",AY135&lt;&gt;"C",AY135&lt;&gt;"CF",AY135&lt;&gt;"F")=TRUE,BL135*'Q3'!$CA$22,IF(BS135="CF",BL135,0))</f>
        <v>0</v>
      </c>
      <c r="CC135" s="249">
        <f>IF(AND(AY135&lt;&gt;"R",AY135&lt;&gt;"C",AY135&lt;&gt;"CF",AY135&lt;&gt;"F")=TRUE,BL135*'Q3'!$CA$23,IF(BS135="F",BL135,0))</f>
        <v>0</v>
      </c>
      <c r="CD135" s="478">
        <f t="shared" si="17"/>
        <v>0</v>
      </c>
      <c r="CE135" s="29">
        <f>'O2'!B135</f>
        <v>0</v>
      </c>
      <c r="CF135" s="29">
        <f>'O2'!G135</f>
        <v>0</v>
      </c>
      <c r="CG135" s="29">
        <f>'O2'!AC135</f>
        <v>0</v>
      </c>
    </row>
    <row r="136" spans="2:85" ht="9.9499999999999993" customHeight="1">
      <c r="B136" s="867">
        <f>'O1'!B136</f>
        <v>0</v>
      </c>
      <c r="C136" s="868"/>
      <c r="D136" s="868"/>
      <c r="E136" s="868"/>
      <c r="F136" s="868"/>
      <c r="G136" s="869">
        <f>'O1'!G136</f>
        <v>0</v>
      </c>
      <c r="H136" s="869"/>
      <c r="I136" s="869"/>
      <c r="J136" s="869"/>
      <c r="K136" s="869"/>
      <c r="L136" s="869"/>
      <c r="M136" s="869"/>
      <c r="N136" s="869"/>
      <c r="O136" s="869"/>
      <c r="P136" s="869"/>
      <c r="Q136" s="869"/>
      <c r="R136" s="869"/>
      <c r="S136" s="869"/>
      <c r="T136" s="869"/>
      <c r="U136" s="869"/>
      <c r="V136" s="869"/>
      <c r="W136" s="869"/>
      <c r="X136" s="869"/>
      <c r="Y136" s="869"/>
      <c r="Z136" s="869"/>
      <c r="AA136" s="869"/>
      <c r="AB136" s="869"/>
      <c r="AC136" s="870">
        <f>'O1'!AC136</f>
        <v>0</v>
      </c>
      <c r="AD136" s="870"/>
      <c r="AE136" s="870"/>
      <c r="AF136" s="782">
        <f>'O1'!AF136</f>
        <v>0</v>
      </c>
      <c r="AG136" s="782"/>
      <c r="AH136" s="782"/>
      <c r="AI136" s="782"/>
      <c r="AJ136" s="782"/>
      <c r="AK136" s="782">
        <f>'O2'!AK136</f>
        <v>0</v>
      </c>
      <c r="AL136" s="782"/>
      <c r="AM136" s="782"/>
      <c r="AN136" s="782"/>
      <c r="AO136" s="782"/>
      <c r="AP136" s="782"/>
      <c r="AQ136" s="782"/>
      <c r="AR136" s="851">
        <f t="shared" si="10"/>
        <v>0</v>
      </c>
      <c r="AS136" s="851"/>
      <c r="AT136" s="851"/>
      <c r="AU136" s="851"/>
      <c r="AV136" s="851"/>
      <c r="AW136" s="851"/>
      <c r="AX136" s="851"/>
      <c r="AY136" s="373">
        <f>'O1'!BI136</f>
        <v>0</v>
      </c>
      <c r="AZ136" s="709">
        <f t="shared" si="11"/>
        <v>0</v>
      </c>
      <c r="BA136" s="709"/>
      <c r="BB136" s="709"/>
      <c r="BC136" s="709"/>
      <c r="BD136" s="709"/>
      <c r="BE136" s="709">
        <f t="shared" si="18"/>
        <v>0</v>
      </c>
      <c r="BF136" s="709"/>
      <c r="BG136" s="709"/>
      <c r="BH136" s="709"/>
      <c r="BI136" s="709"/>
      <c r="BJ136" s="709"/>
      <c r="BK136" s="709"/>
      <c r="BL136" s="782">
        <f t="shared" si="12"/>
        <v>0</v>
      </c>
      <c r="BM136" s="782"/>
      <c r="BN136" s="782"/>
      <c r="BO136" s="782"/>
      <c r="BP136" s="782"/>
      <c r="BQ136" s="782"/>
      <c r="BR136" s="782"/>
      <c r="BS136" s="564">
        <f t="shared" si="13"/>
        <v>0</v>
      </c>
      <c r="BT136" s="178"/>
      <c r="BV136" s="211">
        <f t="shared" si="14"/>
        <v>2</v>
      </c>
      <c r="BW136" s="212" t="str">
        <f t="shared" si="15"/>
        <v/>
      </c>
      <c r="BX136" s="213" t="str">
        <f t="shared" si="16"/>
        <v xml:space="preserve"> </v>
      </c>
      <c r="BY136" s="199"/>
      <c r="BZ136" s="249">
        <f>IF(AND(AY136&lt;&gt;"R",AY136&lt;&gt;"C",AY136&lt;&gt;"CF",AY136&lt;&gt;"F")=TRUE,BL136*'Q3'!$CA$20,IF(BS136="R",BL136,0))</f>
        <v>0</v>
      </c>
      <c r="CA136" s="249">
        <f>IF(AND(AY136&lt;&gt;"R",AY136&lt;&gt;"C",AY136&lt;&gt;"CF",AY136&lt;&gt;"F")=TRUE,BL136*'Q3'!$CA$21,IF(BS136="C",BL136,0))</f>
        <v>0</v>
      </c>
      <c r="CB136" s="249">
        <f>IF(AND(AY136&lt;&gt;"R",AY136&lt;&gt;"C",AY136&lt;&gt;"CF",AY136&lt;&gt;"F")=TRUE,BL136*'Q3'!$CA$22,IF(BS136="CF",BL136,0))</f>
        <v>0</v>
      </c>
      <c r="CC136" s="249">
        <f>IF(AND(AY136&lt;&gt;"R",AY136&lt;&gt;"C",AY136&lt;&gt;"CF",AY136&lt;&gt;"F")=TRUE,BL136*'Q3'!$CA$23,IF(BS136="F",BL136,0))</f>
        <v>0</v>
      </c>
      <c r="CD136" s="478">
        <f t="shared" si="17"/>
        <v>0</v>
      </c>
      <c r="CE136" s="29">
        <f>'O2'!B136</f>
        <v>0</v>
      </c>
      <c r="CF136" s="29">
        <f>'O2'!G136</f>
        <v>0</v>
      </c>
      <c r="CG136" s="29">
        <f>'O2'!AC136</f>
        <v>0</v>
      </c>
    </row>
    <row r="137" spans="2:85" ht="9.9499999999999993" customHeight="1">
      <c r="B137" s="867">
        <f>'O1'!B137</f>
        <v>0</v>
      </c>
      <c r="C137" s="868"/>
      <c r="D137" s="868"/>
      <c r="E137" s="868"/>
      <c r="F137" s="868"/>
      <c r="G137" s="869">
        <f>'O1'!G137</f>
        <v>0</v>
      </c>
      <c r="H137" s="869"/>
      <c r="I137" s="869"/>
      <c r="J137" s="869"/>
      <c r="K137" s="869"/>
      <c r="L137" s="869"/>
      <c r="M137" s="869"/>
      <c r="N137" s="869"/>
      <c r="O137" s="869"/>
      <c r="P137" s="869"/>
      <c r="Q137" s="869"/>
      <c r="R137" s="869"/>
      <c r="S137" s="869"/>
      <c r="T137" s="869"/>
      <c r="U137" s="869"/>
      <c r="V137" s="869"/>
      <c r="W137" s="869"/>
      <c r="X137" s="869"/>
      <c r="Y137" s="869"/>
      <c r="Z137" s="869"/>
      <c r="AA137" s="869"/>
      <c r="AB137" s="869"/>
      <c r="AC137" s="870">
        <f>'O1'!AC137</f>
        <v>0</v>
      </c>
      <c r="AD137" s="870"/>
      <c r="AE137" s="870"/>
      <c r="AF137" s="782">
        <f>'O1'!AF137</f>
        <v>0</v>
      </c>
      <c r="AG137" s="782"/>
      <c r="AH137" s="782"/>
      <c r="AI137" s="782"/>
      <c r="AJ137" s="782"/>
      <c r="AK137" s="782">
        <f>'O2'!AK137</f>
        <v>0</v>
      </c>
      <c r="AL137" s="782"/>
      <c r="AM137" s="782"/>
      <c r="AN137" s="782"/>
      <c r="AO137" s="782"/>
      <c r="AP137" s="782"/>
      <c r="AQ137" s="782"/>
      <c r="AR137" s="851">
        <f t="shared" si="10"/>
        <v>0</v>
      </c>
      <c r="AS137" s="851"/>
      <c r="AT137" s="851"/>
      <c r="AU137" s="851"/>
      <c r="AV137" s="851"/>
      <c r="AW137" s="851"/>
      <c r="AX137" s="851"/>
      <c r="AY137" s="373">
        <f>'O1'!BI137</f>
        <v>0</v>
      </c>
      <c r="AZ137" s="709">
        <f t="shared" si="11"/>
        <v>0</v>
      </c>
      <c r="BA137" s="709"/>
      <c r="BB137" s="709"/>
      <c r="BC137" s="709"/>
      <c r="BD137" s="709"/>
      <c r="BE137" s="709">
        <f t="shared" si="18"/>
        <v>0</v>
      </c>
      <c r="BF137" s="709"/>
      <c r="BG137" s="709"/>
      <c r="BH137" s="709"/>
      <c r="BI137" s="709"/>
      <c r="BJ137" s="709"/>
      <c r="BK137" s="709"/>
      <c r="BL137" s="782">
        <f t="shared" si="12"/>
        <v>0</v>
      </c>
      <c r="BM137" s="782"/>
      <c r="BN137" s="782"/>
      <c r="BO137" s="782"/>
      <c r="BP137" s="782"/>
      <c r="BQ137" s="782"/>
      <c r="BR137" s="782"/>
      <c r="BS137" s="564">
        <f t="shared" si="13"/>
        <v>0</v>
      </c>
      <c r="BT137" s="178"/>
      <c r="BV137" s="211">
        <f t="shared" si="14"/>
        <v>2</v>
      </c>
      <c r="BW137" s="212" t="str">
        <f t="shared" si="15"/>
        <v/>
      </c>
      <c r="BX137" s="213" t="str">
        <f t="shared" si="16"/>
        <v xml:space="preserve"> </v>
      </c>
      <c r="BY137" s="199"/>
      <c r="BZ137" s="249">
        <f>IF(AND(AY137&lt;&gt;"R",AY137&lt;&gt;"C",AY137&lt;&gt;"CF",AY137&lt;&gt;"F")=TRUE,BL137*'Q3'!$CA$20,IF(BS137="R",BL137,0))</f>
        <v>0</v>
      </c>
      <c r="CA137" s="249">
        <f>IF(AND(AY137&lt;&gt;"R",AY137&lt;&gt;"C",AY137&lt;&gt;"CF",AY137&lt;&gt;"F")=TRUE,BL137*'Q3'!$CA$21,IF(BS137="C",BL137,0))</f>
        <v>0</v>
      </c>
      <c r="CB137" s="249">
        <f>IF(AND(AY137&lt;&gt;"R",AY137&lt;&gt;"C",AY137&lt;&gt;"CF",AY137&lt;&gt;"F")=TRUE,BL137*'Q3'!$CA$22,IF(BS137="CF",BL137,0))</f>
        <v>0</v>
      </c>
      <c r="CC137" s="249">
        <f>IF(AND(AY137&lt;&gt;"R",AY137&lt;&gt;"C",AY137&lt;&gt;"CF",AY137&lt;&gt;"F")=TRUE,BL137*'Q3'!$CA$23,IF(BS137="F",BL137,0))</f>
        <v>0</v>
      </c>
      <c r="CD137" s="478">
        <f t="shared" si="17"/>
        <v>0</v>
      </c>
      <c r="CE137" s="29">
        <f>'O2'!B137</f>
        <v>0</v>
      </c>
      <c r="CF137" s="29">
        <f>'O2'!G137</f>
        <v>0</v>
      </c>
      <c r="CG137" s="29">
        <f>'O2'!AC137</f>
        <v>0</v>
      </c>
    </row>
    <row r="138" spans="2:85" ht="9.9499999999999993" customHeight="1">
      <c r="B138" s="867">
        <f>'O1'!B138</f>
        <v>0</v>
      </c>
      <c r="C138" s="868"/>
      <c r="D138" s="868"/>
      <c r="E138" s="868"/>
      <c r="F138" s="868"/>
      <c r="G138" s="869">
        <f>'O1'!G138</f>
        <v>0</v>
      </c>
      <c r="H138" s="869"/>
      <c r="I138" s="869"/>
      <c r="J138" s="869"/>
      <c r="K138" s="869"/>
      <c r="L138" s="869"/>
      <c r="M138" s="869"/>
      <c r="N138" s="869"/>
      <c r="O138" s="869"/>
      <c r="P138" s="869"/>
      <c r="Q138" s="869"/>
      <c r="R138" s="869"/>
      <c r="S138" s="869"/>
      <c r="T138" s="869"/>
      <c r="U138" s="869"/>
      <c r="V138" s="869"/>
      <c r="W138" s="869"/>
      <c r="X138" s="869"/>
      <c r="Y138" s="869"/>
      <c r="Z138" s="869"/>
      <c r="AA138" s="869"/>
      <c r="AB138" s="869"/>
      <c r="AC138" s="870">
        <f>'O1'!AC138</f>
        <v>0</v>
      </c>
      <c r="AD138" s="870"/>
      <c r="AE138" s="870"/>
      <c r="AF138" s="782">
        <f>'O1'!AF138</f>
        <v>0</v>
      </c>
      <c r="AG138" s="782"/>
      <c r="AH138" s="782"/>
      <c r="AI138" s="782"/>
      <c r="AJ138" s="782"/>
      <c r="AK138" s="782">
        <f>'O2'!AK138</f>
        <v>0</v>
      </c>
      <c r="AL138" s="782"/>
      <c r="AM138" s="782"/>
      <c r="AN138" s="782"/>
      <c r="AO138" s="782"/>
      <c r="AP138" s="782"/>
      <c r="AQ138" s="782"/>
      <c r="AR138" s="851">
        <f t="shared" si="10"/>
        <v>0</v>
      </c>
      <c r="AS138" s="851"/>
      <c r="AT138" s="851"/>
      <c r="AU138" s="851"/>
      <c r="AV138" s="851"/>
      <c r="AW138" s="851"/>
      <c r="AX138" s="851"/>
      <c r="AY138" s="373">
        <f>'O1'!BI138</f>
        <v>0</v>
      </c>
      <c r="AZ138" s="709">
        <f t="shared" si="11"/>
        <v>0</v>
      </c>
      <c r="BA138" s="709"/>
      <c r="BB138" s="709"/>
      <c r="BC138" s="709"/>
      <c r="BD138" s="709"/>
      <c r="BE138" s="709">
        <f t="shared" si="18"/>
        <v>0</v>
      </c>
      <c r="BF138" s="709"/>
      <c r="BG138" s="709"/>
      <c r="BH138" s="709"/>
      <c r="BI138" s="709"/>
      <c r="BJ138" s="709"/>
      <c r="BK138" s="709"/>
      <c r="BL138" s="782">
        <f t="shared" si="12"/>
        <v>0</v>
      </c>
      <c r="BM138" s="782"/>
      <c r="BN138" s="782"/>
      <c r="BO138" s="782"/>
      <c r="BP138" s="782"/>
      <c r="BQ138" s="782"/>
      <c r="BR138" s="782"/>
      <c r="BS138" s="564">
        <f t="shared" si="13"/>
        <v>0</v>
      </c>
      <c r="BT138" s="178"/>
      <c r="BV138" s="211">
        <f t="shared" si="14"/>
        <v>2</v>
      </c>
      <c r="BW138" s="212" t="str">
        <f t="shared" si="15"/>
        <v/>
      </c>
      <c r="BX138" s="213" t="str">
        <f t="shared" si="16"/>
        <v xml:space="preserve"> </v>
      </c>
      <c r="BY138" s="199"/>
      <c r="BZ138" s="249">
        <f>IF(AND(AY138&lt;&gt;"R",AY138&lt;&gt;"C",AY138&lt;&gt;"CF",AY138&lt;&gt;"F")=TRUE,BL138*'Q3'!$CA$20,IF(BS138="R",BL138,0))</f>
        <v>0</v>
      </c>
      <c r="CA138" s="249">
        <f>IF(AND(AY138&lt;&gt;"R",AY138&lt;&gt;"C",AY138&lt;&gt;"CF",AY138&lt;&gt;"F")=TRUE,BL138*'Q3'!$CA$21,IF(BS138="C",BL138,0))</f>
        <v>0</v>
      </c>
      <c r="CB138" s="249">
        <f>IF(AND(AY138&lt;&gt;"R",AY138&lt;&gt;"C",AY138&lt;&gt;"CF",AY138&lt;&gt;"F")=TRUE,BL138*'Q3'!$CA$22,IF(BS138="CF",BL138,0))</f>
        <v>0</v>
      </c>
      <c r="CC138" s="249">
        <f>IF(AND(AY138&lt;&gt;"R",AY138&lt;&gt;"C",AY138&lt;&gt;"CF",AY138&lt;&gt;"F")=TRUE,BL138*'Q3'!$CA$23,IF(BS138="F",BL138,0))</f>
        <v>0</v>
      </c>
      <c r="CD138" s="478">
        <f t="shared" si="17"/>
        <v>0</v>
      </c>
      <c r="CE138" s="29">
        <f>'O2'!B138</f>
        <v>0</v>
      </c>
      <c r="CF138" s="29">
        <f>'O2'!G138</f>
        <v>0</v>
      </c>
      <c r="CG138" s="29">
        <f>'O2'!AC138</f>
        <v>0</v>
      </c>
    </row>
    <row r="139" spans="2:85" ht="9.9499999999999993" customHeight="1">
      <c r="B139" s="867">
        <f>'O1'!B139</f>
        <v>0</v>
      </c>
      <c r="C139" s="868"/>
      <c r="D139" s="868"/>
      <c r="E139" s="868"/>
      <c r="F139" s="868"/>
      <c r="G139" s="869">
        <f>'O1'!G139</f>
        <v>0</v>
      </c>
      <c r="H139" s="869"/>
      <c r="I139" s="869"/>
      <c r="J139" s="869"/>
      <c r="K139" s="869"/>
      <c r="L139" s="869"/>
      <c r="M139" s="869"/>
      <c r="N139" s="869"/>
      <c r="O139" s="869"/>
      <c r="P139" s="869"/>
      <c r="Q139" s="869"/>
      <c r="R139" s="869"/>
      <c r="S139" s="869"/>
      <c r="T139" s="869"/>
      <c r="U139" s="869"/>
      <c r="V139" s="869"/>
      <c r="W139" s="869"/>
      <c r="X139" s="869"/>
      <c r="Y139" s="869"/>
      <c r="Z139" s="869"/>
      <c r="AA139" s="869"/>
      <c r="AB139" s="869"/>
      <c r="AC139" s="870">
        <f>'O1'!AC139</f>
        <v>0</v>
      </c>
      <c r="AD139" s="870"/>
      <c r="AE139" s="870"/>
      <c r="AF139" s="782">
        <f>'O1'!AF139</f>
        <v>0</v>
      </c>
      <c r="AG139" s="782"/>
      <c r="AH139" s="782"/>
      <c r="AI139" s="782"/>
      <c r="AJ139" s="782"/>
      <c r="AK139" s="782">
        <f>'O2'!AK139</f>
        <v>0</v>
      </c>
      <c r="AL139" s="782"/>
      <c r="AM139" s="782"/>
      <c r="AN139" s="782"/>
      <c r="AO139" s="782"/>
      <c r="AP139" s="782"/>
      <c r="AQ139" s="782"/>
      <c r="AR139" s="851">
        <f t="shared" si="10"/>
        <v>0</v>
      </c>
      <c r="AS139" s="851"/>
      <c r="AT139" s="851"/>
      <c r="AU139" s="851"/>
      <c r="AV139" s="851"/>
      <c r="AW139" s="851"/>
      <c r="AX139" s="851"/>
      <c r="AY139" s="373">
        <f>'O1'!BI139</f>
        <v>0</v>
      </c>
      <c r="AZ139" s="709">
        <f t="shared" si="11"/>
        <v>0</v>
      </c>
      <c r="BA139" s="709"/>
      <c r="BB139" s="709"/>
      <c r="BC139" s="709"/>
      <c r="BD139" s="709"/>
      <c r="BE139" s="709">
        <f t="shared" si="18"/>
        <v>0</v>
      </c>
      <c r="BF139" s="709"/>
      <c r="BG139" s="709"/>
      <c r="BH139" s="709"/>
      <c r="BI139" s="709"/>
      <c r="BJ139" s="709"/>
      <c r="BK139" s="709"/>
      <c r="BL139" s="782">
        <f t="shared" si="12"/>
        <v>0</v>
      </c>
      <c r="BM139" s="782"/>
      <c r="BN139" s="782"/>
      <c r="BO139" s="782"/>
      <c r="BP139" s="782"/>
      <c r="BQ139" s="782"/>
      <c r="BR139" s="782"/>
      <c r="BS139" s="564">
        <f t="shared" si="13"/>
        <v>0</v>
      </c>
      <c r="BT139" s="178"/>
      <c r="BV139" s="211">
        <f t="shared" si="14"/>
        <v>2</v>
      </c>
      <c r="BW139" s="212" t="str">
        <f t="shared" si="15"/>
        <v/>
      </c>
      <c r="BX139" s="213" t="str">
        <f t="shared" si="16"/>
        <v xml:space="preserve"> </v>
      </c>
      <c r="BY139" s="199"/>
      <c r="BZ139" s="249">
        <f>IF(AND(AY139&lt;&gt;"R",AY139&lt;&gt;"C",AY139&lt;&gt;"CF",AY139&lt;&gt;"F")=TRUE,BL139*'Q3'!$CA$20,IF(BS139="R",BL139,0))</f>
        <v>0</v>
      </c>
      <c r="CA139" s="249">
        <f>IF(AND(AY139&lt;&gt;"R",AY139&lt;&gt;"C",AY139&lt;&gt;"CF",AY139&lt;&gt;"F")=TRUE,BL139*'Q3'!$CA$21,IF(BS139="C",BL139,0))</f>
        <v>0</v>
      </c>
      <c r="CB139" s="249">
        <f>IF(AND(AY139&lt;&gt;"R",AY139&lt;&gt;"C",AY139&lt;&gt;"CF",AY139&lt;&gt;"F")=TRUE,BL139*'Q3'!$CA$22,IF(BS139="CF",BL139,0))</f>
        <v>0</v>
      </c>
      <c r="CC139" s="249">
        <f>IF(AND(AY139&lt;&gt;"R",AY139&lt;&gt;"C",AY139&lt;&gt;"CF",AY139&lt;&gt;"F")=TRUE,BL139*'Q3'!$CA$23,IF(BS139="F",BL139,0))</f>
        <v>0</v>
      </c>
      <c r="CD139" s="478">
        <f t="shared" si="17"/>
        <v>0</v>
      </c>
      <c r="CE139" s="29">
        <f>'O2'!B139</f>
        <v>0</v>
      </c>
      <c r="CF139" s="29">
        <f>'O2'!G139</f>
        <v>0</v>
      </c>
      <c r="CG139" s="29">
        <f>'O2'!AC139</f>
        <v>0</v>
      </c>
    </row>
    <row r="140" spans="2:85" ht="9.9499999999999993" customHeight="1">
      <c r="B140" s="867">
        <f>'O1'!B140</f>
        <v>0</v>
      </c>
      <c r="C140" s="868"/>
      <c r="D140" s="868"/>
      <c r="E140" s="868"/>
      <c r="F140" s="868"/>
      <c r="G140" s="869">
        <f>'O1'!G140</f>
        <v>0</v>
      </c>
      <c r="H140" s="869"/>
      <c r="I140" s="869"/>
      <c r="J140" s="869"/>
      <c r="K140" s="869"/>
      <c r="L140" s="869"/>
      <c r="M140" s="869"/>
      <c r="N140" s="869"/>
      <c r="O140" s="869"/>
      <c r="P140" s="869"/>
      <c r="Q140" s="869"/>
      <c r="R140" s="869"/>
      <c r="S140" s="869"/>
      <c r="T140" s="869"/>
      <c r="U140" s="869"/>
      <c r="V140" s="869"/>
      <c r="W140" s="869"/>
      <c r="X140" s="869"/>
      <c r="Y140" s="869"/>
      <c r="Z140" s="869"/>
      <c r="AA140" s="869"/>
      <c r="AB140" s="869"/>
      <c r="AC140" s="870">
        <f>'O1'!AC140</f>
        <v>0</v>
      </c>
      <c r="AD140" s="870"/>
      <c r="AE140" s="870"/>
      <c r="AF140" s="782">
        <f>'O1'!AF140</f>
        <v>0</v>
      </c>
      <c r="AG140" s="782"/>
      <c r="AH140" s="782"/>
      <c r="AI140" s="782"/>
      <c r="AJ140" s="782"/>
      <c r="AK140" s="782">
        <f>'O2'!AK140</f>
        <v>0</v>
      </c>
      <c r="AL140" s="782"/>
      <c r="AM140" s="782"/>
      <c r="AN140" s="782"/>
      <c r="AO140" s="782"/>
      <c r="AP140" s="782"/>
      <c r="AQ140" s="782"/>
      <c r="AR140" s="851">
        <f t="shared" si="10"/>
        <v>0</v>
      </c>
      <c r="AS140" s="851"/>
      <c r="AT140" s="851"/>
      <c r="AU140" s="851"/>
      <c r="AV140" s="851"/>
      <c r="AW140" s="851"/>
      <c r="AX140" s="851"/>
      <c r="AY140" s="373">
        <f>'O1'!BI140</f>
        <v>0</v>
      </c>
      <c r="AZ140" s="709">
        <f t="shared" si="11"/>
        <v>0</v>
      </c>
      <c r="BA140" s="709"/>
      <c r="BB140" s="709"/>
      <c r="BC140" s="709"/>
      <c r="BD140" s="709"/>
      <c r="BE140" s="709">
        <f t="shared" si="18"/>
        <v>0</v>
      </c>
      <c r="BF140" s="709"/>
      <c r="BG140" s="709"/>
      <c r="BH140" s="709"/>
      <c r="BI140" s="709"/>
      <c r="BJ140" s="709"/>
      <c r="BK140" s="709"/>
      <c r="BL140" s="782">
        <f t="shared" si="12"/>
        <v>0</v>
      </c>
      <c r="BM140" s="782"/>
      <c r="BN140" s="782"/>
      <c r="BO140" s="782"/>
      <c r="BP140" s="782"/>
      <c r="BQ140" s="782"/>
      <c r="BR140" s="782"/>
      <c r="BS140" s="564">
        <f t="shared" si="13"/>
        <v>0</v>
      </c>
      <c r="BT140" s="178"/>
      <c r="BV140" s="211">
        <f t="shared" si="14"/>
        <v>2</v>
      </c>
      <c r="BW140" s="212" t="str">
        <f t="shared" si="15"/>
        <v/>
      </c>
      <c r="BX140" s="213" t="str">
        <f t="shared" si="16"/>
        <v xml:space="preserve"> </v>
      </c>
      <c r="BY140" s="199"/>
      <c r="BZ140" s="249">
        <f>IF(AND(AY140&lt;&gt;"R",AY140&lt;&gt;"C",AY140&lt;&gt;"CF",AY140&lt;&gt;"F")=TRUE,BL140*'Q3'!$CA$20,IF(BS140="R",BL140,0))</f>
        <v>0</v>
      </c>
      <c r="CA140" s="249">
        <f>IF(AND(AY140&lt;&gt;"R",AY140&lt;&gt;"C",AY140&lt;&gt;"CF",AY140&lt;&gt;"F")=TRUE,BL140*'Q3'!$CA$21,IF(BS140="C",BL140,0))</f>
        <v>0</v>
      </c>
      <c r="CB140" s="249">
        <f>IF(AND(AY140&lt;&gt;"R",AY140&lt;&gt;"C",AY140&lt;&gt;"CF",AY140&lt;&gt;"F")=TRUE,BL140*'Q3'!$CA$22,IF(BS140="CF",BL140,0))</f>
        <v>0</v>
      </c>
      <c r="CC140" s="249">
        <f>IF(AND(AY140&lt;&gt;"R",AY140&lt;&gt;"C",AY140&lt;&gt;"CF",AY140&lt;&gt;"F")=TRUE,BL140*'Q3'!$CA$23,IF(BS140="F",BL140,0))</f>
        <v>0</v>
      </c>
      <c r="CD140" s="478">
        <f t="shared" si="17"/>
        <v>0</v>
      </c>
      <c r="CE140" s="29">
        <f>'O2'!B140</f>
        <v>0</v>
      </c>
      <c r="CF140" s="29">
        <f>'O2'!G140</f>
        <v>0</v>
      </c>
      <c r="CG140" s="29">
        <f>'O2'!AC140</f>
        <v>0</v>
      </c>
    </row>
    <row r="141" spans="2:85" ht="9.9499999999999993" customHeight="1">
      <c r="B141" s="867">
        <f>'O1'!B141</f>
        <v>0</v>
      </c>
      <c r="C141" s="868"/>
      <c r="D141" s="868"/>
      <c r="E141" s="868"/>
      <c r="F141" s="868"/>
      <c r="G141" s="869">
        <f>'O1'!G141</f>
        <v>0</v>
      </c>
      <c r="H141" s="869"/>
      <c r="I141" s="869"/>
      <c r="J141" s="869"/>
      <c r="K141" s="869"/>
      <c r="L141" s="869"/>
      <c r="M141" s="869"/>
      <c r="N141" s="869"/>
      <c r="O141" s="869"/>
      <c r="P141" s="869"/>
      <c r="Q141" s="869"/>
      <c r="R141" s="869"/>
      <c r="S141" s="869"/>
      <c r="T141" s="869"/>
      <c r="U141" s="869"/>
      <c r="V141" s="869"/>
      <c r="W141" s="869"/>
      <c r="X141" s="869"/>
      <c r="Y141" s="869"/>
      <c r="Z141" s="869"/>
      <c r="AA141" s="869"/>
      <c r="AB141" s="869"/>
      <c r="AC141" s="870">
        <f>'O1'!AC141</f>
        <v>0</v>
      </c>
      <c r="AD141" s="870"/>
      <c r="AE141" s="870"/>
      <c r="AF141" s="782">
        <f>'O1'!AF141</f>
        <v>0</v>
      </c>
      <c r="AG141" s="782"/>
      <c r="AH141" s="782"/>
      <c r="AI141" s="782"/>
      <c r="AJ141" s="782"/>
      <c r="AK141" s="782">
        <f>'O2'!AK141</f>
        <v>0</v>
      </c>
      <c r="AL141" s="782"/>
      <c r="AM141" s="782"/>
      <c r="AN141" s="782"/>
      <c r="AO141" s="782"/>
      <c r="AP141" s="782"/>
      <c r="AQ141" s="782"/>
      <c r="AR141" s="851">
        <f t="shared" si="10"/>
        <v>0</v>
      </c>
      <c r="AS141" s="851"/>
      <c r="AT141" s="851"/>
      <c r="AU141" s="851"/>
      <c r="AV141" s="851"/>
      <c r="AW141" s="851"/>
      <c r="AX141" s="851"/>
      <c r="AY141" s="373">
        <f>'O1'!BI141</f>
        <v>0</v>
      </c>
      <c r="AZ141" s="709">
        <f t="shared" si="11"/>
        <v>0</v>
      </c>
      <c r="BA141" s="709"/>
      <c r="BB141" s="709"/>
      <c r="BC141" s="709"/>
      <c r="BD141" s="709"/>
      <c r="BE141" s="709">
        <f t="shared" si="18"/>
        <v>0</v>
      </c>
      <c r="BF141" s="709"/>
      <c r="BG141" s="709"/>
      <c r="BH141" s="709"/>
      <c r="BI141" s="709"/>
      <c r="BJ141" s="709"/>
      <c r="BK141" s="709"/>
      <c r="BL141" s="782">
        <f t="shared" si="12"/>
        <v>0</v>
      </c>
      <c r="BM141" s="782"/>
      <c r="BN141" s="782"/>
      <c r="BO141" s="782"/>
      <c r="BP141" s="782"/>
      <c r="BQ141" s="782"/>
      <c r="BR141" s="782"/>
      <c r="BS141" s="564">
        <f t="shared" si="13"/>
        <v>0</v>
      </c>
      <c r="BT141" s="178"/>
      <c r="BV141" s="211">
        <f t="shared" si="14"/>
        <v>2</v>
      </c>
      <c r="BW141" s="212" t="str">
        <f t="shared" si="15"/>
        <v/>
      </c>
      <c r="BX141" s="213" t="str">
        <f t="shared" si="16"/>
        <v xml:space="preserve"> </v>
      </c>
      <c r="BY141" s="199"/>
      <c r="BZ141" s="249">
        <f>IF(AND(AY141&lt;&gt;"R",AY141&lt;&gt;"C",AY141&lt;&gt;"CF",AY141&lt;&gt;"F")=TRUE,BL141*'Q3'!$CA$20,IF(BS141="R",BL141,0))</f>
        <v>0</v>
      </c>
      <c r="CA141" s="249">
        <f>IF(AND(AY141&lt;&gt;"R",AY141&lt;&gt;"C",AY141&lt;&gt;"CF",AY141&lt;&gt;"F")=TRUE,BL141*'Q3'!$CA$21,IF(BS141="C",BL141,0))</f>
        <v>0</v>
      </c>
      <c r="CB141" s="249">
        <f>IF(AND(AY141&lt;&gt;"R",AY141&lt;&gt;"C",AY141&lt;&gt;"CF",AY141&lt;&gt;"F")=TRUE,BL141*'Q3'!$CA$22,IF(BS141="CF",BL141,0))</f>
        <v>0</v>
      </c>
      <c r="CC141" s="249">
        <f>IF(AND(AY141&lt;&gt;"R",AY141&lt;&gt;"C",AY141&lt;&gt;"CF",AY141&lt;&gt;"F")=TRUE,BL141*'Q3'!$CA$23,IF(BS141="F",BL141,0))</f>
        <v>0</v>
      </c>
      <c r="CD141" s="478">
        <f t="shared" si="17"/>
        <v>0</v>
      </c>
      <c r="CE141" s="29">
        <f>'O2'!B141</f>
        <v>0</v>
      </c>
      <c r="CF141" s="29">
        <f>'O2'!G141</f>
        <v>0</v>
      </c>
      <c r="CG141" s="29">
        <f>'O2'!AC141</f>
        <v>0</v>
      </c>
    </row>
    <row r="142" spans="2:85" ht="9.9499999999999993" customHeight="1">
      <c r="B142" s="867">
        <f>'O1'!B142</f>
        <v>0</v>
      </c>
      <c r="C142" s="868"/>
      <c r="D142" s="868"/>
      <c r="E142" s="868"/>
      <c r="F142" s="868"/>
      <c r="G142" s="869">
        <f>'O1'!G142</f>
        <v>0</v>
      </c>
      <c r="H142" s="869"/>
      <c r="I142" s="869"/>
      <c r="J142" s="869"/>
      <c r="K142" s="869"/>
      <c r="L142" s="869"/>
      <c r="M142" s="869"/>
      <c r="N142" s="869"/>
      <c r="O142" s="869"/>
      <c r="P142" s="869"/>
      <c r="Q142" s="869"/>
      <c r="R142" s="869"/>
      <c r="S142" s="869"/>
      <c r="T142" s="869"/>
      <c r="U142" s="869"/>
      <c r="V142" s="869"/>
      <c r="W142" s="869"/>
      <c r="X142" s="869"/>
      <c r="Y142" s="869"/>
      <c r="Z142" s="869"/>
      <c r="AA142" s="869"/>
      <c r="AB142" s="869"/>
      <c r="AC142" s="870">
        <f>'O1'!AC142</f>
        <v>0</v>
      </c>
      <c r="AD142" s="870"/>
      <c r="AE142" s="870"/>
      <c r="AF142" s="782">
        <f>'O1'!AF142</f>
        <v>0</v>
      </c>
      <c r="AG142" s="782"/>
      <c r="AH142" s="782"/>
      <c r="AI142" s="782"/>
      <c r="AJ142" s="782"/>
      <c r="AK142" s="782">
        <f>'O2'!AK142</f>
        <v>0</v>
      </c>
      <c r="AL142" s="782"/>
      <c r="AM142" s="782"/>
      <c r="AN142" s="782"/>
      <c r="AO142" s="782"/>
      <c r="AP142" s="782"/>
      <c r="AQ142" s="782"/>
      <c r="AR142" s="851">
        <f t="shared" si="10"/>
        <v>0</v>
      </c>
      <c r="AS142" s="851"/>
      <c r="AT142" s="851"/>
      <c r="AU142" s="851"/>
      <c r="AV142" s="851"/>
      <c r="AW142" s="851"/>
      <c r="AX142" s="851"/>
      <c r="AY142" s="373">
        <f>'O1'!BI142</f>
        <v>0</v>
      </c>
      <c r="AZ142" s="709">
        <f t="shared" si="11"/>
        <v>0</v>
      </c>
      <c r="BA142" s="709"/>
      <c r="BB142" s="709"/>
      <c r="BC142" s="709"/>
      <c r="BD142" s="709"/>
      <c r="BE142" s="709">
        <f t="shared" si="18"/>
        <v>0</v>
      </c>
      <c r="BF142" s="709"/>
      <c r="BG142" s="709"/>
      <c r="BH142" s="709"/>
      <c r="BI142" s="709"/>
      <c r="BJ142" s="709"/>
      <c r="BK142" s="709"/>
      <c r="BL142" s="782">
        <f t="shared" si="12"/>
        <v>0</v>
      </c>
      <c r="BM142" s="782"/>
      <c r="BN142" s="782"/>
      <c r="BO142" s="782"/>
      <c r="BP142" s="782"/>
      <c r="BQ142" s="782"/>
      <c r="BR142" s="782"/>
      <c r="BS142" s="564">
        <f t="shared" si="13"/>
        <v>0</v>
      </c>
      <c r="BT142" s="178"/>
      <c r="BV142" s="211">
        <f t="shared" si="14"/>
        <v>2</v>
      </c>
      <c r="BW142" s="212" t="str">
        <f t="shared" si="15"/>
        <v/>
      </c>
      <c r="BX142" s="213" t="str">
        <f t="shared" si="16"/>
        <v xml:space="preserve"> </v>
      </c>
      <c r="BY142" s="199"/>
      <c r="BZ142" s="249">
        <f>IF(AND(AY142&lt;&gt;"R",AY142&lt;&gt;"C",AY142&lt;&gt;"CF",AY142&lt;&gt;"F")=TRUE,BL142*'Q3'!$CA$20,IF(BS142="R",BL142,0))</f>
        <v>0</v>
      </c>
      <c r="CA142" s="249">
        <f>IF(AND(AY142&lt;&gt;"R",AY142&lt;&gt;"C",AY142&lt;&gt;"CF",AY142&lt;&gt;"F")=TRUE,BL142*'Q3'!$CA$21,IF(BS142="C",BL142,0))</f>
        <v>0</v>
      </c>
      <c r="CB142" s="249">
        <f>IF(AND(AY142&lt;&gt;"R",AY142&lt;&gt;"C",AY142&lt;&gt;"CF",AY142&lt;&gt;"F")=TRUE,BL142*'Q3'!$CA$22,IF(BS142="CF",BL142,0))</f>
        <v>0</v>
      </c>
      <c r="CC142" s="249">
        <f>IF(AND(AY142&lt;&gt;"R",AY142&lt;&gt;"C",AY142&lt;&gt;"CF",AY142&lt;&gt;"F")=TRUE,BL142*'Q3'!$CA$23,IF(BS142="F",BL142,0))</f>
        <v>0</v>
      </c>
      <c r="CD142" s="478">
        <f t="shared" si="17"/>
        <v>0</v>
      </c>
      <c r="CE142" s="29">
        <f>'O2'!B142</f>
        <v>0</v>
      </c>
      <c r="CF142" s="29">
        <f>'O2'!G142</f>
        <v>0</v>
      </c>
      <c r="CG142" s="29">
        <f>'O2'!AC142</f>
        <v>0</v>
      </c>
    </row>
    <row r="143" spans="2:85" ht="9.9499999999999993" customHeight="1">
      <c r="B143" s="867">
        <f>'O1'!B143</f>
        <v>0</v>
      </c>
      <c r="C143" s="868"/>
      <c r="D143" s="868"/>
      <c r="E143" s="868"/>
      <c r="F143" s="868"/>
      <c r="G143" s="869">
        <f>'O1'!G143</f>
        <v>0</v>
      </c>
      <c r="H143" s="869"/>
      <c r="I143" s="869"/>
      <c r="J143" s="869"/>
      <c r="K143" s="869"/>
      <c r="L143" s="869"/>
      <c r="M143" s="869"/>
      <c r="N143" s="869"/>
      <c r="O143" s="869"/>
      <c r="P143" s="869"/>
      <c r="Q143" s="869"/>
      <c r="R143" s="869"/>
      <c r="S143" s="869"/>
      <c r="T143" s="869"/>
      <c r="U143" s="869"/>
      <c r="V143" s="869"/>
      <c r="W143" s="869"/>
      <c r="X143" s="869"/>
      <c r="Y143" s="869"/>
      <c r="Z143" s="869"/>
      <c r="AA143" s="869"/>
      <c r="AB143" s="869"/>
      <c r="AC143" s="870">
        <f>'O1'!AC143</f>
        <v>0</v>
      </c>
      <c r="AD143" s="870"/>
      <c r="AE143" s="870"/>
      <c r="AF143" s="782">
        <f>'O1'!AF143</f>
        <v>0</v>
      </c>
      <c r="AG143" s="782"/>
      <c r="AH143" s="782"/>
      <c r="AI143" s="782"/>
      <c r="AJ143" s="782"/>
      <c r="AK143" s="782">
        <f>'O2'!AK143</f>
        <v>0</v>
      </c>
      <c r="AL143" s="782"/>
      <c r="AM143" s="782"/>
      <c r="AN143" s="782"/>
      <c r="AO143" s="782"/>
      <c r="AP143" s="782"/>
      <c r="AQ143" s="782"/>
      <c r="AR143" s="851">
        <f t="shared" si="10"/>
        <v>0</v>
      </c>
      <c r="AS143" s="851"/>
      <c r="AT143" s="851"/>
      <c r="AU143" s="851"/>
      <c r="AV143" s="851"/>
      <c r="AW143" s="851"/>
      <c r="AX143" s="851"/>
      <c r="AY143" s="373">
        <f>'O1'!BI143</f>
        <v>0</v>
      </c>
      <c r="AZ143" s="709">
        <f t="shared" si="11"/>
        <v>0</v>
      </c>
      <c r="BA143" s="709"/>
      <c r="BB143" s="709"/>
      <c r="BC143" s="709"/>
      <c r="BD143" s="709"/>
      <c r="BE143" s="709">
        <f t="shared" si="18"/>
        <v>0</v>
      </c>
      <c r="BF143" s="709"/>
      <c r="BG143" s="709"/>
      <c r="BH143" s="709"/>
      <c r="BI143" s="709"/>
      <c r="BJ143" s="709"/>
      <c r="BK143" s="709"/>
      <c r="BL143" s="782">
        <f t="shared" si="12"/>
        <v>0</v>
      </c>
      <c r="BM143" s="782"/>
      <c r="BN143" s="782"/>
      <c r="BO143" s="782"/>
      <c r="BP143" s="782"/>
      <c r="BQ143" s="782"/>
      <c r="BR143" s="782"/>
      <c r="BS143" s="564">
        <f t="shared" si="13"/>
        <v>0</v>
      </c>
      <c r="BT143" s="178"/>
      <c r="BV143" s="211">
        <f t="shared" si="14"/>
        <v>2</v>
      </c>
      <c r="BW143" s="212" t="str">
        <f t="shared" si="15"/>
        <v/>
      </c>
      <c r="BX143" s="213" t="str">
        <f t="shared" si="16"/>
        <v xml:space="preserve"> </v>
      </c>
      <c r="BY143" s="199"/>
      <c r="BZ143" s="249">
        <f>IF(AND(AY143&lt;&gt;"R",AY143&lt;&gt;"C",AY143&lt;&gt;"CF",AY143&lt;&gt;"F")=TRUE,BL143*'Q3'!$CA$20,IF(BS143="R",BL143,0))</f>
        <v>0</v>
      </c>
      <c r="CA143" s="249">
        <f>IF(AND(AY143&lt;&gt;"R",AY143&lt;&gt;"C",AY143&lt;&gt;"CF",AY143&lt;&gt;"F")=TRUE,BL143*'Q3'!$CA$21,IF(BS143="C",BL143,0))</f>
        <v>0</v>
      </c>
      <c r="CB143" s="249">
        <f>IF(AND(AY143&lt;&gt;"R",AY143&lt;&gt;"C",AY143&lt;&gt;"CF",AY143&lt;&gt;"F")=TRUE,BL143*'Q3'!$CA$22,IF(BS143="CF",BL143,0))</f>
        <v>0</v>
      </c>
      <c r="CC143" s="249">
        <f>IF(AND(AY143&lt;&gt;"R",AY143&lt;&gt;"C",AY143&lt;&gt;"CF",AY143&lt;&gt;"F")=TRUE,BL143*'Q3'!$CA$23,IF(BS143="F",BL143,0))</f>
        <v>0</v>
      </c>
      <c r="CD143" s="478">
        <f t="shared" si="17"/>
        <v>0</v>
      </c>
      <c r="CE143" s="29">
        <f>'O2'!B143</f>
        <v>0</v>
      </c>
      <c r="CF143" s="29">
        <f>'O2'!G143</f>
        <v>0</v>
      </c>
      <c r="CG143" s="29">
        <f>'O2'!AC143</f>
        <v>0</v>
      </c>
    </row>
    <row r="144" spans="2:85" ht="9.9499999999999993" customHeight="1">
      <c r="B144" s="867">
        <f>'O1'!B144</f>
        <v>0</v>
      </c>
      <c r="C144" s="868"/>
      <c r="D144" s="868"/>
      <c r="E144" s="868"/>
      <c r="F144" s="868"/>
      <c r="G144" s="869">
        <f>'O1'!G144</f>
        <v>0</v>
      </c>
      <c r="H144" s="869"/>
      <c r="I144" s="869"/>
      <c r="J144" s="869"/>
      <c r="K144" s="869"/>
      <c r="L144" s="869"/>
      <c r="M144" s="869"/>
      <c r="N144" s="869"/>
      <c r="O144" s="869"/>
      <c r="P144" s="869"/>
      <c r="Q144" s="869"/>
      <c r="R144" s="869"/>
      <c r="S144" s="869"/>
      <c r="T144" s="869"/>
      <c r="U144" s="869"/>
      <c r="V144" s="869"/>
      <c r="W144" s="869"/>
      <c r="X144" s="869"/>
      <c r="Y144" s="869"/>
      <c r="Z144" s="869"/>
      <c r="AA144" s="869"/>
      <c r="AB144" s="869"/>
      <c r="AC144" s="870">
        <f>'O1'!AC144</f>
        <v>0</v>
      </c>
      <c r="AD144" s="870"/>
      <c r="AE144" s="870"/>
      <c r="AF144" s="782">
        <f>'O1'!AF144</f>
        <v>0</v>
      </c>
      <c r="AG144" s="782"/>
      <c r="AH144" s="782"/>
      <c r="AI144" s="782"/>
      <c r="AJ144" s="782"/>
      <c r="AK144" s="782">
        <f>'O2'!AK144</f>
        <v>0</v>
      </c>
      <c r="AL144" s="782"/>
      <c r="AM144" s="782"/>
      <c r="AN144" s="782"/>
      <c r="AO144" s="782"/>
      <c r="AP144" s="782"/>
      <c r="AQ144" s="782"/>
      <c r="AR144" s="851">
        <f t="shared" ref="AR144:AR207" si="19">ROUND(AF144*AK144,2)</f>
        <v>0</v>
      </c>
      <c r="AS144" s="851"/>
      <c r="AT144" s="851"/>
      <c r="AU144" s="851"/>
      <c r="AV144" s="851"/>
      <c r="AW144" s="851"/>
      <c r="AX144" s="851"/>
      <c r="AY144" s="373">
        <f>'O1'!BI144</f>
        <v>0</v>
      </c>
      <c r="AZ144" s="709">
        <f t="shared" ref="AZ144:AZ207" si="20">AF144</f>
        <v>0</v>
      </c>
      <c r="BA144" s="709"/>
      <c r="BB144" s="709"/>
      <c r="BC144" s="709"/>
      <c r="BD144" s="709"/>
      <c r="BE144" s="709">
        <f t="shared" ref="BE144:BE207" si="21">AK144</f>
        <v>0</v>
      </c>
      <c r="BF144" s="709"/>
      <c r="BG144" s="709"/>
      <c r="BH144" s="709"/>
      <c r="BI144" s="709"/>
      <c r="BJ144" s="709"/>
      <c r="BK144" s="709"/>
      <c r="BL144" s="782">
        <f t="shared" ref="BL144:BL207" si="22">ROUND(AZ144*BE144,2)</f>
        <v>0</v>
      </c>
      <c r="BM144" s="782"/>
      <c r="BN144" s="782"/>
      <c r="BO144" s="782"/>
      <c r="BP144" s="782"/>
      <c r="BQ144" s="782"/>
      <c r="BR144" s="782"/>
      <c r="BS144" s="564">
        <f t="shared" ref="BS144:BS207" si="23">AY144</f>
        <v>0</v>
      </c>
      <c r="BT144" s="178"/>
      <c r="BV144" s="211">
        <f t="shared" ref="BV144:BV207" si="24">IF(B144=0,BV143,IF(ISNONTEXT(B144)=TRUE,INT(B144),INT(LEFT(B144,FIND(".",B144)-1))))</f>
        <v>2</v>
      </c>
      <c r="BW144" s="212" t="str">
        <f t="shared" ref="BW144:BW207" si="25">IF(BW145=1,1,IF(B144&lt;&gt;0,1,IF(G144&lt;&gt;0,1,IF(AC144&lt;&gt;0,1,IF(AF144&lt;&gt;0,1,"")))))</f>
        <v/>
      </c>
      <c r="BX144" s="213" t="str">
        <f t="shared" ref="BX144:BX207" si="26">IF(BV144=0," ",IF(BV144&lt;&gt;BV143,BV144," "))</f>
        <v xml:space="preserve"> </v>
      </c>
      <c r="BY144" s="199"/>
      <c r="BZ144" s="249">
        <f>IF(AND(AY144&lt;&gt;"R",AY144&lt;&gt;"C",AY144&lt;&gt;"CF",AY144&lt;&gt;"F")=TRUE,BL144*'Q3'!$CA$20,IF(BS144="R",BL144,0))</f>
        <v>0</v>
      </c>
      <c r="CA144" s="249">
        <f>IF(AND(AY144&lt;&gt;"R",AY144&lt;&gt;"C",AY144&lt;&gt;"CF",AY144&lt;&gt;"F")=TRUE,BL144*'Q3'!$CA$21,IF(BS144="C",BL144,0))</f>
        <v>0</v>
      </c>
      <c r="CB144" s="249">
        <f>IF(AND(AY144&lt;&gt;"R",AY144&lt;&gt;"C",AY144&lt;&gt;"CF",AY144&lt;&gt;"F")=TRUE,BL144*'Q3'!$CA$22,IF(BS144="CF",BL144,0))</f>
        <v>0</v>
      </c>
      <c r="CC144" s="249">
        <f>IF(AND(AY144&lt;&gt;"R",AY144&lt;&gt;"C",AY144&lt;&gt;"CF",AY144&lt;&gt;"F")=TRUE,BL144*'Q3'!$CA$23,IF(BS144="F",BL144,0))</f>
        <v>0</v>
      </c>
      <c r="CD144" s="478">
        <f t="shared" ref="CD144:CD207" si="27">BL144</f>
        <v>0</v>
      </c>
      <c r="CE144" s="29">
        <f>'O2'!B144</f>
        <v>0</v>
      </c>
      <c r="CF144" s="29">
        <f>'O2'!G144</f>
        <v>0</v>
      </c>
      <c r="CG144" s="29">
        <f>'O2'!AC144</f>
        <v>0</v>
      </c>
    </row>
    <row r="145" spans="2:85" ht="9.9499999999999993" customHeight="1">
      <c r="B145" s="867">
        <f>'O1'!B145</f>
        <v>0</v>
      </c>
      <c r="C145" s="868"/>
      <c r="D145" s="868"/>
      <c r="E145" s="868"/>
      <c r="F145" s="868"/>
      <c r="G145" s="869">
        <f>'O1'!G145</f>
        <v>0</v>
      </c>
      <c r="H145" s="869"/>
      <c r="I145" s="869"/>
      <c r="J145" s="869"/>
      <c r="K145" s="869"/>
      <c r="L145" s="869"/>
      <c r="M145" s="869"/>
      <c r="N145" s="869"/>
      <c r="O145" s="869"/>
      <c r="P145" s="869"/>
      <c r="Q145" s="869"/>
      <c r="R145" s="869"/>
      <c r="S145" s="869"/>
      <c r="T145" s="869"/>
      <c r="U145" s="869"/>
      <c r="V145" s="869"/>
      <c r="W145" s="869"/>
      <c r="X145" s="869"/>
      <c r="Y145" s="869"/>
      <c r="Z145" s="869"/>
      <c r="AA145" s="869"/>
      <c r="AB145" s="869"/>
      <c r="AC145" s="870">
        <f>'O1'!AC145</f>
        <v>0</v>
      </c>
      <c r="AD145" s="870"/>
      <c r="AE145" s="870"/>
      <c r="AF145" s="782">
        <f>'O1'!AF145</f>
        <v>0</v>
      </c>
      <c r="AG145" s="782"/>
      <c r="AH145" s="782"/>
      <c r="AI145" s="782"/>
      <c r="AJ145" s="782"/>
      <c r="AK145" s="782">
        <f>'O2'!AK145</f>
        <v>0</v>
      </c>
      <c r="AL145" s="782"/>
      <c r="AM145" s="782"/>
      <c r="AN145" s="782"/>
      <c r="AO145" s="782"/>
      <c r="AP145" s="782"/>
      <c r="AQ145" s="782"/>
      <c r="AR145" s="851">
        <f t="shared" si="19"/>
        <v>0</v>
      </c>
      <c r="AS145" s="851"/>
      <c r="AT145" s="851"/>
      <c r="AU145" s="851"/>
      <c r="AV145" s="851"/>
      <c r="AW145" s="851"/>
      <c r="AX145" s="851"/>
      <c r="AY145" s="373">
        <f>'O1'!BI145</f>
        <v>0</v>
      </c>
      <c r="AZ145" s="709">
        <f t="shared" si="20"/>
        <v>0</v>
      </c>
      <c r="BA145" s="709"/>
      <c r="BB145" s="709"/>
      <c r="BC145" s="709"/>
      <c r="BD145" s="709"/>
      <c r="BE145" s="709">
        <f t="shared" si="21"/>
        <v>0</v>
      </c>
      <c r="BF145" s="709"/>
      <c r="BG145" s="709"/>
      <c r="BH145" s="709"/>
      <c r="BI145" s="709"/>
      <c r="BJ145" s="709"/>
      <c r="BK145" s="709"/>
      <c r="BL145" s="782">
        <f t="shared" si="22"/>
        <v>0</v>
      </c>
      <c r="BM145" s="782"/>
      <c r="BN145" s="782"/>
      <c r="BO145" s="782"/>
      <c r="BP145" s="782"/>
      <c r="BQ145" s="782"/>
      <c r="BR145" s="782"/>
      <c r="BS145" s="564">
        <f t="shared" si="23"/>
        <v>0</v>
      </c>
      <c r="BT145" s="178"/>
      <c r="BV145" s="211">
        <f t="shared" si="24"/>
        <v>2</v>
      </c>
      <c r="BW145" s="212" t="str">
        <f t="shared" si="25"/>
        <v/>
      </c>
      <c r="BX145" s="213" t="str">
        <f t="shared" si="26"/>
        <v xml:space="preserve"> </v>
      </c>
      <c r="BY145" s="199"/>
      <c r="BZ145" s="249">
        <f>IF(AND(AY145&lt;&gt;"R",AY145&lt;&gt;"C",AY145&lt;&gt;"CF",AY145&lt;&gt;"F")=TRUE,BL145*'Q3'!$CA$20,IF(BS145="R",BL145,0))</f>
        <v>0</v>
      </c>
      <c r="CA145" s="249">
        <f>IF(AND(AY145&lt;&gt;"R",AY145&lt;&gt;"C",AY145&lt;&gt;"CF",AY145&lt;&gt;"F")=TRUE,BL145*'Q3'!$CA$21,IF(BS145="C",BL145,0))</f>
        <v>0</v>
      </c>
      <c r="CB145" s="249">
        <f>IF(AND(AY145&lt;&gt;"R",AY145&lt;&gt;"C",AY145&lt;&gt;"CF",AY145&lt;&gt;"F")=TRUE,BL145*'Q3'!$CA$22,IF(BS145="CF",BL145,0))</f>
        <v>0</v>
      </c>
      <c r="CC145" s="249">
        <f>IF(AND(AY145&lt;&gt;"R",AY145&lt;&gt;"C",AY145&lt;&gt;"CF",AY145&lt;&gt;"F")=TRUE,BL145*'Q3'!$CA$23,IF(BS145="F",BL145,0))</f>
        <v>0</v>
      </c>
      <c r="CD145" s="478">
        <f t="shared" si="27"/>
        <v>0</v>
      </c>
      <c r="CE145" s="29">
        <f>'O2'!B145</f>
        <v>0</v>
      </c>
      <c r="CF145" s="29">
        <f>'O2'!G145</f>
        <v>0</v>
      </c>
      <c r="CG145" s="29">
        <f>'O2'!AC145</f>
        <v>0</v>
      </c>
    </row>
    <row r="146" spans="2:85" ht="9.9499999999999993" customHeight="1">
      <c r="B146" s="867">
        <f>'O1'!B146</f>
        <v>0</v>
      </c>
      <c r="C146" s="868"/>
      <c r="D146" s="868"/>
      <c r="E146" s="868"/>
      <c r="F146" s="868"/>
      <c r="G146" s="869">
        <f>'O1'!G146</f>
        <v>0</v>
      </c>
      <c r="H146" s="869"/>
      <c r="I146" s="869"/>
      <c r="J146" s="869"/>
      <c r="K146" s="869"/>
      <c r="L146" s="869"/>
      <c r="M146" s="869"/>
      <c r="N146" s="869"/>
      <c r="O146" s="869"/>
      <c r="P146" s="869"/>
      <c r="Q146" s="869"/>
      <c r="R146" s="869"/>
      <c r="S146" s="869"/>
      <c r="T146" s="869"/>
      <c r="U146" s="869"/>
      <c r="V146" s="869"/>
      <c r="W146" s="869"/>
      <c r="X146" s="869"/>
      <c r="Y146" s="869"/>
      <c r="Z146" s="869"/>
      <c r="AA146" s="869"/>
      <c r="AB146" s="869"/>
      <c r="AC146" s="870">
        <f>'O1'!AC146</f>
        <v>0</v>
      </c>
      <c r="AD146" s="870"/>
      <c r="AE146" s="870"/>
      <c r="AF146" s="782">
        <f>'O1'!AF146</f>
        <v>0</v>
      </c>
      <c r="AG146" s="782"/>
      <c r="AH146" s="782"/>
      <c r="AI146" s="782"/>
      <c r="AJ146" s="782"/>
      <c r="AK146" s="782">
        <f>'O2'!AK146</f>
        <v>0</v>
      </c>
      <c r="AL146" s="782"/>
      <c r="AM146" s="782"/>
      <c r="AN146" s="782"/>
      <c r="AO146" s="782"/>
      <c r="AP146" s="782"/>
      <c r="AQ146" s="782"/>
      <c r="AR146" s="851">
        <f t="shared" si="19"/>
        <v>0</v>
      </c>
      <c r="AS146" s="851"/>
      <c r="AT146" s="851"/>
      <c r="AU146" s="851"/>
      <c r="AV146" s="851"/>
      <c r="AW146" s="851"/>
      <c r="AX146" s="851"/>
      <c r="AY146" s="373">
        <f>'O1'!BI146</f>
        <v>0</v>
      </c>
      <c r="AZ146" s="709">
        <f t="shared" si="20"/>
        <v>0</v>
      </c>
      <c r="BA146" s="709"/>
      <c r="BB146" s="709"/>
      <c r="BC146" s="709"/>
      <c r="BD146" s="709"/>
      <c r="BE146" s="709">
        <f t="shared" si="21"/>
        <v>0</v>
      </c>
      <c r="BF146" s="709"/>
      <c r="BG146" s="709"/>
      <c r="BH146" s="709"/>
      <c r="BI146" s="709"/>
      <c r="BJ146" s="709"/>
      <c r="BK146" s="709"/>
      <c r="BL146" s="782">
        <f t="shared" si="22"/>
        <v>0</v>
      </c>
      <c r="BM146" s="782"/>
      <c r="BN146" s="782"/>
      <c r="BO146" s="782"/>
      <c r="BP146" s="782"/>
      <c r="BQ146" s="782"/>
      <c r="BR146" s="782"/>
      <c r="BS146" s="564">
        <f t="shared" si="23"/>
        <v>0</v>
      </c>
      <c r="BT146" s="178"/>
      <c r="BV146" s="211">
        <f t="shared" si="24"/>
        <v>2</v>
      </c>
      <c r="BW146" s="212" t="str">
        <f t="shared" si="25"/>
        <v/>
      </c>
      <c r="BX146" s="213" t="str">
        <f t="shared" si="26"/>
        <v xml:space="preserve"> </v>
      </c>
      <c r="BY146" s="199"/>
      <c r="BZ146" s="249">
        <f>IF(AND(AY146&lt;&gt;"R",AY146&lt;&gt;"C",AY146&lt;&gt;"CF",AY146&lt;&gt;"F")=TRUE,BL146*'Q3'!$CA$20,IF(BS146="R",BL146,0))</f>
        <v>0</v>
      </c>
      <c r="CA146" s="249">
        <f>IF(AND(AY146&lt;&gt;"R",AY146&lt;&gt;"C",AY146&lt;&gt;"CF",AY146&lt;&gt;"F")=TRUE,BL146*'Q3'!$CA$21,IF(BS146="C",BL146,0))</f>
        <v>0</v>
      </c>
      <c r="CB146" s="249">
        <f>IF(AND(AY146&lt;&gt;"R",AY146&lt;&gt;"C",AY146&lt;&gt;"CF",AY146&lt;&gt;"F")=TRUE,BL146*'Q3'!$CA$22,IF(BS146="CF",BL146,0))</f>
        <v>0</v>
      </c>
      <c r="CC146" s="249">
        <f>IF(AND(AY146&lt;&gt;"R",AY146&lt;&gt;"C",AY146&lt;&gt;"CF",AY146&lt;&gt;"F")=TRUE,BL146*'Q3'!$CA$23,IF(BS146="F",BL146,0))</f>
        <v>0</v>
      </c>
      <c r="CD146" s="478">
        <f t="shared" si="27"/>
        <v>0</v>
      </c>
      <c r="CE146" s="29">
        <f>'O2'!B146</f>
        <v>0</v>
      </c>
      <c r="CF146" s="29">
        <f>'O2'!G146</f>
        <v>0</v>
      </c>
      <c r="CG146" s="29">
        <f>'O2'!AC146</f>
        <v>0</v>
      </c>
    </row>
    <row r="147" spans="2:85" ht="9.9499999999999993" customHeight="1">
      <c r="B147" s="867">
        <f>'O1'!B147</f>
        <v>0</v>
      </c>
      <c r="C147" s="868"/>
      <c r="D147" s="868"/>
      <c r="E147" s="868"/>
      <c r="F147" s="868"/>
      <c r="G147" s="869">
        <f>'O1'!G147</f>
        <v>0</v>
      </c>
      <c r="H147" s="869"/>
      <c r="I147" s="869"/>
      <c r="J147" s="869"/>
      <c r="K147" s="869"/>
      <c r="L147" s="869"/>
      <c r="M147" s="869"/>
      <c r="N147" s="869"/>
      <c r="O147" s="869"/>
      <c r="P147" s="869"/>
      <c r="Q147" s="869"/>
      <c r="R147" s="869"/>
      <c r="S147" s="869"/>
      <c r="T147" s="869"/>
      <c r="U147" s="869"/>
      <c r="V147" s="869"/>
      <c r="W147" s="869"/>
      <c r="X147" s="869"/>
      <c r="Y147" s="869"/>
      <c r="Z147" s="869"/>
      <c r="AA147" s="869"/>
      <c r="AB147" s="869"/>
      <c r="AC147" s="870">
        <f>'O1'!AC147</f>
        <v>0</v>
      </c>
      <c r="AD147" s="870"/>
      <c r="AE147" s="870"/>
      <c r="AF147" s="782">
        <f>'O1'!AF147</f>
        <v>0</v>
      </c>
      <c r="AG147" s="782"/>
      <c r="AH147" s="782"/>
      <c r="AI147" s="782"/>
      <c r="AJ147" s="782"/>
      <c r="AK147" s="782">
        <f>'O2'!AK147</f>
        <v>0</v>
      </c>
      <c r="AL147" s="782"/>
      <c r="AM147" s="782"/>
      <c r="AN147" s="782"/>
      <c r="AO147" s="782"/>
      <c r="AP147" s="782"/>
      <c r="AQ147" s="782"/>
      <c r="AR147" s="851">
        <f t="shared" si="19"/>
        <v>0</v>
      </c>
      <c r="AS147" s="851"/>
      <c r="AT147" s="851"/>
      <c r="AU147" s="851"/>
      <c r="AV147" s="851"/>
      <c r="AW147" s="851"/>
      <c r="AX147" s="851"/>
      <c r="AY147" s="373">
        <f>'O1'!BI147</f>
        <v>0</v>
      </c>
      <c r="AZ147" s="709">
        <f t="shared" si="20"/>
        <v>0</v>
      </c>
      <c r="BA147" s="709"/>
      <c r="BB147" s="709"/>
      <c r="BC147" s="709"/>
      <c r="BD147" s="709"/>
      <c r="BE147" s="709">
        <f t="shared" si="21"/>
        <v>0</v>
      </c>
      <c r="BF147" s="709"/>
      <c r="BG147" s="709"/>
      <c r="BH147" s="709"/>
      <c r="BI147" s="709"/>
      <c r="BJ147" s="709"/>
      <c r="BK147" s="709"/>
      <c r="BL147" s="782">
        <f t="shared" si="22"/>
        <v>0</v>
      </c>
      <c r="BM147" s="782"/>
      <c r="BN147" s="782"/>
      <c r="BO147" s="782"/>
      <c r="BP147" s="782"/>
      <c r="BQ147" s="782"/>
      <c r="BR147" s="782"/>
      <c r="BS147" s="564">
        <f t="shared" si="23"/>
        <v>0</v>
      </c>
      <c r="BT147" s="178"/>
      <c r="BV147" s="211">
        <f t="shared" si="24"/>
        <v>2</v>
      </c>
      <c r="BW147" s="212" t="str">
        <f t="shared" si="25"/>
        <v/>
      </c>
      <c r="BX147" s="213" t="str">
        <f t="shared" si="26"/>
        <v xml:space="preserve"> </v>
      </c>
      <c r="BY147" s="199"/>
      <c r="BZ147" s="249">
        <f>IF(AND(AY147&lt;&gt;"R",AY147&lt;&gt;"C",AY147&lt;&gt;"CF",AY147&lt;&gt;"F")=TRUE,BL147*'Q3'!$CA$20,IF(BS147="R",BL147,0))</f>
        <v>0</v>
      </c>
      <c r="CA147" s="249">
        <f>IF(AND(AY147&lt;&gt;"R",AY147&lt;&gt;"C",AY147&lt;&gt;"CF",AY147&lt;&gt;"F")=TRUE,BL147*'Q3'!$CA$21,IF(BS147="C",BL147,0))</f>
        <v>0</v>
      </c>
      <c r="CB147" s="249">
        <f>IF(AND(AY147&lt;&gt;"R",AY147&lt;&gt;"C",AY147&lt;&gt;"CF",AY147&lt;&gt;"F")=TRUE,BL147*'Q3'!$CA$22,IF(BS147="CF",BL147,0))</f>
        <v>0</v>
      </c>
      <c r="CC147" s="249">
        <f>IF(AND(AY147&lt;&gt;"R",AY147&lt;&gt;"C",AY147&lt;&gt;"CF",AY147&lt;&gt;"F")=TRUE,BL147*'Q3'!$CA$23,IF(BS147="F",BL147,0))</f>
        <v>0</v>
      </c>
      <c r="CD147" s="478">
        <f t="shared" si="27"/>
        <v>0</v>
      </c>
      <c r="CE147" s="29">
        <f>'O2'!B147</f>
        <v>0</v>
      </c>
      <c r="CF147" s="29">
        <f>'O2'!G147</f>
        <v>0</v>
      </c>
      <c r="CG147" s="29">
        <f>'O2'!AC147</f>
        <v>0</v>
      </c>
    </row>
    <row r="148" spans="2:85" ht="9.9499999999999993" customHeight="1">
      <c r="B148" s="867">
        <f>'O1'!B148</f>
        <v>0</v>
      </c>
      <c r="C148" s="868"/>
      <c r="D148" s="868"/>
      <c r="E148" s="868"/>
      <c r="F148" s="868"/>
      <c r="G148" s="869">
        <f>'O1'!G148</f>
        <v>0</v>
      </c>
      <c r="H148" s="869"/>
      <c r="I148" s="869"/>
      <c r="J148" s="869"/>
      <c r="K148" s="869"/>
      <c r="L148" s="869"/>
      <c r="M148" s="869"/>
      <c r="N148" s="869"/>
      <c r="O148" s="869"/>
      <c r="P148" s="869"/>
      <c r="Q148" s="869"/>
      <c r="R148" s="869"/>
      <c r="S148" s="869"/>
      <c r="T148" s="869"/>
      <c r="U148" s="869"/>
      <c r="V148" s="869"/>
      <c r="W148" s="869"/>
      <c r="X148" s="869"/>
      <c r="Y148" s="869"/>
      <c r="Z148" s="869"/>
      <c r="AA148" s="869"/>
      <c r="AB148" s="869"/>
      <c r="AC148" s="870">
        <f>'O1'!AC148</f>
        <v>0</v>
      </c>
      <c r="AD148" s="870"/>
      <c r="AE148" s="870"/>
      <c r="AF148" s="782">
        <f>'O1'!AF148</f>
        <v>0</v>
      </c>
      <c r="AG148" s="782"/>
      <c r="AH148" s="782"/>
      <c r="AI148" s="782"/>
      <c r="AJ148" s="782"/>
      <c r="AK148" s="782">
        <f>'O2'!AK148</f>
        <v>0</v>
      </c>
      <c r="AL148" s="782"/>
      <c r="AM148" s="782"/>
      <c r="AN148" s="782"/>
      <c r="AO148" s="782"/>
      <c r="AP148" s="782"/>
      <c r="AQ148" s="782"/>
      <c r="AR148" s="851">
        <f t="shared" si="19"/>
        <v>0</v>
      </c>
      <c r="AS148" s="851"/>
      <c r="AT148" s="851"/>
      <c r="AU148" s="851"/>
      <c r="AV148" s="851"/>
      <c r="AW148" s="851"/>
      <c r="AX148" s="851"/>
      <c r="AY148" s="373">
        <f>'O1'!BI148</f>
        <v>0</v>
      </c>
      <c r="AZ148" s="709">
        <f t="shared" si="20"/>
        <v>0</v>
      </c>
      <c r="BA148" s="709"/>
      <c r="BB148" s="709"/>
      <c r="BC148" s="709"/>
      <c r="BD148" s="709"/>
      <c r="BE148" s="709">
        <f t="shared" si="21"/>
        <v>0</v>
      </c>
      <c r="BF148" s="709"/>
      <c r="BG148" s="709"/>
      <c r="BH148" s="709"/>
      <c r="BI148" s="709"/>
      <c r="BJ148" s="709"/>
      <c r="BK148" s="709"/>
      <c r="BL148" s="782">
        <f t="shared" si="22"/>
        <v>0</v>
      </c>
      <c r="BM148" s="782"/>
      <c r="BN148" s="782"/>
      <c r="BO148" s="782"/>
      <c r="BP148" s="782"/>
      <c r="BQ148" s="782"/>
      <c r="BR148" s="782"/>
      <c r="BS148" s="564">
        <f t="shared" si="23"/>
        <v>0</v>
      </c>
      <c r="BT148" s="178"/>
      <c r="BV148" s="211">
        <f t="shared" si="24"/>
        <v>2</v>
      </c>
      <c r="BW148" s="212" t="str">
        <f t="shared" si="25"/>
        <v/>
      </c>
      <c r="BX148" s="213" t="str">
        <f t="shared" si="26"/>
        <v xml:space="preserve"> </v>
      </c>
      <c r="BY148" s="199"/>
      <c r="BZ148" s="249">
        <f>IF(AND(AY148&lt;&gt;"R",AY148&lt;&gt;"C",AY148&lt;&gt;"CF",AY148&lt;&gt;"F")=TRUE,BL148*'Q3'!$CA$20,IF(BS148="R",BL148,0))</f>
        <v>0</v>
      </c>
      <c r="CA148" s="249">
        <f>IF(AND(AY148&lt;&gt;"R",AY148&lt;&gt;"C",AY148&lt;&gt;"CF",AY148&lt;&gt;"F")=TRUE,BL148*'Q3'!$CA$21,IF(BS148="C",BL148,0))</f>
        <v>0</v>
      </c>
      <c r="CB148" s="249">
        <f>IF(AND(AY148&lt;&gt;"R",AY148&lt;&gt;"C",AY148&lt;&gt;"CF",AY148&lt;&gt;"F")=TRUE,BL148*'Q3'!$CA$22,IF(BS148="CF",BL148,0))</f>
        <v>0</v>
      </c>
      <c r="CC148" s="249">
        <f>IF(AND(AY148&lt;&gt;"R",AY148&lt;&gt;"C",AY148&lt;&gt;"CF",AY148&lt;&gt;"F")=TRUE,BL148*'Q3'!$CA$23,IF(BS148="F",BL148,0))</f>
        <v>0</v>
      </c>
      <c r="CD148" s="478">
        <f t="shared" si="27"/>
        <v>0</v>
      </c>
      <c r="CE148" s="29">
        <f>'O2'!B148</f>
        <v>0</v>
      </c>
      <c r="CF148" s="29">
        <f>'O2'!G148</f>
        <v>0</v>
      </c>
      <c r="CG148" s="29">
        <f>'O2'!AC148</f>
        <v>0</v>
      </c>
    </row>
    <row r="149" spans="2:85" ht="9.9499999999999993" customHeight="1">
      <c r="B149" s="867">
        <f>'O1'!B149</f>
        <v>0</v>
      </c>
      <c r="C149" s="868"/>
      <c r="D149" s="868"/>
      <c r="E149" s="868"/>
      <c r="F149" s="868"/>
      <c r="G149" s="869">
        <f>'O1'!G149</f>
        <v>0</v>
      </c>
      <c r="H149" s="869"/>
      <c r="I149" s="869"/>
      <c r="J149" s="869"/>
      <c r="K149" s="869"/>
      <c r="L149" s="869"/>
      <c r="M149" s="869"/>
      <c r="N149" s="869"/>
      <c r="O149" s="869"/>
      <c r="P149" s="869"/>
      <c r="Q149" s="869"/>
      <c r="R149" s="869"/>
      <c r="S149" s="869"/>
      <c r="T149" s="869"/>
      <c r="U149" s="869"/>
      <c r="V149" s="869"/>
      <c r="W149" s="869"/>
      <c r="X149" s="869"/>
      <c r="Y149" s="869"/>
      <c r="Z149" s="869"/>
      <c r="AA149" s="869"/>
      <c r="AB149" s="869"/>
      <c r="AC149" s="870">
        <f>'O1'!AC149</f>
        <v>0</v>
      </c>
      <c r="AD149" s="870"/>
      <c r="AE149" s="870"/>
      <c r="AF149" s="782">
        <f>'O1'!AF149</f>
        <v>0</v>
      </c>
      <c r="AG149" s="782"/>
      <c r="AH149" s="782"/>
      <c r="AI149" s="782"/>
      <c r="AJ149" s="782"/>
      <c r="AK149" s="782">
        <f>'O2'!AK149</f>
        <v>0</v>
      </c>
      <c r="AL149" s="782"/>
      <c r="AM149" s="782"/>
      <c r="AN149" s="782"/>
      <c r="AO149" s="782"/>
      <c r="AP149" s="782"/>
      <c r="AQ149" s="782"/>
      <c r="AR149" s="851">
        <f t="shared" si="19"/>
        <v>0</v>
      </c>
      <c r="AS149" s="851"/>
      <c r="AT149" s="851"/>
      <c r="AU149" s="851"/>
      <c r="AV149" s="851"/>
      <c r="AW149" s="851"/>
      <c r="AX149" s="851"/>
      <c r="AY149" s="373">
        <f>'O1'!BI149</f>
        <v>0</v>
      </c>
      <c r="AZ149" s="709">
        <f t="shared" si="20"/>
        <v>0</v>
      </c>
      <c r="BA149" s="709"/>
      <c r="BB149" s="709"/>
      <c r="BC149" s="709"/>
      <c r="BD149" s="709"/>
      <c r="BE149" s="709">
        <f t="shared" si="21"/>
        <v>0</v>
      </c>
      <c r="BF149" s="709"/>
      <c r="BG149" s="709"/>
      <c r="BH149" s="709"/>
      <c r="BI149" s="709"/>
      <c r="BJ149" s="709"/>
      <c r="BK149" s="709"/>
      <c r="BL149" s="782">
        <f t="shared" si="22"/>
        <v>0</v>
      </c>
      <c r="BM149" s="782"/>
      <c r="BN149" s="782"/>
      <c r="BO149" s="782"/>
      <c r="BP149" s="782"/>
      <c r="BQ149" s="782"/>
      <c r="BR149" s="782"/>
      <c r="BS149" s="564">
        <f t="shared" si="23"/>
        <v>0</v>
      </c>
      <c r="BT149" s="178"/>
      <c r="BV149" s="211">
        <f t="shared" si="24"/>
        <v>2</v>
      </c>
      <c r="BW149" s="212" t="str">
        <f t="shared" si="25"/>
        <v/>
      </c>
      <c r="BX149" s="213" t="str">
        <f t="shared" si="26"/>
        <v xml:space="preserve"> </v>
      </c>
      <c r="BY149" s="199"/>
      <c r="BZ149" s="249">
        <f>IF(AND(AY149&lt;&gt;"R",AY149&lt;&gt;"C",AY149&lt;&gt;"CF",AY149&lt;&gt;"F")=TRUE,BL149*'Q3'!$CA$20,IF(BS149="R",BL149,0))</f>
        <v>0</v>
      </c>
      <c r="CA149" s="249">
        <f>IF(AND(AY149&lt;&gt;"R",AY149&lt;&gt;"C",AY149&lt;&gt;"CF",AY149&lt;&gt;"F")=TRUE,BL149*'Q3'!$CA$21,IF(BS149="C",BL149,0))</f>
        <v>0</v>
      </c>
      <c r="CB149" s="249">
        <f>IF(AND(AY149&lt;&gt;"R",AY149&lt;&gt;"C",AY149&lt;&gt;"CF",AY149&lt;&gt;"F")=TRUE,BL149*'Q3'!$CA$22,IF(BS149="CF",BL149,0))</f>
        <v>0</v>
      </c>
      <c r="CC149" s="249">
        <f>IF(AND(AY149&lt;&gt;"R",AY149&lt;&gt;"C",AY149&lt;&gt;"CF",AY149&lt;&gt;"F")=TRUE,BL149*'Q3'!$CA$23,IF(BS149="F",BL149,0))</f>
        <v>0</v>
      </c>
      <c r="CD149" s="478">
        <f t="shared" si="27"/>
        <v>0</v>
      </c>
      <c r="CE149" s="29">
        <f>'O2'!B149</f>
        <v>0</v>
      </c>
      <c r="CF149" s="29">
        <f>'O2'!G149</f>
        <v>0</v>
      </c>
      <c r="CG149" s="29">
        <f>'O2'!AC149</f>
        <v>0</v>
      </c>
    </row>
    <row r="150" spans="2:85" ht="9.9499999999999993" customHeight="1">
      <c r="B150" s="867">
        <f>'O1'!B150</f>
        <v>0</v>
      </c>
      <c r="C150" s="868"/>
      <c r="D150" s="868"/>
      <c r="E150" s="868"/>
      <c r="F150" s="868"/>
      <c r="G150" s="869">
        <f>'O1'!G150</f>
        <v>0</v>
      </c>
      <c r="H150" s="869"/>
      <c r="I150" s="869"/>
      <c r="J150" s="869"/>
      <c r="K150" s="869"/>
      <c r="L150" s="869"/>
      <c r="M150" s="869"/>
      <c r="N150" s="869"/>
      <c r="O150" s="869"/>
      <c r="P150" s="869"/>
      <c r="Q150" s="869"/>
      <c r="R150" s="869"/>
      <c r="S150" s="869"/>
      <c r="T150" s="869"/>
      <c r="U150" s="869"/>
      <c r="V150" s="869"/>
      <c r="W150" s="869"/>
      <c r="X150" s="869"/>
      <c r="Y150" s="869"/>
      <c r="Z150" s="869"/>
      <c r="AA150" s="869"/>
      <c r="AB150" s="869"/>
      <c r="AC150" s="870">
        <f>'O1'!AC150</f>
        <v>0</v>
      </c>
      <c r="AD150" s="870"/>
      <c r="AE150" s="870"/>
      <c r="AF150" s="782">
        <f>'O1'!AF150</f>
        <v>0</v>
      </c>
      <c r="AG150" s="782"/>
      <c r="AH150" s="782"/>
      <c r="AI150" s="782"/>
      <c r="AJ150" s="782"/>
      <c r="AK150" s="782">
        <f>'O2'!AK150</f>
        <v>0</v>
      </c>
      <c r="AL150" s="782"/>
      <c r="AM150" s="782"/>
      <c r="AN150" s="782"/>
      <c r="AO150" s="782"/>
      <c r="AP150" s="782"/>
      <c r="AQ150" s="782"/>
      <c r="AR150" s="851">
        <f t="shared" si="19"/>
        <v>0</v>
      </c>
      <c r="AS150" s="851"/>
      <c r="AT150" s="851"/>
      <c r="AU150" s="851"/>
      <c r="AV150" s="851"/>
      <c r="AW150" s="851"/>
      <c r="AX150" s="851"/>
      <c r="AY150" s="373">
        <f>'O1'!BI150</f>
        <v>0</v>
      </c>
      <c r="AZ150" s="709">
        <f t="shared" si="20"/>
        <v>0</v>
      </c>
      <c r="BA150" s="709"/>
      <c r="BB150" s="709"/>
      <c r="BC150" s="709"/>
      <c r="BD150" s="709"/>
      <c r="BE150" s="709">
        <f t="shared" si="21"/>
        <v>0</v>
      </c>
      <c r="BF150" s="709"/>
      <c r="BG150" s="709"/>
      <c r="BH150" s="709"/>
      <c r="BI150" s="709"/>
      <c r="BJ150" s="709"/>
      <c r="BK150" s="709"/>
      <c r="BL150" s="782">
        <f t="shared" si="22"/>
        <v>0</v>
      </c>
      <c r="BM150" s="782"/>
      <c r="BN150" s="782"/>
      <c r="BO150" s="782"/>
      <c r="BP150" s="782"/>
      <c r="BQ150" s="782"/>
      <c r="BR150" s="782"/>
      <c r="BS150" s="564">
        <f t="shared" si="23"/>
        <v>0</v>
      </c>
      <c r="BT150" s="178"/>
      <c r="BV150" s="211">
        <f t="shared" si="24"/>
        <v>2</v>
      </c>
      <c r="BW150" s="212" t="str">
        <f t="shared" si="25"/>
        <v/>
      </c>
      <c r="BX150" s="213" t="str">
        <f t="shared" si="26"/>
        <v xml:space="preserve"> </v>
      </c>
      <c r="BY150" s="199"/>
      <c r="BZ150" s="249">
        <f>IF(AND(AY150&lt;&gt;"R",AY150&lt;&gt;"C",AY150&lt;&gt;"CF",AY150&lt;&gt;"F")=TRUE,BL150*'Q3'!$CA$20,IF(BS150="R",BL150,0))</f>
        <v>0</v>
      </c>
      <c r="CA150" s="249">
        <f>IF(AND(AY150&lt;&gt;"R",AY150&lt;&gt;"C",AY150&lt;&gt;"CF",AY150&lt;&gt;"F")=TRUE,BL150*'Q3'!$CA$21,IF(BS150="C",BL150,0))</f>
        <v>0</v>
      </c>
      <c r="CB150" s="249">
        <f>IF(AND(AY150&lt;&gt;"R",AY150&lt;&gt;"C",AY150&lt;&gt;"CF",AY150&lt;&gt;"F")=TRUE,BL150*'Q3'!$CA$22,IF(BS150="CF",BL150,0))</f>
        <v>0</v>
      </c>
      <c r="CC150" s="249">
        <f>IF(AND(AY150&lt;&gt;"R",AY150&lt;&gt;"C",AY150&lt;&gt;"CF",AY150&lt;&gt;"F")=TRUE,BL150*'Q3'!$CA$23,IF(BS150="F",BL150,0))</f>
        <v>0</v>
      </c>
      <c r="CD150" s="478">
        <f t="shared" si="27"/>
        <v>0</v>
      </c>
      <c r="CE150" s="29">
        <f>'O2'!B150</f>
        <v>0</v>
      </c>
      <c r="CF150" s="29">
        <f>'O2'!G150</f>
        <v>0</v>
      </c>
      <c r="CG150" s="29">
        <f>'O2'!AC150</f>
        <v>0</v>
      </c>
    </row>
    <row r="151" spans="2:85" ht="9.9499999999999993" customHeight="1">
      <c r="B151" s="867">
        <f>'O1'!B151</f>
        <v>0</v>
      </c>
      <c r="C151" s="868"/>
      <c r="D151" s="868"/>
      <c r="E151" s="868"/>
      <c r="F151" s="868"/>
      <c r="G151" s="869">
        <f>'O1'!G151</f>
        <v>0</v>
      </c>
      <c r="H151" s="869"/>
      <c r="I151" s="869"/>
      <c r="J151" s="869"/>
      <c r="K151" s="869"/>
      <c r="L151" s="869"/>
      <c r="M151" s="869"/>
      <c r="N151" s="869"/>
      <c r="O151" s="869"/>
      <c r="P151" s="869"/>
      <c r="Q151" s="869"/>
      <c r="R151" s="869"/>
      <c r="S151" s="869"/>
      <c r="T151" s="869"/>
      <c r="U151" s="869"/>
      <c r="V151" s="869"/>
      <c r="W151" s="869"/>
      <c r="X151" s="869"/>
      <c r="Y151" s="869"/>
      <c r="Z151" s="869"/>
      <c r="AA151" s="869"/>
      <c r="AB151" s="869"/>
      <c r="AC151" s="870">
        <f>'O1'!AC151</f>
        <v>0</v>
      </c>
      <c r="AD151" s="870"/>
      <c r="AE151" s="870"/>
      <c r="AF151" s="782">
        <f>'O1'!AF151</f>
        <v>0</v>
      </c>
      <c r="AG151" s="782"/>
      <c r="AH151" s="782"/>
      <c r="AI151" s="782"/>
      <c r="AJ151" s="782"/>
      <c r="AK151" s="782">
        <f>'O2'!AK151</f>
        <v>0</v>
      </c>
      <c r="AL151" s="782"/>
      <c r="AM151" s="782"/>
      <c r="AN151" s="782"/>
      <c r="AO151" s="782"/>
      <c r="AP151" s="782"/>
      <c r="AQ151" s="782"/>
      <c r="AR151" s="851">
        <f t="shared" si="19"/>
        <v>0</v>
      </c>
      <c r="AS151" s="851"/>
      <c r="AT151" s="851"/>
      <c r="AU151" s="851"/>
      <c r="AV151" s="851"/>
      <c r="AW151" s="851"/>
      <c r="AX151" s="851"/>
      <c r="AY151" s="373">
        <f>'O1'!BI151</f>
        <v>0</v>
      </c>
      <c r="AZ151" s="709">
        <f t="shared" si="20"/>
        <v>0</v>
      </c>
      <c r="BA151" s="709"/>
      <c r="BB151" s="709"/>
      <c r="BC151" s="709"/>
      <c r="BD151" s="709"/>
      <c r="BE151" s="709">
        <f t="shared" si="21"/>
        <v>0</v>
      </c>
      <c r="BF151" s="709"/>
      <c r="BG151" s="709"/>
      <c r="BH151" s="709"/>
      <c r="BI151" s="709"/>
      <c r="BJ151" s="709"/>
      <c r="BK151" s="709"/>
      <c r="BL151" s="782">
        <f t="shared" si="22"/>
        <v>0</v>
      </c>
      <c r="BM151" s="782"/>
      <c r="BN151" s="782"/>
      <c r="BO151" s="782"/>
      <c r="BP151" s="782"/>
      <c r="BQ151" s="782"/>
      <c r="BR151" s="782"/>
      <c r="BS151" s="564">
        <f t="shared" si="23"/>
        <v>0</v>
      </c>
      <c r="BT151" s="178"/>
      <c r="BV151" s="211">
        <f t="shared" si="24"/>
        <v>2</v>
      </c>
      <c r="BW151" s="212" t="str">
        <f t="shared" si="25"/>
        <v/>
      </c>
      <c r="BX151" s="213" t="str">
        <f t="shared" si="26"/>
        <v xml:space="preserve"> </v>
      </c>
      <c r="BY151" s="199"/>
      <c r="BZ151" s="249">
        <f>IF(AND(AY151&lt;&gt;"R",AY151&lt;&gt;"C",AY151&lt;&gt;"CF",AY151&lt;&gt;"F")=TRUE,BL151*'Q3'!$CA$20,IF(BS151="R",BL151,0))</f>
        <v>0</v>
      </c>
      <c r="CA151" s="249">
        <f>IF(AND(AY151&lt;&gt;"R",AY151&lt;&gt;"C",AY151&lt;&gt;"CF",AY151&lt;&gt;"F")=TRUE,BL151*'Q3'!$CA$21,IF(BS151="C",BL151,0))</f>
        <v>0</v>
      </c>
      <c r="CB151" s="249">
        <f>IF(AND(AY151&lt;&gt;"R",AY151&lt;&gt;"C",AY151&lt;&gt;"CF",AY151&lt;&gt;"F")=TRUE,BL151*'Q3'!$CA$22,IF(BS151="CF",BL151,0))</f>
        <v>0</v>
      </c>
      <c r="CC151" s="249">
        <f>IF(AND(AY151&lt;&gt;"R",AY151&lt;&gt;"C",AY151&lt;&gt;"CF",AY151&lt;&gt;"F")=TRUE,BL151*'Q3'!$CA$23,IF(BS151="F",BL151,0))</f>
        <v>0</v>
      </c>
      <c r="CD151" s="478">
        <f t="shared" si="27"/>
        <v>0</v>
      </c>
      <c r="CE151" s="29">
        <f>'O2'!B151</f>
        <v>0</v>
      </c>
      <c r="CF151" s="29">
        <f>'O2'!G151</f>
        <v>0</v>
      </c>
      <c r="CG151" s="29">
        <f>'O2'!AC151</f>
        <v>0</v>
      </c>
    </row>
    <row r="152" spans="2:85" ht="9.9499999999999993" customHeight="1">
      <c r="B152" s="867">
        <f>'O1'!B152</f>
        <v>0</v>
      </c>
      <c r="C152" s="868"/>
      <c r="D152" s="868"/>
      <c r="E152" s="868"/>
      <c r="F152" s="868"/>
      <c r="G152" s="869">
        <f>'O1'!G152</f>
        <v>0</v>
      </c>
      <c r="H152" s="869"/>
      <c r="I152" s="869"/>
      <c r="J152" s="869"/>
      <c r="K152" s="869"/>
      <c r="L152" s="869"/>
      <c r="M152" s="869"/>
      <c r="N152" s="869"/>
      <c r="O152" s="869"/>
      <c r="P152" s="869"/>
      <c r="Q152" s="869"/>
      <c r="R152" s="869"/>
      <c r="S152" s="869"/>
      <c r="T152" s="869"/>
      <c r="U152" s="869"/>
      <c r="V152" s="869"/>
      <c r="W152" s="869"/>
      <c r="X152" s="869"/>
      <c r="Y152" s="869"/>
      <c r="Z152" s="869"/>
      <c r="AA152" s="869"/>
      <c r="AB152" s="869"/>
      <c r="AC152" s="870">
        <f>'O1'!AC152</f>
        <v>0</v>
      </c>
      <c r="AD152" s="870"/>
      <c r="AE152" s="870"/>
      <c r="AF152" s="782">
        <f>'O1'!AF152</f>
        <v>0</v>
      </c>
      <c r="AG152" s="782"/>
      <c r="AH152" s="782"/>
      <c r="AI152" s="782"/>
      <c r="AJ152" s="782"/>
      <c r="AK152" s="782">
        <f>'O2'!AK152</f>
        <v>0</v>
      </c>
      <c r="AL152" s="782"/>
      <c r="AM152" s="782"/>
      <c r="AN152" s="782"/>
      <c r="AO152" s="782"/>
      <c r="AP152" s="782"/>
      <c r="AQ152" s="782"/>
      <c r="AR152" s="851">
        <f t="shared" si="19"/>
        <v>0</v>
      </c>
      <c r="AS152" s="851"/>
      <c r="AT152" s="851"/>
      <c r="AU152" s="851"/>
      <c r="AV152" s="851"/>
      <c r="AW152" s="851"/>
      <c r="AX152" s="851"/>
      <c r="AY152" s="373">
        <f>'O1'!BI152</f>
        <v>0</v>
      </c>
      <c r="AZ152" s="709">
        <f t="shared" si="20"/>
        <v>0</v>
      </c>
      <c r="BA152" s="709"/>
      <c r="BB152" s="709"/>
      <c r="BC152" s="709"/>
      <c r="BD152" s="709"/>
      <c r="BE152" s="709">
        <f t="shared" si="21"/>
        <v>0</v>
      </c>
      <c r="BF152" s="709"/>
      <c r="BG152" s="709"/>
      <c r="BH152" s="709"/>
      <c r="BI152" s="709"/>
      <c r="BJ152" s="709"/>
      <c r="BK152" s="709"/>
      <c r="BL152" s="782">
        <f t="shared" si="22"/>
        <v>0</v>
      </c>
      <c r="BM152" s="782"/>
      <c r="BN152" s="782"/>
      <c r="BO152" s="782"/>
      <c r="BP152" s="782"/>
      <c r="BQ152" s="782"/>
      <c r="BR152" s="782"/>
      <c r="BS152" s="564">
        <f t="shared" si="23"/>
        <v>0</v>
      </c>
      <c r="BT152" s="178"/>
      <c r="BV152" s="211">
        <f t="shared" si="24"/>
        <v>2</v>
      </c>
      <c r="BW152" s="212" t="str">
        <f t="shared" si="25"/>
        <v/>
      </c>
      <c r="BX152" s="213" t="str">
        <f t="shared" si="26"/>
        <v xml:space="preserve"> </v>
      </c>
      <c r="BY152" s="199"/>
      <c r="BZ152" s="249">
        <f>IF(AND(AY152&lt;&gt;"R",AY152&lt;&gt;"C",AY152&lt;&gt;"CF",AY152&lt;&gt;"F")=TRUE,BL152*'Q3'!$CA$20,IF(BS152="R",BL152,0))</f>
        <v>0</v>
      </c>
      <c r="CA152" s="249">
        <f>IF(AND(AY152&lt;&gt;"R",AY152&lt;&gt;"C",AY152&lt;&gt;"CF",AY152&lt;&gt;"F")=TRUE,BL152*'Q3'!$CA$21,IF(BS152="C",BL152,0))</f>
        <v>0</v>
      </c>
      <c r="CB152" s="249">
        <f>IF(AND(AY152&lt;&gt;"R",AY152&lt;&gt;"C",AY152&lt;&gt;"CF",AY152&lt;&gt;"F")=TRUE,BL152*'Q3'!$CA$22,IF(BS152="CF",BL152,0))</f>
        <v>0</v>
      </c>
      <c r="CC152" s="249">
        <f>IF(AND(AY152&lt;&gt;"R",AY152&lt;&gt;"C",AY152&lt;&gt;"CF",AY152&lt;&gt;"F")=TRUE,BL152*'Q3'!$CA$23,IF(BS152="F",BL152,0))</f>
        <v>0</v>
      </c>
      <c r="CD152" s="478">
        <f t="shared" si="27"/>
        <v>0</v>
      </c>
      <c r="CE152" s="29">
        <f>'O2'!B152</f>
        <v>0</v>
      </c>
      <c r="CF152" s="29">
        <f>'O2'!G152</f>
        <v>0</v>
      </c>
      <c r="CG152" s="29">
        <f>'O2'!AC152</f>
        <v>0</v>
      </c>
    </row>
    <row r="153" spans="2:85" ht="9.9499999999999993" customHeight="1">
      <c r="B153" s="867">
        <f>'O1'!B153</f>
        <v>0</v>
      </c>
      <c r="C153" s="868"/>
      <c r="D153" s="868"/>
      <c r="E153" s="868"/>
      <c r="F153" s="868"/>
      <c r="G153" s="869">
        <f>'O1'!G153</f>
        <v>0</v>
      </c>
      <c r="H153" s="869"/>
      <c r="I153" s="869"/>
      <c r="J153" s="869"/>
      <c r="K153" s="869"/>
      <c r="L153" s="869"/>
      <c r="M153" s="869"/>
      <c r="N153" s="869"/>
      <c r="O153" s="869"/>
      <c r="P153" s="869"/>
      <c r="Q153" s="869"/>
      <c r="R153" s="869"/>
      <c r="S153" s="869"/>
      <c r="T153" s="869"/>
      <c r="U153" s="869"/>
      <c r="V153" s="869"/>
      <c r="W153" s="869"/>
      <c r="X153" s="869"/>
      <c r="Y153" s="869"/>
      <c r="Z153" s="869"/>
      <c r="AA153" s="869"/>
      <c r="AB153" s="869"/>
      <c r="AC153" s="870">
        <f>'O1'!AC153</f>
        <v>0</v>
      </c>
      <c r="AD153" s="870"/>
      <c r="AE153" s="870"/>
      <c r="AF153" s="782">
        <f>'O1'!AF153</f>
        <v>0</v>
      </c>
      <c r="AG153" s="782"/>
      <c r="AH153" s="782"/>
      <c r="AI153" s="782"/>
      <c r="AJ153" s="782"/>
      <c r="AK153" s="782">
        <f>'O2'!AK153</f>
        <v>0</v>
      </c>
      <c r="AL153" s="782"/>
      <c r="AM153" s="782"/>
      <c r="AN153" s="782"/>
      <c r="AO153" s="782"/>
      <c r="AP153" s="782"/>
      <c r="AQ153" s="782"/>
      <c r="AR153" s="851">
        <f t="shared" si="19"/>
        <v>0</v>
      </c>
      <c r="AS153" s="851"/>
      <c r="AT153" s="851"/>
      <c r="AU153" s="851"/>
      <c r="AV153" s="851"/>
      <c r="AW153" s="851"/>
      <c r="AX153" s="851"/>
      <c r="AY153" s="373">
        <f>'O1'!BI153</f>
        <v>0</v>
      </c>
      <c r="AZ153" s="709">
        <f t="shared" si="20"/>
        <v>0</v>
      </c>
      <c r="BA153" s="709"/>
      <c r="BB153" s="709"/>
      <c r="BC153" s="709"/>
      <c r="BD153" s="709"/>
      <c r="BE153" s="709">
        <f t="shared" si="21"/>
        <v>0</v>
      </c>
      <c r="BF153" s="709"/>
      <c r="BG153" s="709"/>
      <c r="BH153" s="709"/>
      <c r="BI153" s="709"/>
      <c r="BJ153" s="709"/>
      <c r="BK153" s="709"/>
      <c r="BL153" s="782">
        <f t="shared" si="22"/>
        <v>0</v>
      </c>
      <c r="BM153" s="782"/>
      <c r="BN153" s="782"/>
      <c r="BO153" s="782"/>
      <c r="BP153" s="782"/>
      <c r="BQ153" s="782"/>
      <c r="BR153" s="782"/>
      <c r="BS153" s="564">
        <f t="shared" si="23"/>
        <v>0</v>
      </c>
      <c r="BT153" s="178"/>
      <c r="BV153" s="211">
        <f t="shared" si="24"/>
        <v>2</v>
      </c>
      <c r="BW153" s="212" t="str">
        <f t="shared" si="25"/>
        <v/>
      </c>
      <c r="BX153" s="213" t="str">
        <f t="shared" si="26"/>
        <v xml:space="preserve"> </v>
      </c>
      <c r="BY153" s="199"/>
      <c r="BZ153" s="249">
        <f>IF(AND(AY153&lt;&gt;"R",AY153&lt;&gt;"C",AY153&lt;&gt;"CF",AY153&lt;&gt;"F")=TRUE,BL153*'Q3'!$CA$20,IF(BS153="R",BL153,0))</f>
        <v>0</v>
      </c>
      <c r="CA153" s="249">
        <f>IF(AND(AY153&lt;&gt;"R",AY153&lt;&gt;"C",AY153&lt;&gt;"CF",AY153&lt;&gt;"F")=TRUE,BL153*'Q3'!$CA$21,IF(BS153="C",BL153,0))</f>
        <v>0</v>
      </c>
      <c r="CB153" s="249">
        <f>IF(AND(AY153&lt;&gt;"R",AY153&lt;&gt;"C",AY153&lt;&gt;"CF",AY153&lt;&gt;"F")=TRUE,BL153*'Q3'!$CA$22,IF(BS153="CF",BL153,0))</f>
        <v>0</v>
      </c>
      <c r="CC153" s="249">
        <f>IF(AND(AY153&lt;&gt;"R",AY153&lt;&gt;"C",AY153&lt;&gt;"CF",AY153&lt;&gt;"F")=TRUE,BL153*'Q3'!$CA$23,IF(BS153="F",BL153,0))</f>
        <v>0</v>
      </c>
      <c r="CD153" s="478">
        <f t="shared" si="27"/>
        <v>0</v>
      </c>
      <c r="CE153" s="29">
        <f>'O2'!B153</f>
        <v>0</v>
      </c>
      <c r="CF153" s="29">
        <f>'O2'!G153</f>
        <v>0</v>
      </c>
      <c r="CG153" s="29">
        <f>'O2'!AC153</f>
        <v>0</v>
      </c>
    </row>
    <row r="154" spans="2:85" ht="9.9499999999999993" customHeight="1">
      <c r="B154" s="867">
        <f>'O1'!B154</f>
        <v>0</v>
      </c>
      <c r="C154" s="868"/>
      <c r="D154" s="868"/>
      <c r="E154" s="868"/>
      <c r="F154" s="868"/>
      <c r="G154" s="869">
        <f>'O1'!G154</f>
        <v>0</v>
      </c>
      <c r="H154" s="869"/>
      <c r="I154" s="869"/>
      <c r="J154" s="869"/>
      <c r="K154" s="869"/>
      <c r="L154" s="869"/>
      <c r="M154" s="869"/>
      <c r="N154" s="869"/>
      <c r="O154" s="869"/>
      <c r="P154" s="869"/>
      <c r="Q154" s="869"/>
      <c r="R154" s="869"/>
      <c r="S154" s="869"/>
      <c r="T154" s="869"/>
      <c r="U154" s="869"/>
      <c r="V154" s="869"/>
      <c r="W154" s="869"/>
      <c r="X154" s="869"/>
      <c r="Y154" s="869"/>
      <c r="Z154" s="869"/>
      <c r="AA154" s="869"/>
      <c r="AB154" s="869"/>
      <c r="AC154" s="870">
        <f>'O1'!AC154</f>
        <v>0</v>
      </c>
      <c r="AD154" s="870"/>
      <c r="AE154" s="870"/>
      <c r="AF154" s="782">
        <f>'O1'!AF154</f>
        <v>0</v>
      </c>
      <c r="AG154" s="782"/>
      <c r="AH154" s="782"/>
      <c r="AI154" s="782"/>
      <c r="AJ154" s="782"/>
      <c r="AK154" s="782">
        <f>'O2'!AK154</f>
        <v>0</v>
      </c>
      <c r="AL154" s="782"/>
      <c r="AM154" s="782"/>
      <c r="AN154" s="782"/>
      <c r="AO154" s="782"/>
      <c r="AP154" s="782"/>
      <c r="AQ154" s="782"/>
      <c r="AR154" s="851">
        <f t="shared" si="19"/>
        <v>0</v>
      </c>
      <c r="AS154" s="851"/>
      <c r="AT154" s="851"/>
      <c r="AU154" s="851"/>
      <c r="AV154" s="851"/>
      <c r="AW154" s="851"/>
      <c r="AX154" s="851"/>
      <c r="AY154" s="373">
        <f>'O1'!BI154</f>
        <v>0</v>
      </c>
      <c r="AZ154" s="709">
        <f t="shared" si="20"/>
        <v>0</v>
      </c>
      <c r="BA154" s="709"/>
      <c r="BB154" s="709"/>
      <c r="BC154" s="709"/>
      <c r="BD154" s="709"/>
      <c r="BE154" s="709">
        <f t="shared" si="21"/>
        <v>0</v>
      </c>
      <c r="BF154" s="709"/>
      <c r="BG154" s="709"/>
      <c r="BH154" s="709"/>
      <c r="BI154" s="709"/>
      <c r="BJ154" s="709"/>
      <c r="BK154" s="709"/>
      <c r="BL154" s="782">
        <f t="shared" si="22"/>
        <v>0</v>
      </c>
      <c r="BM154" s="782"/>
      <c r="BN154" s="782"/>
      <c r="BO154" s="782"/>
      <c r="BP154" s="782"/>
      <c r="BQ154" s="782"/>
      <c r="BR154" s="782"/>
      <c r="BS154" s="564">
        <f t="shared" si="23"/>
        <v>0</v>
      </c>
      <c r="BT154" s="178"/>
      <c r="BV154" s="211">
        <f t="shared" si="24"/>
        <v>2</v>
      </c>
      <c r="BW154" s="212" t="str">
        <f t="shared" si="25"/>
        <v/>
      </c>
      <c r="BX154" s="213" t="str">
        <f t="shared" si="26"/>
        <v xml:space="preserve"> </v>
      </c>
      <c r="BY154" s="199"/>
      <c r="BZ154" s="249">
        <f>IF(AND(AY154&lt;&gt;"R",AY154&lt;&gt;"C",AY154&lt;&gt;"CF",AY154&lt;&gt;"F")=TRUE,BL154*'Q3'!$CA$20,IF(BS154="R",BL154,0))</f>
        <v>0</v>
      </c>
      <c r="CA154" s="249">
        <f>IF(AND(AY154&lt;&gt;"R",AY154&lt;&gt;"C",AY154&lt;&gt;"CF",AY154&lt;&gt;"F")=TRUE,BL154*'Q3'!$CA$21,IF(BS154="C",BL154,0))</f>
        <v>0</v>
      </c>
      <c r="CB154" s="249">
        <f>IF(AND(AY154&lt;&gt;"R",AY154&lt;&gt;"C",AY154&lt;&gt;"CF",AY154&lt;&gt;"F")=TRUE,BL154*'Q3'!$CA$22,IF(BS154="CF",BL154,0))</f>
        <v>0</v>
      </c>
      <c r="CC154" s="249">
        <f>IF(AND(AY154&lt;&gt;"R",AY154&lt;&gt;"C",AY154&lt;&gt;"CF",AY154&lt;&gt;"F")=TRUE,BL154*'Q3'!$CA$23,IF(BS154="F",BL154,0))</f>
        <v>0</v>
      </c>
      <c r="CD154" s="478">
        <f t="shared" si="27"/>
        <v>0</v>
      </c>
      <c r="CE154" s="29">
        <f>'O2'!B154</f>
        <v>0</v>
      </c>
      <c r="CF154" s="29">
        <f>'O2'!G154</f>
        <v>0</v>
      </c>
      <c r="CG154" s="29">
        <f>'O2'!AC154</f>
        <v>0</v>
      </c>
    </row>
    <row r="155" spans="2:85" ht="9.9499999999999993" customHeight="1">
      <c r="B155" s="867">
        <f>'O1'!B155</f>
        <v>0</v>
      </c>
      <c r="C155" s="868"/>
      <c r="D155" s="868"/>
      <c r="E155" s="868"/>
      <c r="F155" s="868"/>
      <c r="G155" s="869">
        <f>'O1'!G155</f>
        <v>0</v>
      </c>
      <c r="H155" s="869"/>
      <c r="I155" s="869"/>
      <c r="J155" s="869"/>
      <c r="K155" s="869"/>
      <c r="L155" s="869"/>
      <c r="M155" s="869"/>
      <c r="N155" s="869"/>
      <c r="O155" s="869"/>
      <c r="P155" s="869"/>
      <c r="Q155" s="869"/>
      <c r="R155" s="869"/>
      <c r="S155" s="869"/>
      <c r="T155" s="869"/>
      <c r="U155" s="869"/>
      <c r="V155" s="869"/>
      <c r="W155" s="869"/>
      <c r="X155" s="869"/>
      <c r="Y155" s="869"/>
      <c r="Z155" s="869"/>
      <c r="AA155" s="869"/>
      <c r="AB155" s="869"/>
      <c r="AC155" s="870">
        <f>'O1'!AC155</f>
        <v>0</v>
      </c>
      <c r="AD155" s="870"/>
      <c r="AE155" s="870"/>
      <c r="AF155" s="782">
        <f>'O1'!AF155</f>
        <v>0</v>
      </c>
      <c r="AG155" s="782"/>
      <c r="AH155" s="782"/>
      <c r="AI155" s="782"/>
      <c r="AJ155" s="782"/>
      <c r="AK155" s="782">
        <f>'O2'!AK155</f>
        <v>0</v>
      </c>
      <c r="AL155" s="782"/>
      <c r="AM155" s="782"/>
      <c r="AN155" s="782"/>
      <c r="AO155" s="782"/>
      <c r="AP155" s="782"/>
      <c r="AQ155" s="782"/>
      <c r="AR155" s="851">
        <f t="shared" si="19"/>
        <v>0</v>
      </c>
      <c r="AS155" s="851"/>
      <c r="AT155" s="851"/>
      <c r="AU155" s="851"/>
      <c r="AV155" s="851"/>
      <c r="AW155" s="851"/>
      <c r="AX155" s="851"/>
      <c r="AY155" s="373">
        <f>'O1'!BI155</f>
        <v>0</v>
      </c>
      <c r="AZ155" s="709">
        <f t="shared" si="20"/>
        <v>0</v>
      </c>
      <c r="BA155" s="709"/>
      <c r="BB155" s="709"/>
      <c r="BC155" s="709"/>
      <c r="BD155" s="709"/>
      <c r="BE155" s="709">
        <f t="shared" si="21"/>
        <v>0</v>
      </c>
      <c r="BF155" s="709"/>
      <c r="BG155" s="709"/>
      <c r="BH155" s="709"/>
      <c r="BI155" s="709"/>
      <c r="BJ155" s="709"/>
      <c r="BK155" s="709"/>
      <c r="BL155" s="782">
        <f t="shared" si="22"/>
        <v>0</v>
      </c>
      <c r="BM155" s="782"/>
      <c r="BN155" s="782"/>
      <c r="BO155" s="782"/>
      <c r="BP155" s="782"/>
      <c r="BQ155" s="782"/>
      <c r="BR155" s="782"/>
      <c r="BS155" s="564">
        <f t="shared" si="23"/>
        <v>0</v>
      </c>
      <c r="BT155" s="178"/>
      <c r="BV155" s="211">
        <f t="shared" si="24"/>
        <v>2</v>
      </c>
      <c r="BW155" s="212" t="str">
        <f t="shared" si="25"/>
        <v/>
      </c>
      <c r="BX155" s="213" t="str">
        <f t="shared" si="26"/>
        <v xml:space="preserve"> </v>
      </c>
      <c r="BY155" s="199"/>
      <c r="BZ155" s="249">
        <f>IF(AND(AY155&lt;&gt;"R",AY155&lt;&gt;"C",AY155&lt;&gt;"CF",AY155&lt;&gt;"F")=TRUE,BL155*'Q3'!$CA$20,IF(BS155="R",BL155,0))</f>
        <v>0</v>
      </c>
      <c r="CA155" s="249">
        <f>IF(AND(AY155&lt;&gt;"R",AY155&lt;&gt;"C",AY155&lt;&gt;"CF",AY155&lt;&gt;"F")=TRUE,BL155*'Q3'!$CA$21,IF(BS155="C",BL155,0))</f>
        <v>0</v>
      </c>
      <c r="CB155" s="249">
        <f>IF(AND(AY155&lt;&gt;"R",AY155&lt;&gt;"C",AY155&lt;&gt;"CF",AY155&lt;&gt;"F")=TRUE,BL155*'Q3'!$CA$22,IF(BS155="CF",BL155,0))</f>
        <v>0</v>
      </c>
      <c r="CC155" s="249">
        <f>IF(AND(AY155&lt;&gt;"R",AY155&lt;&gt;"C",AY155&lt;&gt;"CF",AY155&lt;&gt;"F")=TRUE,BL155*'Q3'!$CA$23,IF(BS155="F",BL155,0))</f>
        <v>0</v>
      </c>
      <c r="CD155" s="478">
        <f t="shared" si="27"/>
        <v>0</v>
      </c>
      <c r="CE155" s="29">
        <f>'O2'!B155</f>
        <v>0</v>
      </c>
      <c r="CF155" s="29">
        <f>'O2'!G155</f>
        <v>0</v>
      </c>
      <c r="CG155" s="29">
        <f>'O2'!AC155</f>
        <v>0</v>
      </c>
    </row>
    <row r="156" spans="2:85" ht="9.9499999999999993" customHeight="1">
      <c r="B156" s="867">
        <f>'O1'!B156</f>
        <v>0</v>
      </c>
      <c r="C156" s="868"/>
      <c r="D156" s="868"/>
      <c r="E156" s="868"/>
      <c r="F156" s="868"/>
      <c r="G156" s="869">
        <f>'O1'!G156</f>
        <v>0</v>
      </c>
      <c r="H156" s="869"/>
      <c r="I156" s="869"/>
      <c r="J156" s="869"/>
      <c r="K156" s="869"/>
      <c r="L156" s="869"/>
      <c r="M156" s="869"/>
      <c r="N156" s="869"/>
      <c r="O156" s="869"/>
      <c r="P156" s="869"/>
      <c r="Q156" s="869"/>
      <c r="R156" s="869"/>
      <c r="S156" s="869"/>
      <c r="T156" s="869"/>
      <c r="U156" s="869"/>
      <c r="V156" s="869"/>
      <c r="W156" s="869"/>
      <c r="X156" s="869"/>
      <c r="Y156" s="869"/>
      <c r="Z156" s="869"/>
      <c r="AA156" s="869"/>
      <c r="AB156" s="869"/>
      <c r="AC156" s="870">
        <f>'O1'!AC156</f>
        <v>0</v>
      </c>
      <c r="AD156" s="870"/>
      <c r="AE156" s="870"/>
      <c r="AF156" s="782">
        <f>'O1'!AF156</f>
        <v>0</v>
      </c>
      <c r="AG156" s="782"/>
      <c r="AH156" s="782"/>
      <c r="AI156" s="782"/>
      <c r="AJ156" s="782"/>
      <c r="AK156" s="782">
        <f>'O2'!AK156</f>
        <v>0</v>
      </c>
      <c r="AL156" s="782"/>
      <c r="AM156" s="782"/>
      <c r="AN156" s="782"/>
      <c r="AO156" s="782"/>
      <c r="AP156" s="782"/>
      <c r="AQ156" s="782"/>
      <c r="AR156" s="851">
        <f t="shared" si="19"/>
        <v>0</v>
      </c>
      <c r="AS156" s="851"/>
      <c r="AT156" s="851"/>
      <c r="AU156" s="851"/>
      <c r="AV156" s="851"/>
      <c r="AW156" s="851"/>
      <c r="AX156" s="851"/>
      <c r="AY156" s="373">
        <f>'O1'!BI156</f>
        <v>0</v>
      </c>
      <c r="AZ156" s="709">
        <f t="shared" si="20"/>
        <v>0</v>
      </c>
      <c r="BA156" s="709"/>
      <c r="BB156" s="709"/>
      <c r="BC156" s="709"/>
      <c r="BD156" s="709"/>
      <c r="BE156" s="709">
        <f t="shared" si="21"/>
        <v>0</v>
      </c>
      <c r="BF156" s="709"/>
      <c r="BG156" s="709"/>
      <c r="BH156" s="709"/>
      <c r="BI156" s="709"/>
      <c r="BJ156" s="709"/>
      <c r="BK156" s="709"/>
      <c r="BL156" s="782">
        <f t="shared" si="22"/>
        <v>0</v>
      </c>
      <c r="BM156" s="782"/>
      <c r="BN156" s="782"/>
      <c r="BO156" s="782"/>
      <c r="BP156" s="782"/>
      <c r="BQ156" s="782"/>
      <c r="BR156" s="782"/>
      <c r="BS156" s="564">
        <f t="shared" si="23"/>
        <v>0</v>
      </c>
      <c r="BT156" s="178"/>
      <c r="BV156" s="211">
        <f t="shared" si="24"/>
        <v>2</v>
      </c>
      <c r="BW156" s="212" t="str">
        <f t="shared" si="25"/>
        <v/>
      </c>
      <c r="BX156" s="213" t="str">
        <f t="shared" si="26"/>
        <v xml:space="preserve"> </v>
      </c>
      <c r="BY156" s="199"/>
      <c r="BZ156" s="249">
        <f>IF(AND(AY156&lt;&gt;"R",AY156&lt;&gt;"C",AY156&lt;&gt;"CF",AY156&lt;&gt;"F")=TRUE,BL156*'Q3'!$CA$20,IF(BS156="R",BL156,0))</f>
        <v>0</v>
      </c>
      <c r="CA156" s="249">
        <f>IF(AND(AY156&lt;&gt;"R",AY156&lt;&gt;"C",AY156&lt;&gt;"CF",AY156&lt;&gt;"F")=TRUE,BL156*'Q3'!$CA$21,IF(BS156="C",BL156,0))</f>
        <v>0</v>
      </c>
      <c r="CB156" s="249">
        <f>IF(AND(AY156&lt;&gt;"R",AY156&lt;&gt;"C",AY156&lt;&gt;"CF",AY156&lt;&gt;"F")=TRUE,BL156*'Q3'!$CA$22,IF(BS156="CF",BL156,0))</f>
        <v>0</v>
      </c>
      <c r="CC156" s="249">
        <f>IF(AND(AY156&lt;&gt;"R",AY156&lt;&gt;"C",AY156&lt;&gt;"CF",AY156&lt;&gt;"F")=TRUE,BL156*'Q3'!$CA$23,IF(BS156="F",BL156,0))</f>
        <v>0</v>
      </c>
      <c r="CD156" s="478">
        <f t="shared" si="27"/>
        <v>0</v>
      </c>
      <c r="CE156" s="29">
        <f>'O2'!B156</f>
        <v>0</v>
      </c>
      <c r="CF156" s="29">
        <f>'O2'!G156</f>
        <v>0</v>
      </c>
      <c r="CG156" s="29">
        <f>'O2'!AC156</f>
        <v>0</v>
      </c>
    </row>
    <row r="157" spans="2:85" ht="9.9499999999999993" customHeight="1">
      <c r="B157" s="867">
        <f>'O1'!B157</f>
        <v>0</v>
      </c>
      <c r="C157" s="868"/>
      <c r="D157" s="868"/>
      <c r="E157" s="868"/>
      <c r="F157" s="868"/>
      <c r="G157" s="869">
        <f>'O1'!G157</f>
        <v>0</v>
      </c>
      <c r="H157" s="869"/>
      <c r="I157" s="869"/>
      <c r="J157" s="869"/>
      <c r="K157" s="869"/>
      <c r="L157" s="869"/>
      <c r="M157" s="869"/>
      <c r="N157" s="869"/>
      <c r="O157" s="869"/>
      <c r="P157" s="869"/>
      <c r="Q157" s="869"/>
      <c r="R157" s="869"/>
      <c r="S157" s="869"/>
      <c r="T157" s="869"/>
      <c r="U157" s="869"/>
      <c r="V157" s="869"/>
      <c r="W157" s="869"/>
      <c r="X157" s="869"/>
      <c r="Y157" s="869"/>
      <c r="Z157" s="869"/>
      <c r="AA157" s="869"/>
      <c r="AB157" s="869"/>
      <c r="AC157" s="870">
        <f>'O1'!AC157</f>
        <v>0</v>
      </c>
      <c r="AD157" s="870"/>
      <c r="AE157" s="870"/>
      <c r="AF157" s="782">
        <f>'O1'!AF157</f>
        <v>0</v>
      </c>
      <c r="AG157" s="782"/>
      <c r="AH157" s="782"/>
      <c r="AI157" s="782"/>
      <c r="AJ157" s="782"/>
      <c r="AK157" s="782">
        <f>'O2'!AK157</f>
        <v>0</v>
      </c>
      <c r="AL157" s="782"/>
      <c r="AM157" s="782"/>
      <c r="AN157" s="782"/>
      <c r="AO157" s="782"/>
      <c r="AP157" s="782"/>
      <c r="AQ157" s="782"/>
      <c r="AR157" s="851">
        <f t="shared" si="19"/>
        <v>0</v>
      </c>
      <c r="AS157" s="851"/>
      <c r="AT157" s="851"/>
      <c r="AU157" s="851"/>
      <c r="AV157" s="851"/>
      <c r="AW157" s="851"/>
      <c r="AX157" s="851"/>
      <c r="AY157" s="373">
        <f>'O1'!BI157</f>
        <v>0</v>
      </c>
      <c r="AZ157" s="709">
        <f t="shared" si="20"/>
        <v>0</v>
      </c>
      <c r="BA157" s="709"/>
      <c r="BB157" s="709"/>
      <c r="BC157" s="709"/>
      <c r="BD157" s="709"/>
      <c r="BE157" s="709">
        <f t="shared" si="21"/>
        <v>0</v>
      </c>
      <c r="BF157" s="709"/>
      <c r="BG157" s="709"/>
      <c r="BH157" s="709"/>
      <c r="BI157" s="709"/>
      <c r="BJ157" s="709"/>
      <c r="BK157" s="709"/>
      <c r="BL157" s="782">
        <f t="shared" si="22"/>
        <v>0</v>
      </c>
      <c r="BM157" s="782"/>
      <c r="BN157" s="782"/>
      <c r="BO157" s="782"/>
      <c r="BP157" s="782"/>
      <c r="BQ157" s="782"/>
      <c r="BR157" s="782"/>
      <c r="BS157" s="564">
        <f t="shared" si="23"/>
        <v>0</v>
      </c>
      <c r="BT157" s="178"/>
      <c r="BV157" s="211">
        <f t="shared" si="24"/>
        <v>2</v>
      </c>
      <c r="BW157" s="212" t="str">
        <f t="shared" si="25"/>
        <v/>
      </c>
      <c r="BX157" s="213" t="str">
        <f t="shared" si="26"/>
        <v xml:space="preserve"> </v>
      </c>
      <c r="BY157" s="199"/>
      <c r="BZ157" s="249">
        <f>IF(AND(AY157&lt;&gt;"R",AY157&lt;&gt;"C",AY157&lt;&gt;"CF",AY157&lt;&gt;"F")=TRUE,BL157*'Q3'!$CA$20,IF(BS157="R",BL157,0))</f>
        <v>0</v>
      </c>
      <c r="CA157" s="249">
        <f>IF(AND(AY157&lt;&gt;"R",AY157&lt;&gt;"C",AY157&lt;&gt;"CF",AY157&lt;&gt;"F")=TRUE,BL157*'Q3'!$CA$21,IF(BS157="C",BL157,0))</f>
        <v>0</v>
      </c>
      <c r="CB157" s="249">
        <f>IF(AND(AY157&lt;&gt;"R",AY157&lt;&gt;"C",AY157&lt;&gt;"CF",AY157&lt;&gt;"F")=TRUE,BL157*'Q3'!$CA$22,IF(BS157="CF",BL157,0))</f>
        <v>0</v>
      </c>
      <c r="CC157" s="249">
        <f>IF(AND(AY157&lt;&gt;"R",AY157&lt;&gt;"C",AY157&lt;&gt;"CF",AY157&lt;&gt;"F")=TRUE,BL157*'Q3'!$CA$23,IF(BS157="F",BL157,0))</f>
        <v>0</v>
      </c>
      <c r="CD157" s="478">
        <f t="shared" si="27"/>
        <v>0</v>
      </c>
      <c r="CE157" s="29">
        <f>'O2'!B157</f>
        <v>0</v>
      </c>
      <c r="CF157" s="29">
        <f>'O2'!G157</f>
        <v>0</v>
      </c>
      <c r="CG157" s="29">
        <f>'O2'!AC157</f>
        <v>0</v>
      </c>
    </row>
    <row r="158" spans="2:85" ht="9.9499999999999993" customHeight="1">
      <c r="B158" s="867">
        <f>'O1'!B158</f>
        <v>0</v>
      </c>
      <c r="C158" s="868"/>
      <c r="D158" s="868"/>
      <c r="E158" s="868"/>
      <c r="F158" s="868"/>
      <c r="G158" s="869">
        <f>'O1'!G158</f>
        <v>0</v>
      </c>
      <c r="H158" s="869"/>
      <c r="I158" s="869"/>
      <c r="J158" s="869"/>
      <c r="K158" s="869"/>
      <c r="L158" s="869"/>
      <c r="M158" s="869"/>
      <c r="N158" s="869"/>
      <c r="O158" s="869"/>
      <c r="P158" s="869"/>
      <c r="Q158" s="869"/>
      <c r="R158" s="869"/>
      <c r="S158" s="869"/>
      <c r="T158" s="869"/>
      <c r="U158" s="869"/>
      <c r="V158" s="869"/>
      <c r="W158" s="869"/>
      <c r="X158" s="869"/>
      <c r="Y158" s="869"/>
      <c r="Z158" s="869"/>
      <c r="AA158" s="869"/>
      <c r="AB158" s="869"/>
      <c r="AC158" s="870">
        <f>'O1'!AC158</f>
        <v>0</v>
      </c>
      <c r="AD158" s="870"/>
      <c r="AE158" s="870"/>
      <c r="AF158" s="782">
        <f>'O1'!AF158</f>
        <v>0</v>
      </c>
      <c r="AG158" s="782"/>
      <c r="AH158" s="782"/>
      <c r="AI158" s="782"/>
      <c r="AJ158" s="782"/>
      <c r="AK158" s="782">
        <f>'O2'!AK158</f>
        <v>0</v>
      </c>
      <c r="AL158" s="782"/>
      <c r="AM158" s="782"/>
      <c r="AN158" s="782"/>
      <c r="AO158" s="782"/>
      <c r="AP158" s="782"/>
      <c r="AQ158" s="782"/>
      <c r="AR158" s="851">
        <f t="shared" si="19"/>
        <v>0</v>
      </c>
      <c r="AS158" s="851"/>
      <c r="AT158" s="851"/>
      <c r="AU158" s="851"/>
      <c r="AV158" s="851"/>
      <c r="AW158" s="851"/>
      <c r="AX158" s="851"/>
      <c r="AY158" s="373">
        <f>'O1'!BI158</f>
        <v>0</v>
      </c>
      <c r="AZ158" s="709">
        <f t="shared" si="20"/>
        <v>0</v>
      </c>
      <c r="BA158" s="709"/>
      <c r="BB158" s="709"/>
      <c r="BC158" s="709"/>
      <c r="BD158" s="709"/>
      <c r="BE158" s="709">
        <f t="shared" si="21"/>
        <v>0</v>
      </c>
      <c r="BF158" s="709"/>
      <c r="BG158" s="709"/>
      <c r="BH158" s="709"/>
      <c r="BI158" s="709"/>
      <c r="BJ158" s="709"/>
      <c r="BK158" s="709"/>
      <c r="BL158" s="782">
        <f t="shared" si="22"/>
        <v>0</v>
      </c>
      <c r="BM158" s="782"/>
      <c r="BN158" s="782"/>
      <c r="BO158" s="782"/>
      <c r="BP158" s="782"/>
      <c r="BQ158" s="782"/>
      <c r="BR158" s="782"/>
      <c r="BS158" s="564">
        <f t="shared" si="23"/>
        <v>0</v>
      </c>
      <c r="BT158" s="178"/>
      <c r="BV158" s="211">
        <f t="shared" si="24"/>
        <v>2</v>
      </c>
      <c r="BW158" s="212" t="str">
        <f t="shared" si="25"/>
        <v/>
      </c>
      <c r="BX158" s="213" t="str">
        <f t="shared" si="26"/>
        <v xml:space="preserve"> </v>
      </c>
      <c r="BY158" s="199"/>
      <c r="BZ158" s="249">
        <f>IF(AND(AY158&lt;&gt;"R",AY158&lt;&gt;"C",AY158&lt;&gt;"CF",AY158&lt;&gt;"F")=TRUE,BL158*'Q3'!$CA$20,IF(BS158="R",BL158,0))</f>
        <v>0</v>
      </c>
      <c r="CA158" s="249">
        <f>IF(AND(AY158&lt;&gt;"R",AY158&lt;&gt;"C",AY158&lt;&gt;"CF",AY158&lt;&gt;"F")=TRUE,BL158*'Q3'!$CA$21,IF(BS158="C",BL158,0))</f>
        <v>0</v>
      </c>
      <c r="CB158" s="249">
        <f>IF(AND(AY158&lt;&gt;"R",AY158&lt;&gt;"C",AY158&lt;&gt;"CF",AY158&lt;&gt;"F")=TRUE,BL158*'Q3'!$CA$22,IF(BS158="CF",BL158,0))</f>
        <v>0</v>
      </c>
      <c r="CC158" s="249">
        <f>IF(AND(AY158&lt;&gt;"R",AY158&lt;&gt;"C",AY158&lt;&gt;"CF",AY158&lt;&gt;"F")=TRUE,BL158*'Q3'!$CA$23,IF(BS158="F",BL158,0))</f>
        <v>0</v>
      </c>
      <c r="CD158" s="478">
        <f t="shared" si="27"/>
        <v>0</v>
      </c>
      <c r="CE158" s="29">
        <f>'O2'!B158</f>
        <v>0</v>
      </c>
      <c r="CF158" s="29">
        <f>'O2'!G158</f>
        <v>0</v>
      </c>
      <c r="CG158" s="29">
        <f>'O2'!AC158</f>
        <v>0</v>
      </c>
    </row>
    <row r="159" spans="2:85" ht="9.9499999999999993" customHeight="1">
      <c r="B159" s="867">
        <f>'O1'!B159</f>
        <v>0</v>
      </c>
      <c r="C159" s="868"/>
      <c r="D159" s="868"/>
      <c r="E159" s="868"/>
      <c r="F159" s="868"/>
      <c r="G159" s="869">
        <f>'O1'!G159</f>
        <v>0</v>
      </c>
      <c r="H159" s="869"/>
      <c r="I159" s="869"/>
      <c r="J159" s="869"/>
      <c r="K159" s="869"/>
      <c r="L159" s="869"/>
      <c r="M159" s="869"/>
      <c r="N159" s="869"/>
      <c r="O159" s="869"/>
      <c r="P159" s="869"/>
      <c r="Q159" s="869"/>
      <c r="R159" s="869"/>
      <c r="S159" s="869"/>
      <c r="T159" s="869"/>
      <c r="U159" s="869"/>
      <c r="V159" s="869"/>
      <c r="W159" s="869"/>
      <c r="X159" s="869"/>
      <c r="Y159" s="869"/>
      <c r="Z159" s="869"/>
      <c r="AA159" s="869"/>
      <c r="AB159" s="869"/>
      <c r="AC159" s="870">
        <f>'O1'!AC159</f>
        <v>0</v>
      </c>
      <c r="AD159" s="870"/>
      <c r="AE159" s="870"/>
      <c r="AF159" s="782">
        <f>'O1'!AF159</f>
        <v>0</v>
      </c>
      <c r="AG159" s="782"/>
      <c r="AH159" s="782"/>
      <c r="AI159" s="782"/>
      <c r="AJ159" s="782"/>
      <c r="AK159" s="782">
        <f>'O2'!AK159</f>
        <v>0</v>
      </c>
      <c r="AL159" s="782"/>
      <c r="AM159" s="782"/>
      <c r="AN159" s="782"/>
      <c r="AO159" s="782"/>
      <c r="AP159" s="782"/>
      <c r="AQ159" s="782"/>
      <c r="AR159" s="851">
        <f t="shared" si="19"/>
        <v>0</v>
      </c>
      <c r="AS159" s="851"/>
      <c r="AT159" s="851"/>
      <c r="AU159" s="851"/>
      <c r="AV159" s="851"/>
      <c r="AW159" s="851"/>
      <c r="AX159" s="851"/>
      <c r="AY159" s="373">
        <f>'O1'!BI159</f>
        <v>0</v>
      </c>
      <c r="AZ159" s="709">
        <f t="shared" si="20"/>
        <v>0</v>
      </c>
      <c r="BA159" s="709"/>
      <c r="BB159" s="709"/>
      <c r="BC159" s="709"/>
      <c r="BD159" s="709"/>
      <c r="BE159" s="709">
        <f t="shared" si="21"/>
        <v>0</v>
      </c>
      <c r="BF159" s="709"/>
      <c r="BG159" s="709"/>
      <c r="BH159" s="709"/>
      <c r="BI159" s="709"/>
      <c r="BJ159" s="709"/>
      <c r="BK159" s="709"/>
      <c r="BL159" s="782">
        <f t="shared" si="22"/>
        <v>0</v>
      </c>
      <c r="BM159" s="782"/>
      <c r="BN159" s="782"/>
      <c r="BO159" s="782"/>
      <c r="BP159" s="782"/>
      <c r="BQ159" s="782"/>
      <c r="BR159" s="782"/>
      <c r="BS159" s="564">
        <f t="shared" si="23"/>
        <v>0</v>
      </c>
      <c r="BT159" s="178"/>
      <c r="BV159" s="211">
        <f t="shared" si="24"/>
        <v>2</v>
      </c>
      <c r="BW159" s="212" t="str">
        <f t="shared" si="25"/>
        <v/>
      </c>
      <c r="BX159" s="213" t="str">
        <f t="shared" si="26"/>
        <v xml:space="preserve"> </v>
      </c>
      <c r="BY159" s="199"/>
      <c r="BZ159" s="249">
        <f>IF(AND(AY159&lt;&gt;"R",AY159&lt;&gt;"C",AY159&lt;&gt;"CF",AY159&lt;&gt;"F")=TRUE,BL159*'Q3'!$CA$20,IF(BS159="R",BL159,0))</f>
        <v>0</v>
      </c>
      <c r="CA159" s="249">
        <f>IF(AND(AY159&lt;&gt;"R",AY159&lt;&gt;"C",AY159&lt;&gt;"CF",AY159&lt;&gt;"F")=TRUE,BL159*'Q3'!$CA$21,IF(BS159="C",BL159,0))</f>
        <v>0</v>
      </c>
      <c r="CB159" s="249">
        <f>IF(AND(AY159&lt;&gt;"R",AY159&lt;&gt;"C",AY159&lt;&gt;"CF",AY159&lt;&gt;"F")=TRUE,BL159*'Q3'!$CA$22,IF(BS159="CF",BL159,0))</f>
        <v>0</v>
      </c>
      <c r="CC159" s="249">
        <f>IF(AND(AY159&lt;&gt;"R",AY159&lt;&gt;"C",AY159&lt;&gt;"CF",AY159&lt;&gt;"F")=TRUE,BL159*'Q3'!$CA$23,IF(BS159="F",BL159,0))</f>
        <v>0</v>
      </c>
      <c r="CD159" s="478">
        <f t="shared" si="27"/>
        <v>0</v>
      </c>
      <c r="CE159" s="29">
        <f>'O2'!B159</f>
        <v>0</v>
      </c>
      <c r="CF159" s="29">
        <f>'O2'!G159</f>
        <v>0</v>
      </c>
      <c r="CG159" s="29">
        <f>'O2'!AC159</f>
        <v>0</v>
      </c>
    </row>
    <row r="160" spans="2:85" ht="9.9499999999999993" customHeight="1">
      <c r="B160" s="867">
        <f>'O1'!B160</f>
        <v>0</v>
      </c>
      <c r="C160" s="868"/>
      <c r="D160" s="868"/>
      <c r="E160" s="868"/>
      <c r="F160" s="868"/>
      <c r="G160" s="869">
        <f>'O1'!G160</f>
        <v>0</v>
      </c>
      <c r="H160" s="869"/>
      <c r="I160" s="869"/>
      <c r="J160" s="869"/>
      <c r="K160" s="869"/>
      <c r="L160" s="869"/>
      <c r="M160" s="869"/>
      <c r="N160" s="869"/>
      <c r="O160" s="869"/>
      <c r="P160" s="869"/>
      <c r="Q160" s="869"/>
      <c r="R160" s="869"/>
      <c r="S160" s="869"/>
      <c r="T160" s="869"/>
      <c r="U160" s="869"/>
      <c r="V160" s="869"/>
      <c r="W160" s="869"/>
      <c r="X160" s="869"/>
      <c r="Y160" s="869"/>
      <c r="Z160" s="869"/>
      <c r="AA160" s="869"/>
      <c r="AB160" s="869"/>
      <c r="AC160" s="870">
        <f>'O1'!AC160</f>
        <v>0</v>
      </c>
      <c r="AD160" s="870"/>
      <c r="AE160" s="870"/>
      <c r="AF160" s="782">
        <f>'O1'!AF160</f>
        <v>0</v>
      </c>
      <c r="AG160" s="782"/>
      <c r="AH160" s="782"/>
      <c r="AI160" s="782"/>
      <c r="AJ160" s="782"/>
      <c r="AK160" s="782">
        <f>'O2'!AK160</f>
        <v>0</v>
      </c>
      <c r="AL160" s="782"/>
      <c r="AM160" s="782"/>
      <c r="AN160" s="782"/>
      <c r="AO160" s="782"/>
      <c r="AP160" s="782"/>
      <c r="AQ160" s="782"/>
      <c r="AR160" s="851">
        <f t="shared" si="19"/>
        <v>0</v>
      </c>
      <c r="AS160" s="851"/>
      <c r="AT160" s="851"/>
      <c r="AU160" s="851"/>
      <c r="AV160" s="851"/>
      <c r="AW160" s="851"/>
      <c r="AX160" s="851"/>
      <c r="AY160" s="373">
        <f>'O1'!BI160</f>
        <v>0</v>
      </c>
      <c r="AZ160" s="709">
        <f t="shared" si="20"/>
        <v>0</v>
      </c>
      <c r="BA160" s="709"/>
      <c r="BB160" s="709"/>
      <c r="BC160" s="709"/>
      <c r="BD160" s="709"/>
      <c r="BE160" s="709">
        <f t="shared" si="21"/>
        <v>0</v>
      </c>
      <c r="BF160" s="709"/>
      <c r="BG160" s="709"/>
      <c r="BH160" s="709"/>
      <c r="BI160" s="709"/>
      <c r="BJ160" s="709"/>
      <c r="BK160" s="709"/>
      <c r="BL160" s="782">
        <f t="shared" si="22"/>
        <v>0</v>
      </c>
      <c r="BM160" s="782"/>
      <c r="BN160" s="782"/>
      <c r="BO160" s="782"/>
      <c r="BP160" s="782"/>
      <c r="BQ160" s="782"/>
      <c r="BR160" s="782"/>
      <c r="BS160" s="564">
        <f t="shared" si="23"/>
        <v>0</v>
      </c>
      <c r="BT160" s="178"/>
      <c r="BV160" s="211">
        <f t="shared" si="24"/>
        <v>2</v>
      </c>
      <c r="BW160" s="212" t="str">
        <f t="shared" si="25"/>
        <v/>
      </c>
      <c r="BX160" s="213" t="str">
        <f t="shared" si="26"/>
        <v xml:space="preserve"> </v>
      </c>
      <c r="BY160" s="199"/>
      <c r="BZ160" s="249">
        <f>IF(AND(AY160&lt;&gt;"R",AY160&lt;&gt;"C",AY160&lt;&gt;"CF",AY160&lt;&gt;"F")=TRUE,BL160*'Q3'!$CA$20,IF(BS160="R",BL160,0))</f>
        <v>0</v>
      </c>
      <c r="CA160" s="249">
        <f>IF(AND(AY160&lt;&gt;"R",AY160&lt;&gt;"C",AY160&lt;&gt;"CF",AY160&lt;&gt;"F")=TRUE,BL160*'Q3'!$CA$21,IF(BS160="C",BL160,0))</f>
        <v>0</v>
      </c>
      <c r="CB160" s="249">
        <f>IF(AND(AY160&lt;&gt;"R",AY160&lt;&gt;"C",AY160&lt;&gt;"CF",AY160&lt;&gt;"F")=TRUE,BL160*'Q3'!$CA$22,IF(BS160="CF",BL160,0))</f>
        <v>0</v>
      </c>
      <c r="CC160" s="249">
        <f>IF(AND(AY160&lt;&gt;"R",AY160&lt;&gt;"C",AY160&lt;&gt;"CF",AY160&lt;&gt;"F")=TRUE,BL160*'Q3'!$CA$23,IF(BS160="F",BL160,0))</f>
        <v>0</v>
      </c>
      <c r="CD160" s="478">
        <f t="shared" si="27"/>
        <v>0</v>
      </c>
      <c r="CE160" s="29">
        <f>'O2'!B160</f>
        <v>0</v>
      </c>
      <c r="CF160" s="29">
        <f>'O2'!G160</f>
        <v>0</v>
      </c>
      <c r="CG160" s="29">
        <f>'O2'!AC160</f>
        <v>0</v>
      </c>
    </row>
    <row r="161" spans="2:85" ht="9.9499999999999993" customHeight="1">
      <c r="B161" s="867">
        <f>'O1'!B161</f>
        <v>0</v>
      </c>
      <c r="C161" s="868"/>
      <c r="D161" s="868"/>
      <c r="E161" s="868"/>
      <c r="F161" s="868"/>
      <c r="G161" s="869">
        <f>'O1'!G161</f>
        <v>0</v>
      </c>
      <c r="H161" s="869"/>
      <c r="I161" s="869"/>
      <c r="J161" s="869"/>
      <c r="K161" s="869"/>
      <c r="L161" s="869"/>
      <c r="M161" s="869"/>
      <c r="N161" s="869"/>
      <c r="O161" s="869"/>
      <c r="P161" s="869"/>
      <c r="Q161" s="869"/>
      <c r="R161" s="869"/>
      <c r="S161" s="869"/>
      <c r="T161" s="869"/>
      <c r="U161" s="869"/>
      <c r="V161" s="869"/>
      <c r="W161" s="869"/>
      <c r="X161" s="869"/>
      <c r="Y161" s="869"/>
      <c r="Z161" s="869"/>
      <c r="AA161" s="869"/>
      <c r="AB161" s="869"/>
      <c r="AC161" s="870">
        <f>'O1'!AC161</f>
        <v>0</v>
      </c>
      <c r="AD161" s="870"/>
      <c r="AE161" s="870"/>
      <c r="AF161" s="782">
        <f>'O1'!AF161</f>
        <v>0</v>
      </c>
      <c r="AG161" s="782"/>
      <c r="AH161" s="782"/>
      <c r="AI161" s="782"/>
      <c r="AJ161" s="782"/>
      <c r="AK161" s="782">
        <f>'O2'!AK161</f>
        <v>0</v>
      </c>
      <c r="AL161" s="782"/>
      <c r="AM161" s="782"/>
      <c r="AN161" s="782"/>
      <c r="AO161" s="782"/>
      <c r="AP161" s="782"/>
      <c r="AQ161" s="782"/>
      <c r="AR161" s="851">
        <f t="shared" si="19"/>
        <v>0</v>
      </c>
      <c r="AS161" s="851"/>
      <c r="AT161" s="851"/>
      <c r="AU161" s="851"/>
      <c r="AV161" s="851"/>
      <c r="AW161" s="851"/>
      <c r="AX161" s="851"/>
      <c r="AY161" s="373">
        <f>'O1'!BI161</f>
        <v>0</v>
      </c>
      <c r="AZ161" s="709">
        <f t="shared" si="20"/>
        <v>0</v>
      </c>
      <c r="BA161" s="709"/>
      <c r="BB161" s="709"/>
      <c r="BC161" s="709"/>
      <c r="BD161" s="709"/>
      <c r="BE161" s="709">
        <f t="shared" si="21"/>
        <v>0</v>
      </c>
      <c r="BF161" s="709"/>
      <c r="BG161" s="709"/>
      <c r="BH161" s="709"/>
      <c r="BI161" s="709"/>
      <c r="BJ161" s="709"/>
      <c r="BK161" s="709"/>
      <c r="BL161" s="782">
        <f t="shared" si="22"/>
        <v>0</v>
      </c>
      <c r="BM161" s="782"/>
      <c r="BN161" s="782"/>
      <c r="BO161" s="782"/>
      <c r="BP161" s="782"/>
      <c r="BQ161" s="782"/>
      <c r="BR161" s="782"/>
      <c r="BS161" s="564">
        <f t="shared" si="23"/>
        <v>0</v>
      </c>
      <c r="BT161" s="178"/>
      <c r="BV161" s="211">
        <f t="shared" si="24"/>
        <v>2</v>
      </c>
      <c r="BW161" s="212" t="str">
        <f t="shared" si="25"/>
        <v/>
      </c>
      <c r="BX161" s="213" t="str">
        <f t="shared" si="26"/>
        <v xml:space="preserve"> </v>
      </c>
      <c r="BY161" s="199"/>
      <c r="BZ161" s="249">
        <f>IF(AND(AY161&lt;&gt;"R",AY161&lt;&gt;"C",AY161&lt;&gt;"CF",AY161&lt;&gt;"F")=TRUE,BL161*'Q3'!$CA$20,IF(BS161="R",BL161,0))</f>
        <v>0</v>
      </c>
      <c r="CA161" s="249">
        <f>IF(AND(AY161&lt;&gt;"R",AY161&lt;&gt;"C",AY161&lt;&gt;"CF",AY161&lt;&gt;"F")=TRUE,BL161*'Q3'!$CA$21,IF(BS161="C",BL161,0))</f>
        <v>0</v>
      </c>
      <c r="CB161" s="249">
        <f>IF(AND(AY161&lt;&gt;"R",AY161&lt;&gt;"C",AY161&lt;&gt;"CF",AY161&lt;&gt;"F")=TRUE,BL161*'Q3'!$CA$22,IF(BS161="CF",BL161,0))</f>
        <v>0</v>
      </c>
      <c r="CC161" s="249">
        <f>IF(AND(AY161&lt;&gt;"R",AY161&lt;&gt;"C",AY161&lt;&gt;"CF",AY161&lt;&gt;"F")=TRUE,BL161*'Q3'!$CA$23,IF(BS161="F",BL161,0))</f>
        <v>0</v>
      </c>
      <c r="CD161" s="478">
        <f t="shared" si="27"/>
        <v>0</v>
      </c>
      <c r="CE161" s="29">
        <f>'O2'!B161</f>
        <v>0</v>
      </c>
      <c r="CF161" s="29">
        <f>'O2'!G161</f>
        <v>0</v>
      </c>
      <c r="CG161" s="29">
        <f>'O2'!AC161</f>
        <v>0</v>
      </c>
    </row>
    <row r="162" spans="2:85" ht="9.9499999999999993" customHeight="1">
      <c r="B162" s="867">
        <f>'O1'!B162</f>
        <v>0</v>
      </c>
      <c r="C162" s="868"/>
      <c r="D162" s="868"/>
      <c r="E162" s="868"/>
      <c r="F162" s="868"/>
      <c r="G162" s="869">
        <f>'O1'!G162</f>
        <v>0</v>
      </c>
      <c r="H162" s="869"/>
      <c r="I162" s="869"/>
      <c r="J162" s="869"/>
      <c r="K162" s="869"/>
      <c r="L162" s="869"/>
      <c r="M162" s="869"/>
      <c r="N162" s="869"/>
      <c r="O162" s="869"/>
      <c r="P162" s="869"/>
      <c r="Q162" s="869"/>
      <c r="R162" s="869"/>
      <c r="S162" s="869"/>
      <c r="T162" s="869"/>
      <c r="U162" s="869"/>
      <c r="V162" s="869"/>
      <c r="W162" s="869"/>
      <c r="X162" s="869"/>
      <c r="Y162" s="869"/>
      <c r="Z162" s="869"/>
      <c r="AA162" s="869"/>
      <c r="AB162" s="869"/>
      <c r="AC162" s="870">
        <f>'O1'!AC162</f>
        <v>0</v>
      </c>
      <c r="AD162" s="870"/>
      <c r="AE162" s="870"/>
      <c r="AF162" s="782">
        <f>'O1'!AF162</f>
        <v>0</v>
      </c>
      <c r="AG162" s="782"/>
      <c r="AH162" s="782"/>
      <c r="AI162" s="782"/>
      <c r="AJ162" s="782"/>
      <c r="AK162" s="782">
        <f>'O2'!AK162</f>
        <v>0</v>
      </c>
      <c r="AL162" s="782"/>
      <c r="AM162" s="782"/>
      <c r="AN162" s="782"/>
      <c r="AO162" s="782"/>
      <c r="AP162" s="782"/>
      <c r="AQ162" s="782"/>
      <c r="AR162" s="851">
        <f t="shared" si="19"/>
        <v>0</v>
      </c>
      <c r="AS162" s="851"/>
      <c r="AT162" s="851"/>
      <c r="AU162" s="851"/>
      <c r="AV162" s="851"/>
      <c r="AW162" s="851"/>
      <c r="AX162" s="851"/>
      <c r="AY162" s="373">
        <f>'O1'!BI162</f>
        <v>0</v>
      </c>
      <c r="AZ162" s="709">
        <f t="shared" si="20"/>
        <v>0</v>
      </c>
      <c r="BA162" s="709"/>
      <c r="BB162" s="709"/>
      <c r="BC162" s="709"/>
      <c r="BD162" s="709"/>
      <c r="BE162" s="709">
        <f t="shared" si="21"/>
        <v>0</v>
      </c>
      <c r="BF162" s="709"/>
      <c r="BG162" s="709"/>
      <c r="BH162" s="709"/>
      <c r="BI162" s="709"/>
      <c r="BJ162" s="709"/>
      <c r="BK162" s="709"/>
      <c r="BL162" s="782">
        <f t="shared" si="22"/>
        <v>0</v>
      </c>
      <c r="BM162" s="782"/>
      <c r="BN162" s="782"/>
      <c r="BO162" s="782"/>
      <c r="BP162" s="782"/>
      <c r="BQ162" s="782"/>
      <c r="BR162" s="782"/>
      <c r="BS162" s="564">
        <f t="shared" si="23"/>
        <v>0</v>
      </c>
      <c r="BT162" s="178"/>
      <c r="BV162" s="211">
        <f t="shared" si="24"/>
        <v>2</v>
      </c>
      <c r="BW162" s="212" t="str">
        <f t="shared" si="25"/>
        <v/>
      </c>
      <c r="BX162" s="213" t="str">
        <f t="shared" si="26"/>
        <v xml:space="preserve"> </v>
      </c>
      <c r="BY162" s="199"/>
      <c r="BZ162" s="249">
        <f>IF(AND(AY162&lt;&gt;"R",AY162&lt;&gt;"C",AY162&lt;&gt;"CF",AY162&lt;&gt;"F")=TRUE,BL162*'Q3'!$CA$20,IF(BS162="R",BL162,0))</f>
        <v>0</v>
      </c>
      <c r="CA162" s="249">
        <f>IF(AND(AY162&lt;&gt;"R",AY162&lt;&gt;"C",AY162&lt;&gt;"CF",AY162&lt;&gt;"F")=TRUE,BL162*'Q3'!$CA$21,IF(BS162="C",BL162,0))</f>
        <v>0</v>
      </c>
      <c r="CB162" s="249">
        <f>IF(AND(AY162&lt;&gt;"R",AY162&lt;&gt;"C",AY162&lt;&gt;"CF",AY162&lt;&gt;"F")=TRUE,BL162*'Q3'!$CA$22,IF(BS162="CF",BL162,0))</f>
        <v>0</v>
      </c>
      <c r="CC162" s="249">
        <f>IF(AND(AY162&lt;&gt;"R",AY162&lt;&gt;"C",AY162&lt;&gt;"CF",AY162&lt;&gt;"F")=TRUE,BL162*'Q3'!$CA$23,IF(BS162="F",BL162,0))</f>
        <v>0</v>
      </c>
      <c r="CD162" s="478">
        <f t="shared" si="27"/>
        <v>0</v>
      </c>
      <c r="CE162" s="29">
        <f>'O2'!B162</f>
        <v>0</v>
      </c>
      <c r="CF162" s="29">
        <f>'O2'!G162</f>
        <v>0</v>
      </c>
      <c r="CG162" s="29">
        <f>'O2'!AC162</f>
        <v>0</v>
      </c>
    </row>
    <row r="163" spans="2:85" ht="9.9499999999999993" customHeight="1">
      <c r="B163" s="867">
        <f>'O1'!B163</f>
        <v>0</v>
      </c>
      <c r="C163" s="868"/>
      <c r="D163" s="868"/>
      <c r="E163" s="868"/>
      <c r="F163" s="868"/>
      <c r="G163" s="869">
        <f>'O1'!G163</f>
        <v>0</v>
      </c>
      <c r="H163" s="869"/>
      <c r="I163" s="869"/>
      <c r="J163" s="869"/>
      <c r="K163" s="869"/>
      <c r="L163" s="869"/>
      <c r="M163" s="869"/>
      <c r="N163" s="869"/>
      <c r="O163" s="869"/>
      <c r="P163" s="869"/>
      <c r="Q163" s="869"/>
      <c r="R163" s="869"/>
      <c r="S163" s="869"/>
      <c r="T163" s="869"/>
      <c r="U163" s="869"/>
      <c r="V163" s="869"/>
      <c r="W163" s="869"/>
      <c r="X163" s="869"/>
      <c r="Y163" s="869"/>
      <c r="Z163" s="869"/>
      <c r="AA163" s="869"/>
      <c r="AB163" s="869"/>
      <c r="AC163" s="870">
        <f>'O1'!AC163</f>
        <v>0</v>
      </c>
      <c r="AD163" s="870"/>
      <c r="AE163" s="870"/>
      <c r="AF163" s="782">
        <f>'O1'!AF163</f>
        <v>0</v>
      </c>
      <c r="AG163" s="782"/>
      <c r="AH163" s="782"/>
      <c r="AI163" s="782"/>
      <c r="AJ163" s="782"/>
      <c r="AK163" s="782">
        <f>'O2'!AK163</f>
        <v>0</v>
      </c>
      <c r="AL163" s="782"/>
      <c r="AM163" s="782"/>
      <c r="AN163" s="782"/>
      <c r="AO163" s="782"/>
      <c r="AP163" s="782"/>
      <c r="AQ163" s="782"/>
      <c r="AR163" s="851">
        <f t="shared" si="19"/>
        <v>0</v>
      </c>
      <c r="AS163" s="851"/>
      <c r="AT163" s="851"/>
      <c r="AU163" s="851"/>
      <c r="AV163" s="851"/>
      <c r="AW163" s="851"/>
      <c r="AX163" s="851"/>
      <c r="AY163" s="373">
        <f>'O1'!BI163</f>
        <v>0</v>
      </c>
      <c r="AZ163" s="709">
        <f t="shared" si="20"/>
        <v>0</v>
      </c>
      <c r="BA163" s="709"/>
      <c r="BB163" s="709"/>
      <c r="BC163" s="709"/>
      <c r="BD163" s="709"/>
      <c r="BE163" s="709">
        <f t="shared" si="21"/>
        <v>0</v>
      </c>
      <c r="BF163" s="709"/>
      <c r="BG163" s="709"/>
      <c r="BH163" s="709"/>
      <c r="BI163" s="709"/>
      <c r="BJ163" s="709"/>
      <c r="BK163" s="709"/>
      <c r="BL163" s="782">
        <f t="shared" si="22"/>
        <v>0</v>
      </c>
      <c r="BM163" s="782"/>
      <c r="BN163" s="782"/>
      <c r="BO163" s="782"/>
      <c r="BP163" s="782"/>
      <c r="BQ163" s="782"/>
      <c r="BR163" s="782"/>
      <c r="BS163" s="564">
        <f t="shared" si="23"/>
        <v>0</v>
      </c>
      <c r="BT163" s="178"/>
      <c r="BV163" s="211">
        <f t="shared" si="24"/>
        <v>2</v>
      </c>
      <c r="BW163" s="212" t="str">
        <f t="shared" si="25"/>
        <v/>
      </c>
      <c r="BX163" s="213" t="str">
        <f t="shared" si="26"/>
        <v xml:space="preserve"> </v>
      </c>
      <c r="BY163" s="199"/>
      <c r="BZ163" s="249">
        <f>IF(AND(AY163&lt;&gt;"R",AY163&lt;&gt;"C",AY163&lt;&gt;"CF",AY163&lt;&gt;"F")=TRUE,BL163*'Q3'!$CA$20,IF(BS163="R",BL163,0))</f>
        <v>0</v>
      </c>
      <c r="CA163" s="249">
        <f>IF(AND(AY163&lt;&gt;"R",AY163&lt;&gt;"C",AY163&lt;&gt;"CF",AY163&lt;&gt;"F")=TRUE,BL163*'Q3'!$CA$21,IF(BS163="C",BL163,0))</f>
        <v>0</v>
      </c>
      <c r="CB163" s="249">
        <f>IF(AND(AY163&lt;&gt;"R",AY163&lt;&gt;"C",AY163&lt;&gt;"CF",AY163&lt;&gt;"F")=TRUE,BL163*'Q3'!$CA$22,IF(BS163="CF",BL163,0))</f>
        <v>0</v>
      </c>
      <c r="CC163" s="249">
        <f>IF(AND(AY163&lt;&gt;"R",AY163&lt;&gt;"C",AY163&lt;&gt;"CF",AY163&lt;&gt;"F")=TRUE,BL163*'Q3'!$CA$23,IF(BS163="F",BL163,0))</f>
        <v>0</v>
      </c>
      <c r="CD163" s="478">
        <f t="shared" si="27"/>
        <v>0</v>
      </c>
      <c r="CE163" s="29">
        <f>'O2'!B163</f>
        <v>0</v>
      </c>
      <c r="CF163" s="29">
        <f>'O2'!G163</f>
        <v>0</v>
      </c>
      <c r="CG163" s="29">
        <f>'O2'!AC163</f>
        <v>0</v>
      </c>
    </row>
    <row r="164" spans="2:85" ht="9.9499999999999993" customHeight="1">
      <c r="B164" s="867">
        <f>'O1'!B164</f>
        <v>0</v>
      </c>
      <c r="C164" s="868"/>
      <c r="D164" s="868"/>
      <c r="E164" s="868"/>
      <c r="F164" s="868"/>
      <c r="G164" s="869">
        <f>'O1'!G164</f>
        <v>0</v>
      </c>
      <c r="H164" s="869"/>
      <c r="I164" s="869"/>
      <c r="J164" s="869"/>
      <c r="K164" s="869"/>
      <c r="L164" s="869"/>
      <c r="M164" s="869"/>
      <c r="N164" s="869"/>
      <c r="O164" s="869"/>
      <c r="P164" s="869"/>
      <c r="Q164" s="869"/>
      <c r="R164" s="869"/>
      <c r="S164" s="869"/>
      <c r="T164" s="869"/>
      <c r="U164" s="869"/>
      <c r="V164" s="869"/>
      <c r="W164" s="869"/>
      <c r="X164" s="869"/>
      <c r="Y164" s="869"/>
      <c r="Z164" s="869"/>
      <c r="AA164" s="869"/>
      <c r="AB164" s="869"/>
      <c r="AC164" s="870">
        <f>'O1'!AC164</f>
        <v>0</v>
      </c>
      <c r="AD164" s="870"/>
      <c r="AE164" s="870"/>
      <c r="AF164" s="782">
        <f>'O1'!AF164</f>
        <v>0</v>
      </c>
      <c r="AG164" s="782"/>
      <c r="AH164" s="782"/>
      <c r="AI164" s="782"/>
      <c r="AJ164" s="782"/>
      <c r="AK164" s="782">
        <f>'O2'!AK164</f>
        <v>0</v>
      </c>
      <c r="AL164" s="782"/>
      <c r="AM164" s="782"/>
      <c r="AN164" s="782"/>
      <c r="AO164" s="782"/>
      <c r="AP164" s="782"/>
      <c r="AQ164" s="782"/>
      <c r="AR164" s="851">
        <f t="shared" si="19"/>
        <v>0</v>
      </c>
      <c r="AS164" s="851"/>
      <c r="AT164" s="851"/>
      <c r="AU164" s="851"/>
      <c r="AV164" s="851"/>
      <c r="AW164" s="851"/>
      <c r="AX164" s="851"/>
      <c r="AY164" s="373">
        <f>'O1'!BI164</f>
        <v>0</v>
      </c>
      <c r="AZ164" s="709">
        <f t="shared" si="20"/>
        <v>0</v>
      </c>
      <c r="BA164" s="709"/>
      <c r="BB164" s="709"/>
      <c r="BC164" s="709"/>
      <c r="BD164" s="709"/>
      <c r="BE164" s="709">
        <f t="shared" si="21"/>
        <v>0</v>
      </c>
      <c r="BF164" s="709"/>
      <c r="BG164" s="709"/>
      <c r="BH164" s="709"/>
      <c r="BI164" s="709"/>
      <c r="BJ164" s="709"/>
      <c r="BK164" s="709"/>
      <c r="BL164" s="782">
        <f t="shared" si="22"/>
        <v>0</v>
      </c>
      <c r="BM164" s="782"/>
      <c r="BN164" s="782"/>
      <c r="BO164" s="782"/>
      <c r="BP164" s="782"/>
      <c r="BQ164" s="782"/>
      <c r="BR164" s="782"/>
      <c r="BS164" s="564">
        <f t="shared" si="23"/>
        <v>0</v>
      </c>
      <c r="BT164" s="178"/>
      <c r="BV164" s="211">
        <f t="shared" si="24"/>
        <v>2</v>
      </c>
      <c r="BW164" s="212" t="str">
        <f t="shared" si="25"/>
        <v/>
      </c>
      <c r="BX164" s="213" t="str">
        <f t="shared" si="26"/>
        <v xml:space="preserve"> </v>
      </c>
      <c r="BY164" s="199"/>
      <c r="BZ164" s="249">
        <f>IF(AND(AY164&lt;&gt;"R",AY164&lt;&gt;"C",AY164&lt;&gt;"CF",AY164&lt;&gt;"F")=TRUE,BL164*'Q3'!$CA$20,IF(BS164="R",BL164,0))</f>
        <v>0</v>
      </c>
      <c r="CA164" s="249">
        <f>IF(AND(AY164&lt;&gt;"R",AY164&lt;&gt;"C",AY164&lt;&gt;"CF",AY164&lt;&gt;"F")=TRUE,BL164*'Q3'!$CA$21,IF(BS164="C",BL164,0))</f>
        <v>0</v>
      </c>
      <c r="CB164" s="249">
        <f>IF(AND(AY164&lt;&gt;"R",AY164&lt;&gt;"C",AY164&lt;&gt;"CF",AY164&lt;&gt;"F")=TRUE,BL164*'Q3'!$CA$22,IF(BS164="CF",BL164,0))</f>
        <v>0</v>
      </c>
      <c r="CC164" s="249">
        <f>IF(AND(AY164&lt;&gt;"R",AY164&lt;&gt;"C",AY164&lt;&gt;"CF",AY164&lt;&gt;"F")=TRUE,BL164*'Q3'!$CA$23,IF(BS164="F",BL164,0))</f>
        <v>0</v>
      </c>
      <c r="CD164" s="478">
        <f t="shared" si="27"/>
        <v>0</v>
      </c>
      <c r="CE164" s="29">
        <f>'O2'!B164</f>
        <v>0</v>
      </c>
      <c r="CF164" s="29">
        <f>'O2'!G164</f>
        <v>0</v>
      </c>
      <c r="CG164" s="29">
        <f>'O2'!AC164</f>
        <v>0</v>
      </c>
    </row>
    <row r="165" spans="2:85" ht="9.9499999999999993" customHeight="1">
      <c r="B165" s="867">
        <f>'O1'!B165</f>
        <v>0</v>
      </c>
      <c r="C165" s="868"/>
      <c r="D165" s="868"/>
      <c r="E165" s="868"/>
      <c r="F165" s="868"/>
      <c r="G165" s="869">
        <f>'O1'!G165</f>
        <v>0</v>
      </c>
      <c r="H165" s="869"/>
      <c r="I165" s="869"/>
      <c r="J165" s="869"/>
      <c r="K165" s="869"/>
      <c r="L165" s="869"/>
      <c r="M165" s="869"/>
      <c r="N165" s="869"/>
      <c r="O165" s="869"/>
      <c r="P165" s="869"/>
      <c r="Q165" s="869"/>
      <c r="R165" s="869"/>
      <c r="S165" s="869"/>
      <c r="T165" s="869"/>
      <c r="U165" s="869"/>
      <c r="V165" s="869"/>
      <c r="W165" s="869"/>
      <c r="X165" s="869"/>
      <c r="Y165" s="869"/>
      <c r="Z165" s="869"/>
      <c r="AA165" s="869"/>
      <c r="AB165" s="869"/>
      <c r="AC165" s="870">
        <f>'O1'!AC165</f>
        <v>0</v>
      </c>
      <c r="AD165" s="870"/>
      <c r="AE165" s="870"/>
      <c r="AF165" s="782">
        <f>'O1'!AF165</f>
        <v>0</v>
      </c>
      <c r="AG165" s="782"/>
      <c r="AH165" s="782"/>
      <c r="AI165" s="782"/>
      <c r="AJ165" s="782"/>
      <c r="AK165" s="782">
        <f>'O2'!AK165</f>
        <v>0</v>
      </c>
      <c r="AL165" s="782"/>
      <c r="AM165" s="782"/>
      <c r="AN165" s="782"/>
      <c r="AO165" s="782"/>
      <c r="AP165" s="782"/>
      <c r="AQ165" s="782"/>
      <c r="AR165" s="851">
        <f t="shared" si="19"/>
        <v>0</v>
      </c>
      <c r="AS165" s="851"/>
      <c r="AT165" s="851"/>
      <c r="AU165" s="851"/>
      <c r="AV165" s="851"/>
      <c r="AW165" s="851"/>
      <c r="AX165" s="851"/>
      <c r="AY165" s="373">
        <f>'O1'!BI165</f>
        <v>0</v>
      </c>
      <c r="AZ165" s="709">
        <f t="shared" si="20"/>
        <v>0</v>
      </c>
      <c r="BA165" s="709"/>
      <c r="BB165" s="709"/>
      <c r="BC165" s="709"/>
      <c r="BD165" s="709"/>
      <c r="BE165" s="709">
        <f t="shared" si="21"/>
        <v>0</v>
      </c>
      <c r="BF165" s="709"/>
      <c r="BG165" s="709"/>
      <c r="BH165" s="709"/>
      <c r="BI165" s="709"/>
      <c r="BJ165" s="709"/>
      <c r="BK165" s="709"/>
      <c r="BL165" s="782">
        <f t="shared" si="22"/>
        <v>0</v>
      </c>
      <c r="BM165" s="782"/>
      <c r="BN165" s="782"/>
      <c r="BO165" s="782"/>
      <c r="BP165" s="782"/>
      <c r="BQ165" s="782"/>
      <c r="BR165" s="782"/>
      <c r="BS165" s="564">
        <f t="shared" si="23"/>
        <v>0</v>
      </c>
      <c r="BT165" s="178"/>
      <c r="BV165" s="211">
        <f t="shared" si="24"/>
        <v>2</v>
      </c>
      <c r="BW165" s="212" t="str">
        <f t="shared" si="25"/>
        <v/>
      </c>
      <c r="BX165" s="213" t="str">
        <f t="shared" si="26"/>
        <v xml:space="preserve"> </v>
      </c>
      <c r="BY165" s="199"/>
      <c r="BZ165" s="249">
        <f>IF(AND(AY165&lt;&gt;"R",AY165&lt;&gt;"C",AY165&lt;&gt;"CF",AY165&lt;&gt;"F")=TRUE,BL165*'Q3'!$CA$20,IF(BS165="R",BL165,0))</f>
        <v>0</v>
      </c>
      <c r="CA165" s="249">
        <f>IF(AND(AY165&lt;&gt;"R",AY165&lt;&gt;"C",AY165&lt;&gt;"CF",AY165&lt;&gt;"F")=TRUE,BL165*'Q3'!$CA$21,IF(BS165="C",BL165,0))</f>
        <v>0</v>
      </c>
      <c r="CB165" s="249">
        <f>IF(AND(AY165&lt;&gt;"R",AY165&lt;&gt;"C",AY165&lt;&gt;"CF",AY165&lt;&gt;"F")=TRUE,BL165*'Q3'!$CA$22,IF(BS165="CF",BL165,0))</f>
        <v>0</v>
      </c>
      <c r="CC165" s="249">
        <f>IF(AND(AY165&lt;&gt;"R",AY165&lt;&gt;"C",AY165&lt;&gt;"CF",AY165&lt;&gt;"F")=TRUE,BL165*'Q3'!$CA$23,IF(BS165="F",BL165,0))</f>
        <v>0</v>
      </c>
      <c r="CD165" s="478">
        <f t="shared" si="27"/>
        <v>0</v>
      </c>
      <c r="CE165" s="29">
        <f>'O2'!B165</f>
        <v>0</v>
      </c>
      <c r="CF165" s="29">
        <f>'O2'!G165</f>
        <v>0</v>
      </c>
      <c r="CG165" s="29">
        <f>'O2'!AC165</f>
        <v>0</v>
      </c>
    </row>
    <row r="166" spans="2:85" ht="9.9499999999999993" customHeight="1">
      <c r="B166" s="867">
        <f>'O1'!B166</f>
        <v>0</v>
      </c>
      <c r="C166" s="868"/>
      <c r="D166" s="868"/>
      <c r="E166" s="868"/>
      <c r="F166" s="868"/>
      <c r="G166" s="869">
        <f>'O1'!G166</f>
        <v>0</v>
      </c>
      <c r="H166" s="869"/>
      <c r="I166" s="869"/>
      <c r="J166" s="869"/>
      <c r="K166" s="869"/>
      <c r="L166" s="869"/>
      <c r="M166" s="869"/>
      <c r="N166" s="869"/>
      <c r="O166" s="869"/>
      <c r="P166" s="869"/>
      <c r="Q166" s="869"/>
      <c r="R166" s="869"/>
      <c r="S166" s="869"/>
      <c r="T166" s="869"/>
      <c r="U166" s="869"/>
      <c r="V166" s="869"/>
      <c r="W166" s="869"/>
      <c r="X166" s="869"/>
      <c r="Y166" s="869"/>
      <c r="Z166" s="869"/>
      <c r="AA166" s="869"/>
      <c r="AB166" s="869"/>
      <c r="AC166" s="870">
        <f>'O1'!AC166</f>
        <v>0</v>
      </c>
      <c r="AD166" s="870"/>
      <c r="AE166" s="870"/>
      <c r="AF166" s="782">
        <f>'O1'!AF166</f>
        <v>0</v>
      </c>
      <c r="AG166" s="782"/>
      <c r="AH166" s="782"/>
      <c r="AI166" s="782"/>
      <c r="AJ166" s="782"/>
      <c r="AK166" s="782">
        <f>'O2'!AK166</f>
        <v>0</v>
      </c>
      <c r="AL166" s="782"/>
      <c r="AM166" s="782"/>
      <c r="AN166" s="782"/>
      <c r="AO166" s="782"/>
      <c r="AP166" s="782"/>
      <c r="AQ166" s="782"/>
      <c r="AR166" s="851">
        <f t="shared" si="19"/>
        <v>0</v>
      </c>
      <c r="AS166" s="851"/>
      <c r="AT166" s="851"/>
      <c r="AU166" s="851"/>
      <c r="AV166" s="851"/>
      <c r="AW166" s="851"/>
      <c r="AX166" s="851"/>
      <c r="AY166" s="373">
        <f>'O1'!BI166</f>
        <v>0</v>
      </c>
      <c r="AZ166" s="709">
        <f t="shared" si="20"/>
        <v>0</v>
      </c>
      <c r="BA166" s="709"/>
      <c r="BB166" s="709"/>
      <c r="BC166" s="709"/>
      <c r="BD166" s="709"/>
      <c r="BE166" s="709">
        <f t="shared" si="21"/>
        <v>0</v>
      </c>
      <c r="BF166" s="709"/>
      <c r="BG166" s="709"/>
      <c r="BH166" s="709"/>
      <c r="BI166" s="709"/>
      <c r="BJ166" s="709"/>
      <c r="BK166" s="709"/>
      <c r="BL166" s="782">
        <f t="shared" si="22"/>
        <v>0</v>
      </c>
      <c r="BM166" s="782"/>
      <c r="BN166" s="782"/>
      <c r="BO166" s="782"/>
      <c r="BP166" s="782"/>
      <c r="BQ166" s="782"/>
      <c r="BR166" s="782"/>
      <c r="BS166" s="564">
        <f t="shared" si="23"/>
        <v>0</v>
      </c>
      <c r="BT166" s="178"/>
      <c r="BV166" s="211">
        <f t="shared" si="24"/>
        <v>2</v>
      </c>
      <c r="BW166" s="212" t="str">
        <f t="shared" si="25"/>
        <v/>
      </c>
      <c r="BX166" s="213" t="str">
        <f t="shared" si="26"/>
        <v xml:space="preserve"> </v>
      </c>
      <c r="BY166" s="199"/>
      <c r="BZ166" s="249">
        <f>IF(AND(AY166&lt;&gt;"R",AY166&lt;&gt;"C",AY166&lt;&gt;"CF",AY166&lt;&gt;"F")=TRUE,BL166*'Q3'!$CA$20,IF(BS166="R",BL166,0))</f>
        <v>0</v>
      </c>
      <c r="CA166" s="249">
        <f>IF(AND(AY166&lt;&gt;"R",AY166&lt;&gt;"C",AY166&lt;&gt;"CF",AY166&lt;&gt;"F")=TRUE,BL166*'Q3'!$CA$21,IF(BS166="C",BL166,0))</f>
        <v>0</v>
      </c>
      <c r="CB166" s="249">
        <f>IF(AND(AY166&lt;&gt;"R",AY166&lt;&gt;"C",AY166&lt;&gt;"CF",AY166&lt;&gt;"F")=TRUE,BL166*'Q3'!$CA$22,IF(BS166="CF",BL166,0))</f>
        <v>0</v>
      </c>
      <c r="CC166" s="249">
        <f>IF(AND(AY166&lt;&gt;"R",AY166&lt;&gt;"C",AY166&lt;&gt;"CF",AY166&lt;&gt;"F")=TRUE,BL166*'Q3'!$CA$23,IF(BS166="F",BL166,0))</f>
        <v>0</v>
      </c>
      <c r="CD166" s="478">
        <f t="shared" si="27"/>
        <v>0</v>
      </c>
      <c r="CE166" s="29">
        <f>'O2'!B166</f>
        <v>0</v>
      </c>
      <c r="CF166" s="29">
        <f>'O2'!G166</f>
        <v>0</v>
      </c>
      <c r="CG166" s="29">
        <f>'O2'!AC166</f>
        <v>0</v>
      </c>
    </row>
    <row r="167" spans="2:85" ht="9.9499999999999993" customHeight="1">
      <c r="B167" s="867">
        <f>'O1'!B167</f>
        <v>0</v>
      </c>
      <c r="C167" s="868"/>
      <c r="D167" s="868"/>
      <c r="E167" s="868"/>
      <c r="F167" s="868"/>
      <c r="G167" s="869">
        <f>'O1'!G167</f>
        <v>0</v>
      </c>
      <c r="H167" s="869"/>
      <c r="I167" s="869"/>
      <c r="J167" s="869"/>
      <c r="K167" s="869"/>
      <c r="L167" s="869"/>
      <c r="M167" s="869"/>
      <c r="N167" s="869"/>
      <c r="O167" s="869"/>
      <c r="P167" s="869"/>
      <c r="Q167" s="869"/>
      <c r="R167" s="869"/>
      <c r="S167" s="869"/>
      <c r="T167" s="869"/>
      <c r="U167" s="869"/>
      <c r="V167" s="869"/>
      <c r="W167" s="869"/>
      <c r="X167" s="869"/>
      <c r="Y167" s="869"/>
      <c r="Z167" s="869"/>
      <c r="AA167" s="869"/>
      <c r="AB167" s="869"/>
      <c r="AC167" s="870">
        <f>'O1'!AC167</f>
        <v>0</v>
      </c>
      <c r="AD167" s="870"/>
      <c r="AE167" s="870"/>
      <c r="AF167" s="782">
        <f>'O1'!AF167</f>
        <v>0</v>
      </c>
      <c r="AG167" s="782"/>
      <c r="AH167" s="782"/>
      <c r="AI167" s="782"/>
      <c r="AJ167" s="782"/>
      <c r="AK167" s="782">
        <f>'O2'!AK167</f>
        <v>0</v>
      </c>
      <c r="AL167" s="782"/>
      <c r="AM167" s="782"/>
      <c r="AN167" s="782"/>
      <c r="AO167" s="782"/>
      <c r="AP167" s="782"/>
      <c r="AQ167" s="782"/>
      <c r="AR167" s="851">
        <f t="shared" si="19"/>
        <v>0</v>
      </c>
      <c r="AS167" s="851"/>
      <c r="AT167" s="851"/>
      <c r="AU167" s="851"/>
      <c r="AV167" s="851"/>
      <c r="AW167" s="851"/>
      <c r="AX167" s="851"/>
      <c r="AY167" s="373">
        <f>'O1'!BI167</f>
        <v>0</v>
      </c>
      <c r="AZ167" s="709">
        <f t="shared" si="20"/>
        <v>0</v>
      </c>
      <c r="BA167" s="709"/>
      <c r="BB167" s="709"/>
      <c r="BC167" s="709"/>
      <c r="BD167" s="709"/>
      <c r="BE167" s="709">
        <f t="shared" si="21"/>
        <v>0</v>
      </c>
      <c r="BF167" s="709"/>
      <c r="BG167" s="709"/>
      <c r="BH167" s="709"/>
      <c r="BI167" s="709"/>
      <c r="BJ167" s="709"/>
      <c r="BK167" s="709"/>
      <c r="BL167" s="782">
        <f t="shared" si="22"/>
        <v>0</v>
      </c>
      <c r="BM167" s="782"/>
      <c r="BN167" s="782"/>
      <c r="BO167" s="782"/>
      <c r="BP167" s="782"/>
      <c r="BQ167" s="782"/>
      <c r="BR167" s="782"/>
      <c r="BS167" s="564">
        <f t="shared" si="23"/>
        <v>0</v>
      </c>
      <c r="BT167" s="178"/>
      <c r="BV167" s="211">
        <f t="shared" si="24"/>
        <v>2</v>
      </c>
      <c r="BW167" s="212" t="str">
        <f t="shared" si="25"/>
        <v/>
      </c>
      <c r="BX167" s="213" t="str">
        <f t="shared" si="26"/>
        <v xml:space="preserve"> </v>
      </c>
      <c r="BY167" s="199"/>
      <c r="BZ167" s="249">
        <f>IF(AND(AY167&lt;&gt;"R",AY167&lt;&gt;"C",AY167&lt;&gt;"CF",AY167&lt;&gt;"F")=TRUE,BL167*'Q3'!$CA$20,IF(BS167="R",BL167,0))</f>
        <v>0</v>
      </c>
      <c r="CA167" s="249">
        <f>IF(AND(AY167&lt;&gt;"R",AY167&lt;&gt;"C",AY167&lt;&gt;"CF",AY167&lt;&gt;"F")=TRUE,BL167*'Q3'!$CA$21,IF(BS167="C",BL167,0))</f>
        <v>0</v>
      </c>
      <c r="CB167" s="249">
        <f>IF(AND(AY167&lt;&gt;"R",AY167&lt;&gt;"C",AY167&lt;&gt;"CF",AY167&lt;&gt;"F")=TRUE,BL167*'Q3'!$CA$22,IF(BS167="CF",BL167,0))</f>
        <v>0</v>
      </c>
      <c r="CC167" s="249">
        <f>IF(AND(AY167&lt;&gt;"R",AY167&lt;&gt;"C",AY167&lt;&gt;"CF",AY167&lt;&gt;"F")=TRUE,BL167*'Q3'!$CA$23,IF(BS167="F",BL167,0))</f>
        <v>0</v>
      </c>
      <c r="CD167" s="478">
        <f t="shared" si="27"/>
        <v>0</v>
      </c>
      <c r="CE167" s="29">
        <f>'O2'!B167</f>
        <v>0</v>
      </c>
      <c r="CF167" s="29">
        <f>'O2'!G167</f>
        <v>0</v>
      </c>
      <c r="CG167" s="29">
        <f>'O2'!AC167</f>
        <v>0</v>
      </c>
    </row>
    <row r="168" spans="2:85" ht="9.9499999999999993" customHeight="1">
      <c r="B168" s="867">
        <f>'O1'!B168</f>
        <v>0</v>
      </c>
      <c r="C168" s="868"/>
      <c r="D168" s="868"/>
      <c r="E168" s="868"/>
      <c r="F168" s="868"/>
      <c r="G168" s="869">
        <f>'O1'!G168</f>
        <v>0</v>
      </c>
      <c r="H168" s="869"/>
      <c r="I168" s="869"/>
      <c r="J168" s="869"/>
      <c r="K168" s="869"/>
      <c r="L168" s="869"/>
      <c r="M168" s="869"/>
      <c r="N168" s="869"/>
      <c r="O168" s="869"/>
      <c r="P168" s="869"/>
      <c r="Q168" s="869"/>
      <c r="R168" s="869"/>
      <c r="S168" s="869"/>
      <c r="T168" s="869"/>
      <c r="U168" s="869"/>
      <c r="V168" s="869"/>
      <c r="W168" s="869"/>
      <c r="X168" s="869"/>
      <c r="Y168" s="869"/>
      <c r="Z168" s="869"/>
      <c r="AA168" s="869"/>
      <c r="AB168" s="869"/>
      <c r="AC168" s="870">
        <f>'O1'!AC168</f>
        <v>0</v>
      </c>
      <c r="AD168" s="870"/>
      <c r="AE168" s="870"/>
      <c r="AF168" s="782">
        <f>'O1'!AF168</f>
        <v>0</v>
      </c>
      <c r="AG168" s="782"/>
      <c r="AH168" s="782"/>
      <c r="AI168" s="782"/>
      <c r="AJ168" s="782"/>
      <c r="AK168" s="782">
        <f>'O2'!AK168</f>
        <v>0</v>
      </c>
      <c r="AL168" s="782"/>
      <c r="AM168" s="782"/>
      <c r="AN168" s="782"/>
      <c r="AO168" s="782"/>
      <c r="AP168" s="782"/>
      <c r="AQ168" s="782"/>
      <c r="AR168" s="851">
        <f t="shared" si="19"/>
        <v>0</v>
      </c>
      <c r="AS168" s="851"/>
      <c r="AT168" s="851"/>
      <c r="AU168" s="851"/>
      <c r="AV168" s="851"/>
      <c r="AW168" s="851"/>
      <c r="AX168" s="851"/>
      <c r="AY168" s="373">
        <f>'O1'!BI168</f>
        <v>0</v>
      </c>
      <c r="AZ168" s="709">
        <f t="shared" si="20"/>
        <v>0</v>
      </c>
      <c r="BA168" s="709"/>
      <c r="BB168" s="709"/>
      <c r="BC168" s="709"/>
      <c r="BD168" s="709"/>
      <c r="BE168" s="709">
        <f t="shared" si="21"/>
        <v>0</v>
      </c>
      <c r="BF168" s="709"/>
      <c r="BG168" s="709"/>
      <c r="BH168" s="709"/>
      <c r="BI168" s="709"/>
      <c r="BJ168" s="709"/>
      <c r="BK168" s="709"/>
      <c r="BL168" s="782">
        <f t="shared" si="22"/>
        <v>0</v>
      </c>
      <c r="BM168" s="782"/>
      <c r="BN168" s="782"/>
      <c r="BO168" s="782"/>
      <c r="BP168" s="782"/>
      <c r="BQ168" s="782"/>
      <c r="BR168" s="782"/>
      <c r="BS168" s="564">
        <f t="shared" si="23"/>
        <v>0</v>
      </c>
      <c r="BT168" s="178"/>
      <c r="BV168" s="211">
        <f t="shared" si="24"/>
        <v>2</v>
      </c>
      <c r="BW168" s="212" t="str">
        <f t="shared" si="25"/>
        <v/>
      </c>
      <c r="BX168" s="213" t="str">
        <f t="shared" si="26"/>
        <v xml:space="preserve"> </v>
      </c>
      <c r="BY168" s="199"/>
      <c r="BZ168" s="249">
        <f>IF(AND(AY168&lt;&gt;"R",AY168&lt;&gt;"C",AY168&lt;&gt;"CF",AY168&lt;&gt;"F")=TRUE,BL168*'Q3'!$CA$20,IF(BS168="R",BL168,0))</f>
        <v>0</v>
      </c>
      <c r="CA168" s="249">
        <f>IF(AND(AY168&lt;&gt;"R",AY168&lt;&gt;"C",AY168&lt;&gt;"CF",AY168&lt;&gt;"F")=TRUE,BL168*'Q3'!$CA$21,IF(BS168="C",BL168,0))</f>
        <v>0</v>
      </c>
      <c r="CB168" s="249">
        <f>IF(AND(AY168&lt;&gt;"R",AY168&lt;&gt;"C",AY168&lt;&gt;"CF",AY168&lt;&gt;"F")=TRUE,BL168*'Q3'!$CA$22,IF(BS168="CF",BL168,0))</f>
        <v>0</v>
      </c>
      <c r="CC168" s="249">
        <f>IF(AND(AY168&lt;&gt;"R",AY168&lt;&gt;"C",AY168&lt;&gt;"CF",AY168&lt;&gt;"F")=TRUE,BL168*'Q3'!$CA$23,IF(BS168="F",BL168,0))</f>
        <v>0</v>
      </c>
      <c r="CD168" s="478">
        <f t="shared" si="27"/>
        <v>0</v>
      </c>
      <c r="CE168" s="29">
        <f>'O2'!B168</f>
        <v>0</v>
      </c>
      <c r="CF168" s="29">
        <f>'O2'!G168</f>
        <v>0</v>
      </c>
      <c r="CG168" s="29">
        <f>'O2'!AC168</f>
        <v>0</v>
      </c>
    </row>
    <row r="169" spans="2:85" ht="9.9499999999999993" customHeight="1">
      <c r="B169" s="867">
        <f>'O1'!B169</f>
        <v>0</v>
      </c>
      <c r="C169" s="868"/>
      <c r="D169" s="868"/>
      <c r="E169" s="868"/>
      <c r="F169" s="868"/>
      <c r="G169" s="869">
        <f>'O1'!G169</f>
        <v>0</v>
      </c>
      <c r="H169" s="869"/>
      <c r="I169" s="869"/>
      <c r="J169" s="869"/>
      <c r="K169" s="869"/>
      <c r="L169" s="869"/>
      <c r="M169" s="869"/>
      <c r="N169" s="869"/>
      <c r="O169" s="869"/>
      <c r="P169" s="869"/>
      <c r="Q169" s="869"/>
      <c r="R169" s="869"/>
      <c r="S169" s="869"/>
      <c r="T169" s="869"/>
      <c r="U169" s="869"/>
      <c r="V169" s="869"/>
      <c r="W169" s="869"/>
      <c r="X169" s="869"/>
      <c r="Y169" s="869"/>
      <c r="Z169" s="869"/>
      <c r="AA169" s="869"/>
      <c r="AB169" s="869"/>
      <c r="AC169" s="870">
        <f>'O1'!AC169</f>
        <v>0</v>
      </c>
      <c r="AD169" s="870"/>
      <c r="AE169" s="870"/>
      <c r="AF169" s="782">
        <f>'O1'!AF169</f>
        <v>0</v>
      </c>
      <c r="AG169" s="782"/>
      <c r="AH169" s="782"/>
      <c r="AI169" s="782"/>
      <c r="AJ169" s="782"/>
      <c r="AK169" s="782">
        <f>'O2'!AK169</f>
        <v>0</v>
      </c>
      <c r="AL169" s="782"/>
      <c r="AM169" s="782"/>
      <c r="AN169" s="782"/>
      <c r="AO169" s="782"/>
      <c r="AP169" s="782"/>
      <c r="AQ169" s="782"/>
      <c r="AR169" s="851">
        <f t="shared" si="19"/>
        <v>0</v>
      </c>
      <c r="AS169" s="851"/>
      <c r="AT169" s="851"/>
      <c r="AU169" s="851"/>
      <c r="AV169" s="851"/>
      <c r="AW169" s="851"/>
      <c r="AX169" s="851"/>
      <c r="AY169" s="373">
        <f>'O1'!BI169</f>
        <v>0</v>
      </c>
      <c r="AZ169" s="709">
        <f t="shared" si="20"/>
        <v>0</v>
      </c>
      <c r="BA169" s="709"/>
      <c r="BB169" s="709"/>
      <c r="BC169" s="709"/>
      <c r="BD169" s="709"/>
      <c r="BE169" s="709">
        <f t="shared" si="21"/>
        <v>0</v>
      </c>
      <c r="BF169" s="709"/>
      <c r="BG169" s="709"/>
      <c r="BH169" s="709"/>
      <c r="BI169" s="709"/>
      <c r="BJ169" s="709"/>
      <c r="BK169" s="709"/>
      <c r="BL169" s="782">
        <f t="shared" si="22"/>
        <v>0</v>
      </c>
      <c r="BM169" s="782"/>
      <c r="BN169" s="782"/>
      <c r="BO169" s="782"/>
      <c r="BP169" s="782"/>
      <c r="BQ169" s="782"/>
      <c r="BR169" s="782"/>
      <c r="BS169" s="564">
        <f t="shared" si="23"/>
        <v>0</v>
      </c>
      <c r="BT169" s="178"/>
      <c r="BV169" s="211">
        <f t="shared" si="24"/>
        <v>2</v>
      </c>
      <c r="BW169" s="212" t="str">
        <f t="shared" si="25"/>
        <v/>
      </c>
      <c r="BX169" s="213" t="str">
        <f t="shared" si="26"/>
        <v xml:space="preserve"> </v>
      </c>
      <c r="BY169" s="199"/>
      <c r="BZ169" s="249">
        <f>IF(AND(AY169&lt;&gt;"R",AY169&lt;&gt;"C",AY169&lt;&gt;"CF",AY169&lt;&gt;"F")=TRUE,BL169*'Q3'!$CA$20,IF(BS169="R",BL169,0))</f>
        <v>0</v>
      </c>
      <c r="CA169" s="249">
        <f>IF(AND(AY169&lt;&gt;"R",AY169&lt;&gt;"C",AY169&lt;&gt;"CF",AY169&lt;&gt;"F")=TRUE,BL169*'Q3'!$CA$21,IF(BS169="C",BL169,0))</f>
        <v>0</v>
      </c>
      <c r="CB169" s="249">
        <f>IF(AND(AY169&lt;&gt;"R",AY169&lt;&gt;"C",AY169&lt;&gt;"CF",AY169&lt;&gt;"F")=TRUE,BL169*'Q3'!$CA$22,IF(BS169="CF",BL169,0))</f>
        <v>0</v>
      </c>
      <c r="CC169" s="249">
        <f>IF(AND(AY169&lt;&gt;"R",AY169&lt;&gt;"C",AY169&lt;&gt;"CF",AY169&lt;&gt;"F")=TRUE,BL169*'Q3'!$CA$23,IF(BS169="F",BL169,0))</f>
        <v>0</v>
      </c>
      <c r="CD169" s="478">
        <f t="shared" si="27"/>
        <v>0</v>
      </c>
      <c r="CE169" s="29">
        <f>'O2'!B169</f>
        <v>0</v>
      </c>
      <c r="CF169" s="29">
        <f>'O2'!G169</f>
        <v>0</v>
      </c>
      <c r="CG169" s="29">
        <f>'O2'!AC169</f>
        <v>0</v>
      </c>
    </row>
    <row r="170" spans="2:85" ht="9.9499999999999993" customHeight="1">
      <c r="B170" s="867">
        <f>'O1'!B170</f>
        <v>0</v>
      </c>
      <c r="C170" s="868"/>
      <c r="D170" s="868"/>
      <c r="E170" s="868"/>
      <c r="F170" s="868"/>
      <c r="G170" s="869">
        <f>'O1'!G170</f>
        <v>0</v>
      </c>
      <c r="H170" s="869"/>
      <c r="I170" s="869"/>
      <c r="J170" s="869"/>
      <c r="K170" s="869"/>
      <c r="L170" s="869"/>
      <c r="M170" s="869"/>
      <c r="N170" s="869"/>
      <c r="O170" s="869"/>
      <c r="P170" s="869"/>
      <c r="Q170" s="869"/>
      <c r="R170" s="869"/>
      <c r="S170" s="869"/>
      <c r="T170" s="869"/>
      <c r="U170" s="869"/>
      <c r="V170" s="869"/>
      <c r="W170" s="869"/>
      <c r="X170" s="869"/>
      <c r="Y170" s="869"/>
      <c r="Z170" s="869"/>
      <c r="AA170" s="869"/>
      <c r="AB170" s="869"/>
      <c r="AC170" s="870">
        <f>'O1'!AC170</f>
        <v>0</v>
      </c>
      <c r="AD170" s="870"/>
      <c r="AE170" s="870"/>
      <c r="AF170" s="782">
        <f>'O1'!AF170</f>
        <v>0</v>
      </c>
      <c r="AG170" s="782"/>
      <c r="AH170" s="782"/>
      <c r="AI170" s="782"/>
      <c r="AJ170" s="782"/>
      <c r="AK170" s="782">
        <f>'O2'!AK170</f>
        <v>0</v>
      </c>
      <c r="AL170" s="782"/>
      <c r="AM170" s="782"/>
      <c r="AN170" s="782"/>
      <c r="AO170" s="782"/>
      <c r="AP170" s="782"/>
      <c r="AQ170" s="782"/>
      <c r="AR170" s="851">
        <f t="shared" si="19"/>
        <v>0</v>
      </c>
      <c r="AS170" s="851"/>
      <c r="AT170" s="851"/>
      <c r="AU170" s="851"/>
      <c r="AV170" s="851"/>
      <c r="AW170" s="851"/>
      <c r="AX170" s="851"/>
      <c r="AY170" s="373">
        <f>'O1'!BI170</f>
        <v>0</v>
      </c>
      <c r="AZ170" s="709">
        <f t="shared" si="20"/>
        <v>0</v>
      </c>
      <c r="BA170" s="709"/>
      <c r="BB170" s="709"/>
      <c r="BC170" s="709"/>
      <c r="BD170" s="709"/>
      <c r="BE170" s="709">
        <f t="shared" si="21"/>
        <v>0</v>
      </c>
      <c r="BF170" s="709"/>
      <c r="BG170" s="709"/>
      <c r="BH170" s="709"/>
      <c r="BI170" s="709"/>
      <c r="BJ170" s="709"/>
      <c r="BK170" s="709"/>
      <c r="BL170" s="782">
        <f t="shared" si="22"/>
        <v>0</v>
      </c>
      <c r="BM170" s="782"/>
      <c r="BN170" s="782"/>
      <c r="BO170" s="782"/>
      <c r="BP170" s="782"/>
      <c r="BQ170" s="782"/>
      <c r="BR170" s="782"/>
      <c r="BS170" s="564">
        <f t="shared" si="23"/>
        <v>0</v>
      </c>
      <c r="BT170" s="178"/>
      <c r="BV170" s="211">
        <f t="shared" si="24"/>
        <v>2</v>
      </c>
      <c r="BW170" s="212" t="str">
        <f t="shared" si="25"/>
        <v/>
      </c>
      <c r="BX170" s="213" t="str">
        <f t="shared" si="26"/>
        <v xml:space="preserve"> </v>
      </c>
      <c r="BY170" s="199"/>
      <c r="BZ170" s="249">
        <f>IF(AND(AY170&lt;&gt;"R",AY170&lt;&gt;"C",AY170&lt;&gt;"CF",AY170&lt;&gt;"F")=TRUE,BL170*'Q3'!$CA$20,IF(BS170="R",BL170,0))</f>
        <v>0</v>
      </c>
      <c r="CA170" s="249">
        <f>IF(AND(AY170&lt;&gt;"R",AY170&lt;&gt;"C",AY170&lt;&gt;"CF",AY170&lt;&gt;"F")=TRUE,BL170*'Q3'!$CA$21,IF(BS170="C",BL170,0))</f>
        <v>0</v>
      </c>
      <c r="CB170" s="249">
        <f>IF(AND(AY170&lt;&gt;"R",AY170&lt;&gt;"C",AY170&lt;&gt;"CF",AY170&lt;&gt;"F")=TRUE,BL170*'Q3'!$CA$22,IF(BS170="CF",BL170,0))</f>
        <v>0</v>
      </c>
      <c r="CC170" s="249">
        <f>IF(AND(AY170&lt;&gt;"R",AY170&lt;&gt;"C",AY170&lt;&gt;"CF",AY170&lt;&gt;"F")=TRUE,BL170*'Q3'!$CA$23,IF(BS170="F",BL170,0))</f>
        <v>0</v>
      </c>
      <c r="CD170" s="478">
        <f t="shared" si="27"/>
        <v>0</v>
      </c>
      <c r="CE170" s="29">
        <f>'O2'!B170</f>
        <v>0</v>
      </c>
      <c r="CF170" s="29">
        <f>'O2'!G170</f>
        <v>0</v>
      </c>
      <c r="CG170" s="29">
        <f>'O2'!AC170</f>
        <v>0</v>
      </c>
    </row>
    <row r="171" spans="2:85" ht="9.9499999999999993" customHeight="1">
      <c r="B171" s="867">
        <f>'O1'!B171</f>
        <v>0</v>
      </c>
      <c r="C171" s="868"/>
      <c r="D171" s="868"/>
      <c r="E171" s="868"/>
      <c r="F171" s="868"/>
      <c r="G171" s="869">
        <f>'O1'!G171</f>
        <v>0</v>
      </c>
      <c r="H171" s="869"/>
      <c r="I171" s="869"/>
      <c r="J171" s="869"/>
      <c r="K171" s="869"/>
      <c r="L171" s="869"/>
      <c r="M171" s="869"/>
      <c r="N171" s="869"/>
      <c r="O171" s="869"/>
      <c r="P171" s="869"/>
      <c r="Q171" s="869"/>
      <c r="R171" s="869"/>
      <c r="S171" s="869"/>
      <c r="T171" s="869"/>
      <c r="U171" s="869"/>
      <c r="V171" s="869"/>
      <c r="W171" s="869"/>
      <c r="X171" s="869"/>
      <c r="Y171" s="869"/>
      <c r="Z171" s="869"/>
      <c r="AA171" s="869"/>
      <c r="AB171" s="869"/>
      <c r="AC171" s="870">
        <f>'O1'!AC171</f>
        <v>0</v>
      </c>
      <c r="AD171" s="870"/>
      <c r="AE171" s="870"/>
      <c r="AF171" s="782">
        <f>'O1'!AF171</f>
        <v>0</v>
      </c>
      <c r="AG171" s="782"/>
      <c r="AH171" s="782"/>
      <c r="AI171" s="782"/>
      <c r="AJ171" s="782"/>
      <c r="AK171" s="782">
        <f>'O2'!AK171</f>
        <v>0</v>
      </c>
      <c r="AL171" s="782"/>
      <c r="AM171" s="782"/>
      <c r="AN171" s="782"/>
      <c r="AO171" s="782"/>
      <c r="AP171" s="782"/>
      <c r="AQ171" s="782"/>
      <c r="AR171" s="851">
        <f t="shared" si="19"/>
        <v>0</v>
      </c>
      <c r="AS171" s="851"/>
      <c r="AT171" s="851"/>
      <c r="AU171" s="851"/>
      <c r="AV171" s="851"/>
      <c r="AW171" s="851"/>
      <c r="AX171" s="851"/>
      <c r="AY171" s="373">
        <f>'O1'!BI171</f>
        <v>0</v>
      </c>
      <c r="AZ171" s="709">
        <f t="shared" si="20"/>
        <v>0</v>
      </c>
      <c r="BA171" s="709"/>
      <c r="BB171" s="709"/>
      <c r="BC171" s="709"/>
      <c r="BD171" s="709"/>
      <c r="BE171" s="709">
        <f t="shared" si="21"/>
        <v>0</v>
      </c>
      <c r="BF171" s="709"/>
      <c r="BG171" s="709"/>
      <c r="BH171" s="709"/>
      <c r="BI171" s="709"/>
      <c r="BJ171" s="709"/>
      <c r="BK171" s="709"/>
      <c r="BL171" s="782">
        <f t="shared" si="22"/>
        <v>0</v>
      </c>
      <c r="BM171" s="782"/>
      <c r="BN171" s="782"/>
      <c r="BO171" s="782"/>
      <c r="BP171" s="782"/>
      <c r="BQ171" s="782"/>
      <c r="BR171" s="782"/>
      <c r="BS171" s="564">
        <f t="shared" si="23"/>
        <v>0</v>
      </c>
      <c r="BT171" s="178"/>
      <c r="BV171" s="211">
        <f t="shared" si="24"/>
        <v>2</v>
      </c>
      <c r="BW171" s="212" t="str">
        <f t="shared" si="25"/>
        <v/>
      </c>
      <c r="BX171" s="213" t="str">
        <f t="shared" si="26"/>
        <v xml:space="preserve"> </v>
      </c>
      <c r="BY171" s="199"/>
      <c r="BZ171" s="249">
        <f>IF(AND(AY171&lt;&gt;"R",AY171&lt;&gt;"C",AY171&lt;&gt;"CF",AY171&lt;&gt;"F")=TRUE,BL171*'Q3'!$CA$20,IF(BS171="R",BL171,0))</f>
        <v>0</v>
      </c>
      <c r="CA171" s="249">
        <f>IF(AND(AY171&lt;&gt;"R",AY171&lt;&gt;"C",AY171&lt;&gt;"CF",AY171&lt;&gt;"F")=TRUE,BL171*'Q3'!$CA$21,IF(BS171="C",BL171,0))</f>
        <v>0</v>
      </c>
      <c r="CB171" s="249">
        <f>IF(AND(AY171&lt;&gt;"R",AY171&lt;&gt;"C",AY171&lt;&gt;"CF",AY171&lt;&gt;"F")=TRUE,BL171*'Q3'!$CA$22,IF(BS171="CF",BL171,0))</f>
        <v>0</v>
      </c>
      <c r="CC171" s="249">
        <f>IF(AND(AY171&lt;&gt;"R",AY171&lt;&gt;"C",AY171&lt;&gt;"CF",AY171&lt;&gt;"F")=TRUE,BL171*'Q3'!$CA$23,IF(BS171="F",BL171,0))</f>
        <v>0</v>
      </c>
      <c r="CD171" s="478">
        <f t="shared" si="27"/>
        <v>0</v>
      </c>
      <c r="CE171" s="29">
        <f>'O2'!B171</f>
        <v>0</v>
      </c>
      <c r="CF171" s="29">
        <f>'O2'!G171</f>
        <v>0</v>
      </c>
      <c r="CG171" s="29">
        <f>'O2'!AC171</f>
        <v>0</v>
      </c>
    </row>
    <row r="172" spans="2:85" ht="9.9499999999999993" customHeight="1">
      <c r="B172" s="867">
        <f>'O1'!B172</f>
        <v>0</v>
      </c>
      <c r="C172" s="868"/>
      <c r="D172" s="868"/>
      <c r="E172" s="868"/>
      <c r="F172" s="868"/>
      <c r="G172" s="869">
        <f>'O1'!G172</f>
        <v>0</v>
      </c>
      <c r="H172" s="869"/>
      <c r="I172" s="869"/>
      <c r="J172" s="869"/>
      <c r="K172" s="869"/>
      <c r="L172" s="869"/>
      <c r="M172" s="869"/>
      <c r="N172" s="869"/>
      <c r="O172" s="869"/>
      <c r="P172" s="869"/>
      <c r="Q172" s="869"/>
      <c r="R172" s="869"/>
      <c r="S172" s="869"/>
      <c r="T172" s="869"/>
      <c r="U172" s="869"/>
      <c r="V172" s="869"/>
      <c r="W172" s="869"/>
      <c r="X172" s="869"/>
      <c r="Y172" s="869"/>
      <c r="Z172" s="869"/>
      <c r="AA172" s="869"/>
      <c r="AB172" s="869"/>
      <c r="AC172" s="870">
        <f>'O1'!AC172</f>
        <v>0</v>
      </c>
      <c r="AD172" s="870"/>
      <c r="AE172" s="870"/>
      <c r="AF172" s="782">
        <f>'O1'!AF172</f>
        <v>0</v>
      </c>
      <c r="AG172" s="782"/>
      <c r="AH172" s="782"/>
      <c r="AI172" s="782"/>
      <c r="AJ172" s="782"/>
      <c r="AK172" s="782">
        <f>'O2'!AK172</f>
        <v>0</v>
      </c>
      <c r="AL172" s="782"/>
      <c r="AM172" s="782"/>
      <c r="AN172" s="782"/>
      <c r="AO172" s="782"/>
      <c r="AP172" s="782"/>
      <c r="AQ172" s="782"/>
      <c r="AR172" s="851">
        <f t="shared" si="19"/>
        <v>0</v>
      </c>
      <c r="AS172" s="851"/>
      <c r="AT172" s="851"/>
      <c r="AU172" s="851"/>
      <c r="AV172" s="851"/>
      <c r="AW172" s="851"/>
      <c r="AX172" s="851"/>
      <c r="AY172" s="373">
        <f>'O1'!BI172</f>
        <v>0</v>
      </c>
      <c r="AZ172" s="709">
        <f t="shared" si="20"/>
        <v>0</v>
      </c>
      <c r="BA172" s="709"/>
      <c r="BB172" s="709"/>
      <c r="BC172" s="709"/>
      <c r="BD172" s="709"/>
      <c r="BE172" s="709">
        <f t="shared" si="21"/>
        <v>0</v>
      </c>
      <c r="BF172" s="709"/>
      <c r="BG172" s="709"/>
      <c r="BH172" s="709"/>
      <c r="BI172" s="709"/>
      <c r="BJ172" s="709"/>
      <c r="BK172" s="709"/>
      <c r="BL172" s="782">
        <f t="shared" si="22"/>
        <v>0</v>
      </c>
      <c r="BM172" s="782"/>
      <c r="BN172" s="782"/>
      <c r="BO172" s="782"/>
      <c r="BP172" s="782"/>
      <c r="BQ172" s="782"/>
      <c r="BR172" s="782"/>
      <c r="BS172" s="564">
        <f t="shared" si="23"/>
        <v>0</v>
      </c>
      <c r="BT172" s="178"/>
      <c r="BV172" s="211">
        <f t="shared" si="24"/>
        <v>2</v>
      </c>
      <c r="BW172" s="212" t="str">
        <f t="shared" si="25"/>
        <v/>
      </c>
      <c r="BX172" s="213" t="str">
        <f t="shared" si="26"/>
        <v xml:space="preserve"> </v>
      </c>
      <c r="BY172" s="199"/>
      <c r="BZ172" s="249">
        <f>IF(AND(AY172&lt;&gt;"R",AY172&lt;&gt;"C",AY172&lt;&gt;"CF",AY172&lt;&gt;"F")=TRUE,BL172*'Q3'!$CA$20,IF(BS172="R",BL172,0))</f>
        <v>0</v>
      </c>
      <c r="CA172" s="249">
        <f>IF(AND(AY172&lt;&gt;"R",AY172&lt;&gt;"C",AY172&lt;&gt;"CF",AY172&lt;&gt;"F")=TRUE,BL172*'Q3'!$CA$21,IF(BS172="C",BL172,0))</f>
        <v>0</v>
      </c>
      <c r="CB172" s="249">
        <f>IF(AND(AY172&lt;&gt;"R",AY172&lt;&gt;"C",AY172&lt;&gt;"CF",AY172&lt;&gt;"F")=TRUE,BL172*'Q3'!$CA$22,IF(BS172="CF",BL172,0))</f>
        <v>0</v>
      </c>
      <c r="CC172" s="249">
        <f>IF(AND(AY172&lt;&gt;"R",AY172&lt;&gt;"C",AY172&lt;&gt;"CF",AY172&lt;&gt;"F")=TRUE,BL172*'Q3'!$CA$23,IF(BS172="F",BL172,0))</f>
        <v>0</v>
      </c>
      <c r="CD172" s="478">
        <f t="shared" si="27"/>
        <v>0</v>
      </c>
      <c r="CE172" s="29">
        <f>'O2'!B172</f>
        <v>0</v>
      </c>
      <c r="CF172" s="29">
        <f>'O2'!G172</f>
        <v>0</v>
      </c>
      <c r="CG172" s="29">
        <f>'O2'!AC172</f>
        <v>0</v>
      </c>
    </row>
    <row r="173" spans="2:85" ht="9.9499999999999993" customHeight="1">
      <c r="B173" s="867">
        <f>'O1'!B173</f>
        <v>0</v>
      </c>
      <c r="C173" s="868"/>
      <c r="D173" s="868"/>
      <c r="E173" s="868"/>
      <c r="F173" s="868"/>
      <c r="G173" s="869">
        <f>'O1'!G173</f>
        <v>0</v>
      </c>
      <c r="H173" s="869"/>
      <c r="I173" s="869"/>
      <c r="J173" s="869"/>
      <c r="K173" s="869"/>
      <c r="L173" s="869"/>
      <c r="M173" s="869"/>
      <c r="N173" s="869"/>
      <c r="O173" s="869"/>
      <c r="P173" s="869"/>
      <c r="Q173" s="869"/>
      <c r="R173" s="869"/>
      <c r="S173" s="869"/>
      <c r="T173" s="869"/>
      <c r="U173" s="869"/>
      <c r="V173" s="869"/>
      <c r="W173" s="869"/>
      <c r="X173" s="869"/>
      <c r="Y173" s="869"/>
      <c r="Z173" s="869"/>
      <c r="AA173" s="869"/>
      <c r="AB173" s="869"/>
      <c r="AC173" s="870">
        <f>'O1'!AC173</f>
        <v>0</v>
      </c>
      <c r="AD173" s="870"/>
      <c r="AE173" s="870"/>
      <c r="AF173" s="782">
        <f>'O1'!AF173</f>
        <v>0</v>
      </c>
      <c r="AG173" s="782"/>
      <c r="AH173" s="782"/>
      <c r="AI173" s="782"/>
      <c r="AJ173" s="782"/>
      <c r="AK173" s="782">
        <f>'O2'!AK173</f>
        <v>0</v>
      </c>
      <c r="AL173" s="782"/>
      <c r="AM173" s="782"/>
      <c r="AN173" s="782"/>
      <c r="AO173" s="782"/>
      <c r="AP173" s="782"/>
      <c r="AQ173" s="782"/>
      <c r="AR173" s="851">
        <f t="shared" si="19"/>
        <v>0</v>
      </c>
      <c r="AS173" s="851"/>
      <c r="AT173" s="851"/>
      <c r="AU173" s="851"/>
      <c r="AV173" s="851"/>
      <c r="AW173" s="851"/>
      <c r="AX173" s="851"/>
      <c r="AY173" s="373">
        <f>'O1'!BI173</f>
        <v>0</v>
      </c>
      <c r="AZ173" s="709">
        <f t="shared" si="20"/>
        <v>0</v>
      </c>
      <c r="BA173" s="709"/>
      <c r="BB173" s="709"/>
      <c r="BC173" s="709"/>
      <c r="BD173" s="709"/>
      <c r="BE173" s="709">
        <f t="shared" si="21"/>
        <v>0</v>
      </c>
      <c r="BF173" s="709"/>
      <c r="BG173" s="709"/>
      <c r="BH173" s="709"/>
      <c r="BI173" s="709"/>
      <c r="BJ173" s="709"/>
      <c r="BK173" s="709"/>
      <c r="BL173" s="782">
        <f t="shared" si="22"/>
        <v>0</v>
      </c>
      <c r="BM173" s="782"/>
      <c r="BN173" s="782"/>
      <c r="BO173" s="782"/>
      <c r="BP173" s="782"/>
      <c r="BQ173" s="782"/>
      <c r="BR173" s="782"/>
      <c r="BS173" s="564">
        <f t="shared" si="23"/>
        <v>0</v>
      </c>
      <c r="BT173" s="178"/>
      <c r="BV173" s="211">
        <f t="shared" si="24"/>
        <v>2</v>
      </c>
      <c r="BW173" s="212" t="str">
        <f t="shared" si="25"/>
        <v/>
      </c>
      <c r="BX173" s="213" t="str">
        <f t="shared" si="26"/>
        <v xml:space="preserve"> </v>
      </c>
      <c r="BY173" s="199"/>
      <c r="BZ173" s="249">
        <f>IF(AND(AY173&lt;&gt;"R",AY173&lt;&gt;"C",AY173&lt;&gt;"CF",AY173&lt;&gt;"F")=TRUE,BL173*'Q3'!$CA$20,IF(BS173="R",BL173,0))</f>
        <v>0</v>
      </c>
      <c r="CA173" s="249">
        <f>IF(AND(AY173&lt;&gt;"R",AY173&lt;&gt;"C",AY173&lt;&gt;"CF",AY173&lt;&gt;"F")=TRUE,BL173*'Q3'!$CA$21,IF(BS173="C",BL173,0))</f>
        <v>0</v>
      </c>
      <c r="CB173" s="249">
        <f>IF(AND(AY173&lt;&gt;"R",AY173&lt;&gt;"C",AY173&lt;&gt;"CF",AY173&lt;&gt;"F")=TRUE,BL173*'Q3'!$CA$22,IF(BS173="CF",BL173,0))</f>
        <v>0</v>
      </c>
      <c r="CC173" s="249">
        <f>IF(AND(AY173&lt;&gt;"R",AY173&lt;&gt;"C",AY173&lt;&gt;"CF",AY173&lt;&gt;"F")=TRUE,BL173*'Q3'!$CA$23,IF(BS173="F",BL173,0))</f>
        <v>0</v>
      </c>
      <c r="CD173" s="478">
        <f t="shared" si="27"/>
        <v>0</v>
      </c>
      <c r="CE173" s="29">
        <f>'O2'!B173</f>
        <v>0</v>
      </c>
      <c r="CF173" s="29">
        <f>'O2'!G173</f>
        <v>0</v>
      </c>
      <c r="CG173" s="29">
        <f>'O2'!AC173</f>
        <v>0</v>
      </c>
    </row>
    <row r="174" spans="2:85" ht="9.9499999999999993" customHeight="1">
      <c r="B174" s="867">
        <f>'O1'!B174</f>
        <v>0</v>
      </c>
      <c r="C174" s="868"/>
      <c r="D174" s="868"/>
      <c r="E174" s="868"/>
      <c r="F174" s="868"/>
      <c r="G174" s="869">
        <f>'O1'!G174</f>
        <v>0</v>
      </c>
      <c r="H174" s="869"/>
      <c r="I174" s="869"/>
      <c r="J174" s="869"/>
      <c r="K174" s="869"/>
      <c r="L174" s="869"/>
      <c r="M174" s="869"/>
      <c r="N174" s="869"/>
      <c r="O174" s="869"/>
      <c r="P174" s="869"/>
      <c r="Q174" s="869"/>
      <c r="R174" s="869"/>
      <c r="S174" s="869"/>
      <c r="T174" s="869"/>
      <c r="U174" s="869"/>
      <c r="V174" s="869"/>
      <c r="W174" s="869"/>
      <c r="X174" s="869"/>
      <c r="Y174" s="869"/>
      <c r="Z174" s="869"/>
      <c r="AA174" s="869"/>
      <c r="AB174" s="869"/>
      <c r="AC174" s="870">
        <f>'O1'!AC174</f>
        <v>0</v>
      </c>
      <c r="AD174" s="870"/>
      <c r="AE174" s="870"/>
      <c r="AF174" s="782">
        <f>'O1'!AF174</f>
        <v>0</v>
      </c>
      <c r="AG174" s="782"/>
      <c r="AH174" s="782"/>
      <c r="AI174" s="782"/>
      <c r="AJ174" s="782"/>
      <c r="AK174" s="782">
        <f>'O2'!AK174</f>
        <v>0</v>
      </c>
      <c r="AL174" s="782"/>
      <c r="AM174" s="782"/>
      <c r="AN174" s="782"/>
      <c r="AO174" s="782"/>
      <c r="AP174" s="782"/>
      <c r="AQ174" s="782"/>
      <c r="AR174" s="851">
        <f t="shared" si="19"/>
        <v>0</v>
      </c>
      <c r="AS174" s="851"/>
      <c r="AT174" s="851"/>
      <c r="AU174" s="851"/>
      <c r="AV174" s="851"/>
      <c r="AW174" s="851"/>
      <c r="AX174" s="851"/>
      <c r="AY174" s="373">
        <f>'O1'!BI174</f>
        <v>0</v>
      </c>
      <c r="AZ174" s="709">
        <f t="shared" si="20"/>
        <v>0</v>
      </c>
      <c r="BA174" s="709"/>
      <c r="BB174" s="709"/>
      <c r="BC174" s="709"/>
      <c r="BD174" s="709"/>
      <c r="BE174" s="709">
        <f t="shared" si="21"/>
        <v>0</v>
      </c>
      <c r="BF174" s="709"/>
      <c r="BG174" s="709"/>
      <c r="BH174" s="709"/>
      <c r="BI174" s="709"/>
      <c r="BJ174" s="709"/>
      <c r="BK174" s="709"/>
      <c r="BL174" s="782">
        <f t="shared" si="22"/>
        <v>0</v>
      </c>
      <c r="BM174" s="782"/>
      <c r="BN174" s="782"/>
      <c r="BO174" s="782"/>
      <c r="BP174" s="782"/>
      <c r="BQ174" s="782"/>
      <c r="BR174" s="782"/>
      <c r="BS174" s="564">
        <f t="shared" si="23"/>
        <v>0</v>
      </c>
      <c r="BT174" s="178"/>
      <c r="BV174" s="211">
        <f t="shared" si="24"/>
        <v>2</v>
      </c>
      <c r="BW174" s="212" t="str">
        <f t="shared" si="25"/>
        <v/>
      </c>
      <c r="BX174" s="213" t="str">
        <f t="shared" si="26"/>
        <v xml:space="preserve"> </v>
      </c>
      <c r="BY174" s="199"/>
      <c r="BZ174" s="249">
        <f>IF(AND(AY174&lt;&gt;"R",AY174&lt;&gt;"C",AY174&lt;&gt;"CF",AY174&lt;&gt;"F")=TRUE,BL174*'Q3'!$CA$20,IF(BS174="R",BL174,0))</f>
        <v>0</v>
      </c>
      <c r="CA174" s="249">
        <f>IF(AND(AY174&lt;&gt;"R",AY174&lt;&gt;"C",AY174&lt;&gt;"CF",AY174&lt;&gt;"F")=TRUE,BL174*'Q3'!$CA$21,IF(BS174="C",BL174,0))</f>
        <v>0</v>
      </c>
      <c r="CB174" s="249">
        <f>IF(AND(AY174&lt;&gt;"R",AY174&lt;&gt;"C",AY174&lt;&gt;"CF",AY174&lt;&gt;"F")=TRUE,BL174*'Q3'!$CA$22,IF(BS174="CF",BL174,0))</f>
        <v>0</v>
      </c>
      <c r="CC174" s="249">
        <f>IF(AND(AY174&lt;&gt;"R",AY174&lt;&gt;"C",AY174&lt;&gt;"CF",AY174&lt;&gt;"F")=TRUE,BL174*'Q3'!$CA$23,IF(BS174="F",BL174,0))</f>
        <v>0</v>
      </c>
      <c r="CD174" s="478">
        <f t="shared" si="27"/>
        <v>0</v>
      </c>
      <c r="CE174" s="29">
        <f>'O2'!B174</f>
        <v>0</v>
      </c>
      <c r="CF174" s="29">
        <f>'O2'!G174</f>
        <v>0</v>
      </c>
      <c r="CG174" s="29">
        <f>'O2'!AC174</f>
        <v>0</v>
      </c>
    </row>
    <row r="175" spans="2:85" ht="9.9499999999999993" customHeight="1">
      <c r="B175" s="867">
        <f>'O1'!B175</f>
        <v>0</v>
      </c>
      <c r="C175" s="868"/>
      <c r="D175" s="868"/>
      <c r="E175" s="868"/>
      <c r="F175" s="868"/>
      <c r="G175" s="869">
        <f>'O1'!G175</f>
        <v>0</v>
      </c>
      <c r="H175" s="869"/>
      <c r="I175" s="869"/>
      <c r="J175" s="869"/>
      <c r="K175" s="869"/>
      <c r="L175" s="869"/>
      <c r="M175" s="869"/>
      <c r="N175" s="869"/>
      <c r="O175" s="869"/>
      <c r="P175" s="869"/>
      <c r="Q175" s="869"/>
      <c r="R175" s="869"/>
      <c r="S175" s="869"/>
      <c r="T175" s="869"/>
      <c r="U175" s="869"/>
      <c r="V175" s="869"/>
      <c r="W175" s="869"/>
      <c r="X175" s="869"/>
      <c r="Y175" s="869"/>
      <c r="Z175" s="869"/>
      <c r="AA175" s="869"/>
      <c r="AB175" s="869"/>
      <c r="AC175" s="870">
        <f>'O1'!AC175</f>
        <v>0</v>
      </c>
      <c r="AD175" s="870"/>
      <c r="AE175" s="870"/>
      <c r="AF175" s="782">
        <f>'O1'!AF175</f>
        <v>0</v>
      </c>
      <c r="AG175" s="782"/>
      <c r="AH175" s="782"/>
      <c r="AI175" s="782"/>
      <c r="AJ175" s="782"/>
      <c r="AK175" s="782">
        <f>'O2'!AK175</f>
        <v>0</v>
      </c>
      <c r="AL175" s="782"/>
      <c r="AM175" s="782"/>
      <c r="AN175" s="782"/>
      <c r="AO175" s="782"/>
      <c r="AP175" s="782"/>
      <c r="AQ175" s="782"/>
      <c r="AR175" s="851">
        <f t="shared" si="19"/>
        <v>0</v>
      </c>
      <c r="AS175" s="851"/>
      <c r="AT175" s="851"/>
      <c r="AU175" s="851"/>
      <c r="AV175" s="851"/>
      <c r="AW175" s="851"/>
      <c r="AX175" s="851"/>
      <c r="AY175" s="373">
        <f>'O1'!BI175</f>
        <v>0</v>
      </c>
      <c r="AZ175" s="709">
        <f t="shared" si="20"/>
        <v>0</v>
      </c>
      <c r="BA175" s="709"/>
      <c r="BB175" s="709"/>
      <c r="BC175" s="709"/>
      <c r="BD175" s="709"/>
      <c r="BE175" s="709">
        <f t="shared" si="21"/>
        <v>0</v>
      </c>
      <c r="BF175" s="709"/>
      <c r="BG175" s="709"/>
      <c r="BH175" s="709"/>
      <c r="BI175" s="709"/>
      <c r="BJ175" s="709"/>
      <c r="BK175" s="709"/>
      <c r="BL175" s="782">
        <f t="shared" si="22"/>
        <v>0</v>
      </c>
      <c r="BM175" s="782"/>
      <c r="BN175" s="782"/>
      <c r="BO175" s="782"/>
      <c r="BP175" s="782"/>
      <c r="BQ175" s="782"/>
      <c r="BR175" s="782"/>
      <c r="BS175" s="564">
        <f t="shared" si="23"/>
        <v>0</v>
      </c>
      <c r="BT175" s="178"/>
      <c r="BV175" s="211">
        <f t="shared" si="24"/>
        <v>2</v>
      </c>
      <c r="BW175" s="212" t="str">
        <f t="shared" si="25"/>
        <v/>
      </c>
      <c r="BX175" s="213" t="str">
        <f t="shared" si="26"/>
        <v xml:space="preserve"> </v>
      </c>
      <c r="BY175" s="199"/>
      <c r="BZ175" s="249">
        <f>IF(AND(AY175&lt;&gt;"R",AY175&lt;&gt;"C",AY175&lt;&gt;"CF",AY175&lt;&gt;"F")=TRUE,BL175*'Q3'!$CA$20,IF(BS175="R",BL175,0))</f>
        <v>0</v>
      </c>
      <c r="CA175" s="249">
        <f>IF(AND(AY175&lt;&gt;"R",AY175&lt;&gt;"C",AY175&lt;&gt;"CF",AY175&lt;&gt;"F")=TRUE,BL175*'Q3'!$CA$21,IF(BS175="C",BL175,0))</f>
        <v>0</v>
      </c>
      <c r="CB175" s="249">
        <f>IF(AND(AY175&lt;&gt;"R",AY175&lt;&gt;"C",AY175&lt;&gt;"CF",AY175&lt;&gt;"F")=TRUE,BL175*'Q3'!$CA$22,IF(BS175="CF",BL175,0))</f>
        <v>0</v>
      </c>
      <c r="CC175" s="249">
        <f>IF(AND(AY175&lt;&gt;"R",AY175&lt;&gt;"C",AY175&lt;&gt;"CF",AY175&lt;&gt;"F")=TRUE,BL175*'Q3'!$CA$23,IF(BS175="F",BL175,0))</f>
        <v>0</v>
      </c>
      <c r="CD175" s="478">
        <f t="shared" si="27"/>
        <v>0</v>
      </c>
      <c r="CE175" s="29">
        <f>'O2'!B175</f>
        <v>0</v>
      </c>
      <c r="CF175" s="29">
        <f>'O2'!G175</f>
        <v>0</v>
      </c>
      <c r="CG175" s="29">
        <f>'O2'!AC175</f>
        <v>0</v>
      </c>
    </row>
    <row r="176" spans="2:85" ht="9.9499999999999993" customHeight="1">
      <c r="B176" s="867">
        <f>'O1'!B176</f>
        <v>0</v>
      </c>
      <c r="C176" s="868"/>
      <c r="D176" s="868"/>
      <c r="E176" s="868"/>
      <c r="F176" s="868"/>
      <c r="G176" s="869">
        <f>'O1'!G176</f>
        <v>0</v>
      </c>
      <c r="H176" s="869"/>
      <c r="I176" s="869"/>
      <c r="J176" s="869"/>
      <c r="K176" s="869"/>
      <c r="L176" s="869"/>
      <c r="M176" s="869"/>
      <c r="N176" s="869"/>
      <c r="O176" s="869"/>
      <c r="P176" s="869"/>
      <c r="Q176" s="869"/>
      <c r="R176" s="869"/>
      <c r="S176" s="869"/>
      <c r="T176" s="869"/>
      <c r="U176" s="869"/>
      <c r="V176" s="869"/>
      <c r="W176" s="869"/>
      <c r="X176" s="869"/>
      <c r="Y176" s="869"/>
      <c r="Z176" s="869"/>
      <c r="AA176" s="869"/>
      <c r="AB176" s="869"/>
      <c r="AC176" s="870">
        <f>'O1'!AC176</f>
        <v>0</v>
      </c>
      <c r="AD176" s="870"/>
      <c r="AE176" s="870"/>
      <c r="AF176" s="782">
        <f>'O1'!AF176</f>
        <v>0</v>
      </c>
      <c r="AG176" s="782"/>
      <c r="AH176" s="782"/>
      <c r="AI176" s="782"/>
      <c r="AJ176" s="782"/>
      <c r="AK176" s="782">
        <f>'O2'!AK176</f>
        <v>0</v>
      </c>
      <c r="AL176" s="782"/>
      <c r="AM176" s="782"/>
      <c r="AN176" s="782"/>
      <c r="AO176" s="782"/>
      <c r="AP176" s="782"/>
      <c r="AQ176" s="782"/>
      <c r="AR176" s="851">
        <f t="shared" si="19"/>
        <v>0</v>
      </c>
      <c r="AS176" s="851"/>
      <c r="AT176" s="851"/>
      <c r="AU176" s="851"/>
      <c r="AV176" s="851"/>
      <c r="AW176" s="851"/>
      <c r="AX176" s="851"/>
      <c r="AY176" s="373">
        <f>'O1'!BI176</f>
        <v>0</v>
      </c>
      <c r="AZ176" s="709">
        <f t="shared" si="20"/>
        <v>0</v>
      </c>
      <c r="BA176" s="709"/>
      <c r="BB176" s="709"/>
      <c r="BC176" s="709"/>
      <c r="BD176" s="709"/>
      <c r="BE176" s="709">
        <f t="shared" si="21"/>
        <v>0</v>
      </c>
      <c r="BF176" s="709"/>
      <c r="BG176" s="709"/>
      <c r="BH176" s="709"/>
      <c r="BI176" s="709"/>
      <c r="BJ176" s="709"/>
      <c r="BK176" s="709"/>
      <c r="BL176" s="782">
        <f t="shared" si="22"/>
        <v>0</v>
      </c>
      <c r="BM176" s="782"/>
      <c r="BN176" s="782"/>
      <c r="BO176" s="782"/>
      <c r="BP176" s="782"/>
      <c r="BQ176" s="782"/>
      <c r="BR176" s="782"/>
      <c r="BS176" s="564">
        <f t="shared" si="23"/>
        <v>0</v>
      </c>
      <c r="BT176" s="178"/>
      <c r="BV176" s="211">
        <f t="shared" si="24"/>
        <v>2</v>
      </c>
      <c r="BW176" s="212" t="str">
        <f t="shared" si="25"/>
        <v/>
      </c>
      <c r="BX176" s="213" t="str">
        <f t="shared" si="26"/>
        <v xml:space="preserve"> </v>
      </c>
      <c r="BY176" s="199"/>
      <c r="BZ176" s="249">
        <f>IF(AND(AY176&lt;&gt;"R",AY176&lt;&gt;"C",AY176&lt;&gt;"CF",AY176&lt;&gt;"F")=TRUE,BL176*'Q3'!$CA$20,IF(BS176="R",BL176,0))</f>
        <v>0</v>
      </c>
      <c r="CA176" s="249">
        <f>IF(AND(AY176&lt;&gt;"R",AY176&lt;&gt;"C",AY176&lt;&gt;"CF",AY176&lt;&gt;"F")=TRUE,BL176*'Q3'!$CA$21,IF(BS176="C",BL176,0))</f>
        <v>0</v>
      </c>
      <c r="CB176" s="249">
        <f>IF(AND(AY176&lt;&gt;"R",AY176&lt;&gt;"C",AY176&lt;&gt;"CF",AY176&lt;&gt;"F")=TRUE,BL176*'Q3'!$CA$22,IF(BS176="CF",BL176,0))</f>
        <v>0</v>
      </c>
      <c r="CC176" s="249">
        <f>IF(AND(AY176&lt;&gt;"R",AY176&lt;&gt;"C",AY176&lt;&gt;"CF",AY176&lt;&gt;"F")=TRUE,BL176*'Q3'!$CA$23,IF(BS176="F",BL176,0))</f>
        <v>0</v>
      </c>
      <c r="CD176" s="478">
        <f t="shared" si="27"/>
        <v>0</v>
      </c>
      <c r="CE176" s="29">
        <f>'O2'!B176</f>
        <v>0</v>
      </c>
      <c r="CF176" s="29">
        <f>'O2'!G176</f>
        <v>0</v>
      </c>
      <c r="CG176" s="29">
        <f>'O2'!AC176</f>
        <v>0</v>
      </c>
    </row>
    <row r="177" spans="2:85" ht="9.9499999999999993" customHeight="1">
      <c r="B177" s="867">
        <f>'O1'!B177</f>
        <v>0</v>
      </c>
      <c r="C177" s="868"/>
      <c r="D177" s="868"/>
      <c r="E177" s="868"/>
      <c r="F177" s="868"/>
      <c r="G177" s="869">
        <f>'O1'!G177</f>
        <v>0</v>
      </c>
      <c r="H177" s="869"/>
      <c r="I177" s="869"/>
      <c r="J177" s="869"/>
      <c r="K177" s="869"/>
      <c r="L177" s="869"/>
      <c r="M177" s="869"/>
      <c r="N177" s="869"/>
      <c r="O177" s="869"/>
      <c r="P177" s="869"/>
      <c r="Q177" s="869"/>
      <c r="R177" s="869"/>
      <c r="S177" s="869"/>
      <c r="T177" s="869"/>
      <c r="U177" s="869"/>
      <c r="V177" s="869"/>
      <c r="W177" s="869"/>
      <c r="X177" s="869"/>
      <c r="Y177" s="869"/>
      <c r="Z177" s="869"/>
      <c r="AA177" s="869"/>
      <c r="AB177" s="869"/>
      <c r="AC177" s="870">
        <f>'O1'!AC177</f>
        <v>0</v>
      </c>
      <c r="AD177" s="870"/>
      <c r="AE177" s="870"/>
      <c r="AF177" s="782">
        <f>'O1'!AF177</f>
        <v>0</v>
      </c>
      <c r="AG177" s="782"/>
      <c r="AH177" s="782"/>
      <c r="AI177" s="782"/>
      <c r="AJ177" s="782"/>
      <c r="AK177" s="782">
        <f>'O2'!AK177</f>
        <v>0</v>
      </c>
      <c r="AL177" s="782"/>
      <c r="AM177" s="782"/>
      <c r="AN177" s="782"/>
      <c r="AO177" s="782"/>
      <c r="AP177" s="782"/>
      <c r="AQ177" s="782"/>
      <c r="AR177" s="851">
        <f t="shared" si="19"/>
        <v>0</v>
      </c>
      <c r="AS177" s="851"/>
      <c r="AT177" s="851"/>
      <c r="AU177" s="851"/>
      <c r="AV177" s="851"/>
      <c r="AW177" s="851"/>
      <c r="AX177" s="851"/>
      <c r="AY177" s="373">
        <f>'O1'!BI177</f>
        <v>0</v>
      </c>
      <c r="AZ177" s="709">
        <f t="shared" si="20"/>
        <v>0</v>
      </c>
      <c r="BA177" s="709"/>
      <c r="BB177" s="709"/>
      <c r="BC177" s="709"/>
      <c r="BD177" s="709"/>
      <c r="BE177" s="709">
        <f t="shared" si="21"/>
        <v>0</v>
      </c>
      <c r="BF177" s="709"/>
      <c r="BG177" s="709"/>
      <c r="BH177" s="709"/>
      <c r="BI177" s="709"/>
      <c r="BJ177" s="709"/>
      <c r="BK177" s="709"/>
      <c r="BL177" s="782">
        <f t="shared" si="22"/>
        <v>0</v>
      </c>
      <c r="BM177" s="782"/>
      <c r="BN177" s="782"/>
      <c r="BO177" s="782"/>
      <c r="BP177" s="782"/>
      <c r="BQ177" s="782"/>
      <c r="BR177" s="782"/>
      <c r="BS177" s="564">
        <f t="shared" si="23"/>
        <v>0</v>
      </c>
      <c r="BT177" s="178"/>
      <c r="BV177" s="211">
        <f t="shared" si="24"/>
        <v>2</v>
      </c>
      <c r="BW177" s="212" t="str">
        <f t="shared" si="25"/>
        <v/>
      </c>
      <c r="BX177" s="213" t="str">
        <f t="shared" si="26"/>
        <v xml:space="preserve"> </v>
      </c>
      <c r="BY177" s="199"/>
      <c r="BZ177" s="249">
        <f>IF(AND(AY177&lt;&gt;"R",AY177&lt;&gt;"C",AY177&lt;&gt;"CF",AY177&lt;&gt;"F")=TRUE,BL177*'Q3'!$CA$20,IF(BS177="R",BL177,0))</f>
        <v>0</v>
      </c>
      <c r="CA177" s="249">
        <f>IF(AND(AY177&lt;&gt;"R",AY177&lt;&gt;"C",AY177&lt;&gt;"CF",AY177&lt;&gt;"F")=TRUE,BL177*'Q3'!$CA$21,IF(BS177="C",BL177,0))</f>
        <v>0</v>
      </c>
      <c r="CB177" s="249">
        <f>IF(AND(AY177&lt;&gt;"R",AY177&lt;&gt;"C",AY177&lt;&gt;"CF",AY177&lt;&gt;"F")=TRUE,BL177*'Q3'!$CA$22,IF(BS177="CF",BL177,0))</f>
        <v>0</v>
      </c>
      <c r="CC177" s="249">
        <f>IF(AND(AY177&lt;&gt;"R",AY177&lt;&gt;"C",AY177&lt;&gt;"CF",AY177&lt;&gt;"F")=TRUE,BL177*'Q3'!$CA$23,IF(BS177="F",BL177,0))</f>
        <v>0</v>
      </c>
      <c r="CD177" s="478">
        <f t="shared" si="27"/>
        <v>0</v>
      </c>
      <c r="CE177" s="29">
        <f>'O2'!B177</f>
        <v>0</v>
      </c>
      <c r="CF177" s="29">
        <f>'O2'!G177</f>
        <v>0</v>
      </c>
      <c r="CG177" s="29">
        <f>'O2'!AC177</f>
        <v>0</v>
      </c>
    </row>
    <row r="178" spans="2:85" ht="9.9499999999999993" customHeight="1">
      <c r="B178" s="867">
        <f>'O1'!B178</f>
        <v>0</v>
      </c>
      <c r="C178" s="868"/>
      <c r="D178" s="868"/>
      <c r="E178" s="868"/>
      <c r="F178" s="868"/>
      <c r="G178" s="869">
        <f>'O1'!G178</f>
        <v>0</v>
      </c>
      <c r="H178" s="869"/>
      <c r="I178" s="869"/>
      <c r="J178" s="869"/>
      <c r="K178" s="869"/>
      <c r="L178" s="869"/>
      <c r="M178" s="869"/>
      <c r="N178" s="869"/>
      <c r="O178" s="869"/>
      <c r="P178" s="869"/>
      <c r="Q178" s="869"/>
      <c r="R178" s="869"/>
      <c r="S178" s="869"/>
      <c r="T178" s="869"/>
      <c r="U178" s="869"/>
      <c r="V178" s="869"/>
      <c r="W178" s="869"/>
      <c r="X178" s="869"/>
      <c r="Y178" s="869"/>
      <c r="Z178" s="869"/>
      <c r="AA178" s="869"/>
      <c r="AB178" s="869"/>
      <c r="AC178" s="870">
        <f>'O1'!AC178</f>
        <v>0</v>
      </c>
      <c r="AD178" s="870"/>
      <c r="AE178" s="870"/>
      <c r="AF178" s="782">
        <f>'O1'!AF178</f>
        <v>0</v>
      </c>
      <c r="AG178" s="782"/>
      <c r="AH178" s="782"/>
      <c r="AI178" s="782"/>
      <c r="AJ178" s="782"/>
      <c r="AK178" s="782">
        <f>'O2'!AK178</f>
        <v>0</v>
      </c>
      <c r="AL178" s="782"/>
      <c r="AM178" s="782"/>
      <c r="AN178" s="782"/>
      <c r="AO178" s="782"/>
      <c r="AP178" s="782"/>
      <c r="AQ178" s="782"/>
      <c r="AR178" s="851">
        <f t="shared" si="19"/>
        <v>0</v>
      </c>
      <c r="AS178" s="851"/>
      <c r="AT178" s="851"/>
      <c r="AU178" s="851"/>
      <c r="AV178" s="851"/>
      <c r="AW178" s="851"/>
      <c r="AX178" s="851"/>
      <c r="AY178" s="373">
        <f>'O1'!BI178</f>
        <v>0</v>
      </c>
      <c r="AZ178" s="709">
        <f t="shared" si="20"/>
        <v>0</v>
      </c>
      <c r="BA178" s="709"/>
      <c r="BB178" s="709"/>
      <c r="BC178" s="709"/>
      <c r="BD178" s="709"/>
      <c r="BE178" s="709">
        <f t="shared" si="21"/>
        <v>0</v>
      </c>
      <c r="BF178" s="709"/>
      <c r="BG178" s="709"/>
      <c r="BH178" s="709"/>
      <c r="BI178" s="709"/>
      <c r="BJ178" s="709"/>
      <c r="BK178" s="709"/>
      <c r="BL178" s="782">
        <f t="shared" si="22"/>
        <v>0</v>
      </c>
      <c r="BM178" s="782"/>
      <c r="BN178" s="782"/>
      <c r="BO178" s="782"/>
      <c r="BP178" s="782"/>
      <c r="BQ178" s="782"/>
      <c r="BR178" s="782"/>
      <c r="BS178" s="564">
        <f t="shared" si="23"/>
        <v>0</v>
      </c>
      <c r="BT178" s="178"/>
      <c r="BV178" s="211">
        <f t="shared" si="24"/>
        <v>2</v>
      </c>
      <c r="BW178" s="212" t="str">
        <f t="shared" si="25"/>
        <v/>
      </c>
      <c r="BX178" s="213" t="str">
        <f t="shared" si="26"/>
        <v xml:space="preserve"> </v>
      </c>
      <c r="BY178" s="199"/>
      <c r="BZ178" s="249">
        <f>IF(AND(AY178&lt;&gt;"R",AY178&lt;&gt;"C",AY178&lt;&gt;"CF",AY178&lt;&gt;"F")=TRUE,BL178*'Q3'!$CA$20,IF(BS178="R",BL178,0))</f>
        <v>0</v>
      </c>
      <c r="CA178" s="249">
        <f>IF(AND(AY178&lt;&gt;"R",AY178&lt;&gt;"C",AY178&lt;&gt;"CF",AY178&lt;&gt;"F")=TRUE,BL178*'Q3'!$CA$21,IF(BS178="C",BL178,0))</f>
        <v>0</v>
      </c>
      <c r="CB178" s="249">
        <f>IF(AND(AY178&lt;&gt;"R",AY178&lt;&gt;"C",AY178&lt;&gt;"CF",AY178&lt;&gt;"F")=TRUE,BL178*'Q3'!$CA$22,IF(BS178="CF",BL178,0))</f>
        <v>0</v>
      </c>
      <c r="CC178" s="249">
        <f>IF(AND(AY178&lt;&gt;"R",AY178&lt;&gt;"C",AY178&lt;&gt;"CF",AY178&lt;&gt;"F")=TRUE,BL178*'Q3'!$CA$23,IF(BS178="F",BL178,0))</f>
        <v>0</v>
      </c>
      <c r="CD178" s="478">
        <f t="shared" si="27"/>
        <v>0</v>
      </c>
      <c r="CE178" s="29">
        <f>'O2'!B178</f>
        <v>0</v>
      </c>
      <c r="CF178" s="29">
        <f>'O2'!G178</f>
        <v>0</v>
      </c>
      <c r="CG178" s="29">
        <f>'O2'!AC178</f>
        <v>0</v>
      </c>
    </row>
    <row r="179" spans="2:85" ht="9.9499999999999993" customHeight="1">
      <c r="B179" s="867">
        <f>'O1'!B179</f>
        <v>0</v>
      </c>
      <c r="C179" s="868"/>
      <c r="D179" s="868"/>
      <c r="E179" s="868"/>
      <c r="F179" s="868"/>
      <c r="G179" s="869">
        <f>'O1'!G179</f>
        <v>0</v>
      </c>
      <c r="H179" s="869"/>
      <c r="I179" s="869"/>
      <c r="J179" s="869"/>
      <c r="K179" s="869"/>
      <c r="L179" s="869"/>
      <c r="M179" s="869"/>
      <c r="N179" s="869"/>
      <c r="O179" s="869"/>
      <c r="P179" s="869"/>
      <c r="Q179" s="869"/>
      <c r="R179" s="869"/>
      <c r="S179" s="869"/>
      <c r="T179" s="869"/>
      <c r="U179" s="869"/>
      <c r="V179" s="869"/>
      <c r="W179" s="869"/>
      <c r="X179" s="869"/>
      <c r="Y179" s="869"/>
      <c r="Z179" s="869"/>
      <c r="AA179" s="869"/>
      <c r="AB179" s="869"/>
      <c r="AC179" s="870">
        <f>'O1'!AC179</f>
        <v>0</v>
      </c>
      <c r="AD179" s="870"/>
      <c r="AE179" s="870"/>
      <c r="AF179" s="782">
        <f>'O1'!AF179</f>
        <v>0</v>
      </c>
      <c r="AG179" s="782"/>
      <c r="AH179" s="782"/>
      <c r="AI179" s="782"/>
      <c r="AJ179" s="782"/>
      <c r="AK179" s="782">
        <f>'O2'!AK179</f>
        <v>0</v>
      </c>
      <c r="AL179" s="782"/>
      <c r="AM179" s="782"/>
      <c r="AN179" s="782"/>
      <c r="AO179" s="782"/>
      <c r="AP179" s="782"/>
      <c r="AQ179" s="782"/>
      <c r="AR179" s="851">
        <f t="shared" si="19"/>
        <v>0</v>
      </c>
      <c r="AS179" s="851"/>
      <c r="AT179" s="851"/>
      <c r="AU179" s="851"/>
      <c r="AV179" s="851"/>
      <c r="AW179" s="851"/>
      <c r="AX179" s="851"/>
      <c r="AY179" s="373">
        <f>'O1'!BI179</f>
        <v>0</v>
      </c>
      <c r="AZ179" s="709">
        <f t="shared" si="20"/>
        <v>0</v>
      </c>
      <c r="BA179" s="709"/>
      <c r="BB179" s="709"/>
      <c r="BC179" s="709"/>
      <c r="BD179" s="709"/>
      <c r="BE179" s="709">
        <f t="shared" si="21"/>
        <v>0</v>
      </c>
      <c r="BF179" s="709"/>
      <c r="BG179" s="709"/>
      <c r="BH179" s="709"/>
      <c r="BI179" s="709"/>
      <c r="BJ179" s="709"/>
      <c r="BK179" s="709"/>
      <c r="BL179" s="782">
        <f t="shared" si="22"/>
        <v>0</v>
      </c>
      <c r="BM179" s="782"/>
      <c r="BN179" s="782"/>
      <c r="BO179" s="782"/>
      <c r="BP179" s="782"/>
      <c r="BQ179" s="782"/>
      <c r="BR179" s="782"/>
      <c r="BS179" s="564">
        <f t="shared" si="23"/>
        <v>0</v>
      </c>
      <c r="BT179" s="178"/>
      <c r="BV179" s="211">
        <f t="shared" si="24"/>
        <v>2</v>
      </c>
      <c r="BW179" s="212" t="str">
        <f t="shared" si="25"/>
        <v/>
      </c>
      <c r="BX179" s="213" t="str">
        <f t="shared" si="26"/>
        <v xml:space="preserve"> </v>
      </c>
      <c r="BY179" s="199"/>
      <c r="BZ179" s="249">
        <f>IF(AND(AY179&lt;&gt;"R",AY179&lt;&gt;"C",AY179&lt;&gt;"CF",AY179&lt;&gt;"F")=TRUE,BL179*'Q3'!$CA$20,IF(BS179="R",BL179,0))</f>
        <v>0</v>
      </c>
      <c r="CA179" s="249">
        <f>IF(AND(AY179&lt;&gt;"R",AY179&lt;&gt;"C",AY179&lt;&gt;"CF",AY179&lt;&gt;"F")=TRUE,BL179*'Q3'!$CA$21,IF(BS179="C",BL179,0))</f>
        <v>0</v>
      </c>
      <c r="CB179" s="249">
        <f>IF(AND(AY179&lt;&gt;"R",AY179&lt;&gt;"C",AY179&lt;&gt;"CF",AY179&lt;&gt;"F")=TRUE,BL179*'Q3'!$CA$22,IF(BS179="CF",BL179,0))</f>
        <v>0</v>
      </c>
      <c r="CC179" s="249">
        <f>IF(AND(AY179&lt;&gt;"R",AY179&lt;&gt;"C",AY179&lt;&gt;"CF",AY179&lt;&gt;"F")=TRUE,BL179*'Q3'!$CA$23,IF(BS179="F",BL179,0))</f>
        <v>0</v>
      </c>
      <c r="CD179" s="478">
        <f t="shared" si="27"/>
        <v>0</v>
      </c>
      <c r="CE179" s="29">
        <f>'O2'!B179</f>
        <v>0</v>
      </c>
      <c r="CF179" s="29">
        <f>'O2'!G179</f>
        <v>0</v>
      </c>
      <c r="CG179" s="29">
        <f>'O2'!AC179</f>
        <v>0</v>
      </c>
    </row>
    <row r="180" spans="2:85" ht="9.9499999999999993" customHeight="1">
      <c r="B180" s="867">
        <f>'O1'!B180</f>
        <v>0</v>
      </c>
      <c r="C180" s="868"/>
      <c r="D180" s="868"/>
      <c r="E180" s="868"/>
      <c r="F180" s="868"/>
      <c r="G180" s="869">
        <f>'O1'!G180</f>
        <v>0</v>
      </c>
      <c r="H180" s="869"/>
      <c r="I180" s="869"/>
      <c r="J180" s="869"/>
      <c r="K180" s="869"/>
      <c r="L180" s="869"/>
      <c r="M180" s="869"/>
      <c r="N180" s="869"/>
      <c r="O180" s="869"/>
      <c r="P180" s="869"/>
      <c r="Q180" s="869"/>
      <c r="R180" s="869"/>
      <c r="S180" s="869"/>
      <c r="T180" s="869"/>
      <c r="U180" s="869"/>
      <c r="V180" s="869"/>
      <c r="W180" s="869"/>
      <c r="X180" s="869"/>
      <c r="Y180" s="869"/>
      <c r="Z180" s="869"/>
      <c r="AA180" s="869"/>
      <c r="AB180" s="869"/>
      <c r="AC180" s="870">
        <f>'O1'!AC180</f>
        <v>0</v>
      </c>
      <c r="AD180" s="870"/>
      <c r="AE180" s="870"/>
      <c r="AF180" s="782">
        <f>'O1'!AF180</f>
        <v>0</v>
      </c>
      <c r="AG180" s="782"/>
      <c r="AH180" s="782"/>
      <c r="AI180" s="782"/>
      <c r="AJ180" s="782"/>
      <c r="AK180" s="782">
        <f>'O2'!AK180</f>
        <v>0</v>
      </c>
      <c r="AL180" s="782"/>
      <c r="AM180" s="782"/>
      <c r="AN180" s="782"/>
      <c r="AO180" s="782"/>
      <c r="AP180" s="782"/>
      <c r="AQ180" s="782"/>
      <c r="AR180" s="851">
        <f t="shared" si="19"/>
        <v>0</v>
      </c>
      <c r="AS180" s="851"/>
      <c r="AT180" s="851"/>
      <c r="AU180" s="851"/>
      <c r="AV180" s="851"/>
      <c r="AW180" s="851"/>
      <c r="AX180" s="851"/>
      <c r="AY180" s="373">
        <f>'O1'!BI180</f>
        <v>0</v>
      </c>
      <c r="AZ180" s="709">
        <f t="shared" si="20"/>
        <v>0</v>
      </c>
      <c r="BA180" s="709"/>
      <c r="BB180" s="709"/>
      <c r="BC180" s="709"/>
      <c r="BD180" s="709"/>
      <c r="BE180" s="709">
        <f t="shared" si="21"/>
        <v>0</v>
      </c>
      <c r="BF180" s="709"/>
      <c r="BG180" s="709"/>
      <c r="BH180" s="709"/>
      <c r="BI180" s="709"/>
      <c r="BJ180" s="709"/>
      <c r="BK180" s="709"/>
      <c r="BL180" s="782">
        <f t="shared" si="22"/>
        <v>0</v>
      </c>
      <c r="BM180" s="782"/>
      <c r="BN180" s="782"/>
      <c r="BO180" s="782"/>
      <c r="BP180" s="782"/>
      <c r="BQ180" s="782"/>
      <c r="BR180" s="782"/>
      <c r="BS180" s="564">
        <f t="shared" si="23"/>
        <v>0</v>
      </c>
      <c r="BT180" s="178"/>
      <c r="BV180" s="211">
        <f t="shared" si="24"/>
        <v>2</v>
      </c>
      <c r="BW180" s="212" t="str">
        <f t="shared" si="25"/>
        <v/>
      </c>
      <c r="BX180" s="213" t="str">
        <f t="shared" si="26"/>
        <v xml:space="preserve"> </v>
      </c>
      <c r="BY180" s="199"/>
      <c r="BZ180" s="249">
        <f>IF(AND(AY180&lt;&gt;"R",AY180&lt;&gt;"C",AY180&lt;&gt;"CF",AY180&lt;&gt;"F")=TRUE,BL180*'Q3'!$CA$20,IF(BS180="R",BL180,0))</f>
        <v>0</v>
      </c>
      <c r="CA180" s="249">
        <f>IF(AND(AY180&lt;&gt;"R",AY180&lt;&gt;"C",AY180&lt;&gt;"CF",AY180&lt;&gt;"F")=TRUE,BL180*'Q3'!$CA$21,IF(BS180="C",BL180,0))</f>
        <v>0</v>
      </c>
      <c r="CB180" s="249">
        <f>IF(AND(AY180&lt;&gt;"R",AY180&lt;&gt;"C",AY180&lt;&gt;"CF",AY180&lt;&gt;"F")=TRUE,BL180*'Q3'!$CA$22,IF(BS180="CF",BL180,0))</f>
        <v>0</v>
      </c>
      <c r="CC180" s="249">
        <f>IF(AND(AY180&lt;&gt;"R",AY180&lt;&gt;"C",AY180&lt;&gt;"CF",AY180&lt;&gt;"F")=TRUE,BL180*'Q3'!$CA$23,IF(BS180="F",BL180,0))</f>
        <v>0</v>
      </c>
      <c r="CD180" s="478">
        <f t="shared" si="27"/>
        <v>0</v>
      </c>
      <c r="CE180" s="29">
        <f>'O2'!B180</f>
        <v>0</v>
      </c>
      <c r="CF180" s="29">
        <f>'O2'!G180</f>
        <v>0</v>
      </c>
      <c r="CG180" s="29">
        <f>'O2'!AC180</f>
        <v>0</v>
      </c>
    </row>
    <row r="181" spans="2:85" ht="9.9499999999999993" customHeight="1">
      <c r="B181" s="867">
        <f>'O1'!B181</f>
        <v>0</v>
      </c>
      <c r="C181" s="868"/>
      <c r="D181" s="868"/>
      <c r="E181" s="868"/>
      <c r="F181" s="868"/>
      <c r="G181" s="869">
        <f>'O1'!G181</f>
        <v>0</v>
      </c>
      <c r="H181" s="869"/>
      <c r="I181" s="869"/>
      <c r="J181" s="869"/>
      <c r="K181" s="869"/>
      <c r="L181" s="869"/>
      <c r="M181" s="869"/>
      <c r="N181" s="869"/>
      <c r="O181" s="869"/>
      <c r="P181" s="869"/>
      <c r="Q181" s="869"/>
      <c r="R181" s="869"/>
      <c r="S181" s="869"/>
      <c r="T181" s="869"/>
      <c r="U181" s="869"/>
      <c r="V181" s="869"/>
      <c r="W181" s="869"/>
      <c r="X181" s="869"/>
      <c r="Y181" s="869"/>
      <c r="Z181" s="869"/>
      <c r="AA181" s="869"/>
      <c r="AB181" s="869"/>
      <c r="AC181" s="870">
        <f>'O1'!AC181</f>
        <v>0</v>
      </c>
      <c r="AD181" s="870"/>
      <c r="AE181" s="870"/>
      <c r="AF181" s="782">
        <f>'O1'!AF181</f>
        <v>0</v>
      </c>
      <c r="AG181" s="782"/>
      <c r="AH181" s="782"/>
      <c r="AI181" s="782"/>
      <c r="AJ181" s="782"/>
      <c r="AK181" s="782">
        <f>'O2'!AK181</f>
        <v>0</v>
      </c>
      <c r="AL181" s="782"/>
      <c r="AM181" s="782"/>
      <c r="AN181" s="782"/>
      <c r="AO181" s="782"/>
      <c r="AP181" s="782"/>
      <c r="AQ181" s="782"/>
      <c r="AR181" s="851">
        <f t="shared" si="19"/>
        <v>0</v>
      </c>
      <c r="AS181" s="851"/>
      <c r="AT181" s="851"/>
      <c r="AU181" s="851"/>
      <c r="AV181" s="851"/>
      <c r="AW181" s="851"/>
      <c r="AX181" s="851"/>
      <c r="AY181" s="373">
        <f>'O1'!BI181</f>
        <v>0</v>
      </c>
      <c r="AZ181" s="709">
        <f t="shared" si="20"/>
        <v>0</v>
      </c>
      <c r="BA181" s="709"/>
      <c r="BB181" s="709"/>
      <c r="BC181" s="709"/>
      <c r="BD181" s="709"/>
      <c r="BE181" s="709">
        <f t="shared" si="21"/>
        <v>0</v>
      </c>
      <c r="BF181" s="709"/>
      <c r="BG181" s="709"/>
      <c r="BH181" s="709"/>
      <c r="BI181" s="709"/>
      <c r="BJ181" s="709"/>
      <c r="BK181" s="709"/>
      <c r="BL181" s="782">
        <f t="shared" si="22"/>
        <v>0</v>
      </c>
      <c r="BM181" s="782"/>
      <c r="BN181" s="782"/>
      <c r="BO181" s="782"/>
      <c r="BP181" s="782"/>
      <c r="BQ181" s="782"/>
      <c r="BR181" s="782"/>
      <c r="BS181" s="564">
        <f t="shared" si="23"/>
        <v>0</v>
      </c>
      <c r="BT181" s="178"/>
      <c r="BV181" s="211">
        <f t="shared" si="24"/>
        <v>2</v>
      </c>
      <c r="BW181" s="212" t="str">
        <f t="shared" si="25"/>
        <v/>
      </c>
      <c r="BX181" s="213" t="str">
        <f t="shared" si="26"/>
        <v xml:space="preserve"> </v>
      </c>
      <c r="BY181" s="199"/>
      <c r="BZ181" s="249">
        <f>IF(AND(AY181&lt;&gt;"R",AY181&lt;&gt;"C",AY181&lt;&gt;"CF",AY181&lt;&gt;"F")=TRUE,BL181*'Q3'!$CA$20,IF(BS181="R",BL181,0))</f>
        <v>0</v>
      </c>
      <c r="CA181" s="249">
        <f>IF(AND(AY181&lt;&gt;"R",AY181&lt;&gt;"C",AY181&lt;&gt;"CF",AY181&lt;&gt;"F")=TRUE,BL181*'Q3'!$CA$21,IF(BS181="C",BL181,0))</f>
        <v>0</v>
      </c>
      <c r="CB181" s="249">
        <f>IF(AND(AY181&lt;&gt;"R",AY181&lt;&gt;"C",AY181&lt;&gt;"CF",AY181&lt;&gt;"F")=TRUE,BL181*'Q3'!$CA$22,IF(BS181="CF",BL181,0))</f>
        <v>0</v>
      </c>
      <c r="CC181" s="249">
        <f>IF(AND(AY181&lt;&gt;"R",AY181&lt;&gt;"C",AY181&lt;&gt;"CF",AY181&lt;&gt;"F")=TRUE,BL181*'Q3'!$CA$23,IF(BS181="F",BL181,0))</f>
        <v>0</v>
      </c>
      <c r="CD181" s="478">
        <f t="shared" si="27"/>
        <v>0</v>
      </c>
      <c r="CE181" s="29">
        <f>'O2'!B181</f>
        <v>0</v>
      </c>
      <c r="CF181" s="29">
        <f>'O2'!G181</f>
        <v>0</v>
      </c>
      <c r="CG181" s="29">
        <f>'O2'!AC181</f>
        <v>0</v>
      </c>
    </row>
    <row r="182" spans="2:85" ht="9.9499999999999993" customHeight="1">
      <c r="B182" s="867">
        <f>'O1'!B182</f>
        <v>0</v>
      </c>
      <c r="C182" s="868"/>
      <c r="D182" s="868"/>
      <c r="E182" s="868"/>
      <c r="F182" s="868"/>
      <c r="G182" s="869">
        <f>'O1'!G182</f>
        <v>0</v>
      </c>
      <c r="H182" s="869"/>
      <c r="I182" s="869"/>
      <c r="J182" s="869"/>
      <c r="K182" s="869"/>
      <c r="L182" s="869"/>
      <c r="M182" s="869"/>
      <c r="N182" s="869"/>
      <c r="O182" s="869"/>
      <c r="P182" s="869"/>
      <c r="Q182" s="869"/>
      <c r="R182" s="869"/>
      <c r="S182" s="869"/>
      <c r="T182" s="869"/>
      <c r="U182" s="869"/>
      <c r="V182" s="869"/>
      <c r="W182" s="869"/>
      <c r="X182" s="869"/>
      <c r="Y182" s="869"/>
      <c r="Z182" s="869"/>
      <c r="AA182" s="869"/>
      <c r="AB182" s="869"/>
      <c r="AC182" s="870">
        <f>'O1'!AC182</f>
        <v>0</v>
      </c>
      <c r="AD182" s="870"/>
      <c r="AE182" s="870"/>
      <c r="AF182" s="782">
        <f>'O1'!AF182</f>
        <v>0</v>
      </c>
      <c r="AG182" s="782"/>
      <c r="AH182" s="782"/>
      <c r="AI182" s="782"/>
      <c r="AJ182" s="782"/>
      <c r="AK182" s="782">
        <f>'O2'!AK182</f>
        <v>0</v>
      </c>
      <c r="AL182" s="782"/>
      <c r="AM182" s="782"/>
      <c r="AN182" s="782"/>
      <c r="AO182" s="782"/>
      <c r="AP182" s="782"/>
      <c r="AQ182" s="782"/>
      <c r="AR182" s="851">
        <f t="shared" si="19"/>
        <v>0</v>
      </c>
      <c r="AS182" s="851"/>
      <c r="AT182" s="851"/>
      <c r="AU182" s="851"/>
      <c r="AV182" s="851"/>
      <c r="AW182" s="851"/>
      <c r="AX182" s="851"/>
      <c r="AY182" s="373">
        <f>'O1'!BI182</f>
        <v>0</v>
      </c>
      <c r="AZ182" s="709">
        <f t="shared" si="20"/>
        <v>0</v>
      </c>
      <c r="BA182" s="709"/>
      <c r="BB182" s="709"/>
      <c r="BC182" s="709"/>
      <c r="BD182" s="709"/>
      <c r="BE182" s="709">
        <f t="shared" si="21"/>
        <v>0</v>
      </c>
      <c r="BF182" s="709"/>
      <c r="BG182" s="709"/>
      <c r="BH182" s="709"/>
      <c r="BI182" s="709"/>
      <c r="BJ182" s="709"/>
      <c r="BK182" s="709"/>
      <c r="BL182" s="782">
        <f t="shared" si="22"/>
        <v>0</v>
      </c>
      <c r="BM182" s="782"/>
      <c r="BN182" s="782"/>
      <c r="BO182" s="782"/>
      <c r="BP182" s="782"/>
      <c r="BQ182" s="782"/>
      <c r="BR182" s="782"/>
      <c r="BS182" s="564">
        <f t="shared" si="23"/>
        <v>0</v>
      </c>
      <c r="BT182" s="178"/>
      <c r="BV182" s="211">
        <f t="shared" si="24"/>
        <v>2</v>
      </c>
      <c r="BW182" s="212" t="str">
        <f t="shared" si="25"/>
        <v/>
      </c>
      <c r="BX182" s="213" t="str">
        <f t="shared" si="26"/>
        <v xml:space="preserve"> </v>
      </c>
      <c r="BY182" s="199"/>
      <c r="BZ182" s="249">
        <f>IF(AND(AY182&lt;&gt;"R",AY182&lt;&gt;"C",AY182&lt;&gt;"CF",AY182&lt;&gt;"F")=TRUE,BL182*'Q3'!$CA$20,IF(BS182="R",BL182,0))</f>
        <v>0</v>
      </c>
      <c r="CA182" s="249">
        <f>IF(AND(AY182&lt;&gt;"R",AY182&lt;&gt;"C",AY182&lt;&gt;"CF",AY182&lt;&gt;"F")=TRUE,BL182*'Q3'!$CA$21,IF(BS182="C",BL182,0))</f>
        <v>0</v>
      </c>
      <c r="CB182" s="249">
        <f>IF(AND(AY182&lt;&gt;"R",AY182&lt;&gt;"C",AY182&lt;&gt;"CF",AY182&lt;&gt;"F")=TRUE,BL182*'Q3'!$CA$22,IF(BS182="CF",BL182,0))</f>
        <v>0</v>
      </c>
      <c r="CC182" s="249">
        <f>IF(AND(AY182&lt;&gt;"R",AY182&lt;&gt;"C",AY182&lt;&gt;"CF",AY182&lt;&gt;"F")=TRUE,BL182*'Q3'!$CA$23,IF(BS182="F",BL182,0))</f>
        <v>0</v>
      </c>
      <c r="CD182" s="478">
        <f t="shared" si="27"/>
        <v>0</v>
      </c>
      <c r="CE182" s="29">
        <f>'O2'!B182</f>
        <v>0</v>
      </c>
      <c r="CF182" s="29">
        <f>'O2'!G182</f>
        <v>0</v>
      </c>
      <c r="CG182" s="29">
        <f>'O2'!AC182</f>
        <v>0</v>
      </c>
    </row>
    <row r="183" spans="2:85" ht="9.9499999999999993" customHeight="1">
      <c r="B183" s="867">
        <f>'O1'!B183</f>
        <v>0</v>
      </c>
      <c r="C183" s="868"/>
      <c r="D183" s="868"/>
      <c r="E183" s="868"/>
      <c r="F183" s="868"/>
      <c r="G183" s="869">
        <f>'O1'!G183</f>
        <v>0</v>
      </c>
      <c r="H183" s="869"/>
      <c r="I183" s="869"/>
      <c r="J183" s="869"/>
      <c r="K183" s="869"/>
      <c r="L183" s="869"/>
      <c r="M183" s="869"/>
      <c r="N183" s="869"/>
      <c r="O183" s="869"/>
      <c r="P183" s="869"/>
      <c r="Q183" s="869"/>
      <c r="R183" s="869"/>
      <c r="S183" s="869"/>
      <c r="T183" s="869"/>
      <c r="U183" s="869"/>
      <c r="V183" s="869"/>
      <c r="W183" s="869"/>
      <c r="X183" s="869"/>
      <c r="Y183" s="869"/>
      <c r="Z183" s="869"/>
      <c r="AA183" s="869"/>
      <c r="AB183" s="869"/>
      <c r="AC183" s="870">
        <f>'O1'!AC183</f>
        <v>0</v>
      </c>
      <c r="AD183" s="870"/>
      <c r="AE183" s="870"/>
      <c r="AF183" s="782">
        <f>'O1'!AF183</f>
        <v>0</v>
      </c>
      <c r="AG183" s="782"/>
      <c r="AH183" s="782"/>
      <c r="AI183" s="782"/>
      <c r="AJ183" s="782"/>
      <c r="AK183" s="782">
        <f>'O2'!AK183</f>
        <v>0</v>
      </c>
      <c r="AL183" s="782"/>
      <c r="AM183" s="782"/>
      <c r="AN183" s="782"/>
      <c r="AO183" s="782"/>
      <c r="AP183" s="782"/>
      <c r="AQ183" s="782"/>
      <c r="AR183" s="851">
        <f t="shared" si="19"/>
        <v>0</v>
      </c>
      <c r="AS183" s="851"/>
      <c r="AT183" s="851"/>
      <c r="AU183" s="851"/>
      <c r="AV183" s="851"/>
      <c r="AW183" s="851"/>
      <c r="AX183" s="851"/>
      <c r="AY183" s="373">
        <f>'O1'!BI183</f>
        <v>0</v>
      </c>
      <c r="AZ183" s="709">
        <f t="shared" si="20"/>
        <v>0</v>
      </c>
      <c r="BA183" s="709"/>
      <c r="BB183" s="709"/>
      <c r="BC183" s="709"/>
      <c r="BD183" s="709"/>
      <c r="BE183" s="709">
        <f t="shared" si="21"/>
        <v>0</v>
      </c>
      <c r="BF183" s="709"/>
      <c r="BG183" s="709"/>
      <c r="BH183" s="709"/>
      <c r="BI183" s="709"/>
      <c r="BJ183" s="709"/>
      <c r="BK183" s="709"/>
      <c r="BL183" s="782">
        <f t="shared" si="22"/>
        <v>0</v>
      </c>
      <c r="BM183" s="782"/>
      <c r="BN183" s="782"/>
      <c r="BO183" s="782"/>
      <c r="BP183" s="782"/>
      <c r="BQ183" s="782"/>
      <c r="BR183" s="782"/>
      <c r="BS183" s="564">
        <f t="shared" si="23"/>
        <v>0</v>
      </c>
      <c r="BT183" s="178"/>
      <c r="BV183" s="211">
        <f t="shared" si="24"/>
        <v>2</v>
      </c>
      <c r="BW183" s="212" t="str">
        <f t="shared" si="25"/>
        <v/>
      </c>
      <c r="BX183" s="213" t="str">
        <f t="shared" si="26"/>
        <v xml:space="preserve"> </v>
      </c>
      <c r="BY183" s="199"/>
      <c r="BZ183" s="249">
        <f>IF(AND(AY183&lt;&gt;"R",AY183&lt;&gt;"C",AY183&lt;&gt;"CF",AY183&lt;&gt;"F")=TRUE,BL183*'Q3'!$CA$20,IF(BS183="R",BL183,0))</f>
        <v>0</v>
      </c>
      <c r="CA183" s="249">
        <f>IF(AND(AY183&lt;&gt;"R",AY183&lt;&gt;"C",AY183&lt;&gt;"CF",AY183&lt;&gt;"F")=TRUE,BL183*'Q3'!$CA$21,IF(BS183="C",BL183,0))</f>
        <v>0</v>
      </c>
      <c r="CB183" s="249">
        <f>IF(AND(AY183&lt;&gt;"R",AY183&lt;&gt;"C",AY183&lt;&gt;"CF",AY183&lt;&gt;"F")=TRUE,BL183*'Q3'!$CA$22,IF(BS183="CF",BL183,0))</f>
        <v>0</v>
      </c>
      <c r="CC183" s="249">
        <f>IF(AND(AY183&lt;&gt;"R",AY183&lt;&gt;"C",AY183&lt;&gt;"CF",AY183&lt;&gt;"F")=TRUE,BL183*'Q3'!$CA$23,IF(BS183="F",BL183,0))</f>
        <v>0</v>
      </c>
      <c r="CD183" s="478">
        <f t="shared" si="27"/>
        <v>0</v>
      </c>
      <c r="CE183" s="29">
        <f>'O2'!B183</f>
        <v>0</v>
      </c>
      <c r="CF183" s="29">
        <f>'O2'!G183</f>
        <v>0</v>
      </c>
      <c r="CG183" s="29">
        <f>'O2'!AC183</f>
        <v>0</v>
      </c>
    </row>
    <row r="184" spans="2:85" ht="9.9499999999999993" customHeight="1">
      <c r="B184" s="867">
        <f>'O1'!B184</f>
        <v>0</v>
      </c>
      <c r="C184" s="868"/>
      <c r="D184" s="868"/>
      <c r="E184" s="868"/>
      <c r="F184" s="868"/>
      <c r="G184" s="869">
        <f>'O1'!G184</f>
        <v>0</v>
      </c>
      <c r="H184" s="869"/>
      <c r="I184" s="869"/>
      <c r="J184" s="869"/>
      <c r="K184" s="869"/>
      <c r="L184" s="869"/>
      <c r="M184" s="869"/>
      <c r="N184" s="869"/>
      <c r="O184" s="869"/>
      <c r="P184" s="869"/>
      <c r="Q184" s="869"/>
      <c r="R184" s="869"/>
      <c r="S184" s="869"/>
      <c r="T184" s="869"/>
      <c r="U184" s="869"/>
      <c r="V184" s="869"/>
      <c r="W184" s="869"/>
      <c r="X184" s="869"/>
      <c r="Y184" s="869"/>
      <c r="Z184" s="869"/>
      <c r="AA184" s="869"/>
      <c r="AB184" s="869"/>
      <c r="AC184" s="870">
        <f>'O1'!AC184</f>
        <v>0</v>
      </c>
      <c r="AD184" s="870"/>
      <c r="AE184" s="870"/>
      <c r="AF184" s="782">
        <f>'O1'!AF184</f>
        <v>0</v>
      </c>
      <c r="AG184" s="782"/>
      <c r="AH184" s="782"/>
      <c r="AI184" s="782"/>
      <c r="AJ184" s="782"/>
      <c r="AK184" s="782">
        <f>'O2'!AK184</f>
        <v>0</v>
      </c>
      <c r="AL184" s="782"/>
      <c r="AM184" s="782"/>
      <c r="AN184" s="782"/>
      <c r="AO184" s="782"/>
      <c r="AP184" s="782"/>
      <c r="AQ184" s="782"/>
      <c r="AR184" s="851">
        <f t="shared" si="19"/>
        <v>0</v>
      </c>
      <c r="AS184" s="851"/>
      <c r="AT184" s="851"/>
      <c r="AU184" s="851"/>
      <c r="AV184" s="851"/>
      <c r="AW184" s="851"/>
      <c r="AX184" s="851"/>
      <c r="AY184" s="373">
        <f>'O1'!BI184</f>
        <v>0</v>
      </c>
      <c r="AZ184" s="709">
        <f t="shared" si="20"/>
        <v>0</v>
      </c>
      <c r="BA184" s="709"/>
      <c r="BB184" s="709"/>
      <c r="BC184" s="709"/>
      <c r="BD184" s="709"/>
      <c r="BE184" s="709">
        <f t="shared" si="21"/>
        <v>0</v>
      </c>
      <c r="BF184" s="709"/>
      <c r="BG184" s="709"/>
      <c r="BH184" s="709"/>
      <c r="BI184" s="709"/>
      <c r="BJ184" s="709"/>
      <c r="BK184" s="709"/>
      <c r="BL184" s="782">
        <f t="shared" si="22"/>
        <v>0</v>
      </c>
      <c r="BM184" s="782"/>
      <c r="BN184" s="782"/>
      <c r="BO184" s="782"/>
      <c r="BP184" s="782"/>
      <c r="BQ184" s="782"/>
      <c r="BR184" s="782"/>
      <c r="BS184" s="564">
        <f t="shared" si="23"/>
        <v>0</v>
      </c>
      <c r="BT184" s="178"/>
      <c r="BV184" s="211">
        <f t="shared" si="24"/>
        <v>2</v>
      </c>
      <c r="BW184" s="212" t="str">
        <f t="shared" si="25"/>
        <v/>
      </c>
      <c r="BX184" s="213" t="str">
        <f t="shared" si="26"/>
        <v xml:space="preserve"> </v>
      </c>
      <c r="BY184" s="199"/>
      <c r="BZ184" s="249">
        <f>IF(AND(AY184&lt;&gt;"R",AY184&lt;&gt;"C",AY184&lt;&gt;"CF",AY184&lt;&gt;"F")=TRUE,BL184*'Q3'!$CA$20,IF(BS184="R",BL184,0))</f>
        <v>0</v>
      </c>
      <c r="CA184" s="249">
        <f>IF(AND(AY184&lt;&gt;"R",AY184&lt;&gt;"C",AY184&lt;&gt;"CF",AY184&lt;&gt;"F")=TRUE,BL184*'Q3'!$CA$21,IF(BS184="C",BL184,0))</f>
        <v>0</v>
      </c>
      <c r="CB184" s="249">
        <f>IF(AND(AY184&lt;&gt;"R",AY184&lt;&gt;"C",AY184&lt;&gt;"CF",AY184&lt;&gt;"F")=TRUE,BL184*'Q3'!$CA$22,IF(BS184="CF",BL184,0))</f>
        <v>0</v>
      </c>
      <c r="CC184" s="249">
        <f>IF(AND(AY184&lt;&gt;"R",AY184&lt;&gt;"C",AY184&lt;&gt;"CF",AY184&lt;&gt;"F")=TRUE,BL184*'Q3'!$CA$23,IF(BS184="F",BL184,0))</f>
        <v>0</v>
      </c>
      <c r="CD184" s="478">
        <f t="shared" si="27"/>
        <v>0</v>
      </c>
      <c r="CE184" s="29">
        <f>'O2'!B184</f>
        <v>0</v>
      </c>
      <c r="CF184" s="29">
        <f>'O2'!G184</f>
        <v>0</v>
      </c>
      <c r="CG184" s="29">
        <f>'O2'!AC184</f>
        <v>0</v>
      </c>
    </row>
    <row r="185" spans="2:85" ht="9.9499999999999993" customHeight="1">
      <c r="B185" s="867">
        <f>'O1'!B185</f>
        <v>0</v>
      </c>
      <c r="C185" s="868"/>
      <c r="D185" s="868"/>
      <c r="E185" s="868"/>
      <c r="F185" s="868"/>
      <c r="G185" s="869">
        <f>'O1'!G185</f>
        <v>0</v>
      </c>
      <c r="H185" s="869"/>
      <c r="I185" s="869"/>
      <c r="J185" s="869"/>
      <c r="K185" s="869"/>
      <c r="L185" s="869"/>
      <c r="M185" s="869"/>
      <c r="N185" s="869"/>
      <c r="O185" s="869"/>
      <c r="P185" s="869"/>
      <c r="Q185" s="869"/>
      <c r="R185" s="869"/>
      <c r="S185" s="869"/>
      <c r="T185" s="869"/>
      <c r="U185" s="869"/>
      <c r="V185" s="869"/>
      <c r="W185" s="869"/>
      <c r="X185" s="869"/>
      <c r="Y185" s="869"/>
      <c r="Z185" s="869"/>
      <c r="AA185" s="869"/>
      <c r="AB185" s="869"/>
      <c r="AC185" s="870">
        <f>'O1'!AC185</f>
        <v>0</v>
      </c>
      <c r="AD185" s="870"/>
      <c r="AE185" s="870"/>
      <c r="AF185" s="782">
        <f>'O1'!AF185</f>
        <v>0</v>
      </c>
      <c r="AG185" s="782"/>
      <c r="AH185" s="782"/>
      <c r="AI185" s="782"/>
      <c r="AJ185" s="782"/>
      <c r="AK185" s="782">
        <f>'O2'!AK185</f>
        <v>0</v>
      </c>
      <c r="AL185" s="782"/>
      <c r="AM185" s="782"/>
      <c r="AN185" s="782"/>
      <c r="AO185" s="782"/>
      <c r="AP185" s="782"/>
      <c r="AQ185" s="782"/>
      <c r="AR185" s="851">
        <f t="shared" si="19"/>
        <v>0</v>
      </c>
      <c r="AS185" s="851"/>
      <c r="AT185" s="851"/>
      <c r="AU185" s="851"/>
      <c r="AV185" s="851"/>
      <c r="AW185" s="851"/>
      <c r="AX185" s="851"/>
      <c r="AY185" s="373">
        <f>'O1'!BI185</f>
        <v>0</v>
      </c>
      <c r="AZ185" s="709">
        <f t="shared" si="20"/>
        <v>0</v>
      </c>
      <c r="BA185" s="709"/>
      <c r="BB185" s="709"/>
      <c r="BC185" s="709"/>
      <c r="BD185" s="709"/>
      <c r="BE185" s="709">
        <f t="shared" si="21"/>
        <v>0</v>
      </c>
      <c r="BF185" s="709"/>
      <c r="BG185" s="709"/>
      <c r="BH185" s="709"/>
      <c r="BI185" s="709"/>
      <c r="BJ185" s="709"/>
      <c r="BK185" s="709"/>
      <c r="BL185" s="782">
        <f t="shared" si="22"/>
        <v>0</v>
      </c>
      <c r="BM185" s="782"/>
      <c r="BN185" s="782"/>
      <c r="BO185" s="782"/>
      <c r="BP185" s="782"/>
      <c r="BQ185" s="782"/>
      <c r="BR185" s="782"/>
      <c r="BS185" s="564">
        <f t="shared" si="23"/>
        <v>0</v>
      </c>
      <c r="BT185" s="178"/>
      <c r="BV185" s="211">
        <f t="shared" si="24"/>
        <v>2</v>
      </c>
      <c r="BW185" s="212" t="str">
        <f t="shared" si="25"/>
        <v/>
      </c>
      <c r="BX185" s="213" t="str">
        <f t="shared" si="26"/>
        <v xml:space="preserve"> </v>
      </c>
      <c r="BY185" s="199"/>
      <c r="BZ185" s="249">
        <f>IF(AND(AY185&lt;&gt;"R",AY185&lt;&gt;"C",AY185&lt;&gt;"CF",AY185&lt;&gt;"F")=TRUE,BL185*'Q3'!$CA$20,IF(BS185="R",BL185,0))</f>
        <v>0</v>
      </c>
      <c r="CA185" s="249">
        <f>IF(AND(AY185&lt;&gt;"R",AY185&lt;&gt;"C",AY185&lt;&gt;"CF",AY185&lt;&gt;"F")=TRUE,BL185*'Q3'!$CA$21,IF(BS185="C",BL185,0))</f>
        <v>0</v>
      </c>
      <c r="CB185" s="249">
        <f>IF(AND(AY185&lt;&gt;"R",AY185&lt;&gt;"C",AY185&lt;&gt;"CF",AY185&lt;&gt;"F")=TRUE,BL185*'Q3'!$CA$22,IF(BS185="CF",BL185,0))</f>
        <v>0</v>
      </c>
      <c r="CC185" s="249">
        <f>IF(AND(AY185&lt;&gt;"R",AY185&lt;&gt;"C",AY185&lt;&gt;"CF",AY185&lt;&gt;"F")=TRUE,BL185*'Q3'!$CA$23,IF(BS185="F",BL185,0))</f>
        <v>0</v>
      </c>
      <c r="CD185" s="478">
        <f t="shared" si="27"/>
        <v>0</v>
      </c>
      <c r="CE185" s="29">
        <f>'O2'!B185</f>
        <v>0</v>
      </c>
      <c r="CF185" s="29">
        <f>'O2'!G185</f>
        <v>0</v>
      </c>
      <c r="CG185" s="29">
        <f>'O2'!AC185</f>
        <v>0</v>
      </c>
    </row>
    <row r="186" spans="2:85" ht="9.9499999999999993" customHeight="1">
      <c r="B186" s="867">
        <f>'O1'!B186</f>
        <v>0</v>
      </c>
      <c r="C186" s="868"/>
      <c r="D186" s="868"/>
      <c r="E186" s="868"/>
      <c r="F186" s="868"/>
      <c r="G186" s="869">
        <f>'O1'!G186</f>
        <v>0</v>
      </c>
      <c r="H186" s="869"/>
      <c r="I186" s="869"/>
      <c r="J186" s="869"/>
      <c r="K186" s="869"/>
      <c r="L186" s="869"/>
      <c r="M186" s="869"/>
      <c r="N186" s="869"/>
      <c r="O186" s="869"/>
      <c r="P186" s="869"/>
      <c r="Q186" s="869"/>
      <c r="R186" s="869"/>
      <c r="S186" s="869"/>
      <c r="T186" s="869"/>
      <c r="U186" s="869"/>
      <c r="V186" s="869"/>
      <c r="W186" s="869"/>
      <c r="X186" s="869"/>
      <c r="Y186" s="869"/>
      <c r="Z186" s="869"/>
      <c r="AA186" s="869"/>
      <c r="AB186" s="869"/>
      <c r="AC186" s="870">
        <f>'O1'!AC186</f>
        <v>0</v>
      </c>
      <c r="AD186" s="870"/>
      <c r="AE186" s="870"/>
      <c r="AF186" s="782">
        <f>'O1'!AF186</f>
        <v>0</v>
      </c>
      <c r="AG186" s="782"/>
      <c r="AH186" s="782"/>
      <c r="AI186" s="782"/>
      <c r="AJ186" s="782"/>
      <c r="AK186" s="782">
        <f>'O2'!AK186</f>
        <v>0</v>
      </c>
      <c r="AL186" s="782"/>
      <c r="AM186" s="782"/>
      <c r="AN186" s="782"/>
      <c r="AO186" s="782"/>
      <c r="AP186" s="782"/>
      <c r="AQ186" s="782"/>
      <c r="AR186" s="851">
        <f t="shared" si="19"/>
        <v>0</v>
      </c>
      <c r="AS186" s="851"/>
      <c r="AT186" s="851"/>
      <c r="AU186" s="851"/>
      <c r="AV186" s="851"/>
      <c r="AW186" s="851"/>
      <c r="AX186" s="851"/>
      <c r="AY186" s="373">
        <f>'O1'!BI186</f>
        <v>0</v>
      </c>
      <c r="AZ186" s="709">
        <f t="shared" si="20"/>
        <v>0</v>
      </c>
      <c r="BA186" s="709"/>
      <c r="BB186" s="709"/>
      <c r="BC186" s="709"/>
      <c r="BD186" s="709"/>
      <c r="BE186" s="709">
        <f t="shared" si="21"/>
        <v>0</v>
      </c>
      <c r="BF186" s="709"/>
      <c r="BG186" s="709"/>
      <c r="BH186" s="709"/>
      <c r="BI186" s="709"/>
      <c r="BJ186" s="709"/>
      <c r="BK186" s="709"/>
      <c r="BL186" s="782">
        <f t="shared" si="22"/>
        <v>0</v>
      </c>
      <c r="BM186" s="782"/>
      <c r="BN186" s="782"/>
      <c r="BO186" s="782"/>
      <c r="BP186" s="782"/>
      <c r="BQ186" s="782"/>
      <c r="BR186" s="782"/>
      <c r="BS186" s="564">
        <f t="shared" si="23"/>
        <v>0</v>
      </c>
      <c r="BT186" s="178"/>
      <c r="BV186" s="211">
        <f t="shared" si="24"/>
        <v>2</v>
      </c>
      <c r="BW186" s="212" t="str">
        <f t="shared" si="25"/>
        <v/>
      </c>
      <c r="BX186" s="213" t="str">
        <f t="shared" si="26"/>
        <v xml:space="preserve"> </v>
      </c>
      <c r="BY186" s="199"/>
      <c r="BZ186" s="249">
        <f>IF(AND(AY186&lt;&gt;"R",AY186&lt;&gt;"C",AY186&lt;&gt;"CF",AY186&lt;&gt;"F")=TRUE,BL186*'Q3'!$CA$20,IF(BS186="R",BL186,0))</f>
        <v>0</v>
      </c>
      <c r="CA186" s="249">
        <f>IF(AND(AY186&lt;&gt;"R",AY186&lt;&gt;"C",AY186&lt;&gt;"CF",AY186&lt;&gt;"F")=TRUE,BL186*'Q3'!$CA$21,IF(BS186="C",BL186,0))</f>
        <v>0</v>
      </c>
      <c r="CB186" s="249">
        <f>IF(AND(AY186&lt;&gt;"R",AY186&lt;&gt;"C",AY186&lt;&gt;"CF",AY186&lt;&gt;"F")=TRUE,BL186*'Q3'!$CA$22,IF(BS186="CF",BL186,0))</f>
        <v>0</v>
      </c>
      <c r="CC186" s="249">
        <f>IF(AND(AY186&lt;&gt;"R",AY186&lt;&gt;"C",AY186&lt;&gt;"CF",AY186&lt;&gt;"F")=TRUE,BL186*'Q3'!$CA$23,IF(BS186="F",BL186,0))</f>
        <v>0</v>
      </c>
      <c r="CD186" s="478">
        <f t="shared" si="27"/>
        <v>0</v>
      </c>
      <c r="CE186" s="29">
        <f>'O2'!B186</f>
        <v>0</v>
      </c>
      <c r="CF186" s="29">
        <f>'O2'!G186</f>
        <v>0</v>
      </c>
      <c r="CG186" s="29">
        <f>'O2'!AC186</f>
        <v>0</v>
      </c>
    </row>
    <row r="187" spans="2:85" ht="9.9499999999999993" customHeight="1">
      <c r="B187" s="867">
        <f>'O1'!B187</f>
        <v>0</v>
      </c>
      <c r="C187" s="868"/>
      <c r="D187" s="868"/>
      <c r="E187" s="868"/>
      <c r="F187" s="868"/>
      <c r="G187" s="869">
        <f>'O1'!G187</f>
        <v>0</v>
      </c>
      <c r="H187" s="869"/>
      <c r="I187" s="869"/>
      <c r="J187" s="869"/>
      <c r="K187" s="869"/>
      <c r="L187" s="869"/>
      <c r="M187" s="869"/>
      <c r="N187" s="869"/>
      <c r="O187" s="869"/>
      <c r="P187" s="869"/>
      <c r="Q187" s="869"/>
      <c r="R187" s="869"/>
      <c r="S187" s="869"/>
      <c r="T187" s="869"/>
      <c r="U187" s="869"/>
      <c r="V187" s="869"/>
      <c r="W187" s="869"/>
      <c r="X187" s="869"/>
      <c r="Y187" s="869"/>
      <c r="Z187" s="869"/>
      <c r="AA187" s="869"/>
      <c r="AB187" s="869"/>
      <c r="AC187" s="870">
        <f>'O1'!AC187</f>
        <v>0</v>
      </c>
      <c r="AD187" s="870"/>
      <c r="AE187" s="870"/>
      <c r="AF187" s="782">
        <f>'O1'!AF187</f>
        <v>0</v>
      </c>
      <c r="AG187" s="782"/>
      <c r="AH187" s="782"/>
      <c r="AI187" s="782"/>
      <c r="AJ187" s="782"/>
      <c r="AK187" s="782">
        <f>'O2'!AK187</f>
        <v>0</v>
      </c>
      <c r="AL187" s="782"/>
      <c r="AM187" s="782"/>
      <c r="AN187" s="782"/>
      <c r="AO187" s="782"/>
      <c r="AP187" s="782"/>
      <c r="AQ187" s="782"/>
      <c r="AR187" s="851">
        <f t="shared" si="19"/>
        <v>0</v>
      </c>
      <c r="AS187" s="851"/>
      <c r="AT187" s="851"/>
      <c r="AU187" s="851"/>
      <c r="AV187" s="851"/>
      <c r="AW187" s="851"/>
      <c r="AX187" s="851"/>
      <c r="AY187" s="373">
        <f>'O1'!BI187</f>
        <v>0</v>
      </c>
      <c r="AZ187" s="709">
        <f t="shared" si="20"/>
        <v>0</v>
      </c>
      <c r="BA187" s="709"/>
      <c r="BB187" s="709"/>
      <c r="BC187" s="709"/>
      <c r="BD187" s="709"/>
      <c r="BE187" s="709">
        <f t="shared" si="21"/>
        <v>0</v>
      </c>
      <c r="BF187" s="709"/>
      <c r="BG187" s="709"/>
      <c r="BH187" s="709"/>
      <c r="BI187" s="709"/>
      <c r="BJ187" s="709"/>
      <c r="BK187" s="709"/>
      <c r="BL187" s="782">
        <f t="shared" si="22"/>
        <v>0</v>
      </c>
      <c r="BM187" s="782"/>
      <c r="BN187" s="782"/>
      <c r="BO187" s="782"/>
      <c r="BP187" s="782"/>
      <c r="BQ187" s="782"/>
      <c r="BR187" s="782"/>
      <c r="BS187" s="564">
        <f t="shared" si="23"/>
        <v>0</v>
      </c>
      <c r="BT187" s="178"/>
      <c r="BV187" s="211">
        <f t="shared" si="24"/>
        <v>2</v>
      </c>
      <c r="BW187" s="212" t="str">
        <f t="shared" si="25"/>
        <v/>
      </c>
      <c r="BX187" s="213" t="str">
        <f t="shared" si="26"/>
        <v xml:space="preserve"> </v>
      </c>
      <c r="BY187" s="199"/>
      <c r="BZ187" s="249">
        <f>IF(AND(AY187&lt;&gt;"R",AY187&lt;&gt;"C",AY187&lt;&gt;"CF",AY187&lt;&gt;"F")=TRUE,BL187*'Q3'!$CA$20,IF(BS187="R",BL187,0))</f>
        <v>0</v>
      </c>
      <c r="CA187" s="249">
        <f>IF(AND(AY187&lt;&gt;"R",AY187&lt;&gt;"C",AY187&lt;&gt;"CF",AY187&lt;&gt;"F")=TRUE,BL187*'Q3'!$CA$21,IF(BS187="C",BL187,0))</f>
        <v>0</v>
      </c>
      <c r="CB187" s="249">
        <f>IF(AND(AY187&lt;&gt;"R",AY187&lt;&gt;"C",AY187&lt;&gt;"CF",AY187&lt;&gt;"F")=TRUE,BL187*'Q3'!$CA$22,IF(BS187="CF",BL187,0))</f>
        <v>0</v>
      </c>
      <c r="CC187" s="249">
        <f>IF(AND(AY187&lt;&gt;"R",AY187&lt;&gt;"C",AY187&lt;&gt;"CF",AY187&lt;&gt;"F")=TRUE,BL187*'Q3'!$CA$23,IF(BS187="F",BL187,0))</f>
        <v>0</v>
      </c>
      <c r="CD187" s="478">
        <f t="shared" si="27"/>
        <v>0</v>
      </c>
      <c r="CE187" s="29">
        <f>'O2'!B187</f>
        <v>0</v>
      </c>
      <c r="CF187" s="29">
        <f>'O2'!G187</f>
        <v>0</v>
      </c>
      <c r="CG187" s="29">
        <f>'O2'!AC187</f>
        <v>0</v>
      </c>
    </row>
    <row r="188" spans="2:85" ht="9.9499999999999993" customHeight="1">
      <c r="B188" s="867">
        <f>'O1'!B188</f>
        <v>0</v>
      </c>
      <c r="C188" s="868"/>
      <c r="D188" s="868"/>
      <c r="E188" s="868"/>
      <c r="F188" s="868"/>
      <c r="G188" s="869">
        <f>'O1'!G188</f>
        <v>0</v>
      </c>
      <c r="H188" s="869"/>
      <c r="I188" s="869"/>
      <c r="J188" s="869"/>
      <c r="K188" s="869"/>
      <c r="L188" s="869"/>
      <c r="M188" s="869"/>
      <c r="N188" s="869"/>
      <c r="O188" s="869"/>
      <c r="P188" s="869"/>
      <c r="Q188" s="869"/>
      <c r="R188" s="869"/>
      <c r="S188" s="869"/>
      <c r="T188" s="869"/>
      <c r="U188" s="869"/>
      <c r="V188" s="869"/>
      <c r="W188" s="869"/>
      <c r="X188" s="869"/>
      <c r="Y188" s="869"/>
      <c r="Z188" s="869"/>
      <c r="AA188" s="869"/>
      <c r="AB188" s="869"/>
      <c r="AC188" s="870">
        <f>'O1'!AC188</f>
        <v>0</v>
      </c>
      <c r="AD188" s="870"/>
      <c r="AE188" s="870"/>
      <c r="AF188" s="782">
        <f>'O1'!AF188</f>
        <v>0</v>
      </c>
      <c r="AG188" s="782"/>
      <c r="AH188" s="782"/>
      <c r="AI188" s="782"/>
      <c r="AJ188" s="782"/>
      <c r="AK188" s="782">
        <f>'O2'!AK188</f>
        <v>0</v>
      </c>
      <c r="AL188" s="782"/>
      <c r="AM188" s="782"/>
      <c r="AN188" s="782"/>
      <c r="AO188" s="782"/>
      <c r="AP188" s="782"/>
      <c r="AQ188" s="782"/>
      <c r="AR188" s="851">
        <f t="shared" si="19"/>
        <v>0</v>
      </c>
      <c r="AS188" s="851"/>
      <c r="AT188" s="851"/>
      <c r="AU188" s="851"/>
      <c r="AV188" s="851"/>
      <c r="AW188" s="851"/>
      <c r="AX188" s="851"/>
      <c r="AY188" s="373">
        <f>'O1'!BI188</f>
        <v>0</v>
      </c>
      <c r="AZ188" s="709">
        <f t="shared" si="20"/>
        <v>0</v>
      </c>
      <c r="BA188" s="709"/>
      <c r="BB188" s="709"/>
      <c r="BC188" s="709"/>
      <c r="BD188" s="709"/>
      <c r="BE188" s="709">
        <f t="shared" si="21"/>
        <v>0</v>
      </c>
      <c r="BF188" s="709"/>
      <c r="BG188" s="709"/>
      <c r="BH188" s="709"/>
      <c r="BI188" s="709"/>
      <c r="BJ188" s="709"/>
      <c r="BK188" s="709"/>
      <c r="BL188" s="782">
        <f t="shared" si="22"/>
        <v>0</v>
      </c>
      <c r="BM188" s="782"/>
      <c r="BN188" s="782"/>
      <c r="BO188" s="782"/>
      <c r="BP188" s="782"/>
      <c r="BQ188" s="782"/>
      <c r="BR188" s="782"/>
      <c r="BS188" s="564">
        <f t="shared" si="23"/>
        <v>0</v>
      </c>
      <c r="BT188" s="178"/>
      <c r="BV188" s="211">
        <f t="shared" si="24"/>
        <v>2</v>
      </c>
      <c r="BW188" s="212" t="str">
        <f t="shared" si="25"/>
        <v/>
      </c>
      <c r="BX188" s="213" t="str">
        <f t="shared" si="26"/>
        <v xml:space="preserve"> </v>
      </c>
      <c r="BY188" s="199"/>
      <c r="BZ188" s="249">
        <f>IF(AND(AY188&lt;&gt;"R",AY188&lt;&gt;"C",AY188&lt;&gt;"CF",AY188&lt;&gt;"F")=TRUE,BL188*'Q3'!$CA$20,IF(BS188="R",BL188,0))</f>
        <v>0</v>
      </c>
      <c r="CA188" s="249">
        <f>IF(AND(AY188&lt;&gt;"R",AY188&lt;&gt;"C",AY188&lt;&gt;"CF",AY188&lt;&gt;"F")=TRUE,BL188*'Q3'!$CA$21,IF(BS188="C",BL188,0))</f>
        <v>0</v>
      </c>
      <c r="CB188" s="249">
        <f>IF(AND(AY188&lt;&gt;"R",AY188&lt;&gt;"C",AY188&lt;&gt;"CF",AY188&lt;&gt;"F")=TRUE,BL188*'Q3'!$CA$22,IF(BS188="CF",BL188,0))</f>
        <v>0</v>
      </c>
      <c r="CC188" s="249">
        <f>IF(AND(AY188&lt;&gt;"R",AY188&lt;&gt;"C",AY188&lt;&gt;"CF",AY188&lt;&gt;"F")=TRUE,BL188*'Q3'!$CA$23,IF(BS188="F",BL188,0))</f>
        <v>0</v>
      </c>
      <c r="CD188" s="478">
        <f t="shared" si="27"/>
        <v>0</v>
      </c>
      <c r="CE188" s="29">
        <f>'O2'!B188</f>
        <v>0</v>
      </c>
      <c r="CF188" s="29">
        <f>'O2'!G188</f>
        <v>0</v>
      </c>
      <c r="CG188" s="29">
        <f>'O2'!AC188</f>
        <v>0</v>
      </c>
    </row>
    <row r="189" spans="2:85" ht="9.9499999999999993" customHeight="1">
      <c r="B189" s="867">
        <f>'O1'!B189</f>
        <v>0</v>
      </c>
      <c r="C189" s="868"/>
      <c r="D189" s="868"/>
      <c r="E189" s="868"/>
      <c r="F189" s="868"/>
      <c r="G189" s="869">
        <f>'O1'!G189</f>
        <v>0</v>
      </c>
      <c r="H189" s="869"/>
      <c r="I189" s="869"/>
      <c r="J189" s="869"/>
      <c r="K189" s="869"/>
      <c r="L189" s="869"/>
      <c r="M189" s="869"/>
      <c r="N189" s="869"/>
      <c r="O189" s="869"/>
      <c r="P189" s="869"/>
      <c r="Q189" s="869"/>
      <c r="R189" s="869"/>
      <c r="S189" s="869"/>
      <c r="T189" s="869"/>
      <c r="U189" s="869"/>
      <c r="V189" s="869"/>
      <c r="W189" s="869"/>
      <c r="X189" s="869"/>
      <c r="Y189" s="869"/>
      <c r="Z189" s="869"/>
      <c r="AA189" s="869"/>
      <c r="AB189" s="869"/>
      <c r="AC189" s="870">
        <f>'O1'!AC189</f>
        <v>0</v>
      </c>
      <c r="AD189" s="870"/>
      <c r="AE189" s="870"/>
      <c r="AF189" s="782">
        <f>'O1'!AF189</f>
        <v>0</v>
      </c>
      <c r="AG189" s="782"/>
      <c r="AH189" s="782"/>
      <c r="AI189" s="782"/>
      <c r="AJ189" s="782"/>
      <c r="AK189" s="782">
        <f>'O2'!AK189</f>
        <v>0</v>
      </c>
      <c r="AL189" s="782"/>
      <c r="AM189" s="782"/>
      <c r="AN189" s="782"/>
      <c r="AO189" s="782"/>
      <c r="AP189" s="782"/>
      <c r="AQ189" s="782"/>
      <c r="AR189" s="851">
        <f t="shared" si="19"/>
        <v>0</v>
      </c>
      <c r="AS189" s="851"/>
      <c r="AT189" s="851"/>
      <c r="AU189" s="851"/>
      <c r="AV189" s="851"/>
      <c r="AW189" s="851"/>
      <c r="AX189" s="851"/>
      <c r="AY189" s="373">
        <f>'O1'!BI189</f>
        <v>0</v>
      </c>
      <c r="AZ189" s="709">
        <f t="shared" si="20"/>
        <v>0</v>
      </c>
      <c r="BA189" s="709"/>
      <c r="BB189" s="709"/>
      <c r="BC189" s="709"/>
      <c r="BD189" s="709"/>
      <c r="BE189" s="709">
        <f t="shared" si="21"/>
        <v>0</v>
      </c>
      <c r="BF189" s="709"/>
      <c r="BG189" s="709"/>
      <c r="BH189" s="709"/>
      <c r="BI189" s="709"/>
      <c r="BJ189" s="709"/>
      <c r="BK189" s="709"/>
      <c r="BL189" s="782">
        <f t="shared" si="22"/>
        <v>0</v>
      </c>
      <c r="BM189" s="782"/>
      <c r="BN189" s="782"/>
      <c r="BO189" s="782"/>
      <c r="BP189" s="782"/>
      <c r="BQ189" s="782"/>
      <c r="BR189" s="782"/>
      <c r="BS189" s="564">
        <f t="shared" si="23"/>
        <v>0</v>
      </c>
      <c r="BT189" s="178"/>
      <c r="BV189" s="211">
        <f t="shared" si="24"/>
        <v>2</v>
      </c>
      <c r="BW189" s="212" t="str">
        <f t="shared" si="25"/>
        <v/>
      </c>
      <c r="BX189" s="213" t="str">
        <f t="shared" si="26"/>
        <v xml:space="preserve"> </v>
      </c>
      <c r="BY189" s="199"/>
      <c r="BZ189" s="249">
        <f>IF(AND(AY189&lt;&gt;"R",AY189&lt;&gt;"C",AY189&lt;&gt;"CF",AY189&lt;&gt;"F")=TRUE,BL189*'Q3'!$CA$20,IF(BS189="R",BL189,0))</f>
        <v>0</v>
      </c>
      <c r="CA189" s="249">
        <f>IF(AND(AY189&lt;&gt;"R",AY189&lt;&gt;"C",AY189&lt;&gt;"CF",AY189&lt;&gt;"F")=TRUE,BL189*'Q3'!$CA$21,IF(BS189="C",BL189,0))</f>
        <v>0</v>
      </c>
      <c r="CB189" s="249">
        <f>IF(AND(AY189&lt;&gt;"R",AY189&lt;&gt;"C",AY189&lt;&gt;"CF",AY189&lt;&gt;"F")=TRUE,BL189*'Q3'!$CA$22,IF(BS189="CF",BL189,0))</f>
        <v>0</v>
      </c>
      <c r="CC189" s="249">
        <f>IF(AND(AY189&lt;&gt;"R",AY189&lt;&gt;"C",AY189&lt;&gt;"CF",AY189&lt;&gt;"F")=TRUE,BL189*'Q3'!$CA$23,IF(BS189="F",BL189,0))</f>
        <v>0</v>
      </c>
      <c r="CD189" s="478">
        <f t="shared" si="27"/>
        <v>0</v>
      </c>
      <c r="CE189" s="29">
        <f>'O2'!B189</f>
        <v>0</v>
      </c>
      <c r="CF189" s="29">
        <f>'O2'!G189</f>
        <v>0</v>
      </c>
      <c r="CG189" s="29">
        <f>'O2'!AC189</f>
        <v>0</v>
      </c>
    </row>
    <row r="190" spans="2:85" ht="9.9499999999999993" customHeight="1">
      <c r="B190" s="867">
        <f>'O1'!B190</f>
        <v>0</v>
      </c>
      <c r="C190" s="868"/>
      <c r="D190" s="868"/>
      <c r="E190" s="868"/>
      <c r="F190" s="868"/>
      <c r="G190" s="869">
        <f>'O1'!G190</f>
        <v>0</v>
      </c>
      <c r="H190" s="869"/>
      <c r="I190" s="869"/>
      <c r="J190" s="869"/>
      <c r="K190" s="869"/>
      <c r="L190" s="869"/>
      <c r="M190" s="869"/>
      <c r="N190" s="869"/>
      <c r="O190" s="869"/>
      <c r="P190" s="869"/>
      <c r="Q190" s="869"/>
      <c r="R190" s="869"/>
      <c r="S190" s="869"/>
      <c r="T190" s="869"/>
      <c r="U190" s="869"/>
      <c r="V190" s="869"/>
      <c r="W190" s="869"/>
      <c r="X190" s="869"/>
      <c r="Y190" s="869"/>
      <c r="Z190" s="869"/>
      <c r="AA190" s="869"/>
      <c r="AB190" s="869"/>
      <c r="AC190" s="870">
        <f>'O1'!AC190</f>
        <v>0</v>
      </c>
      <c r="AD190" s="870"/>
      <c r="AE190" s="870"/>
      <c r="AF190" s="782">
        <f>'O1'!AF190</f>
        <v>0</v>
      </c>
      <c r="AG190" s="782"/>
      <c r="AH190" s="782"/>
      <c r="AI190" s="782"/>
      <c r="AJ190" s="782"/>
      <c r="AK190" s="782">
        <f>'O2'!AK190</f>
        <v>0</v>
      </c>
      <c r="AL190" s="782"/>
      <c r="AM190" s="782"/>
      <c r="AN190" s="782"/>
      <c r="AO190" s="782"/>
      <c r="AP190" s="782"/>
      <c r="AQ190" s="782"/>
      <c r="AR190" s="851">
        <f t="shared" si="19"/>
        <v>0</v>
      </c>
      <c r="AS190" s="851"/>
      <c r="AT190" s="851"/>
      <c r="AU190" s="851"/>
      <c r="AV190" s="851"/>
      <c r="AW190" s="851"/>
      <c r="AX190" s="851"/>
      <c r="AY190" s="373">
        <f>'O1'!BI190</f>
        <v>0</v>
      </c>
      <c r="AZ190" s="709">
        <f t="shared" si="20"/>
        <v>0</v>
      </c>
      <c r="BA190" s="709"/>
      <c r="BB190" s="709"/>
      <c r="BC190" s="709"/>
      <c r="BD190" s="709"/>
      <c r="BE190" s="709">
        <f t="shared" si="21"/>
        <v>0</v>
      </c>
      <c r="BF190" s="709"/>
      <c r="BG190" s="709"/>
      <c r="BH190" s="709"/>
      <c r="BI190" s="709"/>
      <c r="BJ190" s="709"/>
      <c r="BK190" s="709"/>
      <c r="BL190" s="782">
        <f t="shared" si="22"/>
        <v>0</v>
      </c>
      <c r="BM190" s="782"/>
      <c r="BN190" s="782"/>
      <c r="BO190" s="782"/>
      <c r="BP190" s="782"/>
      <c r="BQ190" s="782"/>
      <c r="BR190" s="782"/>
      <c r="BS190" s="564">
        <f t="shared" si="23"/>
        <v>0</v>
      </c>
      <c r="BT190" s="178"/>
      <c r="BV190" s="211">
        <f t="shared" si="24"/>
        <v>2</v>
      </c>
      <c r="BW190" s="212" t="str">
        <f t="shared" si="25"/>
        <v/>
      </c>
      <c r="BX190" s="213" t="str">
        <f t="shared" si="26"/>
        <v xml:space="preserve"> </v>
      </c>
      <c r="BY190" s="199"/>
      <c r="BZ190" s="249">
        <f>IF(AND(AY190&lt;&gt;"R",AY190&lt;&gt;"C",AY190&lt;&gt;"CF",AY190&lt;&gt;"F")=TRUE,BL190*'Q3'!$CA$20,IF(BS190="R",BL190,0))</f>
        <v>0</v>
      </c>
      <c r="CA190" s="249">
        <f>IF(AND(AY190&lt;&gt;"R",AY190&lt;&gt;"C",AY190&lt;&gt;"CF",AY190&lt;&gt;"F")=TRUE,BL190*'Q3'!$CA$21,IF(BS190="C",BL190,0))</f>
        <v>0</v>
      </c>
      <c r="CB190" s="249">
        <f>IF(AND(AY190&lt;&gt;"R",AY190&lt;&gt;"C",AY190&lt;&gt;"CF",AY190&lt;&gt;"F")=TRUE,BL190*'Q3'!$CA$22,IF(BS190="CF",BL190,0))</f>
        <v>0</v>
      </c>
      <c r="CC190" s="249">
        <f>IF(AND(AY190&lt;&gt;"R",AY190&lt;&gt;"C",AY190&lt;&gt;"CF",AY190&lt;&gt;"F")=TRUE,BL190*'Q3'!$CA$23,IF(BS190="F",BL190,0))</f>
        <v>0</v>
      </c>
      <c r="CD190" s="478">
        <f t="shared" si="27"/>
        <v>0</v>
      </c>
      <c r="CE190" s="29">
        <f>'O2'!B190</f>
        <v>0</v>
      </c>
      <c r="CF190" s="29">
        <f>'O2'!G190</f>
        <v>0</v>
      </c>
      <c r="CG190" s="29">
        <f>'O2'!AC190</f>
        <v>0</v>
      </c>
    </row>
    <row r="191" spans="2:85" ht="9.9499999999999993" customHeight="1">
      <c r="B191" s="867">
        <f>'O1'!B191</f>
        <v>0</v>
      </c>
      <c r="C191" s="868"/>
      <c r="D191" s="868"/>
      <c r="E191" s="868"/>
      <c r="F191" s="868"/>
      <c r="G191" s="869">
        <f>'O1'!G191</f>
        <v>0</v>
      </c>
      <c r="H191" s="869"/>
      <c r="I191" s="869"/>
      <c r="J191" s="869"/>
      <c r="K191" s="869"/>
      <c r="L191" s="869"/>
      <c r="M191" s="869"/>
      <c r="N191" s="869"/>
      <c r="O191" s="869"/>
      <c r="P191" s="869"/>
      <c r="Q191" s="869"/>
      <c r="R191" s="869"/>
      <c r="S191" s="869"/>
      <c r="T191" s="869"/>
      <c r="U191" s="869"/>
      <c r="V191" s="869"/>
      <c r="W191" s="869"/>
      <c r="X191" s="869"/>
      <c r="Y191" s="869"/>
      <c r="Z191" s="869"/>
      <c r="AA191" s="869"/>
      <c r="AB191" s="869"/>
      <c r="AC191" s="870">
        <f>'O1'!AC191</f>
        <v>0</v>
      </c>
      <c r="AD191" s="870"/>
      <c r="AE191" s="870"/>
      <c r="AF191" s="782">
        <f>'O1'!AF191</f>
        <v>0</v>
      </c>
      <c r="AG191" s="782"/>
      <c r="AH191" s="782"/>
      <c r="AI191" s="782"/>
      <c r="AJ191" s="782"/>
      <c r="AK191" s="782">
        <f>'O2'!AK191</f>
        <v>0</v>
      </c>
      <c r="AL191" s="782"/>
      <c r="AM191" s="782"/>
      <c r="AN191" s="782"/>
      <c r="AO191" s="782"/>
      <c r="AP191" s="782"/>
      <c r="AQ191" s="782"/>
      <c r="AR191" s="851">
        <f t="shared" si="19"/>
        <v>0</v>
      </c>
      <c r="AS191" s="851"/>
      <c r="AT191" s="851"/>
      <c r="AU191" s="851"/>
      <c r="AV191" s="851"/>
      <c r="AW191" s="851"/>
      <c r="AX191" s="851"/>
      <c r="AY191" s="373">
        <f>'O1'!BI191</f>
        <v>0</v>
      </c>
      <c r="AZ191" s="709">
        <f t="shared" si="20"/>
        <v>0</v>
      </c>
      <c r="BA191" s="709"/>
      <c r="BB191" s="709"/>
      <c r="BC191" s="709"/>
      <c r="BD191" s="709"/>
      <c r="BE191" s="709">
        <f t="shared" si="21"/>
        <v>0</v>
      </c>
      <c r="BF191" s="709"/>
      <c r="BG191" s="709"/>
      <c r="BH191" s="709"/>
      <c r="BI191" s="709"/>
      <c r="BJ191" s="709"/>
      <c r="BK191" s="709"/>
      <c r="BL191" s="782">
        <f t="shared" si="22"/>
        <v>0</v>
      </c>
      <c r="BM191" s="782"/>
      <c r="BN191" s="782"/>
      <c r="BO191" s="782"/>
      <c r="BP191" s="782"/>
      <c r="BQ191" s="782"/>
      <c r="BR191" s="782"/>
      <c r="BS191" s="564">
        <f t="shared" si="23"/>
        <v>0</v>
      </c>
      <c r="BT191" s="178"/>
      <c r="BV191" s="211">
        <f t="shared" si="24"/>
        <v>2</v>
      </c>
      <c r="BW191" s="212" t="str">
        <f t="shared" si="25"/>
        <v/>
      </c>
      <c r="BX191" s="213" t="str">
        <f t="shared" si="26"/>
        <v xml:space="preserve"> </v>
      </c>
      <c r="BY191" s="199"/>
      <c r="BZ191" s="249">
        <f>IF(AND(AY191&lt;&gt;"R",AY191&lt;&gt;"C",AY191&lt;&gt;"CF",AY191&lt;&gt;"F")=TRUE,BL191*'Q3'!$CA$20,IF(BS191="R",BL191,0))</f>
        <v>0</v>
      </c>
      <c r="CA191" s="249">
        <f>IF(AND(AY191&lt;&gt;"R",AY191&lt;&gt;"C",AY191&lt;&gt;"CF",AY191&lt;&gt;"F")=TRUE,BL191*'Q3'!$CA$21,IF(BS191="C",BL191,0))</f>
        <v>0</v>
      </c>
      <c r="CB191" s="249">
        <f>IF(AND(AY191&lt;&gt;"R",AY191&lt;&gt;"C",AY191&lt;&gt;"CF",AY191&lt;&gt;"F")=TRUE,BL191*'Q3'!$CA$22,IF(BS191="CF",BL191,0))</f>
        <v>0</v>
      </c>
      <c r="CC191" s="249">
        <f>IF(AND(AY191&lt;&gt;"R",AY191&lt;&gt;"C",AY191&lt;&gt;"CF",AY191&lt;&gt;"F")=TRUE,BL191*'Q3'!$CA$23,IF(BS191="F",BL191,0))</f>
        <v>0</v>
      </c>
      <c r="CD191" s="478">
        <f t="shared" si="27"/>
        <v>0</v>
      </c>
      <c r="CE191" s="29">
        <f>'O2'!B191</f>
        <v>0</v>
      </c>
      <c r="CF191" s="29">
        <f>'O2'!G191</f>
        <v>0</v>
      </c>
      <c r="CG191" s="29">
        <f>'O2'!AC191</f>
        <v>0</v>
      </c>
    </row>
    <row r="192" spans="2:85" ht="9.9499999999999993" customHeight="1">
      <c r="B192" s="867">
        <f>'O1'!B192</f>
        <v>0</v>
      </c>
      <c r="C192" s="868"/>
      <c r="D192" s="868"/>
      <c r="E192" s="868"/>
      <c r="F192" s="868"/>
      <c r="G192" s="869">
        <f>'O1'!G192</f>
        <v>0</v>
      </c>
      <c r="H192" s="869"/>
      <c r="I192" s="869"/>
      <c r="J192" s="869"/>
      <c r="K192" s="869"/>
      <c r="L192" s="869"/>
      <c r="M192" s="869"/>
      <c r="N192" s="869"/>
      <c r="O192" s="869"/>
      <c r="P192" s="869"/>
      <c r="Q192" s="869"/>
      <c r="R192" s="869"/>
      <c r="S192" s="869"/>
      <c r="T192" s="869"/>
      <c r="U192" s="869"/>
      <c r="V192" s="869"/>
      <c r="W192" s="869"/>
      <c r="X192" s="869"/>
      <c r="Y192" s="869"/>
      <c r="Z192" s="869"/>
      <c r="AA192" s="869"/>
      <c r="AB192" s="869"/>
      <c r="AC192" s="870">
        <f>'O1'!AC192</f>
        <v>0</v>
      </c>
      <c r="AD192" s="870"/>
      <c r="AE192" s="870"/>
      <c r="AF192" s="782">
        <f>'O1'!AF192</f>
        <v>0</v>
      </c>
      <c r="AG192" s="782"/>
      <c r="AH192" s="782"/>
      <c r="AI192" s="782"/>
      <c r="AJ192" s="782"/>
      <c r="AK192" s="782">
        <f>'O2'!AK192</f>
        <v>0</v>
      </c>
      <c r="AL192" s="782"/>
      <c r="AM192" s="782"/>
      <c r="AN192" s="782"/>
      <c r="AO192" s="782"/>
      <c r="AP192" s="782"/>
      <c r="AQ192" s="782"/>
      <c r="AR192" s="851">
        <f t="shared" si="19"/>
        <v>0</v>
      </c>
      <c r="AS192" s="851"/>
      <c r="AT192" s="851"/>
      <c r="AU192" s="851"/>
      <c r="AV192" s="851"/>
      <c r="AW192" s="851"/>
      <c r="AX192" s="851"/>
      <c r="AY192" s="373">
        <f>'O1'!BI192</f>
        <v>0</v>
      </c>
      <c r="AZ192" s="709">
        <f t="shared" si="20"/>
        <v>0</v>
      </c>
      <c r="BA192" s="709"/>
      <c r="BB192" s="709"/>
      <c r="BC192" s="709"/>
      <c r="BD192" s="709"/>
      <c r="BE192" s="709">
        <f t="shared" si="21"/>
        <v>0</v>
      </c>
      <c r="BF192" s="709"/>
      <c r="BG192" s="709"/>
      <c r="BH192" s="709"/>
      <c r="BI192" s="709"/>
      <c r="BJ192" s="709"/>
      <c r="BK192" s="709"/>
      <c r="BL192" s="782">
        <f t="shared" si="22"/>
        <v>0</v>
      </c>
      <c r="BM192" s="782"/>
      <c r="BN192" s="782"/>
      <c r="BO192" s="782"/>
      <c r="BP192" s="782"/>
      <c r="BQ192" s="782"/>
      <c r="BR192" s="782"/>
      <c r="BS192" s="564">
        <f t="shared" si="23"/>
        <v>0</v>
      </c>
      <c r="BT192" s="178"/>
      <c r="BV192" s="211">
        <f t="shared" si="24"/>
        <v>2</v>
      </c>
      <c r="BW192" s="212" t="str">
        <f t="shared" si="25"/>
        <v/>
      </c>
      <c r="BX192" s="213" t="str">
        <f t="shared" si="26"/>
        <v xml:space="preserve"> </v>
      </c>
      <c r="BY192" s="199"/>
      <c r="BZ192" s="249">
        <f>IF(AND(AY192&lt;&gt;"R",AY192&lt;&gt;"C",AY192&lt;&gt;"CF",AY192&lt;&gt;"F")=TRUE,BL192*'Q3'!$CA$20,IF(BS192="R",BL192,0))</f>
        <v>0</v>
      </c>
      <c r="CA192" s="249">
        <f>IF(AND(AY192&lt;&gt;"R",AY192&lt;&gt;"C",AY192&lt;&gt;"CF",AY192&lt;&gt;"F")=TRUE,BL192*'Q3'!$CA$21,IF(BS192="C",BL192,0))</f>
        <v>0</v>
      </c>
      <c r="CB192" s="249">
        <f>IF(AND(AY192&lt;&gt;"R",AY192&lt;&gt;"C",AY192&lt;&gt;"CF",AY192&lt;&gt;"F")=TRUE,BL192*'Q3'!$CA$22,IF(BS192="CF",BL192,0))</f>
        <v>0</v>
      </c>
      <c r="CC192" s="249">
        <f>IF(AND(AY192&lt;&gt;"R",AY192&lt;&gt;"C",AY192&lt;&gt;"CF",AY192&lt;&gt;"F")=TRUE,BL192*'Q3'!$CA$23,IF(BS192="F",BL192,0))</f>
        <v>0</v>
      </c>
      <c r="CD192" s="478">
        <f t="shared" si="27"/>
        <v>0</v>
      </c>
      <c r="CE192" s="29">
        <f>'O2'!B192</f>
        <v>0</v>
      </c>
      <c r="CF192" s="29">
        <f>'O2'!G192</f>
        <v>0</v>
      </c>
      <c r="CG192" s="29">
        <f>'O2'!AC192</f>
        <v>0</v>
      </c>
    </row>
    <row r="193" spans="2:85" ht="9.9499999999999993" customHeight="1">
      <c r="B193" s="867">
        <f>'O1'!B193</f>
        <v>0</v>
      </c>
      <c r="C193" s="868"/>
      <c r="D193" s="868"/>
      <c r="E193" s="868"/>
      <c r="F193" s="868"/>
      <c r="G193" s="869">
        <f>'O1'!G193</f>
        <v>0</v>
      </c>
      <c r="H193" s="869"/>
      <c r="I193" s="869"/>
      <c r="J193" s="869"/>
      <c r="K193" s="869"/>
      <c r="L193" s="869"/>
      <c r="M193" s="869"/>
      <c r="N193" s="869"/>
      <c r="O193" s="869"/>
      <c r="P193" s="869"/>
      <c r="Q193" s="869"/>
      <c r="R193" s="869"/>
      <c r="S193" s="869"/>
      <c r="T193" s="869"/>
      <c r="U193" s="869"/>
      <c r="V193" s="869"/>
      <c r="W193" s="869"/>
      <c r="X193" s="869"/>
      <c r="Y193" s="869"/>
      <c r="Z193" s="869"/>
      <c r="AA193" s="869"/>
      <c r="AB193" s="869"/>
      <c r="AC193" s="870">
        <f>'O1'!AC193</f>
        <v>0</v>
      </c>
      <c r="AD193" s="870"/>
      <c r="AE193" s="870"/>
      <c r="AF193" s="782">
        <f>'O1'!AF193</f>
        <v>0</v>
      </c>
      <c r="AG193" s="782"/>
      <c r="AH193" s="782"/>
      <c r="AI193" s="782"/>
      <c r="AJ193" s="782"/>
      <c r="AK193" s="782">
        <f>'O2'!AK193</f>
        <v>0</v>
      </c>
      <c r="AL193" s="782"/>
      <c r="AM193" s="782"/>
      <c r="AN193" s="782"/>
      <c r="AO193" s="782"/>
      <c r="AP193" s="782"/>
      <c r="AQ193" s="782"/>
      <c r="AR193" s="851">
        <f t="shared" si="19"/>
        <v>0</v>
      </c>
      <c r="AS193" s="851"/>
      <c r="AT193" s="851"/>
      <c r="AU193" s="851"/>
      <c r="AV193" s="851"/>
      <c r="AW193" s="851"/>
      <c r="AX193" s="851"/>
      <c r="AY193" s="373">
        <f>'O1'!BI193</f>
        <v>0</v>
      </c>
      <c r="AZ193" s="709">
        <f t="shared" si="20"/>
        <v>0</v>
      </c>
      <c r="BA193" s="709"/>
      <c r="BB193" s="709"/>
      <c r="BC193" s="709"/>
      <c r="BD193" s="709"/>
      <c r="BE193" s="709">
        <f t="shared" si="21"/>
        <v>0</v>
      </c>
      <c r="BF193" s="709"/>
      <c r="BG193" s="709"/>
      <c r="BH193" s="709"/>
      <c r="BI193" s="709"/>
      <c r="BJ193" s="709"/>
      <c r="BK193" s="709"/>
      <c r="BL193" s="782">
        <f t="shared" si="22"/>
        <v>0</v>
      </c>
      <c r="BM193" s="782"/>
      <c r="BN193" s="782"/>
      <c r="BO193" s="782"/>
      <c r="BP193" s="782"/>
      <c r="BQ193" s="782"/>
      <c r="BR193" s="782"/>
      <c r="BS193" s="564">
        <f t="shared" si="23"/>
        <v>0</v>
      </c>
      <c r="BT193" s="178"/>
      <c r="BV193" s="211">
        <f t="shared" si="24"/>
        <v>2</v>
      </c>
      <c r="BW193" s="212" t="str">
        <f t="shared" si="25"/>
        <v/>
      </c>
      <c r="BX193" s="213" t="str">
        <f t="shared" si="26"/>
        <v xml:space="preserve"> </v>
      </c>
      <c r="BY193" s="199"/>
      <c r="BZ193" s="249">
        <f>IF(AND(AY193&lt;&gt;"R",AY193&lt;&gt;"C",AY193&lt;&gt;"CF",AY193&lt;&gt;"F")=TRUE,BL193*'Q3'!$CA$20,IF(BS193="R",BL193,0))</f>
        <v>0</v>
      </c>
      <c r="CA193" s="249">
        <f>IF(AND(AY193&lt;&gt;"R",AY193&lt;&gt;"C",AY193&lt;&gt;"CF",AY193&lt;&gt;"F")=TRUE,BL193*'Q3'!$CA$21,IF(BS193="C",BL193,0))</f>
        <v>0</v>
      </c>
      <c r="CB193" s="249">
        <f>IF(AND(AY193&lt;&gt;"R",AY193&lt;&gt;"C",AY193&lt;&gt;"CF",AY193&lt;&gt;"F")=TRUE,BL193*'Q3'!$CA$22,IF(BS193="CF",BL193,0))</f>
        <v>0</v>
      </c>
      <c r="CC193" s="249">
        <f>IF(AND(AY193&lt;&gt;"R",AY193&lt;&gt;"C",AY193&lt;&gt;"CF",AY193&lt;&gt;"F")=TRUE,BL193*'Q3'!$CA$23,IF(BS193="F",BL193,0))</f>
        <v>0</v>
      </c>
      <c r="CD193" s="478">
        <f t="shared" si="27"/>
        <v>0</v>
      </c>
      <c r="CE193" s="29">
        <f>'O2'!B193</f>
        <v>0</v>
      </c>
      <c r="CF193" s="29">
        <f>'O2'!G193</f>
        <v>0</v>
      </c>
      <c r="CG193" s="29">
        <f>'O2'!AC193</f>
        <v>0</v>
      </c>
    </row>
    <row r="194" spans="2:85" ht="9.9499999999999993" customHeight="1">
      <c r="B194" s="867">
        <f>'O1'!B194</f>
        <v>0</v>
      </c>
      <c r="C194" s="868"/>
      <c r="D194" s="868"/>
      <c r="E194" s="868"/>
      <c r="F194" s="868"/>
      <c r="G194" s="869">
        <f>'O1'!G194</f>
        <v>0</v>
      </c>
      <c r="H194" s="869"/>
      <c r="I194" s="869"/>
      <c r="J194" s="869"/>
      <c r="K194" s="869"/>
      <c r="L194" s="869"/>
      <c r="M194" s="869"/>
      <c r="N194" s="869"/>
      <c r="O194" s="869"/>
      <c r="P194" s="869"/>
      <c r="Q194" s="869"/>
      <c r="R194" s="869"/>
      <c r="S194" s="869"/>
      <c r="T194" s="869"/>
      <c r="U194" s="869"/>
      <c r="V194" s="869"/>
      <c r="W194" s="869"/>
      <c r="X194" s="869"/>
      <c r="Y194" s="869"/>
      <c r="Z194" s="869"/>
      <c r="AA194" s="869"/>
      <c r="AB194" s="869"/>
      <c r="AC194" s="870">
        <f>'O1'!AC194</f>
        <v>0</v>
      </c>
      <c r="AD194" s="870"/>
      <c r="AE194" s="870"/>
      <c r="AF194" s="782">
        <f>'O1'!AF194</f>
        <v>0</v>
      </c>
      <c r="AG194" s="782"/>
      <c r="AH194" s="782"/>
      <c r="AI194" s="782"/>
      <c r="AJ194" s="782"/>
      <c r="AK194" s="782">
        <f>'O2'!AK194</f>
        <v>0</v>
      </c>
      <c r="AL194" s="782"/>
      <c r="AM194" s="782"/>
      <c r="AN194" s="782"/>
      <c r="AO194" s="782"/>
      <c r="AP194" s="782"/>
      <c r="AQ194" s="782"/>
      <c r="AR194" s="851">
        <f t="shared" si="19"/>
        <v>0</v>
      </c>
      <c r="AS194" s="851"/>
      <c r="AT194" s="851"/>
      <c r="AU194" s="851"/>
      <c r="AV194" s="851"/>
      <c r="AW194" s="851"/>
      <c r="AX194" s="851"/>
      <c r="AY194" s="373">
        <f>'O1'!BI194</f>
        <v>0</v>
      </c>
      <c r="AZ194" s="709">
        <f t="shared" si="20"/>
        <v>0</v>
      </c>
      <c r="BA194" s="709"/>
      <c r="BB194" s="709"/>
      <c r="BC194" s="709"/>
      <c r="BD194" s="709"/>
      <c r="BE194" s="709">
        <f t="shared" si="21"/>
        <v>0</v>
      </c>
      <c r="BF194" s="709"/>
      <c r="BG194" s="709"/>
      <c r="BH194" s="709"/>
      <c r="BI194" s="709"/>
      <c r="BJ194" s="709"/>
      <c r="BK194" s="709"/>
      <c r="BL194" s="782">
        <f t="shared" si="22"/>
        <v>0</v>
      </c>
      <c r="BM194" s="782"/>
      <c r="BN194" s="782"/>
      <c r="BO194" s="782"/>
      <c r="BP194" s="782"/>
      <c r="BQ194" s="782"/>
      <c r="BR194" s="782"/>
      <c r="BS194" s="564">
        <f t="shared" si="23"/>
        <v>0</v>
      </c>
      <c r="BT194" s="178"/>
      <c r="BV194" s="211">
        <f t="shared" si="24"/>
        <v>2</v>
      </c>
      <c r="BW194" s="212" t="str">
        <f t="shared" si="25"/>
        <v/>
      </c>
      <c r="BX194" s="213" t="str">
        <f t="shared" si="26"/>
        <v xml:space="preserve"> </v>
      </c>
      <c r="BY194" s="199"/>
      <c r="BZ194" s="249">
        <f>IF(AND(AY194&lt;&gt;"R",AY194&lt;&gt;"C",AY194&lt;&gt;"CF",AY194&lt;&gt;"F")=TRUE,BL194*'Q3'!$CA$20,IF(BS194="R",BL194,0))</f>
        <v>0</v>
      </c>
      <c r="CA194" s="249">
        <f>IF(AND(AY194&lt;&gt;"R",AY194&lt;&gt;"C",AY194&lt;&gt;"CF",AY194&lt;&gt;"F")=TRUE,BL194*'Q3'!$CA$21,IF(BS194="C",BL194,0))</f>
        <v>0</v>
      </c>
      <c r="CB194" s="249">
        <f>IF(AND(AY194&lt;&gt;"R",AY194&lt;&gt;"C",AY194&lt;&gt;"CF",AY194&lt;&gt;"F")=TRUE,BL194*'Q3'!$CA$22,IF(BS194="CF",BL194,0))</f>
        <v>0</v>
      </c>
      <c r="CC194" s="249">
        <f>IF(AND(AY194&lt;&gt;"R",AY194&lt;&gt;"C",AY194&lt;&gt;"CF",AY194&lt;&gt;"F")=TRUE,BL194*'Q3'!$CA$23,IF(BS194="F",BL194,0))</f>
        <v>0</v>
      </c>
      <c r="CD194" s="478">
        <f t="shared" si="27"/>
        <v>0</v>
      </c>
      <c r="CE194" s="29">
        <f>'O2'!B194</f>
        <v>0</v>
      </c>
      <c r="CF194" s="29">
        <f>'O2'!G194</f>
        <v>0</v>
      </c>
      <c r="CG194" s="29">
        <f>'O2'!AC194</f>
        <v>0</v>
      </c>
    </row>
    <row r="195" spans="2:85" ht="9.9499999999999993" customHeight="1">
      <c r="B195" s="867">
        <f>'O1'!B195</f>
        <v>0</v>
      </c>
      <c r="C195" s="868"/>
      <c r="D195" s="868"/>
      <c r="E195" s="868"/>
      <c r="F195" s="868"/>
      <c r="G195" s="869">
        <f>'O1'!G195</f>
        <v>0</v>
      </c>
      <c r="H195" s="869"/>
      <c r="I195" s="869"/>
      <c r="J195" s="869"/>
      <c r="K195" s="869"/>
      <c r="L195" s="869"/>
      <c r="M195" s="869"/>
      <c r="N195" s="869"/>
      <c r="O195" s="869"/>
      <c r="P195" s="869"/>
      <c r="Q195" s="869"/>
      <c r="R195" s="869"/>
      <c r="S195" s="869"/>
      <c r="T195" s="869"/>
      <c r="U195" s="869"/>
      <c r="V195" s="869"/>
      <c r="W195" s="869"/>
      <c r="X195" s="869"/>
      <c r="Y195" s="869"/>
      <c r="Z195" s="869"/>
      <c r="AA195" s="869"/>
      <c r="AB195" s="869"/>
      <c r="AC195" s="870">
        <f>'O1'!AC195</f>
        <v>0</v>
      </c>
      <c r="AD195" s="870"/>
      <c r="AE195" s="870"/>
      <c r="AF195" s="782">
        <f>'O1'!AF195</f>
        <v>0</v>
      </c>
      <c r="AG195" s="782"/>
      <c r="AH195" s="782"/>
      <c r="AI195" s="782"/>
      <c r="AJ195" s="782"/>
      <c r="AK195" s="782">
        <f>'O2'!AK195</f>
        <v>0</v>
      </c>
      <c r="AL195" s="782"/>
      <c r="AM195" s="782"/>
      <c r="AN195" s="782"/>
      <c r="AO195" s="782"/>
      <c r="AP195" s="782"/>
      <c r="AQ195" s="782"/>
      <c r="AR195" s="851">
        <f t="shared" si="19"/>
        <v>0</v>
      </c>
      <c r="AS195" s="851"/>
      <c r="AT195" s="851"/>
      <c r="AU195" s="851"/>
      <c r="AV195" s="851"/>
      <c r="AW195" s="851"/>
      <c r="AX195" s="851"/>
      <c r="AY195" s="373">
        <f>'O1'!BI195</f>
        <v>0</v>
      </c>
      <c r="AZ195" s="709">
        <f t="shared" si="20"/>
        <v>0</v>
      </c>
      <c r="BA195" s="709"/>
      <c r="BB195" s="709"/>
      <c r="BC195" s="709"/>
      <c r="BD195" s="709"/>
      <c r="BE195" s="709">
        <f t="shared" si="21"/>
        <v>0</v>
      </c>
      <c r="BF195" s="709"/>
      <c r="BG195" s="709"/>
      <c r="BH195" s="709"/>
      <c r="BI195" s="709"/>
      <c r="BJ195" s="709"/>
      <c r="BK195" s="709"/>
      <c r="BL195" s="782">
        <f t="shared" si="22"/>
        <v>0</v>
      </c>
      <c r="BM195" s="782"/>
      <c r="BN195" s="782"/>
      <c r="BO195" s="782"/>
      <c r="BP195" s="782"/>
      <c r="BQ195" s="782"/>
      <c r="BR195" s="782"/>
      <c r="BS195" s="564">
        <f t="shared" si="23"/>
        <v>0</v>
      </c>
      <c r="BT195" s="178"/>
      <c r="BV195" s="211">
        <f t="shared" si="24"/>
        <v>2</v>
      </c>
      <c r="BW195" s="212" t="str">
        <f t="shared" si="25"/>
        <v/>
      </c>
      <c r="BX195" s="213" t="str">
        <f t="shared" si="26"/>
        <v xml:space="preserve"> </v>
      </c>
      <c r="BY195" s="199"/>
      <c r="BZ195" s="249">
        <f>IF(AND(AY195&lt;&gt;"R",AY195&lt;&gt;"C",AY195&lt;&gt;"CF",AY195&lt;&gt;"F")=TRUE,BL195*'Q3'!$CA$20,IF(BS195="R",BL195,0))</f>
        <v>0</v>
      </c>
      <c r="CA195" s="249">
        <f>IF(AND(AY195&lt;&gt;"R",AY195&lt;&gt;"C",AY195&lt;&gt;"CF",AY195&lt;&gt;"F")=TRUE,BL195*'Q3'!$CA$21,IF(BS195="C",BL195,0))</f>
        <v>0</v>
      </c>
      <c r="CB195" s="249">
        <f>IF(AND(AY195&lt;&gt;"R",AY195&lt;&gt;"C",AY195&lt;&gt;"CF",AY195&lt;&gt;"F")=TRUE,BL195*'Q3'!$CA$22,IF(BS195="CF",BL195,0))</f>
        <v>0</v>
      </c>
      <c r="CC195" s="249">
        <f>IF(AND(AY195&lt;&gt;"R",AY195&lt;&gt;"C",AY195&lt;&gt;"CF",AY195&lt;&gt;"F")=TRUE,BL195*'Q3'!$CA$23,IF(BS195="F",BL195,0))</f>
        <v>0</v>
      </c>
      <c r="CD195" s="478">
        <f t="shared" si="27"/>
        <v>0</v>
      </c>
      <c r="CE195" s="29">
        <f>'O2'!B195</f>
        <v>0</v>
      </c>
      <c r="CF195" s="29">
        <f>'O2'!G195</f>
        <v>0</v>
      </c>
      <c r="CG195" s="29">
        <f>'O2'!AC195</f>
        <v>0</v>
      </c>
    </row>
    <row r="196" spans="2:85" ht="9.9499999999999993" customHeight="1">
      <c r="B196" s="867">
        <f>'O1'!B196</f>
        <v>0</v>
      </c>
      <c r="C196" s="868"/>
      <c r="D196" s="868"/>
      <c r="E196" s="868"/>
      <c r="F196" s="868"/>
      <c r="G196" s="869">
        <f>'O1'!G196</f>
        <v>0</v>
      </c>
      <c r="H196" s="869"/>
      <c r="I196" s="869"/>
      <c r="J196" s="869"/>
      <c r="K196" s="869"/>
      <c r="L196" s="869"/>
      <c r="M196" s="869"/>
      <c r="N196" s="869"/>
      <c r="O196" s="869"/>
      <c r="P196" s="869"/>
      <c r="Q196" s="869"/>
      <c r="R196" s="869"/>
      <c r="S196" s="869"/>
      <c r="T196" s="869"/>
      <c r="U196" s="869"/>
      <c r="V196" s="869"/>
      <c r="W196" s="869"/>
      <c r="X196" s="869"/>
      <c r="Y196" s="869"/>
      <c r="Z196" s="869"/>
      <c r="AA196" s="869"/>
      <c r="AB196" s="869"/>
      <c r="AC196" s="870">
        <f>'O1'!AC196</f>
        <v>0</v>
      </c>
      <c r="AD196" s="870"/>
      <c r="AE196" s="870"/>
      <c r="AF196" s="782">
        <f>'O1'!AF196</f>
        <v>0</v>
      </c>
      <c r="AG196" s="782"/>
      <c r="AH196" s="782"/>
      <c r="AI196" s="782"/>
      <c r="AJ196" s="782"/>
      <c r="AK196" s="782">
        <f>'O2'!AK196</f>
        <v>0</v>
      </c>
      <c r="AL196" s="782"/>
      <c r="AM196" s="782"/>
      <c r="AN196" s="782"/>
      <c r="AO196" s="782"/>
      <c r="AP196" s="782"/>
      <c r="AQ196" s="782"/>
      <c r="AR196" s="851">
        <f t="shared" si="19"/>
        <v>0</v>
      </c>
      <c r="AS196" s="851"/>
      <c r="AT196" s="851"/>
      <c r="AU196" s="851"/>
      <c r="AV196" s="851"/>
      <c r="AW196" s="851"/>
      <c r="AX196" s="851"/>
      <c r="AY196" s="373">
        <f>'O1'!BI196</f>
        <v>0</v>
      </c>
      <c r="AZ196" s="709">
        <f t="shared" si="20"/>
        <v>0</v>
      </c>
      <c r="BA196" s="709"/>
      <c r="BB196" s="709"/>
      <c r="BC196" s="709"/>
      <c r="BD196" s="709"/>
      <c r="BE196" s="709">
        <f t="shared" si="21"/>
        <v>0</v>
      </c>
      <c r="BF196" s="709"/>
      <c r="BG196" s="709"/>
      <c r="BH196" s="709"/>
      <c r="BI196" s="709"/>
      <c r="BJ196" s="709"/>
      <c r="BK196" s="709"/>
      <c r="BL196" s="782">
        <f t="shared" si="22"/>
        <v>0</v>
      </c>
      <c r="BM196" s="782"/>
      <c r="BN196" s="782"/>
      <c r="BO196" s="782"/>
      <c r="BP196" s="782"/>
      <c r="BQ196" s="782"/>
      <c r="BR196" s="782"/>
      <c r="BS196" s="564">
        <f t="shared" si="23"/>
        <v>0</v>
      </c>
      <c r="BT196" s="178"/>
      <c r="BV196" s="211">
        <f t="shared" si="24"/>
        <v>2</v>
      </c>
      <c r="BW196" s="212" t="str">
        <f t="shared" si="25"/>
        <v/>
      </c>
      <c r="BX196" s="213" t="str">
        <f t="shared" si="26"/>
        <v xml:space="preserve"> </v>
      </c>
      <c r="BY196" s="199"/>
      <c r="BZ196" s="249">
        <f>IF(AND(AY196&lt;&gt;"R",AY196&lt;&gt;"C",AY196&lt;&gt;"CF",AY196&lt;&gt;"F")=TRUE,BL196*'Q3'!$CA$20,IF(BS196="R",BL196,0))</f>
        <v>0</v>
      </c>
      <c r="CA196" s="249">
        <f>IF(AND(AY196&lt;&gt;"R",AY196&lt;&gt;"C",AY196&lt;&gt;"CF",AY196&lt;&gt;"F")=TRUE,BL196*'Q3'!$CA$21,IF(BS196="C",BL196,0))</f>
        <v>0</v>
      </c>
      <c r="CB196" s="249">
        <f>IF(AND(AY196&lt;&gt;"R",AY196&lt;&gt;"C",AY196&lt;&gt;"CF",AY196&lt;&gt;"F")=TRUE,BL196*'Q3'!$CA$22,IF(BS196="CF",BL196,0))</f>
        <v>0</v>
      </c>
      <c r="CC196" s="249">
        <f>IF(AND(AY196&lt;&gt;"R",AY196&lt;&gt;"C",AY196&lt;&gt;"CF",AY196&lt;&gt;"F")=TRUE,BL196*'Q3'!$CA$23,IF(BS196="F",BL196,0))</f>
        <v>0</v>
      </c>
      <c r="CD196" s="478">
        <f t="shared" si="27"/>
        <v>0</v>
      </c>
      <c r="CE196" s="29">
        <f>'O2'!B196</f>
        <v>0</v>
      </c>
      <c r="CF196" s="29">
        <f>'O2'!G196</f>
        <v>0</v>
      </c>
      <c r="CG196" s="29">
        <f>'O2'!AC196</f>
        <v>0</v>
      </c>
    </row>
    <row r="197" spans="2:85" ht="9.9499999999999993" customHeight="1">
      <c r="B197" s="867">
        <f>'O1'!B197</f>
        <v>0</v>
      </c>
      <c r="C197" s="868"/>
      <c r="D197" s="868"/>
      <c r="E197" s="868"/>
      <c r="F197" s="868"/>
      <c r="G197" s="869">
        <f>'O1'!G197</f>
        <v>0</v>
      </c>
      <c r="H197" s="869"/>
      <c r="I197" s="869"/>
      <c r="J197" s="869"/>
      <c r="K197" s="869"/>
      <c r="L197" s="869"/>
      <c r="M197" s="869"/>
      <c r="N197" s="869"/>
      <c r="O197" s="869"/>
      <c r="P197" s="869"/>
      <c r="Q197" s="869"/>
      <c r="R197" s="869"/>
      <c r="S197" s="869"/>
      <c r="T197" s="869"/>
      <c r="U197" s="869"/>
      <c r="V197" s="869"/>
      <c r="W197" s="869"/>
      <c r="X197" s="869"/>
      <c r="Y197" s="869"/>
      <c r="Z197" s="869"/>
      <c r="AA197" s="869"/>
      <c r="AB197" s="869"/>
      <c r="AC197" s="870">
        <f>'O1'!AC197</f>
        <v>0</v>
      </c>
      <c r="AD197" s="870"/>
      <c r="AE197" s="870"/>
      <c r="AF197" s="782">
        <f>'O1'!AF197</f>
        <v>0</v>
      </c>
      <c r="AG197" s="782"/>
      <c r="AH197" s="782"/>
      <c r="AI197" s="782"/>
      <c r="AJ197" s="782"/>
      <c r="AK197" s="782">
        <f>'O2'!AK197</f>
        <v>0</v>
      </c>
      <c r="AL197" s="782"/>
      <c r="AM197" s="782"/>
      <c r="AN197" s="782"/>
      <c r="AO197" s="782"/>
      <c r="AP197" s="782"/>
      <c r="AQ197" s="782"/>
      <c r="AR197" s="851">
        <f t="shared" si="19"/>
        <v>0</v>
      </c>
      <c r="AS197" s="851"/>
      <c r="AT197" s="851"/>
      <c r="AU197" s="851"/>
      <c r="AV197" s="851"/>
      <c r="AW197" s="851"/>
      <c r="AX197" s="851"/>
      <c r="AY197" s="373">
        <f>'O1'!BI197</f>
        <v>0</v>
      </c>
      <c r="AZ197" s="709">
        <f t="shared" si="20"/>
        <v>0</v>
      </c>
      <c r="BA197" s="709"/>
      <c r="BB197" s="709"/>
      <c r="BC197" s="709"/>
      <c r="BD197" s="709"/>
      <c r="BE197" s="709">
        <f t="shared" si="21"/>
        <v>0</v>
      </c>
      <c r="BF197" s="709"/>
      <c r="BG197" s="709"/>
      <c r="BH197" s="709"/>
      <c r="BI197" s="709"/>
      <c r="BJ197" s="709"/>
      <c r="BK197" s="709"/>
      <c r="BL197" s="782">
        <f t="shared" si="22"/>
        <v>0</v>
      </c>
      <c r="BM197" s="782"/>
      <c r="BN197" s="782"/>
      <c r="BO197" s="782"/>
      <c r="BP197" s="782"/>
      <c r="BQ197" s="782"/>
      <c r="BR197" s="782"/>
      <c r="BS197" s="564">
        <f t="shared" si="23"/>
        <v>0</v>
      </c>
      <c r="BT197" s="178"/>
      <c r="BV197" s="211">
        <f t="shared" si="24"/>
        <v>2</v>
      </c>
      <c r="BW197" s="212" t="str">
        <f t="shared" si="25"/>
        <v/>
      </c>
      <c r="BX197" s="213" t="str">
        <f t="shared" si="26"/>
        <v xml:space="preserve"> </v>
      </c>
      <c r="BY197" s="199"/>
      <c r="BZ197" s="249">
        <f>IF(AND(AY197&lt;&gt;"R",AY197&lt;&gt;"C",AY197&lt;&gt;"CF",AY197&lt;&gt;"F")=TRUE,BL197*'Q3'!$CA$20,IF(BS197="R",BL197,0))</f>
        <v>0</v>
      </c>
      <c r="CA197" s="249">
        <f>IF(AND(AY197&lt;&gt;"R",AY197&lt;&gt;"C",AY197&lt;&gt;"CF",AY197&lt;&gt;"F")=TRUE,BL197*'Q3'!$CA$21,IF(BS197="C",BL197,0))</f>
        <v>0</v>
      </c>
      <c r="CB197" s="249">
        <f>IF(AND(AY197&lt;&gt;"R",AY197&lt;&gt;"C",AY197&lt;&gt;"CF",AY197&lt;&gt;"F")=TRUE,BL197*'Q3'!$CA$22,IF(BS197="CF",BL197,0))</f>
        <v>0</v>
      </c>
      <c r="CC197" s="249">
        <f>IF(AND(AY197&lt;&gt;"R",AY197&lt;&gt;"C",AY197&lt;&gt;"CF",AY197&lt;&gt;"F")=TRUE,BL197*'Q3'!$CA$23,IF(BS197="F",BL197,0))</f>
        <v>0</v>
      </c>
      <c r="CD197" s="478">
        <f t="shared" si="27"/>
        <v>0</v>
      </c>
      <c r="CE197" s="29">
        <f>'O2'!B197</f>
        <v>0</v>
      </c>
      <c r="CF197" s="29">
        <f>'O2'!G197</f>
        <v>0</v>
      </c>
      <c r="CG197" s="29">
        <f>'O2'!AC197</f>
        <v>0</v>
      </c>
    </row>
    <row r="198" spans="2:85" ht="9.9499999999999993" customHeight="1">
      <c r="B198" s="867">
        <f>'O1'!B198</f>
        <v>0</v>
      </c>
      <c r="C198" s="868"/>
      <c r="D198" s="868"/>
      <c r="E198" s="868"/>
      <c r="F198" s="868"/>
      <c r="G198" s="869">
        <f>'O1'!G198</f>
        <v>0</v>
      </c>
      <c r="H198" s="869"/>
      <c r="I198" s="869"/>
      <c r="J198" s="869"/>
      <c r="K198" s="869"/>
      <c r="L198" s="869"/>
      <c r="M198" s="869"/>
      <c r="N198" s="869"/>
      <c r="O198" s="869"/>
      <c r="P198" s="869"/>
      <c r="Q198" s="869"/>
      <c r="R198" s="869"/>
      <c r="S198" s="869"/>
      <c r="T198" s="869"/>
      <c r="U198" s="869"/>
      <c r="V198" s="869"/>
      <c r="W198" s="869"/>
      <c r="X198" s="869"/>
      <c r="Y198" s="869"/>
      <c r="Z198" s="869"/>
      <c r="AA198" s="869"/>
      <c r="AB198" s="869"/>
      <c r="AC198" s="870">
        <f>'O1'!AC198</f>
        <v>0</v>
      </c>
      <c r="AD198" s="870"/>
      <c r="AE198" s="870"/>
      <c r="AF198" s="782">
        <f>'O1'!AF198</f>
        <v>0</v>
      </c>
      <c r="AG198" s="782"/>
      <c r="AH198" s="782"/>
      <c r="AI198" s="782"/>
      <c r="AJ198" s="782"/>
      <c r="AK198" s="782">
        <f>'O2'!AK198</f>
        <v>0</v>
      </c>
      <c r="AL198" s="782"/>
      <c r="AM198" s="782"/>
      <c r="AN198" s="782"/>
      <c r="AO198" s="782"/>
      <c r="AP198" s="782"/>
      <c r="AQ198" s="782"/>
      <c r="AR198" s="851">
        <f t="shared" si="19"/>
        <v>0</v>
      </c>
      <c r="AS198" s="851"/>
      <c r="AT198" s="851"/>
      <c r="AU198" s="851"/>
      <c r="AV198" s="851"/>
      <c r="AW198" s="851"/>
      <c r="AX198" s="851"/>
      <c r="AY198" s="373">
        <f>'O1'!BI198</f>
        <v>0</v>
      </c>
      <c r="AZ198" s="709">
        <f t="shared" si="20"/>
        <v>0</v>
      </c>
      <c r="BA198" s="709"/>
      <c r="BB198" s="709"/>
      <c r="BC198" s="709"/>
      <c r="BD198" s="709"/>
      <c r="BE198" s="709">
        <f t="shared" si="21"/>
        <v>0</v>
      </c>
      <c r="BF198" s="709"/>
      <c r="BG198" s="709"/>
      <c r="BH198" s="709"/>
      <c r="BI198" s="709"/>
      <c r="BJ198" s="709"/>
      <c r="BK198" s="709"/>
      <c r="BL198" s="782">
        <f t="shared" si="22"/>
        <v>0</v>
      </c>
      <c r="BM198" s="782"/>
      <c r="BN198" s="782"/>
      <c r="BO198" s="782"/>
      <c r="BP198" s="782"/>
      <c r="BQ198" s="782"/>
      <c r="BR198" s="782"/>
      <c r="BS198" s="564">
        <f t="shared" si="23"/>
        <v>0</v>
      </c>
      <c r="BT198" s="178"/>
      <c r="BV198" s="211">
        <f t="shared" si="24"/>
        <v>2</v>
      </c>
      <c r="BW198" s="212" t="str">
        <f t="shared" si="25"/>
        <v/>
      </c>
      <c r="BX198" s="213" t="str">
        <f t="shared" si="26"/>
        <v xml:space="preserve"> </v>
      </c>
      <c r="BY198" s="199"/>
      <c r="BZ198" s="249">
        <f>IF(AND(AY198&lt;&gt;"R",AY198&lt;&gt;"C",AY198&lt;&gt;"CF",AY198&lt;&gt;"F")=TRUE,BL198*'Q3'!$CA$20,IF(BS198="R",BL198,0))</f>
        <v>0</v>
      </c>
      <c r="CA198" s="249">
        <f>IF(AND(AY198&lt;&gt;"R",AY198&lt;&gt;"C",AY198&lt;&gt;"CF",AY198&lt;&gt;"F")=TRUE,BL198*'Q3'!$CA$21,IF(BS198="C",BL198,0))</f>
        <v>0</v>
      </c>
      <c r="CB198" s="249">
        <f>IF(AND(AY198&lt;&gt;"R",AY198&lt;&gt;"C",AY198&lt;&gt;"CF",AY198&lt;&gt;"F")=TRUE,BL198*'Q3'!$CA$22,IF(BS198="CF",BL198,0))</f>
        <v>0</v>
      </c>
      <c r="CC198" s="249">
        <f>IF(AND(AY198&lt;&gt;"R",AY198&lt;&gt;"C",AY198&lt;&gt;"CF",AY198&lt;&gt;"F")=TRUE,BL198*'Q3'!$CA$23,IF(BS198="F",BL198,0))</f>
        <v>0</v>
      </c>
      <c r="CD198" s="478">
        <f t="shared" si="27"/>
        <v>0</v>
      </c>
      <c r="CE198" s="29">
        <f>'O2'!B198</f>
        <v>0</v>
      </c>
      <c r="CF198" s="29">
        <f>'O2'!G198</f>
        <v>0</v>
      </c>
      <c r="CG198" s="29">
        <f>'O2'!AC198</f>
        <v>0</v>
      </c>
    </row>
    <row r="199" spans="2:85" ht="9.9499999999999993" customHeight="1">
      <c r="B199" s="867">
        <f>'O1'!B199</f>
        <v>0</v>
      </c>
      <c r="C199" s="868"/>
      <c r="D199" s="868"/>
      <c r="E199" s="868"/>
      <c r="F199" s="868"/>
      <c r="G199" s="869">
        <f>'O1'!G199</f>
        <v>0</v>
      </c>
      <c r="H199" s="869"/>
      <c r="I199" s="869"/>
      <c r="J199" s="869"/>
      <c r="K199" s="869"/>
      <c r="L199" s="869"/>
      <c r="M199" s="869"/>
      <c r="N199" s="869"/>
      <c r="O199" s="869"/>
      <c r="P199" s="869"/>
      <c r="Q199" s="869"/>
      <c r="R199" s="869"/>
      <c r="S199" s="869"/>
      <c r="T199" s="869"/>
      <c r="U199" s="869"/>
      <c r="V199" s="869"/>
      <c r="W199" s="869"/>
      <c r="X199" s="869"/>
      <c r="Y199" s="869"/>
      <c r="Z199" s="869"/>
      <c r="AA199" s="869"/>
      <c r="AB199" s="869"/>
      <c r="AC199" s="870">
        <f>'O1'!AC199</f>
        <v>0</v>
      </c>
      <c r="AD199" s="870"/>
      <c r="AE199" s="870"/>
      <c r="AF199" s="782">
        <f>'O1'!AF199</f>
        <v>0</v>
      </c>
      <c r="AG199" s="782"/>
      <c r="AH199" s="782"/>
      <c r="AI199" s="782"/>
      <c r="AJ199" s="782"/>
      <c r="AK199" s="782">
        <f>'O2'!AK199</f>
        <v>0</v>
      </c>
      <c r="AL199" s="782"/>
      <c r="AM199" s="782"/>
      <c r="AN199" s="782"/>
      <c r="AO199" s="782"/>
      <c r="AP199" s="782"/>
      <c r="AQ199" s="782"/>
      <c r="AR199" s="851">
        <f t="shared" si="19"/>
        <v>0</v>
      </c>
      <c r="AS199" s="851"/>
      <c r="AT199" s="851"/>
      <c r="AU199" s="851"/>
      <c r="AV199" s="851"/>
      <c r="AW199" s="851"/>
      <c r="AX199" s="851"/>
      <c r="AY199" s="373">
        <f>'O1'!BI199</f>
        <v>0</v>
      </c>
      <c r="AZ199" s="709">
        <f t="shared" si="20"/>
        <v>0</v>
      </c>
      <c r="BA199" s="709"/>
      <c r="BB199" s="709"/>
      <c r="BC199" s="709"/>
      <c r="BD199" s="709"/>
      <c r="BE199" s="709">
        <f t="shared" si="21"/>
        <v>0</v>
      </c>
      <c r="BF199" s="709"/>
      <c r="BG199" s="709"/>
      <c r="BH199" s="709"/>
      <c r="BI199" s="709"/>
      <c r="BJ199" s="709"/>
      <c r="BK199" s="709"/>
      <c r="BL199" s="782">
        <f t="shared" si="22"/>
        <v>0</v>
      </c>
      <c r="BM199" s="782"/>
      <c r="BN199" s="782"/>
      <c r="BO199" s="782"/>
      <c r="BP199" s="782"/>
      <c r="BQ199" s="782"/>
      <c r="BR199" s="782"/>
      <c r="BS199" s="564">
        <f t="shared" si="23"/>
        <v>0</v>
      </c>
      <c r="BT199" s="178"/>
      <c r="BV199" s="211">
        <f t="shared" si="24"/>
        <v>2</v>
      </c>
      <c r="BW199" s="212" t="str">
        <f t="shared" si="25"/>
        <v/>
      </c>
      <c r="BX199" s="213" t="str">
        <f t="shared" si="26"/>
        <v xml:space="preserve"> </v>
      </c>
      <c r="BY199" s="199"/>
      <c r="BZ199" s="249">
        <f>IF(AND(AY199&lt;&gt;"R",AY199&lt;&gt;"C",AY199&lt;&gt;"CF",AY199&lt;&gt;"F")=TRUE,BL199*'Q3'!$CA$20,IF(BS199="R",BL199,0))</f>
        <v>0</v>
      </c>
      <c r="CA199" s="249">
        <f>IF(AND(AY199&lt;&gt;"R",AY199&lt;&gt;"C",AY199&lt;&gt;"CF",AY199&lt;&gt;"F")=TRUE,BL199*'Q3'!$CA$21,IF(BS199="C",BL199,0))</f>
        <v>0</v>
      </c>
      <c r="CB199" s="249">
        <f>IF(AND(AY199&lt;&gt;"R",AY199&lt;&gt;"C",AY199&lt;&gt;"CF",AY199&lt;&gt;"F")=TRUE,BL199*'Q3'!$CA$22,IF(BS199="CF",BL199,0))</f>
        <v>0</v>
      </c>
      <c r="CC199" s="249">
        <f>IF(AND(AY199&lt;&gt;"R",AY199&lt;&gt;"C",AY199&lt;&gt;"CF",AY199&lt;&gt;"F")=TRUE,BL199*'Q3'!$CA$23,IF(BS199="F",BL199,0))</f>
        <v>0</v>
      </c>
      <c r="CD199" s="478">
        <f t="shared" si="27"/>
        <v>0</v>
      </c>
      <c r="CE199" s="29">
        <f>'O2'!B199</f>
        <v>0</v>
      </c>
      <c r="CF199" s="29">
        <f>'O2'!G199</f>
        <v>0</v>
      </c>
      <c r="CG199" s="29">
        <f>'O2'!AC199</f>
        <v>0</v>
      </c>
    </row>
    <row r="200" spans="2:85" ht="9.9499999999999993" customHeight="1">
      <c r="B200" s="867">
        <f>'O1'!B200</f>
        <v>0</v>
      </c>
      <c r="C200" s="868"/>
      <c r="D200" s="868"/>
      <c r="E200" s="868"/>
      <c r="F200" s="868"/>
      <c r="G200" s="869">
        <f>'O1'!G200</f>
        <v>0</v>
      </c>
      <c r="H200" s="869"/>
      <c r="I200" s="869"/>
      <c r="J200" s="869"/>
      <c r="K200" s="869"/>
      <c r="L200" s="869"/>
      <c r="M200" s="869"/>
      <c r="N200" s="869"/>
      <c r="O200" s="869"/>
      <c r="P200" s="869"/>
      <c r="Q200" s="869"/>
      <c r="R200" s="869"/>
      <c r="S200" s="869"/>
      <c r="T200" s="869"/>
      <c r="U200" s="869"/>
      <c r="V200" s="869"/>
      <c r="W200" s="869"/>
      <c r="X200" s="869"/>
      <c r="Y200" s="869"/>
      <c r="Z200" s="869"/>
      <c r="AA200" s="869"/>
      <c r="AB200" s="869"/>
      <c r="AC200" s="870">
        <f>'O1'!AC200</f>
        <v>0</v>
      </c>
      <c r="AD200" s="870"/>
      <c r="AE200" s="870"/>
      <c r="AF200" s="782">
        <f>'O1'!AF200</f>
        <v>0</v>
      </c>
      <c r="AG200" s="782"/>
      <c r="AH200" s="782"/>
      <c r="AI200" s="782"/>
      <c r="AJ200" s="782"/>
      <c r="AK200" s="782">
        <f>'O2'!AK200</f>
        <v>0</v>
      </c>
      <c r="AL200" s="782"/>
      <c r="AM200" s="782"/>
      <c r="AN200" s="782"/>
      <c r="AO200" s="782"/>
      <c r="AP200" s="782"/>
      <c r="AQ200" s="782"/>
      <c r="AR200" s="851">
        <f t="shared" si="19"/>
        <v>0</v>
      </c>
      <c r="AS200" s="851"/>
      <c r="AT200" s="851"/>
      <c r="AU200" s="851"/>
      <c r="AV200" s="851"/>
      <c r="AW200" s="851"/>
      <c r="AX200" s="851"/>
      <c r="AY200" s="373">
        <f>'O1'!BI200</f>
        <v>0</v>
      </c>
      <c r="AZ200" s="709">
        <f t="shared" si="20"/>
        <v>0</v>
      </c>
      <c r="BA200" s="709"/>
      <c r="BB200" s="709"/>
      <c r="BC200" s="709"/>
      <c r="BD200" s="709"/>
      <c r="BE200" s="709">
        <f t="shared" si="21"/>
        <v>0</v>
      </c>
      <c r="BF200" s="709"/>
      <c r="BG200" s="709"/>
      <c r="BH200" s="709"/>
      <c r="BI200" s="709"/>
      <c r="BJ200" s="709"/>
      <c r="BK200" s="709"/>
      <c r="BL200" s="782">
        <f t="shared" si="22"/>
        <v>0</v>
      </c>
      <c r="BM200" s="782"/>
      <c r="BN200" s="782"/>
      <c r="BO200" s="782"/>
      <c r="BP200" s="782"/>
      <c r="BQ200" s="782"/>
      <c r="BR200" s="782"/>
      <c r="BS200" s="564">
        <f t="shared" si="23"/>
        <v>0</v>
      </c>
      <c r="BT200" s="178"/>
      <c r="BV200" s="211">
        <f t="shared" si="24"/>
        <v>2</v>
      </c>
      <c r="BW200" s="212" t="str">
        <f t="shared" si="25"/>
        <v/>
      </c>
      <c r="BX200" s="213" t="str">
        <f t="shared" si="26"/>
        <v xml:space="preserve"> </v>
      </c>
      <c r="BY200" s="199"/>
      <c r="BZ200" s="249">
        <f>IF(AND(AY200&lt;&gt;"R",AY200&lt;&gt;"C",AY200&lt;&gt;"CF",AY200&lt;&gt;"F")=TRUE,BL200*'Q3'!$CA$20,IF(BS200="R",BL200,0))</f>
        <v>0</v>
      </c>
      <c r="CA200" s="249">
        <f>IF(AND(AY200&lt;&gt;"R",AY200&lt;&gt;"C",AY200&lt;&gt;"CF",AY200&lt;&gt;"F")=TRUE,BL200*'Q3'!$CA$21,IF(BS200="C",BL200,0))</f>
        <v>0</v>
      </c>
      <c r="CB200" s="249">
        <f>IF(AND(AY200&lt;&gt;"R",AY200&lt;&gt;"C",AY200&lt;&gt;"CF",AY200&lt;&gt;"F")=TRUE,BL200*'Q3'!$CA$22,IF(BS200="CF",BL200,0))</f>
        <v>0</v>
      </c>
      <c r="CC200" s="249">
        <f>IF(AND(AY200&lt;&gt;"R",AY200&lt;&gt;"C",AY200&lt;&gt;"CF",AY200&lt;&gt;"F")=TRUE,BL200*'Q3'!$CA$23,IF(BS200="F",BL200,0))</f>
        <v>0</v>
      </c>
      <c r="CD200" s="478">
        <f t="shared" si="27"/>
        <v>0</v>
      </c>
      <c r="CE200" s="29">
        <f>'O2'!B200</f>
        <v>0</v>
      </c>
      <c r="CF200" s="29">
        <f>'O2'!G200</f>
        <v>0</v>
      </c>
      <c r="CG200" s="29">
        <f>'O2'!AC200</f>
        <v>0</v>
      </c>
    </row>
    <row r="201" spans="2:85" ht="9.9499999999999993" customHeight="1">
      <c r="B201" s="867">
        <f>'O1'!B201</f>
        <v>0</v>
      </c>
      <c r="C201" s="868"/>
      <c r="D201" s="868"/>
      <c r="E201" s="868"/>
      <c r="F201" s="868"/>
      <c r="G201" s="869">
        <f>'O1'!G201</f>
        <v>0</v>
      </c>
      <c r="H201" s="869"/>
      <c r="I201" s="869"/>
      <c r="J201" s="869"/>
      <c r="K201" s="869"/>
      <c r="L201" s="869"/>
      <c r="M201" s="869"/>
      <c r="N201" s="869"/>
      <c r="O201" s="869"/>
      <c r="P201" s="869"/>
      <c r="Q201" s="869"/>
      <c r="R201" s="869"/>
      <c r="S201" s="869"/>
      <c r="T201" s="869"/>
      <c r="U201" s="869"/>
      <c r="V201" s="869"/>
      <c r="W201" s="869"/>
      <c r="X201" s="869"/>
      <c r="Y201" s="869"/>
      <c r="Z201" s="869"/>
      <c r="AA201" s="869"/>
      <c r="AB201" s="869"/>
      <c r="AC201" s="870">
        <f>'O1'!AC201</f>
        <v>0</v>
      </c>
      <c r="AD201" s="870"/>
      <c r="AE201" s="870"/>
      <c r="AF201" s="782">
        <f>'O1'!AF201</f>
        <v>0</v>
      </c>
      <c r="AG201" s="782"/>
      <c r="AH201" s="782"/>
      <c r="AI201" s="782"/>
      <c r="AJ201" s="782"/>
      <c r="AK201" s="782">
        <f>'O2'!AK201</f>
        <v>0</v>
      </c>
      <c r="AL201" s="782"/>
      <c r="AM201" s="782"/>
      <c r="AN201" s="782"/>
      <c r="AO201" s="782"/>
      <c r="AP201" s="782"/>
      <c r="AQ201" s="782"/>
      <c r="AR201" s="851">
        <f t="shared" si="19"/>
        <v>0</v>
      </c>
      <c r="AS201" s="851"/>
      <c r="AT201" s="851"/>
      <c r="AU201" s="851"/>
      <c r="AV201" s="851"/>
      <c r="AW201" s="851"/>
      <c r="AX201" s="851"/>
      <c r="AY201" s="373">
        <f>'O1'!BI201</f>
        <v>0</v>
      </c>
      <c r="AZ201" s="709">
        <f t="shared" si="20"/>
        <v>0</v>
      </c>
      <c r="BA201" s="709"/>
      <c r="BB201" s="709"/>
      <c r="BC201" s="709"/>
      <c r="BD201" s="709"/>
      <c r="BE201" s="709">
        <f t="shared" si="21"/>
        <v>0</v>
      </c>
      <c r="BF201" s="709"/>
      <c r="BG201" s="709"/>
      <c r="BH201" s="709"/>
      <c r="BI201" s="709"/>
      <c r="BJ201" s="709"/>
      <c r="BK201" s="709"/>
      <c r="BL201" s="782">
        <f t="shared" si="22"/>
        <v>0</v>
      </c>
      <c r="BM201" s="782"/>
      <c r="BN201" s="782"/>
      <c r="BO201" s="782"/>
      <c r="BP201" s="782"/>
      <c r="BQ201" s="782"/>
      <c r="BR201" s="782"/>
      <c r="BS201" s="564">
        <f t="shared" si="23"/>
        <v>0</v>
      </c>
      <c r="BT201" s="178"/>
      <c r="BV201" s="211">
        <f t="shared" si="24"/>
        <v>2</v>
      </c>
      <c r="BW201" s="212" t="str">
        <f t="shared" si="25"/>
        <v/>
      </c>
      <c r="BX201" s="213" t="str">
        <f t="shared" si="26"/>
        <v xml:space="preserve"> </v>
      </c>
      <c r="BY201" s="199"/>
      <c r="BZ201" s="249">
        <f>IF(AND(AY201&lt;&gt;"R",AY201&lt;&gt;"C",AY201&lt;&gt;"CF",AY201&lt;&gt;"F")=TRUE,BL201*'Q3'!$CA$20,IF(BS201="R",BL201,0))</f>
        <v>0</v>
      </c>
      <c r="CA201" s="249">
        <f>IF(AND(AY201&lt;&gt;"R",AY201&lt;&gt;"C",AY201&lt;&gt;"CF",AY201&lt;&gt;"F")=TRUE,BL201*'Q3'!$CA$21,IF(BS201="C",BL201,0))</f>
        <v>0</v>
      </c>
      <c r="CB201" s="249">
        <f>IF(AND(AY201&lt;&gt;"R",AY201&lt;&gt;"C",AY201&lt;&gt;"CF",AY201&lt;&gt;"F")=TRUE,BL201*'Q3'!$CA$22,IF(BS201="CF",BL201,0))</f>
        <v>0</v>
      </c>
      <c r="CC201" s="249">
        <f>IF(AND(AY201&lt;&gt;"R",AY201&lt;&gt;"C",AY201&lt;&gt;"CF",AY201&lt;&gt;"F")=TRUE,BL201*'Q3'!$CA$23,IF(BS201="F",BL201,0))</f>
        <v>0</v>
      </c>
      <c r="CD201" s="478">
        <f t="shared" si="27"/>
        <v>0</v>
      </c>
      <c r="CE201" s="29">
        <f>'O2'!B201</f>
        <v>0</v>
      </c>
      <c r="CF201" s="29">
        <f>'O2'!G201</f>
        <v>0</v>
      </c>
      <c r="CG201" s="29">
        <f>'O2'!AC201</f>
        <v>0</v>
      </c>
    </row>
    <row r="202" spans="2:85" ht="9.9499999999999993" customHeight="1">
      <c r="B202" s="867">
        <f>'O1'!B202</f>
        <v>0</v>
      </c>
      <c r="C202" s="868"/>
      <c r="D202" s="868"/>
      <c r="E202" s="868"/>
      <c r="F202" s="868"/>
      <c r="G202" s="869">
        <f>'O1'!G202</f>
        <v>0</v>
      </c>
      <c r="H202" s="869"/>
      <c r="I202" s="869"/>
      <c r="J202" s="869"/>
      <c r="K202" s="869"/>
      <c r="L202" s="869"/>
      <c r="M202" s="869"/>
      <c r="N202" s="869"/>
      <c r="O202" s="869"/>
      <c r="P202" s="869"/>
      <c r="Q202" s="869"/>
      <c r="R202" s="869"/>
      <c r="S202" s="869"/>
      <c r="T202" s="869"/>
      <c r="U202" s="869"/>
      <c r="V202" s="869"/>
      <c r="W202" s="869"/>
      <c r="X202" s="869"/>
      <c r="Y202" s="869"/>
      <c r="Z202" s="869"/>
      <c r="AA202" s="869"/>
      <c r="AB202" s="869"/>
      <c r="AC202" s="870">
        <f>'O1'!AC202</f>
        <v>0</v>
      </c>
      <c r="AD202" s="870"/>
      <c r="AE202" s="870"/>
      <c r="AF202" s="782">
        <f>'O1'!AF202</f>
        <v>0</v>
      </c>
      <c r="AG202" s="782"/>
      <c r="AH202" s="782"/>
      <c r="AI202" s="782"/>
      <c r="AJ202" s="782"/>
      <c r="AK202" s="782">
        <f>'O2'!AK202</f>
        <v>0</v>
      </c>
      <c r="AL202" s="782"/>
      <c r="AM202" s="782"/>
      <c r="AN202" s="782"/>
      <c r="AO202" s="782"/>
      <c r="AP202" s="782"/>
      <c r="AQ202" s="782"/>
      <c r="AR202" s="851">
        <f t="shared" si="19"/>
        <v>0</v>
      </c>
      <c r="AS202" s="851"/>
      <c r="AT202" s="851"/>
      <c r="AU202" s="851"/>
      <c r="AV202" s="851"/>
      <c r="AW202" s="851"/>
      <c r="AX202" s="851"/>
      <c r="AY202" s="373">
        <f>'O1'!BI202</f>
        <v>0</v>
      </c>
      <c r="AZ202" s="709">
        <f t="shared" si="20"/>
        <v>0</v>
      </c>
      <c r="BA202" s="709"/>
      <c r="BB202" s="709"/>
      <c r="BC202" s="709"/>
      <c r="BD202" s="709"/>
      <c r="BE202" s="709">
        <f t="shared" si="21"/>
        <v>0</v>
      </c>
      <c r="BF202" s="709"/>
      <c r="BG202" s="709"/>
      <c r="BH202" s="709"/>
      <c r="BI202" s="709"/>
      <c r="BJ202" s="709"/>
      <c r="BK202" s="709"/>
      <c r="BL202" s="782">
        <f t="shared" si="22"/>
        <v>0</v>
      </c>
      <c r="BM202" s="782"/>
      <c r="BN202" s="782"/>
      <c r="BO202" s="782"/>
      <c r="BP202" s="782"/>
      <c r="BQ202" s="782"/>
      <c r="BR202" s="782"/>
      <c r="BS202" s="564">
        <f t="shared" si="23"/>
        <v>0</v>
      </c>
      <c r="BT202" s="178"/>
      <c r="BV202" s="211">
        <f t="shared" si="24"/>
        <v>2</v>
      </c>
      <c r="BW202" s="212" t="str">
        <f t="shared" si="25"/>
        <v/>
      </c>
      <c r="BX202" s="213" t="str">
        <f t="shared" si="26"/>
        <v xml:space="preserve"> </v>
      </c>
      <c r="BY202" s="199"/>
      <c r="BZ202" s="249">
        <f>IF(AND(AY202&lt;&gt;"R",AY202&lt;&gt;"C",AY202&lt;&gt;"CF",AY202&lt;&gt;"F")=TRUE,BL202*'Q3'!$CA$20,IF(BS202="R",BL202,0))</f>
        <v>0</v>
      </c>
      <c r="CA202" s="249">
        <f>IF(AND(AY202&lt;&gt;"R",AY202&lt;&gt;"C",AY202&lt;&gt;"CF",AY202&lt;&gt;"F")=TRUE,BL202*'Q3'!$CA$21,IF(BS202="C",BL202,0))</f>
        <v>0</v>
      </c>
      <c r="CB202" s="249">
        <f>IF(AND(AY202&lt;&gt;"R",AY202&lt;&gt;"C",AY202&lt;&gt;"CF",AY202&lt;&gt;"F")=TRUE,BL202*'Q3'!$CA$22,IF(BS202="CF",BL202,0))</f>
        <v>0</v>
      </c>
      <c r="CC202" s="249">
        <f>IF(AND(AY202&lt;&gt;"R",AY202&lt;&gt;"C",AY202&lt;&gt;"CF",AY202&lt;&gt;"F")=TRUE,BL202*'Q3'!$CA$23,IF(BS202="F",BL202,0))</f>
        <v>0</v>
      </c>
      <c r="CD202" s="478">
        <f t="shared" si="27"/>
        <v>0</v>
      </c>
      <c r="CE202" s="29">
        <f>'O2'!B202</f>
        <v>0</v>
      </c>
      <c r="CF202" s="29">
        <f>'O2'!G202</f>
        <v>0</v>
      </c>
      <c r="CG202" s="29">
        <f>'O2'!AC202</f>
        <v>0</v>
      </c>
    </row>
    <row r="203" spans="2:85" ht="9.9499999999999993" customHeight="1">
      <c r="B203" s="867">
        <f>'O1'!B203</f>
        <v>0</v>
      </c>
      <c r="C203" s="868"/>
      <c r="D203" s="868"/>
      <c r="E203" s="868"/>
      <c r="F203" s="868"/>
      <c r="G203" s="869">
        <f>'O1'!G203</f>
        <v>0</v>
      </c>
      <c r="H203" s="869"/>
      <c r="I203" s="869"/>
      <c r="J203" s="869"/>
      <c r="K203" s="869"/>
      <c r="L203" s="869"/>
      <c r="M203" s="869"/>
      <c r="N203" s="869"/>
      <c r="O203" s="869"/>
      <c r="P203" s="869"/>
      <c r="Q203" s="869"/>
      <c r="R203" s="869"/>
      <c r="S203" s="869"/>
      <c r="T203" s="869"/>
      <c r="U203" s="869"/>
      <c r="V203" s="869"/>
      <c r="W203" s="869"/>
      <c r="X203" s="869"/>
      <c r="Y203" s="869"/>
      <c r="Z203" s="869"/>
      <c r="AA203" s="869"/>
      <c r="AB203" s="869"/>
      <c r="AC203" s="870">
        <f>'O1'!AC203</f>
        <v>0</v>
      </c>
      <c r="AD203" s="870"/>
      <c r="AE203" s="870"/>
      <c r="AF203" s="782">
        <f>'O1'!AF203</f>
        <v>0</v>
      </c>
      <c r="AG203" s="782"/>
      <c r="AH203" s="782"/>
      <c r="AI203" s="782"/>
      <c r="AJ203" s="782"/>
      <c r="AK203" s="782">
        <f>'O2'!AK203</f>
        <v>0</v>
      </c>
      <c r="AL203" s="782"/>
      <c r="AM203" s="782"/>
      <c r="AN203" s="782"/>
      <c r="AO203" s="782"/>
      <c r="AP203" s="782"/>
      <c r="AQ203" s="782"/>
      <c r="AR203" s="851">
        <f t="shared" si="19"/>
        <v>0</v>
      </c>
      <c r="AS203" s="851"/>
      <c r="AT203" s="851"/>
      <c r="AU203" s="851"/>
      <c r="AV203" s="851"/>
      <c r="AW203" s="851"/>
      <c r="AX203" s="851"/>
      <c r="AY203" s="373">
        <f>'O1'!BI203</f>
        <v>0</v>
      </c>
      <c r="AZ203" s="709">
        <f t="shared" si="20"/>
        <v>0</v>
      </c>
      <c r="BA203" s="709"/>
      <c r="BB203" s="709"/>
      <c r="BC203" s="709"/>
      <c r="BD203" s="709"/>
      <c r="BE203" s="709">
        <f t="shared" si="21"/>
        <v>0</v>
      </c>
      <c r="BF203" s="709"/>
      <c r="BG203" s="709"/>
      <c r="BH203" s="709"/>
      <c r="BI203" s="709"/>
      <c r="BJ203" s="709"/>
      <c r="BK203" s="709"/>
      <c r="BL203" s="782">
        <f t="shared" si="22"/>
        <v>0</v>
      </c>
      <c r="BM203" s="782"/>
      <c r="BN203" s="782"/>
      <c r="BO203" s="782"/>
      <c r="BP203" s="782"/>
      <c r="BQ203" s="782"/>
      <c r="BR203" s="782"/>
      <c r="BS203" s="564">
        <f t="shared" si="23"/>
        <v>0</v>
      </c>
      <c r="BT203" s="178"/>
      <c r="BV203" s="211">
        <f t="shared" si="24"/>
        <v>2</v>
      </c>
      <c r="BW203" s="212" t="str">
        <f t="shared" si="25"/>
        <v/>
      </c>
      <c r="BX203" s="213" t="str">
        <f t="shared" si="26"/>
        <v xml:space="preserve"> </v>
      </c>
      <c r="BY203" s="199"/>
      <c r="BZ203" s="249">
        <f>IF(AND(AY203&lt;&gt;"R",AY203&lt;&gt;"C",AY203&lt;&gt;"CF",AY203&lt;&gt;"F")=TRUE,BL203*'Q3'!$CA$20,IF(BS203="R",BL203,0))</f>
        <v>0</v>
      </c>
      <c r="CA203" s="249">
        <f>IF(AND(AY203&lt;&gt;"R",AY203&lt;&gt;"C",AY203&lt;&gt;"CF",AY203&lt;&gt;"F")=TRUE,BL203*'Q3'!$CA$21,IF(BS203="C",BL203,0))</f>
        <v>0</v>
      </c>
      <c r="CB203" s="249">
        <f>IF(AND(AY203&lt;&gt;"R",AY203&lt;&gt;"C",AY203&lt;&gt;"CF",AY203&lt;&gt;"F")=TRUE,BL203*'Q3'!$CA$22,IF(BS203="CF",BL203,0))</f>
        <v>0</v>
      </c>
      <c r="CC203" s="249">
        <f>IF(AND(AY203&lt;&gt;"R",AY203&lt;&gt;"C",AY203&lt;&gt;"CF",AY203&lt;&gt;"F")=TRUE,BL203*'Q3'!$CA$23,IF(BS203="F",BL203,0))</f>
        <v>0</v>
      </c>
      <c r="CD203" s="478">
        <f t="shared" si="27"/>
        <v>0</v>
      </c>
      <c r="CE203" s="29">
        <f>'O2'!B203</f>
        <v>0</v>
      </c>
      <c r="CF203" s="29">
        <f>'O2'!G203</f>
        <v>0</v>
      </c>
      <c r="CG203" s="29">
        <f>'O2'!AC203</f>
        <v>0</v>
      </c>
    </row>
    <row r="204" spans="2:85" ht="9.9499999999999993" customHeight="1">
      <c r="B204" s="867">
        <f>'O1'!B204</f>
        <v>0</v>
      </c>
      <c r="C204" s="868"/>
      <c r="D204" s="868"/>
      <c r="E204" s="868"/>
      <c r="F204" s="868"/>
      <c r="G204" s="869">
        <f>'O1'!G204</f>
        <v>0</v>
      </c>
      <c r="H204" s="869"/>
      <c r="I204" s="869"/>
      <c r="J204" s="869"/>
      <c r="K204" s="869"/>
      <c r="L204" s="869"/>
      <c r="M204" s="869"/>
      <c r="N204" s="869"/>
      <c r="O204" s="869"/>
      <c r="P204" s="869"/>
      <c r="Q204" s="869"/>
      <c r="R204" s="869"/>
      <c r="S204" s="869"/>
      <c r="T204" s="869"/>
      <c r="U204" s="869"/>
      <c r="V204" s="869"/>
      <c r="W204" s="869"/>
      <c r="X204" s="869"/>
      <c r="Y204" s="869"/>
      <c r="Z204" s="869"/>
      <c r="AA204" s="869"/>
      <c r="AB204" s="869"/>
      <c r="AC204" s="870">
        <f>'O1'!AC204</f>
        <v>0</v>
      </c>
      <c r="AD204" s="870"/>
      <c r="AE204" s="870"/>
      <c r="AF204" s="782">
        <f>'O1'!AF204</f>
        <v>0</v>
      </c>
      <c r="AG204" s="782"/>
      <c r="AH204" s="782"/>
      <c r="AI204" s="782"/>
      <c r="AJ204" s="782"/>
      <c r="AK204" s="782">
        <f>'O2'!AK204</f>
        <v>0</v>
      </c>
      <c r="AL204" s="782"/>
      <c r="AM204" s="782"/>
      <c r="AN204" s="782"/>
      <c r="AO204" s="782"/>
      <c r="AP204" s="782"/>
      <c r="AQ204" s="782"/>
      <c r="AR204" s="851">
        <f t="shared" si="19"/>
        <v>0</v>
      </c>
      <c r="AS204" s="851"/>
      <c r="AT204" s="851"/>
      <c r="AU204" s="851"/>
      <c r="AV204" s="851"/>
      <c r="AW204" s="851"/>
      <c r="AX204" s="851"/>
      <c r="AY204" s="373">
        <f>'O1'!BI204</f>
        <v>0</v>
      </c>
      <c r="AZ204" s="709">
        <f t="shared" si="20"/>
        <v>0</v>
      </c>
      <c r="BA204" s="709"/>
      <c r="BB204" s="709"/>
      <c r="BC204" s="709"/>
      <c r="BD204" s="709"/>
      <c r="BE204" s="709">
        <f t="shared" si="21"/>
        <v>0</v>
      </c>
      <c r="BF204" s="709"/>
      <c r="BG204" s="709"/>
      <c r="BH204" s="709"/>
      <c r="BI204" s="709"/>
      <c r="BJ204" s="709"/>
      <c r="BK204" s="709"/>
      <c r="BL204" s="782">
        <f t="shared" si="22"/>
        <v>0</v>
      </c>
      <c r="BM204" s="782"/>
      <c r="BN204" s="782"/>
      <c r="BO204" s="782"/>
      <c r="BP204" s="782"/>
      <c r="BQ204" s="782"/>
      <c r="BR204" s="782"/>
      <c r="BS204" s="564">
        <f t="shared" si="23"/>
        <v>0</v>
      </c>
      <c r="BT204" s="178"/>
      <c r="BV204" s="211">
        <f t="shared" si="24"/>
        <v>2</v>
      </c>
      <c r="BW204" s="212" t="str">
        <f t="shared" si="25"/>
        <v/>
      </c>
      <c r="BX204" s="213" t="str">
        <f t="shared" si="26"/>
        <v xml:space="preserve"> </v>
      </c>
      <c r="BY204" s="199"/>
      <c r="BZ204" s="249">
        <f>IF(AND(AY204&lt;&gt;"R",AY204&lt;&gt;"C",AY204&lt;&gt;"CF",AY204&lt;&gt;"F")=TRUE,BL204*'Q3'!$CA$20,IF(BS204="R",BL204,0))</f>
        <v>0</v>
      </c>
      <c r="CA204" s="249">
        <f>IF(AND(AY204&lt;&gt;"R",AY204&lt;&gt;"C",AY204&lt;&gt;"CF",AY204&lt;&gt;"F")=TRUE,BL204*'Q3'!$CA$21,IF(BS204="C",BL204,0))</f>
        <v>0</v>
      </c>
      <c r="CB204" s="249">
        <f>IF(AND(AY204&lt;&gt;"R",AY204&lt;&gt;"C",AY204&lt;&gt;"CF",AY204&lt;&gt;"F")=TRUE,BL204*'Q3'!$CA$22,IF(BS204="CF",BL204,0))</f>
        <v>0</v>
      </c>
      <c r="CC204" s="249">
        <f>IF(AND(AY204&lt;&gt;"R",AY204&lt;&gt;"C",AY204&lt;&gt;"CF",AY204&lt;&gt;"F")=TRUE,BL204*'Q3'!$CA$23,IF(BS204="F",BL204,0))</f>
        <v>0</v>
      </c>
      <c r="CD204" s="478">
        <f t="shared" si="27"/>
        <v>0</v>
      </c>
      <c r="CE204" s="29">
        <f>'O2'!B204</f>
        <v>0</v>
      </c>
      <c r="CF204" s="29">
        <f>'O2'!G204</f>
        <v>0</v>
      </c>
      <c r="CG204" s="29">
        <f>'O2'!AC204</f>
        <v>0</v>
      </c>
    </row>
    <row r="205" spans="2:85" ht="9.9499999999999993" customHeight="1">
      <c r="B205" s="867">
        <f>'O1'!B205</f>
        <v>0</v>
      </c>
      <c r="C205" s="868"/>
      <c r="D205" s="868"/>
      <c r="E205" s="868"/>
      <c r="F205" s="868"/>
      <c r="G205" s="869">
        <f>'O1'!G205</f>
        <v>0</v>
      </c>
      <c r="H205" s="869"/>
      <c r="I205" s="869"/>
      <c r="J205" s="869"/>
      <c r="K205" s="869"/>
      <c r="L205" s="869"/>
      <c r="M205" s="869"/>
      <c r="N205" s="869"/>
      <c r="O205" s="869"/>
      <c r="P205" s="869"/>
      <c r="Q205" s="869"/>
      <c r="R205" s="869"/>
      <c r="S205" s="869"/>
      <c r="T205" s="869"/>
      <c r="U205" s="869"/>
      <c r="V205" s="869"/>
      <c r="W205" s="869"/>
      <c r="X205" s="869"/>
      <c r="Y205" s="869"/>
      <c r="Z205" s="869"/>
      <c r="AA205" s="869"/>
      <c r="AB205" s="869"/>
      <c r="AC205" s="870">
        <f>'O1'!AC205</f>
        <v>0</v>
      </c>
      <c r="AD205" s="870"/>
      <c r="AE205" s="870"/>
      <c r="AF205" s="782">
        <f>'O1'!AF205</f>
        <v>0</v>
      </c>
      <c r="AG205" s="782"/>
      <c r="AH205" s="782"/>
      <c r="AI205" s="782"/>
      <c r="AJ205" s="782"/>
      <c r="AK205" s="782">
        <f>'O2'!AK205</f>
        <v>0</v>
      </c>
      <c r="AL205" s="782"/>
      <c r="AM205" s="782"/>
      <c r="AN205" s="782"/>
      <c r="AO205" s="782"/>
      <c r="AP205" s="782"/>
      <c r="AQ205" s="782"/>
      <c r="AR205" s="851">
        <f t="shared" si="19"/>
        <v>0</v>
      </c>
      <c r="AS205" s="851"/>
      <c r="AT205" s="851"/>
      <c r="AU205" s="851"/>
      <c r="AV205" s="851"/>
      <c r="AW205" s="851"/>
      <c r="AX205" s="851"/>
      <c r="AY205" s="373">
        <f>'O1'!BI205</f>
        <v>0</v>
      </c>
      <c r="AZ205" s="709">
        <f t="shared" si="20"/>
        <v>0</v>
      </c>
      <c r="BA205" s="709"/>
      <c r="BB205" s="709"/>
      <c r="BC205" s="709"/>
      <c r="BD205" s="709"/>
      <c r="BE205" s="709">
        <f t="shared" si="21"/>
        <v>0</v>
      </c>
      <c r="BF205" s="709"/>
      <c r="BG205" s="709"/>
      <c r="BH205" s="709"/>
      <c r="BI205" s="709"/>
      <c r="BJ205" s="709"/>
      <c r="BK205" s="709"/>
      <c r="BL205" s="782">
        <f t="shared" si="22"/>
        <v>0</v>
      </c>
      <c r="BM205" s="782"/>
      <c r="BN205" s="782"/>
      <c r="BO205" s="782"/>
      <c r="BP205" s="782"/>
      <c r="BQ205" s="782"/>
      <c r="BR205" s="782"/>
      <c r="BS205" s="564">
        <f t="shared" si="23"/>
        <v>0</v>
      </c>
      <c r="BT205" s="178"/>
      <c r="BV205" s="211">
        <f t="shared" si="24"/>
        <v>2</v>
      </c>
      <c r="BW205" s="212" t="str">
        <f t="shared" si="25"/>
        <v/>
      </c>
      <c r="BX205" s="213" t="str">
        <f t="shared" si="26"/>
        <v xml:space="preserve"> </v>
      </c>
      <c r="BY205" s="199"/>
      <c r="BZ205" s="249">
        <f>IF(AND(AY205&lt;&gt;"R",AY205&lt;&gt;"C",AY205&lt;&gt;"CF",AY205&lt;&gt;"F")=TRUE,BL205*'Q3'!$CA$20,IF(BS205="R",BL205,0))</f>
        <v>0</v>
      </c>
      <c r="CA205" s="249">
        <f>IF(AND(AY205&lt;&gt;"R",AY205&lt;&gt;"C",AY205&lt;&gt;"CF",AY205&lt;&gt;"F")=TRUE,BL205*'Q3'!$CA$21,IF(BS205="C",BL205,0))</f>
        <v>0</v>
      </c>
      <c r="CB205" s="249">
        <f>IF(AND(AY205&lt;&gt;"R",AY205&lt;&gt;"C",AY205&lt;&gt;"CF",AY205&lt;&gt;"F")=TRUE,BL205*'Q3'!$CA$22,IF(BS205="CF",BL205,0))</f>
        <v>0</v>
      </c>
      <c r="CC205" s="249">
        <f>IF(AND(AY205&lt;&gt;"R",AY205&lt;&gt;"C",AY205&lt;&gt;"CF",AY205&lt;&gt;"F")=TRUE,BL205*'Q3'!$CA$23,IF(BS205="F",BL205,0))</f>
        <v>0</v>
      </c>
      <c r="CD205" s="478">
        <f t="shared" si="27"/>
        <v>0</v>
      </c>
      <c r="CE205" s="29">
        <f>'O2'!B205</f>
        <v>0</v>
      </c>
      <c r="CF205" s="29">
        <f>'O2'!G205</f>
        <v>0</v>
      </c>
      <c r="CG205" s="29">
        <f>'O2'!AC205</f>
        <v>0</v>
      </c>
    </row>
    <row r="206" spans="2:85" ht="9.9499999999999993" customHeight="1">
      <c r="B206" s="867">
        <f>'O1'!B206</f>
        <v>0</v>
      </c>
      <c r="C206" s="868"/>
      <c r="D206" s="868"/>
      <c r="E206" s="868"/>
      <c r="F206" s="868"/>
      <c r="G206" s="869">
        <f>'O1'!G206</f>
        <v>0</v>
      </c>
      <c r="H206" s="869"/>
      <c r="I206" s="869"/>
      <c r="J206" s="869"/>
      <c r="K206" s="869"/>
      <c r="L206" s="869"/>
      <c r="M206" s="869"/>
      <c r="N206" s="869"/>
      <c r="O206" s="869"/>
      <c r="P206" s="869"/>
      <c r="Q206" s="869"/>
      <c r="R206" s="869"/>
      <c r="S206" s="869"/>
      <c r="T206" s="869"/>
      <c r="U206" s="869"/>
      <c r="V206" s="869"/>
      <c r="W206" s="869"/>
      <c r="X206" s="869"/>
      <c r="Y206" s="869"/>
      <c r="Z206" s="869"/>
      <c r="AA206" s="869"/>
      <c r="AB206" s="869"/>
      <c r="AC206" s="870">
        <f>'O1'!AC206</f>
        <v>0</v>
      </c>
      <c r="AD206" s="870"/>
      <c r="AE206" s="870"/>
      <c r="AF206" s="782">
        <f>'O1'!AF206</f>
        <v>0</v>
      </c>
      <c r="AG206" s="782"/>
      <c r="AH206" s="782"/>
      <c r="AI206" s="782"/>
      <c r="AJ206" s="782"/>
      <c r="AK206" s="782">
        <f>'O2'!AK206</f>
        <v>0</v>
      </c>
      <c r="AL206" s="782"/>
      <c r="AM206" s="782"/>
      <c r="AN206" s="782"/>
      <c r="AO206" s="782"/>
      <c r="AP206" s="782"/>
      <c r="AQ206" s="782"/>
      <c r="AR206" s="851">
        <f t="shared" si="19"/>
        <v>0</v>
      </c>
      <c r="AS206" s="851"/>
      <c r="AT206" s="851"/>
      <c r="AU206" s="851"/>
      <c r="AV206" s="851"/>
      <c r="AW206" s="851"/>
      <c r="AX206" s="851"/>
      <c r="AY206" s="373">
        <f>'O1'!BI206</f>
        <v>0</v>
      </c>
      <c r="AZ206" s="709">
        <f t="shared" si="20"/>
        <v>0</v>
      </c>
      <c r="BA206" s="709"/>
      <c r="BB206" s="709"/>
      <c r="BC206" s="709"/>
      <c r="BD206" s="709"/>
      <c r="BE206" s="709">
        <f t="shared" si="21"/>
        <v>0</v>
      </c>
      <c r="BF206" s="709"/>
      <c r="BG206" s="709"/>
      <c r="BH206" s="709"/>
      <c r="BI206" s="709"/>
      <c r="BJ206" s="709"/>
      <c r="BK206" s="709"/>
      <c r="BL206" s="782">
        <f t="shared" si="22"/>
        <v>0</v>
      </c>
      <c r="BM206" s="782"/>
      <c r="BN206" s="782"/>
      <c r="BO206" s="782"/>
      <c r="BP206" s="782"/>
      <c r="BQ206" s="782"/>
      <c r="BR206" s="782"/>
      <c r="BS206" s="564">
        <f t="shared" si="23"/>
        <v>0</v>
      </c>
      <c r="BT206" s="178"/>
      <c r="BV206" s="211">
        <f t="shared" si="24"/>
        <v>2</v>
      </c>
      <c r="BW206" s="212" t="str">
        <f t="shared" si="25"/>
        <v/>
      </c>
      <c r="BX206" s="213" t="str">
        <f t="shared" si="26"/>
        <v xml:space="preserve"> </v>
      </c>
      <c r="BY206" s="199"/>
      <c r="BZ206" s="249">
        <f>IF(AND(AY206&lt;&gt;"R",AY206&lt;&gt;"C",AY206&lt;&gt;"CF",AY206&lt;&gt;"F")=TRUE,BL206*'Q3'!$CA$20,IF(BS206="R",BL206,0))</f>
        <v>0</v>
      </c>
      <c r="CA206" s="249">
        <f>IF(AND(AY206&lt;&gt;"R",AY206&lt;&gt;"C",AY206&lt;&gt;"CF",AY206&lt;&gt;"F")=TRUE,BL206*'Q3'!$CA$21,IF(BS206="C",BL206,0))</f>
        <v>0</v>
      </c>
      <c r="CB206" s="249">
        <f>IF(AND(AY206&lt;&gt;"R",AY206&lt;&gt;"C",AY206&lt;&gt;"CF",AY206&lt;&gt;"F")=TRUE,BL206*'Q3'!$CA$22,IF(BS206="CF",BL206,0))</f>
        <v>0</v>
      </c>
      <c r="CC206" s="249">
        <f>IF(AND(AY206&lt;&gt;"R",AY206&lt;&gt;"C",AY206&lt;&gt;"CF",AY206&lt;&gt;"F")=TRUE,BL206*'Q3'!$CA$23,IF(BS206="F",BL206,0))</f>
        <v>0</v>
      </c>
      <c r="CD206" s="478">
        <f t="shared" si="27"/>
        <v>0</v>
      </c>
      <c r="CE206" s="29">
        <f>'O2'!B206</f>
        <v>0</v>
      </c>
      <c r="CF206" s="29">
        <f>'O2'!G206</f>
        <v>0</v>
      </c>
      <c r="CG206" s="29">
        <f>'O2'!AC206</f>
        <v>0</v>
      </c>
    </row>
    <row r="207" spans="2:85" ht="9.9499999999999993" customHeight="1">
      <c r="B207" s="867">
        <f>'O1'!B207</f>
        <v>0</v>
      </c>
      <c r="C207" s="868"/>
      <c r="D207" s="868"/>
      <c r="E207" s="868"/>
      <c r="F207" s="868"/>
      <c r="G207" s="869">
        <f>'O1'!G207</f>
        <v>0</v>
      </c>
      <c r="H207" s="869"/>
      <c r="I207" s="869"/>
      <c r="J207" s="869"/>
      <c r="K207" s="869"/>
      <c r="L207" s="869"/>
      <c r="M207" s="869"/>
      <c r="N207" s="869"/>
      <c r="O207" s="869"/>
      <c r="P207" s="869"/>
      <c r="Q207" s="869"/>
      <c r="R207" s="869"/>
      <c r="S207" s="869"/>
      <c r="T207" s="869"/>
      <c r="U207" s="869"/>
      <c r="V207" s="869"/>
      <c r="W207" s="869"/>
      <c r="X207" s="869"/>
      <c r="Y207" s="869"/>
      <c r="Z207" s="869"/>
      <c r="AA207" s="869"/>
      <c r="AB207" s="869"/>
      <c r="AC207" s="870">
        <f>'O1'!AC207</f>
        <v>0</v>
      </c>
      <c r="AD207" s="870"/>
      <c r="AE207" s="870"/>
      <c r="AF207" s="782">
        <f>'O1'!AF207</f>
        <v>0</v>
      </c>
      <c r="AG207" s="782"/>
      <c r="AH207" s="782"/>
      <c r="AI207" s="782"/>
      <c r="AJ207" s="782"/>
      <c r="AK207" s="782">
        <f>'O2'!AK207</f>
        <v>0</v>
      </c>
      <c r="AL207" s="782"/>
      <c r="AM207" s="782"/>
      <c r="AN207" s="782"/>
      <c r="AO207" s="782"/>
      <c r="AP207" s="782"/>
      <c r="AQ207" s="782"/>
      <c r="AR207" s="851">
        <f t="shared" si="19"/>
        <v>0</v>
      </c>
      <c r="AS207" s="851"/>
      <c r="AT207" s="851"/>
      <c r="AU207" s="851"/>
      <c r="AV207" s="851"/>
      <c r="AW207" s="851"/>
      <c r="AX207" s="851"/>
      <c r="AY207" s="373">
        <f>'O1'!BI207</f>
        <v>0</v>
      </c>
      <c r="AZ207" s="709">
        <f t="shared" si="20"/>
        <v>0</v>
      </c>
      <c r="BA207" s="709"/>
      <c r="BB207" s="709"/>
      <c r="BC207" s="709"/>
      <c r="BD207" s="709"/>
      <c r="BE207" s="709">
        <f t="shared" si="21"/>
        <v>0</v>
      </c>
      <c r="BF207" s="709"/>
      <c r="BG207" s="709"/>
      <c r="BH207" s="709"/>
      <c r="BI207" s="709"/>
      <c r="BJ207" s="709"/>
      <c r="BK207" s="709"/>
      <c r="BL207" s="782">
        <f t="shared" si="22"/>
        <v>0</v>
      </c>
      <c r="BM207" s="782"/>
      <c r="BN207" s="782"/>
      <c r="BO207" s="782"/>
      <c r="BP207" s="782"/>
      <c r="BQ207" s="782"/>
      <c r="BR207" s="782"/>
      <c r="BS207" s="564">
        <f t="shared" si="23"/>
        <v>0</v>
      </c>
      <c r="BT207" s="178"/>
      <c r="BV207" s="211">
        <f t="shared" si="24"/>
        <v>2</v>
      </c>
      <c r="BW207" s="212" t="str">
        <f t="shared" si="25"/>
        <v/>
      </c>
      <c r="BX207" s="213" t="str">
        <f t="shared" si="26"/>
        <v xml:space="preserve"> </v>
      </c>
      <c r="BY207" s="199"/>
      <c r="BZ207" s="249">
        <f>IF(AND(AY207&lt;&gt;"R",AY207&lt;&gt;"C",AY207&lt;&gt;"CF",AY207&lt;&gt;"F")=TRUE,BL207*'Q3'!$CA$20,IF(BS207="R",BL207,0))</f>
        <v>0</v>
      </c>
      <c r="CA207" s="249">
        <f>IF(AND(AY207&lt;&gt;"R",AY207&lt;&gt;"C",AY207&lt;&gt;"CF",AY207&lt;&gt;"F")=TRUE,BL207*'Q3'!$CA$21,IF(BS207="C",BL207,0))</f>
        <v>0</v>
      </c>
      <c r="CB207" s="249">
        <f>IF(AND(AY207&lt;&gt;"R",AY207&lt;&gt;"C",AY207&lt;&gt;"CF",AY207&lt;&gt;"F")=TRUE,BL207*'Q3'!$CA$22,IF(BS207="CF",BL207,0))</f>
        <v>0</v>
      </c>
      <c r="CC207" s="249">
        <f>IF(AND(AY207&lt;&gt;"R",AY207&lt;&gt;"C",AY207&lt;&gt;"CF",AY207&lt;&gt;"F")=TRUE,BL207*'Q3'!$CA$23,IF(BS207="F",BL207,0))</f>
        <v>0</v>
      </c>
      <c r="CD207" s="478">
        <f t="shared" si="27"/>
        <v>0</v>
      </c>
      <c r="CE207" s="29">
        <f>'O2'!B207</f>
        <v>0</v>
      </c>
      <c r="CF207" s="29">
        <f>'O2'!G207</f>
        <v>0</v>
      </c>
      <c r="CG207" s="29">
        <f>'O2'!AC207</f>
        <v>0</v>
      </c>
    </row>
    <row r="208" spans="2:85" ht="9.9499999999999993" customHeight="1">
      <c r="B208" s="867">
        <f>'O1'!B208</f>
        <v>0</v>
      </c>
      <c r="C208" s="868"/>
      <c r="D208" s="868"/>
      <c r="E208" s="868"/>
      <c r="F208" s="868"/>
      <c r="G208" s="869">
        <f>'O1'!G208</f>
        <v>0</v>
      </c>
      <c r="H208" s="869"/>
      <c r="I208" s="869"/>
      <c r="J208" s="869"/>
      <c r="K208" s="869"/>
      <c r="L208" s="869"/>
      <c r="M208" s="869"/>
      <c r="N208" s="869"/>
      <c r="O208" s="869"/>
      <c r="P208" s="869"/>
      <c r="Q208" s="869"/>
      <c r="R208" s="869"/>
      <c r="S208" s="869"/>
      <c r="T208" s="869"/>
      <c r="U208" s="869"/>
      <c r="V208" s="869"/>
      <c r="W208" s="869"/>
      <c r="X208" s="869"/>
      <c r="Y208" s="869"/>
      <c r="Z208" s="869"/>
      <c r="AA208" s="869"/>
      <c r="AB208" s="869"/>
      <c r="AC208" s="870">
        <f>'O1'!AC208</f>
        <v>0</v>
      </c>
      <c r="AD208" s="870"/>
      <c r="AE208" s="870"/>
      <c r="AF208" s="782">
        <f>'O1'!AF208</f>
        <v>0</v>
      </c>
      <c r="AG208" s="782"/>
      <c r="AH208" s="782"/>
      <c r="AI208" s="782"/>
      <c r="AJ208" s="782"/>
      <c r="AK208" s="782">
        <f>'O2'!AK208</f>
        <v>0</v>
      </c>
      <c r="AL208" s="782"/>
      <c r="AM208" s="782"/>
      <c r="AN208" s="782"/>
      <c r="AO208" s="782"/>
      <c r="AP208" s="782"/>
      <c r="AQ208" s="782"/>
      <c r="AR208" s="851">
        <f t="shared" ref="AR208:AR271" si="28">ROUND(AF208*AK208,2)</f>
        <v>0</v>
      </c>
      <c r="AS208" s="851"/>
      <c r="AT208" s="851"/>
      <c r="AU208" s="851"/>
      <c r="AV208" s="851"/>
      <c r="AW208" s="851"/>
      <c r="AX208" s="851"/>
      <c r="AY208" s="373">
        <f>'O1'!BI208</f>
        <v>0</v>
      </c>
      <c r="AZ208" s="709">
        <f t="shared" ref="AZ208:AZ271" si="29">AF208</f>
        <v>0</v>
      </c>
      <c r="BA208" s="709"/>
      <c r="BB208" s="709"/>
      <c r="BC208" s="709"/>
      <c r="BD208" s="709"/>
      <c r="BE208" s="709">
        <f t="shared" ref="BE208:BE271" si="30">AK208</f>
        <v>0</v>
      </c>
      <c r="BF208" s="709"/>
      <c r="BG208" s="709"/>
      <c r="BH208" s="709"/>
      <c r="BI208" s="709"/>
      <c r="BJ208" s="709"/>
      <c r="BK208" s="709"/>
      <c r="BL208" s="782">
        <f t="shared" ref="BL208:BL271" si="31">ROUND(AZ208*BE208,2)</f>
        <v>0</v>
      </c>
      <c r="BM208" s="782"/>
      <c r="BN208" s="782"/>
      <c r="BO208" s="782"/>
      <c r="BP208" s="782"/>
      <c r="BQ208" s="782"/>
      <c r="BR208" s="782"/>
      <c r="BS208" s="564">
        <f t="shared" ref="BS208:BS271" si="32">AY208</f>
        <v>0</v>
      </c>
      <c r="BT208" s="178"/>
      <c r="BV208" s="211">
        <f t="shared" ref="BV208:BV271" si="33">IF(B208=0,BV207,IF(ISNONTEXT(B208)=TRUE,INT(B208),INT(LEFT(B208,FIND(".",B208)-1))))</f>
        <v>2</v>
      </c>
      <c r="BW208" s="212" t="str">
        <f t="shared" ref="BW208:BW271" si="34">IF(BW209=1,1,IF(B208&lt;&gt;0,1,IF(G208&lt;&gt;0,1,IF(AC208&lt;&gt;0,1,IF(AF208&lt;&gt;0,1,"")))))</f>
        <v/>
      </c>
      <c r="BX208" s="213" t="str">
        <f t="shared" ref="BX208:BX271" si="35">IF(BV208=0," ",IF(BV208&lt;&gt;BV207,BV208," "))</f>
        <v xml:space="preserve"> </v>
      </c>
      <c r="BY208" s="199"/>
      <c r="BZ208" s="249">
        <f>IF(AND(AY208&lt;&gt;"R",AY208&lt;&gt;"C",AY208&lt;&gt;"CF",AY208&lt;&gt;"F")=TRUE,BL208*'Q3'!$CA$20,IF(BS208="R",BL208,0))</f>
        <v>0</v>
      </c>
      <c r="CA208" s="249">
        <f>IF(AND(AY208&lt;&gt;"R",AY208&lt;&gt;"C",AY208&lt;&gt;"CF",AY208&lt;&gt;"F")=TRUE,BL208*'Q3'!$CA$21,IF(BS208="C",BL208,0))</f>
        <v>0</v>
      </c>
      <c r="CB208" s="249">
        <f>IF(AND(AY208&lt;&gt;"R",AY208&lt;&gt;"C",AY208&lt;&gt;"CF",AY208&lt;&gt;"F")=TRUE,BL208*'Q3'!$CA$22,IF(BS208="CF",BL208,0))</f>
        <v>0</v>
      </c>
      <c r="CC208" s="249">
        <f>IF(AND(AY208&lt;&gt;"R",AY208&lt;&gt;"C",AY208&lt;&gt;"CF",AY208&lt;&gt;"F")=TRUE,BL208*'Q3'!$CA$23,IF(BS208="F",BL208,0))</f>
        <v>0</v>
      </c>
      <c r="CD208" s="478">
        <f t="shared" ref="CD208:CD271" si="36">BL208</f>
        <v>0</v>
      </c>
      <c r="CE208" s="29">
        <f>'O2'!B208</f>
        <v>0</v>
      </c>
      <c r="CF208" s="29">
        <f>'O2'!G208</f>
        <v>0</v>
      </c>
      <c r="CG208" s="29">
        <f>'O2'!AC208</f>
        <v>0</v>
      </c>
    </row>
    <row r="209" spans="2:85" ht="9.9499999999999993" customHeight="1">
      <c r="B209" s="867">
        <f>'O1'!B209</f>
        <v>0</v>
      </c>
      <c r="C209" s="868"/>
      <c r="D209" s="868"/>
      <c r="E209" s="868"/>
      <c r="F209" s="868"/>
      <c r="G209" s="869">
        <f>'O1'!G209</f>
        <v>0</v>
      </c>
      <c r="H209" s="869"/>
      <c r="I209" s="869"/>
      <c r="J209" s="869"/>
      <c r="K209" s="869"/>
      <c r="L209" s="869"/>
      <c r="M209" s="869"/>
      <c r="N209" s="869"/>
      <c r="O209" s="869"/>
      <c r="P209" s="869"/>
      <c r="Q209" s="869"/>
      <c r="R209" s="869"/>
      <c r="S209" s="869"/>
      <c r="T209" s="869"/>
      <c r="U209" s="869"/>
      <c r="V209" s="869"/>
      <c r="W209" s="869"/>
      <c r="X209" s="869"/>
      <c r="Y209" s="869"/>
      <c r="Z209" s="869"/>
      <c r="AA209" s="869"/>
      <c r="AB209" s="869"/>
      <c r="AC209" s="870">
        <f>'O1'!AC209</f>
        <v>0</v>
      </c>
      <c r="AD209" s="870"/>
      <c r="AE209" s="870"/>
      <c r="AF209" s="782">
        <f>'O1'!AF209</f>
        <v>0</v>
      </c>
      <c r="AG209" s="782"/>
      <c r="AH209" s="782"/>
      <c r="AI209" s="782"/>
      <c r="AJ209" s="782"/>
      <c r="AK209" s="782">
        <f>'O2'!AK209</f>
        <v>0</v>
      </c>
      <c r="AL209" s="782"/>
      <c r="AM209" s="782"/>
      <c r="AN209" s="782"/>
      <c r="AO209" s="782"/>
      <c r="AP209" s="782"/>
      <c r="AQ209" s="782"/>
      <c r="AR209" s="851">
        <f t="shared" si="28"/>
        <v>0</v>
      </c>
      <c r="AS209" s="851"/>
      <c r="AT209" s="851"/>
      <c r="AU209" s="851"/>
      <c r="AV209" s="851"/>
      <c r="AW209" s="851"/>
      <c r="AX209" s="851"/>
      <c r="AY209" s="373">
        <f>'O1'!BI209</f>
        <v>0</v>
      </c>
      <c r="AZ209" s="709">
        <f t="shared" si="29"/>
        <v>0</v>
      </c>
      <c r="BA209" s="709"/>
      <c r="BB209" s="709"/>
      <c r="BC209" s="709"/>
      <c r="BD209" s="709"/>
      <c r="BE209" s="709">
        <f t="shared" si="30"/>
        <v>0</v>
      </c>
      <c r="BF209" s="709"/>
      <c r="BG209" s="709"/>
      <c r="BH209" s="709"/>
      <c r="BI209" s="709"/>
      <c r="BJ209" s="709"/>
      <c r="BK209" s="709"/>
      <c r="BL209" s="782">
        <f t="shared" si="31"/>
        <v>0</v>
      </c>
      <c r="BM209" s="782"/>
      <c r="BN209" s="782"/>
      <c r="BO209" s="782"/>
      <c r="BP209" s="782"/>
      <c r="BQ209" s="782"/>
      <c r="BR209" s="782"/>
      <c r="BS209" s="564">
        <f t="shared" si="32"/>
        <v>0</v>
      </c>
      <c r="BT209" s="178"/>
      <c r="BV209" s="211">
        <f t="shared" si="33"/>
        <v>2</v>
      </c>
      <c r="BW209" s="212" t="str">
        <f t="shared" si="34"/>
        <v/>
      </c>
      <c r="BX209" s="213" t="str">
        <f t="shared" si="35"/>
        <v xml:space="preserve"> </v>
      </c>
      <c r="BY209" s="199"/>
      <c r="BZ209" s="249">
        <f>IF(AND(AY209&lt;&gt;"R",AY209&lt;&gt;"C",AY209&lt;&gt;"CF",AY209&lt;&gt;"F")=TRUE,BL209*'Q3'!$CA$20,IF(BS209="R",BL209,0))</f>
        <v>0</v>
      </c>
      <c r="CA209" s="249">
        <f>IF(AND(AY209&lt;&gt;"R",AY209&lt;&gt;"C",AY209&lt;&gt;"CF",AY209&lt;&gt;"F")=TRUE,BL209*'Q3'!$CA$21,IF(BS209="C",BL209,0))</f>
        <v>0</v>
      </c>
      <c r="CB209" s="249">
        <f>IF(AND(AY209&lt;&gt;"R",AY209&lt;&gt;"C",AY209&lt;&gt;"CF",AY209&lt;&gt;"F")=TRUE,BL209*'Q3'!$CA$22,IF(BS209="CF",BL209,0))</f>
        <v>0</v>
      </c>
      <c r="CC209" s="249">
        <f>IF(AND(AY209&lt;&gt;"R",AY209&lt;&gt;"C",AY209&lt;&gt;"CF",AY209&lt;&gt;"F")=TRUE,BL209*'Q3'!$CA$23,IF(BS209="F",BL209,0))</f>
        <v>0</v>
      </c>
      <c r="CD209" s="478">
        <f t="shared" si="36"/>
        <v>0</v>
      </c>
      <c r="CE209" s="29">
        <f>'O2'!B209</f>
        <v>0</v>
      </c>
      <c r="CF209" s="29">
        <f>'O2'!G209</f>
        <v>0</v>
      </c>
      <c r="CG209" s="29">
        <f>'O2'!AC209</f>
        <v>0</v>
      </c>
    </row>
    <row r="210" spans="2:85" ht="9.9499999999999993" customHeight="1">
      <c r="B210" s="867">
        <f>'O1'!B210</f>
        <v>0</v>
      </c>
      <c r="C210" s="868"/>
      <c r="D210" s="868"/>
      <c r="E210" s="868"/>
      <c r="F210" s="868"/>
      <c r="G210" s="869">
        <f>'O1'!G210</f>
        <v>0</v>
      </c>
      <c r="H210" s="869"/>
      <c r="I210" s="869"/>
      <c r="J210" s="869"/>
      <c r="K210" s="869"/>
      <c r="L210" s="869"/>
      <c r="M210" s="869"/>
      <c r="N210" s="869"/>
      <c r="O210" s="869"/>
      <c r="P210" s="869"/>
      <c r="Q210" s="869"/>
      <c r="R210" s="869"/>
      <c r="S210" s="869"/>
      <c r="T210" s="869"/>
      <c r="U210" s="869"/>
      <c r="V210" s="869"/>
      <c r="W210" s="869"/>
      <c r="X210" s="869"/>
      <c r="Y210" s="869"/>
      <c r="Z210" s="869"/>
      <c r="AA210" s="869"/>
      <c r="AB210" s="869"/>
      <c r="AC210" s="870">
        <f>'O1'!AC210</f>
        <v>0</v>
      </c>
      <c r="AD210" s="870"/>
      <c r="AE210" s="870"/>
      <c r="AF210" s="782">
        <f>'O1'!AF210</f>
        <v>0</v>
      </c>
      <c r="AG210" s="782"/>
      <c r="AH210" s="782"/>
      <c r="AI210" s="782"/>
      <c r="AJ210" s="782"/>
      <c r="AK210" s="782">
        <f>'O2'!AK210</f>
        <v>0</v>
      </c>
      <c r="AL210" s="782"/>
      <c r="AM210" s="782"/>
      <c r="AN210" s="782"/>
      <c r="AO210" s="782"/>
      <c r="AP210" s="782"/>
      <c r="AQ210" s="782"/>
      <c r="AR210" s="851">
        <f t="shared" si="28"/>
        <v>0</v>
      </c>
      <c r="AS210" s="851"/>
      <c r="AT210" s="851"/>
      <c r="AU210" s="851"/>
      <c r="AV210" s="851"/>
      <c r="AW210" s="851"/>
      <c r="AX210" s="851"/>
      <c r="AY210" s="373">
        <f>'O1'!BI210</f>
        <v>0</v>
      </c>
      <c r="AZ210" s="709">
        <f t="shared" si="29"/>
        <v>0</v>
      </c>
      <c r="BA210" s="709"/>
      <c r="BB210" s="709"/>
      <c r="BC210" s="709"/>
      <c r="BD210" s="709"/>
      <c r="BE210" s="709">
        <f t="shared" si="30"/>
        <v>0</v>
      </c>
      <c r="BF210" s="709"/>
      <c r="BG210" s="709"/>
      <c r="BH210" s="709"/>
      <c r="BI210" s="709"/>
      <c r="BJ210" s="709"/>
      <c r="BK210" s="709"/>
      <c r="BL210" s="782">
        <f t="shared" si="31"/>
        <v>0</v>
      </c>
      <c r="BM210" s="782"/>
      <c r="BN210" s="782"/>
      <c r="BO210" s="782"/>
      <c r="BP210" s="782"/>
      <c r="BQ210" s="782"/>
      <c r="BR210" s="782"/>
      <c r="BS210" s="564">
        <f t="shared" si="32"/>
        <v>0</v>
      </c>
      <c r="BT210" s="178"/>
      <c r="BV210" s="211">
        <f t="shared" si="33"/>
        <v>2</v>
      </c>
      <c r="BW210" s="212" t="str">
        <f t="shared" si="34"/>
        <v/>
      </c>
      <c r="BX210" s="213" t="str">
        <f t="shared" si="35"/>
        <v xml:space="preserve"> </v>
      </c>
      <c r="BY210" s="199"/>
      <c r="BZ210" s="249">
        <f>IF(AND(AY210&lt;&gt;"R",AY210&lt;&gt;"C",AY210&lt;&gt;"CF",AY210&lt;&gt;"F")=TRUE,BL210*'Q3'!$CA$20,IF(BS210="R",BL210,0))</f>
        <v>0</v>
      </c>
      <c r="CA210" s="249">
        <f>IF(AND(AY210&lt;&gt;"R",AY210&lt;&gt;"C",AY210&lt;&gt;"CF",AY210&lt;&gt;"F")=TRUE,BL210*'Q3'!$CA$21,IF(BS210="C",BL210,0))</f>
        <v>0</v>
      </c>
      <c r="CB210" s="249">
        <f>IF(AND(AY210&lt;&gt;"R",AY210&lt;&gt;"C",AY210&lt;&gt;"CF",AY210&lt;&gt;"F")=TRUE,BL210*'Q3'!$CA$22,IF(BS210="CF",BL210,0))</f>
        <v>0</v>
      </c>
      <c r="CC210" s="249">
        <f>IF(AND(AY210&lt;&gt;"R",AY210&lt;&gt;"C",AY210&lt;&gt;"CF",AY210&lt;&gt;"F")=TRUE,BL210*'Q3'!$CA$23,IF(BS210="F",BL210,0))</f>
        <v>0</v>
      </c>
      <c r="CD210" s="478">
        <f t="shared" si="36"/>
        <v>0</v>
      </c>
      <c r="CE210" s="29">
        <f>'O2'!B210</f>
        <v>0</v>
      </c>
      <c r="CF210" s="29">
        <f>'O2'!G210</f>
        <v>0</v>
      </c>
      <c r="CG210" s="29">
        <f>'O2'!AC210</f>
        <v>0</v>
      </c>
    </row>
    <row r="211" spans="2:85" ht="9.9499999999999993" customHeight="1">
      <c r="B211" s="867">
        <f>'O1'!B211</f>
        <v>0</v>
      </c>
      <c r="C211" s="868"/>
      <c r="D211" s="868"/>
      <c r="E211" s="868"/>
      <c r="F211" s="868"/>
      <c r="G211" s="869">
        <f>'O1'!G211</f>
        <v>0</v>
      </c>
      <c r="H211" s="869"/>
      <c r="I211" s="869"/>
      <c r="J211" s="869"/>
      <c r="K211" s="869"/>
      <c r="L211" s="869"/>
      <c r="M211" s="869"/>
      <c r="N211" s="869"/>
      <c r="O211" s="869"/>
      <c r="P211" s="869"/>
      <c r="Q211" s="869"/>
      <c r="R211" s="869"/>
      <c r="S211" s="869"/>
      <c r="T211" s="869"/>
      <c r="U211" s="869"/>
      <c r="V211" s="869"/>
      <c r="W211" s="869"/>
      <c r="X211" s="869"/>
      <c r="Y211" s="869"/>
      <c r="Z211" s="869"/>
      <c r="AA211" s="869"/>
      <c r="AB211" s="869"/>
      <c r="AC211" s="870">
        <f>'O1'!AC211</f>
        <v>0</v>
      </c>
      <c r="AD211" s="870"/>
      <c r="AE211" s="870"/>
      <c r="AF211" s="782">
        <f>'O1'!AF211</f>
        <v>0</v>
      </c>
      <c r="AG211" s="782"/>
      <c r="AH211" s="782"/>
      <c r="AI211" s="782"/>
      <c r="AJ211" s="782"/>
      <c r="AK211" s="782">
        <f>'O2'!AK211</f>
        <v>0</v>
      </c>
      <c r="AL211" s="782"/>
      <c r="AM211" s="782"/>
      <c r="AN211" s="782"/>
      <c r="AO211" s="782"/>
      <c r="AP211" s="782"/>
      <c r="AQ211" s="782"/>
      <c r="AR211" s="851">
        <f t="shared" si="28"/>
        <v>0</v>
      </c>
      <c r="AS211" s="851"/>
      <c r="AT211" s="851"/>
      <c r="AU211" s="851"/>
      <c r="AV211" s="851"/>
      <c r="AW211" s="851"/>
      <c r="AX211" s="851"/>
      <c r="AY211" s="373">
        <f>'O1'!BI211</f>
        <v>0</v>
      </c>
      <c r="AZ211" s="709">
        <f t="shared" si="29"/>
        <v>0</v>
      </c>
      <c r="BA211" s="709"/>
      <c r="BB211" s="709"/>
      <c r="BC211" s="709"/>
      <c r="BD211" s="709"/>
      <c r="BE211" s="709">
        <f t="shared" si="30"/>
        <v>0</v>
      </c>
      <c r="BF211" s="709"/>
      <c r="BG211" s="709"/>
      <c r="BH211" s="709"/>
      <c r="BI211" s="709"/>
      <c r="BJ211" s="709"/>
      <c r="BK211" s="709"/>
      <c r="BL211" s="782">
        <f t="shared" si="31"/>
        <v>0</v>
      </c>
      <c r="BM211" s="782"/>
      <c r="BN211" s="782"/>
      <c r="BO211" s="782"/>
      <c r="BP211" s="782"/>
      <c r="BQ211" s="782"/>
      <c r="BR211" s="782"/>
      <c r="BS211" s="564">
        <f t="shared" si="32"/>
        <v>0</v>
      </c>
      <c r="BT211" s="178"/>
      <c r="BV211" s="211">
        <f t="shared" si="33"/>
        <v>2</v>
      </c>
      <c r="BW211" s="212" t="str">
        <f t="shared" si="34"/>
        <v/>
      </c>
      <c r="BX211" s="213" t="str">
        <f t="shared" si="35"/>
        <v xml:space="preserve"> </v>
      </c>
      <c r="BY211" s="199"/>
      <c r="BZ211" s="249">
        <f>IF(AND(AY211&lt;&gt;"R",AY211&lt;&gt;"C",AY211&lt;&gt;"CF",AY211&lt;&gt;"F")=TRUE,BL211*'Q3'!$CA$20,IF(BS211="R",BL211,0))</f>
        <v>0</v>
      </c>
      <c r="CA211" s="249">
        <f>IF(AND(AY211&lt;&gt;"R",AY211&lt;&gt;"C",AY211&lt;&gt;"CF",AY211&lt;&gt;"F")=TRUE,BL211*'Q3'!$CA$21,IF(BS211="C",BL211,0))</f>
        <v>0</v>
      </c>
      <c r="CB211" s="249">
        <f>IF(AND(AY211&lt;&gt;"R",AY211&lt;&gt;"C",AY211&lt;&gt;"CF",AY211&lt;&gt;"F")=TRUE,BL211*'Q3'!$CA$22,IF(BS211="CF",BL211,0))</f>
        <v>0</v>
      </c>
      <c r="CC211" s="249">
        <f>IF(AND(AY211&lt;&gt;"R",AY211&lt;&gt;"C",AY211&lt;&gt;"CF",AY211&lt;&gt;"F")=TRUE,BL211*'Q3'!$CA$23,IF(BS211="F",BL211,0))</f>
        <v>0</v>
      </c>
      <c r="CD211" s="478">
        <f t="shared" si="36"/>
        <v>0</v>
      </c>
      <c r="CE211" s="29">
        <f>'O2'!B211</f>
        <v>0</v>
      </c>
      <c r="CF211" s="29">
        <f>'O2'!G211</f>
        <v>0</v>
      </c>
      <c r="CG211" s="29">
        <f>'O2'!AC211</f>
        <v>0</v>
      </c>
    </row>
    <row r="212" spans="2:85" ht="9.9499999999999993" customHeight="1">
      <c r="B212" s="867">
        <f>'O1'!B212</f>
        <v>0</v>
      </c>
      <c r="C212" s="868"/>
      <c r="D212" s="868"/>
      <c r="E212" s="868"/>
      <c r="F212" s="868"/>
      <c r="G212" s="869">
        <f>'O1'!G212</f>
        <v>0</v>
      </c>
      <c r="H212" s="869"/>
      <c r="I212" s="869"/>
      <c r="J212" s="869"/>
      <c r="K212" s="869"/>
      <c r="L212" s="869"/>
      <c r="M212" s="869"/>
      <c r="N212" s="869"/>
      <c r="O212" s="869"/>
      <c r="P212" s="869"/>
      <c r="Q212" s="869"/>
      <c r="R212" s="869"/>
      <c r="S212" s="869"/>
      <c r="T212" s="869"/>
      <c r="U212" s="869"/>
      <c r="V212" s="869"/>
      <c r="W212" s="869"/>
      <c r="X212" s="869"/>
      <c r="Y212" s="869"/>
      <c r="Z212" s="869"/>
      <c r="AA212" s="869"/>
      <c r="AB212" s="869"/>
      <c r="AC212" s="870">
        <f>'O1'!AC212</f>
        <v>0</v>
      </c>
      <c r="AD212" s="870"/>
      <c r="AE212" s="870"/>
      <c r="AF212" s="782">
        <f>'O1'!AF212</f>
        <v>0</v>
      </c>
      <c r="AG212" s="782"/>
      <c r="AH212" s="782"/>
      <c r="AI212" s="782"/>
      <c r="AJ212" s="782"/>
      <c r="AK212" s="782">
        <f>'O2'!AK212</f>
        <v>0</v>
      </c>
      <c r="AL212" s="782"/>
      <c r="AM212" s="782"/>
      <c r="AN212" s="782"/>
      <c r="AO212" s="782"/>
      <c r="AP212" s="782"/>
      <c r="AQ212" s="782"/>
      <c r="AR212" s="851">
        <f t="shared" si="28"/>
        <v>0</v>
      </c>
      <c r="AS212" s="851"/>
      <c r="AT212" s="851"/>
      <c r="AU212" s="851"/>
      <c r="AV212" s="851"/>
      <c r="AW212" s="851"/>
      <c r="AX212" s="851"/>
      <c r="AY212" s="373">
        <f>'O1'!BI212</f>
        <v>0</v>
      </c>
      <c r="AZ212" s="709">
        <f t="shared" si="29"/>
        <v>0</v>
      </c>
      <c r="BA212" s="709"/>
      <c r="BB212" s="709"/>
      <c r="BC212" s="709"/>
      <c r="BD212" s="709"/>
      <c r="BE212" s="709">
        <f t="shared" si="30"/>
        <v>0</v>
      </c>
      <c r="BF212" s="709"/>
      <c r="BG212" s="709"/>
      <c r="BH212" s="709"/>
      <c r="BI212" s="709"/>
      <c r="BJ212" s="709"/>
      <c r="BK212" s="709"/>
      <c r="BL212" s="782">
        <f t="shared" si="31"/>
        <v>0</v>
      </c>
      <c r="BM212" s="782"/>
      <c r="BN212" s="782"/>
      <c r="BO212" s="782"/>
      <c r="BP212" s="782"/>
      <c r="BQ212" s="782"/>
      <c r="BR212" s="782"/>
      <c r="BS212" s="564">
        <f t="shared" si="32"/>
        <v>0</v>
      </c>
      <c r="BT212" s="178"/>
      <c r="BV212" s="211">
        <f t="shared" si="33"/>
        <v>2</v>
      </c>
      <c r="BW212" s="212" t="str">
        <f t="shared" si="34"/>
        <v/>
      </c>
      <c r="BX212" s="213" t="str">
        <f t="shared" si="35"/>
        <v xml:space="preserve"> </v>
      </c>
      <c r="BY212" s="199"/>
      <c r="BZ212" s="249">
        <f>IF(AND(AY212&lt;&gt;"R",AY212&lt;&gt;"C",AY212&lt;&gt;"CF",AY212&lt;&gt;"F")=TRUE,BL212*'Q3'!$CA$20,IF(BS212="R",BL212,0))</f>
        <v>0</v>
      </c>
      <c r="CA212" s="249">
        <f>IF(AND(AY212&lt;&gt;"R",AY212&lt;&gt;"C",AY212&lt;&gt;"CF",AY212&lt;&gt;"F")=TRUE,BL212*'Q3'!$CA$21,IF(BS212="C",BL212,0))</f>
        <v>0</v>
      </c>
      <c r="CB212" s="249">
        <f>IF(AND(AY212&lt;&gt;"R",AY212&lt;&gt;"C",AY212&lt;&gt;"CF",AY212&lt;&gt;"F")=TRUE,BL212*'Q3'!$CA$22,IF(BS212="CF",BL212,0))</f>
        <v>0</v>
      </c>
      <c r="CC212" s="249">
        <f>IF(AND(AY212&lt;&gt;"R",AY212&lt;&gt;"C",AY212&lt;&gt;"CF",AY212&lt;&gt;"F")=TRUE,BL212*'Q3'!$CA$23,IF(BS212="F",BL212,0))</f>
        <v>0</v>
      </c>
      <c r="CD212" s="478">
        <f t="shared" si="36"/>
        <v>0</v>
      </c>
      <c r="CE212" s="29">
        <f>'O2'!B212</f>
        <v>0</v>
      </c>
      <c r="CF212" s="29">
        <f>'O2'!G212</f>
        <v>0</v>
      </c>
      <c r="CG212" s="29">
        <f>'O2'!AC212</f>
        <v>0</v>
      </c>
    </row>
    <row r="213" spans="2:85" ht="9.9499999999999993" customHeight="1">
      <c r="B213" s="867">
        <f>'O1'!B213</f>
        <v>0</v>
      </c>
      <c r="C213" s="868"/>
      <c r="D213" s="868"/>
      <c r="E213" s="868"/>
      <c r="F213" s="868"/>
      <c r="G213" s="869">
        <f>'O1'!G213</f>
        <v>0</v>
      </c>
      <c r="H213" s="869"/>
      <c r="I213" s="869"/>
      <c r="J213" s="869"/>
      <c r="K213" s="869"/>
      <c r="L213" s="869"/>
      <c r="M213" s="869"/>
      <c r="N213" s="869"/>
      <c r="O213" s="869"/>
      <c r="P213" s="869"/>
      <c r="Q213" s="869"/>
      <c r="R213" s="869"/>
      <c r="S213" s="869"/>
      <c r="T213" s="869"/>
      <c r="U213" s="869"/>
      <c r="V213" s="869"/>
      <c r="W213" s="869"/>
      <c r="X213" s="869"/>
      <c r="Y213" s="869"/>
      <c r="Z213" s="869"/>
      <c r="AA213" s="869"/>
      <c r="AB213" s="869"/>
      <c r="AC213" s="870">
        <f>'O1'!AC213</f>
        <v>0</v>
      </c>
      <c r="AD213" s="870"/>
      <c r="AE213" s="870"/>
      <c r="AF213" s="782">
        <f>'O1'!AF213</f>
        <v>0</v>
      </c>
      <c r="AG213" s="782"/>
      <c r="AH213" s="782"/>
      <c r="AI213" s="782"/>
      <c r="AJ213" s="782"/>
      <c r="AK213" s="782">
        <f>'O2'!AK213</f>
        <v>0</v>
      </c>
      <c r="AL213" s="782"/>
      <c r="AM213" s="782"/>
      <c r="AN213" s="782"/>
      <c r="AO213" s="782"/>
      <c r="AP213" s="782"/>
      <c r="AQ213" s="782"/>
      <c r="AR213" s="851">
        <f t="shared" si="28"/>
        <v>0</v>
      </c>
      <c r="AS213" s="851"/>
      <c r="AT213" s="851"/>
      <c r="AU213" s="851"/>
      <c r="AV213" s="851"/>
      <c r="AW213" s="851"/>
      <c r="AX213" s="851"/>
      <c r="AY213" s="373">
        <f>'O1'!BI213</f>
        <v>0</v>
      </c>
      <c r="AZ213" s="709">
        <f t="shared" si="29"/>
        <v>0</v>
      </c>
      <c r="BA213" s="709"/>
      <c r="BB213" s="709"/>
      <c r="BC213" s="709"/>
      <c r="BD213" s="709"/>
      <c r="BE213" s="709">
        <f t="shared" si="30"/>
        <v>0</v>
      </c>
      <c r="BF213" s="709"/>
      <c r="BG213" s="709"/>
      <c r="BH213" s="709"/>
      <c r="BI213" s="709"/>
      <c r="BJ213" s="709"/>
      <c r="BK213" s="709"/>
      <c r="BL213" s="782">
        <f t="shared" si="31"/>
        <v>0</v>
      </c>
      <c r="BM213" s="782"/>
      <c r="BN213" s="782"/>
      <c r="BO213" s="782"/>
      <c r="BP213" s="782"/>
      <c r="BQ213" s="782"/>
      <c r="BR213" s="782"/>
      <c r="BS213" s="564">
        <f t="shared" si="32"/>
        <v>0</v>
      </c>
      <c r="BT213" s="178"/>
      <c r="BV213" s="211">
        <f t="shared" si="33"/>
        <v>2</v>
      </c>
      <c r="BW213" s="212" t="str">
        <f t="shared" si="34"/>
        <v/>
      </c>
      <c r="BX213" s="213" t="str">
        <f t="shared" si="35"/>
        <v xml:space="preserve"> </v>
      </c>
      <c r="BY213" s="199"/>
      <c r="BZ213" s="249">
        <f>IF(AND(AY213&lt;&gt;"R",AY213&lt;&gt;"C",AY213&lt;&gt;"CF",AY213&lt;&gt;"F")=TRUE,BL213*'Q3'!$CA$20,IF(BS213="R",BL213,0))</f>
        <v>0</v>
      </c>
      <c r="CA213" s="249">
        <f>IF(AND(AY213&lt;&gt;"R",AY213&lt;&gt;"C",AY213&lt;&gt;"CF",AY213&lt;&gt;"F")=TRUE,BL213*'Q3'!$CA$21,IF(BS213="C",BL213,0))</f>
        <v>0</v>
      </c>
      <c r="CB213" s="249">
        <f>IF(AND(AY213&lt;&gt;"R",AY213&lt;&gt;"C",AY213&lt;&gt;"CF",AY213&lt;&gt;"F")=TRUE,BL213*'Q3'!$CA$22,IF(BS213="CF",BL213,0))</f>
        <v>0</v>
      </c>
      <c r="CC213" s="249">
        <f>IF(AND(AY213&lt;&gt;"R",AY213&lt;&gt;"C",AY213&lt;&gt;"CF",AY213&lt;&gt;"F")=TRUE,BL213*'Q3'!$CA$23,IF(BS213="F",BL213,0))</f>
        <v>0</v>
      </c>
      <c r="CD213" s="478">
        <f t="shared" si="36"/>
        <v>0</v>
      </c>
      <c r="CE213" s="29">
        <f>'O2'!B213</f>
        <v>0</v>
      </c>
      <c r="CF213" s="29">
        <f>'O2'!G213</f>
        <v>0</v>
      </c>
      <c r="CG213" s="29">
        <f>'O2'!AC213</f>
        <v>0</v>
      </c>
    </row>
    <row r="214" spans="2:85" ht="9.9499999999999993" customHeight="1">
      <c r="B214" s="867">
        <f>'O1'!B214</f>
        <v>0</v>
      </c>
      <c r="C214" s="868"/>
      <c r="D214" s="868"/>
      <c r="E214" s="868"/>
      <c r="F214" s="868"/>
      <c r="G214" s="869">
        <f>'O1'!G214</f>
        <v>0</v>
      </c>
      <c r="H214" s="869"/>
      <c r="I214" s="869"/>
      <c r="J214" s="869"/>
      <c r="K214" s="869"/>
      <c r="L214" s="869"/>
      <c r="M214" s="869"/>
      <c r="N214" s="869"/>
      <c r="O214" s="869"/>
      <c r="P214" s="869"/>
      <c r="Q214" s="869"/>
      <c r="R214" s="869"/>
      <c r="S214" s="869"/>
      <c r="T214" s="869"/>
      <c r="U214" s="869"/>
      <c r="V214" s="869"/>
      <c r="W214" s="869"/>
      <c r="X214" s="869"/>
      <c r="Y214" s="869"/>
      <c r="Z214" s="869"/>
      <c r="AA214" s="869"/>
      <c r="AB214" s="869"/>
      <c r="AC214" s="870">
        <f>'O1'!AC214</f>
        <v>0</v>
      </c>
      <c r="AD214" s="870"/>
      <c r="AE214" s="870"/>
      <c r="AF214" s="782">
        <f>'O1'!AF214</f>
        <v>0</v>
      </c>
      <c r="AG214" s="782"/>
      <c r="AH214" s="782"/>
      <c r="AI214" s="782"/>
      <c r="AJ214" s="782"/>
      <c r="AK214" s="782">
        <f>'O2'!AK214</f>
        <v>0</v>
      </c>
      <c r="AL214" s="782"/>
      <c r="AM214" s="782"/>
      <c r="AN214" s="782"/>
      <c r="AO214" s="782"/>
      <c r="AP214" s="782"/>
      <c r="AQ214" s="782"/>
      <c r="AR214" s="851">
        <f t="shared" si="28"/>
        <v>0</v>
      </c>
      <c r="AS214" s="851"/>
      <c r="AT214" s="851"/>
      <c r="AU214" s="851"/>
      <c r="AV214" s="851"/>
      <c r="AW214" s="851"/>
      <c r="AX214" s="851"/>
      <c r="AY214" s="373">
        <f>'O1'!BI214</f>
        <v>0</v>
      </c>
      <c r="AZ214" s="709">
        <f t="shared" si="29"/>
        <v>0</v>
      </c>
      <c r="BA214" s="709"/>
      <c r="BB214" s="709"/>
      <c r="BC214" s="709"/>
      <c r="BD214" s="709"/>
      <c r="BE214" s="709">
        <f t="shared" si="30"/>
        <v>0</v>
      </c>
      <c r="BF214" s="709"/>
      <c r="BG214" s="709"/>
      <c r="BH214" s="709"/>
      <c r="BI214" s="709"/>
      <c r="BJ214" s="709"/>
      <c r="BK214" s="709"/>
      <c r="BL214" s="782">
        <f t="shared" si="31"/>
        <v>0</v>
      </c>
      <c r="BM214" s="782"/>
      <c r="BN214" s="782"/>
      <c r="BO214" s="782"/>
      <c r="BP214" s="782"/>
      <c r="BQ214" s="782"/>
      <c r="BR214" s="782"/>
      <c r="BS214" s="564">
        <f t="shared" si="32"/>
        <v>0</v>
      </c>
      <c r="BT214" s="178"/>
      <c r="BV214" s="211">
        <f t="shared" si="33"/>
        <v>2</v>
      </c>
      <c r="BW214" s="212" t="str">
        <f t="shared" si="34"/>
        <v/>
      </c>
      <c r="BX214" s="213" t="str">
        <f t="shared" si="35"/>
        <v xml:space="preserve"> </v>
      </c>
      <c r="BY214" s="199"/>
      <c r="BZ214" s="249">
        <f>IF(AND(AY214&lt;&gt;"R",AY214&lt;&gt;"C",AY214&lt;&gt;"CF",AY214&lt;&gt;"F")=TRUE,BL214*'Q3'!$CA$20,IF(BS214="R",BL214,0))</f>
        <v>0</v>
      </c>
      <c r="CA214" s="249">
        <f>IF(AND(AY214&lt;&gt;"R",AY214&lt;&gt;"C",AY214&lt;&gt;"CF",AY214&lt;&gt;"F")=TRUE,BL214*'Q3'!$CA$21,IF(BS214="C",BL214,0))</f>
        <v>0</v>
      </c>
      <c r="CB214" s="249">
        <f>IF(AND(AY214&lt;&gt;"R",AY214&lt;&gt;"C",AY214&lt;&gt;"CF",AY214&lt;&gt;"F")=TRUE,BL214*'Q3'!$CA$22,IF(BS214="CF",BL214,0))</f>
        <v>0</v>
      </c>
      <c r="CC214" s="249">
        <f>IF(AND(AY214&lt;&gt;"R",AY214&lt;&gt;"C",AY214&lt;&gt;"CF",AY214&lt;&gt;"F")=TRUE,BL214*'Q3'!$CA$23,IF(BS214="F",BL214,0))</f>
        <v>0</v>
      </c>
      <c r="CD214" s="478">
        <f t="shared" si="36"/>
        <v>0</v>
      </c>
      <c r="CE214" s="29">
        <f>'O2'!B214</f>
        <v>0</v>
      </c>
      <c r="CF214" s="29">
        <f>'O2'!G214</f>
        <v>0</v>
      </c>
      <c r="CG214" s="29">
        <f>'O2'!AC214</f>
        <v>0</v>
      </c>
    </row>
    <row r="215" spans="2:85" ht="9.9499999999999993" customHeight="1">
      <c r="B215" s="867">
        <f>'O1'!B215</f>
        <v>0</v>
      </c>
      <c r="C215" s="868"/>
      <c r="D215" s="868"/>
      <c r="E215" s="868"/>
      <c r="F215" s="868"/>
      <c r="G215" s="869">
        <f>'O1'!G215</f>
        <v>0</v>
      </c>
      <c r="H215" s="869"/>
      <c r="I215" s="869"/>
      <c r="J215" s="869"/>
      <c r="K215" s="869"/>
      <c r="L215" s="869"/>
      <c r="M215" s="869"/>
      <c r="N215" s="869"/>
      <c r="O215" s="869"/>
      <c r="P215" s="869"/>
      <c r="Q215" s="869"/>
      <c r="R215" s="869"/>
      <c r="S215" s="869"/>
      <c r="T215" s="869"/>
      <c r="U215" s="869"/>
      <c r="V215" s="869"/>
      <c r="W215" s="869"/>
      <c r="X215" s="869"/>
      <c r="Y215" s="869"/>
      <c r="Z215" s="869"/>
      <c r="AA215" s="869"/>
      <c r="AB215" s="869"/>
      <c r="AC215" s="870">
        <f>'O1'!AC215</f>
        <v>0</v>
      </c>
      <c r="AD215" s="870"/>
      <c r="AE215" s="870"/>
      <c r="AF215" s="782">
        <f>'O1'!AF215</f>
        <v>0</v>
      </c>
      <c r="AG215" s="782"/>
      <c r="AH215" s="782"/>
      <c r="AI215" s="782"/>
      <c r="AJ215" s="782"/>
      <c r="AK215" s="782">
        <f>'O2'!AK215</f>
        <v>0</v>
      </c>
      <c r="AL215" s="782"/>
      <c r="AM215" s="782"/>
      <c r="AN215" s="782"/>
      <c r="AO215" s="782"/>
      <c r="AP215" s="782"/>
      <c r="AQ215" s="782"/>
      <c r="AR215" s="851">
        <f t="shared" si="28"/>
        <v>0</v>
      </c>
      <c r="AS215" s="851"/>
      <c r="AT215" s="851"/>
      <c r="AU215" s="851"/>
      <c r="AV215" s="851"/>
      <c r="AW215" s="851"/>
      <c r="AX215" s="851"/>
      <c r="AY215" s="373">
        <f>'O1'!BI215</f>
        <v>0</v>
      </c>
      <c r="AZ215" s="709">
        <f t="shared" si="29"/>
        <v>0</v>
      </c>
      <c r="BA215" s="709"/>
      <c r="BB215" s="709"/>
      <c r="BC215" s="709"/>
      <c r="BD215" s="709"/>
      <c r="BE215" s="709">
        <f t="shared" si="30"/>
        <v>0</v>
      </c>
      <c r="BF215" s="709"/>
      <c r="BG215" s="709"/>
      <c r="BH215" s="709"/>
      <c r="BI215" s="709"/>
      <c r="BJ215" s="709"/>
      <c r="BK215" s="709"/>
      <c r="BL215" s="782">
        <f t="shared" si="31"/>
        <v>0</v>
      </c>
      <c r="BM215" s="782"/>
      <c r="BN215" s="782"/>
      <c r="BO215" s="782"/>
      <c r="BP215" s="782"/>
      <c r="BQ215" s="782"/>
      <c r="BR215" s="782"/>
      <c r="BS215" s="564">
        <f t="shared" si="32"/>
        <v>0</v>
      </c>
      <c r="BT215" s="178"/>
      <c r="BV215" s="211">
        <f t="shared" si="33"/>
        <v>2</v>
      </c>
      <c r="BW215" s="212" t="str">
        <f t="shared" si="34"/>
        <v/>
      </c>
      <c r="BX215" s="213" t="str">
        <f t="shared" si="35"/>
        <v xml:space="preserve"> </v>
      </c>
      <c r="BY215" s="199"/>
      <c r="BZ215" s="249">
        <f>IF(AND(AY215&lt;&gt;"R",AY215&lt;&gt;"C",AY215&lt;&gt;"CF",AY215&lt;&gt;"F")=TRUE,BL215*'Q3'!$CA$20,IF(BS215="R",BL215,0))</f>
        <v>0</v>
      </c>
      <c r="CA215" s="249">
        <f>IF(AND(AY215&lt;&gt;"R",AY215&lt;&gt;"C",AY215&lt;&gt;"CF",AY215&lt;&gt;"F")=TRUE,BL215*'Q3'!$CA$21,IF(BS215="C",BL215,0))</f>
        <v>0</v>
      </c>
      <c r="CB215" s="249">
        <f>IF(AND(AY215&lt;&gt;"R",AY215&lt;&gt;"C",AY215&lt;&gt;"CF",AY215&lt;&gt;"F")=TRUE,BL215*'Q3'!$CA$22,IF(BS215="CF",BL215,0))</f>
        <v>0</v>
      </c>
      <c r="CC215" s="249">
        <f>IF(AND(AY215&lt;&gt;"R",AY215&lt;&gt;"C",AY215&lt;&gt;"CF",AY215&lt;&gt;"F")=TRUE,BL215*'Q3'!$CA$23,IF(BS215="F",BL215,0))</f>
        <v>0</v>
      </c>
      <c r="CD215" s="478">
        <f t="shared" si="36"/>
        <v>0</v>
      </c>
      <c r="CE215" s="29">
        <f>'O2'!B215</f>
        <v>0</v>
      </c>
      <c r="CF215" s="29">
        <f>'O2'!G215</f>
        <v>0</v>
      </c>
      <c r="CG215" s="29">
        <f>'O2'!AC215</f>
        <v>0</v>
      </c>
    </row>
    <row r="216" spans="2:85" ht="9.9499999999999993" customHeight="1">
      <c r="B216" s="867">
        <f>'O1'!B216</f>
        <v>0</v>
      </c>
      <c r="C216" s="868"/>
      <c r="D216" s="868"/>
      <c r="E216" s="868"/>
      <c r="F216" s="868"/>
      <c r="G216" s="869">
        <f>'O1'!G216</f>
        <v>0</v>
      </c>
      <c r="H216" s="869"/>
      <c r="I216" s="869"/>
      <c r="J216" s="869"/>
      <c r="K216" s="869"/>
      <c r="L216" s="869"/>
      <c r="M216" s="869"/>
      <c r="N216" s="869"/>
      <c r="O216" s="869"/>
      <c r="P216" s="869"/>
      <c r="Q216" s="869"/>
      <c r="R216" s="869"/>
      <c r="S216" s="869"/>
      <c r="T216" s="869"/>
      <c r="U216" s="869"/>
      <c r="V216" s="869"/>
      <c r="W216" s="869"/>
      <c r="X216" s="869"/>
      <c r="Y216" s="869"/>
      <c r="Z216" s="869"/>
      <c r="AA216" s="869"/>
      <c r="AB216" s="869"/>
      <c r="AC216" s="870">
        <f>'O1'!AC216</f>
        <v>0</v>
      </c>
      <c r="AD216" s="870"/>
      <c r="AE216" s="870"/>
      <c r="AF216" s="782">
        <f>'O1'!AF216</f>
        <v>0</v>
      </c>
      <c r="AG216" s="782"/>
      <c r="AH216" s="782"/>
      <c r="AI216" s="782"/>
      <c r="AJ216" s="782"/>
      <c r="AK216" s="782">
        <f>'O2'!AK216</f>
        <v>0</v>
      </c>
      <c r="AL216" s="782"/>
      <c r="AM216" s="782"/>
      <c r="AN216" s="782"/>
      <c r="AO216" s="782"/>
      <c r="AP216" s="782"/>
      <c r="AQ216" s="782"/>
      <c r="AR216" s="851">
        <f t="shared" si="28"/>
        <v>0</v>
      </c>
      <c r="AS216" s="851"/>
      <c r="AT216" s="851"/>
      <c r="AU216" s="851"/>
      <c r="AV216" s="851"/>
      <c r="AW216" s="851"/>
      <c r="AX216" s="851"/>
      <c r="AY216" s="373">
        <f>'O1'!BI216</f>
        <v>0</v>
      </c>
      <c r="AZ216" s="709">
        <f t="shared" si="29"/>
        <v>0</v>
      </c>
      <c r="BA216" s="709"/>
      <c r="BB216" s="709"/>
      <c r="BC216" s="709"/>
      <c r="BD216" s="709"/>
      <c r="BE216" s="709">
        <f t="shared" si="30"/>
        <v>0</v>
      </c>
      <c r="BF216" s="709"/>
      <c r="BG216" s="709"/>
      <c r="BH216" s="709"/>
      <c r="BI216" s="709"/>
      <c r="BJ216" s="709"/>
      <c r="BK216" s="709"/>
      <c r="BL216" s="782">
        <f t="shared" si="31"/>
        <v>0</v>
      </c>
      <c r="BM216" s="782"/>
      <c r="BN216" s="782"/>
      <c r="BO216" s="782"/>
      <c r="BP216" s="782"/>
      <c r="BQ216" s="782"/>
      <c r="BR216" s="782"/>
      <c r="BS216" s="564">
        <f t="shared" si="32"/>
        <v>0</v>
      </c>
      <c r="BT216" s="178"/>
      <c r="BV216" s="211">
        <f t="shared" si="33"/>
        <v>2</v>
      </c>
      <c r="BW216" s="212" t="str">
        <f t="shared" si="34"/>
        <v/>
      </c>
      <c r="BX216" s="213" t="str">
        <f t="shared" si="35"/>
        <v xml:space="preserve"> </v>
      </c>
      <c r="BY216" s="199"/>
      <c r="BZ216" s="249">
        <f>IF(AND(AY216&lt;&gt;"R",AY216&lt;&gt;"C",AY216&lt;&gt;"CF",AY216&lt;&gt;"F")=TRUE,BL216*'Q3'!$CA$20,IF(BS216="R",BL216,0))</f>
        <v>0</v>
      </c>
      <c r="CA216" s="249">
        <f>IF(AND(AY216&lt;&gt;"R",AY216&lt;&gt;"C",AY216&lt;&gt;"CF",AY216&lt;&gt;"F")=TRUE,BL216*'Q3'!$CA$21,IF(BS216="C",BL216,0))</f>
        <v>0</v>
      </c>
      <c r="CB216" s="249">
        <f>IF(AND(AY216&lt;&gt;"R",AY216&lt;&gt;"C",AY216&lt;&gt;"CF",AY216&lt;&gt;"F")=TRUE,BL216*'Q3'!$CA$22,IF(BS216="CF",BL216,0))</f>
        <v>0</v>
      </c>
      <c r="CC216" s="249">
        <f>IF(AND(AY216&lt;&gt;"R",AY216&lt;&gt;"C",AY216&lt;&gt;"CF",AY216&lt;&gt;"F")=TRUE,BL216*'Q3'!$CA$23,IF(BS216="F",BL216,0))</f>
        <v>0</v>
      </c>
      <c r="CD216" s="478">
        <f t="shared" si="36"/>
        <v>0</v>
      </c>
      <c r="CE216" s="29">
        <f>'O2'!B216</f>
        <v>0</v>
      </c>
      <c r="CF216" s="29">
        <f>'O2'!G216</f>
        <v>0</v>
      </c>
      <c r="CG216" s="29">
        <f>'O2'!AC216</f>
        <v>0</v>
      </c>
    </row>
    <row r="217" spans="2:85" ht="9.9499999999999993" customHeight="1">
      <c r="B217" s="867">
        <f>'O1'!B217</f>
        <v>0</v>
      </c>
      <c r="C217" s="868"/>
      <c r="D217" s="868"/>
      <c r="E217" s="868"/>
      <c r="F217" s="868"/>
      <c r="G217" s="869">
        <f>'O1'!G217</f>
        <v>0</v>
      </c>
      <c r="H217" s="869"/>
      <c r="I217" s="869"/>
      <c r="J217" s="869"/>
      <c r="K217" s="869"/>
      <c r="L217" s="869"/>
      <c r="M217" s="869"/>
      <c r="N217" s="869"/>
      <c r="O217" s="869"/>
      <c r="P217" s="869"/>
      <c r="Q217" s="869"/>
      <c r="R217" s="869"/>
      <c r="S217" s="869"/>
      <c r="T217" s="869"/>
      <c r="U217" s="869"/>
      <c r="V217" s="869"/>
      <c r="W217" s="869"/>
      <c r="X217" s="869"/>
      <c r="Y217" s="869"/>
      <c r="Z217" s="869"/>
      <c r="AA217" s="869"/>
      <c r="AB217" s="869"/>
      <c r="AC217" s="870">
        <f>'O1'!AC217</f>
        <v>0</v>
      </c>
      <c r="AD217" s="870"/>
      <c r="AE217" s="870"/>
      <c r="AF217" s="782">
        <f>'O1'!AF217</f>
        <v>0</v>
      </c>
      <c r="AG217" s="782"/>
      <c r="AH217" s="782"/>
      <c r="AI217" s="782"/>
      <c r="AJ217" s="782"/>
      <c r="AK217" s="782">
        <f>'O2'!AK217</f>
        <v>0</v>
      </c>
      <c r="AL217" s="782"/>
      <c r="AM217" s="782"/>
      <c r="AN217" s="782"/>
      <c r="AO217" s="782"/>
      <c r="AP217" s="782"/>
      <c r="AQ217" s="782"/>
      <c r="AR217" s="851">
        <f t="shared" si="28"/>
        <v>0</v>
      </c>
      <c r="AS217" s="851"/>
      <c r="AT217" s="851"/>
      <c r="AU217" s="851"/>
      <c r="AV217" s="851"/>
      <c r="AW217" s="851"/>
      <c r="AX217" s="851"/>
      <c r="AY217" s="373">
        <f>'O1'!BI217</f>
        <v>0</v>
      </c>
      <c r="AZ217" s="709">
        <f t="shared" si="29"/>
        <v>0</v>
      </c>
      <c r="BA217" s="709"/>
      <c r="BB217" s="709"/>
      <c r="BC217" s="709"/>
      <c r="BD217" s="709"/>
      <c r="BE217" s="709">
        <f t="shared" si="30"/>
        <v>0</v>
      </c>
      <c r="BF217" s="709"/>
      <c r="BG217" s="709"/>
      <c r="BH217" s="709"/>
      <c r="BI217" s="709"/>
      <c r="BJ217" s="709"/>
      <c r="BK217" s="709"/>
      <c r="BL217" s="782">
        <f t="shared" si="31"/>
        <v>0</v>
      </c>
      <c r="BM217" s="782"/>
      <c r="BN217" s="782"/>
      <c r="BO217" s="782"/>
      <c r="BP217" s="782"/>
      <c r="BQ217" s="782"/>
      <c r="BR217" s="782"/>
      <c r="BS217" s="564">
        <f t="shared" si="32"/>
        <v>0</v>
      </c>
      <c r="BT217" s="178"/>
      <c r="BV217" s="211">
        <f t="shared" si="33"/>
        <v>2</v>
      </c>
      <c r="BW217" s="212" t="str">
        <f t="shared" si="34"/>
        <v/>
      </c>
      <c r="BX217" s="213" t="str">
        <f t="shared" si="35"/>
        <v xml:space="preserve"> </v>
      </c>
      <c r="BY217" s="199"/>
      <c r="BZ217" s="249">
        <f>IF(AND(AY217&lt;&gt;"R",AY217&lt;&gt;"C",AY217&lt;&gt;"CF",AY217&lt;&gt;"F")=TRUE,BL217*'Q3'!$CA$20,IF(BS217="R",BL217,0))</f>
        <v>0</v>
      </c>
      <c r="CA217" s="249">
        <f>IF(AND(AY217&lt;&gt;"R",AY217&lt;&gt;"C",AY217&lt;&gt;"CF",AY217&lt;&gt;"F")=TRUE,BL217*'Q3'!$CA$21,IF(BS217="C",BL217,0))</f>
        <v>0</v>
      </c>
      <c r="CB217" s="249">
        <f>IF(AND(AY217&lt;&gt;"R",AY217&lt;&gt;"C",AY217&lt;&gt;"CF",AY217&lt;&gt;"F")=TRUE,BL217*'Q3'!$CA$22,IF(BS217="CF",BL217,0))</f>
        <v>0</v>
      </c>
      <c r="CC217" s="249">
        <f>IF(AND(AY217&lt;&gt;"R",AY217&lt;&gt;"C",AY217&lt;&gt;"CF",AY217&lt;&gt;"F")=TRUE,BL217*'Q3'!$CA$23,IF(BS217="F",BL217,0))</f>
        <v>0</v>
      </c>
      <c r="CD217" s="478">
        <f t="shared" si="36"/>
        <v>0</v>
      </c>
      <c r="CE217" s="29">
        <f>'O2'!B217</f>
        <v>0</v>
      </c>
      <c r="CF217" s="29">
        <f>'O2'!G217</f>
        <v>0</v>
      </c>
      <c r="CG217" s="29">
        <f>'O2'!AC217</f>
        <v>0</v>
      </c>
    </row>
    <row r="218" spans="2:85" ht="9.9499999999999993" customHeight="1">
      <c r="B218" s="867">
        <f>'O1'!B218</f>
        <v>0</v>
      </c>
      <c r="C218" s="868"/>
      <c r="D218" s="868"/>
      <c r="E218" s="868"/>
      <c r="F218" s="868"/>
      <c r="G218" s="869">
        <f>'O1'!G218</f>
        <v>0</v>
      </c>
      <c r="H218" s="869"/>
      <c r="I218" s="869"/>
      <c r="J218" s="869"/>
      <c r="K218" s="869"/>
      <c r="L218" s="869"/>
      <c r="M218" s="869"/>
      <c r="N218" s="869"/>
      <c r="O218" s="869"/>
      <c r="P218" s="869"/>
      <c r="Q218" s="869"/>
      <c r="R218" s="869"/>
      <c r="S218" s="869"/>
      <c r="T218" s="869"/>
      <c r="U218" s="869"/>
      <c r="V218" s="869"/>
      <c r="W218" s="869"/>
      <c r="X218" s="869"/>
      <c r="Y218" s="869"/>
      <c r="Z218" s="869"/>
      <c r="AA218" s="869"/>
      <c r="AB218" s="869"/>
      <c r="AC218" s="870">
        <f>'O1'!AC218</f>
        <v>0</v>
      </c>
      <c r="AD218" s="870"/>
      <c r="AE218" s="870"/>
      <c r="AF218" s="782">
        <f>'O1'!AF218</f>
        <v>0</v>
      </c>
      <c r="AG218" s="782"/>
      <c r="AH218" s="782"/>
      <c r="AI218" s="782"/>
      <c r="AJ218" s="782"/>
      <c r="AK218" s="782">
        <f>'O2'!AK218</f>
        <v>0</v>
      </c>
      <c r="AL218" s="782"/>
      <c r="AM218" s="782"/>
      <c r="AN218" s="782"/>
      <c r="AO218" s="782"/>
      <c r="AP218" s="782"/>
      <c r="AQ218" s="782"/>
      <c r="AR218" s="851">
        <f t="shared" si="28"/>
        <v>0</v>
      </c>
      <c r="AS218" s="851"/>
      <c r="AT218" s="851"/>
      <c r="AU218" s="851"/>
      <c r="AV218" s="851"/>
      <c r="AW218" s="851"/>
      <c r="AX218" s="851"/>
      <c r="AY218" s="373">
        <f>'O1'!BI218</f>
        <v>0</v>
      </c>
      <c r="AZ218" s="709">
        <f t="shared" si="29"/>
        <v>0</v>
      </c>
      <c r="BA218" s="709"/>
      <c r="BB218" s="709"/>
      <c r="BC218" s="709"/>
      <c r="BD218" s="709"/>
      <c r="BE218" s="709">
        <f t="shared" si="30"/>
        <v>0</v>
      </c>
      <c r="BF218" s="709"/>
      <c r="BG218" s="709"/>
      <c r="BH218" s="709"/>
      <c r="BI218" s="709"/>
      <c r="BJ218" s="709"/>
      <c r="BK218" s="709"/>
      <c r="BL218" s="782">
        <f t="shared" si="31"/>
        <v>0</v>
      </c>
      <c r="BM218" s="782"/>
      <c r="BN218" s="782"/>
      <c r="BO218" s="782"/>
      <c r="BP218" s="782"/>
      <c r="BQ218" s="782"/>
      <c r="BR218" s="782"/>
      <c r="BS218" s="564">
        <f t="shared" si="32"/>
        <v>0</v>
      </c>
      <c r="BT218" s="178"/>
      <c r="BV218" s="211">
        <f t="shared" si="33"/>
        <v>2</v>
      </c>
      <c r="BW218" s="212" t="str">
        <f t="shared" si="34"/>
        <v/>
      </c>
      <c r="BX218" s="213" t="str">
        <f t="shared" si="35"/>
        <v xml:space="preserve"> </v>
      </c>
      <c r="BY218" s="199"/>
      <c r="BZ218" s="249">
        <f>IF(AND(AY218&lt;&gt;"R",AY218&lt;&gt;"C",AY218&lt;&gt;"CF",AY218&lt;&gt;"F")=TRUE,BL218*'Q3'!$CA$20,IF(BS218="R",BL218,0))</f>
        <v>0</v>
      </c>
      <c r="CA218" s="249">
        <f>IF(AND(AY218&lt;&gt;"R",AY218&lt;&gt;"C",AY218&lt;&gt;"CF",AY218&lt;&gt;"F")=TRUE,BL218*'Q3'!$CA$21,IF(BS218="C",BL218,0))</f>
        <v>0</v>
      </c>
      <c r="CB218" s="249">
        <f>IF(AND(AY218&lt;&gt;"R",AY218&lt;&gt;"C",AY218&lt;&gt;"CF",AY218&lt;&gt;"F")=TRUE,BL218*'Q3'!$CA$22,IF(BS218="CF",BL218,0))</f>
        <v>0</v>
      </c>
      <c r="CC218" s="249">
        <f>IF(AND(AY218&lt;&gt;"R",AY218&lt;&gt;"C",AY218&lt;&gt;"CF",AY218&lt;&gt;"F")=TRUE,BL218*'Q3'!$CA$23,IF(BS218="F",BL218,0))</f>
        <v>0</v>
      </c>
      <c r="CD218" s="478">
        <f t="shared" si="36"/>
        <v>0</v>
      </c>
      <c r="CE218" s="29">
        <f>'O2'!B218</f>
        <v>0</v>
      </c>
      <c r="CF218" s="29">
        <f>'O2'!G218</f>
        <v>0</v>
      </c>
      <c r="CG218" s="29">
        <f>'O2'!AC218</f>
        <v>0</v>
      </c>
    </row>
    <row r="219" spans="2:85" ht="9.9499999999999993" customHeight="1">
      <c r="B219" s="867">
        <f>'O1'!B219</f>
        <v>0</v>
      </c>
      <c r="C219" s="868"/>
      <c r="D219" s="868"/>
      <c r="E219" s="868"/>
      <c r="F219" s="868"/>
      <c r="G219" s="869">
        <f>'O1'!G219</f>
        <v>0</v>
      </c>
      <c r="H219" s="869"/>
      <c r="I219" s="869"/>
      <c r="J219" s="869"/>
      <c r="K219" s="869"/>
      <c r="L219" s="869"/>
      <c r="M219" s="869"/>
      <c r="N219" s="869"/>
      <c r="O219" s="869"/>
      <c r="P219" s="869"/>
      <c r="Q219" s="869"/>
      <c r="R219" s="869"/>
      <c r="S219" s="869"/>
      <c r="T219" s="869"/>
      <c r="U219" s="869"/>
      <c r="V219" s="869"/>
      <c r="W219" s="869"/>
      <c r="X219" s="869"/>
      <c r="Y219" s="869"/>
      <c r="Z219" s="869"/>
      <c r="AA219" s="869"/>
      <c r="AB219" s="869"/>
      <c r="AC219" s="870">
        <f>'O1'!AC219</f>
        <v>0</v>
      </c>
      <c r="AD219" s="870"/>
      <c r="AE219" s="870"/>
      <c r="AF219" s="782">
        <f>'O1'!AF219</f>
        <v>0</v>
      </c>
      <c r="AG219" s="782"/>
      <c r="AH219" s="782"/>
      <c r="AI219" s="782"/>
      <c r="AJ219" s="782"/>
      <c r="AK219" s="782">
        <f>'O2'!AK219</f>
        <v>0</v>
      </c>
      <c r="AL219" s="782"/>
      <c r="AM219" s="782"/>
      <c r="AN219" s="782"/>
      <c r="AO219" s="782"/>
      <c r="AP219" s="782"/>
      <c r="AQ219" s="782"/>
      <c r="AR219" s="851">
        <f t="shared" si="28"/>
        <v>0</v>
      </c>
      <c r="AS219" s="851"/>
      <c r="AT219" s="851"/>
      <c r="AU219" s="851"/>
      <c r="AV219" s="851"/>
      <c r="AW219" s="851"/>
      <c r="AX219" s="851"/>
      <c r="AY219" s="373">
        <f>'O1'!BI219</f>
        <v>0</v>
      </c>
      <c r="AZ219" s="709">
        <f t="shared" si="29"/>
        <v>0</v>
      </c>
      <c r="BA219" s="709"/>
      <c r="BB219" s="709"/>
      <c r="BC219" s="709"/>
      <c r="BD219" s="709"/>
      <c r="BE219" s="709">
        <f t="shared" si="30"/>
        <v>0</v>
      </c>
      <c r="BF219" s="709"/>
      <c r="BG219" s="709"/>
      <c r="BH219" s="709"/>
      <c r="BI219" s="709"/>
      <c r="BJ219" s="709"/>
      <c r="BK219" s="709"/>
      <c r="BL219" s="782">
        <f t="shared" si="31"/>
        <v>0</v>
      </c>
      <c r="BM219" s="782"/>
      <c r="BN219" s="782"/>
      <c r="BO219" s="782"/>
      <c r="BP219" s="782"/>
      <c r="BQ219" s="782"/>
      <c r="BR219" s="782"/>
      <c r="BS219" s="564">
        <f t="shared" si="32"/>
        <v>0</v>
      </c>
      <c r="BT219" s="178"/>
      <c r="BV219" s="211">
        <f t="shared" si="33"/>
        <v>2</v>
      </c>
      <c r="BW219" s="212" t="str">
        <f t="shared" si="34"/>
        <v/>
      </c>
      <c r="BX219" s="213" t="str">
        <f t="shared" si="35"/>
        <v xml:space="preserve"> </v>
      </c>
      <c r="BY219" s="199"/>
      <c r="BZ219" s="249">
        <f>IF(AND(AY219&lt;&gt;"R",AY219&lt;&gt;"C",AY219&lt;&gt;"CF",AY219&lt;&gt;"F")=TRUE,BL219*'Q3'!$CA$20,IF(BS219="R",BL219,0))</f>
        <v>0</v>
      </c>
      <c r="CA219" s="249">
        <f>IF(AND(AY219&lt;&gt;"R",AY219&lt;&gt;"C",AY219&lt;&gt;"CF",AY219&lt;&gt;"F")=TRUE,BL219*'Q3'!$CA$21,IF(BS219="C",BL219,0))</f>
        <v>0</v>
      </c>
      <c r="CB219" s="249">
        <f>IF(AND(AY219&lt;&gt;"R",AY219&lt;&gt;"C",AY219&lt;&gt;"CF",AY219&lt;&gt;"F")=TRUE,BL219*'Q3'!$CA$22,IF(BS219="CF",BL219,0))</f>
        <v>0</v>
      </c>
      <c r="CC219" s="249">
        <f>IF(AND(AY219&lt;&gt;"R",AY219&lt;&gt;"C",AY219&lt;&gt;"CF",AY219&lt;&gt;"F")=TRUE,BL219*'Q3'!$CA$23,IF(BS219="F",BL219,0))</f>
        <v>0</v>
      </c>
      <c r="CD219" s="478">
        <f t="shared" si="36"/>
        <v>0</v>
      </c>
      <c r="CE219" s="29">
        <f>'O2'!B219</f>
        <v>0</v>
      </c>
      <c r="CF219" s="29">
        <f>'O2'!G219</f>
        <v>0</v>
      </c>
      <c r="CG219" s="29">
        <f>'O2'!AC219</f>
        <v>0</v>
      </c>
    </row>
    <row r="220" spans="2:85" ht="9.9499999999999993" customHeight="1">
      <c r="B220" s="867">
        <f>'O1'!B220</f>
        <v>0</v>
      </c>
      <c r="C220" s="868"/>
      <c r="D220" s="868"/>
      <c r="E220" s="868"/>
      <c r="F220" s="868"/>
      <c r="G220" s="869">
        <f>'O1'!G220</f>
        <v>0</v>
      </c>
      <c r="H220" s="869"/>
      <c r="I220" s="869"/>
      <c r="J220" s="869"/>
      <c r="K220" s="869"/>
      <c r="L220" s="869"/>
      <c r="M220" s="869"/>
      <c r="N220" s="869"/>
      <c r="O220" s="869"/>
      <c r="P220" s="869"/>
      <c r="Q220" s="869"/>
      <c r="R220" s="869"/>
      <c r="S220" s="869"/>
      <c r="T220" s="869"/>
      <c r="U220" s="869"/>
      <c r="V220" s="869"/>
      <c r="W220" s="869"/>
      <c r="X220" s="869"/>
      <c r="Y220" s="869"/>
      <c r="Z220" s="869"/>
      <c r="AA220" s="869"/>
      <c r="AB220" s="869"/>
      <c r="AC220" s="870">
        <f>'O1'!AC220</f>
        <v>0</v>
      </c>
      <c r="AD220" s="870"/>
      <c r="AE220" s="870"/>
      <c r="AF220" s="782">
        <f>'O1'!AF220</f>
        <v>0</v>
      </c>
      <c r="AG220" s="782"/>
      <c r="AH220" s="782"/>
      <c r="AI220" s="782"/>
      <c r="AJ220" s="782"/>
      <c r="AK220" s="782">
        <f>'O2'!AK220</f>
        <v>0</v>
      </c>
      <c r="AL220" s="782"/>
      <c r="AM220" s="782"/>
      <c r="AN220" s="782"/>
      <c r="AO220" s="782"/>
      <c r="AP220" s="782"/>
      <c r="AQ220" s="782"/>
      <c r="AR220" s="851">
        <f t="shared" si="28"/>
        <v>0</v>
      </c>
      <c r="AS220" s="851"/>
      <c r="AT220" s="851"/>
      <c r="AU220" s="851"/>
      <c r="AV220" s="851"/>
      <c r="AW220" s="851"/>
      <c r="AX220" s="851"/>
      <c r="AY220" s="373">
        <f>'O1'!BI220</f>
        <v>0</v>
      </c>
      <c r="AZ220" s="709">
        <f t="shared" si="29"/>
        <v>0</v>
      </c>
      <c r="BA220" s="709"/>
      <c r="BB220" s="709"/>
      <c r="BC220" s="709"/>
      <c r="BD220" s="709"/>
      <c r="BE220" s="709">
        <f t="shared" si="30"/>
        <v>0</v>
      </c>
      <c r="BF220" s="709"/>
      <c r="BG220" s="709"/>
      <c r="BH220" s="709"/>
      <c r="BI220" s="709"/>
      <c r="BJ220" s="709"/>
      <c r="BK220" s="709"/>
      <c r="BL220" s="782">
        <f t="shared" si="31"/>
        <v>0</v>
      </c>
      <c r="BM220" s="782"/>
      <c r="BN220" s="782"/>
      <c r="BO220" s="782"/>
      <c r="BP220" s="782"/>
      <c r="BQ220" s="782"/>
      <c r="BR220" s="782"/>
      <c r="BS220" s="564">
        <f t="shared" si="32"/>
        <v>0</v>
      </c>
      <c r="BT220" s="178"/>
      <c r="BV220" s="211">
        <f t="shared" si="33"/>
        <v>2</v>
      </c>
      <c r="BW220" s="212" t="str">
        <f t="shared" si="34"/>
        <v/>
      </c>
      <c r="BX220" s="213" t="str">
        <f t="shared" si="35"/>
        <v xml:space="preserve"> </v>
      </c>
      <c r="BY220" s="199"/>
      <c r="BZ220" s="249">
        <f>IF(AND(AY220&lt;&gt;"R",AY220&lt;&gt;"C",AY220&lt;&gt;"CF",AY220&lt;&gt;"F")=TRUE,BL220*'Q3'!$CA$20,IF(BS220="R",BL220,0))</f>
        <v>0</v>
      </c>
      <c r="CA220" s="249">
        <f>IF(AND(AY220&lt;&gt;"R",AY220&lt;&gt;"C",AY220&lt;&gt;"CF",AY220&lt;&gt;"F")=TRUE,BL220*'Q3'!$CA$21,IF(BS220="C",BL220,0))</f>
        <v>0</v>
      </c>
      <c r="CB220" s="249">
        <f>IF(AND(AY220&lt;&gt;"R",AY220&lt;&gt;"C",AY220&lt;&gt;"CF",AY220&lt;&gt;"F")=TRUE,BL220*'Q3'!$CA$22,IF(BS220="CF",BL220,0))</f>
        <v>0</v>
      </c>
      <c r="CC220" s="249">
        <f>IF(AND(AY220&lt;&gt;"R",AY220&lt;&gt;"C",AY220&lt;&gt;"CF",AY220&lt;&gt;"F")=TRUE,BL220*'Q3'!$CA$23,IF(BS220="F",BL220,0))</f>
        <v>0</v>
      </c>
      <c r="CD220" s="478">
        <f t="shared" si="36"/>
        <v>0</v>
      </c>
      <c r="CE220" s="29">
        <f>'O2'!B220</f>
        <v>0</v>
      </c>
      <c r="CF220" s="29">
        <f>'O2'!G220</f>
        <v>0</v>
      </c>
      <c r="CG220" s="29">
        <f>'O2'!AC220</f>
        <v>0</v>
      </c>
    </row>
    <row r="221" spans="2:85" ht="9.9499999999999993" customHeight="1">
      <c r="B221" s="867">
        <f>'O1'!B221</f>
        <v>0</v>
      </c>
      <c r="C221" s="868"/>
      <c r="D221" s="868"/>
      <c r="E221" s="868"/>
      <c r="F221" s="868"/>
      <c r="G221" s="869">
        <f>'O1'!G221</f>
        <v>0</v>
      </c>
      <c r="H221" s="869"/>
      <c r="I221" s="869"/>
      <c r="J221" s="869"/>
      <c r="K221" s="869"/>
      <c r="L221" s="869"/>
      <c r="M221" s="869"/>
      <c r="N221" s="869"/>
      <c r="O221" s="869"/>
      <c r="P221" s="869"/>
      <c r="Q221" s="869"/>
      <c r="R221" s="869"/>
      <c r="S221" s="869"/>
      <c r="T221" s="869"/>
      <c r="U221" s="869"/>
      <c r="V221" s="869"/>
      <c r="W221" s="869"/>
      <c r="X221" s="869"/>
      <c r="Y221" s="869"/>
      <c r="Z221" s="869"/>
      <c r="AA221" s="869"/>
      <c r="AB221" s="869"/>
      <c r="AC221" s="870">
        <f>'O1'!AC221</f>
        <v>0</v>
      </c>
      <c r="AD221" s="870"/>
      <c r="AE221" s="870"/>
      <c r="AF221" s="782">
        <f>'O1'!AF221</f>
        <v>0</v>
      </c>
      <c r="AG221" s="782"/>
      <c r="AH221" s="782"/>
      <c r="AI221" s="782"/>
      <c r="AJ221" s="782"/>
      <c r="AK221" s="782">
        <f>'O2'!AK221</f>
        <v>0</v>
      </c>
      <c r="AL221" s="782"/>
      <c r="AM221" s="782"/>
      <c r="AN221" s="782"/>
      <c r="AO221" s="782"/>
      <c r="AP221" s="782"/>
      <c r="AQ221" s="782"/>
      <c r="AR221" s="851">
        <f t="shared" si="28"/>
        <v>0</v>
      </c>
      <c r="AS221" s="851"/>
      <c r="AT221" s="851"/>
      <c r="AU221" s="851"/>
      <c r="AV221" s="851"/>
      <c r="AW221" s="851"/>
      <c r="AX221" s="851"/>
      <c r="AY221" s="373">
        <f>'O1'!BI221</f>
        <v>0</v>
      </c>
      <c r="AZ221" s="709">
        <f t="shared" si="29"/>
        <v>0</v>
      </c>
      <c r="BA221" s="709"/>
      <c r="BB221" s="709"/>
      <c r="BC221" s="709"/>
      <c r="BD221" s="709"/>
      <c r="BE221" s="709">
        <f t="shared" si="30"/>
        <v>0</v>
      </c>
      <c r="BF221" s="709"/>
      <c r="BG221" s="709"/>
      <c r="BH221" s="709"/>
      <c r="BI221" s="709"/>
      <c r="BJ221" s="709"/>
      <c r="BK221" s="709"/>
      <c r="BL221" s="782">
        <f t="shared" si="31"/>
        <v>0</v>
      </c>
      <c r="BM221" s="782"/>
      <c r="BN221" s="782"/>
      <c r="BO221" s="782"/>
      <c r="BP221" s="782"/>
      <c r="BQ221" s="782"/>
      <c r="BR221" s="782"/>
      <c r="BS221" s="564">
        <f t="shared" si="32"/>
        <v>0</v>
      </c>
      <c r="BT221" s="178"/>
      <c r="BV221" s="211">
        <f t="shared" si="33"/>
        <v>2</v>
      </c>
      <c r="BW221" s="212" t="str">
        <f t="shared" si="34"/>
        <v/>
      </c>
      <c r="BX221" s="213" t="str">
        <f t="shared" si="35"/>
        <v xml:space="preserve"> </v>
      </c>
      <c r="BY221" s="199"/>
      <c r="BZ221" s="249">
        <f>IF(AND(AY221&lt;&gt;"R",AY221&lt;&gt;"C",AY221&lt;&gt;"CF",AY221&lt;&gt;"F")=TRUE,BL221*'Q3'!$CA$20,IF(BS221="R",BL221,0))</f>
        <v>0</v>
      </c>
      <c r="CA221" s="249">
        <f>IF(AND(AY221&lt;&gt;"R",AY221&lt;&gt;"C",AY221&lt;&gt;"CF",AY221&lt;&gt;"F")=TRUE,BL221*'Q3'!$CA$21,IF(BS221="C",BL221,0))</f>
        <v>0</v>
      </c>
      <c r="CB221" s="249">
        <f>IF(AND(AY221&lt;&gt;"R",AY221&lt;&gt;"C",AY221&lt;&gt;"CF",AY221&lt;&gt;"F")=TRUE,BL221*'Q3'!$CA$22,IF(BS221="CF",BL221,0))</f>
        <v>0</v>
      </c>
      <c r="CC221" s="249">
        <f>IF(AND(AY221&lt;&gt;"R",AY221&lt;&gt;"C",AY221&lt;&gt;"CF",AY221&lt;&gt;"F")=TRUE,BL221*'Q3'!$CA$23,IF(BS221="F",BL221,0))</f>
        <v>0</v>
      </c>
      <c r="CD221" s="478">
        <f t="shared" si="36"/>
        <v>0</v>
      </c>
      <c r="CE221" s="29">
        <f>'O2'!B221</f>
        <v>0</v>
      </c>
      <c r="CF221" s="29">
        <f>'O2'!G221</f>
        <v>0</v>
      </c>
      <c r="CG221" s="29">
        <f>'O2'!AC221</f>
        <v>0</v>
      </c>
    </row>
    <row r="222" spans="2:85" ht="9.9499999999999993" customHeight="1">
      <c r="B222" s="867">
        <f>'O1'!B222</f>
        <v>0</v>
      </c>
      <c r="C222" s="868"/>
      <c r="D222" s="868"/>
      <c r="E222" s="868"/>
      <c r="F222" s="868"/>
      <c r="G222" s="869">
        <f>'O1'!G222</f>
        <v>0</v>
      </c>
      <c r="H222" s="869"/>
      <c r="I222" s="869"/>
      <c r="J222" s="869"/>
      <c r="K222" s="869"/>
      <c r="L222" s="869"/>
      <c r="M222" s="869"/>
      <c r="N222" s="869"/>
      <c r="O222" s="869"/>
      <c r="P222" s="869"/>
      <c r="Q222" s="869"/>
      <c r="R222" s="869"/>
      <c r="S222" s="869"/>
      <c r="T222" s="869"/>
      <c r="U222" s="869"/>
      <c r="V222" s="869"/>
      <c r="W222" s="869"/>
      <c r="X222" s="869"/>
      <c r="Y222" s="869"/>
      <c r="Z222" s="869"/>
      <c r="AA222" s="869"/>
      <c r="AB222" s="869"/>
      <c r="AC222" s="870">
        <f>'O1'!AC222</f>
        <v>0</v>
      </c>
      <c r="AD222" s="870"/>
      <c r="AE222" s="870"/>
      <c r="AF222" s="782">
        <f>'O1'!AF222</f>
        <v>0</v>
      </c>
      <c r="AG222" s="782"/>
      <c r="AH222" s="782"/>
      <c r="AI222" s="782"/>
      <c r="AJ222" s="782"/>
      <c r="AK222" s="782">
        <f>'O2'!AK222</f>
        <v>0</v>
      </c>
      <c r="AL222" s="782"/>
      <c r="AM222" s="782"/>
      <c r="AN222" s="782"/>
      <c r="AO222" s="782"/>
      <c r="AP222" s="782"/>
      <c r="AQ222" s="782"/>
      <c r="AR222" s="851">
        <f t="shared" si="28"/>
        <v>0</v>
      </c>
      <c r="AS222" s="851"/>
      <c r="AT222" s="851"/>
      <c r="AU222" s="851"/>
      <c r="AV222" s="851"/>
      <c r="AW222" s="851"/>
      <c r="AX222" s="851"/>
      <c r="AY222" s="373">
        <f>'O1'!BI222</f>
        <v>0</v>
      </c>
      <c r="AZ222" s="709">
        <f t="shared" si="29"/>
        <v>0</v>
      </c>
      <c r="BA222" s="709"/>
      <c r="BB222" s="709"/>
      <c r="BC222" s="709"/>
      <c r="BD222" s="709"/>
      <c r="BE222" s="709">
        <f t="shared" si="30"/>
        <v>0</v>
      </c>
      <c r="BF222" s="709"/>
      <c r="BG222" s="709"/>
      <c r="BH222" s="709"/>
      <c r="BI222" s="709"/>
      <c r="BJ222" s="709"/>
      <c r="BK222" s="709"/>
      <c r="BL222" s="782">
        <f t="shared" si="31"/>
        <v>0</v>
      </c>
      <c r="BM222" s="782"/>
      <c r="BN222" s="782"/>
      <c r="BO222" s="782"/>
      <c r="BP222" s="782"/>
      <c r="BQ222" s="782"/>
      <c r="BR222" s="782"/>
      <c r="BS222" s="564">
        <f t="shared" si="32"/>
        <v>0</v>
      </c>
      <c r="BT222" s="178"/>
      <c r="BV222" s="211">
        <f t="shared" si="33"/>
        <v>2</v>
      </c>
      <c r="BW222" s="212" t="str">
        <f t="shared" si="34"/>
        <v/>
      </c>
      <c r="BX222" s="213" t="str">
        <f t="shared" si="35"/>
        <v xml:space="preserve"> </v>
      </c>
      <c r="BY222" s="199"/>
      <c r="BZ222" s="249">
        <f>IF(AND(AY222&lt;&gt;"R",AY222&lt;&gt;"C",AY222&lt;&gt;"CF",AY222&lt;&gt;"F")=TRUE,BL222*'Q3'!$CA$20,IF(BS222="R",BL222,0))</f>
        <v>0</v>
      </c>
      <c r="CA222" s="249">
        <f>IF(AND(AY222&lt;&gt;"R",AY222&lt;&gt;"C",AY222&lt;&gt;"CF",AY222&lt;&gt;"F")=TRUE,BL222*'Q3'!$CA$21,IF(BS222="C",BL222,0))</f>
        <v>0</v>
      </c>
      <c r="CB222" s="249">
        <f>IF(AND(AY222&lt;&gt;"R",AY222&lt;&gt;"C",AY222&lt;&gt;"CF",AY222&lt;&gt;"F")=TRUE,BL222*'Q3'!$CA$22,IF(BS222="CF",BL222,0))</f>
        <v>0</v>
      </c>
      <c r="CC222" s="249">
        <f>IF(AND(AY222&lt;&gt;"R",AY222&lt;&gt;"C",AY222&lt;&gt;"CF",AY222&lt;&gt;"F")=TRUE,BL222*'Q3'!$CA$23,IF(BS222="F",BL222,0))</f>
        <v>0</v>
      </c>
      <c r="CD222" s="478">
        <f t="shared" si="36"/>
        <v>0</v>
      </c>
      <c r="CE222" s="29">
        <f>'O2'!B222</f>
        <v>0</v>
      </c>
      <c r="CF222" s="29">
        <f>'O2'!G222</f>
        <v>0</v>
      </c>
      <c r="CG222" s="29">
        <f>'O2'!AC222</f>
        <v>0</v>
      </c>
    </row>
    <row r="223" spans="2:85" ht="9.9499999999999993" customHeight="1">
      <c r="B223" s="867">
        <f>'O1'!B223</f>
        <v>0</v>
      </c>
      <c r="C223" s="868"/>
      <c r="D223" s="868"/>
      <c r="E223" s="868"/>
      <c r="F223" s="868"/>
      <c r="G223" s="869">
        <f>'O1'!G223</f>
        <v>0</v>
      </c>
      <c r="H223" s="869"/>
      <c r="I223" s="869"/>
      <c r="J223" s="869"/>
      <c r="K223" s="869"/>
      <c r="L223" s="869"/>
      <c r="M223" s="869"/>
      <c r="N223" s="869"/>
      <c r="O223" s="869"/>
      <c r="P223" s="869"/>
      <c r="Q223" s="869"/>
      <c r="R223" s="869"/>
      <c r="S223" s="869"/>
      <c r="T223" s="869"/>
      <c r="U223" s="869"/>
      <c r="V223" s="869"/>
      <c r="W223" s="869"/>
      <c r="X223" s="869"/>
      <c r="Y223" s="869"/>
      <c r="Z223" s="869"/>
      <c r="AA223" s="869"/>
      <c r="AB223" s="869"/>
      <c r="AC223" s="870">
        <f>'O1'!AC223</f>
        <v>0</v>
      </c>
      <c r="AD223" s="870"/>
      <c r="AE223" s="870"/>
      <c r="AF223" s="782">
        <f>'O1'!AF223</f>
        <v>0</v>
      </c>
      <c r="AG223" s="782"/>
      <c r="AH223" s="782"/>
      <c r="AI223" s="782"/>
      <c r="AJ223" s="782"/>
      <c r="AK223" s="782">
        <f>'O2'!AK223</f>
        <v>0</v>
      </c>
      <c r="AL223" s="782"/>
      <c r="AM223" s="782"/>
      <c r="AN223" s="782"/>
      <c r="AO223" s="782"/>
      <c r="AP223" s="782"/>
      <c r="AQ223" s="782"/>
      <c r="AR223" s="851">
        <f t="shared" si="28"/>
        <v>0</v>
      </c>
      <c r="AS223" s="851"/>
      <c r="AT223" s="851"/>
      <c r="AU223" s="851"/>
      <c r="AV223" s="851"/>
      <c r="AW223" s="851"/>
      <c r="AX223" s="851"/>
      <c r="AY223" s="373">
        <f>'O1'!BI223</f>
        <v>0</v>
      </c>
      <c r="AZ223" s="709">
        <f t="shared" si="29"/>
        <v>0</v>
      </c>
      <c r="BA223" s="709"/>
      <c r="BB223" s="709"/>
      <c r="BC223" s="709"/>
      <c r="BD223" s="709"/>
      <c r="BE223" s="709">
        <f t="shared" si="30"/>
        <v>0</v>
      </c>
      <c r="BF223" s="709"/>
      <c r="BG223" s="709"/>
      <c r="BH223" s="709"/>
      <c r="BI223" s="709"/>
      <c r="BJ223" s="709"/>
      <c r="BK223" s="709"/>
      <c r="BL223" s="782">
        <f t="shared" si="31"/>
        <v>0</v>
      </c>
      <c r="BM223" s="782"/>
      <c r="BN223" s="782"/>
      <c r="BO223" s="782"/>
      <c r="BP223" s="782"/>
      <c r="BQ223" s="782"/>
      <c r="BR223" s="782"/>
      <c r="BS223" s="564">
        <f t="shared" si="32"/>
        <v>0</v>
      </c>
      <c r="BT223" s="178"/>
      <c r="BV223" s="211">
        <f t="shared" si="33"/>
        <v>2</v>
      </c>
      <c r="BW223" s="212" t="str">
        <f t="shared" si="34"/>
        <v/>
      </c>
      <c r="BX223" s="213" t="str">
        <f t="shared" si="35"/>
        <v xml:space="preserve"> </v>
      </c>
      <c r="BY223" s="199"/>
      <c r="BZ223" s="249">
        <f>IF(AND(AY223&lt;&gt;"R",AY223&lt;&gt;"C",AY223&lt;&gt;"CF",AY223&lt;&gt;"F")=TRUE,BL223*'Q3'!$CA$20,IF(BS223="R",BL223,0))</f>
        <v>0</v>
      </c>
      <c r="CA223" s="249">
        <f>IF(AND(AY223&lt;&gt;"R",AY223&lt;&gt;"C",AY223&lt;&gt;"CF",AY223&lt;&gt;"F")=TRUE,BL223*'Q3'!$CA$21,IF(BS223="C",BL223,0))</f>
        <v>0</v>
      </c>
      <c r="CB223" s="249">
        <f>IF(AND(AY223&lt;&gt;"R",AY223&lt;&gt;"C",AY223&lt;&gt;"CF",AY223&lt;&gt;"F")=TRUE,BL223*'Q3'!$CA$22,IF(BS223="CF",BL223,0))</f>
        <v>0</v>
      </c>
      <c r="CC223" s="249">
        <f>IF(AND(AY223&lt;&gt;"R",AY223&lt;&gt;"C",AY223&lt;&gt;"CF",AY223&lt;&gt;"F")=TRUE,BL223*'Q3'!$CA$23,IF(BS223="F",BL223,0))</f>
        <v>0</v>
      </c>
      <c r="CD223" s="478">
        <f t="shared" si="36"/>
        <v>0</v>
      </c>
      <c r="CE223" s="29">
        <f>'O2'!B223</f>
        <v>0</v>
      </c>
      <c r="CF223" s="29">
        <f>'O2'!G223</f>
        <v>0</v>
      </c>
      <c r="CG223" s="29">
        <f>'O2'!AC223</f>
        <v>0</v>
      </c>
    </row>
    <row r="224" spans="2:85" ht="9.9499999999999993" customHeight="1">
      <c r="B224" s="867">
        <f>'O1'!B224</f>
        <v>0</v>
      </c>
      <c r="C224" s="868"/>
      <c r="D224" s="868"/>
      <c r="E224" s="868"/>
      <c r="F224" s="868"/>
      <c r="G224" s="869">
        <f>'O1'!G224</f>
        <v>0</v>
      </c>
      <c r="H224" s="869"/>
      <c r="I224" s="869"/>
      <c r="J224" s="869"/>
      <c r="K224" s="869"/>
      <c r="L224" s="869"/>
      <c r="M224" s="869"/>
      <c r="N224" s="869"/>
      <c r="O224" s="869"/>
      <c r="P224" s="869"/>
      <c r="Q224" s="869"/>
      <c r="R224" s="869"/>
      <c r="S224" s="869"/>
      <c r="T224" s="869"/>
      <c r="U224" s="869"/>
      <c r="V224" s="869"/>
      <c r="W224" s="869"/>
      <c r="X224" s="869"/>
      <c r="Y224" s="869"/>
      <c r="Z224" s="869"/>
      <c r="AA224" s="869"/>
      <c r="AB224" s="869"/>
      <c r="AC224" s="870">
        <f>'O1'!AC224</f>
        <v>0</v>
      </c>
      <c r="AD224" s="870"/>
      <c r="AE224" s="870"/>
      <c r="AF224" s="782">
        <f>'O1'!AF224</f>
        <v>0</v>
      </c>
      <c r="AG224" s="782"/>
      <c r="AH224" s="782"/>
      <c r="AI224" s="782"/>
      <c r="AJ224" s="782"/>
      <c r="AK224" s="782">
        <f>'O2'!AK224</f>
        <v>0</v>
      </c>
      <c r="AL224" s="782"/>
      <c r="AM224" s="782"/>
      <c r="AN224" s="782"/>
      <c r="AO224" s="782"/>
      <c r="AP224" s="782"/>
      <c r="AQ224" s="782"/>
      <c r="AR224" s="851">
        <f t="shared" si="28"/>
        <v>0</v>
      </c>
      <c r="AS224" s="851"/>
      <c r="AT224" s="851"/>
      <c r="AU224" s="851"/>
      <c r="AV224" s="851"/>
      <c r="AW224" s="851"/>
      <c r="AX224" s="851"/>
      <c r="AY224" s="373">
        <f>'O1'!BI224</f>
        <v>0</v>
      </c>
      <c r="AZ224" s="709">
        <f t="shared" si="29"/>
        <v>0</v>
      </c>
      <c r="BA224" s="709"/>
      <c r="BB224" s="709"/>
      <c r="BC224" s="709"/>
      <c r="BD224" s="709"/>
      <c r="BE224" s="709">
        <f t="shared" si="30"/>
        <v>0</v>
      </c>
      <c r="BF224" s="709"/>
      <c r="BG224" s="709"/>
      <c r="BH224" s="709"/>
      <c r="BI224" s="709"/>
      <c r="BJ224" s="709"/>
      <c r="BK224" s="709"/>
      <c r="BL224" s="782">
        <f t="shared" si="31"/>
        <v>0</v>
      </c>
      <c r="BM224" s="782"/>
      <c r="BN224" s="782"/>
      <c r="BO224" s="782"/>
      <c r="BP224" s="782"/>
      <c r="BQ224" s="782"/>
      <c r="BR224" s="782"/>
      <c r="BS224" s="564">
        <f t="shared" si="32"/>
        <v>0</v>
      </c>
      <c r="BT224" s="178"/>
      <c r="BV224" s="211">
        <f t="shared" si="33"/>
        <v>2</v>
      </c>
      <c r="BW224" s="212" t="str">
        <f t="shared" si="34"/>
        <v/>
      </c>
      <c r="BX224" s="213" t="str">
        <f t="shared" si="35"/>
        <v xml:space="preserve"> </v>
      </c>
      <c r="BY224" s="199"/>
      <c r="BZ224" s="249">
        <f>IF(AND(AY224&lt;&gt;"R",AY224&lt;&gt;"C",AY224&lt;&gt;"CF",AY224&lt;&gt;"F")=TRUE,BL224*'Q3'!$CA$20,IF(BS224="R",BL224,0))</f>
        <v>0</v>
      </c>
      <c r="CA224" s="249">
        <f>IF(AND(AY224&lt;&gt;"R",AY224&lt;&gt;"C",AY224&lt;&gt;"CF",AY224&lt;&gt;"F")=TRUE,BL224*'Q3'!$CA$21,IF(BS224="C",BL224,0))</f>
        <v>0</v>
      </c>
      <c r="CB224" s="249">
        <f>IF(AND(AY224&lt;&gt;"R",AY224&lt;&gt;"C",AY224&lt;&gt;"CF",AY224&lt;&gt;"F")=TRUE,BL224*'Q3'!$CA$22,IF(BS224="CF",BL224,0))</f>
        <v>0</v>
      </c>
      <c r="CC224" s="249">
        <f>IF(AND(AY224&lt;&gt;"R",AY224&lt;&gt;"C",AY224&lt;&gt;"CF",AY224&lt;&gt;"F")=TRUE,BL224*'Q3'!$CA$23,IF(BS224="F",BL224,0))</f>
        <v>0</v>
      </c>
      <c r="CD224" s="478">
        <f t="shared" si="36"/>
        <v>0</v>
      </c>
      <c r="CE224" s="29">
        <f>'O2'!B224</f>
        <v>0</v>
      </c>
      <c r="CF224" s="29">
        <f>'O2'!G224</f>
        <v>0</v>
      </c>
      <c r="CG224" s="29">
        <f>'O2'!AC224</f>
        <v>0</v>
      </c>
    </row>
    <row r="225" spans="2:85" ht="9.9499999999999993" customHeight="1">
      <c r="B225" s="867">
        <f>'O1'!B225</f>
        <v>0</v>
      </c>
      <c r="C225" s="868"/>
      <c r="D225" s="868"/>
      <c r="E225" s="868"/>
      <c r="F225" s="868"/>
      <c r="G225" s="869">
        <f>'O1'!G225</f>
        <v>0</v>
      </c>
      <c r="H225" s="869"/>
      <c r="I225" s="869"/>
      <c r="J225" s="869"/>
      <c r="K225" s="869"/>
      <c r="L225" s="869"/>
      <c r="M225" s="869"/>
      <c r="N225" s="869"/>
      <c r="O225" s="869"/>
      <c r="P225" s="869"/>
      <c r="Q225" s="869"/>
      <c r="R225" s="869"/>
      <c r="S225" s="869"/>
      <c r="T225" s="869"/>
      <c r="U225" s="869"/>
      <c r="V225" s="869"/>
      <c r="W225" s="869"/>
      <c r="X225" s="869"/>
      <c r="Y225" s="869"/>
      <c r="Z225" s="869"/>
      <c r="AA225" s="869"/>
      <c r="AB225" s="869"/>
      <c r="AC225" s="870">
        <f>'O1'!AC225</f>
        <v>0</v>
      </c>
      <c r="AD225" s="870"/>
      <c r="AE225" s="870"/>
      <c r="AF225" s="782">
        <f>'O1'!AF225</f>
        <v>0</v>
      </c>
      <c r="AG225" s="782"/>
      <c r="AH225" s="782"/>
      <c r="AI225" s="782"/>
      <c r="AJ225" s="782"/>
      <c r="AK225" s="782">
        <f>'O2'!AK225</f>
        <v>0</v>
      </c>
      <c r="AL225" s="782"/>
      <c r="AM225" s="782"/>
      <c r="AN225" s="782"/>
      <c r="AO225" s="782"/>
      <c r="AP225" s="782"/>
      <c r="AQ225" s="782"/>
      <c r="AR225" s="851">
        <f t="shared" si="28"/>
        <v>0</v>
      </c>
      <c r="AS225" s="851"/>
      <c r="AT225" s="851"/>
      <c r="AU225" s="851"/>
      <c r="AV225" s="851"/>
      <c r="AW225" s="851"/>
      <c r="AX225" s="851"/>
      <c r="AY225" s="373">
        <f>'O1'!BI225</f>
        <v>0</v>
      </c>
      <c r="AZ225" s="709">
        <f t="shared" si="29"/>
        <v>0</v>
      </c>
      <c r="BA225" s="709"/>
      <c r="BB225" s="709"/>
      <c r="BC225" s="709"/>
      <c r="BD225" s="709"/>
      <c r="BE225" s="709">
        <f t="shared" si="30"/>
        <v>0</v>
      </c>
      <c r="BF225" s="709"/>
      <c r="BG225" s="709"/>
      <c r="BH225" s="709"/>
      <c r="BI225" s="709"/>
      <c r="BJ225" s="709"/>
      <c r="BK225" s="709"/>
      <c r="BL225" s="782">
        <f t="shared" si="31"/>
        <v>0</v>
      </c>
      <c r="BM225" s="782"/>
      <c r="BN225" s="782"/>
      <c r="BO225" s="782"/>
      <c r="BP225" s="782"/>
      <c r="BQ225" s="782"/>
      <c r="BR225" s="782"/>
      <c r="BS225" s="564">
        <f t="shared" si="32"/>
        <v>0</v>
      </c>
      <c r="BT225" s="178"/>
      <c r="BV225" s="211">
        <f t="shared" si="33"/>
        <v>2</v>
      </c>
      <c r="BW225" s="212" t="str">
        <f t="shared" si="34"/>
        <v/>
      </c>
      <c r="BX225" s="213" t="str">
        <f t="shared" si="35"/>
        <v xml:space="preserve"> </v>
      </c>
      <c r="BY225" s="199"/>
      <c r="BZ225" s="249">
        <f>IF(AND(AY225&lt;&gt;"R",AY225&lt;&gt;"C",AY225&lt;&gt;"CF",AY225&lt;&gt;"F")=TRUE,BL225*'Q3'!$CA$20,IF(BS225="R",BL225,0))</f>
        <v>0</v>
      </c>
      <c r="CA225" s="249">
        <f>IF(AND(AY225&lt;&gt;"R",AY225&lt;&gt;"C",AY225&lt;&gt;"CF",AY225&lt;&gt;"F")=TRUE,BL225*'Q3'!$CA$21,IF(BS225="C",BL225,0))</f>
        <v>0</v>
      </c>
      <c r="CB225" s="249">
        <f>IF(AND(AY225&lt;&gt;"R",AY225&lt;&gt;"C",AY225&lt;&gt;"CF",AY225&lt;&gt;"F")=TRUE,BL225*'Q3'!$CA$22,IF(BS225="CF",BL225,0))</f>
        <v>0</v>
      </c>
      <c r="CC225" s="249">
        <f>IF(AND(AY225&lt;&gt;"R",AY225&lt;&gt;"C",AY225&lt;&gt;"CF",AY225&lt;&gt;"F")=TRUE,BL225*'Q3'!$CA$23,IF(BS225="F",BL225,0))</f>
        <v>0</v>
      </c>
      <c r="CD225" s="478">
        <f t="shared" si="36"/>
        <v>0</v>
      </c>
      <c r="CE225" s="29">
        <f>'O2'!B225</f>
        <v>0</v>
      </c>
      <c r="CF225" s="29">
        <f>'O2'!G225</f>
        <v>0</v>
      </c>
      <c r="CG225" s="29">
        <f>'O2'!AC225</f>
        <v>0</v>
      </c>
    </row>
    <row r="226" spans="2:85" ht="9.9499999999999993" customHeight="1">
      <c r="B226" s="867">
        <f>'O1'!B226</f>
        <v>0</v>
      </c>
      <c r="C226" s="868"/>
      <c r="D226" s="868"/>
      <c r="E226" s="868"/>
      <c r="F226" s="868"/>
      <c r="G226" s="869">
        <f>'O1'!G226</f>
        <v>0</v>
      </c>
      <c r="H226" s="869"/>
      <c r="I226" s="869"/>
      <c r="J226" s="869"/>
      <c r="K226" s="869"/>
      <c r="L226" s="869"/>
      <c r="M226" s="869"/>
      <c r="N226" s="869"/>
      <c r="O226" s="869"/>
      <c r="P226" s="869"/>
      <c r="Q226" s="869"/>
      <c r="R226" s="869"/>
      <c r="S226" s="869"/>
      <c r="T226" s="869"/>
      <c r="U226" s="869"/>
      <c r="V226" s="869"/>
      <c r="W226" s="869"/>
      <c r="X226" s="869"/>
      <c r="Y226" s="869"/>
      <c r="Z226" s="869"/>
      <c r="AA226" s="869"/>
      <c r="AB226" s="869"/>
      <c r="AC226" s="870">
        <f>'O1'!AC226</f>
        <v>0</v>
      </c>
      <c r="AD226" s="870"/>
      <c r="AE226" s="870"/>
      <c r="AF226" s="782">
        <f>'O1'!AF226</f>
        <v>0</v>
      </c>
      <c r="AG226" s="782"/>
      <c r="AH226" s="782"/>
      <c r="AI226" s="782"/>
      <c r="AJ226" s="782"/>
      <c r="AK226" s="782">
        <f>'O2'!AK226</f>
        <v>0</v>
      </c>
      <c r="AL226" s="782"/>
      <c r="AM226" s="782"/>
      <c r="AN226" s="782"/>
      <c r="AO226" s="782"/>
      <c r="AP226" s="782"/>
      <c r="AQ226" s="782"/>
      <c r="AR226" s="851">
        <f t="shared" si="28"/>
        <v>0</v>
      </c>
      <c r="AS226" s="851"/>
      <c r="AT226" s="851"/>
      <c r="AU226" s="851"/>
      <c r="AV226" s="851"/>
      <c r="AW226" s="851"/>
      <c r="AX226" s="851"/>
      <c r="AY226" s="373">
        <f>'O1'!BI226</f>
        <v>0</v>
      </c>
      <c r="AZ226" s="709">
        <f t="shared" si="29"/>
        <v>0</v>
      </c>
      <c r="BA226" s="709"/>
      <c r="BB226" s="709"/>
      <c r="BC226" s="709"/>
      <c r="BD226" s="709"/>
      <c r="BE226" s="709">
        <f t="shared" si="30"/>
        <v>0</v>
      </c>
      <c r="BF226" s="709"/>
      <c r="BG226" s="709"/>
      <c r="BH226" s="709"/>
      <c r="BI226" s="709"/>
      <c r="BJ226" s="709"/>
      <c r="BK226" s="709"/>
      <c r="BL226" s="782">
        <f t="shared" si="31"/>
        <v>0</v>
      </c>
      <c r="BM226" s="782"/>
      <c r="BN226" s="782"/>
      <c r="BO226" s="782"/>
      <c r="BP226" s="782"/>
      <c r="BQ226" s="782"/>
      <c r="BR226" s="782"/>
      <c r="BS226" s="564">
        <f t="shared" si="32"/>
        <v>0</v>
      </c>
      <c r="BT226" s="178"/>
      <c r="BV226" s="211">
        <f t="shared" si="33"/>
        <v>2</v>
      </c>
      <c r="BW226" s="212" t="str">
        <f t="shared" si="34"/>
        <v/>
      </c>
      <c r="BX226" s="213" t="str">
        <f t="shared" si="35"/>
        <v xml:space="preserve"> </v>
      </c>
      <c r="BY226" s="199"/>
      <c r="BZ226" s="249">
        <f>IF(AND(AY226&lt;&gt;"R",AY226&lt;&gt;"C",AY226&lt;&gt;"CF",AY226&lt;&gt;"F")=TRUE,BL226*'Q3'!$CA$20,IF(BS226="R",BL226,0))</f>
        <v>0</v>
      </c>
      <c r="CA226" s="249">
        <f>IF(AND(AY226&lt;&gt;"R",AY226&lt;&gt;"C",AY226&lt;&gt;"CF",AY226&lt;&gt;"F")=TRUE,BL226*'Q3'!$CA$21,IF(BS226="C",BL226,0))</f>
        <v>0</v>
      </c>
      <c r="CB226" s="249">
        <f>IF(AND(AY226&lt;&gt;"R",AY226&lt;&gt;"C",AY226&lt;&gt;"CF",AY226&lt;&gt;"F")=TRUE,BL226*'Q3'!$CA$22,IF(BS226="CF",BL226,0))</f>
        <v>0</v>
      </c>
      <c r="CC226" s="249">
        <f>IF(AND(AY226&lt;&gt;"R",AY226&lt;&gt;"C",AY226&lt;&gt;"CF",AY226&lt;&gt;"F")=TRUE,BL226*'Q3'!$CA$23,IF(BS226="F",BL226,0))</f>
        <v>0</v>
      </c>
      <c r="CD226" s="478">
        <f t="shared" si="36"/>
        <v>0</v>
      </c>
      <c r="CE226" s="29">
        <f>'O2'!B226</f>
        <v>0</v>
      </c>
      <c r="CF226" s="29">
        <f>'O2'!G226</f>
        <v>0</v>
      </c>
      <c r="CG226" s="29">
        <f>'O2'!AC226</f>
        <v>0</v>
      </c>
    </row>
    <row r="227" spans="2:85" ht="9.9499999999999993" customHeight="1">
      <c r="B227" s="867">
        <f>'O1'!B227</f>
        <v>0</v>
      </c>
      <c r="C227" s="868"/>
      <c r="D227" s="868"/>
      <c r="E227" s="868"/>
      <c r="F227" s="868"/>
      <c r="G227" s="869">
        <f>'O1'!G227</f>
        <v>0</v>
      </c>
      <c r="H227" s="869"/>
      <c r="I227" s="869"/>
      <c r="J227" s="869"/>
      <c r="K227" s="869"/>
      <c r="L227" s="869"/>
      <c r="M227" s="869"/>
      <c r="N227" s="869"/>
      <c r="O227" s="869"/>
      <c r="P227" s="869"/>
      <c r="Q227" s="869"/>
      <c r="R227" s="869"/>
      <c r="S227" s="869"/>
      <c r="T227" s="869"/>
      <c r="U227" s="869"/>
      <c r="V227" s="869"/>
      <c r="W227" s="869"/>
      <c r="X227" s="869"/>
      <c r="Y227" s="869"/>
      <c r="Z227" s="869"/>
      <c r="AA227" s="869"/>
      <c r="AB227" s="869"/>
      <c r="AC227" s="870">
        <f>'O1'!AC227</f>
        <v>0</v>
      </c>
      <c r="AD227" s="870"/>
      <c r="AE227" s="870"/>
      <c r="AF227" s="782">
        <f>'O1'!AF227</f>
        <v>0</v>
      </c>
      <c r="AG227" s="782"/>
      <c r="AH227" s="782"/>
      <c r="AI227" s="782"/>
      <c r="AJ227" s="782"/>
      <c r="AK227" s="782">
        <f>'O2'!AK227</f>
        <v>0</v>
      </c>
      <c r="AL227" s="782"/>
      <c r="AM227" s="782"/>
      <c r="AN227" s="782"/>
      <c r="AO227" s="782"/>
      <c r="AP227" s="782"/>
      <c r="AQ227" s="782"/>
      <c r="AR227" s="851">
        <f t="shared" si="28"/>
        <v>0</v>
      </c>
      <c r="AS227" s="851"/>
      <c r="AT227" s="851"/>
      <c r="AU227" s="851"/>
      <c r="AV227" s="851"/>
      <c r="AW227" s="851"/>
      <c r="AX227" s="851"/>
      <c r="AY227" s="373">
        <f>'O1'!BI227</f>
        <v>0</v>
      </c>
      <c r="AZ227" s="709">
        <f t="shared" si="29"/>
        <v>0</v>
      </c>
      <c r="BA227" s="709"/>
      <c r="BB227" s="709"/>
      <c r="BC227" s="709"/>
      <c r="BD227" s="709"/>
      <c r="BE227" s="709">
        <f t="shared" si="30"/>
        <v>0</v>
      </c>
      <c r="BF227" s="709"/>
      <c r="BG227" s="709"/>
      <c r="BH227" s="709"/>
      <c r="BI227" s="709"/>
      <c r="BJ227" s="709"/>
      <c r="BK227" s="709"/>
      <c r="BL227" s="782">
        <f t="shared" si="31"/>
        <v>0</v>
      </c>
      <c r="BM227" s="782"/>
      <c r="BN227" s="782"/>
      <c r="BO227" s="782"/>
      <c r="BP227" s="782"/>
      <c r="BQ227" s="782"/>
      <c r="BR227" s="782"/>
      <c r="BS227" s="564">
        <f t="shared" si="32"/>
        <v>0</v>
      </c>
      <c r="BT227" s="178"/>
      <c r="BV227" s="211">
        <f t="shared" si="33"/>
        <v>2</v>
      </c>
      <c r="BW227" s="212" t="str">
        <f t="shared" si="34"/>
        <v/>
      </c>
      <c r="BX227" s="213" t="str">
        <f t="shared" si="35"/>
        <v xml:space="preserve"> </v>
      </c>
      <c r="BY227" s="199"/>
      <c r="BZ227" s="249">
        <f>IF(AND(AY227&lt;&gt;"R",AY227&lt;&gt;"C",AY227&lt;&gt;"CF",AY227&lt;&gt;"F")=TRUE,BL227*'Q3'!$CA$20,IF(BS227="R",BL227,0))</f>
        <v>0</v>
      </c>
      <c r="CA227" s="249">
        <f>IF(AND(AY227&lt;&gt;"R",AY227&lt;&gt;"C",AY227&lt;&gt;"CF",AY227&lt;&gt;"F")=TRUE,BL227*'Q3'!$CA$21,IF(BS227="C",BL227,0))</f>
        <v>0</v>
      </c>
      <c r="CB227" s="249">
        <f>IF(AND(AY227&lt;&gt;"R",AY227&lt;&gt;"C",AY227&lt;&gt;"CF",AY227&lt;&gt;"F")=TRUE,BL227*'Q3'!$CA$22,IF(BS227="CF",BL227,0))</f>
        <v>0</v>
      </c>
      <c r="CC227" s="249">
        <f>IF(AND(AY227&lt;&gt;"R",AY227&lt;&gt;"C",AY227&lt;&gt;"CF",AY227&lt;&gt;"F")=TRUE,BL227*'Q3'!$CA$23,IF(BS227="F",BL227,0))</f>
        <v>0</v>
      </c>
      <c r="CD227" s="478">
        <f t="shared" si="36"/>
        <v>0</v>
      </c>
      <c r="CE227" s="29">
        <f>'O2'!B227</f>
        <v>0</v>
      </c>
      <c r="CF227" s="29">
        <f>'O2'!G227</f>
        <v>0</v>
      </c>
      <c r="CG227" s="29">
        <f>'O2'!AC227</f>
        <v>0</v>
      </c>
    </row>
    <row r="228" spans="2:85" ht="9.9499999999999993" customHeight="1">
      <c r="B228" s="867">
        <f>'O1'!B228</f>
        <v>0</v>
      </c>
      <c r="C228" s="868"/>
      <c r="D228" s="868"/>
      <c r="E228" s="868"/>
      <c r="F228" s="868"/>
      <c r="G228" s="869">
        <f>'O1'!G228</f>
        <v>0</v>
      </c>
      <c r="H228" s="869"/>
      <c r="I228" s="869"/>
      <c r="J228" s="869"/>
      <c r="K228" s="869"/>
      <c r="L228" s="869"/>
      <c r="M228" s="869"/>
      <c r="N228" s="869"/>
      <c r="O228" s="869"/>
      <c r="P228" s="869"/>
      <c r="Q228" s="869"/>
      <c r="R228" s="869"/>
      <c r="S228" s="869"/>
      <c r="T228" s="869"/>
      <c r="U228" s="869"/>
      <c r="V228" s="869"/>
      <c r="W228" s="869"/>
      <c r="X228" s="869"/>
      <c r="Y228" s="869"/>
      <c r="Z228" s="869"/>
      <c r="AA228" s="869"/>
      <c r="AB228" s="869"/>
      <c r="AC228" s="870">
        <f>'O1'!AC228</f>
        <v>0</v>
      </c>
      <c r="AD228" s="870"/>
      <c r="AE228" s="870"/>
      <c r="AF228" s="782">
        <f>'O1'!AF228</f>
        <v>0</v>
      </c>
      <c r="AG228" s="782"/>
      <c r="AH228" s="782"/>
      <c r="AI228" s="782"/>
      <c r="AJ228" s="782"/>
      <c r="AK228" s="782">
        <f>'O2'!AK228</f>
        <v>0</v>
      </c>
      <c r="AL228" s="782"/>
      <c r="AM228" s="782"/>
      <c r="AN228" s="782"/>
      <c r="AO228" s="782"/>
      <c r="AP228" s="782"/>
      <c r="AQ228" s="782"/>
      <c r="AR228" s="851">
        <f t="shared" si="28"/>
        <v>0</v>
      </c>
      <c r="AS228" s="851"/>
      <c r="AT228" s="851"/>
      <c r="AU228" s="851"/>
      <c r="AV228" s="851"/>
      <c r="AW228" s="851"/>
      <c r="AX228" s="851"/>
      <c r="AY228" s="373">
        <f>'O1'!BI228</f>
        <v>0</v>
      </c>
      <c r="AZ228" s="709">
        <f t="shared" si="29"/>
        <v>0</v>
      </c>
      <c r="BA228" s="709"/>
      <c r="BB228" s="709"/>
      <c r="BC228" s="709"/>
      <c r="BD228" s="709"/>
      <c r="BE228" s="709">
        <f t="shared" si="30"/>
        <v>0</v>
      </c>
      <c r="BF228" s="709"/>
      <c r="BG228" s="709"/>
      <c r="BH228" s="709"/>
      <c r="BI228" s="709"/>
      <c r="BJ228" s="709"/>
      <c r="BK228" s="709"/>
      <c r="BL228" s="782">
        <f t="shared" si="31"/>
        <v>0</v>
      </c>
      <c r="BM228" s="782"/>
      <c r="BN228" s="782"/>
      <c r="BO228" s="782"/>
      <c r="BP228" s="782"/>
      <c r="BQ228" s="782"/>
      <c r="BR228" s="782"/>
      <c r="BS228" s="564">
        <f t="shared" si="32"/>
        <v>0</v>
      </c>
      <c r="BT228" s="178"/>
      <c r="BV228" s="211">
        <f t="shared" si="33"/>
        <v>2</v>
      </c>
      <c r="BW228" s="212" t="str">
        <f t="shared" si="34"/>
        <v/>
      </c>
      <c r="BX228" s="213" t="str">
        <f t="shared" si="35"/>
        <v xml:space="preserve"> </v>
      </c>
      <c r="BY228" s="199"/>
      <c r="BZ228" s="249">
        <f>IF(AND(AY228&lt;&gt;"R",AY228&lt;&gt;"C",AY228&lt;&gt;"CF",AY228&lt;&gt;"F")=TRUE,BL228*'Q3'!$CA$20,IF(BS228="R",BL228,0))</f>
        <v>0</v>
      </c>
      <c r="CA228" s="249">
        <f>IF(AND(AY228&lt;&gt;"R",AY228&lt;&gt;"C",AY228&lt;&gt;"CF",AY228&lt;&gt;"F")=TRUE,BL228*'Q3'!$CA$21,IF(BS228="C",BL228,0))</f>
        <v>0</v>
      </c>
      <c r="CB228" s="249">
        <f>IF(AND(AY228&lt;&gt;"R",AY228&lt;&gt;"C",AY228&lt;&gt;"CF",AY228&lt;&gt;"F")=TRUE,BL228*'Q3'!$CA$22,IF(BS228="CF",BL228,0))</f>
        <v>0</v>
      </c>
      <c r="CC228" s="249">
        <f>IF(AND(AY228&lt;&gt;"R",AY228&lt;&gt;"C",AY228&lt;&gt;"CF",AY228&lt;&gt;"F")=TRUE,BL228*'Q3'!$CA$23,IF(BS228="F",BL228,0))</f>
        <v>0</v>
      </c>
      <c r="CD228" s="478">
        <f t="shared" si="36"/>
        <v>0</v>
      </c>
      <c r="CE228" s="29">
        <f>'O2'!B228</f>
        <v>0</v>
      </c>
      <c r="CF228" s="29">
        <f>'O2'!G228</f>
        <v>0</v>
      </c>
      <c r="CG228" s="29">
        <f>'O2'!AC228</f>
        <v>0</v>
      </c>
    </row>
    <row r="229" spans="2:85" ht="9.9499999999999993" customHeight="1">
      <c r="B229" s="867">
        <f>'O1'!B229</f>
        <v>0</v>
      </c>
      <c r="C229" s="868"/>
      <c r="D229" s="868"/>
      <c r="E229" s="868"/>
      <c r="F229" s="868"/>
      <c r="G229" s="869">
        <f>'O1'!G229</f>
        <v>0</v>
      </c>
      <c r="H229" s="869"/>
      <c r="I229" s="869"/>
      <c r="J229" s="869"/>
      <c r="K229" s="869"/>
      <c r="L229" s="869"/>
      <c r="M229" s="869"/>
      <c r="N229" s="869"/>
      <c r="O229" s="869"/>
      <c r="P229" s="869"/>
      <c r="Q229" s="869"/>
      <c r="R229" s="869"/>
      <c r="S229" s="869"/>
      <c r="T229" s="869"/>
      <c r="U229" s="869"/>
      <c r="V229" s="869"/>
      <c r="W229" s="869"/>
      <c r="X229" s="869"/>
      <c r="Y229" s="869"/>
      <c r="Z229" s="869"/>
      <c r="AA229" s="869"/>
      <c r="AB229" s="869"/>
      <c r="AC229" s="870">
        <f>'O1'!AC229</f>
        <v>0</v>
      </c>
      <c r="AD229" s="870"/>
      <c r="AE229" s="870"/>
      <c r="AF229" s="782">
        <f>'O1'!AF229</f>
        <v>0</v>
      </c>
      <c r="AG229" s="782"/>
      <c r="AH229" s="782"/>
      <c r="AI229" s="782"/>
      <c r="AJ229" s="782"/>
      <c r="AK229" s="782">
        <f>'O2'!AK229</f>
        <v>0</v>
      </c>
      <c r="AL229" s="782"/>
      <c r="AM229" s="782"/>
      <c r="AN229" s="782"/>
      <c r="AO229" s="782"/>
      <c r="AP229" s="782"/>
      <c r="AQ229" s="782"/>
      <c r="AR229" s="851">
        <f t="shared" si="28"/>
        <v>0</v>
      </c>
      <c r="AS229" s="851"/>
      <c r="AT229" s="851"/>
      <c r="AU229" s="851"/>
      <c r="AV229" s="851"/>
      <c r="AW229" s="851"/>
      <c r="AX229" s="851"/>
      <c r="AY229" s="373">
        <f>'O1'!BI229</f>
        <v>0</v>
      </c>
      <c r="AZ229" s="709">
        <f t="shared" si="29"/>
        <v>0</v>
      </c>
      <c r="BA229" s="709"/>
      <c r="BB229" s="709"/>
      <c r="BC229" s="709"/>
      <c r="BD229" s="709"/>
      <c r="BE229" s="709">
        <f t="shared" si="30"/>
        <v>0</v>
      </c>
      <c r="BF229" s="709"/>
      <c r="BG229" s="709"/>
      <c r="BH229" s="709"/>
      <c r="BI229" s="709"/>
      <c r="BJ229" s="709"/>
      <c r="BK229" s="709"/>
      <c r="BL229" s="782">
        <f t="shared" si="31"/>
        <v>0</v>
      </c>
      <c r="BM229" s="782"/>
      <c r="BN229" s="782"/>
      <c r="BO229" s="782"/>
      <c r="BP229" s="782"/>
      <c r="BQ229" s="782"/>
      <c r="BR229" s="782"/>
      <c r="BS229" s="564">
        <f t="shared" si="32"/>
        <v>0</v>
      </c>
      <c r="BT229" s="178"/>
      <c r="BV229" s="211">
        <f t="shared" si="33"/>
        <v>2</v>
      </c>
      <c r="BW229" s="212" t="str">
        <f t="shared" si="34"/>
        <v/>
      </c>
      <c r="BX229" s="213" t="str">
        <f t="shared" si="35"/>
        <v xml:space="preserve"> </v>
      </c>
      <c r="BY229" s="199"/>
      <c r="BZ229" s="249">
        <f>IF(AND(AY229&lt;&gt;"R",AY229&lt;&gt;"C",AY229&lt;&gt;"CF",AY229&lt;&gt;"F")=TRUE,BL229*'Q3'!$CA$20,IF(BS229="R",BL229,0))</f>
        <v>0</v>
      </c>
      <c r="CA229" s="249">
        <f>IF(AND(AY229&lt;&gt;"R",AY229&lt;&gt;"C",AY229&lt;&gt;"CF",AY229&lt;&gt;"F")=TRUE,BL229*'Q3'!$CA$21,IF(BS229="C",BL229,0))</f>
        <v>0</v>
      </c>
      <c r="CB229" s="249">
        <f>IF(AND(AY229&lt;&gt;"R",AY229&lt;&gt;"C",AY229&lt;&gt;"CF",AY229&lt;&gt;"F")=TRUE,BL229*'Q3'!$CA$22,IF(BS229="CF",BL229,0))</f>
        <v>0</v>
      </c>
      <c r="CC229" s="249">
        <f>IF(AND(AY229&lt;&gt;"R",AY229&lt;&gt;"C",AY229&lt;&gt;"CF",AY229&lt;&gt;"F")=TRUE,BL229*'Q3'!$CA$23,IF(BS229="F",BL229,0))</f>
        <v>0</v>
      </c>
      <c r="CD229" s="478">
        <f t="shared" si="36"/>
        <v>0</v>
      </c>
      <c r="CE229" s="29">
        <f>'O2'!B229</f>
        <v>0</v>
      </c>
      <c r="CF229" s="29">
        <f>'O2'!G229</f>
        <v>0</v>
      </c>
      <c r="CG229" s="29">
        <f>'O2'!AC229</f>
        <v>0</v>
      </c>
    </row>
    <row r="230" spans="2:85" ht="9.9499999999999993" customHeight="1">
      <c r="B230" s="867">
        <f>'O1'!B230</f>
        <v>0</v>
      </c>
      <c r="C230" s="868"/>
      <c r="D230" s="868"/>
      <c r="E230" s="868"/>
      <c r="F230" s="868"/>
      <c r="G230" s="869">
        <f>'O1'!G230</f>
        <v>0</v>
      </c>
      <c r="H230" s="869"/>
      <c r="I230" s="869"/>
      <c r="J230" s="869"/>
      <c r="K230" s="869"/>
      <c r="L230" s="869"/>
      <c r="M230" s="869"/>
      <c r="N230" s="869"/>
      <c r="O230" s="869"/>
      <c r="P230" s="869"/>
      <c r="Q230" s="869"/>
      <c r="R230" s="869"/>
      <c r="S230" s="869"/>
      <c r="T230" s="869"/>
      <c r="U230" s="869"/>
      <c r="V230" s="869"/>
      <c r="W230" s="869"/>
      <c r="X230" s="869"/>
      <c r="Y230" s="869"/>
      <c r="Z230" s="869"/>
      <c r="AA230" s="869"/>
      <c r="AB230" s="869"/>
      <c r="AC230" s="870">
        <f>'O1'!AC230</f>
        <v>0</v>
      </c>
      <c r="AD230" s="870"/>
      <c r="AE230" s="870"/>
      <c r="AF230" s="782">
        <f>'O1'!AF230</f>
        <v>0</v>
      </c>
      <c r="AG230" s="782"/>
      <c r="AH230" s="782"/>
      <c r="AI230" s="782"/>
      <c r="AJ230" s="782"/>
      <c r="AK230" s="782">
        <f>'O2'!AK230</f>
        <v>0</v>
      </c>
      <c r="AL230" s="782"/>
      <c r="AM230" s="782"/>
      <c r="AN230" s="782"/>
      <c r="AO230" s="782"/>
      <c r="AP230" s="782"/>
      <c r="AQ230" s="782"/>
      <c r="AR230" s="851">
        <f t="shared" si="28"/>
        <v>0</v>
      </c>
      <c r="AS230" s="851"/>
      <c r="AT230" s="851"/>
      <c r="AU230" s="851"/>
      <c r="AV230" s="851"/>
      <c r="AW230" s="851"/>
      <c r="AX230" s="851"/>
      <c r="AY230" s="373">
        <f>'O1'!BI230</f>
        <v>0</v>
      </c>
      <c r="AZ230" s="709">
        <f t="shared" si="29"/>
        <v>0</v>
      </c>
      <c r="BA230" s="709"/>
      <c r="BB230" s="709"/>
      <c r="BC230" s="709"/>
      <c r="BD230" s="709"/>
      <c r="BE230" s="709">
        <f t="shared" si="30"/>
        <v>0</v>
      </c>
      <c r="BF230" s="709"/>
      <c r="BG230" s="709"/>
      <c r="BH230" s="709"/>
      <c r="BI230" s="709"/>
      <c r="BJ230" s="709"/>
      <c r="BK230" s="709"/>
      <c r="BL230" s="782">
        <f t="shared" si="31"/>
        <v>0</v>
      </c>
      <c r="BM230" s="782"/>
      <c r="BN230" s="782"/>
      <c r="BO230" s="782"/>
      <c r="BP230" s="782"/>
      <c r="BQ230" s="782"/>
      <c r="BR230" s="782"/>
      <c r="BS230" s="564">
        <f t="shared" si="32"/>
        <v>0</v>
      </c>
      <c r="BT230" s="178"/>
      <c r="BV230" s="211">
        <f t="shared" si="33"/>
        <v>2</v>
      </c>
      <c r="BW230" s="212" t="str">
        <f t="shared" si="34"/>
        <v/>
      </c>
      <c r="BX230" s="213" t="str">
        <f t="shared" si="35"/>
        <v xml:space="preserve"> </v>
      </c>
      <c r="BY230" s="199"/>
      <c r="BZ230" s="249">
        <f>IF(AND(AY230&lt;&gt;"R",AY230&lt;&gt;"C",AY230&lt;&gt;"CF",AY230&lt;&gt;"F")=TRUE,BL230*'Q3'!$CA$20,IF(BS230="R",BL230,0))</f>
        <v>0</v>
      </c>
      <c r="CA230" s="249">
        <f>IF(AND(AY230&lt;&gt;"R",AY230&lt;&gt;"C",AY230&lt;&gt;"CF",AY230&lt;&gt;"F")=TRUE,BL230*'Q3'!$CA$21,IF(BS230="C",BL230,0))</f>
        <v>0</v>
      </c>
      <c r="CB230" s="249">
        <f>IF(AND(AY230&lt;&gt;"R",AY230&lt;&gt;"C",AY230&lt;&gt;"CF",AY230&lt;&gt;"F")=TRUE,BL230*'Q3'!$CA$22,IF(BS230="CF",BL230,0))</f>
        <v>0</v>
      </c>
      <c r="CC230" s="249">
        <f>IF(AND(AY230&lt;&gt;"R",AY230&lt;&gt;"C",AY230&lt;&gt;"CF",AY230&lt;&gt;"F")=TRUE,BL230*'Q3'!$CA$23,IF(BS230="F",BL230,0))</f>
        <v>0</v>
      </c>
      <c r="CD230" s="478">
        <f t="shared" si="36"/>
        <v>0</v>
      </c>
      <c r="CE230" s="29">
        <f>'O2'!B230</f>
        <v>0</v>
      </c>
      <c r="CF230" s="29">
        <f>'O2'!G230</f>
        <v>0</v>
      </c>
      <c r="CG230" s="29">
        <f>'O2'!AC230</f>
        <v>0</v>
      </c>
    </row>
    <row r="231" spans="2:85" ht="9.9499999999999993" customHeight="1">
      <c r="B231" s="867">
        <f>'O1'!B231</f>
        <v>0</v>
      </c>
      <c r="C231" s="868"/>
      <c r="D231" s="868"/>
      <c r="E231" s="868"/>
      <c r="F231" s="868"/>
      <c r="G231" s="869">
        <f>'O1'!G231</f>
        <v>0</v>
      </c>
      <c r="H231" s="869"/>
      <c r="I231" s="869"/>
      <c r="J231" s="869"/>
      <c r="K231" s="869"/>
      <c r="L231" s="869"/>
      <c r="M231" s="869"/>
      <c r="N231" s="869"/>
      <c r="O231" s="869"/>
      <c r="P231" s="869"/>
      <c r="Q231" s="869"/>
      <c r="R231" s="869"/>
      <c r="S231" s="869"/>
      <c r="T231" s="869"/>
      <c r="U231" s="869"/>
      <c r="V231" s="869"/>
      <c r="W231" s="869"/>
      <c r="X231" s="869"/>
      <c r="Y231" s="869"/>
      <c r="Z231" s="869"/>
      <c r="AA231" s="869"/>
      <c r="AB231" s="869"/>
      <c r="AC231" s="870">
        <f>'O1'!AC231</f>
        <v>0</v>
      </c>
      <c r="AD231" s="870"/>
      <c r="AE231" s="870"/>
      <c r="AF231" s="782">
        <f>'O1'!AF231</f>
        <v>0</v>
      </c>
      <c r="AG231" s="782"/>
      <c r="AH231" s="782"/>
      <c r="AI231" s="782"/>
      <c r="AJ231" s="782"/>
      <c r="AK231" s="782">
        <f>'O2'!AK231</f>
        <v>0</v>
      </c>
      <c r="AL231" s="782"/>
      <c r="AM231" s="782"/>
      <c r="AN231" s="782"/>
      <c r="AO231" s="782"/>
      <c r="AP231" s="782"/>
      <c r="AQ231" s="782"/>
      <c r="AR231" s="851">
        <f t="shared" si="28"/>
        <v>0</v>
      </c>
      <c r="AS231" s="851"/>
      <c r="AT231" s="851"/>
      <c r="AU231" s="851"/>
      <c r="AV231" s="851"/>
      <c r="AW231" s="851"/>
      <c r="AX231" s="851"/>
      <c r="AY231" s="373">
        <f>'O1'!BI231</f>
        <v>0</v>
      </c>
      <c r="AZ231" s="709">
        <f t="shared" si="29"/>
        <v>0</v>
      </c>
      <c r="BA231" s="709"/>
      <c r="BB231" s="709"/>
      <c r="BC231" s="709"/>
      <c r="BD231" s="709"/>
      <c r="BE231" s="709">
        <f t="shared" si="30"/>
        <v>0</v>
      </c>
      <c r="BF231" s="709"/>
      <c r="BG231" s="709"/>
      <c r="BH231" s="709"/>
      <c r="BI231" s="709"/>
      <c r="BJ231" s="709"/>
      <c r="BK231" s="709"/>
      <c r="BL231" s="782">
        <f t="shared" si="31"/>
        <v>0</v>
      </c>
      <c r="BM231" s="782"/>
      <c r="BN231" s="782"/>
      <c r="BO231" s="782"/>
      <c r="BP231" s="782"/>
      <c r="BQ231" s="782"/>
      <c r="BR231" s="782"/>
      <c r="BS231" s="564">
        <f t="shared" si="32"/>
        <v>0</v>
      </c>
      <c r="BT231" s="178"/>
      <c r="BV231" s="211">
        <f t="shared" si="33"/>
        <v>2</v>
      </c>
      <c r="BW231" s="212" t="str">
        <f t="shared" si="34"/>
        <v/>
      </c>
      <c r="BX231" s="213" t="str">
        <f t="shared" si="35"/>
        <v xml:space="preserve"> </v>
      </c>
      <c r="BY231" s="199"/>
      <c r="BZ231" s="249">
        <f>IF(AND(AY231&lt;&gt;"R",AY231&lt;&gt;"C",AY231&lt;&gt;"CF",AY231&lt;&gt;"F")=TRUE,BL231*'Q3'!$CA$20,IF(BS231="R",BL231,0))</f>
        <v>0</v>
      </c>
      <c r="CA231" s="249">
        <f>IF(AND(AY231&lt;&gt;"R",AY231&lt;&gt;"C",AY231&lt;&gt;"CF",AY231&lt;&gt;"F")=TRUE,BL231*'Q3'!$CA$21,IF(BS231="C",BL231,0))</f>
        <v>0</v>
      </c>
      <c r="CB231" s="249">
        <f>IF(AND(AY231&lt;&gt;"R",AY231&lt;&gt;"C",AY231&lt;&gt;"CF",AY231&lt;&gt;"F")=TRUE,BL231*'Q3'!$CA$22,IF(BS231="CF",BL231,0))</f>
        <v>0</v>
      </c>
      <c r="CC231" s="249">
        <f>IF(AND(AY231&lt;&gt;"R",AY231&lt;&gt;"C",AY231&lt;&gt;"CF",AY231&lt;&gt;"F")=TRUE,BL231*'Q3'!$CA$23,IF(BS231="F",BL231,0))</f>
        <v>0</v>
      </c>
      <c r="CD231" s="478">
        <f t="shared" si="36"/>
        <v>0</v>
      </c>
      <c r="CE231" s="29">
        <f>'O2'!B231</f>
        <v>0</v>
      </c>
      <c r="CF231" s="29">
        <f>'O2'!G231</f>
        <v>0</v>
      </c>
      <c r="CG231" s="29">
        <f>'O2'!AC231</f>
        <v>0</v>
      </c>
    </row>
    <row r="232" spans="2:85" ht="9.9499999999999993" customHeight="1">
      <c r="B232" s="867">
        <f>'O1'!B232</f>
        <v>0</v>
      </c>
      <c r="C232" s="868"/>
      <c r="D232" s="868"/>
      <c r="E232" s="868"/>
      <c r="F232" s="868"/>
      <c r="G232" s="869">
        <f>'O1'!G232</f>
        <v>0</v>
      </c>
      <c r="H232" s="869"/>
      <c r="I232" s="869"/>
      <c r="J232" s="869"/>
      <c r="K232" s="869"/>
      <c r="L232" s="869"/>
      <c r="M232" s="869"/>
      <c r="N232" s="869"/>
      <c r="O232" s="869"/>
      <c r="P232" s="869"/>
      <c r="Q232" s="869"/>
      <c r="R232" s="869"/>
      <c r="S232" s="869"/>
      <c r="T232" s="869"/>
      <c r="U232" s="869"/>
      <c r="V232" s="869"/>
      <c r="W232" s="869"/>
      <c r="X232" s="869"/>
      <c r="Y232" s="869"/>
      <c r="Z232" s="869"/>
      <c r="AA232" s="869"/>
      <c r="AB232" s="869"/>
      <c r="AC232" s="870">
        <f>'O1'!AC232</f>
        <v>0</v>
      </c>
      <c r="AD232" s="870"/>
      <c r="AE232" s="870"/>
      <c r="AF232" s="782">
        <f>'O1'!AF232</f>
        <v>0</v>
      </c>
      <c r="AG232" s="782"/>
      <c r="AH232" s="782"/>
      <c r="AI232" s="782"/>
      <c r="AJ232" s="782"/>
      <c r="AK232" s="782">
        <f>'O2'!AK232</f>
        <v>0</v>
      </c>
      <c r="AL232" s="782"/>
      <c r="AM232" s="782"/>
      <c r="AN232" s="782"/>
      <c r="AO232" s="782"/>
      <c r="AP232" s="782"/>
      <c r="AQ232" s="782"/>
      <c r="AR232" s="851">
        <f t="shared" si="28"/>
        <v>0</v>
      </c>
      <c r="AS232" s="851"/>
      <c r="AT232" s="851"/>
      <c r="AU232" s="851"/>
      <c r="AV232" s="851"/>
      <c r="AW232" s="851"/>
      <c r="AX232" s="851"/>
      <c r="AY232" s="373">
        <f>'O1'!BI232</f>
        <v>0</v>
      </c>
      <c r="AZ232" s="709">
        <f t="shared" si="29"/>
        <v>0</v>
      </c>
      <c r="BA232" s="709"/>
      <c r="BB232" s="709"/>
      <c r="BC232" s="709"/>
      <c r="BD232" s="709"/>
      <c r="BE232" s="709">
        <f t="shared" si="30"/>
        <v>0</v>
      </c>
      <c r="BF232" s="709"/>
      <c r="BG232" s="709"/>
      <c r="BH232" s="709"/>
      <c r="BI232" s="709"/>
      <c r="BJ232" s="709"/>
      <c r="BK232" s="709"/>
      <c r="BL232" s="782">
        <f t="shared" si="31"/>
        <v>0</v>
      </c>
      <c r="BM232" s="782"/>
      <c r="BN232" s="782"/>
      <c r="BO232" s="782"/>
      <c r="BP232" s="782"/>
      <c r="BQ232" s="782"/>
      <c r="BR232" s="782"/>
      <c r="BS232" s="564">
        <f t="shared" si="32"/>
        <v>0</v>
      </c>
      <c r="BT232" s="178"/>
      <c r="BV232" s="211">
        <f t="shared" si="33"/>
        <v>2</v>
      </c>
      <c r="BW232" s="212" t="str">
        <f t="shared" si="34"/>
        <v/>
      </c>
      <c r="BX232" s="213" t="str">
        <f t="shared" si="35"/>
        <v xml:space="preserve"> </v>
      </c>
      <c r="BY232" s="199"/>
      <c r="BZ232" s="249">
        <f>IF(AND(AY232&lt;&gt;"R",AY232&lt;&gt;"C",AY232&lt;&gt;"CF",AY232&lt;&gt;"F")=TRUE,BL232*'Q3'!$CA$20,IF(BS232="R",BL232,0))</f>
        <v>0</v>
      </c>
      <c r="CA232" s="249">
        <f>IF(AND(AY232&lt;&gt;"R",AY232&lt;&gt;"C",AY232&lt;&gt;"CF",AY232&lt;&gt;"F")=TRUE,BL232*'Q3'!$CA$21,IF(BS232="C",BL232,0))</f>
        <v>0</v>
      </c>
      <c r="CB232" s="249">
        <f>IF(AND(AY232&lt;&gt;"R",AY232&lt;&gt;"C",AY232&lt;&gt;"CF",AY232&lt;&gt;"F")=TRUE,BL232*'Q3'!$CA$22,IF(BS232="CF",BL232,0))</f>
        <v>0</v>
      </c>
      <c r="CC232" s="249">
        <f>IF(AND(AY232&lt;&gt;"R",AY232&lt;&gt;"C",AY232&lt;&gt;"CF",AY232&lt;&gt;"F")=TRUE,BL232*'Q3'!$CA$23,IF(BS232="F",BL232,0))</f>
        <v>0</v>
      </c>
      <c r="CD232" s="478">
        <f t="shared" si="36"/>
        <v>0</v>
      </c>
      <c r="CE232" s="29">
        <f>'O2'!B232</f>
        <v>0</v>
      </c>
      <c r="CF232" s="29">
        <f>'O2'!G232</f>
        <v>0</v>
      </c>
      <c r="CG232" s="29">
        <f>'O2'!AC232</f>
        <v>0</v>
      </c>
    </row>
    <row r="233" spans="2:85" ht="9.9499999999999993" customHeight="1">
      <c r="B233" s="867">
        <f>'O1'!B233</f>
        <v>0</v>
      </c>
      <c r="C233" s="868"/>
      <c r="D233" s="868"/>
      <c r="E233" s="868"/>
      <c r="F233" s="868"/>
      <c r="G233" s="869">
        <f>'O1'!G233</f>
        <v>0</v>
      </c>
      <c r="H233" s="869"/>
      <c r="I233" s="869"/>
      <c r="J233" s="869"/>
      <c r="K233" s="869"/>
      <c r="L233" s="869"/>
      <c r="M233" s="869"/>
      <c r="N233" s="869"/>
      <c r="O233" s="869"/>
      <c r="P233" s="869"/>
      <c r="Q233" s="869"/>
      <c r="R233" s="869"/>
      <c r="S233" s="869"/>
      <c r="T233" s="869"/>
      <c r="U233" s="869"/>
      <c r="V233" s="869"/>
      <c r="W233" s="869"/>
      <c r="X233" s="869"/>
      <c r="Y233" s="869"/>
      <c r="Z233" s="869"/>
      <c r="AA233" s="869"/>
      <c r="AB233" s="869"/>
      <c r="AC233" s="870">
        <f>'O1'!AC233</f>
        <v>0</v>
      </c>
      <c r="AD233" s="870"/>
      <c r="AE233" s="870"/>
      <c r="AF233" s="782">
        <f>'O1'!AF233</f>
        <v>0</v>
      </c>
      <c r="AG233" s="782"/>
      <c r="AH233" s="782"/>
      <c r="AI233" s="782"/>
      <c r="AJ233" s="782"/>
      <c r="AK233" s="782">
        <f>'O2'!AK233</f>
        <v>0</v>
      </c>
      <c r="AL233" s="782"/>
      <c r="AM233" s="782"/>
      <c r="AN233" s="782"/>
      <c r="AO233" s="782"/>
      <c r="AP233" s="782"/>
      <c r="AQ233" s="782"/>
      <c r="AR233" s="851">
        <f t="shared" si="28"/>
        <v>0</v>
      </c>
      <c r="AS233" s="851"/>
      <c r="AT233" s="851"/>
      <c r="AU233" s="851"/>
      <c r="AV233" s="851"/>
      <c r="AW233" s="851"/>
      <c r="AX233" s="851"/>
      <c r="AY233" s="373">
        <f>'O1'!BI233</f>
        <v>0</v>
      </c>
      <c r="AZ233" s="709">
        <f t="shared" si="29"/>
        <v>0</v>
      </c>
      <c r="BA233" s="709"/>
      <c r="BB233" s="709"/>
      <c r="BC233" s="709"/>
      <c r="BD233" s="709"/>
      <c r="BE233" s="709">
        <f t="shared" si="30"/>
        <v>0</v>
      </c>
      <c r="BF233" s="709"/>
      <c r="BG233" s="709"/>
      <c r="BH233" s="709"/>
      <c r="BI233" s="709"/>
      <c r="BJ233" s="709"/>
      <c r="BK233" s="709"/>
      <c r="BL233" s="782">
        <f t="shared" si="31"/>
        <v>0</v>
      </c>
      <c r="BM233" s="782"/>
      <c r="BN233" s="782"/>
      <c r="BO233" s="782"/>
      <c r="BP233" s="782"/>
      <c r="BQ233" s="782"/>
      <c r="BR233" s="782"/>
      <c r="BS233" s="564">
        <f t="shared" si="32"/>
        <v>0</v>
      </c>
      <c r="BT233" s="178"/>
      <c r="BV233" s="211">
        <f t="shared" si="33"/>
        <v>2</v>
      </c>
      <c r="BW233" s="212" t="str">
        <f t="shared" si="34"/>
        <v/>
      </c>
      <c r="BX233" s="213" t="str">
        <f t="shared" si="35"/>
        <v xml:space="preserve"> </v>
      </c>
      <c r="BY233" s="199"/>
      <c r="BZ233" s="249">
        <f>IF(AND(AY233&lt;&gt;"R",AY233&lt;&gt;"C",AY233&lt;&gt;"CF",AY233&lt;&gt;"F")=TRUE,BL233*'Q3'!$CA$20,IF(BS233="R",BL233,0))</f>
        <v>0</v>
      </c>
      <c r="CA233" s="249">
        <f>IF(AND(AY233&lt;&gt;"R",AY233&lt;&gt;"C",AY233&lt;&gt;"CF",AY233&lt;&gt;"F")=TRUE,BL233*'Q3'!$CA$21,IF(BS233="C",BL233,0))</f>
        <v>0</v>
      </c>
      <c r="CB233" s="249">
        <f>IF(AND(AY233&lt;&gt;"R",AY233&lt;&gt;"C",AY233&lt;&gt;"CF",AY233&lt;&gt;"F")=TRUE,BL233*'Q3'!$CA$22,IF(BS233="CF",BL233,0))</f>
        <v>0</v>
      </c>
      <c r="CC233" s="249">
        <f>IF(AND(AY233&lt;&gt;"R",AY233&lt;&gt;"C",AY233&lt;&gt;"CF",AY233&lt;&gt;"F")=TRUE,BL233*'Q3'!$CA$23,IF(BS233="F",BL233,0))</f>
        <v>0</v>
      </c>
      <c r="CD233" s="478">
        <f t="shared" si="36"/>
        <v>0</v>
      </c>
      <c r="CE233" s="29">
        <f>'O2'!B233</f>
        <v>0</v>
      </c>
      <c r="CF233" s="29">
        <f>'O2'!G233</f>
        <v>0</v>
      </c>
      <c r="CG233" s="29">
        <f>'O2'!AC233</f>
        <v>0</v>
      </c>
    </row>
    <row r="234" spans="2:85" ht="9.9499999999999993" customHeight="1">
      <c r="B234" s="867">
        <f>'O1'!B234</f>
        <v>0</v>
      </c>
      <c r="C234" s="868"/>
      <c r="D234" s="868"/>
      <c r="E234" s="868"/>
      <c r="F234" s="868"/>
      <c r="G234" s="869">
        <f>'O1'!G234</f>
        <v>0</v>
      </c>
      <c r="H234" s="869"/>
      <c r="I234" s="869"/>
      <c r="J234" s="869"/>
      <c r="K234" s="869"/>
      <c r="L234" s="869"/>
      <c r="M234" s="869"/>
      <c r="N234" s="869"/>
      <c r="O234" s="869"/>
      <c r="P234" s="869"/>
      <c r="Q234" s="869"/>
      <c r="R234" s="869"/>
      <c r="S234" s="869"/>
      <c r="T234" s="869"/>
      <c r="U234" s="869"/>
      <c r="V234" s="869"/>
      <c r="W234" s="869"/>
      <c r="X234" s="869"/>
      <c r="Y234" s="869"/>
      <c r="Z234" s="869"/>
      <c r="AA234" s="869"/>
      <c r="AB234" s="869"/>
      <c r="AC234" s="870">
        <f>'O1'!AC234</f>
        <v>0</v>
      </c>
      <c r="AD234" s="870"/>
      <c r="AE234" s="870"/>
      <c r="AF234" s="782">
        <f>'O1'!AF234</f>
        <v>0</v>
      </c>
      <c r="AG234" s="782"/>
      <c r="AH234" s="782"/>
      <c r="AI234" s="782"/>
      <c r="AJ234" s="782"/>
      <c r="AK234" s="782">
        <f>'O2'!AK234</f>
        <v>0</v>
      </c>
      <c r="AL234" s="782"/>
      <c r="AM234" s="782"/>
      <c r="AN234" s="782"/>
      <c r="AO234" s="782"/>
      <c r="AP234" s="782"/>
      <c r="AQ234" s="782"/>
      <c r="AR234" s="851">
        <f t="shared" si="28"/>
        <v>0</v>
      </c>
      <c r="AS234" s="851"/>
      <c r="AT234" s="851"/>
      <c r="AU234" s="851"/>
      <c r="AV234" s="851"/>
      <c r="AW234" s="851"/>
      <c r="AX234" s="851"/>
      <c r="AY234" s="373">
        <f>'O1'!BI234</f>
        <v>0</v>
      </c>
      <c r="AZ234" s="709">
        <f t="shared" si="29"/>
        <v>0</v>
      </c>
      <c r="BA234" s="709"/>
      <c r="BB234" s="709"/>
      <c r="BC234" s="709"/>
      <c r="BD234" s="709"/>
      <c r="BE234" s="709">
        <f t="shared" si="30"/>
        <v>0</v>
      </c>
      <c r="BF234" s="709"/>
      <c r="BG234" s="709"/>
      <c r="BH234" s="709"/>
      <c r="BI234" s="709"/>
      <c r="BJ234" s="709"/>
      <c r="BK234" s="709"/>
      <c r="BL234" s="782">
        <f t="shared" si="31"/>
        <v>0</v>
      </c>
      <c r="BM234" s="782"/>
      <c r="BN234" s="782"/>
      <c r="BO234" s="782"/>
      <c r="BP234" s="782"/>
      <c r="BQ234" s="782"/>
      <c r="BR234" s="782"/>
      <c r="BS234" s="564">
        <f t="shared" si="32"/>
        <v>0</v>
      </c>
      <c r="BT234" s="178"/>
      <c r="BV234" s="211">
        <f t="shared" si="33"/>
        <v>2</v>
      </c>
      <c r="BW234" s="212" t="str">
        <f t="shared" si="34"/>
        <v/>
      </c>
      <c r="BX234" s="213" t="str">
        <f t="shared" si="35"/>
        <v xml:space="preserve"> </v>
      </c>
      <c r="BY234" s="199"/>
      <c r="BZ234" s="249">
        <f>IF(AND(AY234&lt;&gt;"R",AY234&lt;&gt;"C",AY234&lt;&gt;"CF",AY234&lt;&gt;"F")=TRUE,BL234*'Q3'!$CA$20,IF(BS234="R",BL234,0))</f>
        <v>0</v>
      </c>
      <c r="CA234" s="249">
        <f>IF(AND(AY234&lt;&gt;"R",AY234&lt;&gt;"C",AY234&lt;&gt;"CF",AY234&lt;&gt;"F")=TRUE,BL234*'Q3'!$CA$21,IF(BS234="C",BL234,0))</f>
        <v>0</v>
      </c>
      <c r="CB234" s="249">
        <f>IF(AND(AY234&lt;&gt;"R",AY234&lt;&gt;"C",AY234&lt;&gt;"CF",AY234&lt;&gt;"F")=TRUE,BL234*'Q3'!$CA$22,IF(BS234="CF",BL234,0))</f>
        <v>0</v>
      </c>
      <c r="CC234" s="249">
        <f>IF(AND(AY234&lt;&gt;"R",AY234&lt;&gt;"C",AY234&lt;&gt;"CF",AY234&lt;&gt;"F")=TRUE,BL234*'Q3'!$CA$23,IF(BS234="F",BL234,0))</f>
        <v>0</v>
      </c>
      <c r="CD234" s="478">
        <f t="shared" si="36"/>
        <v>0</v>
      </c>
      <c r="CE234" s="29">
        <f>'O2'!B234</f>
        <v>0</v>
      </c>
      <c r="CF234" s="29">
        <f>'O2'!G234</f>
        <v>0</v>
      </c>
      <c r="CG234" s="29">
        <f>'O2'!AC234</f>
        <v>0</v>
      </c>
    </row>
    <row r="235" spans="2:85" ht="9.9499999999999993" customHeight="1">
      <c r="B235" s="867">
        <f>'O1'!B235</f>
        <v>0</v>
      </c>
      <c r="C235" s="868"/>
      <c r="D235" s="868"/>
      <c r="E235" s="868"/>
      <c r="F235" s="868"/>
      <c r="G235" s="869">
        <f>'O1'!G235</f>
        <v>0</v>
      </c>
      <c r="H235" s="869"/>
      <c r="I235" s="869"/>
      <c r="J235" s="869"/>
      <c r="K235" s="869"/>
      <c r="L235" s="869"/>
      <c r="M235" s="869"/>
      <c r="N235" s="869"/>
      <c r="O235" s="869"/>
      <c r="P235" s="869"/>
      <c r="Q235" s="869"/>
      <c r="R235" s="869"/>
      <c r="S235" s="869"/>
      <c r="T235" s="869"/>
      <c r="U235" s="869"/>
      <c r="V235" s="869"/>
      <c r="W235" s="869"/>
      <c r="X235" s="869"/>
      <c r="Y235" s="869"/>
      <c r="Z235" s="869"/>
      <c r="AA235" s="869"/>
      <c r="AB235" s="869"/>
      <c r="AC235" s="870">
        <f>'O1'!AC235</f>
        <v>0</v>
      </c>
      <c r="AD235" s="870"/>
      <c r="AE235" s="870"/>
      <c r="AF235" s="782">
        <f>'O1'!AF235</f>
        <v>0</v>
      </c>
      <c r="AG235" s="782"/>
      <c r="AH235" s="782"/>
      <c r="AI235" s="782"/>
      <c r="AJ235" s="782"/>
      <c r="AK235" s="782">
        <f>'O2'!AK235</f>
        <v>0</v>
      </c>
      <c r="AL235" s="782"/>
      <c r="AM235" s="782"/>
      <c r="AN235" s="782"/>
      <c r="AO235" s="782"/>
      <c r="AP235" s="782"/>
      <c r="AQ235" s="782"/>
      <c r="AR235" s="851">
        <f t="shared" si="28"/>
        <v>0</v>
      </c>
      <c r="AS235" s="851"/>
      <c r="AT235" s="851"/>
      <c r="AU235" s="851"/>
      <c r="AV235" s="851"/>
      <c r="AW235" s="851"/>
      <c r="AX235" s="851"/>
      <c r="AY235" s="373">
        <f>'O1'!BI235</f>
        <v>0</v>
      </c>
      <c r="AZ235" s="709">
        <f t="shared" si="29"/>
        <v>0</v>
      </c>
      <c r="BA235" s="709"/>
      <c r="BB235" s="709"/>
      <c r="BC235" s="709"/>
      <c r="BD235" s="709"/>
      <c r="BE235" s="709">
        <f t="shared" si="30"/>
        <v>0</v>
      </c>
      <c r="BF235" s="709"/>
      <c r="BG235" s="709"/>
      <c r="BH235" s="709"/>
      <c r="BI235" s="709"/>
      <c r="BJ235" s="709"/>
      <c r="BK235" s="709"/>
      <c r="BL235" s="782">
        <f t="shared" si="31"/>
        <v>0</v>
      </c>
      <c r="BM235" s="782"/>
      <c r="BN235" s="782"/>
      <c r="BO235" s="782"/>
      <c r="BP235" s="782"/>
      <c r="BQ235" s="782"/>
      <c r="BR235" s="782"/>
      <c r="BS235" s="564">
        <f t="shared" si="32"/>
        <v>0</v>
      </c>
      <c r="BT235" s="178"/>
      <c r="BV235" s="211">
        <f t="shared" si="33"/>
        <v>2</v>
      </c>
      <c r="BW235" s="212" t="str">
        <f t="shared" si="34"/>
        <v/>
      </c>
      <c r="BX235" s="213" t="str">
        <f t="shared" si="35"/>
        <v xml:space="preserve"> </v>
      </c>
      <c r="BY235" s="199"/>
      <c r="BZ235" s="249">
        <f>IF(AND(AY235&lt;&gt;"R",AY235&lt;&gt;"C",AY235&lt;&gt;"CF",AY235&lt;&gt;"F")=TRUE,BL235*'Q3'!$CA$20,IF(BS235="R",BL235,0))</f>
        <v>0</v>
      </c>
      <c r="CA235" s="249">
        <f>IF(AND(AY235&lt;&gt;"R",AY235&lt;&gt;"C",AY235&lt;&gt;"CF",AY235&lt;&gt;"F")=TRUE,BL235*'Q3'!$CA$21,IF(BS235="C",BL235,0))</f>
        <v>0</v>
      </c>
      <c r="CB235" s="249">
        <f>IF(AND(AY235&lt;&gt;"R",AY235&lt;&gt;"C",AY235&lt;&gt;"CF",AY235&lt;&gt;"F")=TRUE,BL235*'Q3'!$CA$22,IF(BS235="CF",BL235,0))</f>
        <v>0</v>
      </c>
      <c r="CC235" s="249">
        <f>IF(AND(AY235&lt;&gt;"R",AY235&lt;&gt;"C",AY235&lt;&gt;"CF",AY235&lt;&gt;"F")=TRUE,BL235*'Q3'!$CA$23,IF(BS235="F",BL235,0))</f>
        <v>0</v>
      </c>
      <c r="CD235" s="478">
        <f t="shared" si="36"/>
        <v>0</v>
      </c>
      <c r="CE235" s="29">
        <f>'O2'!B235</f>
        <v>0</v>
      </c>
      <c r="CF235" s="29">
        <f>'O2'!G235</f>
        <v>0</v>
      </c>
      <c r="CG235" s="29">
        <f>'O2'!AC235</f>
        <v>0</v>
      </c>
    </row>
    <row r="236" spans="2:85" ht="9.9499999999999993" customHeight="1">
      <c r="B236" s="867">
        <f>'O1'!B236</f>
        <v>0</v>
      </c>
      <c r="C236" s="868"/>
      <c r="D236" s="868"/>
      <c r="E236" s="868"/>
      <c r="F236" s="868"/>
      <c r="G236" s="869">
        <f>'O1'!G236</f>
        <v>0</v>
      </c>
      <c r="H236" s="869"/>
      <c r="I236" s="869"/>
      <c r="J236" s="869"/>
      <c r="K236" s="869"/>
      <c r="L236" s="869"/>
      <c r="M236" s="869"/>
      <c r="N236" s="869"/>
      <c r="O236" s="869"/>
      <c r="P236" s="869"/>
      <c r="Q236" s="869"/>
      <c r="R236" s="869"/>
      <c r="S236" s="869"/>
      <c r="T236" s="869"/>
      <c r="U236" s="869"/>
      <c r="V236" s="869"/>
      <c r="W236" s="869"/>
      <c r="X236" s="869"/>
      <c r="Y236" s="869"/>
      <c r="Z236" s="869"/>
      <c r="AA236" s="869"/>
      <c r="AB236" s="869"/>
      <c r="AC236" s="870">
        <f>'O1'!AC236</f>
        <v>0</v>
      </c>
      <c r="AD236" s="870"/>
      <c r="AE236" s="870"/>
      <c r="AF236" s="782">
        <f>'O1'!AF236</f>
        <v>0</v>
      </c>
      <c r="AG236" s="782"/>
      <c r="AH236" s="782"/>
      <c r="AI236" s="782"/>
      <c r="AJ236" s="782"/>
      <c r="AK236" s="782">
        <f>'O2'!AK236</f>
        <v>0</v>
      </c>
      <c r="AL236" s="782"/>
      <c r="AM236" s="782"/>
      <c r="AN236" s="782"/>
      <c r="AO236" s="782"/>
      <c r="AP236" s="782"/>
      <c r="AQ236" s="782"/>
      <c r="AR236" s="851">
        <f t="shared" si="28"/>
        <v>0</v>
      </c>
      <c r="AS236" s="851"/>
      <c r="AT236" s="851"/>
      <c r="AU236" s="851"/>
      <c r="AV236" s="851"/>
      <c r="AW236" s="851"/>
      <c r="AX236" s="851"/>
      <c r="AY236" s="373">
        <f>'O1'!BI236</f>
        <v>0</v>
      </c>
      <c r="AZ236" s="709">
        <f t="shared" si="29"/>
        <v>0</v>
      </c>
      <c r="BA236" s="709"/>
      <c r="BB236" s="709"/>
      <c r="BC236" s="709"/>
      <c r="BD236" s="709"/>
      <c r="BE236" s="709">
        <f t="shared" si="30"/>
        <v>0</v>
      </c>
      <c r="BF236" s="709"/>
      <c r="BG236" s="709"/>
      <c r="BH236" s="709"/>
      <c r="BI236" s="709"/>
      <c r="BJ236" s="709"/>
      <c r="BK236" s="709"/>
      <c r="BL236" s="782">
        <f t="shared" si="31"/>
        <v>0</v>
      </c>
      <c r="BM236" s="782"/>
      <c r="BN236" s="782"/>
      <c r="BO236" s="782"/>
      <c r="BP236" s="782"/>
      <c r="BQ236" s="782"/>
      <c r="BR236" s="782"/>
      <c r="BS236" s="564">
        <f t="shared" si="32"/>
        <v>0</v>
      </c>
      <c r="BT236" s="178"/>
      <c r="BV236" s="211">
        <f t="shared" si="33"/>
        <v>2</v>
      </c>
      <c r="BW236" s="212" t="str">
        <f t="shared" si="34"/>
        <v/>
      </c>
      <c r="BX236" s="213" t="str">
        <f t="shared" si="35"/>
        <v xml:space="preserve"> </v>
      </c>
      <c r="BY236" s="199"/>
      <c r="BZ236" s="249">
        <f>IF(AND(AY236&lt;&gt;"R",AY236&lt;&gt;"C",AY236&lt;&gt;"CF",AY236&lt;&gt;"F")=TRUE,BL236*'Q3'!$CA$20,IF(BS236="R",BL236,0))</f>
        <v>0</v>
      </c>
      <c r="CA236" s="249">
        <f>IF(AND(AY236&lt;&gt;"R",AY236&lt;&gt;"C",AY236&lt;&gt;"CF",AY236&lt;&gt;"F")=TRUE,BL236*'Q3'!$CA$21,IF(BS236="C",BL236,0))</f>
        <v>0</v>
      </c>
      <c r="CB236" s="249">
        <f>IF(AND(AY236&lt;&gt;"R",AY236&lt;&gt;"C",AY236&lt;&gt;"CF",AY236&lt;&gt;"F")=TRUE,BL236*'Q3'!$CA$22,IF(BS236="CF",BL236,0))</f>
        <v>0</v>
      </c>
      <c r="CC236" s="249">
        <f>IF(AND(AY236&lt;&gt;"R",AY236&lt;&gt;"C",AY236&lt;&gt;"CF",AY236&lt;&gt;"F")=TRUE,BL236*'Q3'!$CA$23,IF(BS236="F",BL236,0))</f>
        <v>0</v>
      </c>
      <c r="CD236" s="478">
        <f t="shared" si="36"/>
        <v>0</v>
      </c>
      <c r="CE236" s="29">
        <f>'O2'!B236</f>
        <v>0</v>
      </c>
      <c r="CF236" s="29">
        <f>'O2'!G236</f>
        <v>0</v>
      </c>
      <c r="CG236" s="29">
        <f>'O2'!AC236</f>
        <v>0</v>
      </c>
    </row>
    <row r="237" spans="2:85" ht="9.9499999999999993" customHeight="1">
      <c r="B237" s="867">
        <f>'O1'!B237</f>
        <v>0</v>
      </c>
      <c r="C237" s="868"/>
      <c r="D237" s="868"/>
      <c r="E237" s="868"/>
      <c r="F237" s="868"/>
      <c r="G237" s="869">
        <f>'O1'!G237</f>
        <v>0</v>
      </c>
      <c r="H237" s="869"/>
      <c r="I237" s="869"/>
      <c r="J237" s="869"/>
      <c r="K237" s="869"/>
      <c r="L237" s="869"/>
      <c r="M237" s="869"/>
      <c r="N237" s="869"/>
      <c r="O237" s="869"/>
      <c r="P237" s="869"/>
      <c r="Q237" s="869"/>
      <c r="R237" s="869"/>
      <c r="S237" s="869"/>
      <c r="T237" s="869"/>
      <c r="U237" s="869"/>
      <c r="V237" s="869"/>
      <c r="W237" s="869"/>
      <c r="X237" s="869"/>
      <c r="Y237" s="869"/>
      <c r="Z237" s="869"/>
      <c r="AA237" s="869"/>
      <c r="AB237" s="869"/>
      <c r="AC237" s="870">
        <f>'O1'!AC237</f>
        <v>0</v>
      </c>
      <c r="AD237" s="870"/>
      <c r="AE237" s="870"/>
      <c r="AF237" s="782">
        <f>'O1'!AF237</f>
        <v>0</v>
      </c>
      <c r="AG237" s="782"/>
      <c r="AH237" s="782"/>
      <c r="AI237" s="782"/>
      <c r="AJ237" s="782"/>
      <c r="AK237" s="782">
        <f>'O2'!AK237</f>
        <v>0</v>
      </c>
      <c r="AL237" s="782"/>
      <c r="AM237" s="782"/>
      <c r="AN237" s="782"/>
      <c r="AO237" s="782"/>
      <c r="AP237" s="782"/>
      <c r="AQ237" s="782"/>
      <c r="AR237" s="851">
        <f t="shared" si="28"/>
        <v>0</v>
      </c>
      <c r="AS237" s="851"/>
      <c r="AT237" s="851"/>
      <c r="AU237" s="851"/>
      <c r="AV237" s="851"/>
      <c r="AW237" s="851"/>
      <c r="AX237" s="851"/>
      <c r="AY237" s="373">
        <f>'O1'!BI237</f>
        <v>0</v>
      </c>
      <c r="AZ237" s="709">
        <f t="shared" si="29"/>
        <v>0</v>
      </c>
      <c r="BA237" s="709"/>
      <c r="BB237" s="709"/>
      <c r="BC237" s="709"/>
      <c r="BD237" s="709"/>
      <c r="BE237" s="709">
        <f t="shared" si="30"/>
        <v>0</v>
      </c>
      <c r="BF237" s="709"/>
      <c r="BG237" s="709"/>
      <c r="BH237" s="709"/>
      <c r="BI237" s="709"/>
      <c r="BJ237" s="709"/>
      <c r="BK237" s="709"/>
      <c r="BL237" s="782">
        <f t="shared" si="31"/>
        <v>0</v>
      </c>
      <c r="BM237" s="782"/>
      <c r="BN237" s="782"/>
      <c r="BO237" s="782"/>
      <c r="BP237" s="782"/>
      <c r="BQ237" s="782"/>
      <c r="BR237" s="782"/>
      <c r="BS237" s="564">
        <f t="shared" si="32"/>
        <v>0</v>
      </c>
      <c r="BT237" s="178"/>
      <c r="BV237" s="211">
        <f t="shared" si="33"/>
        <v>2</v>
      </c>
      <c r="BW237" s="212" t="str">
        <f t="shared" si="34"/>
        <v/>
      </c>
      <c r="BX237" s="213" t="str">
        <f t="shared" si="35"/>
        <v xml:space="preserve"> </v>
      </c>
      <c r="BY237" s="199"/>
      <c r="BZ237" s="249">
        <f>IF(AND(AY237&lt;&gt;"R",AY237&lt;&gt;"C",AY237&lt;&gt;"CF",AY237&lt;&gt;"F")=TRUE,BL237*'Q3'!$CA$20,IF(BS237="R",BL237,0))</f>
        <v>0</v>
      </c>
      <c r="CA237" s="249">
        <f>IF(AND(AY237&lt;&gt;"R",AY237&lt;&gt;"C",AY237&lt;&gt;"CF",AY237&lt;&gt;"F")=TRUE,BL237*'Q3'!$CA$21,IF(BS237="C",BL237,0))</f>
        <v>0</v>
      </c>
      <c r="CB237" s="249">
        <f>IF(AND(AY237&lt;&gt;"R",AY237&lt;&gt;"C",AY237&lt;&gt;"CF",AY237&lt;&gt;"F")=TRUE,BL237*'Q3'!$CA$22,IF(BS237="CF",BL237,0))</f>
        <v>0</v>
      </c>
      <c r="CC237" s="249">
        <f>IF(AND(AY237&lt;&gt;"R",AY237&lt;&gt;"C",AY237&lt;&gt;"CF",AY237&lt;&gt;"F")=TRUE,BL237*'Q3'!$CA$23,IF(BS237="F",BL237,0))</f>
        <v>0</v>
      </c>
      <c r="CD237" s="478">
        <f t="shared" si="36"/>
        <v>0</v>
      </c>
      <c r="CE237" s="29">
        <f>'O2'!B237</f>
        <v>0</v>
      </c>
      <c r="CF237" s="29">
        <f>'O2'!G237</f>
        <v>0</v>
      </c>
      <c r="CG237" s="29">
        <f>'O2'!AC237</f>
        <v>0</v>
      </c>
    </row>
    <row r="238" spans="2:85" ht="9.9499999999999993" customHeight="1">
      <c r="B238" s="867">
        <f>'O1'!B238</f>
        <v>0</v>
      </c>
      <c r="C238" s="868"/>
      <c r="D238" s="868"/>
      <c r="E238" s="868"/>
      <c r="F238" s="868"/>
      <c r="G238" s="869">
        <f>'O1'!G238</f>
        <v>0</v>
      </c>
      <c r="H238" s="869"/>
      <c r="I238" s="869"/>
      <c r="J238" s="869"/>
      <c r="K238" s="869"/>
      <c r="L238" s="869"/>
      <c r="M238" s="869"/>
      <c r="N238" s="869"/>
      <c r="O238" s="869"/>
      <c r="P238" s="869"/>
      <c r="Q238" s="869"/>
      <c r="R238" s="869"/>
      <c r="S238" s="869"/>
      <c r="T238" s="869"/>
      <c r="U238" s="869"/>
      <c r="V238" s="869"/>
      <c r="W238" s="869"/>
      <c r="X238" s="869"/>
      <c r="Y238" s="869"/>
      <c r="Z238" s="869"/>
      <c r="AA238" s="869"/>
      <c r="AB238" s="869"/>
      <c r="AC238" s="870">
        <f>'O1'!AC238</f>
        <v>0</v>
      </c>
      <c r="AD238" s="870"/>
      <c r="AE238" s="870"/>
      <c r="AF238" s="782">
        <f>'O1'!AF238</f>
        <v>0</v>
      </c>
      <c r="AG238" s="782"/>
      <c r="AH238" s="782"/>
      <c r="AI238" s="782"/>
      <c r="AJ238" s="782"/>
      <c r="AK238" s="782">
        <f>'O2'!AK238</f>
        <v>0</v>
      </c>
      <c r="AL238" s="782"/>
      <c r="AM238" s="782"/>
      <c r="AN238" s="782"/>
      <c r="AO238" s="782"/>
      <c r="AP238" s="782"/>
      <c r="AQ238" s="782"/>
      <c r="AR238" s="851">
        <f t="shared" si="28"/>
        <v>0</v>
      </c>
      <c r="AS238" s="851"/>
      <c r="AT238" s="851"/>
      <c r="AU238" s="851"/>
      <c r="AV238" s="851"/>
      <c r="AW238" s="851"/>
      <c r="AX238" s="851"/>
      <c r="AY238" s="373">
        <f>'O1'!BI238</f>
        <v>0</v>
      </c>
      <c r="AZ238" s="709">
        <f t="shared" si="29"/>
        <v>0</v>
      </c>
      <c r="BA238" s="709"/>
      <c r="BB238" s="709"/>
      <c r="BC238" s="709"/>
      <c r="BD238" s="709"/>
      <c r="BE238" s="709">
        <f t="shared" si="30"/>
        <v>0</v>
      </c>
      <c r="BF238" s="709"/>
      <c r="BG238" s="709"/>
      <c r="BH238" s="709"/>
      <c r="BI238" s="709"/>
      <c r="BJ238" s="709"/>
      <c r="BK238" s="709"/>
      <c r="BL238" s="782">
        <f t="shared" si="31"/>
        <v>0</v>
      </c>
      <c r="BM238" s="782"/>
      <c r="BN238" s="782"/>
      <c r="BO238" s="782"/>
      <c r="BP238" s="782"/>
      <c r="BQ238" s="782"/>
      <c r="BR238" s="782"/>
      <c r="BS238" s="564">
        <f t="shared" si="32"/>
        <v>0</v>
      </c>
      <c r="BT238" s="178"/>
      <c r="BV238" s="211">
        <f t="shared" si="33"/>
        <v>2</v>
      </c>
      <c r="BW238" s="212" t="str">
        <f t="shared" si="34"/>
        <v/>
      </c>
      <c r="BX238" s="213" t="str">
        <f t="shared" si="35"/>
        <v xml:space="preserve"> </v>
      </c>
      <c r="BY238" s="199"/>
      <c r="BZ238" s="249">
        <f>IF(AND(AY238&lt;&gt;"R",AY238&lt;&gt;"C",AY238&lt;&gt;"CF",AY238&lt;&gt;"F")=TRUE,BL238*'Q3'!$CA$20,IF(BS238="R",BL238,0))</f>
        <v>0</v>
      </c>
      <c r="CA238" s="249">
        <f>IF(AND(AY238&lt;&gt;"R",AY238&lt;&gt;"C",AY238&lt;&gt;"CF",AY238&lt;&gt;"F")=TRUE,BL238*'Q3'!$CA$21,IF(BS238="C",BL238,0))</f>
        <v>0</v>
      </c>
      <c r="CB238" s="249">
        <f>IF(AND(AY238&lt;&gt;"R",AY238&lt;&gt;"C",AY238&lt;&gt;"CF",AY238&lt;&gt;"F")=TRUE,BL238*'Q3'!$CA$22,IF(BS238="CF",BL238,0))</f>
        <v>0</v>
      </c>
      <c r="CC238" s="249">
        <f>IF(AND(AY238&lt;&gt;"R",AY238&lt;&gt;"C",AY238&lt;&gt;"CF",AY238&lt;&gt;"F")=TRUE,BL238*'Q3'!$CA$23,IF(BS238="F",BL238,0))</f>
        <v>0</v>
      </c>
      <c r="CD238" s="478">
        <f t="shared" si="36"/>
        <v>0</v>
      </c>
      <c r="CE238" s="29">
        <f>'O2'!B238</f>
        <v>0</v>
      </c>
      <c r="CF238" s="29">
        <f>'O2'!G238</f>
        <v>0</v>
      </c>
      <c r="CG238" s="29">
        <f>'O2'!AC238</f>
        <v>0</v>
      </c>
    </row>
    <row r="239" spans="2:85" ht="9.9499999999999993" customHeight="1">
      <c r="B239" s="867">
        <f>'O1'!B239</f>
        <v>0</v>
      </c>
      <c r="C239" s="868"/>
      <c r="D239" s="868"/>
      <c r="E239" s="868"/>
      <c r="F239" s="868"/>
      <c r="G239" s="869">
        <f>'O1'!G239</f>
        <v>0</v>
      </c>
      <c r="H239" s="869"/>
      <c r="I239" s="869"/>
      <c r="J239" s="869"/>
      <c r="K239" s="869"/>
      <c r="L239" s="869"/>
      <c r="M239" s="869"/>
      <c r="N239" s="869"/>
      <c r="O239" s="869"/>
      <c r="P239" s="869"/>
      <c r="Q239" s="869"/>
      <c r="R239" s="869"/>
      <c r="S239" s="869"/>
      <c r="T239" s="869"/>
      <c r="U239" s="869"/>
      <c r="V239" s="869"/>
      <c r="W239" s="869"/>
      <c r="X239" s="869"/>
      <c r="Y239" s="869"/>
      <c r="Z239" s="869"/>
      <c r="AA239" s="869"/>
      <c r="AB239" s="869"/>
      <c r="AC239" s="870">
        <f>'O1'!AC239</f>
        <v>0</v>
      </c>
      <c r="AD239" s="870"/>
      <c r="AE239" s="870"/>
      <c r="AF239" s="782">
        <f>'O1'!AF239</f>
        <v>0</v>
      </c>
      <c r="AG239" s="782"/>
      <c r="AH239" s="782"/>
      <c r="AI239" s="782"/>
      <c r="AJ239" s="782"/>
      <c r="AK239" s="782">
        <f>'O2'!AK239</f>
        <v>0</v>
      </c>
      <c r="AL239" s="782"/>
      <c r="AM239" s="782"/>
      <c r="AN239" s="782"/>
      <c r="AO239" s="782"/>
      <c r="AP239" s="782"/>
      <c r="AQ239" s="782"/>
      <c r="AR239" s="851">
        <f t="shared" si="28"/>
        <v>0</v>
      </c>
      <c r="AS239" s="851"/>
      <c r="AT239" s="851"/>
      <c r="AU239" s="851"/>
      <c r="AV239" s="851"/>
      <c r="AW239" s="851"/>
      <c r="AX239" s="851"/>
      <c r="AY239" s="373">
        <f>'O1'!BI239</f>
        <v>0</v>
      </c>
      <c r="AZ239" s="709">
        <f t="shared" si="29"/>
        <v>0</v>
      </c>
      <c r="BA239" s="709"/>
      <c r="BB239" s="709"/>
      <c r="BC239" s="709"/>
      <c r="BD239" s="709"/>
      <c r="BE239" s="709">
        <f t="shared" si="30"/>
        <v>0</v>
      </c>
      <c r="BF239" s="709"/>
      <c r="BG239" s="709"/>
      <c r="BH239" s="709"/>
      <c r="BI239" s="709"/>
      <c r="BJ239" s="709"/>
      <c r="BK239" s="709"/>
      <c r="BL239" s="782">
        <f t="shared" si="31"/>
        <v>0</v>
      </c>
      <c r="BM239" s="782"/>
      <c r="BN239" s="782"/>
      <c r="BO239" s="782"/>
      <c r="BP239" s="782"/>
      <c r="BQ239" s="782"/>
      <c r="BR239" s="782"/>
      <c r="BS239" s="564">
        <f t="shared" si="32"/>
        <v>0</v>
      </c>
      <c r="BT239" s="178"/>
      <c r="BV239" s="211">
        <f t="shared" si="33"/>
        <v>2</v>
      </c>
      <c r="BW239" s="212" t="str">
        <f t="shared" si="34"/>
        <v/>
      </c>
      <c r="BX239" s="213" t="str">
        <f t="shared" si="35"/>
        <v xml:space="preserve"> </v>
      </c>
      <c r="BY239" s="199"/>
      <c r="BZ239" s="249">
        <f>IF(AND(AY239&lt;&gt;"R",AY239&lt;&gt;"C",AY239&lt;&gt;"CF",AY239&lt;&gt;"F")=TRUE,BL239*'Q3'!$CA$20,IF(BS239="R",BL239,0))</f>
        <v>0</v>
      </c>
      <c r="CA239" s="249">
        <f>IF(AND(AY239&lt;&gt;"R",AY239&lt;&gt;"C",AY239&lt;&gt;"CF",AY239&lt;&gt;"F")=TRUE,BL239*'Q3'!$CA$21,IF(BS239="C",BL239,0))</f>
        <v>0</v>
      </c>
      <c r="CB239" s="249">
        <f>IF(AND(AY239&lt;&gt;"R",AY239&lt;&gt;"C",AY239&lt;&gt;"CF",AY239&lt;&gt;"F")=TRUE,BL239*'Q3'!$CA$22,IF(BS239="CF",BL239,0))</f>
        <v>0</v>
      </c>
      <c r="CC239" s="249">
        <f>IF(AND(AY239&lt;&gt;"R",AY239&lt;&gt;"C",AY239&lt;&gt;"CF",AY239&lt;&gt;"F")=TRUE,BL239*'Q3'!$CA$23,IF(BS239="F",BL239,0))</f>
        <v>0</v>
      </c>
      <c r="CD239" s="478">
        <f t="shared" si="36"/>
        <v>0</v>
      </c>
      <c r="CE239" s="29">
        <f>'O2'!B239</f>
        <v>0</v>
      </c>
      <c r="CF239" s="29">
        <f>'O2'!G239</f>
        <v>0</v>
      </c>
      <c r="CG239" s="29">
        <f>'O2'!AC239</f>
        <v>0</v>
      </c>
    </row>
    <row r="240" spans="2:85" ht="9.9499999999999993" customHeight="1">
      <c r="B240" s="867">
        <f>'O1'!B240</f>
        <v>0</v>
      </c>
      <c r="C240" s="868"/>
      <c r="D240" s="868"/>
      <c r="E240" s="868"/>
      <c r="F240" s="868"/>
      <c r="G240" s="869">
        <f>'O1'!G240</f>
        <v>0</v>
      </c>
      <c r="H240" s="869"/>
      <c r="I240" s="869"/>
      <c r="J240" s="869"/>
      <c r="K240" s="869"/>
      <c r="L240" s="869"/>
      <c r="M240" s="869"/>
      <c r="N240" s="869"/>
      <c r="O240" s="869"/>
      <c r="P240" s="869"/>
      <c r="Q240" s="869"/>
      <c r="R240" s="869"/>
      <c r="S240" s="869"/>
      <c r="T240" s="869"/>
      <c r="U240" s="869"/>
      <c r="V240" s="869"/>
      <c r="W240" s="869"/>
      <c r="X240" s="869"/>
      <c r="Y240" s="869"/>
      <c r="Z240" s="869"/>
      <c r="AA240" s="869"/>
      <c r="AB240" s="869"/>
      <c r="AC240" s="870">
        <f>'O1'!AC240</f>
        <v>0</v>
      </c>
      <c r="AD240" s="870"/>
      <c r="AE240" s="870"/>
      <c r="AF240" s="782">
        <f>'O1'!AF240</f>
        <v>0</v>
      </c>
      <c r="AG240" s="782"/>
      <c r="AH240" s="782"/>
      <c r="AI240" s="782"/>
      <c r="AJ240" s="782"/>
      <c r="AK240" s="782">
        <f>'O2'!AK240</f>
        <v>0</v>
      </c>
      <c r="AL240" s="782"/>
      <c r="AM240" s="782"/>
      <c r="AN240" s="782"/>
      <c r="AO240" s="782"/>
      <c r="AP240" s="782"/>
      <c r="AQ240" s="782"/>
      <c r="AR240" s="851">
        <f t="shared" si="28"/>
        <v>0</v>
      </c>
      <c r="AS240" s="851"/>
      <c r="AT240" s="851"/>
      <c r="AU240" s="851"/>
      <c r="AV240" s="851"/>
      <c r="AW240" s="851"/>
      <c r="AX240" s="851"/>
      <c r="AY240" s="373">
        <f>'O1'!BI240</f>
        <v>0</v>
      </c>
      <c r="AZ240" s="709">
        <f t="shared" si="29"/>
        <v>0</v>
      </c>
      <c r="BA240" s="709"/>
      <c r="BB240" s="709"/>
      <c r="BC240" s="709"/>
      <c r="BD240" s="709"/>
      <c r="BE240" s="709">
        <f t="shared" si="30"/>
        <v>0</v>
      </c>
      <c r="BF240" s="709"/>
      <c r="BG240" s="709"/>
      <c r="BH240" s="709"/>
      <c r="BI240" s="709"/>
      <c r="BJ240" s="709"/>
      <c r="BK240" s="709"/>
      <c r="BL240" s="782">
        <f t="shared" si="31"/>
        <v>0</v>
      </c>
      <c r="BM240" s="782"/>
      <c r="BN240" s="782"/>
      <c r="BO240" s="782"/>
      <c r="BP240" s="782"/>
      <c r="BQ240" s="782"/>
      <c r="BR240" s="782"/>
      <c r="BS240" s="564">
        <f t="shared" si="32"/>
        <v>0</v>
      </c>
      <c r="BT240" s="178"/>
      <c r="BV240" s="211">
        <f t="shared" si="33"/>
        <v>2</v>
      </c>
      <c r="BW240" s="212" t="str">
        <f t="shared" si="34"/>
        <v/>
      </c>
      <c r="BX240" s="213" t="str">
        <f t="shared" si="35"/>
        <v xml:space="preserve"> </v>
      </c>
      <c r="BY240" s="199"/>
      <c r="BZ240" s="249">
        <f>IF(AND(AY240&lt;&gt;"R",AY240&lt;&gt;"C",AY240&lt;&gt;"CF",AY240&lt;&gt;"F")=TRUE,BL240*'Q3'!$CA$20,IF(BS240="R",BL240,0))</f>
        <v>0</v>
      </c>
      <c r="CA240" s="249">
        <f>IF(AND(AY240&lt;&gt;"R",AY240&lt;&gt;"C",AY240&lt;&gt;"CF",AY240&lt;&gt;"F")=TRUE,BL240*'Q3'!$CA$21,IF(BS240="C",BL240,0))</f>
        <v>0</v>
      </c>
      <c r="CB240" s="249">
        <f>IF(AND(AY240&lt;&gt;"R",AY240&lt;&gt;"C",AY240&lt;&gt;"CF",AY240&lt;&gt;"F")=TRUE,BL240*'Q3'!$CA$22,IF(BS240="CF",BL240,0))</f>
        <v>0</v>
      </c>
      <c r="CC240" s="249">
        <f>IF(AND(AY240&lt;&gt;"R",AY240&lt;&gt;"C",AY240&lt;&gt;"CF",AY240&lt;&gt;"F")=TRUE,BL240*'Q3'!$CA$23,IF(BS240="F",BL240,0))</f>
        <v>0</v>
      </c>
      <c r="CD240" s="478">
        <f t="shared" si="36"/>
        <v>0</v>
      </c>
      <c r="CE240" s="29">
        <f>'O2'!B240</f>
        <v>0</v>
      </c>
      <c r="CF240" s="29">
        <f>'O2'!G240</f>
        <v>0</v>
      </c>
      <c r="CG240" s="29">
        <f>'O2'!AC240</f>
        <v>0</v>
      </c>
    </row>
    <row r="241" spans="2:85" ht="9.9499999999999993" customHeight="1">
      <c r="B241" s="867">
        <f>'O1'!B241</f>
        <v>0</v>
      </c>
      <c r="C241" s="868"/>
      <c r="D241" s="868"/>
      <c r="E241" s="868"/>
      <c r="F241" s="868"/>
      <c r="G241" s="869">
        <f>'O1'!G241</f>
        <v>0</v>
      </c>
      <c r="H241" s="869"/>
      <c r="I241" s="869"/>
      <c r="J241" s="869"/>
      <c r="K241" s="869"/>
      <c r="L241" s="869"/>
      <c r="M241" s="869"/>
      <c r="N241" s="869"/>
      <c r="O241" s="869"/>
      <c r="P241" s="869"/>
      <c r="Q241" s="869"/>
      <c r="R241" s="869"/>
      <c r="S241" s="869"/>
      <c r="T241" s="869"/>
      <c r="U241" s="869"/>
      <c r="V241" s="869"/>
      <c r="W241" s="869"/>
      <c r="X241" s="869"/>
      <c r="Y241" s="869"/>
      <c r="Z241" s="869"/>
      <c r="AA241" s="869"/>
      <c r="AB241" s="869"/>
      <c r="AC241" s="870">
        <f>'O1'!AC241</f>
        <v>0</v>
      </c>
      <c r="AD241" s="870"/>
      <c r="AE241" s="870"/>
      <c r="AF241" s="782">
        <f>'O1'!AF241</f>
        <v>0</v>
      </c>
      <c r="AG241" s="782"/>
      <c r="AH241" s="782"/>
      <c r="AI241" s="782"/>
      <c r="AJ241" s="782"/>
      <c r="AK241" s="782">
        <f>'O2'!AK241</f>
        <v>0</v>
      </c>
      <c r="AL241" s="782"/>
      <c r="AM241" s="782"/>
      <c r="AN241" s="782"/>
      <c r="AO241" s="782"/>
      <c r="AP241" s="782"/>
      <c r="AQ241" s="782"/>
      <c r="AR241" s="851">
        <f t="shared" si="28"/>
        <v>0</v>
      </c>
      <c r="AS241" s="851"/>
      <c r="AT241" s="851"/>
      <c r="AU241" s="851"/>
      <c r="AV241" s="851"/>
      <c r="AW241" s="851"/>
      <c r="AX241" s="851"/>
      <c r="AY241" s="373">
        <f>'O1'!BI241</f>
        <v>0</v>
      </c>
      <c r="AZ241" s="709">
        <f t="shared" si="29"/>
        <v>0</v>
      </c>
      <c r="BA241" s="709"/>
      <c r="BB241" s="709"/>
      <c r="BC241" s="709"/>
      <c r="BD241" s="709"/>
      <c r="BE241" s="709">
        <f t="shared" si="30"/>
        <v>0</v>
      </c>
      <c r="BF241" s="709"/>
      <c r="BG241" s="709"/>
      <c r="BH241" s="709"/>
      <c r="BI241" s="709"/>
      <c r="BJ241" s="709"/>
      <c r="BK241" s="709"/>
      <c r="BL241" s="782">
        <f t="shared" si="31"/>
        <v>0</v>
      </c>
      <c r="BM241" s="782"/>
      <c r="BN241" s="782"/>
      <c r="BO241" s="782"/>
      <c r="BP241" s="782"/>
      <c r="BQ241" s="782"/>
      <c r="BR241" s="782"/>
      <c r="BS241" s="564">
        <f t="shared" si="32"/>
        <v>0</v>
      </c>
      <c r="BT241" s="178"/>
      <c r="BV241" s="211">
        <f t="shared" si="33"/>
        <v>2</v>
      </c>
      <c r="BW241" s="212" t="str">
        <f t="shared" si="34"/>
        <v/>
      </c>
      <c r="BX241" s="213" t="str">
        <f t="shared" si="35"/>
        <v xml:space="preserve"> </v>
      </c>
      <c r="BY241" s="199"/>
      <c r="BZ241" s="249">
        <f>IF(AND(AY241&lt;&gt;"R",AY241&lt;&gt;"C",AY241&lt;&gt;"CF",AY241&lt;&gt;"F")=TRUE,BL241*'Q3'!$CA$20,IF(BS241="R",BL241,0))</f>
        <v>0</v>
      </c>
      <c r="CA241" s="249">
        <f>IF(AND(AY241&lt;&gt;"R",AY241&lt;&gt;"C",AY241&lt;&gt;"CF",AY241&lt;&gt;"F")=TRUE,BL241*'Q3'!$CA$21,IF(BS241="C",BL241,0))</f>
        <v>0</v>
      </c>
      <c r="CB241" s="249">
        <f>IF(AND(AY241&lt;&gt;"R",AY241&lt;&gt;"C",AY241&lt;&gt;"CF",AY241&lt;&gt;"F")=TRUE,BL241*'Q3'!$CA$22,IF(BS241="CF",BL241,0))</f>
        <v>0</v>
      </c>
      <c r="CC241" s="249">
        <f>IF(AND(AY241&lt;&gt;"R",AY241&lt;&gt;"C",AY241&lt;&gt;"CF",AY241&lt;&gt;"F")=TRUE,BL241*'Q3'!$CA$23,IF(BS241="F",BL241,0))</f>
        <v>0</v>
      </c>
      <c r="CD241" s="478">
        <f t="shared" si="36"/>
        <v>0</v>
      </c>
      <c r="CE241" s="29">
        <f>'O2'!B241</f>
        <v>0</v>
      </c>
      <c r="CF241" s="29">
        <f>'O2'!G241</f>
        <v>0</v>
      </c>
      <c r="CG241" s="29">
        <f>'O2'!AC241</f>
        <v>0</v>
      </c>
    </row>
    <row r="242" spans="2:85" ht="9.9499999999999993" customHeight="1">
      <c r="B242" s="867">
        <f>'O1'!B242</f>
        <v>0</v>
      </c>
      <c r="C242" s="868"/>
      <c r="D242" s="868"/>
      <c r="E242" s="868"/>
      <c r="F242" s="868"/>
      <c r="G242" s="869">
        <f>'O1'!G242</f>
        <v>0</v>
      </c>
      <c r="H242" s="869"/>
      <c r="I242" s="869"/>
      <c r="J242" s="869"/>
      <c r="K242" s="869"/>
      <c r="L242" s="869"/>
      <c r="M242" s="869"/>
      <c r="N242" s="869"/>
      <c r="O242" s="869"/>
      <c r="P242" s="869"/>
      <c r="Q242" s="869"/>
      <c r="R242" s="869"/>
      <c r="S242" s="869"/>
      <c r="T242" s="869"/>
      <c r="U242" s="869"/>
      <c r="V242" s="869"/>
      <c r="W242" s="869"/>
      <c r="X242" s="869"/>
      <c r="Y242" s="869"/>
      <c r="Z242" s="869"/>
      <c r="AA242" s="869"/>
      <c r="AB242" s="869"/>
      <c r="AC242" s="870">
        <f>'O1'!AC242</f>
        <v>0</v>
      </c>
      <c r="AD242" s="870"/>
      <c r="AE242" s="870"/>
      <c r="AF242" s="782">
        <f>'O1'!AF242</f>
        <v>0</v>
      </c>
      <c r="AG242" s="782"/>
      <c r="AH242" s="782"/>
      <c r="AI242" s="782"/>
      <c r="AJ242" s="782"/>
      <c r="AK242" s="782">
        <f>'O2'!AK242</f>
        <v>0</v>
      </c>
      <c r="AL242" s="782"/>
      <c r="AM242" s="782"/>
      <c r="AN242" s="782"/>
      <c r="AO242" s="782"/>
      <c r="AP242" s="782"/>
      <c r="AQ242" s="782"/>
      <c r="AR242" s="851">
        <f t="shared" si="28"/>
        <v>0</v>
      </c>
      <c r="AS242" s="851"/>
      <c r="AT242" s="851"/>
      <c r="AU242" s="851"/>
      <c r="AV242" s="851"/>
      <c r="AW242" s="851"/>
      <c r="AX242" s="851"/>
      <c r="AY242" s="373">
        <f>'O1'!BI242</f>
        <v>0</v>
      </c>
      <c r="AZ242" s="709">
        <f t="shared" si="29"/>
        <v>0</v>
      </c>
      <c r="BA242" s="709"/>
      <c r="BB242" s="709"/>
      <c r="BC242" s="709"/>
      <c r="BD242" s="709"/>
      <c r="BE242" s="709">
        <f t="shared" si="30"/>
        <v>0</v>
      </c>
      <c r="BF242" s="709"/>
      <c r="BG242" s="709"/>
      <c r="BH242" s="709"/>
      <c r="BI242" s="709"/>
      <c r="BJ242" s="709"/>
      <c r="BK242" s="709"/>
      <c r="BL242" s="782">
        <f t="shared" si="31"/>
        <v>0</v>
      </c>
      <c r="BM242" s="782"/>
      <c r="BN242" s="782"/>
      <c r="BO242" s="782"/>
      <c r="BP242" s="782"/>
      <c r="BQ242" s="782"/>
      <c r="BR242" s="782"/>
      <c r="BS242" s="564">
        <f t="shared" si="32"/>
        <v>0</v>
      </c>
      <c r="BT242" s="178"/>
      <c r="BV242" s="211">
        <f t="shared" si="33"/>
        <v>2</v>
      </c>
      <c r="BW242" s="212" t="str">
        <f t="shared" si="34"/>
        <v/>
      </c>
      <c r="BX242" s="213" t="str">
        <f t="shared" si="35"/>
        <v xml:space="preserve"> </v>
      </c>
      <c r="BY242" s="199"/>
      <c r="BZ242" s="249">
        <f>IF(AND(AY242&lt;&gt;"R",AY242&lt;&gt;"C",AY242&lt;&gt;"CF",AY242&lt;&gt;"F")=TRUE,BL242*'Q3'!$CA$20,IF(BS242="R",BL242,0))</f>
        <v>0</v>
      </c>
      <c r="CA242" s="249">
        <f>IF(AND(AY242&lt;&gt;"R",AY242&lt;&gt;"C",AY242&lt;&gt;"CF",AY242&lt;&gt;"F")=TRUE,BL242*'Q3'!$CA$21,IF(BS242="C",BL242,0))</f>
        <v>0</v>
      </c>
      <c r="CB242" s="249">
        <f>IF(AND(AY242&lt;&gt;"R",AY242&lt;&gt;"C",AY242&lt;&gt;"CF",AY242&lt;&gt;"F")=TRUE,BL242*'Q3'!$CA$22,IF(BS242="CF",BL242,0))</f>
        <v>0</v>
      </c>
      <c r="CC242" s="249">
        <f>IF(AND(AY242&lt;&gt;"R",AY242&lt;&gt;"C",AY242&lt;&gt;"CF",AY242&lt;&gt;"F")=TRUE,BL242*'Q3'!$CA$23,IF(BS242="F",BL242,0))</f>
        <v>0</v>
      </c>
      <c r="CD242" s="478">
        <f t="shared" si="36"/>
        <v>0</v>
      </c>
      <c r="CE242" s="29">
        <f>'O2'!B242</f>
        <v>0</v>
      </c>
      <c r="CF242" s="29">
        <f>'O2'!G242</f>
        <v>0</v>
      </c>
      <c r="CG242" s="29">
        <f>'O2'!AC242</f>
        <v>0</v>
      </c>
    </row>
    <row r="243" spans="2:85" ht="9.9499999999999993" customHeight="1">
      <c r="B243" s="867">
        <f>'O1'!B243</f>
        <v>0</v>
      </c>
      <c r="C243" s="868"/>
      <c r="D243" s="868"/>
      <c r="E243" s="868"/>
      <c r="F243" s="868"/>
      <c r="G243" s="869">
        <f>'O1'!G243</f>
        <v>0</v>
      </c>
      <c r="H243" s="869"/>
      <c r="I243" s="869"/>
      <c r="J243" s="869"/>
      <c r="K243" s="869"/>
      <c r="L243" s="869"/>
      <c r="M243" s="869"/>
      <c r="N243" s="869"/>
      <c r="O243" s="869"/>
      <c r="P243" s="869"/>
      <c r="Q243" s="869"/>
      <c r="R243" s="869"/>
      <c r="S243" s="869"/>
      <c r="T243" s="869"/>
      <c r="U243" s="869"/>
      <c r="V243" s="869"/>
      <c r="W243" s="869"/>
      <c r="X243" s="869"/>
      <c r="Y243" s="869"/>
      <c r="Z243" s="869"/>
      <c r="AA243" s="869"/>
      <c r="AB243" s="869"/>
      <c r="AC243" s="870">
        <f>'O1'!AC243</f>
        <v>0</v>
      </c>
      <c r="AD243" s="870"/>
      <c r="AE243" s="870"/>
      <c r="AF243" s="782">
        <f>'O1'!AF243</f>
        <v>0</v>
      </c>
      <c r="AG243" s="782"/>
      <c r="AH243" s="782"/>
      <c r="AI243" s="782"/>
      <c r="AJ243" s="782"/>
      <c r="AK243" s="782">
        <f>'O2'!AK243</f>
        <v>0</v>
      </c>
      <c r="AL243" s="782"/>
      <c r="AM243" s="782"/>
      <c r="AN243" s="782"/>
      <c r="AO243" s="782"/>
      <c r="AP243" s="782"/>
      <c r="AQ243" s="782"/>
      <c r="AR243" s="851">
        <f t="shared" si="28"/>
        <v>0</v>
      </c>
      <c r="AS243" s="851"/>
      <c r="AT243" s="851"/>
      <c r="AU243" s="851"/>
      <c r="AV243" s="851"/>
      <c r="AW243" s="851"/>
      <c r="AX243" s="851"/>
      <c r="AY243" s="373">
        <f>'O1'!BI243</f>
        <v>0</v>
      </c>
      <c r="AZ243" s="709">
        <f t="shared" si="29"/>
        <v>0</v>
      </c>
      <c r="BA243" s="709"/>
      <c r="BB243" s="709"/>
      <c r="BC243" s="709"/>
      <c r="BD243" s="709"/>
      <c r="BE243" s="709">
        <f t="shared" si="30"/>
        <v>0</v>
      </c>
      <c r="BF243" s="709"/>
      <c r="BG243" s="709"/>
      <c r="BH243" s="709"/>
      <c r="BI243" s="709"/>
      <c r="BJ243" s="709"/>
      <c r="BK243" s="709"/>
      <c r="BL243" s="782">
        <f t="shared" si="31"/>
        <v>0</v>
      </c>
      <c r="BM243" s="782"/>
      <c r="BN243" s="782"/>
      <c r="BO243" s="782"/>
      <c r="BP243" s="782"/>
      <c r="BQ243" s="782"/>
      <c r="BR243" s="782"/>
      <c r="BS243" s="564">
        <f t="shared" si="32"/>
        <v>0</v>
      </c>
      <c r="BT243" s="178"/>
      <c r="BV243" s="211">
        <f t="shared" si="33"/>
        <v>2</v>
      </c>
      <c r="BW243" s="212" t="str">
        <f t="shared" si="34"/>
        <v/>
      </c>
      <c r="BX243" s="213" t="str">
        <f t="shared" si="35"/>
        <v xml:space="preserve"> </v>
      </c>
      <c r="BY243" s="199"/>
      <c r="BZ243" s="249">
        <f>IF(AND(AY243&lt;&gt;"R",AY243&lt;&gt;"C",AY243&lt;&gt;"CF",AY243&lt;&gt;"F")=TRUE,BL243*'Q3'!$CA$20,IF(BS243="R",BL243,0))</f>
        <v>0</v>
      </c>
      <c r="CA243" s="249">
        <f>IF(AND(AY243&lt;&gt;"R",AY243&lt;&gt;"C",AY243&lt;&gt;"CF",AY243&lt;&gt;"F")=TRUE,BL243*'Q3'!$CA$21,IF(BS243="C",BL243,0))</f>
        <v>0</v>
      </c>
      <c r="CB243" s="249">
        <f>IF(AND(AY243&lt;&gt;"R",AY243&lt;&gt;"C",AY243&lt;&gt;"CF",AY243&lt;&gt;"F")=TRUE,BL243*'Q3'!$CA$22,IF(BS243="CF",BL243,0))</f>
        <v>0</v>
      </c>
      <c r="CC243" s="249">
        <f>IF(AND(AY243&lt;&gt;"R",AY243&lt;&gt;"C",AY243&lt;&gt;"CF",AY243&lt;&gt;"F")=TRUE,BL243*'Q3'!$CA$23,IF(BS243="F",BL243,0))</f>
        <v>0</v>
      </c>
      <c r="CD243" s="478">
        <f t="shared" si="36"/>
        <v>0</v>
      </c>
      <c r="CE243" s="29">
        <f>'O2'!B243</f>
        <v>0</v>
      </c>
      <c r="CF243" s="29">
        <f>'O2'!G243</f>
        <v>0</v>
      </c>
      <c r="CG243" s="29">
        <f>'O2'!AC243</f>
        <v>0</v>
      </c>
    </row>
    <row r="244" spans="2:85" ht="9.9499999999999993" customHeight="1">
      <c r="B244" s="867">
        <f>'O1'!B244</f>
        <v>0</v>
      </c>
      <c r="C244" s="868"/>
      <c r="D244" s="868"/>
      <c r="E244" s="868"/>
      <c r="F244" s="868"/>
      <c r="G244" s="869">
        <f>'O1'!G244</f>
        <v>0</v>
      </c>
      <c r="H244" s="869"/>
      <c r="I244" s="869"/>
      <c r="J244" s="869"/>
      <c r="K244" s="869"/>
      <c r="L244" s="869"/>
      <c r="M244" s="869"/>
      <c r="N244" s="869"/>
      <c r="O244" s="869"/>
      <c r="P244" s="869"/>
      <c r="Q244" s="869"/>
      <c r="R244" s="869"/>
      <c r="S244" s="869"/>
      <c r="T244" s="869"/>
      <c r="U244" s="869"/>
      <c r="V244" s="869"/>
      <c r="W244" s="869"/>
      <c r="X244" s="869"/>
      <c r="Y244" s="869"/>
      <c r="Z244" s="869"/>
      <c r="AA244" s="869"/>
      <c r="AB244" s="869"/>
      <c r="AC244" s="870">
        <f>'O1'!AC244</f>
        <v>0</v>
      </c>
      <c r="AD244" s="870"/>
      <c r="AE244" s="870"/>
      <c r="AF244" s="782">
        <f>'O1'!AF244</f>
        <v>0</v>
      </c>
      <c r="AG244" s="782"/>
      <c r="AH244" s="782"/>
      <c r="AI244" s="782"/>
      <c r="AJ244" s="782"/>
      <c r="AK244" s="782">
        <f>'O2'!AK244</f>
        <v>0</v>
      </c>
      <c r="AL244" s="782"/>
      <c r="AM244" s="782"/>
      <c r="AN244" s="782"/>
      <c r="AO244" s="782"/>
      <c r="AP244" s="782"/>
      <c r="AQ244" s="782"/>
      <c r="AR244" s="851">
        <f t="shared" si="28"/>
        <v>0</v>
      </c>
      <c r="AS244" s="851"/>
      <c r="AT244" s="851"/>
      <c r="AU244" s="851"/>
      <c r="AV244" s="851"/>
      <c r="AW244" s="851"/>
      <c r="AX244" s="851"/>
      <c r="AY244" s="373">
        <f>'O1'!BI244</f>
        <v>0</v>
      </c>
      <c r="AZ244" s="709">
        <f t="shared" si="29"/>
        <v>0</v>
      </c>
      <c r="BA244" s="709"/>
      <c r="BB244" s="709"/>
      <c r="BC244" s="709"/>
      <c r="BD244" s="709"/>
      <c r="BE244" s="709">
        <f t="shared" si="30"/>
        <v>0</v>
      </c>
      <c r="BF244" s="709"/>
      <c r="BG244" s="709"/>
      <c r="BH244" s="709"/>
      <c r="BI244" s="709"/>
      <c r="BJ244" s="709"/>
      <c r="BK244" s="709"/>
      <c r="BL244" s="782">
        <f t="shared" si="31"/>
        <v>0</v>
      </c>
      <c r="BM244" s="782"/>
      <c r="BN244" s="782"/>
      <c r="BO244" s="782"/>
      <c r="BP244" s="782"/>
      <c r="BQ244" s="782"/>
      <c r="BR244" s="782"/>
      <c r="BS244" s="564">
        <f t="shared" si="32"/>
        <v>0</v>
      </c>
      <c r="BT244" s="178"/>
      <c r="BV244" s="211">
        <f t="shared" si="33"/>
        <v>2</v>
      </c>
      <c r="BW244" s="212" t="str">
        <f t="shared" si="34"/>
        <v/>
      </c>
      <c r="BX244" s="213" t="str">
        <f t="shared" si="35"/>
        <v xml:space="preserve"> </v>
      </c>
      <c r="BY244" s="199"/>
      <c r="BZ244" s="249">
        <f>IF(AND(AY244&lt;&gt;"R",AY244&lt;&gt;"C",AY244&lt;&gt;"CF",AY244&lt;&gt;"F")=TRUE,BL244*'Q3'!$CA$20,IF(BS244="R",BL244,0))</f>
        <v>0</v>
      </c>
      <c r="CA244" s="249">
        <f>IF(AND(AY244&lt;&gt;"R",AY244&lt;&gt;"C",AY244&lt;&gt;"CF",AY244&lt;&gt;"F")=TRUE,BL244*'Q3'!$CA$21,IF(BS244="C",BL244,0))</f>
        <v>0</v>
      </c>
      <c r="CB244" s="249">
        <f>IF(AND(AY244&lt;&gt;"R",AY244&lt;&gt;"C",AY244&lt;&gt;"CF",AY244&lt;&gt;"F")=TRUE,BL244*'Q3'!$CA$22,IF(BS244="CF",BL244,0))</f>
        <v>0</v>
      </c>
      <c r="CC244" s="249">
        <f>IF(AND(AY244&lt;&gt;"R",AY244&lt;&gt;"C",AY244&lt;&gt;"CF",AY244&lt;&gt;"F")=TRUE,BL244*'Q3'!$CA$23,IF(BS244="F",BL244,0))</f>
        <v>0</v>
      </c>
      <c r="CD244" s="478">
        <f t="shared" si="36"/>
        <v>0</v>
      </c>
      <c r="CE244" s="29">
        <f>'O2'!B244</f>
        <v>0</v>
      </c>
      <c r="CF244" s="29">
        <f>'O2'!G244</f>
        <v>0</v>
      </c>
      <c r="CG244" s="29">
        <f>'O2'!AC244</f>
        <v>0</v>
      </c>
    </row>
    <row r="245" spans="2:85" ht="9.9499999999999993" customHeight="1">
      <c r="B245" s="867">
        <f>'O1'!B245</f>
        <v>0</v>
      </c>
      <c r="C245" s="868"/>
      <c r="D245" s="868"/>
      <c r="E245" s="868"/>
      <c r="F245" s="868"/>
      <c r="G245" s="869">
        <f>'O1'!G245</f>
        <v>0</v>
      </c>
      <c r="H245" s="869"/>
      <c r="I245" s="869"/>
      <c r="J245" s="869"/>
      <c r="K245" s="869"/>
      <c r="L245" s="869"/>
      <c r="M245" s="869"/>
      <c r="N245" s="869"/>
      <c r="O245" s="869"/>
      <c r="P245" s="869"/>
      <c r="Q245" s="869"/>
      <c r="R245" s="869"/>
      <c r="S245" s="869"/>
      <c r="T245" s="869"/>
      <c r="U245" s="869"/>
      <c r="V245" s="869"/>
      <c r="W245" s="869"/>
      <c r="X245" s="869"/>
      <c r="Y245" s="869"/>
      <c r="Z245" s="869"/>
      <c r="AA245" s="869"/>
      <c r="AB245" s="869"/>
      <c r="AC245" s="870">
        <f>'O1'!AC245</f>
        <v>0</v>
      </c>
      <c r="AD245" s="870"/>
      <c r="AE245" s="870"/>
      <c r="AF245" s="782">
        <f>'O1'!AF245</f>
        <v>0</v>
      </c>
      <c r="AG245" s="782"/>
      <c r="AH245" s="782"/>
      <c r="AI245" s="782"/>
      <c r="AJ245" s="782"/>
      <c r="AK245" s="782">
        <f>'O2'!AK245</f>
        <v>0</v>
      </c>
      <c r="AL245" s="782"/>
      <c r="AM245" s="782"/>
      <c r="AN245" s="782"/>
      <c r="AO245" s="782"/>
      <c r="AP245" s="782"/>
      <c r="AQ245" s="782"/>
      <c r="AR245" s="851">
        <f t="shared" si="28"/>
        <v>0</v>
      </c>
      <c r="AS245" s="851"/>
      <c r="AT245" s="851"/>
      <c r="AU245" s="851"/>
      <c r="AV245" s="851"/>
      <c r="AW245" s="851"/>
      <c r="AX245" s="851"/>
      <c r="AY245" s="373">
        <f>'O1'!BI245</f>
        <v>0</v>
      </c>
      <c r="AZ245" s="709">
        <f t="shared" si="29"/>
        <v>0</v>
      </c>
      <c r="BA245" s="709"/>
      <c r="BB245" s="709"/>
      <c r="BC245" s="709"/>
      <c r="BD245" s="709"/>
      <c r="BE245" s="709">
        <f t="shared" si="30"/>
        <v>0</v>
      </c>
      <c r="BF245" s="709"/>
      <c r="BG245" s="709"/>
      <c r="BH245" s="709"/>
      <c r="BI245" s="709"/>
      <c r="BJ245" s="709"/>
      <c r="BK245" s="709"/>
      <c r="BL245" s="782">
        <f t="shared" si="31"/>
        <v>0</v>
      </c>
      <c r="BM245" s="782"/>
      <c r="BN245" s="782"/>
      <c r="BO245" s="782"/>
      <c r="BP245" s="782"/>
      <c r="BQ245" s="782"/>
      <c r="BR245" s="782"/>
      <c r="BS245" s="564">
        <f t="shared" si="32"/>
        <v>0</v>
      </c>
      <c r="BT245" s="178"/>
      <c r="BV245" s="211">
        <f t="shared" si="33"/>
        <v>2</v>
      </c>
      <c r="BW245" s="212" t="str">
        <f t="shared" si="34"/>
        <v/>
      </c>
      <c r="BX245" s="213" t="str">
        <f t="shared" si="35"/>
        <v xml:space="preserve"> </v>
      </c>
      <c r="BY245" s="199"/>
      <c r="BZ245" s="249">
        <f>IF(AND(AY245&lt;&gt;"R",AY245&lt;&gt;"C",AY245&lt;&gt;"CF",AY245&lt;&gt;"F")=TRUE,BL245*'Q3'!$CA$20,IF(BS245="R",BL245,0))</f>
        <v>0</v>
      </c>
      <c r="CA245" s="249">
        <f>IF(AND(AY245&lt;&gt;"R",AY245&lt;&gt;"C",AY245&lt;&gt;"CF",AY245&lt;&gt;"F")=TRUE,BL245*'Q3'!$CA$21,IF(BS245="C",BL245,0))</f>
        <v>0</v>
      </c>
      <c r="CB245" s="249">
        <f>IF(AND(AY245&lt;&gt;"R",AY245&lt;&gt;"C",AY245&lt;&gt;"CF",AY245&lt;&gt;"F")=TRUE,BL245*'Q3'!$CA$22,IF(BS245="CF",BL245,0))</f>
        <v>0</v>
      </c>
      <c r="CC245" s="249">
        <f>IF(AND(AY245&lt;&gt;"R",AY245&lt;&gt;"C",AY245&lt;&gt;"CF",AY245&lt;&gt;"F")=TRUE,BL245*'Q3'!$CA$23,IF(BS245="F",BL245,0))</f>
        <v>0</v>
      </c>
      <c r="CD245" s="478">
        <f t="shared" si="36"/>
        <v>0</v>
      </c>
      <c r="CE245" s="29">
        <f>'O2'!B245</f>
        <v>0</v>
      </c>
      <c r="CF245" s="29">
        <f>'O2'!G245</f>
        <v>0</v>
      </c>
      <c r="CG245" s="29">
        <f>'O2'!AC245</f>
        <v>0</v>
      </c>
    </row>
    <row r="246" spans="2:85" ht="9.9499999999999993" customHeight="1">
      <c r="B246" s="867">
        <f>'O1'!B246</f>
        <v>0</v>
      </c>
      <c r="C246" s="868"/>
      <c r="D246" s="868"/>
      <c r="E246" s="868"/>
      <c r="F246" s="868"/>
      <c r="G246" s="869">
        <f>'O1'!G246</f>
        <v>0</v>
      </c>
      <c r="H246" s="869"/>
      <c r="I246" s="869"/>
      <c r="J246" s="869"/>
      <c r="K246" s="869"/>
      <c r="L246" s="869"/>
      <c r="M246" s="869"/>
      <c r="N246" s="869"/>
      <c r="O246" s="869"/>
      <c r="P246" s="869"/>
      <c r="Q246" s="869"/>
      <c r="R246" s="869"/>
      <c r="S246" s="869"/>
      <c r="T246" s="869"/>
      <c r="U246" s="869"/>
      <c r="V246" s="869"/>
      <c r="W246" s="869"/>
      <c r="X246" s="869"/>
      <c r="Y246" s="869"/>
      <c r="Z246" s="869"/>
      <c r="AA246" s="869"/>
      <c r="AB246" s="869"/>
      <c r="AC246" s="870">
        <f>'O1'!AC246</f>
        <v>0</v>
      </c>
      <c r="AD246" s="870"/>
      <c r="AE246" s="870"/>
      <c r="AF246" s="782">
        <f>'O1'!AF246</f>
        <v>0</v>
      </c>
      <c r="AG246" s="782"/>
      <c r="AH246" s="782"/>
      <c r="AI246" s="782"/>
      <c r="AJ246" s="782"/>
      <c r="AK246" s="782">
        <f>'O2'!AK246</f>
        <v>0</v>
      </c>
      <c r="AL246" s="782"/>
      <c r="AM246" s="782"/>
      <c r="AN246" s="782"/>
      <c r="AO246" s="782"/>
      <c r="AP246" s="782"/>
      <c r="AQ246" s="782"/>
      <c r="AR246" s="851">
        <f t="shared" si="28"/>
        <v>0</v>
      </c>
      <c r="AS246" s="851"/>
      <c r="AT246" s="851"/>
      <c r="AU246" s="851"/>
      <c r="AV246" s="851"/>
      <c r="AW246" s="851"/>
      <c r="AX246" s="851"/>
      <c r="AY246" s="373">
        <f>'O1'!BI246</f>
        <v>0</v>
      </c>
      <c r="AZ246" s="709">
        <f t="shared" si="29"/>
        <v>0</v>
      </c>
      <c r="BA246" s="709"/>
      <c r="BB246" s="709"/>
      <c r="BC246" s="709"/>
      <c r="BD246" s="709"/>
      <c r="BE246" s="709">
        <f t="shared" si="30"/>
        <v>0</v>
      </c>
      <c r="BF246" s="709"/>
      <c r="BG246" s="709"/>
      <c r="BH246" s="709"/>
      <c r="BI246" s="709"/>
      <c r="BJ246" s="709"/>
      <c r="BK246" s="709"/>
      <c r="BL246" s="782">
        <f t="shared" si="31"/>
        <v>0</v>
      </c>
      <c r="BM246" s="782"/>
      <c r="BN246" s="782"/>
      <c r="BO246" s="782"/>
      <c r="BP246" s="782"/>
      <c r="BQ246" s="782"/>
      <c r="BR246" s="782"/>
      <c r="BS246" s="564">
        <f t="shared" si="32"/>
        <v>0</v>
      </c>
      <c r="BT246" s="178"/>
      <c r="BV246" s="211">
        <f t="shared" si="33"/>
        <v>2</v>
      </c>
      <c r="BW246" s="212" t="str">
        <f t="shared" si="34"/>
        <v/>
      </c>
      <c r="BX246" s="213" t="str">
        <f t="shared" si="35"/>
        <v xml:space="preserve"> </v>
      </c>
      <c r="BY246" s="199"/>
      <c r="BZ246" s="249">
        <f>IF(AND(AY246&lt;&gt;"R",AY246&lt;&gt;"C",AY246&lt;&gt;"CF",AY246&lt;&gt;"F")=TRUE,BL246*'Q3'!$CA$20,IF(BS246="R",BL246,0))</f>
        <v>0</v>
      </c>
      <c r="CA246" s="249">
        <f>IF(AND(AY246&lt;&gt;"R",AY246&lt;&gt;"C",AY246&lt;&gt;"CF",AY246&lt;&gt;"F")=TRUE,BL246*'Q3'!$CA$21,IF(BS246="C",BL246,0))</f>
        <v>0</v>
      </c>
      <c r="CB246" s="249">
        <f>IF(AND(AY246&lt;&gt;"R",AY246&lt;&gt;"C",AY246&lt;&gt;"CF",AY246&lt;&gt;"F")=TRUE,BL246*'Q3'!$CA$22,IF(BS246="CF",BL246,0))</f>
        <v>0</v>
      </c>
      <c r="CC246" s="249">
        <f>IF(AND(AY246&lt;&gt;"R",AY246&lt;&gt;"C",AY246&lt;&gt;"CF",AY246&lt;&gt;"F")=TRUE,BL246*'Q3'!$CA$23,IF(BS246="F",BL246,0))</f>
        <v>0</v>
      </c>
      <c r="CD246" s="478">
        <f t="shared" si="36"/>
        <v>0</v>
      </c>
      <c r="CE246" s="29">
        <f>'O2'!B246</f>
        <v>0</v>
      </c>
      <c r="CF246" s="29">
        <f>'O2'!G246</f>
        <v>0</v>
      </c>
      <c r="CG246" s="29">
        <f>'O2'!AC246</f>
        <v>0</v>
      </c>
    </row>
    <row r="247" spans="2:85" ht="9.9499999999999993" customHeight="1">
      <c r="B247" s="867">
        <f>'O1'!B247</f>
        <v>0</v>
      </c>
      <c r="C247" s="868"/>
      <c r="D247" s="868"/>
      <c r="E247" s="868"/>
      <c r="F247" s="868"/>
      <c r="G247" s="869">
        <f>'O1'!G247</f>
        <v>0</v>
      </c>
      <c r="H247" s="869"/>
      <c r="I247" s="869"/>
      <c r="J247" s="869"/>
      <c r="K247" s="869"/>
      <c r="L247" s="869"/>
      <c r="M247" s="869"/>
      <c r="N247" s="869"/>
      <c r="O247" s="869"/>
      <c r="P247" s="869"/>
      <c r="Q247" s="869"/>
      <c r="R247" s="869"/>
      <c r="S247" s="869"/>
      <c r="T247" s="869"/>
      <c r="U247" s="869"/>
      <c r="V247" s="869"/>
      <c r="W247" s="869"/>
      <c r="X247" s="869"/>
      <c r="Y247" s="869"/>
      <c r="Z247" s="869"/>
      <c r="AA247" s="869"/>
      <c r="AB247" s="869"/>
      <c r="AC247" s="870">
        <f>'O1'!AC247</f>
        <v>0</v>
      </c>
      <c r="AD247" s="870"/>
      <c r="AE247" s="870"/>
      <c r="AF247" s="782">
        <f>'O1'!AF247</f>
        <v>0</v>
      </c>
      <c r="AG247" s="782"/>
      <c r="AH247" s="782"/>
      <c r="AI247" s="782"/>
      <c r="AJ247" s="782"/>
      <c r="AK247" s="782">
        <f>'O2'!AK247</f>
        <v>0</v>
      </c>
      <c r="AL247" s="782"/>
      <c r="AM247" s="782"/>
      <c r="AN247" s="782"/>
      <c r="AO247" s="782"/>
      <c r="AP247" s="782"/>
      <c r="AQ247" s="782"/>
      <c r="AR247" s="851">
        <f t="shared" si="28"/>
        <v>0</v>
      </c>
      <c r="AS247" s="851"/>
      <c r="AT247" s="851"/>
      <c r="AU247" s="851"/>
      <c r="AV247" s="851"/>
      <c r="AW247" s="851"/>
      <c r="AX247" s="851"/>
      <c r="AY247" s="373">
        <f>'O1'!BI247</f>
        <v>0</v>
      </c>
      <c r="AZ247" s="709">
        <f t="shared" si="29"/>
        <v>0</v>
      </c>
      <c r="BA247" s="709"/>
      <c r="BB247" s="709"/>
      <c r="BC247" s="709"/>
      <c r="BD247" s="709"/>
      <c r="BE247" s="709">
        <f t="shared" si="30"/>
        <v>0</v>
      </c>
      <c r="BF247" s="709"/>
      <c r="BG247" s="709"/>
      <c r="BH247" s="709"/>
      <c r="BI247" s="709"/>
      <c r="BJ247" s="709"/>
      <c r="BK247" s="709"/>
      <c r="BL247" s="782">
        <f t="shared" si="31"/>
        <v>0</v>
      </c>
      <c r="BM247" s="782"/>
      <c r="BN247" s="782"/>
      <c r="BO247" s="782"/>
      <c r="BP247" s="782"/>
      <c r="BQ247" s="782"/>
      <c r="BR247" s="782"/>
      <c r="BS247" s="564">
        <f t="shared" si="32"/>
        <v>0</v>
      </c>
      <c r="BT247" s="178"/>
      <c r="BV247" s="211">
        <f t="shared" si="33"/>
        <v>2</v>
      </c>
      <c r="BW247" s="212" t="str">
        <f t="shared" si="34"/>
        <v/>
      </c>
      <c r="BX247" s="213" t="str">
        <f t="shared" si="35"/>
        <v xml:space="preserve"> </v>
      </c>
      <c r="BY247" s="199"/>
      <c r="BZ247" s="249">
        <f>IF(AND(AY247&lt;&gt;"R",AY247&lt;&gt;"C",AY247&lt;&gt;"CF",AY247&lt;&gt;"F")=TRUE,BL247*'Q3'!$CA$20,IF(BS247="R",BL247,0))</f>
        <v>0</v>
      </c>
      <c r="CA247" s="249">
        <f>IF(AND(AY247&lt;&gt;"R",AY247&lt;&gt;"C",AY247&lt;&gt;"CF",AY247&lt;&gt;"F")=TRUE,BL247*'Q3'!$CA$21,IF(BS247="C",BL247,0))</f>
        <v>0</v>
      </c>
      <c r="CB247" s="249">
        <f>IF(AND(AY247&lt;&gt;"R",AY247&lt;&gt;"C",AY247&lt;&gt;"CF",AY247&lt;&gt;"F")=TRUE,BL247*'Q3'!$CA$22,IF(BS247="CF",BL247,0))</f>
        <v>0</v>
      </c>
      <c r="CC247" s="249">
        <f>IF(AND(AY247&lt;&gt;"R",AY247&lt;&gt;"C",AY247&lt;&gt;"CF",AY247&lt;&gt;"F")=TRUE,BL247*'Q3'!$CA$23,IF(BS247="F",BL247,0))</f>
        <v>0</v>
      </c>
      <c r="CD247" s="478">
        <f t="shared" si="36"/>
        <v>0</v>
      </c>
      <c r="CE247" s="29">
        <f>'O2'!B247</f>
        <v>0</v>
      </c>
      <c r="CF247" s="29">
        <f>'O2'!G247</f>
        <v>0</v>
      </c>
      <c r="CG247" s="29">
        <f>'O2'!AC247</f>
        <v>0</v>
      </c>
    </row>
    <row r="248" spans="2:85" ht="9.9499999999999993" customHeight="1">
      <c r="B248" s="867">
        <f>'O1'!B248</f>
        <v>0</v>
      </c>
      <c r="C248" s="868"/>
      <c r="D248" s="868"/>
      <c r="E248" s="868"/>
      <c r="F248" s="868"/>
      <c r="G248" s="869">
        <f>'O1'!G248</f>
        <v>0</v>
      </c>
      <c r="H248" s="869"/>
      <c r="I248" s="869"/>
      <c r="J248" s="869"/>
      <c r="K248" s="869"/>
      <c r="L248" s="869"/>
      <c r="M248" s="869"/>
      <c r="N248" s="869"/>
      <c r="O248" s="869"/>
      <c r="P248" s="869"/>
      <c r="Q248" s="869"/>
      <c r="R248" s="869"/>
      <c r="S248" s="869"/>
      <c r="T248" s="869"/>
      <c r="U248" s="869"/>
      <c r="V248" s="869"/>
      <c r="W248" s="869"/>
      <c r="X248" s="869"/>
      <c r="Y248" s="869"/>
      <c r="Z248" s="869"/>
      <c r="AA248" s="869"/>
      <c r="AB248" s="869"/>
      <c r="AC248" s="870">
        <f>'O1'!AC248</f>
        <v>0</v>
      </c>
      <c r="AD248" s="870"/>
      <c r="AE248" s="870"/>
      <c r="AF248" s="782">
        <f>'O1'!AF248</f>
        <v>0</v>
      </c>
      <c r="AG248" s="782"/>
      <c r="AH248" s="782"/>
      <c r="AI248" s="782"/>
      <c r="AJ248" s="782"/>
      <c r="AK248" s="782">
        <f>'O2'!AK248</f>
        <v>0</v>
      </c>
      <c r="AL248" s="782"/>
      <c r="AM248" s="782"/>
      <c r="AN248" s="782"/>
      <c r="AO248" s="782"/>
      <c r="AP248" s="782"/>
      <c r="AQ248" s="782"/>
      <c r="AR248" s="851">
        <f t="shared" si="28"/>
        <v>0</v>
      </c>
      <c r="AS248" s="851"/>
      <c r="AT248" s="851"/>
      <c r="AU248" s="851"/>
      <c r="AV248" s="851"/>
      <c r="AW248" s="851"/>
      <c r="AX248" s="851"/>
      <c r="AY248" s="373">
        <f>'O1'!BI248</f>
        <v>0</v>
      </c>
      <c r="AZ248" s="709">
        <f t="shared" si="29"/>
        <v>0</v>
      </c>
      <c r="BA248" s="709"/>
      <c r="BB248" s="709"/>
      <c r="BC248" s="709"/>
      <c r="BD248" s="709"/>
      <c r="BE248" s="709">
        <f t="shared" si="30"/>
        <v>0</v>
      </c>
      <c r="BF248" s="709"/>
      <c r="BG248" s="709"/>
      <c r="BH248" s="709"/>
      <c r="BI248" s="709"/>
      <c r="BJ248" s="709"/>
      <c r="BK248" s="709"/>
      <c r="BL248" s="782">
        <f t="shared" si="31"/>
        <v>0</v>
      </c>
      <c r="BM248" s="782"/>
      <c r="BN248" s="782"/>
      <c r="BO248" s="782"/>
      <c r="BP248" s="782"/>
      <c r="BQ248" s="782"/>
      <c r="BR248" s="782"/>
      <c r="BS248" s="564">
        <f t="shared" si="32"/>
        <v>0</v>
      </c>
      <c r="BT248" s="178"/>
      <c r="BV248" s="211">
        <f t="shared" si="33"/>
        <v>2</v>
      </c>
      <c r="BW248" s="212" t="str">
        <f t="shared" si="34"/>
        <v/>
      </c>
      <c r="BX248" s="213" t="str">
        <f t="shared" si="35"/>
        <v xml:space="preserve"> </v>
      </c>
      <c r="BY248" s="199"/>
      <c r="BZ248" s="249">
        <f>IF(AND(AY248&lt;&gt;"R",AY248&lt;&gt;"C",AY248&lt;&gt;"CF",AY248&lt;&gt;"F")=TRUE,BL248*'Q3'!$CA$20,IF(BS248="R",BL248,0))</f>
        <v>0</v>
      </c>
      <c r="CA248" s="249">
        <f>IF(AND(AY248&lt;&gt;"R",AY248&lt;&gt;"C",AY248&lt;&gt;"CF",AY248&lt;&gt;"F")=TRUE,BL248*'Q3'!$CA$21,IF(BS248="C",BL248,0))</f>
        <v>0</v>
      </c>
      <c r="CB248" s="249">
        <f>IF(AND(AY248&lt;&gt;"R",AY248&lt;&gt;"C",AY248&lt;&gt;"CF",AY248&lt;&gt;"F")=TRUE,BL248*'Q3'!$CA$22,IF(BS248="CF",BL248,0))</f>
        <v>0</v>
      </c>
      <c r="CC248" s="249">
        <f>IF(AND(AY248&lt;&gt;"R",AY248&lt;&gt;"C",AY248&lt;&gt;"CF",AY248&lt;&gt;"F")=TRUE,BL248*'Q3'!$CA$23,IF(BS248="F",BL248,0))</f>
        <v>0</v>
      </c>
      <c r="CD248" s="478">
        <f t="shared" si="36"/>
        <v>0</v>
      </c>
      <c r="CE248" s="29">
        <f>'O2'!B248</f>
        <v>0</v>
      </c>
      <c r="CF248" s="29">
        <f>'O2'!G248</f>
        <v>0</v>
      </c>
      <c r="CG248" s="29">
        <f>'O2'!AC248</f>
        <v>0</v>
      </c>
    </row>
    <row r="249" spans="2:85" ht="9.9499999999999993" customHeight="1">
      <c r="B249" s="867">
        <f>'O1'!B249</f>
        <v>0</v>
      </c>
      <c r="C249" s="868"/>
      <c r="D249" s="868"/>
      <c r="E249" s="868"/>
      <c r="F249" s="868"/>
      <c r="G249" s="869">
        <f>'O1'!G249</f>
        <v>0</v>
      </c>
      <c r="H249" s="869"/>
      <c r="I249" s="869"/>
      <c r="J249" s="869"/>
      <c r="K249" s="869"/>
      <c r="L249" s="869"/>
      <c r="M249" s="869"/>
      <c r="N249" s="869"/>
      <c r="O249" s="869"/>
      <c r="P249" s="869"/>
      <c r="Q249" s="869"/>
      <c r="R249" s="869"/>
      <c r="S249" s="869"/>
      <c r="T249" s="869"/>
      <c r="U249" s="869"/>
      <c r="V249" s="869"/>
      <c r="W249" s="869"/>
      <c r="X249" s="869"/>
      <c r="Y249" s="869"/>
      <c r="Z249" s="869"/>
      <c r="AA249" s="869"/>
      <c r="AB249" s="869"/>
      <c r="AC249" s="870">
        <f>'O1'!AC249</f>
        <v>0</v>
      </c>
      <c r="AD249" s="870"/>
      <c r="AE249" s="870"/>
      <c r="AF249" s="782">
        <f>'O1'!AF249</f>
        <v>0</v>
      </c>
      <c r="AG249" s="782"/>
      <c r="AH249" s="782"/>
      <c r="AI249" s="782"/>
      <c r="AJ249" s="782"/>
      <c r="AK249" s="782">
        <f>'O2'!AK249</f>
        <v>0</v>
      </c>
      <c r="AL249" s="782"/>
      <c r="AM249" s="782"/>
      <c r="AN249" s="782"/>
      <c r="AO249" s="782"/>
      <c r="AP249" s="782"/>
      <c r="AQ249" s="782"/>
      <c r="AR249" s="851">
        <f t="shared" si="28"/>
        <v>0</v>
      </c>
      <c r="AS249" s="851"/>
      <c r="AT249" s="851"/>
      <c r="AU249" s="851"/>
      <c r="AV249" s="851"/>
      <c r="AW249" s="851"/>
      <c r="AX249" s="851"/>
      <c r="AY249" s="373">
        <f>'O1'!BI249</f>
        <v>0</v>
      </c>
      <c r="AZ249" s="709">
        <f t="shared" si="29"/>
        <v>0</v>
      </c>
      <c r="BA249" s="709"/>
      <c r="BB249" s="709"/>
      <c r="BC249" s="709"/>
      <c r="BD249" s="709"/>
      <c r="BE249" s="709">
        <f t="shared" si="30"/>
        <v>0</v>
      </c>
      <c r="BF249" s="709"/>
      <c r="BG249" s="709"/>
      <c r="BH249" s="709"/>
      <c r="BI249" s="709"/>
      <c r="BJ249" s="709"/>
      <c r="BK249" s="709"/>
      <c r="BL249" s="782">
        <f t="shared" si="31"/>
        <v>0</v>
      </c>
      <c r="BM249" s="782"/>
      <c r="BN249" s="782"/>
      <c r="BO249" s="782"/>
      <c r="BP249" s="782"/>
      <c r="BQ249" s="782"/>
      <c r="BR249" s="782"/>
      <c r="BS249" s="564">
        <f t="shared" si="32"/>
        <v>0</v>
      </c>
      <c r="BT249" s="178"/>
      <c r="BV249" s="211">
        <f t="shared" si="33"/>
        <v>2</v>
      </c>
      <c r="BW249" s="212" t="str">
        <f t="shared" si="34"/>
        <v/>
      </c>
      <c r="BX249" s="213" t="str">
        <f t="shared" si="35"/>
        <v xml:space="preserve"> </v>
      </c>
      <c r="BY249" s="199"/>
      <c r="BZ249" s="249">
        <f>IF(AND(AY249&lt;&gt;"R",AY249&lt;&gt;"C",AY249&lt;&gt;"CF",AY249&lt;&gt;"F")=TRUE,BL249*'Q3'!$CA$20,IF(BS249="R",BL249,0))</f>
        <v>0</v>
      </c>
      <c r="CA249" s="249">
        <f>IF(AND(AY249&lt;&gt;"R",AY249&lt;&gt;"C",AY249&lt;&gt;"CF",AY249&lt;&gt;"F")=TRUE,BL249*'Q3'!$CA$21,IF(BS249="C",BL249,0))</f>
        <v>0</v>
      </c>
      <c r="CB249" s="249">
        <f>IF(AND(AY249&lt;&gt;"R",AY249&lt;&gt;"C",AY249&lt;&gt;"CF",AY249&lt;&gt;"F")=TRUE,BL249*'Q3'!$CA$22,IF(BS249="CF",BL249,0))</f>
        <v>0</v>
      </c>
      <c r="CC249" s="249">
        <f>IF(AND(AY249&lt;&gt;"R",AY249&lt;&gt;"C",AY249&lt;&gt;"CF",AY249&lt;&gt;"F")=TRUE,BL249*'Q3'!$CA$23,IF(BS249="F",BL249,0))</f>
        <v>0</v>
      </c>
      <c r="CD249" s="478">
        <f t="shared" si="36"/>
        <v>0</v>
      </c>
      <c r="CE249" s="29">
        <f>'O2'!B249</f>
        <v>0</v>
      </c>
      <c r="CF249" s="29">
        <f>'O2'!G249</f>
        <v>0</v>
      </c>
      <c r="CG249" s="29">
        <f>'O2'!AC249</f>
        <v>0</v>
      </c>
    </row>
    <row r="250" spans="2:85" ht="9.9499999999999993" customHeight="1">
      <c r="B250" s="867">
        <f>'O1'!B250</f>
        <v>0</v>
      </c>
      <c r="C250" s="868"/>
      <c r="D250" s="868"/>
      <c r="E250" s="868"/>
      <c r="F250" s="868"/>
      <c r="G250" s="869">
        <f>'O1'!G250</f>
        <v>0</v>
      </c>
      <c r="H250" s="869"/>
      <c r="I250" s="869"/>
      <c r="J250" s="869"/>
      <c r="K250" s="869"/>
      <c r="L250" s="869"/>
      <c r="M250" s="869"/>
      <c r="N250" s="869"/>
      <c r="O250" s="869"/>
      <c r="P250" s="869"/>
      <c r="Q250" s="869"/>
      <c r="R250" s="869"/>
      <c r="S250" s="869"/>
      <c r="T250" s="869"/>
      <c r="U250" s="869"/>
      <c r="V250" s="869"/>
      <c r="W250" s="869"/>
      <c r="X250" s="869"/>
      <c r="Y250" s="869"/>
      <c r="Z250" s="869"/>
      <c r="AA250" s="869"/>
      <c r="AB250" s="869"/>
      <c r="AC250" s="870">
        <f>'O1'!AC250</f>
        <v>0</v>
      </c>
      <c r="AD250" s="870"/>
      <c r="AE250" s="870"/>
      <c r="AF250" s="782">
        <f>'O1'!AF250</f>
        <v>0</v>
      </c>
      <c r="AG250" s="782"/>
      <c r="AH250" s="782"/>
      <c r="AI250" s="782"/>
      <c r="AJ250" s="782"/>
      <c r="AK250" s="782">
        <f>'O2'!AK250</f>
        <v>0</v>
      </c>
      <c r="AL250" s="782"/>
      <c r="AM250" s="782"/>
      <c r="AN250" s="782"/>
      <c r="AO250" s="782"/>
      <c r="AP250" s="782"/>
      <c r="AQ250" s="782"/>
      <c r="AR250" s="851">
        <f t="shared" si="28"/>
        <v>0</v>
      </c>
      <c r="AS250" s="851"/>
      <c r="AT250" s="851"/>
      <c r="AU250" s="851"/>
      <c r="AV250" s="851"/>
      <c r="AW250" s="851"/>
      <c r="AX250" s="851"/>
      <c r="AY250" s="373">
        <f>'O1'!BI250</f>
        <v>0</v>
      </c>
      <c r="AZ250" s="709">
        <f t="shared" si="29"/>
        <v>0</v>
      </c>
      <c r="BA250" s="709"/>
      <c r="BB250" s="709"/>
      <c r="BC250" s="709"/>
      <c r="BD250" s="709"/>
      <c r="BE250" s="709">
        <f t="shared" si="30"/>
        <v>0</v>
      </c>
      <c r="BF250" s="709"/>
      <c r="BG250" s="709"/>
      <c r="BH250" s="709"/>
      <c r="BI250" s="709"/>
      <c r="BJ250" s="709"/>
      <c r="BK250" s="709"/>
      <c r="BL250" s="782">
        <f t="shared" si="31"/>
        <v>0</v>
      </c>
      <c r="BM250" s="782"/>
      <c r="BN250" s="782"/>
      <c r="BO250" s="782"/>
      <c r="BP250" s="782"/>
      <c r="BQ250" s="782"/>
      <c r="BR250" s="782"/>
      <c r="BS250" s="564">
        <f t="shared" si="32"/>
        <v>0</v>
      </c>
      <c r="BT250" s="178"/>
      <c r="BV250" s="211">
        <f t="shared" si="33"/>
        <v>2</v>
      </c>
      <c r="BW250" s="212" t="str">
        <f t="shared" si="34"/>
        <v/>
      </c>
      <c r="BX250" s="213" t="str">
        <f t="shared" si="35"/>
        <v xml:space="preserve"> </v>
      </c>
      <c r="BY250" s="199"/>
      <c r="BZ250" s="249">
        <f>IF(AND(AY250&lt;&gt;"R",AY250&lt;&gt;"C",AY250&lt;&gt;"CF",AY250&lt;&gt;"F")=TRUE,BL250*'Q3'!$CA$20,IF(BS250="R",BL250,0))</f>
        <v>0</v>
      </c>
      <c r="CA250" s="249">
        <f>IF(AND(AY250&lt;&gt;"R",AY250&lt;&gt;"C",AY250&lt;&gt;"CF",AY250&lt;&gt;"F")=TRUE,BL250*'Q3'!$CA$21,IF(BS250="C",BL250,0))</f>
        <v>0</v>
      </c>
      <c r="CB250" s="249">
        <f>IF(AND(AY250&lt;&gt;"R",AY250&lt;&gt;"C",AY250&lt;&gt;"CF",AY250&lt;&gt;"F")=TRUE,BL250*'Q3'!$CA$22,IF(BS250="CF",BL250,0))</f>
        <v>0</v>
      </c>
      <c r="CC250" s="249">
        <f>IF(AND(AY250&lt;&gt;"R",AY250&lt;&gt;"C",AY250&lt;&gt;"CF",AY250&lt;&gt;"F")=TRUE,BL250*'Q3'!$CA$23,IF(BS250="F",BL250,0))</f>
        <v>0</v>
      </c>
      <c r="CD250" s="478">
        <f t="shared" si="36"/>
        <v>0</v>
      </c>
      <c r="CE250" s="29">
        <f>'O2'!B250</f>
        <v>0</v>
      </c>
      <c r="CF250" s="29">
        <f>'O2'!G250</f>
        <v>0</v>
      </c>
      <c r="CG250" s="29">
        <f>'O2'!AC250</f>
        <v>0</v>
      </c>
    </row>
    <row r="251" spans="2:85" ht="9.9499999999999993" customHeight="1">
      <c r="B251" s="867">
        <f>'O1'!B251</f>
        <v>0</v>
      </c>
      <c r="C251" s="868"/>
      <c r="D251" s="868"/>
      <c r="E251" s="868"/>
      <c r="F251" s="868"/>
      <c r="G251" s="869">
        <f>'O1'!G251</f>
        <v>0</v>
      </c>
      <c r="H251" s="869"/>
      <c r="I251" s="869"/>
      <c r="J251" s="869"/>
      <c r="K251" s="869"/>
      <c r="L251" s="869"/>
      <c r="M251" s="869"/>
      <c r="N251" s="869"/>
      <c r="O251" s="869"/>
      <c r="P251" s="869"/>
      <c r="Q251" s="869"/>
      <c r="R251" s="869"/>
      <c r="S251" s="869"/>
      <c r="T251" s="869"/>
      <c r="U251" s="869"/>
      <c r="V251" s="869"/>
      <c r="W251" s="869"/>
      <c r="X251" s="869"/>
      <c r="Y251" s="869"/>
      <c r="Z251" s="869"/>
      <c r="AA251" s="869"/>
      <c r="AB251" s="869"/>
      <c r="AC251" s="870">
        <f>'O1'!AC251</f>
        <v>0</v>
      </c>
      <c r="AD251" s="870"/>
      <c r="AE251" s="870"/>
      <c r="AF251" s="782">
        <f>'O1'!AF251</f>
        <v>0</v>
      </c>
      <c r="AG251" s="782"/>
      <c r="AH251" s="782"/>
      <c r="AI251" s="782"/>
      <c r="AJ251" s="782"/>
      <c r="AK251" s="782">
        <f>'O2'!AK251</f>
        <v>0</v>
      </c>
      <c r="AL251" s="782"/>
      <c r="AM251" s="782"/>
      <c r="AN251" s="782"/>
      <c r="AO251" s="782"/>
      <c r="AP251" s="782"/>
      <c r="AQ251" s="782"/>
      <c r="AR251" s="851">
        <f t="shared" si="28"/>
        <v>0</v>
      </c>
      <c r="AS251" s="851"/>
      <c r="AT251" s="851"/>
      <c r="AU251" s="851"/>
      <c r="AV251" s="851"/>
      <c r="AW251" s="851"/>
      <c r="AX251" s="851"/>
      <c r="AY251" s="373">
        <f>'O1'!BI251</f>
        <v>0</v>
      </c>
      <c r="AZ251" s="709">
        <f t="shared" si="29"/>
        <v>0</v>
      </c>
      <c r="BA251" s="709"/>
      <c r="BB251" s="709"/>
      <c r="BC251" s="709"/>
      <c r="BD251" s="709"/>
      <c r="BE251" s="709">
        <f t="shared" si="30"/>
        <v>0</v>
      </c>
      <c r="BF251" s="709"/>
      <c r="BG251" s="709"/>
      <c r="BH251" s="709"/>
      <c r="BI251" s="709"/>
      <c r="BJ251" s="709"/>
      <c r="BK251" s="709"/>
      <c r="BL251" s="782">
        <f t="shared" si="31"/>
        <v>0</v>
      </c>
      <c r="BM251" s="782"/>
      <c r="BN251" s="782"/>
      <c r="BO251" s="782"/>
      <c r="BP251" s="782"/>
      <c r="BQ251" s="782"/>
      <c r="BR251" s="782"/>
      <c r="BS251" s="564">
        <f t="shared" si="32"/>
        <v>0</v>
      </c>
      <c r="BT251" s="178"/>
      <c r="BV251" s="211">
        <f t="shared" si="33"/>
        <v>2</v>
      </c>
      <c r="BW251" s="212" t="str">
        <f t="shared" si="34"/>
        <v/>
      </c>
      <c r="BX251" s="213" t="str">
        <f t="shared" si="35"/>
        <v xml:space="preserve"> </v>
      </c>
      <c r="BY251" s="199"/>
      <c r="BZ251" s="249">
        <f>IF(AND(AY251&lt;&gt;"R",AY251&lt;&gt;"C",AY251&lt;&gt;"CF",AY251&lt;&gt;"F")=TRUE,BL251*'Q3'!$CA$20,IF(BS251="R",BL251,0))</f>
        <v>0</v>
      </c>
      <c r="CA251" s="249">
        <f>IF(AND(AY251&lt;&gt;"R",AY251&lt;&gt;"C",AY251&lt;&gt;"CF",AY251&lt;&gt;"F")=TRUE,BL251*'Q3'!$CA$21,IF(BS251="C",BL251,0))</f>
        <v>0</v>
      </c>
      <c r="CB251" s="249">
        <f>IF(AND(AY251&lt;&gt;"R",AY251&lt;&gt;"C",AY251&lt;&gt;"CF",AY251&lt;&gt;"F")=TRUE,BL251*'Q3'!$CA$22,IF(BS251="CF",BL251,0))</f>
        <v>0</v>
      </c>
      <c r="CC251" s="249">
        <f>IF(AND(AY251&lt;&gt;"R",AY251&lt;&gt;"C",AY251&lt;&gt;"CF",AY251&lt;&gt;"F")=TRUE,BL251*'Q3'!$CA$23,IF(BS251="F",BL251,0))</f>
        <v>0</v>
      </c>
      <c r="CD251" s="478">
        <f t="shared" si="36"/>
        <v>0</v>
      </c>
      <c r="CE251" s="29">
        <f>'O2'!B251</f>
        <v>0</v>
      </c>
      <c r="CF251" s="29">
        <f>'O2'!G251</f>
        <v>0</v>
      </c>
      <c r="CG251" s="29">
        <f>'O2'!AC251</f>
        <v>0</v>
      </c>
    </row>
    <row r="252" spans="2:85" ht="9.9499999999999993" customHeight="1">
      <c r="B252" s="867">
        <f>'O1'!B252</f>
        <v>0</v>
      </c>
      <c r="C252" s="868"/>
      <c r="D252" s="868"/>
      <c r="E252" s="868"/>
      <c r="F252" s="868"/>
      <c r="G252" s="869">
        <f>'O1'!G252</f>
        <v>0</v>
      </c>
      <c r="H252" s="869"/>
      <c r="I252" s="869"/>
      <c r="J252" s="869"/>
      <c r="K252" s="869"/>
      <c r="L252" s="869"/>
      <c r="M252" s="869"/>
      <c r="N252" s="869"/>
      <c r="O252" s="869"/>
      <c r="P252" s="869"/>
      <c r="Q252" s="869"/>
      <c r="R252" s="869"/>
      <c r="S252" s="869"/>
      <c r="T252" s="869"/>
      <c r="U252" s="869"/>
      <c r="V252" s="869"/>
      <c r="W252" s="869"/>
      <c r="X252" s="869"/>
      <c r="Y252" s="869"/>
      <c r="Z252" s="869"/>
      <c r="AA252" s="869"/>
      <c r="AB252" s="869"/>
      <c r="AC252" s="870">
        <f>'O1'!AC252</f>
        <v>0</v>
      </c>
      <c r="AD252" s="870"/>
      <c r="AE252" s="870"/>
      <c r="AF252" s="782">
        <f>'O1'!AF252</f>
        <v>0</v>
      </c>
      <c r="AG252" s="782"/>
      <c r="AH252" s="782"/>
      <c r="AI252" s="782"/>
      <c r="AJ252" s="782"/>
      <c r="AK252" s="782">
        <f>'O2'!AK252</f>
        <v>0</v>
      </c>
      <c r="AL252" s="782"/>
      <c r="AM252" s="782"/>
      <c r="AN252" s="782"/>
      <c r="AO252" s="782"/>
      <c r="AP252" s="782"/>
      <c r="AQ252" s="782"/>
      <c r="AR252" s="851">
        <f t="shared" si="28"/>
        <v>0</v>
      </c>
      <c r="AS252" s="851"/>
      <c r="AT252" s="851"/>
      <c r="AU252" s="851"/>
      <c r="AV252" s="851"/>
      <c r="AW252" s="851"/>
      <c r="AX252" s="851"/>
      <c r="AY252" s="373">
        <f>'O1'!BI252</f>
        <v>0</v>
      </c>
      <c r="AZ252" s="709">
        <f t="shared" si="29"/>
        <v>0</v>
      </c>
      <c r="BA252" s="709"/>
      <c r="BB252" s="709"/>
      <c r="BC252" s="709"/>
      <c r="BD252" s="709"/>
      <c r="BE252" s="709">
        <f t="shared" si="30"/>
        <v>0</v>
      </c>
      <c r="BF252" s="709"/>
      <c r="BG252" s="709"/>
      <c r="BH252" s="709"/>
      <c r="BI252" s="709"/>
      <c r="BJ252" s="709"/>
      <c r="BK252" s="709"/>
      <c r="BL252" s="782">
        <f t="shared" si="31"/>
        <v>0</v>
      </c>
      <c r="BM252" s="782"/>
      <c r="BN252" s="782"/>
      <c r="BO252" s="782"/>
      <c r="BP252" s="782"/>
      <c r="BQ252" s="782"/>
      <c r="BR252" s="782"/>
      <c r="BS252" s="564">
        <f t="shared" si="32"/>
        <v>0</v>
      </c>
      <c r="BT252" s="178"/>
      <c r="BV252" s="211">
        <f t="shared" si="33"/>
        <v>2</v>
      </c>
      <c r="BW252" s="212" t="str">
        <f t="shared" si="34"/>
        <v/>
      </c>
      <c r="BX252" s="213" t="str">
        <f t="shared" si="35"/>
        <v xml:space="preserve"> </v>
      </c>
      <c r="BY252" s="199"/>
      <c r="BZ252" s="249">
        <f>IF(AND(AY252&lt;&gt;"R",AY252&lt;&gt;"C",AY252&lt;&gt;"CF",AY252&lt;&gt;"F")=TRUE,BL252*'Q3'!$CA$20,IF(BS252="R",BL252,0))</f>
        <v>0</v>
      </c>
      <c r="CA252" s="249">
        <f>IF(AND(AY252&lt;&gt;"R",AY252&lt;&gt;"C",AY252&lt;&gt;"CF",AY252&lt;&gt;"F")=TRUE,BL252*'Q3'!$CA$21,IF(BS252="C",BL252,0))</f>
        <v>0</v>
      </c>
      <c r="CB252" s="249">
        <f>IF(AND(AY252&lt;&gt;"R",AY252&lt;&gt;"C",AY252&lt;&gt;"CF",AY252&lt;&gt;"F")=TRUE,BL252*'Q3'!$CA$22,IF(BS252="CF",BL252,0))</f>
        <v>0</v>
      </c>
      <c r="CC252" s="249">
        <f>IF(AND(AY252&lt;&gt;"R",AY252&lt;&gt;"C",AY252&lt;&gt;"CF",AY252&lt;&gt;"F")=TRUE,BL252*'Q3'!$CA$23,IF(BS252="F",BL252,0))</f>
        <v>0</v>
      </c>
      <c r="CD252" s="478">
        <f t="shared" si="36"/>
        <v>0</v>
      </c>
      <c r="CE252" s="29">
        <f>'O2'!B252</f>
        <v>0</v>
      </c>
      <c r="CF252" s="29">
        <f>'O2'!G252</f>
        <v>0</v>
      </c>
      <c r="CG252" s="29">
        <f>'O2'!AC252</f>
        <v>0</v>
      </c>
    </row>
    <row r="253" spans="2:85" ht="9.9499999999999993" customHeight="1">
      <c r="B253" s="867">
        <f>'O1'!B253</f>
        <v>0</v>
      </c>
      <c r="C253" s="868"/>
      <c r="D253" s="868"/>
      <c r="E253" s="868"/>
      <c r="F253" s="868"/>
      <c r="G253" s="869">
        <f>'O1'!G253</f>
        <v>0</v>
      </c>
      <c r="H253" s="869"/>
      <c r="I253" s="869"/>
      <c r="J253" s="869"/>
      <c r="K253" s="869"/>
      <c r="L253" s="869"/>
      <c r="M253" s="869"/>
      <c r="N253" s="869"/>
      <c r="O253" s="869"/>
      <c r="P253" s="869"/>
      <c r="Q253" s="869"/>
      <c r="R253" s="869"/>
      <c r="S253" s="869"/>
      <c r="T253" s="869"/>
      <c r="U253" s="869"/>
      <c r="V253" s="869"/>
      <c r="W253" s="869"/>
      <c r="X253" s="869"/>
      <c r="Y253" s="869"/>
      <c r="Z253" s="869"/>
      <c r="AA253" s="869"/>
      <c r="AB253" s="869"/>
      <c r="AC253" s="870">
        <f>'O1'!AC253</f>
        <v>0</v>
      </c>
      <c r="AD253" s="870"/>
      <c r="AE253" s="870"/>
      <c r="AF253" s="782">
        <f>'O1'!AF253</f>
        <v>0</v>
      </c>
      <c r="AG253" s="782"/>
      <c r="AH253" s="782"/>
      <c r="AI253" s="782"/>
      <c r="AJ253" s="782"/>
      <c r="AK253" s="782">
        <f>'O2'!AK253</f>
        <v>0</v>
      </c>
      <c r="AL253" s="782"/>
      <c r="AM253" s="782"/>
      <c r="AN253" s="782"/>
      <c r="AO253" s="782"/>
      <c r="AP253" s="782"/>
      <c r="AQ253" s="782"/>
      <c r="AR253" s="851">
        <f t="shared" si="28"/>
        <v>0</v>
      </c>
      <c r="AS253" s="851"/>
      <c r="AT253" s="851"/>
      <c r="AU253" s="851"/>
      <c r="AV253" s="851"/>
      <c r="AW253" s="851"/>
      <c r="AX253" s="851"/>
      <c r="AY253" s="373">
        <f>'O1'!BI253</f>
        <v>0</v>
      </c>
      <c r="AZ253" s="709">
        <f t="shared" si="29"/>
        <v>0</v>
      </c>
      <c r="BA253" s="709"/>
      <c r="BB253" s="709"/>
      <c r="BC253" s="709"/>
      <c r="BD253" s="709"/>
      <c r="BE253" s="709">
        <f t="shared" si="30"/>
        <v>0</v>
      </c>
      <c r="BF253" s="709"/>
      <c r="BG253" s="709"/>
      <c r="BH253" s="709"/>
      <c r="BI253" s="709"/>
      <c r="BJ253" s="709"/>
      <c r="BK253" s="709"/>
      <c r="BL253" s="782">
        <f t="shared" si="31"/>
        <v>0</v>
      </c>
      <c r="BM253" s="782"/>
      <c r="BN253" s="782"/>
      <c r="BO253" s="782"/>
      <c r="BP253" s="782"/>
      <c r="BQ253" s="782"/>
      <c r="BR253" s="782"/>
      <c r="BS253" s="564">
        <f t="shared" si="32"/>
        <v>0</v>
      </c>
      <c r="BT253" s="178"/>
      <c r="BV253" s="211">
        <f t="shared" si="33"/>
        <v>2</v>
      </c>
      <c r="BW253" s="212" t="str">
        <f t="shared" si="34"/>
        <v/>
      </c>
      <c r="BX253" s="213" t="str">
        <f t="shared" si="35"/>
        <v xml:space="preserve"> </v>
      </c>
      <c r="BY253" s="199"/>
      <c r="BZ253" s="249">
        <f>IF(AND(AY253&lt;&gt;"R",AY253&lt;&gt;"C",AY253&lt;&gt;"CF",AY253&lt;&gt;"F")=TRUE,BL253*'Q3'!$CA$20,IF(BS253="R",BL253,0))</f>
        <v>0</v>
      </c>
      <c r="CA253" s="249">
        <f>IF(AND(AY253&lt;&gt;"R",AY253&lt;&gt;"C",AY253&lt;&gt;"CF",AY253&lt;&gt;"F")=TRUE,BL253*'Q3'!$CA$21,IF(BS253="C",BL253,0))</f>
        <v>0</v>
      </c>
      <c r="CB253" s="249">
        <f>IF(AND(AY253&lt;&gt;"R",AY253&lt;&gt;"C",AY253&lt;&gt;"CF",AY253&lt;&gt;"F")=TRUE,BL253*'Q3'!$CA$22,IF(BS253="CF",BL253,0))</f>
        <v>0</v>
      </c>
      <c r="CC253" s="249">
        <f>IF(AND(AY253&lt;&gt;"R",AY253&lt;&gt;"C",AY253&lt;&gt;"CF",AY253&lt;&gt;"F")=TRUE,BL253*'Q3'!$CA$23,IF(BS253="F",BL253,0))</f>
        <v>0</v>
      </c>
      <c r="CD253" s="478">
        <f t="shared" si="36"/>
        <v>0</v>
      </c>
      <c r="CE253" s="29">
        <f>'O2'!B253</f>
        <v>0</v>
      </c>
      <c r="CF253" s="29">
        <f>'O2'!G253</f>
        <v>0</v>
      </c>
      <c r="CG253" s="29">
        <f>'O2'!AC253</f>
        <v>0</v>
      </c>
    </row>
    <row r="254" spans="2:85" ht="9.9499999999999993" customHeight="1">
      <c r="B254" s="867">
        <f>'O1'!B254</f>
        <v>0</v>
      </c>
      <c r="C254" s="868"/>
      <c r="D254" s="868"/>
      <c r="E254" s="868"/>
      <c r="F254" s="868"/>
      <c r="G254" s="869">
        <f>'O1'!G254</f>
        <v>0</v>
      </c>
      <c r="H254" s="869"/>
      <c r="I254" s="869"/>
      <c r="J254" s="869"/>
      <c r="K254" s="869"/>
      <c r="L254" s="869"/>
      <c r="M254" s="869"/>
      <c r="N254" s="869"/>
      <c r="O254" s="869"/>
      <c r="P254" s="869"/>
      <c r="Q254" s="869"/>
      <c r="R254" s="869"/>
      <c r="S254" s="869"/>
      <c r="T254" s="869"/>
      <c r="U254" s="869"/>
      <c r="V254" s="869"/>
      <c r="W254" s="869"/>
      <c r="X254" s="869"/>
      <c r="Y254" s="869"/>
      <c r="Z254" s="869"/>
      <c r="AA254" s="869"/>
      <c r="AB254" s="869"/>
      <c r="AC254" s="870">
        <f>'O1'!AC254</f>
        <v>0</v>
      </c>
      <c r="AD254" s="870"/>
      <c r="AE254" s="870"/>
      <c r="AF254" s="782">
        <f>'O1'!AF254</f>
        <v>0</v>
      </c>
      <c r="AG254" s="782"/>
      <c r="AH254" s="782"/>
      <c r="AI254" s="782"/>
      <c r="AJ254" s="782"/>
      <c r="AK254" s="782">
        <f>'O2'!AK254</f>
        <v>0</v>
      </c>
      <c r="AL254" s="782"/>
      <c r="AM254" s="782"/>
      <c r="AN254" s="782"/>
      <c r="AO254" s="782"/>
      <c r="AP254" s="782"/>
      <c r="AQ254" s="782"/>
      <c r="AR254" s="851">
        <f t="shared" si="28"/>
        <v>0</v>
      </c>
      <c r="AS254" s="851"/>
      <c r="AT254" s="851"/>
      <c r="AU254" s="851"/>
      <c r="AV254" s="851"/>
      <c r="AW254" s="851"/>
      <c r="AX254" s="851"/>
      <c r="AY254" s="373">
        <f>'O1'!BI254</f>
        <v>0</v>
      </c>
      <c r="AZ254" s="709">
        <f t="shared" si="29"/>
        <v>0</v>
      </c>
      <c r="BA254" s="709"/>
      <c r="BB254" s="709"/>
      <c r="BC254" s="709"/>
      <c r="BD254" s="709"/>
      <c r="BE254" s="709">
        <f t="shared" si="30"/>
        <v>0</v>
      </c>
      <c r="BF254" s="709"/>
      <c r="BG254" s="709"/>
      <c r="BH254" s="709"/>
      <c r="BI254" s="709"/>
      <c r="BJ254" s="709"/>
      <c r="BK254" s="709"/>
      <c r="BL254" s="782">
        <f t="shared" si="31"/>
        <v>0</v>
      </c>
      <c r="BM254" s="782"/>
      <c r="BN254" s="782"/>
      <c r="BO254" s="782"/>
      <c r="BP254" s="782"/>
      <c r="BQ254" s="782"/>
      <c r="BR254" s="782"/>
      <c r="BS254" s="564">
        <f t="shared" si="32"/>
        <v>0</v>
      </c>
      <c r="BT254" s="178"/>
      <c r="BV254" s="211">
        <f t="shared" si="33"/>
        <v>2</v>
      </c>
      <c r="BW254" s="212" t="str">
        <f t="shared" si="34"/>
        <v/>
      </c>
      <c r="BX254" s="213" t="str">
        <f t="shared" si="35"/>
        <v xml:space="preserve"> </v>
      </c>
      <c r="BY254" s="199"/>
      <c r="BZ254" s="249">
        <f>IF(AND(AY254&lt;&gt;"R",AY254&lt;&gt;"C",AY254&lt;&gt;"CF",AY254&lt;&gt;"F")=TRUE,BL254*'Q3'!$CA$20,IF(BS254="R",BL254,0))</f>
        <v>0</v>
      </c>
      <c r="CA254" s="249">
        <f>IF(AND(AY254&lt;&gt;"R",AY254&lt;&gt;"C",AY254&lt;&gt;"CF",AY254&lt;&gt;"F")=TRUE,BL254*'Q3'!$CA$21,IF(BS254="C",BL254,0))</f>
        <v>0</v>
      </c>
      <c r="CB254" s="249">
        <f>IF(AND(AY254&lt;&gt;"R",AY254&lt;&gt;"C",AY254&lt;&gt;"CF",AY254&lt;&gt;"F")=TRUE,BL254*'Q3'!$CA$22,IF(BS254="CF",BL254,0))</f>
        <v>0</v>
      </c>
      <c r="CC254" s="249">
        <f>IF(AND(AY254&lt;&gt;"R",AY254&lt;&gt;"C",AY254&lt;&gt;"CF",AY254&lt;&gt;"F")=TRUE,BL254*'Q3'!$CA$23,IF(BS254="F",BL254,0))</f>
        <v>0</v>
      </c>
      <c r="CD254" s="478">
        <f t="shared" si="36"/>
        <v>0</v>
      </c>
      <c r="CE254" s="29">
        <f>'O2'!B254</f>
        <v>0</v>
      </c>
      <c r="CF254" s="29">
        <f>'O2'!G254</f>
        <v>0</v>
      </c>
      <c r="CG254" s="29">
        <f>'O2'!AC254</f>
        <v>0</v>
      </c>
    </row>
    <row r="255" spans="2:85" ht="9.9499999999999993" customHeight="1">
      <c r="B255" s="867">
        <f>'O1'!B255</f>
        <v>0</v>
      </c>
      <c r="C255" s="868"/>
      <c r="D255" s="868"/>
      <c r="E255" s="868"/>
      <c r="F255" s="868"/>
      <c r="G255" s="869">
        <f>'O1'!G255</f>
        <v>0</v>
      </c>
      <c r="H255" s="869"/>
      <c r="I255" s="869"/>
      <c r="J255" s="869"/>
      <c r="K255" s="869"/>
      <c r="L255" s="869"/>
      <c r="M255" s="869"/>
      <c r="N255" s="869"/>
      <c r="O255" s="869"/>
      <c r="P255" s="869"/>
      <c r="Q255" s="869"/>
      <c r="R255" s="869"/>
      <c r="S255" s="869"/>
      <c r="T255" s="869"/>
      <c r="U255" s="869"/>
      <c r="V255" s="869"/>
      <c r="W255" s="869"/>
      <c r="X255" s="869"/>
      <c r="Y255" s="869"/>
      <c r="Z255" s="869"/>
      <c r="AA255" s="869"/>
      <c r="AB255" s="869"/>
      <c r="AC255" s="870">
        <f>'O1'!AC255</f>
        <v>0</v>
      </c>
      <c r="AD255" s="870"/>
      <c r="AE255" s="870"/>
      <c r="AF255" s="782">
        <f>'O1'!AF255</f>
        <v>0</v>
      </c>
      <c r="AG255" s="782"/>
      <c r="AH255" s="782"/>
      <c r="AI255" s="782"/>
      <c r="AJ255" s="782"/>
      <c r="AK255" s="782">
        <f>'O2'!AK255</f>
        <v>0</v>
      </c>
      <c r="AL255" s="782"/>
      <c r="AM255" s="782"/>
      <c r="AN255" s="782"/>
      <c r="AO255" s="782"/>
      <c r="AP255" s="782"/>
      <c r="AQ255" s="782"/>
      <c r="AR255" s="851">
        <f t="shared" si="28"/>
        <v>0</v>
      </c>
      <c r="AS255" s="851"/>
      <c r="AT255" s="851"/>
      <c r="AU255" s="851"/>
      <c r="AV255" s="851"/>
      <c r="AW255" s="851"/>
      <c r="AX255" s="851"/>
      <c r="AY255" s="373">
        <f>'O1'!BI255</f>
        <v>0</v>
      </c>
      <c r="AZ255" s="709">
        <f t="shared" si="29"/>
        <v>0</v>
      </c>
      <c r="BA255" s="709"/>
      <c r="BB255" s="709"/>
      <c r="BC255" s="709"/>
      <c r="BD255" s="709"/>
      <c r="BE255" s="709">
        <f t="shared" si="30"/>
        <v>0</v>
      </c>
      <c r="BF255" s="709"/>
      <c r="BG255" s="709"/>
      <c r="BH255" s="709"/>
      <c r="BI255" s="709"/>
      <c r="BJ255" s="709"/>
      <c r="BK255" s="709"/>
      <c r="BL255" s="782">
        <f t="shared" si="31"/>
        <v>0</v>
      </c>
      <c r="BM255" s="782"/>
      <c r="BN255" s="782"/>
      <c r="BO255" s="782"/>
      <c r="BP255" s="782"/>
      <c r="BQ255" s="782"/>
      <c r="BR255" s="782"/>
      <c r="BS255" s="564">
        <f t="shared" si="32"/>
        <v>0</v>
      </c>
      <c r="BT255" s="178"/>
      <c r="BV255" s="211">
        <f t="shared" si="33"/>
        <v>2</v>
      </c>
      <c r="BW255" s="212" t="str">
        <f t="shared" si="34"/>
        <v/>
      </c>
      <c r="BX255" s="213" t="str">
        <f t="shared" si="35"/>
        <v xml:space="preserve"> </v>
      </c>
      <c r="BY255" s="199"/>
      <c r="BZ255" s="249">
        <f>IF(AND(AY255&lt;&gt;"R",AY255&lt;&gt;"C",AY255&lt;&gt;"CF",AY255&lt;&gt;"F")=TRUE,BL255*'Q3'!$CA$20,IF(BS255="R",BL255,0))</f>
        <v>0</v>
      </c>
      <c r="CA255" s="249">
        <f>IF(AND(AY255&lt;&gt;"R",AY255&lt;&gt;"C",AY255&lt;&gt;"CF",AY255&lt;&gt;"F")=TRUE,BL255*'Q3'!$CA$21,IF(BS255="C",BL255,0))</f>
        <v>0</v>
      </c>
      <c r="CB255" s="249">
        <f>IF(AND(AY255&lt;&gt;"R",AY255&lt;&gt;"C",AY255&lt;&gt;"CF",AY255&lt;&gt;"F")=TRUE,BL255*'Q3'!$CA$22,IF(BS255="CF",BL255,0))</f>
        <v>0</v>
      </c>
      <c r="CC255" s="249">
        <f>IF(AND(AY255&lt;&gt;"R",AY255&lt;&gt;"C",AY255&lt;&gt;"CF",AY255&lt;&gt;"F")=TRUE,BL255*'Q3'!$CA$23,IF(BS255="F",BL255,0))</f>
        <v>0</v>
      </c>
      <c r="CD255" s="478">
        <f t="shared" si="36"/>
        <v>0</v>
      </c>
      <c r="CE255" s="29">
        <f>'O2'!B255</f>
        <v>0</v>
      </c>
      <c r="CF255" s="29">
        <f>'O2'!G255</f>
        <v>0</v>
      </c>
      <c r="CG255" s="29">
        <f>'O2'!AC255</f>
        <v>0</v>
      </c>
    </row>
    <row r="256" spans="2:85" ht="9.9499999999999993" customHeight="1">
      <c r="B256" s="867">
        <f>'O1'!B256</f>
        <v>0</v>
      </c>
      <c r="C256" s="868"/>
      <c r="D256" s="868"/>
      <c r="E256" s="868"/>
      <c r="F256" s="868"/>
      <c r="G256" s="869">
        <f>'O1'!G256</f>
        <v>0</v>
      </c>
      <c r="H256" s="869"/>
      <c r="I256" s="869"/>
      <c r="J256" s="869"/>
      <c r="K256" s="869"/>
      <c r="L256" s="869"/>
      <c r="M256" s="869"/>
      <c r="N256" s="869"/>
      <c r="O256" s="869"/>
      <c r="P256" s="869"/>
      <c r="Q256" s="869"/>
      <c r="R256" s="869"/>
      <c r="S256" s="869"/>
      <c r="T256" s="869"/>
      <c r="U256" s="869"/>
      <c r="V256" s="869"/>
      <c r="W256" s="869"/>
      <c r="X256" s="869"/>
      <c r="Y256" s="869"/>
      <c r="Z256" s="869"/>
      <c r="AA256" s="869"/>
      <c r="AB256" s="869"/>
      <c r="AC256" s="870">
        <f>'O1'!AC256</f>
        <v>0</v>
      </c>
      <c r="AD256" s="870"/>
      <c r="AE256" s="870"/>
      <c r="AF256" s="782">
        <f>'O1'!AF256</f>
        <v>0</v>
      </c>
      <c r="AG256" s="782"/>
      <c r="AH256" s="782"/>
      <c r="AI256" s="782"/>
      <c r="AJ256" s="782"/>
      <c r="AK256" s="782">
        <f>'O2'!AK256</f>
        <v>0</v>
      </c>
      <c r="AL256" s="782"/>
      <c r="AM256" s="782"/>
      <c r="AN256" s="782"/>
      <c r="AO256" s="782"/>
      <c r="AP256" s="782"/>
      <c r="AQ256" s="782"/>
      <c r="AR256" s="851">
        <f t="shared" si="28"/>
        <v>0</v>
      </c>
      <c r="AS256" s="851"/>
      <c r="AT256" s="851"/>
      <c r="AU256" s="851"/>
      <c r="AV256" s="851"/>
      <c r="AW256" s="851"/>
      <c r="AX256" s="851"/>
      <c r="AY256" s="373">
        <f>'O1'!BI256</f>
        <v>0</v>
      </c>
      <c r="AZ256" s="709">
        <f t="shared" si="29"/>
        <v>0</v>
      </c>
      <c r="BA256" s="709"/>
      <c r="BB256" s="709"/>
      <c r="BC256" s="709"/>
      <c r="BD256" s="709"/>
      <c r="BE256" s="709">
        <f t="shared" si="30"/>
        <v>0</v>
      </c>
      <c r="BF256" s="709"/>
      <c r="BG256" s="709"/>
      <c r="BH256" s="709"/>
      <c r="BI256" s="709"/>
      <c r="BJ256" s="709"/>
      <c r="BK256" s="709"/>
      <c r="BL256" s="782">
        <f t="shared" si="31"/>
        <v>0</v>
      </c>
      <c r="BM256" s="782"/>
      <c r="BN256" s="782"/>
      <c r="BO256" s="782"/>
      <c r="BP256" s="782"/>
      <c r="BQ256" s="782"/>
      <c r="BR256" s="782"/>
      <c r="BS256" s="564">
        <f t="shared" si="32"/>
        <v>0</v>
      </c>
      <c r="BT256" s="178"/>
      <c r="BV256" s="211">
        <f t="shared" si="33"/>
        <v>2</v>
      </c>
      <c r="BW256" s="212" t="str">
        <f t="shared" si="34"/>
        <v/>
      </c>
      <c r="BX256" s="213" t="str">
        <f t="shared" si="35"/>
        <v xml:space="preserve"> </v>
      </c>
      <c r="BY256" s="199"/>
      <c r="BZ256" s="249">
        <f>IF(AND(AY256&lt;&gt;"R",AY256&lt;&gt;"C",AY256&lt;&gt;"CF",AY256&lt;&gt;"F")=TRUE,BL256*'Q3'!$CA$20,IF(BS256="R",BL256,0))</f>
        <v>0</v>
      </c>
      <c r="CA256" s="249">
        <f>IF(AND(AY256&lt;&gt;"R",AY256&lt;&gt;"C",AY256&lt;&gt;"CF",AY256&lt;&gt;"F")=TRUE,BL256*'Q3'!$CA$21,IF(BS256="C",BL256,0))</f>
        <v>0</v>
      </c>
      <c r="CB256" s="249">
        <f>IF(AND(AY256&lt;&gt;"R",AY256&lt;&gt;"C",AY256&lt;&gt;"CF",AY256&lt;&gt;"F")=TRUE,BL256*'Q3'!$CA$22,IF(BS256="CF",BL256,0))</f>
        <v>0</v>
      </c>
      <c r="CC256" s="249">
        <f>IF(AND(AY256&lt;&gt;"R",AY256&lt;&gt;"C",AY256&lt;&gt;"CF",AY256&lt;&gt;"F")=TRUE,BL256*'Q3'!$CA$23,IF(BS256="F",BL256,0))</f>
        <v>0</v>
      </c>
      <c r="CD256" s="478">
        <f t="shared" si="36"/>
        <v>0</v>
      </c>
      <c r="CE256" s="29">
        <f>'O2'!B256</f>
        <v>0</v>
      </c>
      <c r="CF256" s="29">
        <f>'O2'!G256</f>
        <v>0</v>
      </c>
      <c r="CG256" s="29">
        <f>'O2'!AC256</f>
        <v>0</v>
      </c>
    </row>
    <row r="257" spans="2:85" ht="9.9499999999999993" customHeight="1">
      <c r="B257" s="867">
        <f>'O1'!B257</f>
        <v>0</v>
      </c>
      <c r="C257" s="868"/>
      <c r="D257" s="868"/>
      <c r="E257" s="868"/>
      <c r="F257" s="868"/>
      <c r="G257" s="869">
        <f>'O1'!G257</f>
        <v>0</v>
      </c>
      <c r="H257" s="869"/>
      <c r="I257" s="869"/>
      <c r="J257" s="869"/>
      <c r="K257" s="869"/>
      <c r="L257" s="869"/>
      <c r="M257" s="869"/>
      <c r="N257" s="869"/>
      <c r="O257" s="869"/>
      <c r="P257" s="869"/>
      <c r="Q257" s="869"/>
      <c r="R257" s="869"/>
      <c r="S257" s="869"/>
      <c r="T257" s="869"/>
      <c r="U257" s="869"/>
      <c r="V257" s="869"/>
      <c r="W257" s="869"/>
      <c r="X257" s="869"/>
      <c r="Y257" s="869"/>
      <c r="Z257" s="869"/>
      <c r="AA257" s="869"/>
      <c r="AB257" s="869"/>
      <c r="AC257" s="870">
        <f>'O1'!AC257</f>
        <v>0</v>
      </c>
      <c r="AD257" s="870"/>
      <c r="AE257" s="870"/>
      <c r="AF257" s="782">
        <f>'O1'!AF257</f>
        <v>0</v>
      </c>
      <c r="AG257" s="782"/>
      <c r="AH257" s="782"/>
      <c r="AI257" s="782"/>
      <c r="AJ257" s="782"/>
      <c r="AK257" s="782">
        <f>'O2'!AK257</f>
        <v>0</v>
      </c>
      <c r="AL257" s="782"/>
      <c r="AM257" s="782"/>
      <c r="AN257" s="782"/>
      <c r="AO257" s="782"/>
      <c r="AP257" s="782"/>
      <c r="AQ257" s="782"/>
      <c r="AR257" s="851">
        <f t="shared" si="28"/>
        <v>0</v>
      </c>
      <c r="AS257" s="851"/>
      <c r="AT257" s="851"/>
      <c r="AU257" s="851"/>
      <c r="AV257" s="851"/>
      <c r="AW257" s="851"/>
      <c r="AX257" s="851"/>
      <c r="AY257" s="373">
        <f>'O1'!BI257</f>
        <v>0</v>
      </c>
      <c r="AZ257" s="709">
        <f t="shared" si="29"/>
        <v>0</v>
      </c>
      <c r="BA257" s="709"/>
      <c r="BB257" s="709"/>
      <c r="BC257" s="709"/>
      <c r="BD257" s="709"/>
      <c r="BE257" s="709">
        <f t="shared" si="30"/>
        <v>0</v>
      </c>
      <c r="BF257" s="709"/>
      <c r="BG257" s="709"/>
      <c r="BH257" s="709"/>
      <c r="BI257" s="709"/>
      <c r="BJ257" s="709"/>
      <c r="BK257" s="709"/>
      <c r="BL257" s="782">
        <f t="shared" si="31"/>
        <v>0</v>
      </c>
      <c r="BM257" s="782"/>
      <c r="BN257" s="782"/>
      <c r="BO257" s="782"/>
      <c r="BP257" s="782"/>
      <c r="BQ257" s="782"/>
      <c r="BR257" s="782"/>
      <c r="BS257" s="564">
        <f t="shared" si="32"/>
        <v>0</v>
      </c>
      <c r="BT257" s="178"/>
      <c r="BV257" s="211">
        <f t="shared" si="33"/>
        <v>2</v>
      </c>
      <c r="BW257" s="212" t="str">
        <f t="shared" si="34"/>
        <v/>
      </c>
      <c r="BX257" s="213" t="str">
        <f t="shared" si="35"/>
        <v xml:space="preserve"> </v>
      </c>
      <c r="BY257" s="199"/>
      <c r="BZ257" s="249">
        <f>IF(AND(AY257&lt;&gt;"R",AY257&lt;&gt;"C",AY257&lt;&gt;"CF",AY257&lt;&gt;"F")=TRUE,BL257*'Q3'!$CA$20,IF(BS257="R",BL257,0))</f>
        <v>0</v>
      </c>
      <c r="CA257" s="249">
        <f>IF(AND(AY257&lt;&gt;"R",AY257&lt;&gt;"C",AY257&lt;&gt;"CF",AY257&lt;&gt;"F")=TRUE,BL257*'Q3'!$CA$21,IF(BS257="C",BL257,0))</f>
        <v>0</v>
      </c>
      <c r="CB257" s="249">
        <f>IF(AND(AY257&lt;&gt;"R",AY257&lt;&gt;"C",AY257&lt;&gt;"CF",AY257&lt;&gt;"F")=TRUE,BL257*'Q3'!$CA$22,IF(BS257="CF",BL257,0))</f>
        <v>0</v>
      </c>
      <c r="CC257" s="249">
        <f>IF(AND(AY257&lt;&gt;"R",AY257&lt;&gt;"C",AY257&lt;&gt;"CF",AY257&lt;&gt;"F")=TRUE,BL257*'Q3'!$CA$23,IF(BS257="F",BL257,0))</f>
        <v>0</v>
      </c>
      <c r="CD257" s="478">
        <f t="shared" si="36"/>
        <v>0</v>
      </c>
      <c r="CE257" s="29">
        <f>'O2'!B257</f>
        <v>0</v>
      </c>
      <c r="CF257" s="29">
        <f>'O2'!G257</f>
        <v>0</v>
      </c>
      <c r="CG257" s="29">
        <f>'O2'!AC257</f>
        <v>0</v>
      </c>
    </row>
    <row r="258" spans="2:85" ht="9.9499999999999993" customHeight="1">
      <c r="B258" s="867">
        <f>'O1'!B258</f>
        <v>0</v>
      </c>
      <c r="C258" s="868"/>
      <c r="D258" s="868"/>
      <c r="E258" s="868"/>
      <c r="F258" s="868"/>
      <c r="G258" s="869">
        <f>'O1'!G258</f>
        <v>0</v>
      </c>
      <c r="H258" s="869"/>
      <c r="I258" s="869"/>
      <c r="J258" s="869"/>
      <c r="K258" s="869"/>
      <c r="L258" s="869"/>
      <c r="M258" s="869"/>
      <c r="N258" s="869"/>
      <c r="O258" s="869"/>
      <c r="P258" s="869"/>
      <c r="Q258" s="869"/>
      <c r="R258" s="869"/>
      <c r="S258" s="869"/>
      <c r="T258" s="869"/>
      <c r="U258" s="869"/>
      <c r="V258" s="869"/>
      <c r="W258" s="869"/>
      <c r="X258" s="869"/>
      <c r="Y258" s="869"/>
      <c r="Z258" s="869"/>
      <c r="AA258" s="869"/>
      <c r="AB258" s="869"/>
      <c r="AC258" s="870">
        <f>'O1'!AC258</f>
        <v>0</v>
      </c>
      <c r="AD258" s="870"/>
      <c r="AE258" s="870"/>
      <c r="AF258" s="782">
        <f>'O1'!AF258</f>
        <v>0</v>
      </c>
      <c r="AG258" s="782"/>
      <c r="AH258" s="782"/>
      <c r="AI258" s="782"/>
      <c r="AJ258" s="782"/>
      <c r="AK258" s="782">
        <f>'O2'!AK258</f>
        <v>0</v>
      </c>
      <c r="AL258" s="782"/>
      <c r="AM258" s="782"/>
      <c r="AN258" s="782"/>
      <c r="AO258" s="782"/>
      <c r="AP258" s="782"/>
      <c r="AQ258" s="782"/>
      <c r="AR258" s="851">
        <f t="shared" si="28"/>
        <v>0</v>
      </c>
      <c r="AS258" s="851"/>
      <c r="AT258" s="851"/>
      <c r="AU258" s="851"/>
      <c r="AV258" s="851"/>
      <c r="AW258" s="851"/>
      <c r="AX258" s="851"/>
      <c r="AY258" s="373">
        <f>'O1'!BI258</f>
        <v>0</v>
      </c>
      <c r="AZ258" s="709">
        <f t="shared" si="29"/>
        <v>0</v>
      </c>
      <c r="BA258" s="709"/>
      <c r="BB258" s="709"/>
      <c r="BC258" s="709"/>
      <c r="BD258" s="709"/>
      <c r="BE258" s="709">
        <f t="shared" si="30"/>
        <v>0</v>
      </c>
      <c r="BF258" s="709"/>
      <c r="BG258" s="709"/>
      <c r="BH258" s="709"/>
      <c r="BI258" s="709"/>
      <c r="BJ258" s="709"/>
      <c r="BK258" s="709"/>
      <c r="BL258" s="782">
        <f t="shared" si="31"/>
        <v>0</v>
      </c>
      <c r="BM258" s="782"/>
      <c r="BN258" s="782"/>
      <c r="BO258" s="782"/>
      <c r="BP258" s="782"/>
      <c r="BQ258" s="782"/>
      <c r="BR258" s="782"/>
      <c r="BS258" s="564">
        <f t="shared" si="32"/>
        <v>0</v>
      </c>
      <c r="BT258" s="178"/>
      <c r="BV258" s="211">
        <f t="shared" si="33"/>
        <v>2</v>
      </c>
      <c r="BW258" s="212" t="str">
        <f t="shared" si="34"/>
        <v/>
      </c>
      <c r="BX258" s="213" t="str">
        <f t="shared" si="35"/>
        <v xml:space="preserve"> </v>
      </c>
      <c r="BY258" s="199"/>
      <c r="BZ258" s="249">
        <f>IF(AND(AY258&lt;&gt;"R",AY258&lt;&gt;"C",AY258&lt;&gt;"CF",AY258&lt;&gt;"F")=TRUE,BL258*'Q3'!$CA$20,IF(BS258="R",BL258,0))</f>
        <v>0</v>
      </c>
      <c r="CA258" s="249">
        <f>IF(AND(AY258&lt;&gt;"R",AY258&lt;&gt;"C",AY258&lt;&gt;"CF",AY258&lt;&gt;"F")=TRUE,BL258*'Q3'!$CA$21,IF(BS258="C",BL258,0))</f>
        <v>0</v>
      </c>
      <c r="CB258" s="249">
        <f>IF(AND(AY258&lt;&gt;"R",AY258&lt;&gt;"C",AY258&lt;&gt;"CF",AY258&lt;&gt;"F")=TRUE,BL258*'Q3'!$CA$22,IF(BS258="CF",BL258,0))</f>
        <v>0</v>
      </c>
      <c r="CC258" s="249">
        <f>IF(AND(AY258&lt;&gt;"R",AY258&lt;&gt;"C",AY258&lt;&gt;"CF",AY258&lt;&gt;"F")=TRUE,BL258*'Q3'!$CA$23,IF(BS258="F",BL258,0))</f>
        <v>0</v>
      </c>
      <c r="CD258" s="478">
        <f t="shared" si="36"/>
        <v>0</v>
      </c>
      <c r="CE258" s="29">
        <f>'O2'!B258</f>
        <v>0</v>
      </c>
      <c r="CF258" s="29">
        <f>'O2'!G258</f>
        <v>0</v>
      </c>
      <c r="CG258" s="29">
        <f>'O2'!AC258</f>
        <v>0</v>
      </c>
    </row>
    <row r="259" spans="2:85" ht="9.9499999999999993" customHeight="1">
      <c r="B259" s="867">
        <f>'O1'!B259</f>
        <v>0</v>
      </c>
      <c r="C259" s="868"/>
      <c r="D259" s="868"/>
      <c r="E259" s="868"/>
      <c r="F259" s="868"/>
      <c r="G259" s="869">
        <f>'O1'!G259</f>
        <v>0</v>
      </c>
      <c r="H259" s="869"/>
      <c r="I259" s="869"/>
      <c r="J259" s="869"/>
      <c r="K259" s="869"/>
      <c r="L259" s="869"/>
      <c r="M259" s="869"/>
      <c r="N259" s="869"/>
      <c r="O259" s="869"/>
      <c r="P259" s="869"/>
      <c r="Q259" s="869"/>
      <c r="R259" s="869"/>
      <c r="S259" s="869"/>
      <c r="T259" s="869"/>
      <c r="U259" s="869"/>
      <c r="V259" s="869"/>
      <c r="W259" s="869"/>
      <c r="X259" s="869"/>
      <c r="Y259" s="869"/>
      <c r="Z259" s="869"/>
      <c r="AA259" s="869"/>
      <c r="AB259" s="869"/>
      <c r="AC259" s="870">
        <f>'O1'!AC259</f>
        <v>0</v>
      </c>
      <c r="AD259" s="870"/>
      <c r="AE259" s="870"/>
      <c r="AF259" s="782">
        <f>'O1'!AF259</f>
        <v>0</v>
      </c>
      <c r="AG259" s="782"/>
      <c r="AH259" s="782"/>
      <c r="AI259" s="782"/>
      <c r="AJ259" s="782"/>
      <c r="AK259" s="782">
        <f>'O2'!AK259</f>
        <v>0</v>
      </c>
      <c r="AL259" s="782"/>
      <c r="AM259" s="782"/>
      <c r="AN259" s="782"/>
      <c r="AO259" s="782"/>
      <c r="AP259" s="782"/>
      <c r="AQ259" s="782"/>
      <c r="AR259" s="851">
        <f t="shared" si="28"/>
        <v>0</v>
      </c>
      <c r="AS259" s="851"/>
      <c r="AT259" s="851"/>
      <c r="AU259" s="851"/>
      <c r="AV259" s="851"/>
      <c r="AW259" s="851"/>
      <c r="AX259" s="851"/>
      <c r="AY259" s="373">
        <f>'O1'!BI259</f>
        <v>0</v>
      </c>
      <c r="AZ259" s="709">
        <f t="shared" si="29"/>
        <v>0</v>
      </c>
      <c r="BA259" s="709"/>
      <c r="BB259" s="709"/>
      <c r="BC259" s="709"/>
      <c r="BD259" s="709"/>
      <c r="BE259" s="709">
        <f t="shared" si="30"/>
        <v>0</v>
      </c>
      <c r="BF259" s="709"/>
      <c r="BG259" s="709"/>
      <c r="BH259" s="709"/>
      <c r="BI259" s="709"/>
      <c r="BJ259" s="709"/>
      <c r="BK259" s="709"/>
      <c r="BL259" s="782">
        <f t="shared" si="31"/>
        <v>0</v>
      </c>
      <c r="BM259" s="782"/>
      <c r="BN259" s="782"/>
      <c r="BO259" s="782"/>
      <c r="BP259" s="782"/>
      <c r="BQ259" s="782"/>
      <c r="BR259" s="782"/>
      <c r="BS259" s="564">
        <f t="shared" si="32"/>
        <v>0</v>
      </c>
      <c r="BT259" s="178"/>
      <c r="BV259" s="211">
        <f t="shared" si="33"/>
        <v>2</v>
      </c>
      <c r="BW259" s="212" t="str">
        <f t="shared" si="34"/>
        <v/>
      </c>
      <c r="BX259" s="213" t="str">
        <f t="shared" si="35"/>
        <v xml:space="preserve"> </v>
      </c>
      <c r="BY259" s="199"/>
      <c r="BZ259" s="249">
        <f>IF(AND(AY259&lt;&gt;"R",AY259&lt;&gt;"C",AY259&lt;&gt;"CF",AY259&lt;&gt;"F")=TRUE,BL259*'Q3'!$CA$20,IF(BS259="R",BL259,0))</f>
        <v>0</v>
      </c>
      <c r="CA259" s="249">
        <f>IF(AND(AY259&lt;&gt;"R",AY259&lt;&gt;"C",AY259&lt;&gt;"CF",AY259&lt;&gt;"F")=TRUE,BL259*'Q3'!$CA$21,IF(BS259="C",BL259,0))</f>
        <v>0</v>
      </c>
      <c r="CB259" s="249">
        <f>IF(AND(AY259&lt;&gt;"R",AY259&lt;&gt;"C",AY259&lt;&gt;"CF",AY259&lt;&gt;"F")=TRUE,BL259*'Q3'!$CA$22,IF(BS259="CF",BL259,0))</f>
        <v>0</v>
      </c>
      <c r="CC259" s="249">
        <f>IF(AND(AY259&lt;&gt;"R",AY259&lt;&gt;"C",AY259&lt;&gt;"CF",AY259&lt;&gt;"F")=TRUE,BL259*'Q3'!$CA$23,IF(BS259="F",BL259,0))</f>
        <v>0</v>
      </c>
      <c r="CD259" s="478">
        <f t="shared" si="36"/>
        <v>0</v>
      </c>
      <c r="CE259" s="29">
        <f>'O2'!B259</f>
        <v>0</v>
      </c>
      <c r="CF259" s="29">
        <f>'O2'!G259</f>
        <v>0</v>
      </c>
      <c r="CG259" s="29">
        <f>'O2'!AC259</f>
        <v>0</v>
      </c>
    </row>
    <row r="260" spans="2:85" ht="9.9499999999999993" customHeight="1">
      <c r="B260" s="867">
        <f>'O1'!B260</f>
        <v>0</v>
      </c>
      <c r="C260" s="868"/>
      <c r="D260" s="868"/>
      <c r="E260" s="868"/>
      <c r="F260" s="868"/>
      <c r="G260" s="869">
        <f>'O1'!G260</f>
        <v>0</v>
      </c>
      <c r="H260" s="869"/>
      <c r="I260" s="869"/>
      <c r="J260" s="869"/>
      <c r="K260" s="869"/>
      <c r="L260" s="869"/>
      <c r="M260" s="869"/>
      <c r="N260" s="869"/>
      <c r="O260" s="869"/>
      <c r="P260" s="869"/>
      <c r="Q260" s="869"/>
      <c r="R260" s="869"/>
      <c r="S260" s="869"/>
      <c r="T260" s="869"/>
      <c r="U260" s="869"/>
      <c r="V260" s="869"/>
      <c r="W260" s="869"/>
      <c r="X260" s="869"/>
      <c r="Y260" s="869"/>
      <c r="Z260" s="869"/>
      <c r="AA260" s="869"/>
      <c r="AB260" s="869"/>
      <c r="AC260" s="870">
        <f>'O1'!AC260</f>
        <v>0</v>
      </c>
      <c r="AD260" s="870"/>
      <c r="AE260" s="870"/>
      <c r="AF260" s="782">
        <f>'O1'!AF260</f>
        <v>0</v>
      </c>
      <c r="AG260" s="782"/>
      <c r="AH260" s="782"/>
      <c r="AI260" s="782"/>
      <c r="AJ260" s="782"/>
      <c r="AK260" s="782">
        <f>'O2'!AK260</f>
        <v>0</v>
      </c>
      <c r="AL260" s="782"/>
      <c r="AM260" s="782"/>
      <c r="AN260" s="782"/>
      <c r="AO260" s="782"/>
      <c r="AP260" s="782"/>
      <c r="AQ260" s="782"/>
      <c r="AR260" s="851">
        <f t="shared" si="28"/>
        <v>0</v>
      </c>
      <c r="AS260" s="851"/>
      <c r="AT260" s="851"/>
      <c r="AU260" s="851"/>
      <c r="AV260" s="851"/>
      <c r="AW260" s="851"/>
      <c r="AX260" s="851"/>
      <c r="AY260" s="373">
        <f>'O1'!BI260</f>
        <v>0</v>
      </c>
      <c r="AZ260" s="709">
        <f t="shared" si="29"/>
        <v>0</v>
      </c>
      <c r="BA260" s="709"/>
      <c r="BB260" s="709"/>
      <c r="BC260" s="709"/>
      <c r="BD260" s="709"/>
      <c r="BE260" s="709">
        <f t="shared" si="30"/>
        <v>0</v>
      </c>
      <c r="BF260" s="709"/>
      <c r="BG260" s="709"/>
      <c r="BH260" s="709"/>
      <c r="BI260" s="709"/>
      <c r="BJ260" s="709"/>
      <c r="BK260" s="709"/>
      <c r="BL260" s="782">
        <f t="shared" si="31"/>
        <v>0</v>
      </c>
      <c r="BM260" s="782"/>
      <c r="BN260" s="782"/>
      <c r="BO260" s="782"/>
      <c r="BP260" s="782"/>
      <c r="BQ260" s="782"/>
      <c r="BR260" s="782"/>
      <c r="BS260" s="564">
        <f t="shared" si="32"/>
        <v>0</v>
      </c>
      <c r="BT260" s="178"/>
      <c r="BV260" s="211">
        <f t="shared" si="33"/>
        <v>2</v>
      </c>
      <c r="BW260" s="212" t="str">
        <f t="shared" si="34"/>
        <v/>
      </c>
      <c r="BX260" s="213" t="str">
        <f t="shared" si="35"/>
        <v xml:space="preserve"> </v>
      </c>
      <c r="BY260" s="199"/>
      <c r="BZ260" s="249">
        <f>IF(AND(AY260&lt;&gt;"R",AY260&lt;&gt;"C",AY260&lt;&gt;"CF",AY260&lt;&gt;"F")=TRUE,BL260*'Q3'!$CA$20,IF(BS260="R",BL260,0))</f>
        <v>0</v>
      </c>
      <c r="CA260" s="249">
        <f>IF(AND(AY260&lt;&gt;"R",AY260&lt;&gt;"C",AY260&lt;&gt;"CF",AY260&lt;&gt;"F")=TRUE,BL260*'Q3'!$CA$21,IF(BS260="C",BL260,0))</f>
        <v>0</v>
      </c>
      <c r="CB260" s="249">
        <f>IF(AND(AY260&lt;&gt;"R",AY260&lt;&gt;"C",AY260&lt;&gt;"CF",AY260&lt;&gt;"F")=TRUE,BL260*'Q3'!$CA$22,IF(BS260="CF",BL260,0))</f>
        <v>0</v>
      </c>
      <c r="CC260" s="249">
        <f>IF(AND(AY260&lt;&gt;"R",AY260&lt;&gt;"C",AY260&lt;&gt;"CF",AY260&lt;&gt;"F")=TRUE,BL260*'Q3'!$CA$23,IF(BS260="F",BL260,0))</f>
        <v>0</v>
      </c>
      <c r="CD260" s="478">
        <f t="shared" si="36"/>
        <v>0</v>
      </c>
      <c r="CE260" s="29">
        <f>'O2'!B260</f>
        <v>0</v>
      </c>
      <c r="CF260" s="29">
        <f>'O2'!G260</f>
        <v>0</v>
      </c>
      <c r="CG260" s="29">
        <f>'O2'!AC260</f>
        <v>0</v>
      </c>
    </row>
    <row r="261" spans="2:85" ht="9.9499999999999993" customHeight="1">
      <c r="B261" s="867">
        <f>'O1'!B261</f>
        <v>0</v>
      </c>
      <c r="C261" s="868"/>
      <c r="D261" s="868"/>
      <c r="E261" s="868"/>
      <c r="F261" s="868"/>
      <c r="G261" s="869">
        <f>'O1'!G261</f>
        <v>0</v>
      </c>
      <c r="H261" s="869"/>
      <c r="I261" s="869"/>
      <c r="J261" s="869"/>
      <c r="K261" s="869"/>
      <c r="L261" s="869"/>
      <c r="M261" s="869"/>
      <c r="N261" s="869"/>
      <c r="O261" s="869"/>
      <c r="P261" s="869"/>
      <c r="Q261" s="869"/>
      <c r="R261" s="869"/>
      <c r="S261" s="869"/>
      <c r="T261" s="869"/>
      <c r="U261" s="869"/>
      <c r="V261" s="869"/>
      <c r="W261" s="869"/>
      <c r="X261" s="869"/>
      <c r="Y261" s="869"/>
      <c r="Z261" s="869"/>
      <c r="AA261" s="869"/>
      <c r="AB261" s="869"/>
      <c r="AC261" s="870">
        <f>'O1'!AC261</f>
        <v>0</v>
      </c>
      <c r="AD261" s="870"/>
      <c r="AE261" s="870"/>
      <c r="AF261" s="782">
        <f>'O1'!AF261</f>
        <v>0</v>
      </c>
      <c r="AG261" s="782"/>
      <c r="AH261" s="782"/>
      <c r="AI261" s="782"/>
      <c r="AJ261" s="782"/>
      <c r="AK261" s="782">
        <f>'O2'!AK261</f>
        <v>0</v>
      </c>
      <c r="AL261" s="782"/>
      <c r="AM261" s="782"/>
      <c r="AN261" s="782"/>
      <c r="AO261" s="782"/>
      <c r="AP261" s="782"/>
      <c r="AQ261" s="782"/>
      <c r="AR261" s="851">
        <f t="shared" si="28"/>
        <v>0</v>
      </c>
      <c r="AS261" s="851"/>
      <c r="AT261" s="851"/>
      <c r="AU261" s="851"/>
      <c r="AV261" s="851"/>
      <c r="AW261" s="851"/>
      <c r="AX261" s="851"/>
      <c r="AY261" s="373">
        <f>'O1'!BI261</f>
        <v>0</v>
      </c>
      <c r="AZ261" s="709">
        <f t="shared" si="29"/>
        <v>0</v>
      </c>
      <c r="BA261" s="709"/>
      <c r="BB261" s="709"/>
      <c r="BC261" s="709"/>
      <c r="BD261" s="709"/>
      <c r="BE261" s="709">
        <f t="shared" si="30"/>
        <v>0</v>
      </c>
      <c r="BF261" s="709"/>
      <c r="BG261" s="709"/>
      <c r="BH261" s="709"/>
      <c r="BI261" s="709"/>
      <c r="BJ261" s="709"/>
      <c r="BK261" s="709"/>
      <c r="BL261" s="782">
        <f t="shared" si="31"/>
        <v>0</v>
      </c>
      <c r="BM261" s="782"/>
      <c r="BN261" s="782"/>
      <c r="BO261" s="782"/>
      <c r="BP261" s="782"/>
      <c r="BQ261" s="782"/>
      <c r="BR261" s="782"/>
      <c r="BS261" s="564">
        <f t="shared" si="32"/>
        <v>0</v>
      </c>
      <c r="BT261" s="178"/>
      <c r="BV261" s="211">
        <f t="shared" si="33"/>
        <v>2</v>
      </c>
      <c r="BW261" s="212" t="str">
        <f t="shared" si="34"/>
        <v/>
      </c>
      <c r="BX261" s="213" t="str">
        <f t="shared" si="35"/>
        <v xml:space="preserve"> </v>
      </c>
      <c r="BY261" s="199"/>
      <c r="BZ261" s="249">
        <f>IF(AND(AY261&lt;&gt;"R",AY261&lt;&gt;"C",AY261&lt;&gt;"CF",AY261&lt;&gt;"F")=TRUE,BL261*'Q3'!$CA$20,IF(BS261="R",BL261,0))</f>
        <v>0</v>
      </c>
      <c r="CA261" s="249">
        <f>IF(AND(AY261&lt;&gt;"R",AY261&lt;&gt;"C",AY261&lt;&gt;"CF",AY261&lt;&gt;"F")=TRUE,BL261*'Q3'!$CA$21,IF(BS261="C",BL261,0))</f>
        <v>0</v>
      </c>
      <c r="CB261" s="249">
        <f>IF(AND(AY261&lt;&gt;"R",AY261&lt;&gt;"C",AY261&lt;&gt;"CF",AY261&lt;&gt;"F")=TRUE,BL261*'Q3'!$CA$22,IF(BS261="CF",BL261,0))</f>
        <v>0</v>
      </c>
      <c r="CC261" s="249">
        <f>IF(AND(AY261&lt;&gt;"R",AY261&lt;&gt;"C",AY261&lt;&gt;"CF",AY261&lt;&gt;"F")=TRUE,BL261*'Q3'!$CA$23,IF(BS261="F",BL261,0))</f>
        <v>0</v>
      </c>
      <c r="CD261" s="478">
        <f t="shared" si="36"/>
        <v>0</v>
      </c>
      <c r="CE261" s="29">
        <f>'O2'!B261</f>
        <v>0</v>
      </c>
      <c r="CF261" s="29">
        <f>'O2'!G261</f>
        <v>0</v>
      </c>
      <c r="CG261" s="29">
        <f>'O2'!AC261</f>
        <v>0</v>
      </c>
    </row>
    <row r="262" spans="2:85" ht="9.9499999999999993" customHeight="1">
      <c r="B262" s="867">
        <f>'O1'!B262</f>
        <v>0</v>
      </c>
      <c r="C262" s="868"/>
      <c r="D262" s="868"/>
      <c r="E262" s="868"/>
      <c r="F262" s="868"/>
      <c r="G262" s="869">
        <f>'O1'!G262</f>
        <v>0</v>
      </c>
      <c r="H262" s="869"/>
      <c r="I262" s="869"/>
      <c r="J262" s="869"/>
      <c r="K262" s="869"/>
      <c r="L262" s="869"/>
      <c r="M262" s="869"/>
      <c r="N262" s="869"/>
      <c r="O262" s="869"/>
      <c r="P262" s="869"/>
      <c r="Q262" s="869"/>
      <c r="R262" s="869"/>
      <c r="S262" s="869"/>
      <c r="T262" s="869"/>
      <c r="U262" s="869"/>
      <c r="V262" s="869"/>
      <c r="W262" s="869"/>
      <c r="X262" s="869"/>
      <c r="Y262" s="869"/>
      <c r="Z262" s="869"/>
      <c r="AA262" s="869"/>
      <c r="AB262" s="869"/>
      <c r="AC262" s="870">
        <f>'O1'!AC262</f>
        <v>0</v>
      </c>
      <c r="AD262" s="870"/>
      <c r="AE262" s="870"/>
      <c r="AF262" s="782">
        <f>'O1'!AF262</f>
        <v>0</v>
      </c>
      <c r="AG262" s="782"/>
      <c r="AH262" s="782"/>
      <c r="AI262" s="782"/>
      <c r="AJ262" s="782"/>
      <c r="AK262" s="782">
        <f>'O2'!AK262</f>
        <v>0</v>
      </c>
      <c r="AL262" s="782"/>
      <c r="AM262" s="782"/>
      <c r="AN262" s="782"/>
      <c r="AO262" s="782"/>
      <c r="AP262" s="782"/>
      <c r="AQ262" s="782"/>
      <c r="AR262" s="851">
        <f t="shared" si="28"/>
        <v>0</v>
      </c>
      <c r="AS262" s="851"/>
      <c r="AT262" s="851"/>
      <c r="AU262" s="851"/>
      <c r="AV262" s="851"/>
      <c r="AW262" s="851"/>
      <c r="AX262" s="851"/>
      <c r="AY262" s="373">
        <f>'O1'!BI262</f>
        <v>0</v>
      </c>
      <c r="AZ262" s="709">
        <f t="shared" si="29"/>
        <v>0</v>
      </c>
      <c r="BA262" s="709"/>
      <c r="BB262" s="709"/>
      <c r="BC262" s="709"/>
      <c r="BD262" s="709"/>
      <c r="BE262" s="709">
        <f t="shared" si="30"/>
        <v>0</v>
      </c>
      <c r="BF262" s="709"/>
      <c r="BG262" s="709"/>
      <c r="BH262" s="709"/>
      <c r="BI262" s="709"/>
      <c r="BJ262" s="709"/>
      <c r="BK262" s="709"/>
      <c r="BL262" s="782">
        <f t="shared" si="31"/>
        <v>0</v>
      </c>
      <c r="BM262" s="782"/>
      <c r="BN262" s="782"/>
      <c r="BO262" s="782"/>
      <c r="BP262" s="782"/>
      <c r="BQ262" s="782"/>
      <c r="BR262" s="782"/>
      <c r="BS262" s="564">
        <f t="shared" si="32"/>
        <v>0</v>
      </c>
      <c r="BT262" s="178"/>
      <c r="BV262" s="211">
        <f t="shared" si="33"/>
        <v>2</v>
      </c>
      <c r="BW262" s="212" t="str">
        <f t="shared" si="34"/>
        <v/>
      </c>
      <c r="BX262" s="213" t="str">
        <f t="shared" si="35"/>
        <v xml:space="preserve"> </v>
      </c>
      <c r="BY262" s="199"/>
      <c r="BZ262" s="249">
        <f>IF(AND(AY262&lt;&gt;"R",AY262&lt;&gt;"C",AY262&lt;&gt;"CF",AY262&lt;&gt;"F")=TRUE,BL262*'Q3'!$CA$20,IF(BS262="R",BL262,0))</f>
        <v>0</v>
      </c>
      <c r="CA262" s="249">
        <f>IF(AND(AY262&lt;&gt;"R",AY262&lt;&gt;"C",AY262&lt;&gt;"CF",AY262&lt;&gt;"F")=TRUE,BL262*'Q3'!$CA$21,IF(BS262="C",BL262,0))</f>
        <v>0</v>
      </c>
      <c r="CB262" s="249">
        <f>IF(AND(AY262&lt;&gt;"R",AY262&lt;&gt;"C",AY262&lt;&gt;"CF",AY262&lt;&gt;"F")=TRUE,BL262*'Q3'!$CA$22,IF(BS262="CF",BL262,0))</f>
        <v>0</v>
      </c>
      <c r="CC262" s="249">
        <f>IF(AND(AY262&lt;&gt;"R",AY262&lt;&gt;"C",AY262&lt;&gt;"CF",AY262&lt;&gt;"F")=TRUE,BL262*'Q3'!$CA$23,IF(BS262="F",BL262,0))</f>
        <v>0</v>
      </c>
      <c r="CD262" s="478">
        <f t="shared" si="36"/>
        <v>0</v>
      </c>
      <c r="CE262" s="29">
        <f>'O2'!B262</f>
        <v>0</v>
      </c>
      <c r="CF262" s="29">
        <f>'O2'!G262</f>
        <v>0</v>
      </c>
      <c r="CG262" s="29">
        <f>'O2'!AC262</f>
        <v>0</v>
      </c>
    </row>
    <row r="263" spans="2:85" ht="9.9499999999999993" customHeight="1">
      <c r="B263" s="867">
        <f>'O1'!B263</f>
        <v>0</v>
      </c>
      <c r="C263" s="868"/>
      <c r="D263" s="868"/>
      <c r="E263" s="868"/>
      <c r="F263" s="868"/>
      <c r="G263" s="869">
        <f>'O1'!G263</f>
        <v>0</v>
      </c>
      <c r="H263" s="869"/>
      <c r="I263" s="869"/>
      <c r="J263" s="869"/>
      <c r="K263" s="869"/>
      <c r="L263" s="869"/>
      <c r="M263" s="869"/>
      <c r="N263" s="869"/>
      <c r="O263" s="869"/>
      <c r="P263" s="869"/>
      <c r="Q263" s="869"/>
      <c r="R263" s="869"/>
      <c r="S263" s="869"/>
      <c r="T263" s="869"/>
      <c r="U263" s="869"/>
      <c r="V263" s="869"/>
      <c r="W263" s="869"/>
      <c r="X263" s="869"/>
      <c r="Y263" s="869"/>
      <c r="Z263" s="869"/>
      <c r="AA263" s="869"/>
      <c r="AB263" s="869"/>
      <c r="AC263" s="870">
        <f>'O1'!AC263</f>
        <v>0</v>
      </c>
      <c r="AD263" s="870"/>
      <c r="AE263" s="870"/>
      <c r="AF263" s="782">
        <f>'O1'!AF263</f>
        <v>0</v>
      </c>
      <c r="AG263" s="782"/>
      <c r="AH263" s="782"/>
      <c r="AI263" s="782"/>
      <c r="AJ263" s="782"/>
      <c r="AK263" s="782">
        <f>'O2'!AK263</f>
        <v>0</v>
      </c>
      <c r="AL263" s="782"/>
      <c r="AM263" s="782"/>
      <c r="AN263" s="782"/>
      <c r="AO263" s="782"/>
      <c r="AP263" s="782"/>
      <c r="AQ263" s="782"/>
      <c r="AR263" s="851">
        <f t="shared" si="28"/>
        <v>0</v>
      </c>
      <c r="AS263" s="851"/>
      <c r="AT263" s="851"/>
      <c r="AU263" s="851"/>
      <c r="AV263" s="851"/>
      <c r="AW263" s="851"/>
      <c r="AX263" s="851"/>
      <c r="AY263" s="373">
        <f>'O1'!BI263</f>
        <v>0</v>
      </c>
      <c r="AZ263" s="709">
        <f t="shared" si="29"/>
        <v>0</v>
      </c>
      <c r="BA263" s="709"/>
      <c r="BB263" s="709"/>
      <c r="BC263" s="709"/>
      <c r="BD263" s="709"/>
      <c r="BE263" s="709">
        <f t="shared" si="30"/>
        <v>0</v>
      </c>
      <c r="BF263" s="709"/>
      <c r="BG263" s="709"/>
      <c r="BH263" s="709"/>
      <c r="BI263" s="709"/>
      <c r="BJ263" s="709"/>
      <c r="BK263" s="709"/>
      <c r="BL263" s="782">
        <f t="shared" si="31"/>
        <v>0</v>
      </c>
      <c r="BM263" s="782"/>
      <c r="BN263" s="782"/>
      <c r="BO263" s="782"/>
      <c r="BP263" s="782"/>
      <c r="BQ263" s="782"/>
      <c r="BR263" s="782"/>
      <c r="BS263" s="564">
        <f t="shared" si="32"/>
        <v>0</v>
      </c>
      <c r="BT263" s="178"/>
      <c r="BV263" s="211">
        <f t="shared" si="33"/>
        <v>2</v>
      </c>
      <c r="BW263" s="212" t="str">
        <f t="shared" si="34"/>
        <v/>
      </c>
      <c r="BX263" s="213" t="str">
        <f t="shared" si="35"/>
        <v xml:space="preserve"> </v>
      </c>
      <c r="BY263" s="199"/>
      <c r="BZ263" s="249">
        <f>IF(AND(AY263&lt;&gt;"R",AY263&lt;&gt;"C",AY263&lt;&gt;"CF",AY263&lt;&gt;"F")=TRUE,BL263*'Q3'!$CA$20,IF(BS263="R",BL263,0))</f>
        <v>0</v>
      </c>
      <c r="CA263" s="249">
        <f>IF(AND(AY263&lt;&gt;"R",AY263&lt;&gt;"C",AY263&lt;&gt;"CF",AY263&lt;&gt;"F")=TRUE,BL263*'Q3'!$CA$21,IF(BS263="C",BL263,0))</f>
        <v>0</v>
      </c>
      <c r="CB263" s="249">
        <f>IF(AND(AY263&lt;&gt;"R",AY263&lt;&gt;"C",AY263&lt;&gt;"CF",AY263&lt;&gt;"F")=TRUE,BL263*'Q3'!$CA$22,IF(BS263="CF",BL263,0))</f>
        <v>0</v>
      </c>
      <c r="CC263" s="249">
        <f>IF(AND(AY263&lt;&gt;"R",AY263&lt;&gt;"C",AY263&lt;&gt;"CF",AY263&lt;&gt;"F")=TRUE,BL263*'Q3'!$CA$23,IF(BS263="F",BL263,0))</f>
        <v>0</v>
      </c>
      <c r="CD263" s="478">
        <f t="shared" si="36"/>
        <v>0</v>
      </c>
      <c r="CE263" s="29">
        <f>'O2'!B263</f>
        <v>0</v>
      </c>
      <c r="CF263" s="29">
        <f>'O2'!G263</f>
        <v>0</v>
      </c>
      <c r="CG263" s="29">
        <f>'O2'!AC263</f>
        <v>0</v>
      </c>
    </row>
    <row r="264" spans="2:85" ht="9.9499999999999993" customHeight="1">
      <c r="B264" s="867">
        <f>'O1'!B264</f>
        <v>0</v>
      </c>
      <c r="C264" s="868"/>
      <c r="D264" s="868"/>
      <c r="E264" s="868"/>
      <c r="F264" s="868"/>
      <c r="G264" s="869">
        <f>'O1'!G264</f>
        <v>0</v>
      </c>
      <c r="H264" s="869"/>
      <c r="I264" s="869"/>
      <c r="J264" s="869"/>
      <c r="K264" s="869"/>
      <c r="L264" s="869"/>
      <c r="M264" s="869"/>
      <c r="N264" s="869"/>
      <c r="O264" s="869"/>
      <c r="P264" s="869"/>
      <c r="Q264" s="869"/>
      <c r="R264" s="869"/>
      <c r="S264" s="869"/>
      <c r="T264" s="869"/>
      <c r="U264" s="869"/>
      <c r="V264" s="869"/>
      <c r="W264" s="869"/>
      <c r="X264" s="869"/>
      <c r="Y264" s="869"/>
      <c r="Z264" s="869"/>
      <c r="AA264" s="869"/>
      <c r="AB264" s="869"/>
      <c r="AC264" s="870">
        <f>'O1'!AC264</f>
        <v>0</v>
      </c>
      <c r="AD264" s="870"/>
      <c r="AE264" s="870"/>
      <c r="AF264" s="782">
        <f>'O1'!AF264</f>
        <v>0</v>
      </c>
      <c r="AG264" s="782"/>
      <c r="AH264" s="782"/>
      <c r="AI264" s="782"/>
      <c r="AJ264" s="782"/>
      <c r="AK264" s="782">
        <f>'O2'!AK264</f>
        <v>0</v>
      </c>
      <c r="AL264" s="782"/>
      <c r="AM264" s="782"/>
      <c r="AN264" s="782"/>
      <c r="AO264" s="782"/>
      <c r="AP264" s="782"/>
      <c r="AQ264" s="782"/>
      <c r="AR264" s="851">
        <f t="shared" si="28"/>
        <v>0</v>
      </c>
      <c r="AS264" s="851"/>
      <c r="AT264" s="851"/>
      <c r="AU264" s="851"/>
      <c r="AV264" s="851"/>
      <c r="AW264" s="851"/>
      <c r="AX264" s="851"/>
      <c r="AY264" s="373">
        <f>'O1'!BI264</f>
        <v>0</v>
      </c>
      <c r="AZ264" s="709">
        <f t="shared" si="29"/>
        <v>0</v>
      </c>
      <c r="BA264" s="709"/>
      <c r="BB264" s="709"/>
      <c r="BC264" s="709"/>
      <c r="BD264" s="709"/>
      <c r="BE264" s="709">
        <f t="shared" si="30"/>
        <v>0</v>
      </c>
      <c r="BF264" s="709"/>
      <c r="BG264" s="709"/>
      <c r="BH264" s="709"/>
      <c r="BI264" s="709"/>
      <c r="BJ264" s="709"/>
      <c r="BK264" s="709"/>
      <c r="BL264" s="782">
        <f t="shared" si="31"/>
        <v>0</v>
      </c>
      <c r="BM264" s="782"/>
      <c r="BN264" s="782"/>
      <c r="BO264" s="782"/>
      <c r="BP264" s="782"/>
      <c r="BQ264" s="782"/>
      <c r="BR264" s="782"/>
      <c r="BS264" s="564">
        <f t="shared" si="32"/>
        <v>0</v>
      </c>
      <c r="BT264" s="178"/>
      <c r="BV264" s="211">
        <f t="shared" si="33"/>
        <v>2</v>
      </c>
      <c r="BW264" s="212" t="str">
        <f t="shared" si="34"/>
        <v/>
      </c>
      <c r="BX264" s="213" t="str">
        <f t="shared" si="35"/>
        <v xml:space="preserve"> </v>
      </c>
      <c r="BY264" s="199"/>
      <c r="BZ264" s="249">
        <f>IF(AND(AY264&lt;&gt;"R",AY264&lt;&gt;"C",AY264&lt;&gt;"CF",AY264&lt;&gt;"F")=TRUE,BL264*'Q3'!$CA$20,IF(BS264="R",BL264,0))</f>
        <v>0</v>
      </c>
      <c r="CA264" s="249">
        <f>IF(AND(AY264&lt;&gt;"R",AY264&lt;&gt;"C",AY264&lt;&gt;"CF",AY264&lt;&gt;"F")=TRUE,BL264*'Q3'!$CA$21,IF(BS264="C",BL264,0))</f>
        <v>0</v>
      </c>
      <c r="CB264" s="249">
        <f>IF(AND(AY264&lt;&gt;"R",AY264&lt;&gt;"C",AY264&lt;&gt;"CF",AY264&lt;&gt;"F")=TRUE,BL264*'Q3'!$CA$22,IF(BS264="CF",BL264,0))</f>
        <v>0</v>
      </c>
      <c r="CC264" s="249">
        <f>IF(AND(AY264&lt;&gt;"R",AY264&lt;&gt;"C",AY264&lt;&gt;"CF",AY264&lt;&gt;"F")=TRUE,BL264*'Q3'!$CA$23,IF(BS264="F",BL264,0))</f>
        <v>0</v>
      </c>
      <c r="CD264" s="478">
        <f t="shared" si="36"/>
        <v>0</v>
      </c>
      <c r="CE264" s="29">
        <f>'O2'!B264</f>
        <v>0</v>
      </c>
      <c r="CF264" s="29">
        <f>'O2'!G264</f>
        <v>0</v>
      </c>
      <c r="CG264" s="29">
        <f>'O2'!AC264</f>
        <v>0</v>
      </c>
    </row>
    <row r="265" spans="2:85" ht="9.9499999999999993" customHeight="1">
      <c r="B265" s="867">
        <f>'O1'!B265</f>
        <v>0</v>
      </c>
      <c r="C265" s="868"/>
      <c r="D265" s="868"/>
      <c r="E265" s="868"/>
      <c r="F265" s="868"/>
      <c r="G265" s="869">
        <f>'O1'!G265</f>
        <v>0</v>
      </c>
      <c r="H265" s="869"/>
      <c r="I265" s="869"/>
      <c r="J265" s="869"/>
      <c r="K265" s="869"/>
      <c r="L265" s="869"/>
      <c r="M265" s="869"/>
      <c r="N265" s="869"/>
      <c r="O265" s="869"/>
      <c r="P265" s="869"/>
      <c r="Q265" s="869"/>
      <c r="R265" s="869"/>
      <c r="S265" s="869"/>
      <c r="T265" s="869"/>
      <c r="U265" s="869"/>
      <c r="V265" s="869"/>
      <c r="W265" s="869"/>
      <c r="X265" s="869"/>
      <c r="Y265" s="869"/>
      <c r="Z265" s="869"/>
      <c r="AA265" s="869"/>
      <c r="AB265" s="869"/>
      <c r="AC265" s="870">
        <f>'O1'!AC265</f>
        <v>0</v>
      </c>
      <c r="AD265" s="870"/>
      <c r="AE265" s="870"/>
      <c r="AF265" s="782">
        <f>'O1'!AF265</f>
        <v>0</v>
      </c>
      <c r="AG265" s="782"/>
      <c r="AH265" s="782"/>
      <c r="AI265" s="782"/>
      <c r="AJ265" s="782"/>
      <c r="AK265" s="782">
        <f>'O2'!AK265</f>
        <v>0</v>
      </c>
      <c r="AL265" s="782"/>
      <c r="AM265" s="782"/>
      <c r="AN265" s="782"/>
      <c r="AO265" s="782"/>
      <c r="AP265" s="782"/>
      <c r="AQ265" s="782"/>
      <c r="AR265" s="851">
        <f t="shared" si="28"/>
        <v>0</v>
      </c>
      <c r="AS265" s="851"/>
      <c r="AT265" s="851"/>
      <c r="AU265" s="851"/>
      <c r="AV265" s="851"/>
      <c r="AW265" s="851"/>
      <c r="AX265" s="851"/>
      <c r="AY265" s="373">
        <f>'O1'!BI265</f>
        <v>0</v>
      </c>
      <c r="AZ265" s="709">
        <f t="shared" si="29"/>
        <v>0</v>
      </c>
      <c r="BA265" s="709"/>
      <c r="BB265" s="709"/>
      <c r="BC265" s="709"/>
      <c r="BD265" s="709"/>
      <c r="BE265" s="709">
        <f t="shared" si="30"/>
        <v>0</v>
      </c>
      <c r="BF265" s="709"/>
      <c r="BG265" s="709"/>
      <c r="BH265" s="709"/>
      <c r="BI265" s="709"/>
      <c r="BJ265" s="709"/>
      <c r="BK265" s="709"/>
      <c r="BL265" s="782">
        <f t="shared" si="31"/>
        <v>0</v>
      </c>
      <c r="BM265" s="782"/>
      <c r="BN265" s="782"/>
      <c r="BO265" s="782"/>
      <c r="BP265" s="782"/>
      <c r="BQ265" s="782"/>
      <c r="BR265" s="782"/>
      <c r="BS265" s="564">
        <f t="shared" si="32"/>
        <v>0</v>
      </c>
      <c r="BT265" s="178"/>
      <c r="BV265" s="211">
        <f t="shared" si="33"/>
        <v>2</v>
      </c>
      <c r="BW265" s="212" t="str">
        <f t="shared" si="34"/>
        <v/>
      </c>
      <c r="BX265" s="213" t="str">
        <f t="shared" si="35"/>
        <v xml:space="preserve"> </v>
      </c>
      <c r="BY265" s="199"/>
      <c r="BZ265" s="249">
        <f>IF(AND(AY265&lt;&gt;"R",AY265&lt;&gt;"C",AY265&lt;&gt;"CF",AY265&lt;&gt;"F")=TRUE,BL265*'Q3'!$CA$20,IF(BS265="R",BL265,0))</f>
        <v>0</v>
      </c>
      <c r="CA265" s="249">
        <f>IF(AND(AY265&lt;&gt;"R",AY265&lt;&gt;"C",AY265&lt;&gt;"CF",AY265&lt;&gt;"F")=TRUE,BL265*'Q3'!$CA$21,IF(BS265="C",BL265,0))</f>
        <v>0</v>
      </c>
      <c r="CB265" s="249">
        <f>IF(AND(AY265&lt;&gt;"R",AY265&lt;&gt;"C",AY265&lt;&gt;"CF",AY265&lt;&gt;"F")=TRUE,BL265*'Q3'!$CA$22,IF(BS265="CF",BL265,0))</f>
        <v>0</v>
      </c>
      <c r="CC265" s="249">
        <f>IF(AND(AY265&lt;&gt;"R",AY265&lt;&gt;"C",AY265&lt;&gt;"CF",AY265&lt;&gt;"F")=TRUE,BL265*'Q3'!$CA$23,IF(BS265="F",BL265,0))</f>
        <v>0</v>
      </c>
      <c r="CD265" s="478">
        <f t="shared" si="36"/>
        <v>0</v>
      </c>
      <c r="CE265" s="29">
        <f>'O2'!B265</f>
        <v>0</v>
      </c>
      <c r="CF265" s="29">
        <f>'O2'!G265</f>
        <v>0</v>
      </c>
      <c r="CG265" s="29">
        <f>'O2'!AC265</f>
        <v>0</v>
      </c>
    </row>
    <row r="266" spans="2:85" ht="9.9499999999999993" customHeight="1">
      <c r="B266" s="867">
        <f>'O1'!B266</f>
        <v>0</v>
      </c>
      <c r="C266" s="868"/>
      <c r="D266" s="868"/>
      <c r="E266" s="868"/>
      <c r="F266" s="868"/>
      <c r="G266" s="869">
        <f>'O1'!G266</f>
        <v>0</v>
      </c>
      <c r="H266" s="869"/>
      <c r="I266" s="869"/>
      <c r="J266" s="869"/>
      <c r="K266" s="869"/>
      <c r="L266" s="869"/>
      <c r="M266" s="869"/>
      <c r="N266" s="869"/>
      <c r="O266" s="869"/>
      <c r="P266" s="869"/>
      <c r="Q266" s="869"/>
      <c r="R266" s="869"/>
      <c r="S266" s="869"/>
      <c r="T266" s="869"/>
      <c r="U266" s="869"/>
      <c r="V266" s="869"/>
      <c r="W266" s="869"/>
      <c r="X266" s="869"/>
      <c r="Y266" s="869"/>
      <c r="Z266" s="869"/>
      <c r="AA266" s="869"/>
      <c r="AB266" s="869"/>
      <c r="AC266" s="870">
        <f>'O1'!AC266</f>
        <v>0</v>
      </c>
      <c r="AD266" s="870"/>
      <c r="AE266" s="870"/>
      <c r="AF266" s="782">
        <f>'O1'!AF266</f>
        <v>0</v>
      </c>
      <c r="AG266" s="782"/>
      <c r="AH266" s="782"/>
      <c r="AI266" s="782"/>
      <c r="AJ266" s="782"/>
      <c r="AK266" s="782">
        <f>'O2'!AK266</f>
        <v>0</v>
      </c>
      <c r="AL266" s="782"/>
      <c r="AM266" s="782"/>
      <c r="AN266" s="782"/>
      <c r="AO266" s="782"/>
      <c r="AP266" s="782"/>
      <c r="AQ266" s="782"/>
      <c r="AR266" s="851">
        <f t="shared" si="28"/>
        <v>0</v>
      </c>
      <c r="AS266" s="851"/>
      <c r="AT266" s="851"/>
      <c r="AU266" s="851"/>
      <c r="AV266" s="851"/>
      <c r="AW266" s="851"/>
      <c r="AX266" s="851"/>
      <c r="AY266" s="373">
        <f>'O1'!BI266</f>
        <v>0</v>
      </c>
      <c r="AZ266" s="709">
        <f t="shared" si="29"/>
        <v>0</v>
      </c>
      <c r="BA266" s="709"/>
      <c r="BB266" s="709"/>
      <c r="BC266" s="709"/>
      <c r="BD266" s="709"/>
      <c r="BE266" s="709">
        <f t="shared" si="30"/>
        <v>0</v>
      </c>
      <c r="BF266" s="709"/>
      <c r="BG266" s="709"/>
      <c r="BH266" s="709"/>
      <c r="BI266" s="709"/>
      <c r="BJ266" s="709"/>
      <c r="BK266" s="709"/>
      <c r="BL266" s="782">
        <f t="shared" si="31"/>
        <v>0</v>
      </c>
      <c r="BM266" s="782"/>
      <c r="BN266" s="782"/>
      <c r="BO266" s="782"/>
      <c r="BP266" s="782"/>
      <c r="BQ266" s="782"/>
      <c r="BR266" s="782"/>
      <c r="BS266" s="564">
        <f t="shared" si="32"/>
        <v>0</v>
      </c>
      <c r="BT266" s="178"/>
      <c r="BV266" s="211">
        <f t="shared" si="33"/>
        <v>2</v>
      </c>
      <c r="BW266" s="212" t="str">
        <f t="shared" si="34"/>
        <v/>
      </c>
      <c r="BX266" s="213" t="str">
        <f t="shared" si="35"/>
        <v xml:space="preserve"> </v>
      </c>
      <c r="BY266" s="199"/>
      <c r="BZ266" s="249">
        <f>IF(AND(AY266&lt;&gt;"R",AY266&lt;&gt;"C",AY266&lt;&gt;"CF",AY266&lt;&gt;"F")=TRUE,BL266*'Q3'!$CA$20,IF(BS266="R",BL266,0))</f>
        <v>0</v>
      </c>
      <c r="CA266" s="249">
        <f>IF(AND(AY266&lt;&gt;"R",AY266&lt;&gt;"C",AY266&lt;&gt;"CF",AY266&lt;&gt;"F")=TRUE,BL266*'Q3'!$CA$21,IF(BS266="C",BL266,0))</f>
        <v>0</v>
      </c>
      <c r="CB266" s="249">
        <f>IF(AND(AY266&lt;&gt;"R",AY266&lt;&gt;"C",AY266&lt;&gt;"CF",AY266&lt;&gt;"F")=TRUE,BL266*'Q3'!$CA$22,IF(BS266="CF",BL266,0))</f>
        <v>0</v>
      </c>
      <c r="CC266" s="249">
        <f>IF(AND(AY266&lt;&gt;"R",AY266&lt;&gt;"C",AY266&lt;&gt;"CF",AY266&lt;&gt;"F")=TRUE,BL266*'Q3'!$CA$23,IF(BS266="F",BL266,0))</f>
        <v>0</v>
      </c>
      <c r="CD266" s="478">
        <f t="shared" si="36"/>
        <v>0</v>
      </c>
      <c r="CE266" s="29">
        <f>'O2'!B266</f>
        <v>0</v>
      </c>
      <c r="CF266" s="29">
        <f>'O2'!G266</f>
        <v>0</v>
      </c>
      <c r="CG266" s="29">
        <f>'O2'!AC266</f>
        <v>0</v>
      </c>
    </row>
    <row r="267" spans="2:85" ht="9.9499999999999993" customHeight="1">
      <c r="B267" s="867">
        <f>'O1'!B267</f>
        <v>0</v>
      </c>
      <c r="C267" s="868"/>
      <c r="D267" s="868"/>
      <c r="E267" s="868"/>
      <c r="F267" s="868"/>
      <c r="G267" s="869">
        <f>'O1'!G267</f>
        <v>0</v>
      </c>
      <c r="H267" s="869"/>
      <c r="I267" s="869"/>
      <c r="J267" s="869"/>
      <c r="K267" s="869"/>
      <c r="L267" s="869"/>
      <c r="M267" s="869"/>
      <c r="N267" s="869"/>
      <c r="O267" s="869"/>
      <c r="P267" s="869"/>
      <c r="Q267" s="869"/>
      <c r="R267" s="869"/>
      <c r="S267" s="869"/>
      <c r="T267" s="869"/>
      <c r="U267" s="869"/>
      <c r="V267" s="869"/>
      <c r="W267" s="869"/>
      <c r="X267" s="869"/>
      <c r="Y267" s="869"/>
      <c r="Z267" s="869"/>
      <c r="AA267" s="869"/>
      <c r="AB267" s="869"/>
      <c r="AC267" s="870">
        <f>'O1'!AC267</f>
        <v>0</v>
      </c>
      <c r="AD267" s="870"/>
      <c r="AE267" s="870"/>
      <c r="AF267" s="782">
        <f>'O1'!AF267</f>
        <v>0</v>
      </c>
      <c r="AG267" s="782"/>
      <c r="AH267" s="782"/>
      <c r="AI267" s="782"/>
      <c r="AJ267" s="782"/>
      <c r="AK267" s="782">
        <f>'O2'!AK267</f>
        <v>0</v>
      </c>
      <c r="AL267" s="782"/>
      <c r="AM267" s="782"/>
      <c r="AN267" s="782"/>
      <c r="AO267" s="782"/>
      <c r="AP267" s="782"/>
      <c r="AQ267" s="782"/>
      <c r="AR267" s="851">
        <f t="shared" si="28"/>
        <v>0</v>
      </c>
      <c r="AS267" s="851"/>
      <c r="AT267" s="851"/>
      <c r="AU267" s="851"/>
      <c r="AV267" s="851"/>
      <c r="AW267" s="851"/>
      <c r="AX267" s="851"/>
      <c r="AY267" s="373">
        <f>'O1'!BI267</f>
        <v>0</v>
      </c>
      <c r="AZ267" s="709">
        <f t="shared" si="29"/>
        <v>0</v>
      </c>
      <c r="BA267" s="709"/>
      <c r="BB267" s="709"/>
      <c r="BC267" s="709"/>
      <c r="BD267" s="709"/>
      <c r="BE267" s="709">
        <f t="shared" si="30"/>
        <v>0</v>
      </c>
      <c r="BF267" s="709"/>
      <c r="BG267" s="709"/>
      <c r="BH267" s="709"/>
      <c r="BI267" s="709"/>
      <c r="BJ267" s="709"/>
      <c r="BK267" s="709"/>
      <c r="BL267" s="782">
        <f t="shared" si="31"/>
        <v>0</v>
      </c>
      <c r="BM267" s="782"/>
      <c r="BN267" s="782"/>
      <c r="BO267" s="782"/>
      <c r="BP267" s="782"/>
      <c r="BQ267" s="782"/>
      <c r="BR267" s="782"/>
      <c r="BS267" s="564">
        <f t="shared" si="32"/>
        <v>0</v>
      </c>
      <c r="BT267" s="178"/>
      <c r="BV267" s="211">
        <f t="shared" si="33"/>
        <v>2</v>
      </c>
      <c r="BW267" s="212" t="str">
        <f t="shared" si="34"/>
        <v/>
      </c>
      <c r="BX267" s="213" t="str">
        <f t="shared" si="35"/>
        <v xml:space="preserve"> </v>
      </c>
      <c r="BY267" s="199"/>
      <c r="BZ267" s="249">
        <f>IF(AND(AY267&lt;&gt;"R",AY267&lt;&gt;"C",AY267&lt;&gt;"CF",AY267&lt;&gt;"F")=TRUE,BL267*'Q3'!$CA$20,IF(BS267="R",BL267,0))</f>
        <v>0</v>
      </c>
      <c r="CA267" s="249">
        <f>IF(AND(AY267&lt;&gt;"R",AY267&lt;&gt;"C",AY267&lt;&gt;"CF",AY267&lt;&gt;"F")=TRUE,BL267*'Q3'!$CA$21,IF(BS267="C",BL267,0))</f>
        <v>0</v>
      </c>
      <c r="CB267" s="249">
        <f>IF(AND(AY267&lt;&gt;"R",AY267&lt;&gt;"C",AY267&lt;&gt;"CF",AY267&lt;&gt;"F")=TRUE,BL267*'Q3'!$CA$22,IF(BS267="CF",BL267,0))</f>
        <v>0</v>
      </c>
      <c r="CC267" s="249">
        <f>IF(AND(AY267&lt;&gt;"R",AY267&lt;&gt;"C",AY267&lt;&gt;"CF",AY267&lt;&gt;"F")=TRUE,BL267*'Q3'!$CA$23,IF(BS267="F",BL267,0))</f>
        <v>0</v>
      </c>
      <c r="CD267" s="478">
        <f t="shared" si="36"/>
        <v>0</v>
      </c>
      <c r="CE267" s="29">
        <f>'O2'!B267</f>
        <v>0</v>
      </c>
      <c r="CF267" s="29">
        <f>'O2'!G267</f>
        <v>0</v>
      </c>
      <c r="CG267" s="29">
        <f>'O2'!AC267</f>
        <v>0</v>
      </c>
    </row>
    <row r="268" spans="2:85" ht="9.9499999999999993" customHeight="1">
      <c r="B268" s="867">
        <f>'O1'!B268</f>
        <v>0</v>
      </c>
      <c r="C268" s="868"/>
      <c r="D268" s="868"/>
      <c r="E268" s="868"/>
      <c r="F268" s="868"/>
      <c r="G268" s="869">
        <f>'O1'!G268</f>
        <v>0</v>
      </c>
      <c r="H268" s="869"/>
      <c r="I268" s="869"/>
      <c r="J268" s="869"/>
      <c r="K268" s="869"/>
      <c r="L268" s="869"/>
      <c r="M268" s="869"/>
      <c r="N268" s="869"/>
      <c r="O268" s="869"/>
      <c r="P268" s="869"/>
      <c r="Q268" s="869"/>
      <c r="R268" s="869"/>
      <c r="S268" s="869"/>
      <c r="T268" s="869"/>
      <c r="U268" s="869"/>
      <c r="V268" s="869"/>
      <c r="W268" s="869"/>
      <c r="X268" s="869"/>
      <c r="Y268" s="869"/>
      <c r="Z268" s="869"/>
      <c r="AA268" s="869"/>
      <c r="AB268" s="869"/>
      <c r="AC268" s="870">
        <f>'O1'!AC268</f>
        <v>0</v>
      </c>
      <c r="AD268" s="870"/>
      <c r="AE268" s="870"/>
      <c r="AF268" s="782">
        <f>'O1'!AF268</f>
        <v>0</v>
      </c>
      <c r="AG268" s="782"/>
      <c r="AH268" s="782"/>
      <c r="AI268" s="782"/>
      <c r="AJ268" s="782"/>
      <c r="AK268" s="782">
        <f>'O2'!AK268</f>
        <v>0</v>
      </c>
      <c r="AL268" s="782"/>
      <c r="AM268" s="782"/>
      <c r="AN268" s="782"/>
      <c r="AO268" s="782"/>
      <c r="AP268" s="782"/>
      <c r="AQ268" s="782"/>
      <c r="AR268" s="851">
        <f t="shared" si="28"/>
        <v>0</v>
      </c>
      <c r="AS268" s="851"/>
      <c r="AT268" s="851"/>
      <c r="AU268" s="851"/>
      <c r="AV268" s="851"/>
      <c r="AW268" s="851"/>
      <c r="AX268" s="851"/>
      <c r="AY268" s="373">
        <f>'O1'!BI268</f>
        <v>0</v>
      </c>
      <c r="AZ268" s="709">
        <f t="shared" si="29"/>
        <v>0</v>
      </c>
      <c r="BA268" s="709"/>
      <c r="BB268" s="709"/>
      <c r="BC268" s="709"/>
      <c r="BD268" s="709"/>
      <c r="BE268" s="709">
        <f t="shared" si="30"/>
        <v>0</v>
      </c>
      <c r="BF268" s="709"/>
      <c r="BG268" s="709"/>
      <c r="BH268" s="709"/>
      <c r="BI268" s="709"/>
      <c r="BJ268" s="709"/>
      <c r="BK268" s="709"/>
      <c r="BL268" s="782">
        <f t="shared" si="31"/>
        <v>0</v>
      </c>
      <c r="BM268" s="782"/>
      <c r="BN268" s="782"/>
      <c r="BO268" s="782"/>
      <c r="BP268" s="782"/>
      <c r="BQ268" s="782"/>
      <c r="BR268" s="782"/>
      <c r="BS268" s="564">
        <f t="shared" si="32"/>
        <v>0</v>
      </c>
      <c r="BT268" s="178"/>
      <c r="BV268" s="211">
        <f t="shared" si="33"/>
        <v>2</v>
      </c>
      <c r="BW268" s="212" t="str">
        <f t="shared" si="34"/>
        <v/>
      </c>
      <c r="BX268" s="213" t="str">
        <f t="shared" si="35"/>
        <v xml:space="preserve"> </v>
      </c>
      <c r="BY268" s="199"/>
      <c r="BZ268" s="249">
        <f>IF(AND(AY268&lt;&gt;"R",AY268&lt;&gt;"C",AY268&lt;&gt;"CF",AY268&lt;&gt;"F")=TRUE,BL268*'Q3'!$CA$20,IF(BS268="R",BL268,0))</f>
        <v>0</v>
      </c>
      <c r="CA268" s="249">
        <f>IF(AND(AY268&lt;&gt;"R",AY268&lt;&gt;"C",AY268&lt;&gt;"CF",AY268&lt;&gt;"F")=TRUE,BL268*'Q3'!$CA$21,IF(BS268="C",BL268,0))</f>
        <v>0</v>
      </c>
      <c r="CB268" s="249">
        <f>IF(AND(AY268&lt;&gt;"R",AY268&lt;&gt;"C",AY268&lt;&gt;"CF",AY268&lt;&gt;"F")=TRUE,BL268*'Q3'!$CA$22,IF(BS268="CF",BL268,0))</f>
        <v>0</v>
      </c>
      <c r="CC268" s="249">
        <f>IF(AND(AY268&lt;&gt;"R",AY268&lt;&gt;"C",AY268&lt;&gt;"CF",AY268&lt;&gt;"F")=TRUE,BL268*'Q3'!$CA$23,IF(BS268="F",BL268,0))</f>
        <v>0</v>
      </c>
      <c r="CD268" s="478">
        <f t="shared" si="36"/>
        <v>0</v>
      </c>
      <c r="CE268" s="29">
        <f>'O2'!B268</f>
        <v>0</v>
      </c>
      <c r="CF268" s="29">
        <f>'O2'!G268</f>
        <v>0</v>
      </c>
      <c r="CG268" s="29">
        <f>'O2'!AC268</f>
        <v>0</v>
      </c>
    </row>
    <row r="269" spans="2:85" ht="9.9499999999999993" customHeight="1">
      <c r="B269" s="867">
        <f>'O1'!B269</f>
        <v>0</v>
      </c>
      <c r="C269" s="868"/>
      <c r="D269" s="868"/>
      <c r="E269" s="868"/>
      <c r="F269" s="868"/>
      <c r="G269" s="869">
        <f>'O1'!G269</f>
        <v>0</v>
      </c>
      <c r="H269" s="869"/>
      <c r="I269" s="869"/>
      <c r="J269" s="869"/>
      <c r="K269" s="869"/>
      <c r="L269" s="869"/>
      <c r="M269" s="869"/>
      <c r="N269" s="869"/>
      <c r="O269" s="869"/>
      <c r="P269" s="869"/>
      <c r="Q269" s="869"/>
      <c r="R269" s="869"/>
      <c r="S269" s="869"/>
      <c r="T269" s="869"/>
      <c r="U269" s="869"/>
      <c r="V269" s="869"/>
      <c r="W269" s="869"/>
      <c r="X269" s="869"/>
      <c r="Y269" s="869"/>
      <c r="Z269" s="869"/>
      <c r="AA269" s="869"/>
      <c r="AB269" s="869"/>
      <c r="AC269" s="870">
        <f>'O1'!AC269</f>
        <v>0</v>
      </c>
      <c r="AD269" s="870"/>
      <c r="AE269" s="870"/>
      <c r="AF269" s="782">
        <f>'O1'!AF269</f>
        <v>0</v>
      </c>
      <c r="AG269" s="782"/>
      <c r="AH269" s="782"/>
      <c r="AI269" s="782"/>
      <c r="AJ269" s="782"/>
      <c r="AK269" s="782">
        <f>'O2'!AK269</f>
        <v>0</v>
      </c>
      <c r="AL269" s="782"/>
      <c r="AM269" s="782"/>
      <c r="AN269" s="782"/>
      <c r="AO269" s="782"/>
      <c r="AP269" s="782"/>
      <c r="AQ269" s="782"/>
      <c r="AR269" s="851">
        <f t="shared" si="28"/>
        <v>0</v>
      </c>
      <c r="AS269" s="851"/>
      <c r="AT269" s="851"/>
      <c r="AU269" s="851"/>
      <c r="AV269" s="851"/>
      <c r="AW269" s="851"/>
      <c r="AX269" s="851"/>
      <c r="AY269" s="373">
        <f>'O1'!BI269</f>
        <v>0</v>
      </c>
      <c r="AZ269" s="709">
        <f t="shared" si="29"/>
        <v>0</v>
      </c>
      <c r="BA269" s="709"/>
      <c r="BB269" s="709"/>
      <c r="BC269" s="709"/>
      <c r="BD269" s="709"/>
      <c r="BE269" s="709">
        <f t="shared" si="30"/>
        <v>0</v>
      </c>
      <c r="BF269" s="709"/>
      <c r="BG269" s="709"/>
      <c r="BH269" s="709"/>
      <c r="BI269" s="709"/>
      <c r="BJ269" s="709"/>
      <c r="BK269" s="709"/>
      <c r="BL269" s="782">
        <f t="shared" si="31"/>
        <v>0</v>
      </c>
      <c r="BM269" s="782"/>
      <c r="BN269" s="782"/>
      <c r="BO269" s="782"/>
      <c r="BP269" s="782"/>
      <c r="BQ269" s="782"/>
      <c r="BR269" s="782"/>
      <c r="BS269" s="564">
        <f t="shared" si="32"/>
        <v>0</v>
      </c>
      <c r="BT269" s="178"/>
      <c r="BV269" s="211">
        <f t="shared" si="33"/>
        <v>2</v>
      </c>
      <c r="BW269" s="212" t="str">
        <f t="shared" si="34"/>
        <v/>
      </c>
      <c r="BX269" s="213" t="str">
        <f t="shared" si="35"/>
        <v xml:space="preserve"> </v>
      </c>
      <c r="BY269" s="199"/>
      <c r="BZ269" s="249">
        <f>IF(AND(AY269&lt;&gt;"R",AY269&lt;&gt;"C",AY269&lt;&gt;"CF",AY269&lt;&gt;"F")=TRUE,BL269*'Q3'!$CA$20,IF(BS269="R",BL269,0))</f>
        <v>0</v>
      </c>
      <c r="CA269" s="249">
        <f>IF(AND(AY269&lt;&gt;"R",AY269&lt;&gt;"C",AY269&lt;&gt;"CF",AY269&lt;&gt;"F")=TRUE,BL269*'Q3'!$CA$21,IF(BS269="C",BL269,0))</f>
        <v>0</v>
      </c>
      <c r="CB269" s="249">
        <f>IF(AND(AY269&lt;&gt;"R",AY269&lt;&gt;"C",AY269&lt;&gt;"CF",AY269&lt;&gt;"F")=TRUE,BL269*'Q3'!$CA$22,IF(BS269="CF",BL269,0))</f>
        <v>0</v>
      </c>
      <c r="CC269" s="249">
        <f>IF(AND(AY269&lt;&gt;"R",AY269&lt;&gt;"C",AY269&lt;&gt;"CF",AY269&lt;&gt;"F")=TRUE,BL269*'Q3'!$CA$23,IF(BS269="F",BL269,0))</f>
        <v>0</v>
      </c>
      <c r="CD269" s="478">
        <f t="shared" si="36"/>
        <v>0</v>
      </c>
      <c r="CE269" s="29">
        <f>'O2'!B269</f>
        <v>0</v>
      </c>
      <c r="CF269" s="29">
        <f>'O2'!G269</f>
        <v>0</v>
      </c>
      <c r="CG269" s="29">
        <f>'O2'!AC269</f>
        <v>0</v>
      </c>
    </row>
    <row r="270" spans="2:85" ht="9.9499999999999993" customHeight="1">
      <c r="B270" s="867">
        <f>'O1'!B270</f>
        <v>0</v>
      </c>
      <c r="C270" s="868"/>
      <c r="D270" s="868"/>
      <c r="E270" s="868"/>
      <c r="F270" s="868"/>
      <c r="G270" s="869">
        <f>'O1'!G270</f>
        <v>0</v>
      </c>
      <c r="H270" s="869"/>
      <c r="I270" s="869"/>
      <c r="J270" s="869"/>
      <c r="K270" s="869"/>
      <c r="L270" s="869"/>
      <c r="M270" s="869"/>
      <c r="N270" s="869"/>
      <c r="O270" s="869"/>
      <c r="P270" s="869"/>
      <c r="Q270" s="869"/>
      <c r="R270" s="869"/>
      <c r="S270" s="869"/>
      <c r="T270" s="869"/>
      <c r="U270" s="869"/>
      <c r="V270" s="869"/>
      <c r="W270" s="869"/>
      <c r="X270" s="869"/>
      <c r="Y270" s="869"/>
      <c r="Z270" s="869"/>
      <c r="AA270" s="869"/>
      <c r="AB270" s="869"/>
      <c r="AC270" s="870">
        <f>'O1'!AC270</f>
        <v>0</v>
      </c>
      <c r="AD270" s="870"/>
      <c r="AE270" s="870"/>
      <c r="AF270" s="782">
        <f>'O1'!AF270</f>
        <v>0</v>
      </c>
      <c r="AG270" s="782"/>
      <c r="AH270" s="782"/>
      <c r="AI270" s="782"/>
      <c r="AJ270" s="782"/>
      <c r="AK270" s="782">
        <f>'O2'!AK270</f>
        <v>0</v>
      </c>
      <c r="AL270" s="782"/>
      <c r="AM270" s="782"/>
      <c r="AN270" s="782"/>
      <c r="AO270" s="782"/>
      <c r="AP270" s="782"/>
      <c r="AQ270" s="782"/>
      <c r="AR270" s="851">
        <f t="shared" si="28"/>
        <v>0</v>
      </c>
      <c r="AS270" s="851"/>
      <c r="AT270" s="851"/>
      <c r="AU270" s="851"/>
      <c r="AV270" s="851"/>
      <c r="AW270" s="851"/>
      <c r="AX270" s="851"/>
      <c r="AY270" s="373">
        <f>'O1'!BI270</f>
        <v>0</v>
      </c>
      <c r="AZ270" s="709">
        <f t="shared" si="29"/>
        <v>0</v>
      </c>
      <c r="BA270" s="709"/>
      <c r="BB270" s="709"/>
      <c r="BC270" s="709"/>
      <c r="BD270" s="709"/>
      <c r="BE270" s="709">
        <f t="shared" si="30"/>
        <v>0</v>
      </c>
      <c r="BF270" s="709"/>
      <c r="BG270" s="709"/>
      <c r="BH270" s="709"/>
      <c r="BI270" s="709"/>
      <c r="BJ270" s="709"/>
      <c r="BK270" s="709"/>
      <c r="BL270" s="782">
        <f t="shared" si="31"/>
        <v>0</v>
      </c>
      <c r="BM270" s="782"/>
      <c r="BN270" s="782"/>
      <c r="BO270" s="782"/>
      <c r="BP270" s="782"/>
      <c r="BQ270" s="782"/>
      <c r="BR270" s="782"/>
      <c r="BS270" s="564">
        <f t="shared" si="32"/>
        <v>0</v>
      </c>
      <c r="BT270" s="178"/>
      <c r="BV270" s="211">
        <f t="shared" si="33"/>
        <v>2</v>
      </c>
      <c r="BW270" s="212" t="str">
        <f t="shared" si="34"/>
        <v/>
      </c>
      <c r="BX270" s="213" t="str">
        <f t="shared" si="35"/>
        <v xml:space="preserve"> </v>
      </c>
      <c r="BY270" s="199"/>
      <c r="BZ270" s="249">
        <f>IF(AND(AY270&lt;&gt;"R",AY270&lt;&gt;"C",AY270&lt;&gt;"CF",AY270&lt;&gt;"F")=TRUE,BL270*'Q3'!$CA$20,IF(BS270="R",BL270,0))</f>
        <v>0</v>
      </c>
      <c r="CA270" s="249">
        <f>IF(AND(AY270&lt;&gt;"R",AY270&lt;&gt;"C",AY270&lt;&gt;"CF",AY270&lt;&gt;"F")=TRUE,BL270*'Q3'!$CA$21,IF(BS270="C",BL270,0))</f>
        <v>0</v>
      </c>
      <c r="CB270" s="249">
        <f>IF(AND(AY270&lt;&gt;"R",AY270&lt;&gt;"C",AY270&lt;&gt;"CF",AY270&lt;&gt;"F")=TRUE,BL270*'Q3'!$CA$22,IF(BS270="CF",BL270,0))</f>
        <v>0</v>
      </c>
      <c r="CC270" s="249">
        <f>IF(AND(AY270&lt;&gt;"R",AY270&lt;&gt;"C",AY270&lt;&gt;"CF",AY270&lt;&gt;"F")=TRUE,BL270*'Q3'!$CA$23,IF(BS270="F",BL270,0))</f>
        <v>0</v>
      </c>
      <c r="CD270" s="478">
        <f t="shared" si="36"/>
        <v>0</v>
      </c>
      <c r="CE270" s="29">
        <f>'O2'!B270</f>
        <v>0</v>
      </c>
      <c r="CF270" s="29">
        <f>'O2'!G270</f>
        <v>0</v>
      </c>
      <c r="CG270" s="29">
        <f>'O2'!AC270</f>
        <v>0</v>
      </c>
    </row>
    <row r="271" spans="2:85" ht="9.9499999999999993" customHeight="1">
      <c r="B271" s="867">
        <f>'O1'!B271</f>
        <v>0</v>
      </c>
      <c r="C271" s="868"/>
      <c r="D271" s="868"/>
      <c r="E271" s="868"/>
      <c r="F271" s="868"/>
      <c r="G271" s="869">
        <f>'O1'!G271</f>
        <v>0</v>
      </c>
      <c r="H271" s="869"/>
      <c r="I271" s="869"/>
      <c r="J271" s="869"/>
      <c r="K271" s="869"/>
      <c r="L271" s="869"/>
      <c r="M271" s="869"/>
      <c r="N271" s="869"/>
      <c r="O271" s="869"/>
      <c r="P271" s="869"/>
      <c r="Q271" s="869"/>
      <c r="R271" s="869"/>
      <c r="S271" s="869"/>
      <c r="T271" s="869"/>
      <c r="U271" s="869"/>
      <c r="V271" s="869"/>
      <c r="W271" s="869"/>
      <c r="X271" s="869"/>
      <c r="Y271" s="869"/>
      <c r="Z271" s="869"/>
      <c r="AA271" s="869"/>
      <c r="AB271" s="869"/>
      <c r="AC271" s="870">
        <f>'O1'!AC271</f>
        <v>0</v>
      </c>
      <c r="AD271" s="870"/>
      <c r="AE271" s="870"/>
      <c r="AF271" s="782">
        <f>'O1'!AF271</f>
        <v>0</v>
      </c>
      <c r="AG271" s="782"/>
      <c r="AH271" s="782"/>
      <c r="AI271" s="782"/>
      <c r="AJ271" s="782"/>
      <c r="AK271" s="782">
        <f>'O2'!AK271</f>
        <v>0</v>
      </c>
      <c r="AL271" s="782"/>
      <c r="AM271" s="782"/>
      <c r="AN271" s="782"/>
      <c r="AO271" s="782"/>
      <c r="AP271" s="782"/>
      <c r="AQ271" s="782"/>
      <c r="AR271" s="851">
        <f t="shared" si="28"/>
        <v>0</v>
      </c>
      <c r="AS271" s="851"/>
      <c r="AT271" s="851"/>
      <c r="AU271" s="851"/>
      <c r="AV271" s="851"/>
      <c r="AW271" s="851"/>
      <c r="AX271" s="851"/>
      <c r="AY271" s="373">
        <f>'O1'!BI271</f>
        <v>0</v>
      </c>
      <c r="AZ271" s="709">
        <f t="shared" si="29"/>
        <v>0</v>
      </c>
      <c r="BA271" s="709"/>
      <c r="BB271" s="709"/>
      <c r="BC271" s="709"/>
      <c r="BD271" s="709"/>
      <c r="BE271" s="709">
        <f t="shared" si="30"/>
        <v>0</v>
      </c>
      <c r="BF271" s="709"/>
      <c r="BG271" s="709"/>
      <c r="BH271" s="709"/>
      <c r="BI271" s="709"/>
      <c r="BJ271" s="709"/>
      <c r="BK271" s="709"/>
      <c r="BL271" s="782">
        <f t="shared" si="31"/>
        <v>0</v>
      </c>
      <c r="BM271" s="782"/>
      <c r="BN271" s="782"/>
      <c r="BO271" s="782"/>
      <c r="BP271" s="782"/>
      <c r="BQ271" s="782"/>
      <c r="BR271" s="782"/>
      <c r="BS271" s="564">
        <f t="shared" si="32"/>
        <v>0</v>
      </c>
      <c r="BT271" s="178"/>
      <c r="BV271" s="211">
        <f t="shared" si="33"/>
        <v>2</v>
      </c>
      <c r="BW271" s="212" t="str">
        <f t="shared" si="34"/>
        <v/>
      </c>
      <c r="BX271" s="213" t="str">
        <f t="shared" si="35"/>
        <v xml:space="preserve"> </v>
      </c>
      <c r="BY271" s="199"/>
      <c r="BZ271" s="249">
        <f>IF(AND(AY271&lt;&gt;"R",AY271&lt;&gt;"C",AY271&lt;&gt;"CF",AY271&lt;&gt;"F")=TRUE,BL271*'Q3'!$CA$20,IF(BS271="R",BL271,0))</f>
        <v>0</v>
      </c>
      <c r="CA271" s="249">
        <f>IF(AND(AY271&lt;&gt;"R",AY271&lt;&gt;"C",AY271&lt;&gt;"CF",AY271&lt;&gt;"F")=TRUE,BL271*'Q3'!$CA$21,IF(BS271="C",BL271,0))</f>
        <v>0</v>
      </c>
      <c r="CB271" s="249">
        <f>IF(AND(AY271&lt;&gt;"R",AY271&lt;&gt;"C",AY271&lt;&gt;"CF",AY271&lt;&gt;"F")=TRUE,BL271*'Q3'!$CA$22,IF(BS271="CF",BL271,0))</f>
        <v>0</v>
      </c>
      <c r="CC271" s="249">
        <f>IF(AND(AY271&lt;&gt;"R",AY271&lt;&gt;"C",AY271&lt;&gt;"CF",AY271&lt;&gt;"F")=TRUE,BL271*'Q3'!$CA$23,IF(BS271="F",BL271,0))</f>
        <v>0</v>
      </c>
      <c r="CD271" s="478">
        <f t="shared" si="36"/>
        <v>0</v>
      </c>
      <c r="CE271" s="29">
        <f>'O2'!B271</f>
        <v>0</v>
      </c>
      <c r="CF271" s="29">
        <f>'O2'!G271</f>
        <v>0</v>
      </c>
      <c r="CG271" s="29">
        <f>'O2'!AC271</f>
        <v>0</v>
      </c>
    </row>
    <row r="272" spans="2:85" ht="9.9499999999999993" customHeight="1">
      <c r="B272" s="867">
        <f>'O1'!B272</f>
        <v>0</v>
      </c>
      <c r="C272" s="868"/>
      <c r="D272" s="868"/>
      <c r="E272" s="868"/>
      <c r="F272" s="868"/>
      <c r="G272" s="869">
        <f>'O1'!G272</f>
        <v>0</v>
      </c>
      <c r="H272" s="869"/>
      <c r="I272" s="869"/>
      <c r="J272" s="869"/>
      <c r="K272" s="869"/>
      <c r="L272" s="869"/>
      <c r="M272" s="869"/>
      <c r="N272" s="869"/>
      <c r="O272" s="869"/>
      <c r="P272" s="869"/>
      <c r="Q272" s="869"/>
      <c r="R272" s="869"/>
      <c r="S272" s="869"/>
      <c r="T272" s="869"/>
      <c r="U272" s="869"/>
      <c r="V272" s="869"/>
      <c r="W272" s="869"/>
      <c r="X272" s="869"/>
      <c r="Y272" s="869"/>
      <c r="Z272" s="869"/>
      <c r="AA272" s="869"/>
      <c r="AB272" s="869"/>
      <c r="AC272" s="870">
        <f>'O1'!AC272</f>
        <v>0</v>
      </c>
      <c r="AD272" s="870"/>
      <c r="AE272" s="870"/>
      <c r="AF272" s="782">
        <f>'O1'!AF272</f>
        <v>0</v>
      </c>
      <c r="AG272" s="782"/>
      <c r="AH272" s="782"/>
      <c r="AI272" s="782"/>
      <c r="AJ272" s="782"/>
      <c r="AK272" s="782">
        <f>'O2'!AK272</f>
        <v>0</v>
      </c>
      <c r="AL272" s="782"/>
      <c r="AM272" s="782"/>
      <c r="AN272" s="782"/>
      <c r="AO272" s="782"/>
      <c r="AP272" s="782"/>
      <c r="AQ272" s="782"/>
      <c r="AR272" s="851">
        <f t="shared" ref="AR272:AR318" si="37">ROUND(AF272*AK272,2)</f>
        <v>0</v>
      </c>
      <c r="AS272" s="851"/>
      <c r="AT272" s="851"/>
      <c r="AU272" s="851"/>
      <c r="AV272" s="851"/>
      <c r="AW272" s="851"/>
      <c r="AX272" s="851"/>
      <c r="AY272" s="373">
        <f>'O1'!BI272</f>
        <v>0</v>
      </c>
      <c r="AZ272" s="709">
        <f t="shared" ref="AZ272:AZ314" si="38">AF272</f>
        <v>0</v>
      </c>
      <c r="BA272" s="709"/>
      <c r="BB272" s="709"/>
      <c r="BC272" s="709"/>
      <c r="BD272" s="709"/>
      <c r="BE272" s="709">
        <f t="shared" ref="BE272:BE314" si="39">AK272</f>
        <v>0</v>
      </c>
      <c r="BF272" s="709"/>
      <c r="BG272" s="709"/>
      <c r="BH272" s="709"/>
      <c r="BI272" s="709"/>
      <c r="BJ272" s="709"/>
      <c r="BK272" s="709"/>
      <c r="BL272" s="782">
        <f t="shared" ref="BL272:BL318" si="40">ROUND(AZ272*BE272,2)</f>
        <v>0</v>
      </c>
      <c r="BM272" s="782"/>
      <c r="BN272" s="782"/>
      <c r="BO272" s="782"/>
      <c r="BP272" s="782"/>
      <c r="BQ272" s="782"/>
      <c r="BR272" s="782"/>
      <c r="BS272" s="564">
        <f t="shared" ref="BS272:BS314" si="41">AY272</f>
        <v>0</v>
      </c>
      <c r="BT272" s="178"/>
      <c r="BV272" s="211">
        <f t="shared" ref="BV272:BV314" si="42">IF(B272=0,BV271,IF(ISNONTEXT(B272)=TRUE,INT(B272),INT(LEFT(B272,FIND(".",B272)-1))))</f>
        <v>2</v>
      </c>
      <c r="BW272" s="212" t="str">
        <f t="shared" ref="BW272:BW314" si="43">IF(BW273=1,1,IF(B272&lt;&gt;0,1,IF(G272&lt;&gt;0,1,IF(AC272&lt;&gt;0,1,IF(AF272&lt;&gt;0,1,"")))))</f>
        <v/>
      </c>
      <c r="BX272" s="213" t="str">
        <f t="shared" ref="BX272:BX314" si="44">IF(BV272=0," ",IF(BV272&lt;&gt;BV271,BV272," "))</f>
        <v xml:space="preserve"> </v>
      </c>
      <c r="BY272" s="199"/>
      <c r="BZ272" s="249">
        <f>IF(AND(AY272&lt;&gt;"R",AY272&lt;&gt;"C",AY272&lt;&gt;"CF",AY272&lt;&gt;"F")=TRUE,BL272*'Q3'!$CA$20,IF(BS272="R",BL272,0))</f>
        <v>0</v>
      </c>
      <c r="CA272" s="249">
        <f>IF(AND(AY272&lt;&gt;"R",AY272&lt;&gt;"C",AY272&lt;&gt;"CF",AY272&lt;&gt;"F")=TRUE,BL272*'Q3'!$CA$21,IF(BS272="C",BL272,0))</f>
        <v>0</v>
      </c>
      <c r="CB272" s="249">
        <f>IF(AND(AY272&lt;&gt;"R",AY272&lt;&gt;"C",AY272&lt;&gt;"CF",AY272&lt;&gt;"F")=TRUE,BL272*'Q3'!$CA$22,IF(BS272="CF",BL272,0))</f>
        <v>0</v>
      </c>
      <c r="CC272" s="249">
        <f>IF(AND(AY272&lt;&gt;"R",AY272&lt;&gt;"C",AY272&lt;&gt;"CF",AY272&lt;&gt;"F")=TRUE,BL272*'Q3'!$CA$23,IF(BS272="F",BL272,0))</f>
        <v>0</v>
      </c>
      <c r="CD272" s="478">
        <f t="shared" ref="CD272:CD314" si="45">BL272</f>
        <v>0</v>
      </c>
      <c r="CE272" s="29">
        <f>'O2'!B272</f>
        <v>0</v>
      </c>
      <c r="CF272" s="29">
        <f>'O2'!G272</f>
        <v>0</v>
      </c>
      <c r="CG272" s="29">
        <f>'O2'!AC272</f>
        <v>0</v>
      </c>
    </row>
    <row r="273" spans="2:85" ht="9.9499999999999993" customHeight="1">
      <c r="B273" s="867">
        <f>'O1'!B273</f>
        <v>0</v>
      </c>
      <c r="C273" s="868"/>
      <c r="D273" s="868"/>
      <c r="E273" s="868"/>
      <c r="F273" s="868"/>
      <c r="G273" s="869">
        <f>'O1'!G273</f>
        <v>0</v>
      </c>
      <c r="H273" s="869"/>
      <c r="I273" s="869"/>
      <c r="J273" s="869"/>
      <c r="K273" s="869"/>
      <c r="L273" s="869"/>
      <c r="M273" s="869"/>
      <c r="N273" s="869"/>
      <c r="O273" s="869"/>
      <c r="P273" s="869"/>
      <c r="Q273" s="869"/>
      <c r="R273" s="869"/>
      <c r="S273" s="869"/>
      <c r="T273" s="869"/>
      <c r="U273" s="869"/>
      <c r="V273" s="869"/>
      <c r="W273" s="869"/>
      <c r="X273" s="869"/>
      <c r="Y273" s="869"/>
      <c r="Z273" s="869"/>
      <c r="AA273" s="869"/>
      <c r="AB273" s="869"/>
      <c r="AC273" s="870">
        <f>'O1'!AC273</f>
        <v>0</v>
      </c>
      <c r="AD273" s="870"/>
      <c r="AE273" s="870"/>
      <c r="AF273" s="782">
        <f>'O1'!AF273</f>
        <v>0</v>
      </c>
      <c r="AG273" s="782"/>
      <c r="AH273" s="782"/>
      <c r="AI273" s="782"/>
      <c r="AJ273" s="782"/>
      <c r="AK273" s="782">
        <f>'O2'!AK273</f>
        <v>0</v>
      </c>
      <c r="AL273" s="782"/>
      <c r="AM273" s="782"/>
      <c r="AN273" s="782"/>
      <c r="AO273" s="782"/>
      <c r="AP273" s="782"/>
      <c r="AQ273" s="782"/>
      <c r="AR273" s="851">
        <f t="shared" si="37"/>
        <v>0</v>
      </c>
      <c r="AS273" s="851"/>
      <c r="AT273" s="851"/>
      <c r="AU273" s="851"/>
      <c r="AV273" s="851"/>
      <c r="AW273" s="851"/>
      <c r="AX273" s="851"/>
      <c r="AY273" s="373">
        <f>'O1'!BI273</f>
        <v>0</v>
      </c>
      <c r="AZ273" s="709">
        <f t="shared" si="38"/>
        <v>0</v>
      </c>
      <c r="BA273" s="709"/>
      <c r="BB273" s="709"/>
      <c r="BC273" s="709"/>
      <c r="BD273" s="709"/>
      <c r="BE273" s="709">
        <f t="shared" si="39"/>
        <v>0</v>
      </c>
      <c r="BF273" s="709"/>
      <c r="BG273" s="709"/>
      <c r="BH273" s="709"/>
      <c r="BI273" s="709"/>
      <c r="BJ273" s="709"/>
      <c r="BK273" s="709"/>
      <c r="BL273" s="782">
        <f t="shared" si="40"/>
        <v>0</v>
      </c>
      <c r="BM273" s="782"/>
      <c r="BN273" s="782"/>
      <c r="BO273" s="782"/>
      <c r="BP273" s="782"/>
      <c r="BQ273" s="782"/>
      <c r="BR273" s="782"/>
      <c r="BS273" s="564">
        <f t="shared" si="41"/>
        <v>0</v>
      </c>
      <c r="BT273" s="178"/>
      <c r="BV273" s="211">
        <f t="shared" si="42"/>
        <v>2</v>
      </c>
      <c r="BW273" s="212" t="str">
        <f t="shared" si="43"/>
        <v/>
      </c>
      <c r="BX273" s="213" t="str">
        <f t="shared" si="44"/>
        <v xml:space="preserve"> </v>
      </c>
      <c r="BY273" s="199"/>
      <c r="BZ273" s="249">
        <f>IF(AND(AY273&lt;&gt;"R",AY273&lt;&gt;"C",AY273&lt;&gt;"CF",AY273&lt;&gt;"F")=TRUE,BL273*'Q3'!$CA$20,IF(BS273="R",BL273,0))</f>
        <v>0</v>
      </c>
      <c r="CA273" s="249">
        <f>IF(AND(AY273&lt;&gt;"R",AY273&lt;&gt;"C",AY273&lt;&gt;"CF",AY273&lt;&gt;"F")=TRUE,BL273*'Q3'!$CA$21,IF(BS273="C",BL273,0))</f>
        <v>0</v>
      </c>
      <c r="CB273" s="249">
        <f>IF(AND(AY273&lt;&gt;"R",AY273&lt;&gt;"C",AY273&lt;&gt;"CF",AY273&lt;&gt;"F")=TRUE,BL273*'Q3'!$CA$22,IF(BS273="CF",BL273,0))</f>
        <v>0</v>
      </c>
      <c r="CC273" s="249">
        <f>IF(AND(AY273&lt;&gt;"R",AY273&lt;&gt;"C",AY273&lt;&gt;"CF",AY273&lt;&gt;"F")=TRUE,BL273*'Q3'!$CA$23,IF(BS273="F",BL273,0))</f>
        <v>0</v>
      </c>
      <c r="CD273" s="478">
        <f t="shared" si="45"/>
        <v>0</v>
      </c>
      <c r="CE273" s="29">
        <f>'O2'!B273</f>
        <v>0</v>
      </c>
      <c r="CF273" s="29">
        <f>'O2'!G273</f>
        <v>0</v>
      </c>
      <c r="CG273" s="29">
        <f>'O2'!AC273</f>
        <v>0</v>
      </c>
    </row>
    <row r="274" spans="2:85" ht="9.9499999999999993" customHeight="1">
      <c r="B274" s="867">
        <f>'O1'!B274</f>
        <v>0</v>
      </c>
      <c r="C274" s="868"/>
      <c r="D274" s="868"/>
      <c r="E274" s="868"/>
      <c r="F274" s="868"/>
      <c r="G274" s="869">
        <f>'O1'!G274</f>
        <v>0</v>
      </c>
      <c r="H274" s="869"/>
      <c r="I274" s="869"/>
      <c r="J274" s="869"/>
      <c r="K274" s="869"/>
      <c r="L274" s="869"/>
      <c r="M274" s="869"/>
      <c r="N274" s="869"/>
      <c r="O274" s="869"/>
      <c r="P274" s="869"/>
      <c r="Q274" s="869"/>
      <c r="R274" s="869"/>
      <c r="S274" s="869"/>
      <c r="T274" s="869"/>
      <c r="U274" s="869"/>
      <c r="V274" s="869"/>
      <c r="W274" s="869"/>
      <c r="X274" s="869"/>
      <c r="Y274" s="869"/>
      <c r="Z274" s="869"/>
      <c r="AA274" s="869"/>
      <c r="AB274" s="869"/>
      <c r="AC274" s="870">
        <f>'O1'!AC274</f>
        <v>0</v>
      </c>
      <c r="AD274" s="870"/>
      <c r="AE274" s="870"/>
      <c r="AF274" s="782">
        <f>'O1'!AF274</f>
        <v>0</v>
      </c>
      <c r="AG274" s="782"/>
      <c r="AH274" s="782"/>
      <c r="AI274" s="782"/>
      <c r="AJ274" s="782"/>
      <c r="AK274" s="782">
        <f>'O2'!AK274</f>
        <v>0</v>
      </c>
      <c r="AL274" s="782"/>
      <c r="AM274" s="782"/>
      <c r="AN274" s="782"/>
      <c r="AO274" s="782"/>
      <c r="AP274" s="782"/>
      <c r="AQ274" s="782"/>
      <c r="AR274" s="851">
        <f t="shared" si="37"/>
        <v>0</v>
      </c>
      <c r="AS274" s="851"/>
      <c r="AT274" s="851"/>
      <c r="AU274" s="851"/>
      <c r="AV274" s="851"/>
      <c r="AW274" s="851"/>
      <c r="AX274" s="851"/>
      <c r="AY274" s="373">
        <f>'O1'!BI274</f>
        <v>0</v>
      </c>
      <c r="AZ274" s="709">
        <f t="shared" si="38"/>
        <v>0</v>
      </c>
      <c r="BA274" s="709"/>
      <c r="BB274" s="709"/>
      <c r="BC274" s="709"/>
      <c r="BD274" s="709"/>
      <c r="BE274" s="709">
        <f t="shared" si="39"/>
        <v>0</v>
      </c>
      <c r="BF274" s="709"/>
      <c r="BG274" s="709"/>
      <c r="BH274" s="709"/>
      <c r="BI274" s="709"/>
      <c r="BJ274" s="709"/>
      <c r="BK274" s="709"/>
      <c r="BL274" s="782">
        <f t="shared" si="40"/>
        <v>0</v>
      </c>
      <c r="BM274" s="782"/>
      <c r="BN274" s="782"/>
      <c r="BO274" s="782"/>
      <c r="BP274" s="782"/>
      <c r="BQ274" s="782"/>
      <c r="BR274" s="782"/>
      <c r="BS274" s="564">
        <f t="shared" si="41"/>
        <v>0</v>
      </c>
      <c r="BT274" s="178"/>
      <c r="BV274" s="211">
        <f t="shared" si="42"/>
        <v>2</v>
      </c>
      <c r="BW274" s="212" t="str">
        <f t="shared" si="43"/>
        <v/>
      </c>
      <c r="BX274" s="213" t="str">
        <f t="shared" si="44"/>
        <v xml:space="preserve"> </v>
      </c>
      <c r="BY274" s="199"/>
      <c r="BZ274" s="249">
        <f>IF(AND(AY274&lt;&gt;"R",AY274&lt;&gt;"C",AY274&lt;&gt;"CF",AY274&lt;&gt;"F")=TRUE,BL274*'Q3'!$CA$20,IF(BS274="R",BL274,0))</f>
        <v>0</v>
      </c>
      <c r="CA274" s="249">
        <f>IF(AND(AY274&lt;&gt;"R",AY274&lt;&gt;"C",AY274&lt;&gt;"CF",AY274&lt;&gt;"F")=TRUE,BL274*'Q3'!$CA$21,IF(BS274="C",BL274,0))</f>
        <v>0</v>
      </c>
      <c r="CB274" s="249">
        <f>IF(AND(AY274&lt;&gt;"R",AY274&lt;&gt;"C",AY274&lt;&gt;"CF",AY274&lt;&gt;"F")=TRUE,BL274*'Q3'!$CA$22,IF(BS274="CF",BL274,0))</f>
        <v>0</v>
      </c>
      <c r="CC274" s="249">
        <f>IF(AND(AY274&lt;&gt;"R",AY274&lt;&gt;"C",AY274&lt;&gt;"CF",AY274&lt;&gt;"F")=TRUE,BL274*'Q3'!$CA$23,IF(BS274="F",BL274,0))</f>
        <v>0</v>
      </c>
      <c r="CD274" s="478">
        <f t="shared" si="45"/>
        <v>0</v>
      </c>
      <c r="CE274" s="29">
        <f>'O2'!B274</f>
        <v>0</v>
      </c>
      <c r="CF274" s="29">
        <f>'O2'!G274</f>
        <v>0</v>
      </c>
      <c r="CG274" s="29">
        <f>'O2'!AC274</f>
        <v>0</v>
      </c>
    </row>
    <row r="275" spans="2:85" ht="9.9499999999999993" customHeight="1">
      <c r="B275" s="867">
        <f>'O1'!B275</f>
        <v>0</v>
      </c>
      <c r="C275" s="868"/>
      <c r="D275" s="868"/>
      <c r="E275" s="868"/>
      <c r="F275" s="868"/>
      <c r="G275" s="869">
        <f>'O1'!G275</f>
        <v>0</v>
      </c>
      <c r="H275" s="869"/>
      <c r="I275" s="869"/>
      <c r="J275" s="869"/>
      <c r="K275" s="869"/>
      <c r="L275" s="869"/>
      <c r="M275" s="869"/>
      <c r="N275" s="869"/>
      <c r="O275" s="869"/>
      <c r="P275" s="869"/>
      <c r="Q275" s="869"/>
      <c r="R275" s="869"/>
      <c r="S275" s="869"/>
      <c r="T275" s="869"/>
      <c r="U275" s="869"/>
      <c r="V275" s="869"/>
      <c r="W275" s="869"/>
      <c r="X275" s="869"/>
      <c r="Y275" s="869"/>
      <c r="Z275" s="869"/>
      <c r="AA275" s="869"/>
      <c r="AB275" s="869"/>
      <c r="AC275" s="870">
        <f>'O1'!AC275</f>
        <v>0</v>
      </c>
      <c r="AD275" s="870"/>
      <c r="AE275" s="870"/>
      <c r="AF275" s="782">
        <f>'O1'!AF275</f>
        <v>0</v>
      </c>
      <c r="AG275" s="782"/>
      <c r="AH275" s="782"/>
      <c r="AI275" s="782"/>
      <c r="AJ275" s="782"/>
      <c r="AK275" s="782">
        <f>'O2'!AK275</f>
        <v>0</v>
      </c>
      <c r="AL275" s="782"/>
      <c r="AM275" s="782"/>
      <c r="AN275" s="782"/>
      <c r="AO275" s="782"/>
      <c r="AP275" s="782"/>
      <c r="AQ275" s="782"/>
      <c r="AR275" s="851">
        <f t="shared" si="37"/>
        <v>0</v>
      </c>
      <c r="AS275" s="851"/>
      <c r="AT275" s="851"/>
      <c r="AU275" s="851"/>
      <c r="AV275" s="851"/>
      <c r="AW275" s="851"/>
      <c r="AX275" s="851"/>
      <c r="AY275" s="373">
        <f>'O1'!BI275</f>
        <v>0</v>
      </c>
      <c r="AZ275" s="709">
        <f t="shared" si="38"/>
        <v>0</v>
      </c>
      <c r="BA275" s="709"/>
      <c r="BB275" s="709"/>
      <c r="BC275" s="709"/>
      <c r="BD275" s="709"/>
      <c r="BE275" s="709">
        <f t="shared" si="39"/>
        <v>0</v>
      </c>
      <c r="BF275" s="709"/>
      <c r="BG275" s="709"/>
      <c r="BH275" s="709"/>
      <c r="BI275" s="709"/>
      <c r="BJ275" s="709"/>
      <c r="BK275" s="709"/>
      <c r="BL275" s="782">
        <f t="shared" si="40"/>
        <v>0</v>
      </c>
      <c r="BM275" s="782"/>
      <c r="BN275" s="782"/>
      <c r="BO275" s="782"/>
      <c r="BP275" s="782"/>
      <c r="BQ275" s="782"/>
      <c r="BR275" s="782"/>
      <c r="BS275" s="564">
        <f t="shared" si="41"/>
        <v>0</v>
      </c>
      <c r="BT275" s="178"/>
      <c r="BV275" s="211">
        <f t="shared" si="42"/>
        <v>2</v>
      </c>
      <c r="BW275" s="212" t="str">
        <f t="shared" si="43"/>
        <v/>
      </c>
      <c r="BX275" s="213" t="str">
        <f t="shared" si="44"/>
        <v xml:space="preserve"> </v>
      </c>
      <c r="BY275" s="199"/>
      <c r="BZ275" s="249">
        <f>IF(AND(AY275&lt;&gt;"R",AY275&lt;&gt;"C",AY275&lt;&gt;"CF",AY275&lt;&gt;"F")=TRUE,BL275*'Q3'!$CA$20,IF(BS275="R",BL275,0))</f>
        <v>0</v>
      </c>
      <c r="CA275" s="249">
        <f>IF(AND(AY275&lt;&gt;"R",AY275&lt;&gt;"C",AY275&lt;&gt;"CF",AY275&lt;&gt;"F")=TRUE,BL275*'Q3'!$CA$21,IF(BS275="C",BL275,0))</f>
        <v>0</v>
      </c>
      <c r="CB275" s="249">
        <f>IF(AND(AY275&lt;&gt;"R",AY275&lt;&gt;"C",AY275&lt;&gt;"CF",AY275&lt;&gt;"F")=TRUE,BL275*'Q3'!$CA$22,IF(BS275="CF",BL275,0))</f>
        <v>0</v>
      </c>
      <c r="CC275" s="249">
        <f>IF(AND(AY275&lt;&gt;"R",AY275&lt;&gt;"C",AY275&lt;&gt;"CF",AY275&lt;&gt;"F")=TRUE,BL275*'Q3'!$CA$23,IF(BS275="F",BL275,0))</f>
        <v>0</v>
      </c>
      <c r="CD275" s="478">
        <f t="shared" si="45"/>
        <v>0</v>
      </c>
      <c r="CE275" s="29">
        <f>'O2'!B275</f>
        <v>0</v>
      </c>
      <c r="CF275" s="29">
        <f>'O2'!G275</f>
        <v>0</v>
      </c>
      <c r="CG275" s="29">
        <f>'O2'!AC275</f>
        <v>0</v>
      </c>
    </row>
    <row r="276" spans="2:85" ht="9.9499999999999993" customHeight="1">
      <c r="B276" s="867">
        <f>'O1'!B276</f>
        <v>0</v>
      </c>
      <c r="C276" s="868"/>
      <c r="D276" s="868"/>
      <c r="E276" s="868"/>
      <c r="F276" s="868"/>
      <c r="G276" s="869">
        <f>'O1'!G276</f>
        <v>0</v>
      </c>
      <c r="H276" s="869"/>
      <c r="I276" s="869"/>
      <c r="J276" s="869"/>
      <c r="K276" s="869"/>
      <c r="L276" s="869"/>
      <c r="M276" s="869"/>
      <c r="N276" s="869"/>
      <c r="O276" s="869"/>
      <c r="P276" s="869"/>
      <c r="Q276" s="869"/>
      <c r="R276" s="869"/>
      <c r="S276" s="869"/>
      <c r="T276" s="869"/>
      <c r="U276" s="869"/>
      <c r="V276" s="869"/>
      <c r="W276" s="869"/>
      <c r="X276" s="869"/>
      <c r="Y276" s="869"/>
      <c r="Z276" s="869"/>
      <c r="AA276" s="869"/>
      <c r="AB276" s="869"/>
      <c r="AC276" s="870">
        <f>'O1'!AC276</f>
        <v>0</v>
      </c>
      <c r="AD276" s="870"/>
      <c r="AE276" s="870"/>
      <c r="AF276" s="782">
        <f>'O1'!AF276</f>
        <v>0</v>
      </c>
      <c r="AG276" s="782"/>
      <c r="AH276" s="782"/>
      <c r="AI276" s="782"/>
      <c r="AJ276" s="782"/>
      <c r="AK276" s="782">
        <f>'O2'!AK276</f>
        <v>0</v>
      </c>
      <c r="AL276" s="782"/>
      <c r="AM276" s="782"/>
      <c r="AN276" s="782"/>
      <c r="AO276" s="782"/>
      <c r="AP276" s="782"/>
      <c r="AQ276" s="782"/>
      <c r="AR276" s="851">
        <f t="shared" si="37"/>
        <v>0</v>
      </c>
      <c r="AS276" s="851"/>
      <c r="AT276" s="851"/>
      <c r="AU276" s="851"/>
      <c r="AV276" s="851"/>
      <c r="AW276" s="851"/>
      <c r="AX276" s="851"/>
      <c r="AY276" s="373">
        <f>'O1'!BI276</f>
        <v>0</v>
      </c>
      <c r="AZ276" s="709">
        <f t="shared" si="38"/>
        <v>0</v>
      </c>
      <c r="BA276" s="709"/>
      <c r="BB276" s="709"/>
      <c r="BC276" s="709"/>
      <c r="BD276" s="709"/>
      <c r="BE276" s="709">
        <f t="shared" si="39"/>
        <v>0</v>
      </c>
      <c r="BF276" s="709"/>
      <c r="BG276" s="709"/>
      <c r="BH276" s="709"/>
      <c r="BI276" s="709"/>
      <c r="BJ276" s="709"/>
      <c r="BK276" s="709"/>
      <c r="BL276" s="782">
        <f t="shared" si="40"/>
        <v>0</v>
      </c>
      <c r="BM276" s="782"/>
      <c r="BN276" s="782"/>
      <c r="BO276" s="782"/>
      <c r="BP276" s="782"/>
      <c r="BQ276" s="782"/>
      <c r="BR276" s="782"/>
      <c r="BS276" s="564">
        <f t="shared" si="41"/>
        <v>0</v>
      </c>
      <c r="BT276" s="178"/>
      <c r="BV276" s="211">
        <f t="shared" si="42"/>
        <v>2</v>
      </c>
      <c r="BW276" s="212" t="str">
        <f t="shared" si="43"/>
        <v/>
      </c>
      <c r="BX276" s="213" t="str">
        <f t="shared" si="44"/>
        <v xml:space="preserve"> </v>
      </c>
      <c r="BY276" s="199"/>
      <c r="BZ276" s="249">
        <f>IF(AND(AY276&lt;&gt;"R",AY276&lt;&gt;"C",AY276&lt;&gt;"CF",AY276&lt;&gt;"F")=TRUE,BL276*'Q3'!$CA$20,IF(BS276="R",BL276,0))</f>
        <v>0</v>
      </c>
      <c r="CA276" s="249">
        <f>IF(AND(AY276&lt;&gt;"R",AY276&lt;&gt;"C",AY276&lt;&gt;"CF",AY276&lt;&gt;"F")=TRUE,BL276*'Q3'!$CA$21,IF(BS276="C",BL276,0))</f>
        <v>0</v>
      </c>
      <c r="CB276" s="249">
        <f>IF(AND(AY276&lt;&gt;"R",AY276&lt;&gt;"C",AY276&lt;&gt;"CF",AY276&lt;&gt;"F")=TRUE,BL276*'Q3'!$CA$22,IF(BS276="CF",BL276,0))</f>
        <v>0</v>
      </c>
      <c r="CC276" s="249">
        <f>IF(AND(AY276&lt;&gt;"R",AY276&lt;&gt;"C",AY276&lt;&gt;"CF",AY276&lt;&gt;"F")=TRUE,BL276*'Q3'!$CA$23,IF(BS276="F",BL276,0))</f>
        <v>0</v>
      </c>
      <c r="CD276" s="478">
        <f t="shared" si="45"/>
        <v>0</v>
      </c>
      <c r="CE276" s="29">
        <f>'O2'!B276</f>
        <v>0</v>
      </c>
      <c r="CF276" s="29">
        <f>'O2'!G276</f>
        <v>0</v>
      </c>
      <c r="CG276" s="29">
        <f>'O2'!AC276</f>
        <v>0</v>
      </c>
    </row>
    <row r="277" spans="2:85" ht="9.9499999999999993" customHeight="1">
      <c r="B277" s="867">
        <f>'O1'!B277</f>
        <v>0</v>
      </c>
      <c r="C277" s="868"/>
      <c r="D277" s="868"/>
      <c r="E277" s="868"/>
      <c r="F277" s="868"/>
      <c r="G277" s="869">
        <f>'O1'!G277</f>
        <v>0</v>
      </c>
      <c r="H277" s="869"/>
      <c r="I277" s="869"/>
      <c r="J277" s="869"/>
      <c r="K277" s="869"/>
      <c r="L277" s="869"/>
      <c r="M277" s="869"/>
      <c r="N277" s="869"/>
      <c r="O277" s="869"/>
      <c r="P277" s="869"/>
      <c r="Q277" s="869"/>
      <c r="R277" s="869"/>
      <c r="S277" s="869"/>
      <c r="T277" s="869"/>
      <c r="U277" s="869"/>
      <c r="V277" s="869"/>
      <c r="W277" s="869"/>
      <c r="X277" s="869"/>
      <c r="Y277" s="869"/>
      <c r="Z277" s="869"/>
      <c r="AA277" s="869"/>
      <c r="AB277" s="869"/>
      <c r="AC277" s="870">
        <f>'O1'!AC277</f>
        <v>0</v>
      </c>
      <c r="AD277" s="870"/>
      <c r="AE277" s="870"/>
      <c r="AF277" s="782">
        <f>'O1'!AF277</f>
        <v>0</v>
      </c>
      <c r="AG277" s="782"/>
      <c r="AH277" s="782"/>
      <c r="AI277" s="782"/>
      <c r="AJ277" s="782"/>
      <c r="AK277" s="782">
        <f>'O2'!AK277</f>
        <v>0</v>
      </c>
      <c r="AL277" s="782"/>
      <c r="AM277" s="782"/>
      <c r="AN277" s="782"/>
      <c r="AO277" s="782"/>
      <c r="AP277" s="782"/>
      <c r="AQ277" s="782"/>
      <c r="AR277" s="851">
        <f t="shared" si="37"/>
        <v>0</v>
      </c>
      <c r="AS277" s="851"/>
      <c r="AT277" s="851"/>
      <c r="AU277" s="851"/>
      <c r="AV277" s="851"/>
      <c r="AW277" s="851"/>
      <c r="AX277" s="851"/>
      <c r="AY277" s="373">
        <f>'O1'!BI277</f>
        <v>0</v>
      </c>
      <c r="AZ277" s="709">
        <f t="shared" si="38"/>
        <v>0</v>
      </c>
      <c r="BA277" s="709"/>
      <c r="BB277" s="709"/>
      <c r="BC277" s="709"/>
      <c r="BD277" s="709"/>
      <c r="BE277" s="709">
        <f t="shared" si="39"/>
        <v>0</v>
      </c>
      <c r="BF277" s="709"/>
      <c r="BG277" s="709"/>
      <c r="BH277" s="709"/>
      <c r="BI277" s="709"/>
      <c r="BJ277" s="709"/>
      <c r="BK277" s="709"/>
      <c r="BL277" s="782">
        <f t="shared" si="40"/>
        <v>0</v>
      </c>
      <c r="BM277" s="782"/>
      <c r="BN277" s="782"/>
      <c r="BO277" s="782"/>
      <c r="BP277" s="782"/>
      <c r="BQ277" s="782"/>
      <c r="BR277" s="782"/>
      <c r="BS277" s="564">
        <f t="shared" si="41"/>
        <v>0</v>
      </c>
      <c r="BT277" s="178"/>
      <c r="BV277" s="211">
        <f t="shared" si="42"/>
        <v>2</v>
      </c>
      <c r="BW277" s="212" t="str">
        <f t="shared" si="43"/>
        <v/>
      </c>
      <c r="BX277" s="213" t="str">
        <f t="shared" si="44"/>
        <v xml:space="preserve"> </v>
      </c>
      <c r="BY277" s="199"/>
      <c r="BZ277" s="249">
        <f>IF(AND(AY277&lt;&gt;"R",AY277&lt;&gt;"C",AY277&lt;&gt;"CF",AY277&lt;&gt;"F")=TRUE,BL277*'Q3'!$CA$20,IF(BS277="R",BL277,0))</f>
        <v>0</v>
      </c>
      <c r="CA277" s="249">
        <f>IF(AND(AY277&lt;&gt;"R",AY277&lt;&gt;"C",AY277&lt;&gt;"CF",AY277&lt;&gt;"F")=TRUE,BL277*'Q3'!$CA$21,IF(BS277="C",BL277,0))</f>
        <v>0</v>
      </c>
      <c r="CB277" s="249">
        <f>IF(AND(AY277&lt;&gt;"R",AY277&lt;&gt;"C",AY277&lt;&gt;"CF",AY277&lt;&gt;"F")=TRUE,BL277*'Q3'!$CA$22,IF(BS277="CF",BL277,0))</f>
        <v>0</v>
      </c>
      <c r="CC277" s="249">
        <f>IF(AND(AY277&lt;&gt;"R",AY277&lt;&gt;"C",AY277&lt;&gt;"CF",AY277&lt;&gt;"F")=TRUE,BL277*'Q3'!$CA$23,IF(BS277="F",BL277,0))</f>
        <v>0</v>
      </c>
      <c r="CD277" s="478">
        <f t="shared" si="45"/>
        <v>0</v>
      </c>
      <c r="CE277" s="29">
        <f>'O2'!B277</f>
        <v>0</v>
      </c>
      <c r="CF277" s="29">
        <f>'O2'!G277</f>
        <v>0</v>
      </c>
      <c r="CG277" s="29">
        <f>'O2'!AC277</f>
        <v>0</v>
      </c>
    </row>
    <row r="278" spans="2:85" ht="9.9499999999999993" customHeight="1">
      <c r="B278" s="867">
        <f>'O1'!B278</f>
        <v>0</v>
      </c>
      <c r="C278" s="868"/>
      <c r="D278" s="868"/>
      <c r="E278" s="868"/>
      <c r="F278" s="868"/>
      <c r="G278" s="869">
        <f>'O1'!G278</f>
        <v>0</v>
      </c>
      <c r="H278" s="869"/>
      <c r="I278" s="869"/>
      <c r="J278" s="869"/>
      <c r="K278" s="869"/>
      <c r="L278" s="869"/>
      <c r="M278" s="869"/>
      <c r="N278" s="869"/>
      <c r="O278" s="869"/>
      <c r="P278" s="869"/>
      <c r="Q278" s="869"/>
      <c r="R278" s="869"/>
      <c r="S278" s="869"/>
      <c r="T278" s="869"/>
      <c r="U278" s="869"/>
      <c r="V278" s="869"/>
      <c r="W278" s="869"/>
      <c r="X278" s="869"/>
      <c r="Y278" s="869"/>
      <c r="Z278" s="869"/>
      <c r="AA278" s="869"/>
      <c r="AB278" s="869"/>
      <c r="AC278" s="870">
        <f>'O1'!AC278</f>
        <v>0</v>
      </c>
      <c r="AD278" s="870"/>
      <c r="AE278" s="870"/>
      <c r="AF278" s="782">
        <f>'O1'!AF278</f>
        <v>0</v>
      </c>
      <c r="AG278" s="782"/>
      <c r="AH278" s="782"/>
      <c r="AI278" s="782"/>
      <c r="AJ278" s="782"/>
      <c r="AK278" s="782">
        <f>'O2'!AK278</f>
        <v>0</v>
      </c>
      <c r="AL278" s="782"/>
      <c r="AM278" s="782"/>
      <c r="AN278" s="782"/>
      <c r="AO278" s="782"/>
      <c r="AP278" s="782"/>
      <c r="AQ278" s="782"/>
      <c r="AR278" s="851">
        <f t="shared" si="37"/>
        <v>0</v>
      </c>
      <c r="AS278" s="851"/>
      <c r="AT278" s="851"/>
      <c r="AU278" s="851"/>
      <c r="AV278" s="851"/>
      <c r="AW278" s="851"/>
      <c r="AX278" s="851"/>
      <c r="AY278" s="373">
        <f>'O1'!BI278</f>
        <v>0</v>
      </c>
      <c r="AZ278" s="709">
        <f t="shared" si="38"/>
        <v>0</v>
      </c>
      <c r="BA278" s="709"/>
      <c r="BB278" s="709"/>
      <c r="BC278" s="709"/>
      <c r="BD278" s="709"/>
      <c r="BE278" s="709">
        <f t="shared" si="39"/>
        <v>0</v>
      </c>
      <c r="BF278" s="709"/>
      <c r="BG278" s="709"/>
      <c r="BH278" s="709"/>
      <c r="BI278" s="709"/>
      <c r="BJ278" s="709"/>
      <c r="BK278" s="709"/>
      <c r="BL278" s="782">
        <f t="shared" si="40"/>
        <v>0</v>
      </c>
      <c r="BM278" s="782"/>
      <c r="BN278" s="782"/>
      <c r="BO278" s="782"/>
      <c r="BP278" s="782"/>
      <c r="BQ278" s="782"/>
      <c r="BR278" s="782"/>
      <c r="BS278" s="564">
        <f t="shared" si="41"/>
        <v>0</v>
      </c>
      <c r="BT278" s="178"/>
      <c r="BV278" s="211">
        <f t="shared" si="42"/>
        <v>2</v>
      </c>
      <c r="BW278" s="212" t="str">
        <f t="shared" si="43"/>
        <v/>
      </c>
      <c r="BX278" s="213" t="str">
        <f t="shared" si="44"/>
        <v xml:space="preserve"> </v>
      </c>
      <c r="BY278" s="199"/>
      <c r="BZ278" s="249">
        <f>IF(AND(AY278&lt;&gt;"R",AY278&lt;&gt;"C",AY278&lt;&gt;"CF",AY278&lt;&gt;"F")=TRUE,BL278*'Q3'!$CA$20,IF(BS278="R",BL278,0))</f>
        <v>0</v>
      </c>
      <c r="CA278" s="249">
        <f>IF(AND(AY278&lt;&gt;"R",AY278&lt;&gt;"C",AY278&lt;&gt;"CF",AY278&lt;&gt;"F")=TRUE,BL278*'Q3'!$CA$21,IF(BS278="C",BL278,0))</f>
        <v>0</v>
      </c>
      <c r="CB278" s="249">
        <f>IF(AND(AY278&lt;&gt;"R",AY278&lt;&gt;"C",AY278&lt;&gt;"CF",AY278&lt;&gt;"F")=TRUE,BL278*'Q3'!$CA$22,IF(BS278="CF",BL278,0))</f>
        <v>0</v>
      </c>
      <c r="CC278" s="249">
        <f>IF(AND(AY278&lt;&gt;"R",AY278&lt;&gt;"C",AY278&lt;&gt;"CF",AY278&lt;&gt;"F")=TRUE,BL278*'Q3'!$CA$23,IF(BS278="F",BL278,0))</f>
        <v>0</v>
      </c>
      <c r="CD278" s="478">
        <f t="shared" si="45"/>
        <v>0</v>
      </c>
      <c r="CE278" s="29">
        <f>'O2'!B278</f>
        <v>0</v>
      </c>
      <c r="CF278" s="29">
        <f>'O2'!G278</f>
        <v>0</v>
      </c>
      <c r="CG278" s="29">
        <f>'O2'!AC278</f>
        <v>0</v>
      </c>
    </row>
    <row r="279" spans="2:85" ht="9.9499999999999993" customHeight="1">
      <c r="B279" s="867">
        <f>'O1'!B279</f>
        <v>0</v>
      </c>
      <c r="C279" s="868"/>
      <c r="D279" s="868"/>
      <c r="E279" s="868"/>
      <c r="F279" s="868"/>
      <c r="G279" s="869">
        <f>'O1'!G279</f>
        <v>0</v>
      </c>
      <c r="H279" s="869"/>
      <c r="I279" s="869"/>
      <c r="J279" s="869"/>
      <c r="K279" s="869"/>
      <c r="L279" s="869"/>
      <c r="M279" s="869"/>
      <c r="N279" s="869"/>
      <c r="O279" s="869"/>
      <c r="P279" s="869"/>
      <c r="Q279" s="869"/>
      <c r="R279" s="869"/>
      <c r="S279" s="869"/>
      <c r="T279" s="869"/>
      <c r="U279" s="869"/>
      <c r="V279" s="869"/>
      <c r="W279" s="869"/>
      <c r="X279" s="869"/>
      <c r="Y279" s="869"/>
      <c r="Z279" s="869"/>
      <c r="AA279" s="869"/>
      <c r="AB279" s="869"/>
      <c r="AC279" s="870">
        <f>'O1'!AC279</f>
        <v>0</v>
      </c>
      <c r="AD279" s="870"/>
      <c r="AE279" s="870"/>
      <c r="AF279" s="782">
        <f>'O1'!AF279</f>
        <v>0</v>
      </c>
      <c r="AG279" s="782"/>
      <c r="AH279" s="782"/>
      <c r="AI279" s="782"/>
      <c r="AJ279" s="782"/>
      <c r="AK279" s="782">
        <f>'O2'!AK279</f>
        <v>0</v>
      </c>
      <c r="AL279" s="782"/>
      <c r="AM279" s="782"/>
      <c r="AN279" s="782"/>
      <c r="AO279" s="782"/>
      <c r="AP279" s="782"/>
      <c r="AQ279" s="782"/>
      <c r="AR279" s="851">
        <f t="shared" si="37"/>
        <v>0</v>
      </c>
      <c r="AS279" s="851"/>
      <c r="AT279" s="851"/>
      <c r="AU279" s="851"/>
      <c r="AV279" s="851"/>
      <c r="AW279" s="851"/>
      <c r="AX279" s="851"/>
      <c r="AY279" s="373">
        <f>'O1'!BI279</f>
        <v>0</v>
      </c>
      <c r="AZ279" s="709">
        <f t="shared" si="38"/>
        <v>0</v>
      </c>
      <c r="BA279" s="709"/>
      <c r="BB279" s="709"/>
      <c r="BC279" s="709"/>
      <c r="BD279" s="709"/>
      <c r="BE279" s="709">
        <f t="shared" si="39"/>
        <v>0</v>
      </c>
      <c r="BF279" s="709"/>
      <c r="BG279" s="709"/>
      <c r="BH279" s="709"/>
      <c r="BI279" s="709"/>
      <c r="BJ279" s="709"/>
      <c r="BK279" s="709"/>
      <c r="BL279" s="782">
        <f t="shared" si="40"/>
        <v>0</v>
      </c>
      <c r="BM279" s="782"/>
      <c r="BN279" s="782"/>
      <c r="BO279" s="782"/>
      <c r="BP279" s="782"/>
      <c r="BQ279" s="782"/>
      <c r="BR279" s="782"/>
      <c r="BS279" s="564">
        <f t="shared" si="41"/>
        <v>0</v>
      </c>
      <c r="BT279" s="178"/>
      <c r="BV279" s="211">
        <f t="shared" si="42"/>
        <v>2</v>
      </c>
      <c r="BW279" s="212" t="str">
        <f t="shared" si="43"/>
        <v/>
      </c>
      <c r="BX279" s="213" t="str">
        <f t="shared" si="44"/>
        <v xml:space="preserve"> </v>
      </c>
      <c r="BY279" s="199"/>
      <c r="BZ279" s="249">
        <f>IF(AND(AY279&lt;&gt;"R",AY279&lt;&gt;"C",AY279&lt;&gt;"CF",AY279&lt;&gt;"F")=TRUE,BL279*'Q3'!$CA$20,IF(BS279="R",BL279,0))</f>
        <v>0</v>
      </c>
      <c r="CA279" s="249">
        <f>IF(AND(AY279&lt;&gt;"R",AY279&lt;&gt;"C",AY279&lt;&gt;"CF",AY279&lt;&gt;"F")=TRUE,BL279*'Q3'!$CA$21,IF(BS279="C",BL279,0))</f>
        <v>0</v>
      </c>
      <c r="CB279" s="249">
        <f>IF(AND(AY279&lt;&gt;"R",AY279&lt;&gt;"C",AY279&lt;&gt;"CF",AY279&lt;&gt;"F")=TRUE,BL279*'Q3'!$CA$22,IF(BS279="CF",BL279,0))</f>
        <v>0</v>
      </c>
      <c r="CC279" s="249">
        <f>IF(AND(AY279&lt;&gt;"R",AY279&lt;&gt;"C",AY279&lt;&gt;"CF",AY279&lt;&gt;"F")=TRUE,BL279*'Q3'!$CA$23,IF(BS279="F",BL279,0))</f>
        <v>0</v>
      </c>
      <c r="CD279" s="478">
        <f t="shared" si="45"/>
        <v>0</v>
      </c>
      <c r="CE279" s="29">
        <f>'O2'!B279</f>
        <v>0</v>
      </c>
      <c r="CF279" s="29">
        <f>'O2'!G279</f>
        <v>0</v>
      </c>
      <c r="CG279" s="29">
        <f>'O2'!AC279</f>
        <v>0</v>
      </c>
    </row>
    <row r="280" spans="2:85" ht="9.9499999999999993" customHeight="1">
      <c r="B280" s="867">
        <f>'O1'!B280</f>
        <v>0</v>
      </c>
      <c r="C280" s="868"/>
      <c r="D280" s="868"/>
      <c r="E280" s="868"/>
      <c r="F280" s="868"/>
      <c r="G280" s="869">
        <f>'O1'!G280</f>
        <v>0</v>
      </c>
      <c r="H280" s="869"/>
      <c r="I280" s="869"/>
      <c r="J280" s="869"/>
      <c r="K280" s="869"/>
      <c r="L280" s="869"/>
      <c r="M280" s="869"/>
      <c r="N280" s="869"/>
      <c r="O280" s="869"/>
      <c r="P280" s="869"/>
      <c r="Q280" s="869"/>
      <c r="R280" s="869"/>
      <c r="S280" s="869"/>
      <c r="T280" s="869"/>
      <c r="U280" s="869"/>
      <c r="V280" s="869"/>
      <c r="W280" s="869"/>
      <c r="X280" s="869"/>
      <c r="Y280" s="869"/>
      <c r="Z280" s="869"/>
      <c r="AA280" s="869"/>
      <c r="AB280" s="869"/>
      <c r="AC280" s="870">
        <f>'O1'!AC280</f>
        <v>0</v>
      </c>
      <c r="AD280" s="870"/>
      <c r="AE280" s="870"/>
      <c r="AF280" s="782">
        <f>'O1'!AF280</f>
        <v>0</v>
      </c>
      <c r="AG280" s="782"/>
      <c r="AH280" s="782"/>
      <c r="AI280" s="782"/>
      <c r="AJ280" s="782"/>
      <c r="AK280" s="782">
        <f>'O2'!AK280</f>
        <v>0</v>
      </c>
      <c r="AL280" s="782"/>
      <c r="AM280" s="782"/>
      <c r="AN280" s="782"/>
      <c r="AO280" s="782"/>
      <c r="AP280" s="782"/>
      <c r="AQ280" s="782"/>
      <c r="AR280" s="851">
        <f t="shared" si="37"/>
        <v>0</v>
      </c>
      <c r="AS280" s="851"/>
      <c r="AT280" s="851"/>
      <c r="AU280" s="851"/>
      <c r="AV280" s="851"/>
      <c r="AW280" s="851"/>
      <c r="AX280" s="851"/>
      <c r="AY280" s="373">
        <f>'O1'!BI280</f>
        <v>0</v>
      </c>
      <c r="AZ280" s="709">
        <f t="shared" si="38"/>
        <v>0</v>
      </c>
      <c r="BA280" s="709"/>
      <c r="BB280" s="709"/>
      <c r="BC280" s="709"/>
      <c r="BD280" s="709"/>
      <c r="BE280" s="709">
        <f t="shared" si="39"/>
        <v>0</v>
      </c>
      <c r="BF280" s="709"/>
      <c r="BG280" s="709"/>
      <c r="BH280" s="709"/>
      <c r="BI280" s="709"/>
      <c r="BJ280" s="709"/>
      <c r="BK280" s="709"/>
      <c r="BL280" s="782">
        <f t="shared" si="40"/>
        <v>0</v>
      </c>
      <c r="BM280" s="782"/>
      <c r="BN280" s="782"/>
      <c r="BO280" s="782"/>
      <c r="BP280" s="782"/>
      <c r="BQ280" s="782"/>
      <c r="BR280" s="782"/>
      <c r="BS280" s="564">
        <f t="shared" si="41"/>
        <v>0</v>
      </c>
      <c r="BT280" s="178"/>
      <c r="BV280" s="211">
        <f t="shared" si="42"/>
        <v>2</v>
      </c>
      <c r="BW280" s="212" t="str">
        <f t="shared" si="43"/>
        <v/>
      </c>
      <c r="BX280" s="213" t="str">
        <f t="shared" si="44"/>
        <v xml:space="preserve"> </v>
      </c>
      <c r="BY280" s="199"/>
      <c r="BZ280" s="249">
        <f>IF(AND(AY280&lt;&gt;"R",AY280&lt;&gt;"C",AY280&lt;&gt;"CF",AY280&lt;&gt;"F")=TRUE,BL280*'Q3'!$CA$20,IF(BS280="R",BL280,0))</f>
        <v>0</v>
      </c>
      <c r="CA280" s="249">
        <f>IF(AND(AY280&lt;&gt;"R",AY280&lt;&gt;"C",AY280&lt;&gt;"CF",AY280&lt;&gt;"F")=TRUE,BL280*'Q3'!$CA$21,IF(BS280="C",BL280,0))</f>
        <v>0</v>
      </c>
      <c r="CB280" s="249">
        <f>IF(AND(AY280&lt;&gt;"R",AY280&lt;&gt;"C",AY280&lt;&gt;"CF",AY280&lt;&gt;"F")=TRUE,BL280*'Q3'!$CA$22,IF(BS280="CF",BL280,0))</f>
        <v>0</v>
      </c>
      <c r="CC280" s="249">
        <f>IF(AND(AY280&lt;&gt;"R",AY280&lt;&gt;"C",AY280&lt;&gt;"CF",AY280&lt;&gt;"F")=TRUE,BL280*'Q3'!$CA$23,IF(BS280="F",BL280,0))</f>
        <v>0</v>
      </c>
      <c r="CD280" s="478">
        <f t="shared" si="45"/>
        <v>0</v>
      </c>
      <c r="CE280" s="29">
        <f>'O2'!B280</f>
        <v>0</v>
      </c>
      <c r="CF280" s="29">
        <f>'O2'!G280</f>
        <v>0</v>
      </c>
      <c r="CG280" s="29">
        <f>'O2'!AC280</f>
        <v>0</v>
      </c>
    </row>
    <row r="281" spans="2:85" ht="9.9499999999999993" customHeight="1">
      <c r="B281" s="867">
        <f>'O1'!B281</f>
        <v>0</v>
      </c>
      <c r="C281" s="868"/>
      <c r="D281" s="868"/>
      <c r="E281" s="868"/>
      <c r="F281" s="868"/>
      <c r="G281" s="869">
        <f>'O1'!G281</f>
        <v>0</v>
      </c>
      <c r="H281" s="869"/>
      <c r="I281" s="869"/>
      <c r="J281" s="869"/>
      <c r="K281" s="869"/>
      <c r="L281" s="869"/>
      <c r="M281" s="869"/>
      <c r="N281" s="869"/>
      <c r="O281" s="869"/>
      <c r="P281" s="869"/>
      <c r="Q281" s="869"/>
      <c r="R281" s="869"/>
      <c r="S281" s="869"/>
      <c r="T281" s="869"/>
      <c r="U281" s="869"/>
      <c r="V281" s="869"/>
      <c r="W281" s="869"/>
      <c r="X281" s="869"/>
      <c r="Y281" s="869"/>
      <c r="Z281" s="869"/>
      <c r="AA281" s="869"/>
      <c r="AB281" s="869"/>
      <c r="AC281" s="870">
        <f>'O1'!AC281</f>
        <v>0</v>
      </c>
      <c r="AD281" s="870"/>
      <c r="AE281" s="870"/>
      <c r="AF281" s="782">
        <f>'O1'!AF281</f>
        <v>0</v>
      </c>
      <c r="AG281" s="782"/>
      <c r="AH281" s="782"/>
      <c r="AI281" s="782"/>
      <c r="AJ281" s="782"/>
      <c r="AK281" s="782">
        <f>'O2'!AK281</f>
        <v>0</v>
      </c>
      <c r="AL281" s="782"/>
      <c r="AM281" s="782"/>
      <c r="AN281" s="782"/>
      <c r="AO281" s="782"/>
      <c r="AP281" s="782"/>
      <c r="AQ281" s="782"/>
      <c r="AR281" s="851">
        <f t="shared" si="37"/>
        <v>0</v>
      </c>
      <c r="AS281" s="851"/>
      <c r="AT281" s="851"/>
      <c r="AU281" s="851"/>
      <c r="AV281" s="851"/>
      <c r="AW281" s="851"/>
      <c r="AX281" s="851"/>
      <c r="AY281" s="373">
        <f>'O1'!BI281</f>
        <v>0</v>
      </c>
      <c r="AZ281" s="709">
        <f t="shared" si="38"/>
        <v>0</v>
      </c>
      <c r="BA281" s="709"/>
      <c r="BB281" s="709"/>
      <c r="BC281" s="709"/>
      <c r="BD281" s="709"/>
      <c r="BE281" s="709">
        <f t="shared" si="39"/>
        <v>0</v>
      </c>
      <c r="BF281" s="709"/>
      <c r="BG281" s="709"/>
      <c r="BH281" s="709"/>
      <c r="BI281" s="709"/>
      <c r="BJ281" s="709"/>
      <c r="BK281" s="709"/>
      <c r="BL281" s="782">
        <f t="shared" si="40"/>
        <v>0</v>
      </c>
      <c r="BM281" s="782"/>
      <c r="BN281" s="782"/>
      <c r="BO281" s="782"/>
      <c r="BP281" s="782"/>
      <c r="BQ281" s="782"/>
      <c r="BR281" s="782"/>
      <c r="BS281" s="564">
        <f t="shared" si="41"/>
        <v>0</v>
      </c>
      <c r="BT281" s="178"/>
      <c r="BV281" s="211">
        <f t="shared" si="42"/>
        <v>2</v>
      </c>
      <c r="BW281" s="212" t="str">
        <f t="shared" si="43"/>
        <v/>
      </c>
      <c r="BX281" s="213" t="str">
        <f t="shared" si="44"/>
        <v xml:space="preserve"> </v>
      </c>
      <c r="BY281" s="199"/>
      <c r="BZ281" s="249">
        <f>IF(AND(AY281&lt;&gt;"R",AY281&lt;&gt;"C",AY281&lt;&gt;"CF",AY281&lt;&gt;"F")=TRUE,BL281*'Q3'!$CA$20,IF(BS281="R",BL281,0))</f>
        <v>0</v>
      </c>
      <c r="CA281" s="249">
        <f>IF(AND(AY281&lt;&gt;"R",AY281&lt;&gt;"C",AY281&lt;&gt;"CF",AY281&lt;&gt;"F")=TRUE,BL281*'Q3'!$CA$21,IF(BS281="C",BL281,0))</f>
        <v>0</v>
      </c>
      <c r="CB281" s="249">
        <f>IF(AND(AY281&lt;&gt;"R",AY281&lt;&gt;"C",AY281&lt;&gt;"CF",AY281&lt;&gt;"F")=TRUE,BL281*'Q3'!$CA$22,IF(BS281="CF",BL281,0))</f>
        <v>0</v>
      </c>
      <c r="CC281" s="249">
        <f>IF(AND(AY281&lt;&gt;"R",AY281&lt;&gt;"C",AY281&lt;&gt;"CF",AY281&lt;&gt;"F")=TRUE,BL281*'Q3'!$CA$23,IF(BS281="F",BL281,0))</f>
        <v>0</v>
      </c>
      <c r="CD281" s="478">
        <f t="shared" si="45"/>
        <v>0</v>
      </c>
      <c r="CE281" s="29">
        <f>'O2'!B281</f>
        <v>0</v>
      </c>
      <c r="CF281" s="29">
        <f>'O2'!G281</f>
        <v>0</v>
      </c>
      <c r="CG281" s="29">
        <f>'O2'!AC281</f>
        <v>0</v>
      </c>
    </row>
    <row r="282" spans="2:85" ht="9.9499999999999993" customHeight="1">
      <c r="B282" s="867">
        <f>'O1'!B282</f>
        <v>0</v>
      </c>
      <c r="C282" s="868"/>
      <c r="D282" s="868"/>
      <c r="E282" s="868"/>
      <c r="F282" s="868"/>
      <c r="G282" s="869">
        <f>'O1'!G282</f>
        <v>0</v>
      </c>
      <c r="H282" s="869"/>
      <c r="I282" s="869"/>
      <c r="J282" s="869"/>
      <c r="K282" s="869"/>
      <c r="L282" s="869"/>
      <c r="M282" s="869"/>
      <c r="N282" s="869"/>
      <c r="O282" s="869"/>
      <c r="P282" s="869"/>
      <c r="Q282" s="869"/>
      <c r="R282" s="869"/>
      <c r="S282" s="869"/>
      <c r="T282" s="869"/>
      <c r="U282" s="869"/>
      <c r="V282" s="869"/>
      <c r="W282" s="869"/>
      <c r="X282" s="869"/>
      <c r="Y282" s="869"/>
      <c r="Z282" s="869"/>
      <c r="AA282" s="869"/>
      <c r="AB282" s="869"/>
      <c r="AC282" s="870">
        <f>'O1'!AC282</f>
        <v>0</v>
      </c>
      <c r="AD282" s="870"/>
      <c r="AE282" s="870"/>
      <c r="AF282" s="782">
        <f>'O1'!AF282</f>
        <v>0</v>
      </c>
      <c r="AG282" s="782"/>
      <c r="AH282" s="782"/>
      <c r="AI282" s="782"/>
      <c r="AJ282" s="782"/>
      <c r="AK282" s="782">
        <f>'O2'!AK282</f>
        <v>0</v>
      </c>
      <c r="AL282" s="782"/>
      <c r="AM282" s="782"/>
      <c r="AN282" s="782"/>
      <c r="AO282" s="782"/>
      <c r="AP282" s="782"/>
      <c r="AQ282" s="782"/>
      <c r="AR282" s="851">
        <f t="shared" si="37"/>
        <v>0</v>
      </c>
      <c r="AS282" s="851"/>
      <c r="AT282" s="851"/>
      <c r="AU282" s="851"/>
      <c r="AV282" s="851"/>
      <c r="AW282" s="851"/>
      <c r="AX282" s="851"/>
      <c r="AY282" s="373">
        <f>'O1'!BI282</f>
        <v>0</v>
      </c>
      <c r="AZ282" s="709">
        <f t="shared" si="38"/>
        <v>0</v>
      </c>
      <c r="BA282" s="709"/>
      <c r="BB282" s="709"/>
      <c r="BC282" s="709"/>
      <c r="BD282" s="709"/>
      <c r="BE282" s="709">
        <f t="shared" si="39"/>
        <v>0</v>
      </c>
      <c r="BF282" s="709"/>
      <c r="BG282" s="709"/>
      <c r="BH282" s="709"/>
      <c r="BI282" s="709"/>
      <c r="BJ282" s="709"/>
      <c r="BK282" s="709"/>
      <c r="BL282" s="782">
        <f t="shared" si="40"/>
        <v>0</v>
      </c>
      <c r="BM282" s="782"/>
      <c r="BN282" s="782"/>
      <c r="BO282" s="782"/>
      <c r="BP282" s="782"/>
      <c r="BQ282" s="782"/>
      <c r="BR282" s="782"/>
      <c r="BS282" s="564">
        <f t="shared" si="41"/>
        <v>0</v>
      </c>
      <c r="BT282" s="178"/>
      <c r="BV282" s="211">
        <f t="shared" si="42"/>
        <v>2</v>
      </c>
      <c r="BW282" s="212" t="str">
        <f t="shared" si="43"/>
        <v/>
      </c>
      <c r="BX282" s="213" t="str">
        <f t="shared" si="44"/>
        <v xml:space="preserve"> </v>
      </c>
      <c r="BY282" s="199"/>
      <c r="BZ282" s="249">
        <f>IF(AND(AY282&lt;&gt;"R",AY282&lt;&gt;"C",AY282&lt;&gt;"CF",AY282&lt;&gt;"F")=TRUE,BL282*'Q3'!$CA$20,IF(BS282="R",BL282,0))</f>
        <v>0</v>
      </c>
      <c r="CA282" s="249">
        <f>IF(AND(AY282&lt;&gt;"R",AY282&lt;&gt;"C",AY282&lt;&gt;"CF",AY282&lt;&gt;"F")=TRUE,BL282*'Q3'!$CA$21,IF(BS282="C",BL282,0))</f>
        <v>0</v>
      </c>
      <c r="CB282" s="249">
        <f>IF(AND(AY282&lt;&gt;"R",AY282&lt;&gt;"C",AY282&lt;&gt;"CF",AY282&lt;&gt;"F")=TRUE,BL282*'Q3'!$CA$22,IF(BS282="CF",BL282,0))</f>
        <v>0</v>
      </c>
      <c r="CC282" s="249">
        <f>IF(AND(AY282&lt;&gt;"R",AY282&lt;&gt;"C",AY282&lt;&gt;"CF",AY282&lt;&gt;"F")=TRUE,BL282*'Q3'!$CA$23,IF(BS282="F",BL282,0))</f>
        <v>0</v>
      </c>
      <c r="CD282" s="478">
        <f t="shared" si="45"/>
        <v>0</v>
      </c>
      <c r="CE282" s="29">
        <f>'O2'!B282</f>
        <v>0</v>
      </c>
      <c r="CF282" s="29">
        <f>'O2'!G282</f>
        <v>0</v>
      </c>
      <c r="CG282" s="29">
        <f>'O2'!AC282</f>
        <v>0</v>
      </c>
    </row>
    <row r="283" spans="2:85" ht="9.9499999999999993" customHeight="1">
      <c r="B283" s="867">
        <f>'O1'!B283</f>
        <v>0</v>
      </c>
      <c r="C283" s="868"/>
      <c r="D283" s="868"/>
      <c r="E283" s="868"/>
      <c r="F283" s="868"/>
      <c r="G283" s="869">
        <f>'O1'!G283</f>
        <v>0</v>
      </c>
      <c r="H283" s="869"/>
      <c r="I283" s="869"/>
      <c r="J283" s="869"/>
      <c r="K283" s="869"/>
      <c r="L283" s="869"/>
      <c r="M283" s="869"/>
      <c r="N283" s="869"/>
      <c r="O283" s="869"/>
      <c r="P283" s="869"/>
      <c r="Q283" s="869"/>
      <c r="R283" s="869"/>
      <c r="S283" s="869"/>
      <c r="T283" s="869"/>
      <c r="U283" s="869"/>
      <c r="V283" s="869"/>
      <c r="W283" s="869"/>
      <c r="X283" s="869"/>
      <c r="Y283" s="869"/>
      <c r="Z283" s="869"/>
      <c r="AA283" s="869"/>
      <c r="AB283" s="869"/>
      <c r="AC283" s="870">
        <f>'O1'!AC283</f>
        <v>0</v>
      </c>
      <c r="AD283" s="870"/>
      <c r="AE283" s="870"/>
      <c r="AF283" s="782">
        <f>'O1'!AF283</f>
        <v>0</v>
      </c>
      <c r="AG283" s="782"/>
      <c r="AH283" s="782"/>
      <c r="AI283" s="782"/>
      <c r="AJ283" s="782"/>
      <c r="AK283" s="782">
        <f>'O2'!AK283</f>
        <v>0</v>
      </c>
      <c r="AL283" s="782"/>
      <c r="AM283" s="782"/>
      <c r="AN283" s="782"/>
      <c r="AO283" s="782"/>
      <c r="AP283" s="782"/>
      <c r="AQ283" s="782"/>
      <c r="AR283" s="851">
        <f t="shared" si="37"/>
        <v>0</v>
      </c>
      <c r="AS283" s="851"/>
      <c r="AT283" s="851"/>
      <c r="AU283" s="851"/>
      <c r="AV283" s="851"/>
      <c r="AW283" s="851"/>
      <c r="AX283" s="851"/>
      <c r="AY283" s="373">
        <f>'O1'!BI283</f>
        <v>0</v>
      </c>
      <c r="AZ283" s="709">
        <f t="shared" si="38"/>
        <v>0</v>
      </c>
      <c r="BA283" s="709"/>
      <c r="BB283" s="709"/>
      <c r="BC283" s="709"/>
      <c r="BD283" s="709"/>
      <c r="BE283" s="709">
        <f t="shared" si="39"/>
        <v>0</v>
      </c>
      <c r="BF283" s="709"/>
      <c r="BG283" s="709"/>
      <c r="BH283" s="709"/>
      <c r="BI283" s="709"/>
      <c r="BJ283" s="709"/>
      <c r="BK283" s="709"/>
      <c r="BL283" s="782">
        <f t="shared" si="40"/>
        <v>0</v>
      </c>
      <c r="BM283" s="782"/>
      <c r="BN283" s="782"/>
      <c r="BO283" s="782"/>
      <c r="BP283" s="782"/>
      <c r="BQ283" s="782"/>
      <c r="BR283" s="782"/>
      <c r="BS283" s="564">
        <f t="shared" si="41"/>
        <v>0</v>
      </c>
      <c r="BT283" s="178"/>
      <c r="BV283" s="211">
        <f t="shared" si="42"/>
        <v>2</v>
      </c>
      <c r="BW283" s="212" t="str">
        <f t="shared" si="43"/>
        <v/>
      </c>
      <c r="BX283" s="213" t="str">
        <f t="shared" si="44"/>
        <v xml:space="preserve"> </v>
      </c>
      <c r="BY283" s="199"/>
      <c r="BZ283" s="249">
        <f>IF(AND(AY283&lt;&gt;"R",AY283&lt;&gt;"C",AY283&lt;&gt;"CF",AY283&lt;&gt;"F")=TRUE,BL283*'Q3'!$CA$20,IF(BS283="R",BL283,0))</f>
        <v>0</v>
      </c>
      <c r="CA283" s="249">
        <f>IF(AND(AY283&lt;&gt;"R",AY283&lt;&gt;"C",AY283&lt;&gt;"CF",AY283&lt;&gt;"F")=TRUE,BL283*'Q3'!$CA$21,IF(BS283="C",BL283,0))</f>
        <v>0</v>
      </c>
      <c r="CB283" s="249">
        <f>IF(AND(AY283&lt;&gt;"R",AY283&lt;&gt;"C",AY283&lt;&gt;"CF",AY283&lt;&gt;"F")=TRUE,BL283*'Q3'!$CA$22,IF(BS283="CF",BL283,0))</f>
        <v>0</v>
      </c>
      <c r="CC283" s="249">
        <f>IF(AND(AY283&lt;&gt;"R",AY283&lt;&gt;"C",AY283&lt;&gt;"CF",AY283&lt;&gt;"F")=TRUE,BL283*'Q3'!$CA$23,IF(BS283="F",BL283,0))</f>
        <v>0</v>
      </c>
      <c r="CD283" s="478">
        <f t="shared" si="45"/>
        <v>0</v>
      </c>
      <c r="CE283" s="29">
        <f>'O2'!B283</f>
        <v>0</v>
      </c>
      <c r="CF283" s="29">
        <f>'O2'!G283</f>
        <v>0</v>
      </c>
      <c r="CG283" s="29">
        <f>'O2'!AC283</f>
        <v>0</v>
      </c>
    </row>
    <row r="284" spans="2:85" ht="9.9499999999999993" customHeight="1">
      <c r="B284" s="867">
        <f>'O1'!B284</f>
        <v>0</v>
      </c>
      <c r="C284" s="868"/>
      <c r="D284" s="868"/>
      <c r="E284" s="868"/>
      <c r="F284" s="868"/>
      <c r="G284" s="869">
        <f>'O1'!G284</f>
        <v>0</v>
      </c>
      <c r="H284" s="869"/>
      <c r="I284" s="869"/>
      <c r="J284" s="869"/>
      <c r="K284" s="869"/>
      <c r="L284" s="869"/>
      <c r="M284" s="869"/>
      <c r="N284" s="869"/>
      <c r="O284" s="869"/>
      <c r="P284" s="869"/>
      <c r="Q284" s="869"/>
      <c r="R284" s="869"/>
      <c r="S284" s="869"/>
      <c r="T284" s="869"/>
      <c r="U284" s="869"/>
      <c r="V284" s="869"/>
      <c r="W284" s="869"/>
      <c r="X284" s="869"/>
      <c r="Y284" s="869"/>
      <c r="Z284" s="869"/>
      <c r="AA284" s="869"/>
      <c r="AB284" s="869"/>
      <c r="AC284" s="870">
        <f>'O1'!AC284</f>
        <v>0</v>
      </c>
      <c r="AD284" s="870"/>
      <c r="AE284" s="870"/>
      <c r="AF284" s="782">
        <f>'O1'!AF284</f>
        <v>0</v>
      </c>
      <c r="AG284" s="782"/>
      <c r="AH284" s="782"/>
      <c r="AI284" s="782"/>
      <c r="AJ284" s="782"/>
      <c r="AK284" s="782">
        <f>'O2'!AK284</f>
        <v>0</v>
      </c>
      <c r="AL284" s="782"/>
      <c r="AM284" s="782"/>
      <c r="AN284" s="782"/>
      <c r="AO284" s="782"/>
      <c r="AP284" s="782"/>
      <c r="AQ284" s="782"/>
      <c r="AR284" s="851">
        <f t="shared" si="37"/>
        <v>0</v>
      </c>
      <c r="AS284" s="851"/>
      <c r="AT284" s="851"/>
      <c r="AU284" s="851"/>
      <c r="AV284" s="851"/>
      <c r="AW284" s="851"/>
      <c r="AX284" s="851"/>
      <c r="AY284" s="373">
        <f>'O1'!BI284</f>
        <v>0</v>
      </c>
      <c r="AZ284" s="709">
        <f t="shared" si="38"/>
        <v>0</v>
      </c>
      <c r="BA284" s="709"/>
      <c r="BB284" s="709"/>
      <c r="BC284" s="709"/>
      <c r="BD284" s="709"/>
      <c r="BE284" s="709">
        <f t="shared" si="39"/>
        <v>0</v>
      </c>
      <c r="BF284" s="709"/>
      <c r="BG284" s="709"/>
      <c r="BH284" s="709"/>
      <c r="BI284" s="709"/>
      <c r="BJ284" s="709"/>
      <c r="BK284" s="709"/>
      <c r="BL284" s="782">
        <f t="shared" si="40"/>
        <v>0</v>
      </c>
      <c r="BM284" s="782"/>
      <c r="BN284" s="782"/>
      <c r="BO284" s="782"/>
      <c r="BP284" s="782"/>
      <c r="BQ284" s="782"/>
      <c r="BR284" s="782"/>
      <c r="BS284" s="564">
        <f t="shared" si="41"/>
        <v>0</v>
      </c>
      <c r="BT284" s="178"/>
      <c r="BV284" s="211">
        <f t="shared" si="42"/>
        <v>2</v>
      </c>
      <c r="BW284" s="212" t="str">
        <f t="shared" si="43"/>
        <v/>
      </c>
      <c r="BX284" s="213" t="str">
        <f t="shared" si="44"/>
        <v xml:space="preserve"> </v>
      </c>
      <c r="BY284" s="199"/>
      <c r="BZ284" s="249">
        <f>IF(AND(AY284&lt;&gt;"R",AY284&lt;&gt;"C",AY284&lt;&gt;"CF",AY284&lt;&gt;"F")=TRUE,BL284*'Q3'!$CA$20,IF(BS284="R",BL284,0))</f>
        <v>0</v>
      </c>
      <c r="CA284" s="249">
        <f>IF(AND(AY284&lt;&gt;"R",AY284&lt;&gt;"C",AY284&lt;&gt;"CF",AY284&lt;&gt;"F")=TRUE,BL284*'Q3'!$CA$21,IF(BS284="C",BL284,0))</f>
        <v>0</v>
      </c>
      <c r="CB284" s="249">
        <f>IF(AND(AY284&lt;&gt;"R",AY284&lt;&gt;"C",AY284&lt;&gt;"CF",AY284&lt;&gt;"F")=TRUE,BL284*'Q3'!$CA$22,IF(BS284="CF",BL284,0))</f>
        <v>0</v>
      </c>
      <c r="CC284" s="249">
        <f>IF(AND(AY284&lt;&gt;"R",AY284&lt;&gt;"C",AY284&lt;&gt;"CF",AY284&lt;&gt;"F")=TRUE,BL284*'Q3'!$CA$23,IF(BS284="F",BL284,0))</f>
        <v>0</v>
      </c>
      <c r="CD284" s="478">
        <f t="shared" si="45"/>
        <v>0</v>
      </c>
      <c r="CE284" s="29">
        <f>'O2'!B284</f>
        <v>0</v>
      </c>
      <c r="CF284" s="29">
        <f>'O2'!G284</f>
        <v>0</v>
      </c>
      <c r="CG284" s="29">
        <f>'O2'!AC284</f>
        <v>0</v>
      </c>
    </row>
    <row r="285" spans="2:85" ht="9.9499999999999993" customHeight="1">
      <c r="B285" s="867">
        <f>'O1'!B285</f>
        <v>0</v>
      </c>
      <c r="C285" s="868"/>
      <c r="D285" s="868"/>
      <c r="E285" s="868"/>
      <c r="F285" s="868"/>
      <c r="G285" s="869">
        <f>'O1'!G285</f>
        <v>0</v>
      </c>
      <c r="H285" s="869"/>
      <c r="I285" s="869"/>
      <c r="J285" s="869"/>
      <c r="K285" s="869"/>
      <c r="L285" s="869"/>
      <c r="M285" s="869"/>
      <c r="N285" s="869"/>
      <c r="O285" s="869"/>
      <c r="P285" s="869"/>
      <c r="Q285" s="869"/>
      <c r="R285" s="869"/>
      <c r="S285" s="869"/>
      <c r="T285" s="869"/>
      <c r="U285" s="869"/>
      <c r="V285" s="869"/>
      <c r="W285" s="869"/>
      <c r="X285" s="869"/>
      <c r="Y285" s="869"/>
      <c r="Z285" s="869"/>
      <c r="AA285" s="869"/>
      <c r="AB285" s="869"/>
      <c r="AC285" s="870">
        <f>'O1'!AC285</f>
        <v>0</v>
      </c>
      <c r="AD285" s="870"/>
      <c r="AE285" s="870"/>
      <c r="AF285" s="782">
        <f>'O1'!AF285</f>
        <v>0</v>
      </c>
      <c r="AG285" s="782"/>
      <c r="AH285" s="782"/>
      <c r="AI285" s="782"/>
      <c r="AJ285" s="782"/>
      <c r="AK285" s="782">
        <f>'O2'!AK285</f>
        <v>0</v>
      </c>
      <c r="AL285" s="782"/>
      <c r="AM285" s="782"/>
      <c r="AN285" s="782"/>
      <c r="AO285" s="782"/>
      <c r="AP285" s="782"/>
      <c r="AQ285" s="782"/>
      <c r="AR285" s="851">
        <f t="shared" si="37"/>
        <v>0</v>
      </c>
      <c r="AS285" s="851"/>
      <c r="AT285" s="851"/>
      <c r="AU285" s="851"/>
      <c r="AV285" s="851"/>
      <c r="AW285" s="851"/>
      <c r="AX285" s="851"/>
      <c r="AY285" s="373">
        <f>'O1'!BI285</f>
        <v>0</v>
      </c>
      <c r="AZ285" s="709">
        <f t="shared" si="38"/>
        <v>0</v>
      </c>
      <c r="BA285" s="709"/>
      <c r="BB285" s="709"/>
      <c r="BC285" s="709"/>
      <c r="BD285" s="709"/>
      <c r="BE285" s="709">
        <f t="shared" si="39"/>
        <v>0</v>
      </c>
      <c r="BF285" s="709"/>
      <c r="BG285" s="709"/>
      <c r="BH285" s="709"/>
      <c r="BI285" s="709"/>
      <c r="BJ285" s="709"/>
      <c r="BK285" s="709"/>
      <c r="BL285" s="782">
        <f t="shared" si="40"/>
        <v>0</v>
      </c>
      <c r="BM285" s="782"/>
      <c r="BN285" s="782"/>
      <c r="BO285" s="782"/>
      <c r="BP285" s="782"/>
      <c r="BQ285" s="782"/>
      <c r="BR285" s="782"/>
      <c r="BS285" s="564">
        <f t="shared" si="41"/>
        <v>0</v>
      </c>
      <c r="BT285" s="178"/>
      <c r="BV285" s="211">
        <f t="shared" si="42"/>
        <v>2</v>
      </c>
      <c r="BW285" s="212" t="str">
        <f t="shared" si="43"/>
        <v/>
      </c>
      <c r="BX285" s="213" t="str">
        <f t="shared" si="44"/>
        <v xml:space="preserve"> </v>
      </c>
      <c r="BY285" s="199"/>
      <c r="BZ285" s="249">
        <f>IF(AND(AY285&lt;&gt;"R",AY285&lt;&gt;"C",AY285&lt;&gt;"CF",AY285&lt;&gt;"F")=TRUE,BL285*'Q3'!$CA$20,IF(BS285="R",BL285,0))</f>
        <v>0</v>
      </c>
      <c r="CA285" s="249">
        <f>IF(AND(AY285&lt;&gt;"R",AY285&lt;&gt;"C",AY285&lt;&gt;"CF",AY285&lt;&gt;"F")=TRUE,BL285*'Q3'!$CA$21,IF(BS285="C",BL285,0))</f>
        <v>0</v>
      </c>
      <c r="CB285" s="249">
        <f>IF(AND(AY285&lt;&gt;"R",AY285&lt;&gt;"C",AY285&lt;&gt;"CF",AY285&lt;&gt;"F")=TRUE,BL285*'Q3'!$CA$22,IF(BS285="CF",BL285,0))</f>
        <v>0</v>
      </c>
      <c r="CC285" s="249">
        <f>IF(AND(AY285&lt;&gt;"R",AY285&lt;&gt;"C",AY285&lt;&gt;"CF",AY285&lt;&gt;"F")=TRUE,BL285*'Q3'!$CA$23,IF(BS285="F",BL285,0))</f>
        <v>0</v>
      </c>
      <c r="CD285" s="478">
        <f t="shared" si="45"/>
        <v>0</v>
      </c>
      <c r="CE285" s="29">
        <f>'O2'!B285</f>
        <v>0</v>
      </c>
      <c r="CF285" s="29">
        <f>'O2'!G285</f>
        <v>0</v>
      </c>
      <c r="CG285" s="29">
        <f>'O2'!AC285</f>
        <v>0</v>
      </c>
    </row>
    <row r="286" spans="2:85" ht="9.9499999999999993" customHeight="1">
      <c r="B286" s="867">
        <f>'O1'!B286</f>
        <v>0</v>
      </c>
      <c r="C286" s="868"/>
      <c r="D286" s="868"/>
      <c r="E286" s="868"/>
      <c r="F286" s="868"/>
      <c r="G286" s="869">
        <f>'O1'!G286</f>
        <v>0</v>
      </c>
      <c r="H286" s="869"/>
      <c r="I286" s="869"/>
      <c r="J286" s="869"/>
      <c r="K286" s="869"/>
      <c r="L286" s="869"/>
      <c r="M286" s="869"/>
      <c r="N286" s="869"/>
      <c r="O286" s="869"/>
      <c r="P286" s="869"/>
      <c r="Q286" s="869"/>
      <c r="R286" s="869"/>
      <c r="S286" s="869"/>
      <c r="T286" s="869"/>
      <c r="U286" s="869"/>
      <c r="V286" s="869"/>
      <c r="W286" s="869"/>
      <c r="X286" s="869"/>
      <c r="Y286" s="869"/>
      <c r="Z286" s="869"/>
      <c r="AA286" s="869"/>
      <c r="AB286" s="869"/>
      <c r="AC286" s="870">
        <f>'O1'!AC286</f>
        <v>0</v>
      </c>
      <c r="AD286" s="870"/>
      <c r="AE286" s="870"/>
      <c r="AF286" s="782">
        <f>'O1'!AF286</f>
        <v>0</v>
      </c>
      <c r="AG286" s="782"/>
      <c r="AH286" s="782"/>
      <c r="AI286" s="782"/>
      <c r="AJ286" s="782"/>
      <c r="AK286" s="782">
        <f>'O2'!AK286</f>
        <v>0</v>
      </c>
      <c r="AL286" s="782"/>
      <c r="AM286" s="782"/>
      <c r="AN286" s="782"/>
      <c r="AO286" s="782"/>
      <c r="AP286" s="782"/>
      <c r="AQ286" s="782"/>
      <c r="AR286" s="851">
        <f t="shared" si="37"/>
        <v>0</v>
      </c>
      <c r="AS286" s="851"/>
      <c r="AT286" s="851"/>
      <c r="AU286" s="851"/>
      <c r="AV286" s="851"/>
      <c r="AW286" s="851"/>
      <c r="AX286" s="851"/>
      <c r="AY286" s="373">
        <f>'O1'!BI286</f>
        <v>0</v>
      </c>
      <c r="AZ286" s="709">
        <f t="shared" si="38"/>
        <v>0</v>
      </c>
      <c r="BA286" s="709"/>
      <c r="BB286" s="709"/>
      <c r="BC286" s="709"/>
      <c r="BD286" s="709"/>
      <c r="BE286" s="709">
        <f t="shared" si="39"/>
        <v>0</v>
      </c>
      <c r="BF286" s="709"/>
      <c r="BG286" s="709"/>
      <c r="BH286" s="709"/>
      <c r="BI286" s="709"/>
      <c r="BJ286" s="709"/>
      <c r="BK286" s="709"/>
      <c r="BL286" s="782">
        <f t="shared" si="40"/>
        <v>0</v>
      </c>
      <c r="BM286" s="782"/>
      <c r="BN286" s="782"/>
      <c r="BO286" s="782"/>
      <c r="BP286" s="782"/>
      <c r="BQ286" s="782"/>
      <c r="BR286" s="782"/>
      <c r="BS286" s="564">
        <f t="shared" si="41"/>
        <v>0</v>
      </c>
      <c r="BT286" s="178"/>
      <c r="BV286" s="211">
        <f t="shared" si="42"/>
        <v>2</v>
      </c>
      <c r="BW286" s="212" t="str">
        <f t="shared" si="43"/>
        <v/>
      </c>
      <c r="BX286" s="213" t="str">
        <f t="shared" si="44"/>
        <v xml:space="preserve"> </v>
      </c>
      <c r="BY286" s="199"/>
      <c r="BZ286" s="249">
        <f>IF(AND(AY286&lt;&gt;"R",AY286&lt;&gt;"C",AY286&lt;&gt;"CF",AY286&lt;&gt;"F")=TRUE,BL286*'Q3'!$CA$20,IF(BS286="R",BL286,0))</f>
        <v>0</v>
      </c>
      <c r="CA286" s="249">
        <f>IF(AND(AY286&lt;&gt;"R",AY286&lt;&gt;"C",AY286&lt;&gt;"CF",AY286&lt;&gt;"F")=TRUE,BL286*'Q3'!$CA$21,IF(BS286="C",BL286,0))</f>
        <v>0</v>
      </c>
      <c r="CB286" s="249">
        <f>IF(AND(AY286&lt;&gt;"R",AY286&lt;&gt;"C",AY286&lt;&gt;"CF",AY286&lt;&gt;"F")=TRUE,BL286*'Q3'!$CA$22,IF(BS286="CF",BL286,0))</f>
        <v>0</v>
      </c>
      <c r="CC286" s="249">
        <f>IF(AND(AY286&lt;&gt;"R",AY286&lt;&gt;"C",AY286&lt;&gt;"CF",AY286&lt;&gt;"F")=TRUE,BL286*'Q3'!$CA$23,IF(BS286="F",BL286,0))</f>
        <v>0</v>
      </c>
      <c r="CD286" s="478">
        <f t="shared" si="45"/>
        <v>0</v>
      </c>
      <c r="CE286" s="29">
        <f>'O2'!B286</f>
        <v>0</v>
      </c>
      <c r="CF286" s="29">
        <f>'O2'!G286</f>
        <v>0</v>
      </c>
      <c r="CG286" s="29">
        <f>'O2'!AC286</f>
        <v>0</v>
      </c>
    </row>
    <row r="287" spans="2:85" ht="9.9499999999999993" customHeight="1">
      <c r="B287" s="867">
        <f>'O1'!B287</f>
        <v>0</v>
      </c>
      <c r="C287" s="868"/>
      <c r="D287" s="868"/>
      <c r="E287" s="868"/>
      <c r="F287" s="868"/>
      <c r="G287" s="869">
        <f>'O1'!G287</f>
        <v>0</v>
      </c>
      <c r="H287" s="869"/>
      <c r="I287" s="869"/>
      <c r="J287" s="869"/>
      <c r="K287" s="869"/>
      <c r="L287" s="869"/>
      <c r="M287" s="869"/>
      <c r="N287" s="869"/>
      <c r="O287" s="869"/>
      <c r="P287" s="869"/>
      <c r="Q287" s="869"/>
      <c r="R287" s="869"/>
      <c r="S287" s="869"/>
      <c r="T287" s="869"/>
      <c r="U287" s="869"/>
      <c r="V287" s="869"/>
      <c r="W287" s="869"/>
      <c r="X287" s="869"/>
      <c r="Y287" s="869"/>
      <c r="Z287" s="869"/>
      <c r="AA287" s="869"/>
      <c r="AB287" s="869"/>
      <c r="AC287" s="870">
        <f>'O1'!AC287</f>
        <v>0</v>
      </c>
      <c r="AD287" s="870"/>
      <c r="AE287" s="870"/>
      <c r="AF287" s="782">
        <f>'O1'!AF287</f>
        <v>0</v>
      </c>
      <c r="AG287" s="782"/>
      <c r="AH287" s="782"/>
      <c r="AI287" s="782"/>
      <c r="AJ287" s="782"/>
      <c r="AK287" s="782">
        <f>'O2'!AK287</f>
        <v>0</v>
      </c>
      <c r="AL287" s="782"/>
      <c r="AM287" s="782"/>
      <c r="AN287" s="782"/>
      <c r="AO287" s="782"/>
      <c r="AP287" s="782"/>
      <c r="AQ287" s="782"/>
      <c r="AR287" s="851">
        <f t="shared" si="37"/>
        <v>0</v>
      </c>
      <c r="AS287" s="851"/>
      <c r="AT287" s="851"/>
      <c r="AU287" s="851"/>
      <c r="AV287" s="851"/>
      <c r="AW287" s="851"/>
      <c r="AX287" s="851"/>
      <c r="AY287" s="373">
        <f>'O1'!BI287</f>
        <v>0</v>
      </c>
      <c r="AZ287" s="709">
        <f t="shared" si="38"/>
        <v>0</v>
      </c>
      <c r="BA287" s="709"/>
      <c r="BB287" s="709"/>
      <c r="BC287" s="709"/>
      <c r="BD287" s="709"/>
      <c r="BE287" s="709">
        <f t="shared" si="39"/>
        <v>0</v>
      </c>
      <c r="BF287" s="709"/>
      <c r="BG287" s="709"/>
      <c r="BH287" s="709"/>
      <c r="BI287" s="709"/>
      <c r="BJ287" s="709"/>
      <c r="BK287" s="709"/>
      <c r="BL287" s="782">
        <f t="shared" si="40"/>
        <v>0</v>
      </c>
      <c r="BM287" s="782"/>
      <c r="BN287" s="782"/>
      <c r="BO287" s="782"/>
      <c r="BP287" s="782"/>
      <c r="BQ287" s="782"/>
      <c r="BR287" s="782"/>
      <c r="BS287" s="564">
        <f t="shared" si="41"/>
        <v>0</v>
      </c>
      <c r="BT287" s="178"/>
      <c r="BV287" s="211">
        <f t="shared" si="42"/>
        <v>2</v>
      </c>
      <c r="BW287" s="212" t="str">
        <f t="shared" si="43"/>
        <v/>
      </c>
      <c r="BX287" s="213" t="str">
        <f t="shared" si="44"/>
        <v xml:space="preserve"> </v>
      </c>
      <c r="BY287" s="199"/>
      <c r="BZ287" s="249">
        <f>IF(AND(AY287&lt;&gt;"R",AY287&lt;&gt;"C",AY287&lt;&gt;"CF",AY287&lt;&gt;"F")=TRUE,BL287*'Q3'!$CA$20,IF(BS287="R",BL287,0))</f>
        <v>0</v>
      </c>
      <c r="CA287" s="249">
        <f>IF(AND(AY287&lt;&gt;"R",AY287&lt;&gt;"C",AY287&lt;&gt;"CF",AY287&lt;&gt;"F")=TRUE,BL287*'Q3'!$CA$21,IF(BS287="C",BL287,0))</f>
        <v>0</v>
      </c>
      <c r="CB287" s="249">
        <f>IF(AND(AY287&lt;&gt;"R",AY287&lt;&gt;"C",AY287&lt;&gt;"CF",AY287&lt;&gt;"F")=TRUE,BL287*'Q3'!$CA$22,IF(BS287="CF",BL287,0))</f>
        <v>0</v>
      </c>
      <c r="CC287" s="249">
        <f>IF(AND(AY287&lt;&gt;"R",AY287&lt;&gt;"C",AY287&lt;&gt;"CF",AY287&lt;&gt;"F")=TRUE,BL287*'Q3'!$CA$23,IF(BS287="F",BL287,0))</f>
        <v>0</v>
      </c>
      <c r="CD287" s="478">
        <f t="shared" si="45"/>
        <v>0</v>
      </c>
      <c r="CE287" s="29">
        <f>'O2'!B287</f>
        <v>0</v>
      </c>
      <c r="CF287" s="29">
        <f>'O2'!G287</f>
        <v>0</v>
      </c>
      <c r="CG287" s="29">
        <f>'O2'!AC287</f>
        <v>0</v>
      </c>
    </row>
    <row r="288" spans="2:85" ht="9.9499999999999993" customHeight="1">
      <c r="B288" s="867">
        <f>'O1'!B288</f>
        <v>0</v>
      </c>
      <c r="C288" s="868"/>
      <c r="D288" s="868"/>
      <c r="E288" s="868"/>
      <c r="F288" s="868"/>
      <c r="G288" s="869">
        <f>'O1'!G288</f>
        <v>0</v>
      </c>
      <c r="H288" s="869"/>
      <c r="I288" s="869"/>
      <c r="J288" s="869"/>
      <c r="K288" s="869"/>
      <c r="L288" s="869"/>
      <c r="M288" s="869"/>
      <c r="N288" s="869"/>
      <c r="O288" s="869"/>
      <c r="P288" s="869"/>
      <c r="Q288" s="869"/>
      <c r="R288" s="869"/>
      <c r="S288" s="869"/>
      <c r="T288" s="869"/>
      <c r="U288" s="869"/>
      <c r="V288" s="869"/>
      <c r="W288" s="869"/>
      <c r="X288" s="869"/>
      <c r="Y288" s="869"/>
      <c r="Z288" s="869"/>
      <c r="AA288" s="869"/>
      <c r="AB288" s="869"/>
      <c r="AC288" s="870">
        <f>'O1'!AC288</f>
        <v>0</v>
      </c>
      <c r="AD288" s="870"/>
      <c r="AE288" s="870"/>
      <c r="AF288" s="782">
        <f>'O1'!AF288</f>
        <v>0</v>
      </c>
      <c r="AG288" s="782"/>
      <c r="AH288" s="782"/>
      <c r="AI288" s="782"/>
      <c r="AJ288" s="782"/>
      <c r="AK288" s="782">
        <f>'O2'!AK288</f>
        <v>0</v>
      </c>
      <c r="AL288" s="782"/>
      <c r="AM288" s="782"/>
      <c r="AN288" s="782"/>
      <c r="AO288" s="782"/>
      <c r="AP288" s="782"/>
      <c r="AQ288" s="782"/>
      <c r="AR288" s="851">
        <f t="shared" si="37"/>
        <v>0</v>
      </c>
      <c r="AS288" s="851"/>
      <c r="AT288" s="851"/>
      <c r="AU288" s="851"/>
      <c r="AV288" s="851"/>
      <c r="AW288" s="851"/>
      <c r="AX288" s="851"/>
      <c r="AY288" s="373">
        <f>'O1'!BI288</f>
        <v>0</v>
      </c>
      <c r="AZ288" s="709">
        <f t="shared" si="38"/>
        <v>0</v>
      </c>
      <c r="BA288" s="709"/>
      <c r="BB288" s="709"/>
      <c r="BC288" s="709"/>
      <c r="BD288" s="709"/>
      <c r="BE288" s="709">
        <f t="shared" si="39"/>
        <v>0</v>
      </c>
      <c r="BF288" s="709"/>
      <c r="BG288" s="709"/>
      <c r="BH288" s="709"/>
      <c r="BI288" s="709"/>
      <c r="BJ288" s="709"/>
      <c r="BK288" s="709"/>
      <c r="BL288" s="782">
        <f t="shared" si="40"/>
        <v>0</v>
      </c>
      <c r="BM288" s="782"/>
      <c r="BN288" s="782"/>
      <c r="BO288" s="782"/>
      <c r="BP288" s="782"/>
      <c r="BQ288" s="782"/>
      <c r="BR288" s="782"/>
      <c r="BS288" s="564">
        <f t="shared" si="41"/>
        <v>0</v>
      </c>
      <c r="BT288" s="178"/>
      <c r="BV288" s="211">
        <f t="shared" si="42"/>
        <v>2</v>
      </c>
      <c r="BW288" s="212" t="str">
        <f t="shared" si="43"/>
        <v/>
      </c>
      <c r="BX288" s="213" t="str">
        <f t="shared" si="44"/>
        <v xml:space="preserve"> </v>
      </c>
      <c r="BY288" s="199"/>
      <c r="BZ288" s="249">
        <f>IF(AND(AY288&lt;&gt;"R",AY288&lt;&gt;"C",AY288&lt;&gt;"CF",AY288&lt;&gt;"F")=TRUE,BL288*'Q3'!$CA$20,IF(BS288="R",BL288,0))</f>
        <v>0</v>
      </c>
      <c r="CA288" s="249">
        <f>IF(AND(AY288&lt;&gt;"R",AY288&lt;&gt;"C",AY288&lt;&gt;"CF",AY288&lt;&gt;"F")=TRUE,BL288*'Q3'!$CA$21,IF(BS288="C",BL288,0))</f>
        <v>0</v>
      </c>
      <c r="CB288" s="249">
        <f>IF(AND(AY288&lt;&gt;"R",AY288&lt;&gt;"C",AY288&lt;&gt;"CF",AY288&lt;&gt;"F")=TRUE,BL288*'Q3'!$CA$22,IF(BS288="CF",BL288,0))</f>
        <v>0</v>
      </c>
      <c r="CC288" s="249">
        <f>IF(AND(AY288&lt;&gt;"R",AY288&lt;&gt;"C",AY288&lt;&gt;"CF",AY288&lt;&gt;"F")=TRUE,BL288*'Q3'!$CA$23,IF(BS288="F",BL288,0))</f>
        <v>0</v>
      </c>
      <c r="CD288" s="478">
        <f t="shared" si="45"/>
        <v>0</v>
      </c>
      <c r="CE288" s="29">
        <f>'O2'!B288</f>
        <v>0</v>
      </c>
      <c r="CF288" s="29">
        <f>'O2'!G288</f>
        <v>0</v>
      </c>
      <c r="CG288" s="29">
        <f>'O2'!AC288</f>
        <v>0</v>
      </c>
    </row>
    <row r="289" spans="2:85" ht="9.9499999999999993" customHeight="1">
      <c r="B289" s="867">
        <f>'O1'!B289</f>
        <v>0</v>
      </c>
      <c r="C289" s="868"/>
      <c r="D289" s="868"/>
      <c r="E289" s="868"/>
      <c r="F289" s="868"/>
      <c r="G289" s="869">
        <f>'O1'!G289</f>
        <v>0</v>
      </c>
      <c r="H289" s="869"/>
      <c r="I289" s="869"/>
      <c r="J289" s="869"/>
      <c r="K289" s="869"/>
      <c r="L289" s="869"/>
      <c r="M289" s="869"/>
      <c r="N289" s="869"/>
      <c r="O289" s="869"/>
      <c r="P289" s="869"/>
      <c r="Q289" s="869"/>
      <c r="R289" s="869"/>
      <c r="S289" s="869"/>
      <c r="T289" s="869"/>
      <c r="U289" s="869"/>
      <c r="V289" s="869"/>
      <c r="W289" s="869"/>
      <c r="X289" s="869"/>
      <c r="Y289" s="869"/>
      <c r="Z289" s="869"/>
      <c r="AA289" s="869"/>
      <c r="AB289" s="869"/>
      <c r="AC289" s="870">
        <f>'O1'!AC289</f>
        <v>0</v>
      </c>
      <c r="AD289" s="870"/>
      <c r="AE289" s="870"/>
      <c r="AF289" s="782">
        <f>'O1'!AF289</f>
        <v>0</v>
      </c>
      <c r="AG289" s="782"/>
      <c r="AH289" s="782"/>
      <c r="AI289" s="782"/>
      <c r="AJ289" s="782"/>
      <c r="AK289" s="782">
        <f>'O2'!AK289</f>
        <v>0</v>
      </c>
      <c r="AL289" s="782"/>
      <c r="AM289" s="782"/>
      <c r="AN289" s="782"/>
      <c r="AO289" s="782"/>
      <c r="AP289" s="782"/>
      <c r="AQ289" s="782"/>
      <c r="AR289" s="851">
        <f t="shared" si="37"/>
        <v>0</v>
      </c>
      <c r="AS289" s="851"/>
      <c r="AT289" s="851"/>
      <c r="AU289" s="851"/>
      <c r="AV289" s="851"/>
      <c r="AW289" s="851"/>
      <c r="AX289" s="851"/>
      <c r="AY289" s="373">
        <f>'O1'!BI289</f>
        <v>0</v>
      </c>
      <c r="AZ289" s="709">
        <f t="shared" si="38"/>
        <v>0</v>
      </c>
      <c r="BA289" s="709"/>
      <c r="BB289" s="709"/>
      <c r="BC289" s="709"/>
      <c r="BD289" s="709"/>
      <c r="BE289" s="709">
        <f t="shared" si="39"/>
        <v>0</v>
      </c>
      <c r="BF289" s="709"/>
      <c r="BG289" s="709"/>
      <c r="BH289" s="709"/>
      <c r="BI289" s="709"/>
      <c r="BJ289" s="709"/>
      <c r="BK289" s="709"/>
      <c r="BL289" s="782">
        <f t="shared" si="40"/>
        <v>0</v>
      </c>
      <c r="BM289" s="782"/>
      <c r="BN289" s="782"/>
      <c r="BO289" s="782"/>
      <c r="BP289" s="782"/>
      <c r="BQ289" s="782"/>
      <c r="BR289" s="782"/>
      <c r="BS289" s="564">
        <f t="shared" si="41"/>
        <v>0</v>
      </c>
      <c r="BT289" s="178"/>
      <c r="BV289" s="211">
        <f t="shared" si="42"/>
        <v>2</v>
      </c>
      <c r="BW289" s="212" t="str">
        <f t="shared" si="43"/>
        <v/>
      </c>
      <c r="BX289" s="213" t="str">
        <f t="shared" si="44"/>
        <v xml:space="preserve"> </v>
      </c>
      <c r="BY289" s="199"/>
      <c r="BZ289" s="249">
        <f>IF(AND(AY289&lt;&gt;"R",AY289&lt;&gt;"C",AY289&lt;&gt;"CF",AY289&lt;&gt;"F")=TRUE,BL289*'Q3'!$CA$20,IF(BS289="R",BL289,0))</f>
        <v>0</v>
      </c>
      <c r="CA289" s="249">
        <f>IF(AND(AY289&lt;&gt;"R",AY289&lt;&gt;"C",AY289&lt;&gt;"CF",AY289&lt;&gt;"F")=TRUE,BL289*'Q3'!$CA$21,IF(BS289="C",BL289,0))</f>
        <v>0</v>
      </c>
      <c r="CB289" s="249">
        <f>IF(AND(AY289&lt;&gt;"R",AY289&lt;&gt;"C",AY289&lt;&gt;"CF",AY289&lt;&gt;"F")=TRUE,BL289*'Q3'!$CA$22,IF(BS289="CF",BL289,0))</f>
        <v>0</v>
      </c>
      <c r="CC289" s="249">
        <f>IF(AND(AY289&lt;&gt;"R",AY289&lt;&gt;"C",AY289&lt;&gt;"CF",AY289&lt;&gt;"F")=TRUE,BL289*'Q3'!$CA$23,IF(BS289="F",BL289,0))</f>
        <v>0</v>
      </c>
      <c r="CD289" s="478">
        <f t="shared" si="45"/>
        <v>0</v>
      </c>
      <c r="CE289" s="29">
        <f>'O2'!B289</f>
        <v>0</v>
      </c>
      <c r="CF289" s="29">
        <f>'O2'!G289</f>
        <v>0</v>
      </c>
      <c r="CG289" s="29">
        <f>'O2'!AC289</f>
        <v>0</v>
      </c>
    </row>
    <row r="290" spans="2:85" ht="9.9499999999999993" customHeight="1">
      <c r="B290" s="867">
        <f>'O1'!B290</f>
        <v>0</v>
      </c>
      <c r="C290" s="868"/>
      <c r="D290" s="868"/>
      <c r="E290" s="868"/>
      <c r="F290" s="868"/>
      <c r="G290" s="869">
        <f>'O1'!G290</f>
        <v>0</v>
      </c>
      <c r="H290" s="869"/>
      <c r="I290" s="869"/>
      <c r="J290" s="869"/>
      <c r="K290" s="869"/>
      <c r="L290" s="869"/>
      <c r="M290" s="869"/>
      <c r="N290" s="869"/>
      <c r="O290" s="869"/>
      <c r="P290" s="869"/>
      <c r="Q290" s="869"/>
      <c r="R290" s="869"/>
      <c r="S290" s="869"/>
      <c r="T290" s="869"/>
      <c r="U290" s="869"/>
      <c r="V290" s="869"/>
      <c r="W290" s="869"/>
      <c r="X290" s="869"/>
      <c r="Y290" s="869"/>
      <c r="Z290" s="869"/>
      <c r="AA290" s="869"/>
      <c r="AB290" s="869"/>
      <c r="AC290" s="870">
        <f>'O1'!AC290</f>
        <v>0</v>
      </c>
      <c r="AD290" s="870"/>
      <c r="AE290" s="870"/>
      <c r="AF290" s="782">
        <f>'O1'!AF290</f>
        <v>0</v>
      </c>
      <c r="AG290" s="782"/>
      <c r="AH290" s="782"/>
      <c r="AI290" s="782"/>
      <c r="AJ290" s="782"/>
      <c r="AK290" s="782">
        <f>'O2'!AK290</f>
        <v>0</v>
      </c>
      <c r="AL290" s="782"/>
      <c r="AM290" s="782"/>
      <c r="AN290" s="782"/>
      <c r="AO290" s="782"/>
      <c r="AP290" s="782"/>
      <c r="AQ290" s="782"/>
      <c r="AR290" s="851">
        <f t="shared" si="37"/>
        <v>0</v>
      </c>
      <c r="AS290" s="851"/>
      <c r="AT290" s="851"/>
      <c r="AU290" s="851"/>
      <c r="AV290" s="851"/>
      <c r="AW290" s="851"/>
      <c r="AX290" s="851"/>
      <c r="AY290" s="373">
        <f>'O1'!BI290</f>
        <v>0</v>
      </c>
      <c r="AZ290" s="709">
        <f t="shared" si="38"/>
        <v>0</v>
      </c>
      <c r="BA290" s="709"/>
      <c r="BB290" s="709"/>
      <c r="BC290" s="709"/>
      <c r="BD290" s="709"/>
      <c r="BE290" s="709">
        <f t="shared" si="39"/>
        <v>0</v>
      </c>
      <c r="BF290" s="709"/>
      <c r="BG290" s="709"/>
      <c r="BH290" s="709"/>
      <c r="BI290" s="709"/>
      <c r="BJ290" s="709"/>
      <c r="BK290" s="709"/>
      <c r="BL290" s="782">
        <f t="shared" si="40"/>
        <v>0</v>
      </c>
      <c r="BM290" s="782"/>
      <c r="BN290" s="782"/>
      <c r="BO290" s="782"/>
      <c r="BP290" s="782"/>
      <c r="BQ290" s="782"/>
      <c r="BR290" s="782"/>
      <c r="BS290" s="564">
        <f t="shared" si="41"/>
        <v>0</v>
      </c>
      <c r="BT290" s="178"/>
      <c r="BV290" s="211">
        <f t="shared" si="42"/>
        <v>2</v>
      </c>
      <c r="BW290" s="212" t="str">
        <f t="shared" si="43"/>
        <v/>
      </c>
      <c r="BX290" s="213" t="str">
        <f t="shared" si="44"/>
        <v xml:space="preserve"> </v>
      </c>
      <c r="BY290" s="199"/>
      <c r="BZ290" s="249">
        <f>IF(AND(AY290&lt;&gt;"R",AY290&lt;&gt;"C",AY290&lt;&gt;"CF",AY290&lt;&gt;"F")=TRUE,BL290*'Q3'!$CA$20,IF(BS290="R",BL290,0))</f>
        <v>0</v>
      </c>
      <c r="CA290" s="249">
        <f>IF(AND(AY290&lt;&gt;"R",AY290&lt;&gt;"C",AY290&lt;&gt;"CF",AY290&lt;&gt;"F")=TRUE,BL290*'Q3'!$CA$21,IF(BS290="C",BL290,0))</f>
        <v>0</v>
      </c>
      <c r="CB290" s="249">
        <f>IF(AND(AY290&lt;&gt;"R",AY290&lt;&gt;"C",AY290&lt;&gt;"CF",AY290&lt;&gt;"F")=TRUE,BL290*'Q3'!$CA$22,IF(BS290="CF",BL290,0))</f>
        <v>0</v>
      </c>
      <c r="CC290" s="249">
        <f>IF(AND(AY290&lt;&gt;"R",AY290&lt;&gt;"C",AY290&lt;&gt;"CF",AY290&lt;&gt;"F")=TRUE,BL290*'Q3'!$CA$23,IF(BS290="F",BL290,0))</f>
        <v>0</v>
      </c>
      <c r="CD290" s="478">
        <f t="shared" si="45"/>
        <v>0</v>
      </c>
      <c r="CE290" s="29">
        <f>'O2'!B290</f>
        <v>0</v>
      </c>
      <c r="CF290" s="29">
        <f>'O2'!G290</f>
        <v>0</v>
      </c>
      <c r="CG290" s="29">
        <f>'O2'!AC290</f>
        <v>0</v>
      </c>
    </row>
    <row r="291" spans="2:85" ht="9.9499999999999993" customHeight="1">
      <c r="B291" s="867">
        <f>'O1'!B291</f>
        <v>0</v>
      </c>
      <c r="C291" s="868"/>
      <c r="D291" s="868"/>
      <c r="E291" s="868"/>
      <c r="F291" s="868"/>
      <c r="G291" s="869">
        <f>'O1'!G291</f>
        <v>0</v>
      </c>
      <c r="H291" s="869"/>
      <c r="I291" s="869"/>
      <c r="J291" s="869"/>
      <c r="K291" s="869"/>
      <c r="L291" s="869"/>
      <c r="M291" s="869"/>
      <c r="N291" s="869"/>
      <c r="O291" s="869"/>
      <c r="P291" s="869"/>
      <c r="Q291" s="869"/>
      <c r="R291" s="869"/>
      <c r="S291" s="869"/>
      <c r="T291" s="869"/>
      <c r="U291" s="869"/>
      <c r="V291" s="869"/>
      <c r="W291" s="869"/>
      <c r="X291" s="869"/>
      <c r="Y291" s="869"/>
      <c r="Z291" s="869"/>
      <c r="AA291" s="869"/>
      <c r="AB291" s="869"/>
      <c r="AC291" s="870">
        <f>'O1'!AC291</f>
        <v>0</v>
      </c>
      <c r="AD291" s="870"/>
      <c r="AE291" s="870"/>
      <c r="AF291" s="782">
        <f>'O1'!AF291</f>
        <v>0</v>
      </c>
      <c r="AG291" s="782"/>
      <c r="AH291" s="782"/>
      <c r="AI291" s="782"/>
      <c r="AJ291" s="782"/>
      <c r="AK291" s="782">
        <f>'O2'!AK291</f>
        <v>0</v>
      </c>
      <c r="AL291" s="782"/>
      <c r="AM291" s="782"/>
      <c r="AN291" s="782"/>
      <c r="AO291" s="782"/>
      <c r="AP291" s="782"/>
      <c r="AQ291" s="782"/>
      <c r="AR291" s="851">
        <f t="shared" si="37"/>
        <v>0</v>
      </c>
      <c r="AS291" s="851"/>
      <c r="AT291" s="851"/>
      <c r="AU291" s="851"/>
      <c r="AV291" s="851"/>
      <c r="AW291" s="851"/>
      <c r="AX291" s="851"/>
      <c r="AY291" s="373">
        <f>'O1'!BI291</f>
        <v>0</v>
      </c>
      <c r="AZ291" s="709">
        <f t="shared" si="38"/>
        <v>0</v>
      </c>
      <c r="BA291" s="709"/>
      <c r="BB291" s="709"/>
      <c r="BC291" s="709"/>
      <c r="BD291" s="709"/>
      <c r="BE291" s="709">
        <f t="shared" si="39"/>
        <v>0</v>
      </c>
      <c r="BF291" s="709"/>
      <c r="BG291" s="709"/>
      <c r="BH291" s="709"/>
      <c r="BI291" s="709"/>
      <c r="BJ291" s="709"/>
      <c r="BK291" s="709"/>
      <c r="BL291" s="782">
        <f t="shared" si="40"/>
        <v>0</v>
      </c>
      <c r="BM291" s="782"/>
      <c r="BN291" s="782"/>
      <c r="BO291" s="782"/>
      <c r="BP291" s="782"/>
      <c r="BQ291" s="782"/>
      <c r="BR291" s="782"/>
      <c r="BS291" s="564">
        <f t="shared" si="41"/>
        <v>0</v>
      </c>
      <c r="BT291" s="178"/>
      <c r="BV291" s="211">
        <f t="shared" si="42"/>
        <v>2</v>
      </c>
      <c r="BW291" s="212" t="str">
        <f t="shared" si="43"/>
        <v/>
      </c>
      <c r="BX291" s="213" t="str">
        <f t="shared" si="44"/>
        <v xml:space="preserve"> </v>
      </c>
      <c r="BY291" s="199"/>
      <c r="BZ291" s="249">
        <f>IF(AND(AY291&lt;&gt;"R",AY291&lt;&gt;"C",AY291&lt;&gt;"CF",AY291&lt;&gt;"F")=TRUE,BL291*'Q3'!$CA$20,IF(BS291="R",BL291,0))</f>
        <v>0</v>
      </c>
      <c r="CA291" s="249">
        <f>IF(AND(AY291&lt;&gt;"R",AY291&lt;&gt;"C",AY291&lt;&gt;"CF",AY291&lt;&gt;"F")=TRUE,BL291*'Q3'!$CA$21,IF(BS291="C",BL291,0))</f>
        <v>0</v>
      </c>
      <c r="CB291" s="249">
        <f>IF(AND(AY291&lt;&gt;"R",AY291&lt;&gt;"C",AY291&lt;&gt;"CF",AY291&lt;&gt;"F")=TRUE,BL291*'Q3'!$CA$22,IF(BS291="CF",BL291,0))</f>
        <v>0</v>
      </c>
      <c r="CC291" s="249">
        <f>IF(AND(AY291&lt;&gt;"R",AY291&lt;&gt;"C",AY291&lt;&gt;"CF",AY291&lt;&gt;"F")=TRUE,BL291*'Q3'!$CA$23,IF(BS291="F",BL291,0))</f>
        <v>0</v>
      </c>
      <c r="CD291" s="478">
        <f t="shared" si="45"/>
        <v>0</v>
      </c>
      <c r="CE291" s="29">
        <f>'O2'!B291</f>
        <v>0</v>
      </c>
      <c r="CF291" s="29">
        <f>'O2'!G291</f>
        <v>0</v>
      </c>
      <c r="CG291" s="29">
        <f>'O2'!AC291</f>
        <v>0</v>
      </c>
    </row>
    <row r="292" spans="2:85" ht="9.9499999999999993" customHeight="1">
      <c r="B292" s="867">
        <f>'O1'!B292</f>
        <v>0</v>
      </c>
      <c r="C292" s="868"/>
      <c r="D292" s="868"/>
      <c r="E292" s="868"/>
      <c r="F292" s="868"/>
      <c r="G292" s="869">
        <f>'O1'!G292</f>
        <v>0</v>
      </c>
      <c r="H292" s="869"/>
      <c r="I292" s="869"/>
      <c r="J292" s="869"/>
      <c r="K292" s="869"/>
      <c r="L292" s="869"/>
      <c r="M292" s="869"/>
      <c r="N292" s="869"/>
      <c r="O292" s="869"/>
      <c r="P292" s="869"/>
      <c r="Q292" s="869"/>
      <c r="R292" s="869"/>
      <c r="S292" s="869"/>
      <c r="T292" s="869"/>
      <c r="U292" s="869"/>
      <c r="V292" s="869"/>
      <c r="W292" s="869"/>
      <c r="X292" s="869"/>
      <c r="Y292" s="869"/>
      <c r="Z292" s="869"/>
      <c r="AA292" s="869"/>
      <c r="AB292" s="869"/>
      <c r="AC292" s="870">
        <f>'O1'!AC292</f>
        <v>0</v>
      </c>
      <c r="AD292" s="870"/>
      <c r="AE292" s="870"/>
      <c r="AF292" s="782">
        <f>'O1'!AF292</f>
        <v>0</v>
      </c>
      <c r="AG292" s="782"/>
      <c r="AH292" s="782"/>
      <c r="AI292" s="782"/>
      <c r="AJ292" s="782"/>
      <c r="AK292" s="782">
        <f>'O2'!AK292</f>
        <v>0</v>
      </c>
      <c r="AL292" s="782"/>
      <c r="AM292" s="782"/>
      <c r="AN292" s="782"/>
      <c r="AO292" s="782"/>
      <c r="AP292" s="782"/>
      <c r="AQ292" s="782"/>
      <c r="AR292" s="851">
        <f t="shared" si="37"/>
        <v>0</v>
      </c>
      <c r="AS292" s="851"/>
      <c r="AT292" s="851"/>
      <c r="AU292" s="851"/>
      <c r="AV292" s="851"/>
      <c r="AW292" s="851"/>
      <c r="AX292" s="851"/>
      <c r="AY292" s="373">
        <f>'O1'!BI292</f>
        <v>0</v>
      </c>
      <c r="AZ292" s="709">
        <f t="shared" si="38"/>
        <v>0</v>
      </c>
      <c r="BA292" s="709"/>
      <c r="BB292" s="709"/>
      <c r="BC292" s="709"/>
      <c r="BD292" s="709"/>
      <c r="BE292" s="709">
        <f t="shared" si="39"/>
        <v>0</v>
      </c>
      <c r="BF292" s="709"/>
      <c r="BG292" s="709"/>
      <c r="BH292" s="709"/>
      <c r="BI292" s="709"/>
      <c r="BJ292" s="709"/>
      <c r="BK292" s="709"/>
      <c r="BL292" s="782">
        <f t="shared" si="40"/>
        <v>0</v>
      </c>
      <c r="BM292" s="782"/>
      <c r="BN292" s="782"/>
      <c r="BO292" s="782"/>
      <c r="BP292" s="782"/>
      <c r="BQ292" s="782"/>
      <c r="BR292" s="782"/>
      <c r="BS292" s="564">
        <f t="shared" si="41"/>
        <v>0</v>
      </c>
      <c r="BT292" s="178"/>
      <c r="BV292" s="211">
        <f t="shared" si="42"/>
        <v>2</v>
      </c>
      <c r="BW292" s="212" t="str">
        <f t="shared" si="43"/>
        <v/>
      </c>
      <c r="BX292" s="213" t="str">
        <f t="shared" si="44"/>
        <v xml:space="preserve"> </v>
      </c>
      <c r="BY292" s="199"/>
      <c r="BZ292" s="249">
        <f>IF(AND(AY292&lt;&gt;"R",AY292&lt;&gt;"C",AY292&lt;&gt;"CF",AY292&lt;&gt;"F")=TRUE,BL292*'Q3'!$CA$20,IF(BS292="R",BL292,0))</f>
        <v>0</v>
      </c>
      <c r="CA292" s="249">
        <f>IF(AND(AY292&lt;&gt;"R",AY292&lt;&gt;"C",AY292&lt;&gt;"CF",AY292&lt;&gt;"F")=TRUE,BL292*'Q3'!$CA$21,IF(BS292="C",BL292,0))</f>
        <v>0</v>
      </c>
      <c r="CB292" s="249">
        <f>IF(AND(AY292&lt;&gt;"R",AY292&lt;&gt;"C",AY292&lt;&gt;"CF",AY292&lt;&gt;"F")=TRUE,BL292*'Q3'!$CA$22,IF(BS292="CF",BL292,0))</f>
        <v>0</v>
      </c>
      <c r="CC292" s="249">
        <f>IF(AND(AY292&lt;&gt;"R",AY292&lt;&gt;"C",AY292&lt;&gt;"CF",AY292&lt;&gt;"F")=TRUE,BL292*'Q3'!$CA$23,IF(BS292="F",BL292,0))</f>
        <v>0</v>
      </c>
      <c r="CD292" s="478">
        <f t="shared" si="45"/>
        <v>0</v>
      </c>
      <c r="CE292" s="29">
        <f>'O2'!B292</f>
        <v>0</v>
      </c>
      <c r="CF292" s="29">
        <f>'O2'!G292</f>
        <v>0</v>
      </c>
      <c r="CG292" s="29">
        <f>'O2'!AC292</f>
        <v>0</v>
      </c>
    </row>
    <row r="293" spans="2:85" ht="9.9499999999999993" customHeight="1">
      <c r="B293" s="867">
        <f>'O1'!B293</f>
        <v>0</v>
      </c>
      <c r="C293" s="868"/>
      <c r="D293" s="868"/>
      <c r="E293" s="868"/>
      <c r="F293" s="868"/>
      <c r="G293" s="869">
        <f>'O1'!G293</f>
        <v>0</v>
      </c>
      <c r="H293" s="869"/>
      <c r="I293" s="869"/>
      <c r="J293" s="869"/>
      <c r="K293" s="869"/>
      <c r="L293" s="869"/>
      <c r="M293" s="869"/>
      <c r="N293" s="869"/>
      <c r="O293" s="869"/>
      <c r="P293" s="869"/>
      <c r="Q293" s="869"/>
      <c r="R293" s="869"/>
      <c r="S293" s="869"/>
      <c r="T293" s="869"/>
      <c r="U293" s="869"/>
      <c r="V293" s="869"/>
      <c r="W293" s="869"/>
      <c r="X293" s="869"/>
      <c r="Y293" s="869"/>
      <c r="Z293" s="869"/>
      <c r="AA293" s="869"/>
      <c r="AB293" s="869"/>
      <c r="AC293" s="870">
        <f>'O1'!AC293</f>
        <v>0</v>
      </c>
      <c r="AD293" s="870"/>
      <c r="AE293" s="870"/>
      <c r="AF293" s="782">
        <f>'O1'!AF293</f>
        <v>0</v>
      </c>
      <c r="AG293" s="782"/>
      <c r="AH293" s="782"/>
      <c r="AI293" s="782"/>
      <c r="AJ293" s="782"/>
      <c r="AK293" s="782">
        <f>'O2'!AK293</f>
        <v>0</v>
      </c>
      <c r="AL293" s="782"/>
      <c r="AM293" s="782"/>
      <c r="AN293" s="782"/>
      <c r="AO293" s="782"/>
      <c r="AP293" s="782"/>
      <c r="AQ293" s="782"/>
      <c r="AR293" s="851">
        <f t="shared" si="37"/>
        <v>0</v>
      </c>
      <c r="AS293" s="851"/>
      <c r="AT293" s="851"/>
      <c r="AU293" s="851"/>
      <c r="AV293" s="851"/>
      <c r="AW293" s="851"/>
      <c r="AX293" s="851"/>
      <c r="AY293" s="373">
        <f>'O1'!BI293</f>
        <v>0</v>
      </c>
      <c r="AZ293" s="709">
        <f t="shared" si="38"/>
        <v>0</v>
      </c>
      <c r="BA293" s="709"/>
      <c r="BB293" s="709"/>
      <c r="BC293" s="709"/>
      <c r="BD293" s="709"/>
      <c r="BE293" s="709">
        <f t="shared" si="39"/>
        <v>0</v>
      </c>
      <c r="BF293" s="709"/>
      <c r="BG293" s="709"/>
      <c r="BH293" s="709"/>
      <c r="BI293" s="709"/>
      <c r="BJ293" s="709"/>
      <c r="BK293" s="709"/>
      <c r="BL293" s="782">
        <f t="shared" si="40"/>
        <v>0</v>
      </c>
      <c r="BM293" s="782"/>
      <c r="BN293" s="782"/>
      <c r="BO293" s="782"/>
      <c r="BP293" s="782"/>
      <c r="BQ293" s="782"/>
      <c r="BR293" s="782"/>
      <c r="BS293" s="564">
        <f t="shared" si="41"/>
        <v>0</v>
      </c>
      <c r="BT293" s="178"/>
      <c r="BV293" s="211">
        <f t="shared" si="42"/>
        <v>2</v>
      </c>
      <c r="BW293" s="212" t="str">
        <f t="shared" si="43"/>
        <v/>
      </c>
      <c r="BX293" s="213" t="str">
        <f t="shared" si="44"/>
        <v xml:space="preserve"> </v>
      </c>
      <c r="BY293" s="199"/>
      <c r="BZ293" s="249">
        <f>IF(AND(AY293&lt;&gt;"R",AY293&lt;&gt;"C",AY293&lt;&gt;"CF",AY293&lt;&gt;"F")=TRUE,BL293*'Q3'!$CA$20,IF(BS293="R",BL293,0))</f>
        <v>0</v>
      </c>
      <c r="CA293" s="249">
        <f>IF(AND(AY293&lt;&gt;"R",AY293&lt;&gt;"C",AY293&lt;&gt;"CF",AY293&lt;&gt;"F")=TRUE,BL293*'Q3'!$CA$21,IF(BS293="C",BL293,0))</f>
        <v>0</v>
      </c>
      <c r="CB293" s="249">
        <f>IF(AND(AY293&lt;&gt;"R",AY293&lt;&gt;"C",AY293&lt;&gt;"CF",AY293&lt;&gt;"F")=TRUE,BL293*'Q3'!$CA$22,IF(BS293="CF",BL293,0))</f>
        <v>0</v>
      </c>
      <c r="CC293" s="249">
        <f>IF(AND(AY293&lt;&gt;"R",AY293&lt;&gt;"C",AY293&lt;&gt;"CF",AY293&lt;&gt;"F")=TRUE,BL293*'Q3'!$CA$23,IF(BS293="F",BL293,0))</f>
        <v>0</v>
      </c>
      <c r="CD293" s="478">
        <f t="shared" si="45"/>
        <v>0</v>
      </c>
      <c r="CE293" s="29">
        <f>'O2'!B293</f>
        <v>0</v>
      </c>
      <c r="CF293" s="29">
        <f>'O2'!G293</f>
        <v>0</v>
      </c>
      <c r="CG293" s="29">
        <f>'O2'!AC293</f>
        <v>0</v>
      </c>
    </row>
    <row r="294" spans="2:85" ht="9.9499999999999993" customHeight="1">
      <c r="B294" s="867">
        <f>'O1'!B294</f>
        <v>0</v>
      </c>
      <c r="C294" s="868"/>
      <c r="D294" s="868"/>
      <c r="E294" s="868"/>
      <c r="F294" s="868"/>
      <c r="G294" s="869">
        <f>'O1'!G294</f>
        <v>0</v>
      </c>
      <c r="H294" s="869"/>
      <c r="I294" s="869"/>
      <c r="J294" s="869"/>
      <c r="K294" s="869"/>
      <c r="L294" s="869"/>
      <c r="M294" s="869"/>
      <c r="N294" s="869"/>
      <c r="O294" s="869"/>
      <c r="P294" s="869"/>
      <c r="Q294" s="869"/>
      <c r="R294" s="869"/>
      <c r="S294" s="869"/>
      <c r="T294" s="869"/>
      <c r="U294" s="869"/>
      <c r="V294" s="869"/>
      <c r="W294" s="869"/>
      <c r="X294" s="869"/>
      <c r="Y294" s="869"/>
      <c r="Z294" s="869"/>
      <c r="AA294" s="869"/>
      <c r="AB294" s="869"/>
      <c r="AC294" s="870">
        <f>'O1'!AC294</f>
        <v>0</v>
      </c>
      <c r="AD294" s="870"/>
      <c r="AE294" s="870"/>
      <c r="AF294" s="782">
        <f>'O1'!AF294</f>
        <v>0</v>
      </c>
      <c r="AG294" s="782"/>
      <c r="AH294" s="782"/>
      <c r="AI294" s="782"/>
      <c r="AJ294" s="782"/>
      <c r="AK294" s="782">
        <f>'O2'!AK294</f>
        <v>0</v>
      </c>
      <c r="AL294" s="782"/>
      <c r="AM294" s="782"/>
      <c r="AN294" s="782"/>
      <c r="AO294" s="782"/>
      <c r="AP294" s="782"/>
      <c r="AQ294" s="782"/>
      <c r="AR294" s="851">
        <f t="shared" si="37"/>
        <v>0</v>
      </c>
      <c r="AS294" s="851"/>
      <c r="AT294" s="851"/>
      <c r="AU294" s="851"/>
      <c r="AV294" s="851"/>
      <c r="AW294" s="851"/>
      <c r="AX294" s="851"/>
      <c r="AY294" s="373">
        <f>'O1'!BI294</f>
        <v>0</v>
      </c>
      <c r="AZ294" s="709">
        <f t="shared" si="38"/>
        <v>0</v>
      </c>
      <c r="BA294" s="709"/>
      <c r="BB294" s="709"/>
      <c r="BC294" s="709"/>
      <c r="BD294" s="709"/>
      <c r="BE294" s="709">
        <f t="shared" si="39"/>
        <v>0</v>
      </c>
      <c r="BF294" s="709"/>
      <c r="BG294" s="709"/>
      <c r="BH294" s="709"/>
      <c r="BI294" s="709"/>
      <c r="BJ294" s="709"/>
      <c r="BK294" s="709"/>
      <c r="BL294" s="782">
        <f t="shared" si="40"/>
        <v>0</v>
      </c>
      <c r="BM294" s="782"/>
      <c r="BN294" s="782"/>
      <c r="BO294" s="782"/>
      <c r="BP294" s="782"/>
      <c r="BQ294" s="782"/>
      <c r="BR294" s="782"/>
      <c r="BS294" s="564">
        <f t="shared" si="41"/>
        <v>0</v>
      </c>
      <c r="BT294" s="178"/>
      <c r="BV294" s="211">
        <f t="shared" si="42"/>
        <v>2</v>
      </c>
      <c r="BW294" s="212" t="str">
        <f t="shared" si="43"/>
        <v/>
      </c>
      <c r="BX294" s="213" t="str">
        <f t="shared" si="44"/>
        <v xml:space="preserve"> </v>
      </c>
      <c r="BY294" s="199"/>
      <c r="BZ294" s="249">
        <f>IF(AND(AY294&lt;&gt;"R",AY294&lt;&gt;"C",AY294&lt;&gt;"CF",AY294&lt;&gt;"F")=TRUE,BL294*'Q3'!$CA$20,IF(BS294="R",BL294,0))</f>
        <v>0</v>
      </c>
      <c r="CA294" s="249">
        <f>IF(AND(AY294&lt;&gt;"R",AY294&lt;&gt;"C",AY294&lt;&gt;"CF",AY294&lt;&gt;"F")=TRUE,BL294*'Q3'!$CA$21,IF(BS294="C",BL294,0))</f>
        <v>0</v>
      </c>
      <c r="CB294" s="249">
        <f>IF(AND(AY294&lt;&gt;"R",AY294&lt;&gt;"C",AY294&lt;&gt;"CF",AY294&lt;&gt;"F")=TRUE,BL294*'Q3'!$CA$22,IF(BS294="CF",BL294,0))</f>
        <v>0</v>
      </c>
      <c r="CC294" s="249">
        <f>IF(AND(AY294&lt;&gt;"R",AY294&lt;&gt;"C",AY294&lt;&gt;"CF",AY294&lt;&gt;"F")=TRUE,BL294*'Q3'!$CA$23,IF(BS294="F",BL294,0))</f>
        <v>0</v>
      </c>
      <c r="CD294" s="478">
        <f t="shared" si="45"/>
        <v>0</v>
      </c>
      <c r="CE294" s="29">
        <f>'O2'!B294</f>
        <v>0</v>
      </c>
      <c r="CF294" s="29">
        <f>'O2'!G294</f>
        <v>0</v>
      </c>
      <c r="CG294" s="29">
        <f>'O2'!AC294</f>
        <v>0</v>
      </c>
    </row>
    <row r="295" spans="2:85" ht="9.9499999999999993" customHeight="1">
      <c r="B295" s="867">
        <f>'O1'!B295</f>
        <v>0</v>
      </c>
      <c r="C295" s="868"/>
      <c r="D295" s="868"/>
      <c r="E295" s="868"/>
      <c r="F295" s="868"/>
      <c r="G295" s="869">
        <f>'O1'!G295</f>
        <v>0</v>
      </c>
      <c r="H295" s="869"/>
      <c r="I295" s="869"/>
      <c r="J295" s="869"/>
      <c r="K295" s="869"/>
      <c r="L295" s="869"/>
      <c r="M295" s="869"/>
      <c r="N295" s="869"/>
      <c r="O295" s="869"/>
      <c r="P295" s="869"/>
      <c r="Q295" s="869"/>
      <c r="R295" s="869"/>
      <c r="S295" s="869"/>
      <c r="T295" s="869"/>
      <c r="U295" s="869"/>
      <c r="V295" s="869"/>
      <c r="W295" s="869"/>
      <c r="X295" s="869"/>
      <c r="Y295" s="869"/>
      <c r="Z295" s="869"/>
      <c r="AA295" s="869"/>
      <c r="AB295" s="869"/>
      <c r="AC295" s="870">
        <f>'O1'!AC295</f>
        <v>0</v>
      </c>
      <c r="AD295" s="870"/>
      <c r="AE295" s="870"/>
      <c r="AF295" s="782">
        <f>'O1'!AF295</f>
        <v>0</v>
      </c>
      <c r="AG295" s="782"/>
      <c r="AH295" s="782"/>
      <c r="AI295" s="782"/>
      <c r="AJ295" s="782"/>
      <c r="AK295" s="782">
        <f>'O2'!AK295</f>
        <v>0</v>
      </c>
      <c r="AL295" s="782"/>
      <c r="AM295" s="782"/>
      <c r="AN295" s="782"/>
      <c r="AO295" s="782"/>
      <c r="AP295" s="782"/>
      <c r="AQ295" s="782"/>
      <c r="AR295" s="851">
        <f t="shared" si="37"/>
        <v>0</v>
      </c>
      <c r="AS295" s="851"/>
      <c r="AT295" s="851"/>
      <c r="AU295" s="851"/>
      <c r="AV295" s="851"/>
      <c r="AW295" s="851"/>
      <c r="AX295" s="851"/>
      <c r="AY295" s="373">
        <f>'O1'!BI295</f>
        <v>0</v>
      </c>
      <c r="AZ295" s="709">
        <f t="shared" si="38"/>
        <v>0</v>
      </c>
      <c r="BA295" s="709"/>
      <c r="BB295" s="709"/>
      <c r="BC295" s="709"/>
      <c r="BD295" s="709"/>
      <c r="BE295" s="709">
        <f t="shared" si="39"/>
        <v>0</v>
      </c>
      <c r="BF295" s="709"/>
      <c r="BG295" s="709"/>
      <c r="BH295" s="709"/>
      <c r="BI295" s="709"/>
      <c r="BJ295" s="709"/>
      <c r="BK295" s="709"/>
      <c r="BL295" s="782">
        <f t="shared" si="40"/>
        <v>0</v>
      </c>
      <c r="BM295" s="782"/>
      <c r="BN295" s="782"/>
      <c r="BO295" s="782"/>
      <c r="BP295" s="782"/>
      <c r="BQ295" s="782"/>
      <c r="BR295" s="782"/>
      <c r="BS295" s="564">
        <f t="shared" si="41"/>
        <v>0</v>
      </c>
      <c r="BT295" s="178"/>
      <c r="BV295" s="211">
        <f t="shared" si="42"/>
        <v>2</v>
      </c>
      <c r="BW295" s="212" t="str">
        <f t="shared" si="43"/>
        <v/>
      </c>
      <c r="BX295" s="213" t="str">
        <f t="shared" si="44"/>
        <v xml:space="preserve"> </v>
      </c>
      <c r="BY295" s="199"/>
      <c r="BZ295" s="249">
        <f>IF(AND(AY295&lt;&gt;"R",AY295&lt;&gt;"C",AY295&lt;&gt;"CF",AY295&lt;&gt;"F")=TRUE,BL295*'Q3'!$CA$20,IF(BS295="R",BL295,0))</f>
        <v>0</v>
      </c>
      <c r="CA295" s="249">
        <f>IF(AND(AY295&lt;&gt;"R",AY295&lt;&gt;"C",AY295&lt;&gt;"CF",AY295&lt;&gt;"F")=TRUE,BL295*'Q3'!$CA$21,IF(BS295="C",BL295,0))</f>
        <v>0</v>
      </c>
      <c r="CB295" s="249">
        <f>IF(AND(AY295&lt;&gt;"R",AY295&lt;&gt;"C",AY295&lt;&gt;"CF",AY295&lt;&gt;"F")=TRUE,BL295*'Q3'!$CA$22,IF(BS295="CF",BL295,0))</f>
        <v>0</v>
      </c>
      <c r="CC295" s="249">
        <f>IF(AND(AY295&lt;&gt;"R",AY295&lt;&gt;"C",AY295&lt;&gt;"CF",AY295&lt;&gt;"F")=TRUE,BL295*'Q3'!$CA$23,IF(BS295="F",BL295,0))</f>
        <v>0</v>
      </c>
      <c r="CD295" s="478">
        <f t="shared" si="45"/>
        <v>0</v>
      </c>
      <c r="CE295" s="29">
        <f>'O2'!B295</f>
        <v>0</v>
      </c>
      <c r="CF295" s="29">
        <f>'O2'!G295</f>
        <v>0</v>
      </c>
      <c r="CG295" s="29">
        <f>'O2'!AC295</f>
        <v>0</v>
      </c>
    </row>
    <row r="296" spans="2:85" ht="9.9499999999999993" customHeight="1">
      <c r="B296" s="867">
        <f>'O1'!B296</f>
        <v>0</v>
      </c>
      <c r="C296" s="868"/>
      <c r="D296" s="868"/>
      <c r="E296" s="868"/>
      <c r="F296" s="868"/>
      <c r="G296" s="869">
        <f>'O1'!G296</f>
        <v>0</v>
      </c>
      <c r="H296" s="869"/>
      <c r="I296" s="869"/>
      <c r="J296" s="869"/>
      <c r="K296" s="869"/>
      <c r="L296" s="869"/>
      <c r="M296" s="869"/>
      <c r="N296" s="869"/>
      <c r="O296" s="869"/>
      <c r="P296" s="869"/>
      <c r="Q296" s="869"/>
      <c r="R296" s="869"/>
      <c r="S296" s="869"/>
      <c r="T296" s="869"/>
      <c r="U296" s="869"/>
      <c r="V296" s="869"/>
      <c r="W296" s="869"/>
      <c r="X296" s="869"/>
      <c r="Y296" s="869"/>
      <c r="Z296" s="869"/>
      <c r="AA296" s="869"/>
      <c r="AB296" s="869"/>
      <c r="AC296" s="870">
        <f>'O1'!AC296</f>
        <v>0</v>
      </c>
      <c r="AD296" s="870"/>
      <c r="AE296" s="870"/>
      <c r="AF296" s="782">
        <f>'O1'!AF296</f>
        <v>0</v>
      </c>
      <c r="AG296" s="782"/>
      <c r="AH296" s="782"/>
      <c r="AI296" s="782"/>
      <c r="AJ296" s="782"/>
      <c r="AK296" s="782">
        <f>'O2'!AK296</f>
        <v>0</v>
      </c>
      <c r="AL296" s="782"/>
      <c r="AM296" s="782"/>
      <c r="AN296" s="782"/>
      <c r="AO296" s="782"/>
      <c r="AP296" s="782"/>
      <c r="AQ296" s="782"/>
      <c r="AR296" s="851">
        <f t="shared" si="37"/>
        <v>0</v>
      </c>
      <c r="AS296" s="851"/>
      <c r="AT296" s="851"/>
      <c r="AU296" s="851"/>
      <c r="AV296" s="851"/>
      <c r="AW296" s="851"/>
      <c r="AX296" s="851"/>
      <c r="AY296" s="373">
        <f>'O1'!BI296</f>
        <v>0</v>
      </c>
      <c r="AZ296" s="709">
        <f t="shared" si="38"/>
        <v>0</v>
      </c>
      <c r="BA296" s="709"/>
      <c r="BB296" s="709"/>
      <c r="BC296" s="709"/>
      <c r="BD296" s="709"/>
      <c r="BE296" s="709">
        <f t="shared" si="39"/>
        <v>0</v>
      </c>
      <c r="BF296" s="709"/>
      <c r="BG296" s="709"/>
      <c r="BH296" s="709"/>
      <c r="BI296" s="709"/>
      <c r="BJ296" s="709"/>
      <c r="BK296" s="709"/>
      <c r="BL296" s="782">
        <f t="shared" si="40"/>
        <v>0</v>
      </c>
      <c r="BM296" s="782"/>
      <c r="BN296" s="782"/>
      <c r="BO296" s="782"/>
      <c r="BP296" s="782"/>
      <c r="BQ296" s="782"/>
      <c r="BR296" s="782"/>
      <c r="BS296" s="564">
        <f t="shared" si="41"/>
        <v>0</v>
      </c>
      <c r="BT296" s="178"/>
      <c r="BV296" s="211">
        <f t="shared" si="42"/>
        <v>2</v>
      </c>
      <c r="BW296" s="212" t="str">
        <f t="shared" si="43"/>
        <v/>
      </c>
      <c r="BX296" s="213" t="str">
        <f t="shared" si="44"/>
        <v xml:space="preserve"> </v>
      </c>
      <c r="BY296" s="199"/>
      <c r="BZ296" s="249">
        <f>IF(AND(AY296&lt;&gt;"R",AY296&lt;&gt;"C",AY296&lt;&gt;"CF",AY296&lt;&gt;"F")=TRUE,BL296*'Q3'!$CA$20,IF(BS296="R",BL296,0))</f>
        <v>0</v>
      </c>
      <c r="CA296" s="249">
        <f>IF(AND(AY296&lt;&gt;"R",AY296&lt;&gt;"C",AY296&lt;&gt;"CF",AY296&lt;&gt;"F")=TRUE,BL296*'Q3'!$CA$21,IF(BS296="C",BL296,0))</f>
        <v>0</v>
      </c>
      <c r="CB296" s="249">
        <f>IF(AND(AY296&lt;&gt;"R",AY296&lt;&gt;"C",AY296&lt;&gt;"CF",AY296&lt;&gt;"F")=TRUE,BL296*'Q3'!$CA$22,IF(BS296="CF",BL296,0))</f>
        <v>0</v>
      </c>
      <c r="CC296" s="249">
        <f>IF(AND(AY296&lt;&gt;"R",AY296&lt;&gt;"C",AY296&lt;&gt;"CF",AY296&lt;&gt;"F")=TRUE,BL296*'Q3'!$CA$23,IF(BS296="F",BL296,0))</f>
        <v>0</v>
      </c>
      <c r="CD296" s="478">
        <f t="shared" si="45"/>
        <v>0</v>
      </c>
      <c r="CE296" s="29">
        <f>'O2'!B296</f>
        <v>0</v>
      </c>
      <c r="CF296" s="29">
        <f>'O2'!G296</f>
        <v>0</v>
      </c>
      <c r="CG296" s="29">
        <f>'O2'!AC296</f>
        <v>0</v>
      </c>
    </row>
    <row r="297" spans="2:85" ht="9.9499999999999993" customHeight="1">
      <c r="B297" s="867">
        <f>'O1'!B297</f>
        <v>0</v>
      </c>
      <c r="C297" s="868"/>
      <c r="D297" s="868"/>
      <c r="E297" s="868"/>
      <c r="F297" s="868"/>
      <c r="G297" s="869">
        <f>'O1'!G297</f>
        <v>0</v>
      </c>
      <c r="H297" s="869"/>
      <c r="I297" s="869"/>
      <c r="J297" s="869"/>
      <c r="K297" s="869"/>
      <c r="L297" s="869"/>
      <c r="M297" s="869"/>
      <c r="N297" s="869"/>
      <c r="O297" s="869"/>
      <c r="P297" s="869"/>
      <c r="Q297" s="869"/>
      <c r="R297" s="869"/>
      <c r="S297" s="869"/>
      <c r="T297" s="869"/>
      <c r="U297" s="869"/>
      <c r="V297" s="869"/>
      <c r="W297" s="869"/>
      <c r="X297" s="869"/>
      <c r="Y297" s="869"/>
      <c r="Z297" s="869"/>
      <c r="AA297" s="869"/>
      <c r="AB297" s="869"/>
      <c r="AC297" s="870">
        <f>'O1'!AC297</f>
        <v>0</v>
      </c>
      <c r="AD297" s="870"/>
      <c r="AE297" s="870"/>
      <c r="AF297" s="782">
        <f>'O1'!AF297</f>
        <v>0</v>
      </c>
      <c r="AG297" s="782"/>
      <c r="AH297" s="782"/>
      <c r="AI297" s="782"/>
      <c r="AJ297" s="782"/>
      <c r="AK297" s="782">
        <f>'O2'!AK297</f>
        <v>0</v>
      </c>
      <c r="AL297" s="782"/>
      <c r="AM297" s="782"/>
      <c r="AN297" s="782"/>
      <c r="AO297" s="782"/>
      <c r="AP297" s="782"/>
      <c r="AQ297" s="782"/>
      <c r="AR297" s="851">
        <f t="shared" si="37"/>
        <v>0</v>
      </c>
      <c r="AS297" s="851"/>
      <c r="AT297" s="851"/>
      <c r="AU297" s="851"/>
      <c r="AV297" s="851"/>
      <c r="AW297" s="851"/>
      <c r="AX297" s="851"/>
      <c r="AY297" s="373">
        <f>'O1'!BI297</f>
        <v>0</v>
      </c>
      <c r="AZ297" s="709">
        <f t="shared" si="38"/>
        <v>0</v>
      </c>
      <c r="BA297" s="709"/>
      <c r="BB297" s="709"/>
      <c r="BC297" s="709"/>
      <c r="BD297" s="709"/>
      <c r="BE297" s="709">
        <f t="shared" si="39"/>
        <v>0</v>
      </c>
      <c r="BF297" s="709"/>
      <c r="BG297" s="709"/>
      <c r="BH297" s="709"/>
      <c r="BI297" s="709"/>
      <c r="BJ297" s="709"/>
      <c r="BK297" s="709"/>
      <c r="BL297" s="782">
        <f t="shared" si="40"/>
        <v>0</v>
      </c>
      <c r="BM297" s="782"/>
      <c r="BN297" s="782"/>
      <c r="BO297" s="782"/>
      <c r="BP297" s="782"/>
      <c r="BQ297" s="782"/>
      <c r="BR297" s="782"/>
      <c r="BS297" s="564">
        <f t="shared" si="41"/>
        <v>0</v>
      </c>
      <c r="BT297" s="178"/>
      <c r="BV297" s="211">
        <f t="shared" si="42"/>
        <v>2</v>
      </c>
      <c r="BW297" s="212" t="str">
        <f t="shared" si="43"/>
        <v/>
      </c>
      <c r="BX297" s="213" t="str">
        <f t="shared" si="44"/>
        <v xml:space="preserve"> </v>
      </c>
      <c r="BY297" s="199"/>
      <c r="BZ297" s="249">
        <f>IF(AND(AY297&lt;&gt;"R",AY297&lt;&gt;"C",AY297&lt;&gt;"CF",AY297&lt;&gt;"F")=TRUE,BL297*'Q3'!$CA$20,IF(BS297="R",BL297,0))</f>
        <v>0</v>
      </c>
      <c r="CA297" s="249">
        <f>IF(AND(AY297&lt;&gt;"R",AY297&lt;&gt;"C",AY297&lt;&gt;"CF",AY297&lt;&gt;"F")=TRUE,BL297*'Q3'!$CA$21,IF(BS297="C",BL297,0))</f>
        <v>0</v>
      </c>
      <c r="CB297" s="249">
        <f>IF(AND(AY297&lt;&gt;"R",AY297&lt;&gt;"C",AY297&lt;&gt;"CF",AY297&lt;&gt;"F")=TRUE,BL297*'Q3'!$CA$22,IF(BS297="CF",BL297,0))</f>
        <v>0</v>
      </c>
      <c r="CC297" s="249">
        <f>IF(AND(AY297&lt;&gt;"R",AY297&lt;&gt;"C",AY297&lt;&gt;"CF",AY297&lt;&gt;"F")=TRUE,BL297*'Q3'!$CA$23,IF(BS297="F",BL297,0))</f>
        <v>0</v>
      </c>
      <c r="CD297" s="478">
        <f t="shared" si="45"/>
        <v>0</v>
      </c>
      <c r="CE297" s="29">
        <f>'O2'!B297</f>
        <v>0</v>
      </c>
      <c r="CF297" s="29">
        <f>'O2'!G297</f>
        <v>0</v>
      </c>
      <c r="CG297" s="29">
        <f>'O2'!AC297</f>
        <v>0</v>
      </c>
    </row>
    <row r="298" spans="2:85" ht="9.9499999999999993" customHeight="1">
      <c r="B298" s="867">
        <f>'O1'!B298</f>
        <v>0</v>
      </c>
      <c r="C298" s="868"/>
      <c r="D298" s="868"/>
      <c r="E298" s="868"/>
      <c r="F298" s="868"/>
      <c r="G298" s="869">
        <f>'O1'!G298</f>
        <v>0</v>
      </c>
      <c r="H298" s="869"/>
      <c r="I298" s="869"/>
      <c r="J298" s="869"/>
      <c r="K298" s="869"/>
      <c r="L298" s="869"/>
      <c r="M298" s="869"/>
      <c r="N298" s="869"/>
      <c r="O298" s="869"/>
      <c r="P298" s="869"/>
      <c r="Q298" s="869"/>
      <c r="R298" s="869"/>
      <c r="S298" s="869"/>
      <c r="T298" s="869"/>
      <c r="U298" s="869"/>
      <c r="V298" s="869"/>
      <c r="W298" s="869"/>
      <c r="X298" s="869"/>
      <c r="Y298" s="869"/>
      <c r="Z298" s="869"/>
      <c r="AA298" s="869"/>
      <c r="AB298" s="869"/>
      <c r="AC298" s="870">
        <f>'O1'!AC298</f>
        <v>0</v>
      </c>
      <c r="AD298" s="870"/>
      <c r="AE298" s="870"/>
      <c r="AF298" s="782">
        <f>'O1'!AF298</f>
        <v>0</v>
      </c>
      <c r="AG298" s="782"/>
      <c r="AH298" s="782"/>
      <c r="AI298" s="782"/>
      <c r="AJ298" s="782"/>
      <c r="AK298" s="782">
        <f>'O2'!AK298</f>
        <v>0</v>
      </c>
      <c r="AL298" s="782"/>
      <c r="AM298" s="782"/>
      <c r="AN298" s="782"/>
      <c r="AO298" s="782"/>
      <c r="AP298" s="782"/>
      <c r="AQ298" s="782"/>
      <c r="AR298" s="851">
        <f t="shared" si="37"/>
        <v>0</v>
      </c>
      <c r="AS298" s="851"/>
      <c r="AT298" s="851"/>
      <c r="AU298" s="851"/>
      <c r="AV298" s="851"/>
      <c r="AW298" s="851"/>
      <c r="AX298" s="851"/>
      <c r="AY298" s="373">
        <f>'O1'!BI298</f>
        <v>0</v>
      </c>
      <c r="AZ298" s="709">
        <f t="shared" si="38"/>
        <v>0</v>
      </c>
      <c r="BA298" s="709"/>
      <c r="BB298" s="709"/>
      <c r="BC298" s="709"/>
      <c r="BD298" s="709"/>
      <c r="BE298" s="709">
        <f t="shared" si="39"/>
        <v>0</v>
      </c>
      <c r="BF298" s="709"/>
      <c r="BG298" s="709"/>
      <c r="BH298" s="709"/>
      <c r="BI298" s="709"/>
      <c r="BJ298" s="709"/>
      <c r="BK298" s="709"/>
      <c r="BL298" s="782">
        <f t="shared" si="40"/>
        <v>0</v>
      </c>
      <c r="BM298" s="782"/>
      <c r="BN298" s="782"/>
      <c r="BO298" s="782"/>
      <c r="BP298" s="782"/>
      <c r="BQ298" s="782"/>
      <c r="BR298" s="782"/>
      <c r="BS298" s="564">
        <f t="shared" si="41"/>
        <v>0</v>
      </c>
      <c r="BT298" s="178"/>
      <c r="BV298" s="211">
        <f t="shared" si="42"/>
        <v>2</v>
      </c>
      <c r="BW298" s="212" t="str">
        <f t="shared" si="43"/>
        <v/>
      </c>
      <c r="BX298" s="213" t="str">
        <f t="shared" si="44"/>
        <v xml:space="preserve"> </v>
      </c>
      <c r="BY298" s="199"/>
      <c r="BZ298" s="249">
        <f>IF(AND(AY298&lt;&gt;"R",AY298&lt;&gt;"C",AY298&lt;&gt;"CF",AY298&lt;&gt;"F")=TRUE,BL298*'Q3'!$CA$20,IF(BS298="R",BL298,0))</f>
        <v>0</v>
      </c>
      <c r="CA298" s="249">
        <f>IF(AND(AY298&lt;&gt;"R",AY298&lt;&gt;"C",AY298&lt;&gt;"CF",AY298&lt;&gt;"F")=TRUE,BL298*'Q3'!$CA$21,IF(BS298="C",BL298,0))</f>
        <v>0</v>
      </c>
      <c r="CB298" s="249">
        <f>IF(AND(AY298&lt;&gt;"R",AY298&lt;&gt;"C",AY298&lt;&gt;"CF",AY298&lt;&gt;"F")=TRUE,BL298*'Q3'!$CA$22,IF(BS298="CF",BL298,0))</f>
        <v>0</v>
      </c>
      <c r="CC298" s="249">
        <f>IF(AND(AY298&lt;&gt;"R",AY298&lt;&gt;"C",AY298&lt;&gt;"CF",AY298&lt;&gt;"F")=TRUE,BL298*'Q3'!$CA$23,IF(BS298="F",BL298,0))</f>
        <v>0</v>
      </c>
      <c r="CD298" s="478">
        <f t="shared" si="45"/>
        <v>0</v>
      </c>
      <c r="CE298" s="29">
        <f>'O2'!B298</f>
        <v>0</v>
      </c>
      <c r="CF298" s="29">
        <f>'O2'!G298</f>
        <v>0</v>
      </c>
      <c r="CG298" s="29">
        <f>'O2'!AC298</f>
        <v>0</v>
      </c>
    </row>
    <row r="299" spans="2:85" ht="9.9499999999999993" customHeight="1">
      <c r="B299" s="867">
        <f>'O1'!B299</f>
        <v>0</v>
      </c>
      <c r="C299" s="868"/>
      <c r="D299" s="868"/>
      <c r="E299" s="868"/>
      <c r="F299" s="868"/>
      <c r="G299" s="869">
        <f>'O1'!G299</f>
        <v>0</v>
      </c>
      <c r="H299" s="869"/>
      <c r="I299" s="869"/>
      <c r="J299" s="869"/>
      <c r="K299" s="869"/>
      <c r="L299" s="869"/>
      <c r="M299" s="869"/>
      <c r="N299" s="869"/>
      <c r="O299" s="869"/>
      <c r="P299" s="869"/>
      <c r="Q299" s="869"/>
      <c r="R299" s="869"/>
      <c r="S299" s="869"/>
      <c r="T299" s="869"/>
      <c r="U299" s="869"/>
      <c r="V299" s="869"/>
      <c r="W299" s="869"/>
      <c r="X299" s="869"/>
      <c r="Y299" s="869"/>
      <c r="Z299" s="869"/>
      <c r="AA299" s="869"/>
      <c r="AB299" s="869"/>
      <c r="AC299" s="870">
        <f>'O1'!AC299</f>
        <v>0</v>
      </c>
      <c r="AD299" s="870"/>
      <c r="AE299" s="870"/>
      <c r="AF299" s="782">
        <f>'O1'!AF299</f>
        <v>0</v>
      </c>
      <c r="AG299" s="782"/>
      <c r="AH299" s="782"/>
      <c r="AI299" s="782"/>
      <c r="AJ299" s="782"/>
      <c r="AK299" s="782">
        <f>'O2'!AK299</f>
        <v>0</v>
      </c>
      <c r="AL299" s="782"/>
      <c r="AM299" s="782"/>
      <c r="AN299" s="782"/>
      <c r="AO299" s="782"/>
      <c r="AP299" s="782"/>
      <c r="AQ299" s="782"/>
      <c r="AR299" s="851">
        <f t="shared" si="37"/>
        <v>0</v>
      </c>
      <c r="AS299" s="851"/>
      <c r="AT299" s="851"/>
      <c r="AU299" s="851"/>
      <c r="AV299" s="851"/>
      <c r="AW299" s="851"/>
      <c r="AX299" s="851"/>
      <c r="AY299" s="373">
        <f>'O1'!BI299</f>
        <v>0</v>
      </c>
      <c r="AZ299" s="709">
        <f t="shared" si="38"/>
        <v>0</v>
      </c>
      <c r="BA299" s="709"/>
      <c r="BB299" s="709"/>
      <c r="BC299" s="709"/>
      <c r="BD299" s="709"/>
      <c r="BE299" s="709">
        <f t="shared" si="39"/>
        <v>0</v>
      </c>
      <c r="BF299" s="709"/>
      <c r="BG299" s="709"/>
      <c r="BH299" s="709"/>
      <c r="BI299" s="709"/>
      <c r="BJ299" s="709"/>
      <c r="BK299" s="709"/>
      <c r="BL299" s="782">
        <f t="shared" si="40"/>
        <v>0</v>
      </c>
      <c r="BM299" s="782"/>
      <c r="BN299" s="782"/>
      <c r="BO299" s="782"/>
      <c r="BP299" s="782"/>
      <c r="BQ299" s="782"/>
      <c r="BR299" s="782"/>
      <c r="BS299" s="564">
        <f t="shared" si="41"/>
        <v>0</v>
      </c>
      <c r="BT299" s="178"/>
      <c r="BV299" s="211">
        <f t="shared" si="42"/>
        <v>2</v>
      </c>
      <c r="BW299" s="212" t="str">
        <f t="shared" si="43"/>
        <v/>
      </c>
      <c r="BX299" s="213" t="str">
        <f t="shared" si="44"/>
        <v xml:space="preserve"> </v>
      </c>
      <c r="BY299" s="199"/>
      <c r="BZ299" s="249">
        <f>IF(AND(AY299&lt;&gt;"R",AY299&lt;&gt;"C",AY299&lt;&gt;"CF",AY299&lt;&gt;"F")=TRUE,BL299*'Q3'!$CA$20,IF(BS299="R",BL299,0))</f>
        <v>0</v>
      </c>
      <c r="CA299" s="249">
        <f>IF(AND(AY299&lt;&gt;"R",AY299&lt;&gt;"C",AY299&lt;&gt;"CF",AY299&lt;&gt;"F")=TRUE,BL299*'Q3'!$CA$21,IF(BS299="C",BL299,0))</f>
        <v>0</v>
      </c>
      <c r="CB299" s="249">
        <f>IF(AND(AY299&lt;&gt;"R",AY299&lt;&gt;"C",AY299&lt;&gt;"CF",AY299&lt;&gt;"F")=TRUE,BL299*'Q3'!$CA$22,IF(BS299="CF",BL299,0))</f>
        <v>0</v>
      </c>
      <c r="CC299" s="249">
        <f>IF(AND(AY299&lt;&gt;"R",AY299&lt;&gt;"C",AY299&lt;&gt;"CF",AY299&lt;&gt;"F")=TRUE,BL299*'Q3'!$CA$23,IF(BS299="F",BL299,0))</f>
        <v>0</v>
      </c>
      <c r="CD299" s="478">
        <f t="shared" si="45"/>
        <v>0</v>
      </c>
      <c r="CE299" s="29">
        <f>'O2'!B299</f>
        <v>0</v>
      </c>
      <c r="CF299" s="29">
        <f>'O2'!G299</f>
        <v>0</v>
      </c>
      <c r="CG299" s="29">
        <f>'O2'!AC299</f>
        <v>0</v>
      </c>
    </row>
    <row r="300" spans="2:85" ht="9.9499999999999993" customHeight="1">
      <c r="B300" s="867">
        <f>'O1'!B300</f>
        <v>0</v>
      </c>
      <c r="C300" s="868"/>
      <c r="D300" s="868"/>
      <c r="E300" s="868"/>
      <c r="F300" s="868"/>
      <c r="G300" s="869">
        <f>'O1'!G300</f>
        <v>0</v>
      </c>
      <c r="H300" s="869"/>
      <c r="I300" s="869"/>
      <c r="J300" s="869"/>
      <c r="K300" s="869"/>
      <c r="L300" s="869"/>
      <c r="M300" s="869"/>
      <c r="N300" s="869"/>
      <c r="O300" s="869"/>
      <c r="P300" s="869"/>
      <c r="Q300" s="869"/>
      <c r="R300" s="869"/>
      <c r="S300" s="869"/>
      <c r="T300" s="869"/>
      <c r="U300" s="869"/>
      <c r="V300" s="869"/>
      <c r="W300" s="869"/>
      <c r="X300" s="869"/>
      <c r="Y300" s="869"/>
      <c r="Z300" s="869"/>
      <c r="AA300" s="869"/>
      <c r="AB300" s="869"/>
      <c r="AC300" s="870">
        <f>'O1'!AC300</f>
        <v>0</v>
      </c>
      <c r="AD300" s="870"/>
      <c r="AE300" s="870"/>
      <c r="AF300" s="782">
        <f>'O1'!AF300</f>
        <v>0</v>
      </c>
      <c r="AG300" s="782"/>
      <c r="AH300" s="782"/>
      <c r="AI300" s="782"/>
      <c r="AJ300" s="782"/>
      <c r="AK300" s="782">
        <f>'O2'!AK300</f>
        <v>0</v>
      </c>
      <c r="AL300" s="782"/>
      <c r="AM300" s="782"/>
      <c r="AN300" s="782"/>
      <c r="AO300" s="782"/>
      <c r="AP300" s="782"/>
      <c r="AQ300" s="782"/>
      <c r="AR300" s="851">
        <f t="shared" si="37"/>
        <v>0</v>
      </c>
      <c r="AS300" s="851"/>
      <c r="AT300" s="851"/>
      <c r="AU300" s="851"/>
      <c r="AV300" s="851"/>
      <c r="AW300" s="851"/>
      <c r="AX300" s="851"/>
      <c r="AY300" s="373">
        <f>'O1'!BI300</f>
        <v>0</v>
      </c>
      <c r="AZ300" s="709">
        <f t="shared" si="38"/>
        <v>0</v>
      </c>
      <c r="BA300" s="709"/>
      <c r="BB300" s="709"/>
      <c r="BC300" s="709"/>
      <c r="BD300" s="709"/>
      <c r="BE300" s="709">
        <f t="shared" si="39"/>
        <v>0</v>
      </c>
      <c r="BF300" s="709"/>
      <c r="BG300" s="709"/>
      <c r="BH300" s="709"/>
      <c r="BI300" s="709"/>
      <c r="BJ300" s="709"/>
      <c r="BK300" s="709"/>
      <c r="BL300" s="782">
        <f t="shared" si="40"/>
        <v>0</v>
      </c>
      <c r="BM300" s="782"/>
      <c r="BN300" s="782"/>
      <c r="BO300" s="782"/>
      <c r="BP300" s="782"/>
      <c r="BQ300" s="782"/>
      <c r="BR300" s="782"/>
      <c r="BS300" s="564">
        <f t="shared" si="41"/>
        <v>0</v>
      </c>
      <c r="BT300" s="178"/>
      <c r="BV300" s="211">
        <f t="shared" si="42"/>
        <v>2</v>
      </c>
      <c r="BW300" s="212" t="str">
        <f t="shared" si="43"/>
        <v/>
      </c>
      <c r="BX300" s="213" t="str">
        <f t="shared" si="44"/>
        <v xml:space="preserve"> </v>
      </c>
      <c r="BY300" s="199"/>
      <c r="BZ300" s="249">
        <f>IF(AND(AY300&lt;&gt;"R",AY300&lt;&gt;"C",AY300&lt;&gt;"CF",AY300&lt;&gt;"F")=TRUE,BL300*'Q3'!$CA$20,IF(BS300="R",BL300,0))</f>
        <v>0</v>
      </c>
      <c r="CA300" s="249">
        <f>IF(AND(AY300&lt;&gt;"R",AY300&lt;&gt;"C",AY300&lt;&gt;"CF",AY300&lt;&gt;"F")=TRUE,BL300*'Q3'!$CA$21,IF(BS300="C",BL300,0))</f>
        <v>0</v>
      </c>
      <c r="CB300" s="249">
        <f>IF(AND(AY300&lt;&gt;"R",AY300&lt;&gt;"C",AY300&lt;&gt;"CF",AY300&lt;&gt;"F")=TRUE,BL300*'Q3'!$CA$22,IF(BS300="CF",BL300,0))</f>
        <v>0</v>
      </c>
      <c r="CC300" s="249">
        <f>IF(AND(AY300&lt;&gt;"R",AY300&lt;&gt;"C",AY300&lt;&gt;"CF",AY300&lt;&gt;"F")=TRUE,BL300*'Q3'!$CA$23,IF(BS300="F",BL300,0))</f>
        <v>0</v>
      </c>
      <c r="CD300" s="478">
        <f t="shared" si="45"/>
        <v>0</v>
      </c>
      <c r="CE300" s="29">
        <f>'O2'!B300</f>
        <v>0</v>
      </c>
      <c r="CF300" s="29">
        <f>'O2'!G300</f>
        <v>0</v>
      </c>
      <c r="CG300" s="29">
        <f>'O2'!AC300</f>
        <v>0</v>
      </c>
    </row>
    <row r="301" spans="2:85" ht="9.9499999999999993" customHeight="1">
      <c r="B301" s="867">
        <f>'O1'!B301</f>
        <v>0</v>
      </c>
      <c r="C301" s="868"/>
      <c r="D301" s="868"/>
      <c r="E301" s="868"/>
      <c r="F301" s="868"/>
      <c r="G301" s="869">
        <f>'O1'!G301</f>
        <v>0</v>
      </c>
      <c r="H301" s="869"/>
      <c r="I301" s="869"/>
      <c r="J301" s="869"/>
      <c r="K301" s="869"/>
      <c r="L301" s="869"/>
      <c r="M301" s="869"/>
      <c r="N301" s="869"/>
      <c r="O301" s="869"/>
      <c r="P301" s="869"/>
      <c r="Q301" s="869"/>
      <c r="R301" s="869"/>
      <c r="S301" s="869"/>
      <c r="T301" s="869"/>
      <c r="U301" s="869"/>
      <c r="V301" s="869"/>
      <c r="W301" s="869"/>
      <c r="X301" s="869"/>
      <c r="Y301" s="869"/>
      <c r="Z301" s="869"/>
      <c r="AA301" s="869"/>
      <c r="AB301" s="869"/>
      <c r="AC301" s="870">
        <f>'O1'!AC301</f>
        <v>0</v>
      </c>
      <c r="AD301" s="870"/>
      <c r="AE301" s="870"/>
      <c r="AF301" s="782">
        <f>'O1'!AF301</f>
        <v>0</v>
      </c>
      <c r="AG301" s="782"/>
      <c r="AH301" s="782"/>
      <c r="AI301" s="782"/>
      <c r="AJ301" s="782"/>
      <c r="AK301" s="782">
        <f>'O2'!AK301</f>
        <v>0</v>
      </c>
      <c r="AL301" s="782"/>
      <c r="AM301" s="782"/>
      <c r="AN301" s="782"/>
      <c r="AO301" s="782"/>
      <c r="AP301" s="782"/>
      <c r="AQ301" s="782"/>
      <c r="AR301" s="851">
        <f t="shared" si="37"/>
        <v>0</v>
      </c>
      <c r="AS301" s="851"/>
      <c r="AT301" s="851"/>
      <c r="AU301" s="851"/>
      <c r="AV301" s="851"/>
      <c r="AW301" s="851"/>
      <c r="AX301" s="851"/>
      <c r="AY301" s="373">
        <f>'O1'!BI301</f>
        <v>0</v>
      </c>
      <c r="AZ301" s="709">
        <f t="shared" si="38"/>
        <v>0</v>
      </c>
      <c r="BA301" s="709"/>
      <c r="BB301" s="709"/>
      <c r="BC301" s="709"/>
      <c r="BD301" s="709"/>
      <c r="BE301" s="709">
        <f t="shared" si="39"/>
        <v>0</v>
      </c>
      <c r="BF301" s="709"/>
      <c r="BG301" s="709"/>
      <c r="BH301" s="709"/>
      <c r="BI301" s="709"/>
      <c r="BJ301" s="709"/>
      <c r="BK301" s="709"/>
      <c r="BL301" s="782">
        <f t="shared" si="40"/>
        <v>0</v>
      </c>
      <c r="BM301" s="782"/>
      <c r="BN301" s="782"/>
      <c r="BO301" s="782"/>
      <c r="BP301" s="782"/>
      <c r="BQ301" s="782"/>
      <c r="BR301" s="782"/>
      <c r="BS301" s="564">
        <f t="shared" si="41"/>
        <v>0</v>
      </c>
      <c r="BT301" s="178"/>
      <c r="BV301" s="211">
        <f t="shared" si="42"/>
        <v>2</v>
      </c>
      <c r="BW301" s="212" t="str">
        <f t="shared" si="43"/>
        <v/>
      </c>
      <c r="BX301" s="213" t="str">
        <f t="shared" si="44"/>
        <v xml:space="preserve"> </v>
      </c>
      <c r="BY301" s="199"/>
      <c r="BZ301" s="249">
        <f>IF(AND(AY301&lt;&gt;"R",AY301&lt;&gt;"C",AY301&lt;&gt;"CF",AY301&lt;&gt;"F")=TRUE,BL301*'Q3'!$CA$20,IF(BS301="R",BL301,0))</f>
        <v>0</v>
      </c>
      <c r="CA301" s="249">
        <f>IF(AND(AY301&lt;&gt;"R",AY301&lt;&gt;"C",AY301&lt;&gt;"CF",AY301&lt;&gt;"F")=TRUE,BL301*'Q3'!$CA$21,IF(BS301="C",BL301,0))</f>
        <v>0</v>
      </c>
      <c r="CB301" s="249">
        <f>IF(AND(AY301&lt;&gt;"R",AY301&lt;&gt;"C",AY301&lt;&gt;"CF",AY301&lt;&gt;"F")=TRUE,BL301*'Q3'!$CA$22,IF(BS301="CF",BL301,0))</f>
        <v>0</v>
      </c>
      <c r="CC301" s="249">
        <f>IF(AND(AY301&lt;&gt;"R",AY301&lt;&gt;"C",AY301&lt;&gt;"CF",AY301&lt;&gt;"F")=TRUE,BL301*'Q3'!$CA$23,IF(BS301="F",BL301,0))</f>
        <v>0</v>
      </c>
      <c r="CD301" s="478">
        <f t="shared" si="45"/>
        <v>0</v>
      </c>
      <c r="CE301" s="29">
        <f>'O2'!B301</f>
        <v>0</v>
      </c>
      <c r="CF301" s="29">
        <f>'O2'!G301</f>
        <v>0</v>
      </c>
      <c r="CG301" s="29">
        <f>'O2'!AC301</f>
        <v>0</v>
      </c>
    </row>
    <row r="302" spans="2:85" ht="9.9499999999999993" customHeight="1">
      <c r="B302" s="867">
        <f>'O1'!B302</f>
        <v>0</v>
      </c>
      <c r="C302" s="868"/>
      <c r="D302" s="868"/>
      <c r="E302" s="868"/>
      <c r="F302" s="868"/>
      <c r="G302" s="869">
        <f>'O1'!G302</f>
        <v>0</v>
      </c>
      <c r="H302" s="869"/>
      <c r="I302" s="869"/>
      <c r="J302" s="869"/>
      <c r="K302" s="869"/>
      <c r="L302" s="869"/>
      <c r="M302" s="869"/>
      <c r="N302" s="869"/>
      <c r="O302" s="869"/>
      <c r="P302" s="869"/>
      <c r="Q302" s="869"/>
      <c r="R302" s="869"/>
      <c r="S302" s="869"/>
      <c r="T302" s="869"/>
      <c r="U302" s="869"/>
      <c r="V302" s="869"/>
      <c r="W302" s="869"/>
      <c r="X302" s="869"/>
      <c r="Y302" s="869"/>
      <c r="Z302" s="869"/>
      <c r="AA302" s="869"/>
      <c r="AB302" s="869"/>
      <c r="AC302" s="870">
        <f>'O1'!AC302</f>
        <v>0</v>
      </c>
      <c r="AD302" s="870"/>
      <c r="AE302" s="870"/>
      <c r="AF302" s="782">
        <f>'O1'!AF302</f>
        <v>0</v>
      </c>
      <c r="AG302" s="782"/>
      <c r="AH302" s="782"/>
      <c r="AI302" s="782"/>
      <c r="AJ302" s="782"/>
      <c r="AK302" s="782">
        <f>'O2'!AK302</f>
        <v>0</v>
      </c>
      <c r="AL302" s="782"/>
      <c r="AM302" s="782"/>
      <c r="AN302" s="782"/>
      <c r="AO302" s="782"/>
      <c r="AP302" s="782"/>
      <c r="AQ302" s="782"/>
      <c r="AR302" s="851">
        <f t="shared" si="37"/>
        <v>0</v>
      </c>
      <c r="AS302" s="851"/>
      <c r="AT302" s="851"/>
      <c r="AU302" s="851"/>
      <c r="AV302" s="851"/>
      <c r="AW302" s="851"/>
      <c r="AX302" s="851"/>
      <c r="AY302" s="373">
        <f>'O1'!BI302</f>
        <v>0</v>
      </c>
      <c r="AZ302" s="709">
        <f t="shared" si="38"/>
        <v>0</v>
      </c>
      <c r="BA302" s="709"/>
      <c r="BB302" s="709"/>
      <c r="BC302" s="709"/>
      <c r="BD302" s="709"/>
      <c r="BE302" s="709">
        <f t="shared" si="39"/>
        <v>0</v>
      </c>
      <c r="BF302" s="709"/>
      <c r="BG302" s="709"/>
      <c r="BH302" s="709"/>
      <c r="BI302" s="709"/>
      <c r="BJ302" s="709"/>
      <c r="BK302" s="709"/>
      <c r="BL302" s="782">
        <f t="shared" si="40"/>
        <v>0</v>
      </c>
      <c r="BM302" s="782"/>
      <c r="BN302" s="782"/>
      <c r="BO302" s="782"/>
      <c r="BP302" s="782"/>
      <c r="BQ302" s="782"/>
      <c r="BR302" s="782"/>
      <c r="BS302" s="564">
        <f t="shared" si="41"/>
        <v>0</v>
      </c>
      <c r="BT302" s="178"/>
      <c r="BV302" s="211">
        <f t="shared" si="42"/>
        <v>2</v>
      </c>
      <c r="BW302" s="212" t="str">
        <f t="shared" si="43"/>
        <v/>
      </c>
      <c r="BX302" s="213" t="str">
        <f t="shared" si="44"/>
        <v xml:space="preserve"> </v>
      </c>
      <c r="BY302" s="199"/>
      <c r="BZ302" s="249">
        <f>IF(AND(AY302&lt;&gt;"R",AY302&lt;&gt;"C",AY302&lt;&gt;"CF",AY302&lt;&gt;"F")=TRUE,BL302*'Q3'!$CA$20,IF(BS302="R",BL302,0))</f>
        <v>0</v>
      </c>
      <c r="CA302" s="249">
        <f>IF(AND(AY302&lt;&gt;"R",AY302&lt;&gt;"C",AY302&lt;&gt;"CF",AY302&lt;&gt;"F")=TRUE,BL302*'Q3'!$CA$21,IF(BS302="C",BL302,0))</f>
        <v>0</v>
      </c>
      <c r="CB302" s="249">
        <f>IF(AND(AY302&lt;&gt;"R",AY302&lt;&gt;"C",AY302&lt;&gt;"CF",AY302&lt;&gt;"F")=TRUE,BL302*'Q3'!$CA$22,IF(BS302="CF",BL302,0))</f>
        <v>0</v>
      </c>
      <c r="CC302" s="249">
        <f>IF(AND(AY302&lt;&gt;"R",AY302&lt;&gt;"C",AY302&lt;&gt;"CF",AY302&lt;&gt;"F")=TRUE,BL302*'Q3'!$CA$23,IF(BS302="F",BL302,0))</f>
        <v>0</v>
      </c>
      <c r="CD302" s="478">
        <f t="shared" si="45"/>
        <v>0</v>
      </c>
      <c r="CE302" s="29">
        <f>'O2'!B302</f>
        <v>0</v>
      </c>
      <c r="CF302" s="29">
        <f>'O2'!G302</f>
        <v>0</v>
      </c>
      <c r="CG302" s="29">
        <f>'O2'!AC302</f>
        <v>0</v>
      </c>
    </row>
    <row r="303" spans="2:85" ht="9.9499999999999993" customHeight="1">
      <c r="B303" s="867">
        <f>'O1'!B303</f>
        <v>0</v>
      </c>
      <c r="C303" s="868"/>
      <c r="D303" s="868"/>
      <c r="E303" s="868"/>
      <c r="F303" s="868"/>
      <c r="G303" s="869">
        <f>'O1'!G303</f>
        <v>0</v>
      </c>
      <c r="H303" s="869"/>
      <c r="I303" s="869"/>
      <c r="J303" s="869"/>
      <c r="K303" s="869"/>
      <c r="L303" s="869"/>
      <c r="M303" s="869"/>
      <c r="N303" s="869"/>
      <c r="O303" s="869"/>
      <c r="P303" s="869"/>
      <c r="Q303" s="869"/>
      <c r="R303" s="869"/>
      <c r="S303" s="869"/>
      <c r="T303" s="869"/>
      <c r="U303" s="869"/>
      <c r="V303" s="869"/>
      <c r="W303" s="869"/>
      <c r="X303" s="869"/>
      <c r="Y303" s="869"/>
      <c r="Z303" s="869"/>
      <c r="AA303" s="869"/>
      <c r="AB303" s="869"/>
      <c r="AC303" s="870">
        <f>'O1'!AC303</f>
        <v>0</v>
      </c>
      <c r="AD303" s="870"/>
      <c r="AE303" s="870"/>
      <c r="AF303" s="782">
        <f>'O1'!AF303</f>
        <v>0</v>
      </c>
      <c r="AG303" s="782"/>
      <c r="AH303" s="782"/>
      <c r="AI303" s="782"/>
      <c r="AJ303" s="782"/>
      <c r="AK303" s="782">
        <f>'O2'!AK303</f>
        <v>0</v>
      </c>
      <c r="AL303" s="782"/>
      <c r="AM303" s="782"/>
      <c r="AN303" s="782"/>
      <c r="AO303" s="782"/>
      <c r="AP303" s="782"/>
      <c r="AQ303" s="782"/>
      <c r="AR303" s="851">
        <f t="shared" si="37"/>
        <v>0</v>
      </c>
      <c r="AS303" s="851"/>
      <c r="AT303" s="851"/>
      <c r="AU303" s="851"/>
      <c r="AV303" s="851"/>
      <c r="AW303" s="851"/>
      <c r="AX303" s="851"/>
      <c r="AY303" s="373">
        <f>'O1'!BI303</f>
        <v>0</v>
      </c>
      <c r="AZ303" s="709">
        <f t="shared" si="38"/>
        <v>0</v>
      </c>
      <c r="BA303" s="709"/>
      <c r="BB303" s="709"/>
      <c r="BC303" s="709"/>
      <c r="BD303" s="709"/>
      <c r="BE303" s="709">
        <f t="shared" si="39"/>
        <v>0</v>
      </c>
      <c r="BF303" s="709"/>
      <c r="BG303" s="709"/>
      <c r="BH303" s="709"/>
      <c r="BI303" s="709"/>
      <c r="BJ303" s="709"/>
      <c r="BK303" s="709"/>
      <c r="BL303" s="782">
        <f t="shared" si="40"/>
        <v>0</v>
      </c>
      <c r="BM303" s="782"/>
      <c r="BN303" s="782"/>
      <c r="BO303" s="782"/>
      <c r="BP303" s="782"/>
      <c r="BQ303" s="782"/>
      <c r="BR303" s="782"/>
      <c r="BS303" s="564">
        <f t="shared" si="41"/>
        <v>0</v>
      </c>
      <c r="BT303" s="178"/>
      <c r="BV303" s="211">
        <f t="shared" si="42"/>
        <v>2</v>
      </c>
      <c r="BW303" s="212" t="str">
        <f t="shared" si="43"/>
        <v/>
      </c>
      <c r="BX303" s="213" t="str">
        <f t="shared" si="44"/>
        <v xml:space="preserve"> </v>
      </c>
      <c r="BY303" s="199"/>
      <c r="BZ303" s="249">
        <f>IF(AND(AY303&lt;&gt;"R",AY303&lt;&gt;"C",AY303&lt;&gt;"CF",AY303&lt;&gt;"F")=TRUE,BL303*'Q3'!$CA$20,IF(BS303="R",BL303,0))</f>
        <v>0</v>
      </c>
      <c r="CA303" s="249">
        <f>IF(AND(AY303&lt;&gt;"R",AY303&lt;&gt;"C",AY303&lt;&gt;"CF",AY303&lt;&gt;"F")=TRUE,BL303*'Q3'!$CA$21,IF(BS303="C",BL303,0))</f>
        <v>0</v>
      </c>
      <c r="CB303" s="249">
        <f>IF(AND(AY303&lt;&gt;"R",AY303&lt;&gt;"C",AY303&lt;&gt;"CF",AY303&lt;&gt;"F")=TRUE,BL303*'Q3'!$CA$22,IF(BS303="CF",BL303,0))</f>
        <v>0</v>
      </c>
      <c r="CC303" s="249">
        <f>IF(AND(AY303&lt;&gt;"R",AY303&lt;&gt;"C",AY303&lt;&gt;"CF",AY303&lt;&gt;"F")=TRUE,BL303*'Q3'!$CA$23,IF(BS303="F",BL303,0))</f>
        <v>0</v>
      </c>
      <c r="CD303" s="478">
        <f t="shared" si="45"/>
        <v>0</v>
      </c>
      <c r="CE303" s="29">
        <f>'O2'!B303</f>
        <v>0</v>
      </c>
      <c r="CF303" s="29">
        <f>'O2'!G303</f>
        <v>0</v>
      </c>
      <c r="CG303" s="29">
        <f>'O2'!AC303</f>
        <v>0</v>
      </c>
    </row>
    <row r="304" spans="2:85" ht="9.9499999999999993" customHeight="1">
      <c r="B304" s="867">
        <f>'O1'!B304</f>
        <v>0</v>
      </c>
      <c r="C304" s="868"/>
      <c r="D304" s="868"/>
      <c r="E304" s="868"/>
      <c r="F304" s="868"/>
      <c r="G304" s="869">
        <f>'O1'!G304</f>
        <v>0</v>
      </c>
      <c r="H304" s="869"/>
      <c r="I304" s="869"/>
      <c r="J304" s="869"/>
      <c r="K304" s="869"/>
      <c r="L304" s="869"/>
      <c r="M304" s="869"/>
      <c r="N304" s="869"/>
      <c r="O304" s="869"/>
      <c r="P304" s="869"/>
      <c r="Q304" s="869"/>
      <c r="R304" s="869"/>
      <c r="S304" s="869"/>
      <c r="T304" s="869"/>
      <c r="U304" s="869"/>
      <c r="V304" s="869"/>
      <c r="W304" s="869"/>
      <c r="X304" s="869"/>
      <c r="Y304" s="869"/>
      <c r="Z304" s="869"/>
      <c r="AA304" s="869"/>
      <c r="AB304" s="869"/>
      <c r="AC304" s="870">
        <f>'O1'!AC304</f>
        <v>0</v>
      </c>
      <c r="AD304" s="870"/>
      <c r="AE304" s="870"/>
      <c r="AF304" s="782">
        <f>'O1'!AF304</f>
        <v>0</v>
      </c>
      <c r="AG304" s="782"/>
      <c r="AH304" s="782"/>
      <c r="AI304" s="782"/>
      <c r="AJ304" s="782"/>
      <c r="AK304" s="782">
        <f>'O2'!AK304</f>
        <v>0</v>
      </c>
      <c r="AL304" s="782"/>
      <c r="AM304" s="782"/>
      <c r="AN304" s="782"/>
      <c r="AO304" s="782"/>
      <c r="AP304" s="782"/>
      <c r="AQ304" s="782"/>
      <c r="AR304" s="851">
        <f t="shared" si="37"/>
        <v>0</v>
      </c>
      <c r="AS304" s="851"/>
      <c r="AT304" s="851"/>
      <c r="AU304" s="851"/>
      <c r="AV304" s="851"/>
      <c r="AW304" s="851"/>
      <c r="AX304" s="851"/>
      <c r="AY304" s="373">
        <f>'O1'!BI304</f>
        <v>0</v>
      </c>
      <c r="AZ304" s="709">
        <f t="shared" si="38"/>
        <v>0</v>
      </c>
      <c r="BA304" s="709"/>
      <c r="BB304" s="709"/>
      <c r="BC304" s="709"/>
      <c r="BD304" s="709"/>
      <c r="BE304" s="709">
        <f t="shared" si="39"/>
        <v>0</v>
      </c>
      <c r="BF304" s="709"/>
      <c r="BG304" s="709"/>
      <c r="BH304" s="709"/>
      <c r="BI304" s="709"/>
      <c r="BJ304" s="709"/>
      <c r="BK304" s="709"/>
      <c r="BL304" s="782">
        <f t="shared" si="40"/>
        <v>0</v>
      </c>
      <c r="BM304" s="782"/>
      <c r="BN304" s="782"/>
      <c r="BO304" s="782"/>
      <c r="BP304" s="782"/>
      <c r="BQ304" s="782"/>
      <c r="BR304" s="782"/>
      <c r="BS304" s="564">
        <f t="shared" si="41"/>
        <v>0</v>
      </c>
      <c r="BT304" s="178"/>
      <c r="BV304" s="211">
        <f t="shared" si="42"/>
        <v>2</v>
      </c>
      <c r="BW304" s="212" t="str">
        <f t="shared" si="43"/>
        <v/>
      </c>
      <c r="BX304" s="213" t="str">
        <f t="shared" si="44"/>
        <v xml:space="preserve"> </v>
      </c>
      <c r="BY304" s="199"/>
      <c r="BZ304" s="249">
        <f>IF(AND(AY304&lt;&gt;"R",AY304&lt;&gt;"C",AY304&lt;&gt;"CF",AY304&lt;&gt;"F")=TRUE,BL304*'Q3'!$CA$20,IF(BS304="R",BL304,0))</f>
        <v>0</v>
      </c>
      <c r="CA304" s="249">
        <f>IF(AND(AY304&lt;&gt;"R",AY304&lt;&gt;"C",AY304&lt;&gt;"CF",AY304&lt;&gt;"F")=TRUE,BL304*'Q3'!$CA$21,IF(BS304="C",BL304,0))</f>
        <v>0</v>
      </c>
      <c r="CB304" s="249">
        <f>IF(AND(AY304&lt;&gt;"R",AY304&lt;&gt;"C",AY304&lt;&gt;"CF",AY304&lt;&gt;"F")=TRUE,BL304*'Q3'!$CA$22,IF(BS304="CF",BL304,0))</f>
        <v>0</v>
      </c>
      <c r="CC304" s="249">
        <f>IF(AND(AY304&lt;&gt;"R",AY304&lt;&gt;"C",AY304&lt;&gt;"CF",AY304&lt;&gt;"F")=TRUE,BL304*'Q3'!$CA$23,IF(BS304="F",BL304,0))</f>
        <v>0</v>
      </c>
      <c r="CD304" s="478">
        <f t="shared" si="45"/>
        <v>0</v>
      </c>
      <c r="CE304" s="29">
        <f>'O2'!B304</f>
        <v>0</v>
      </c>
      <c r="CF304" s="29">
        <f>'O2'!G304</f>
        <v>0</v>
      </c>
      <c r="CG304" s="29">
        <f>'O2'!AC304</f>
        <v>0</v>
      </c>
    </row>
    <row r="305" spans="1:85" ht="9.9499999999999993" customHeight="1">
      <c r="B305" s="867">
        <f>'O1'!B305</f>
        <v>0</v>
      </c>
      <c r="C305" s="868"/>
      <c r="D305" s="868"/>
      <c r="E305" s="868"/>
      <c r="F305" s="868"/>
      <c r="G305" s="869">
        <f>'O1'!G305</f>
        <v>0</v>
      </c>
      <c r="H305" s="869"/>
      <c r="I305" s="869"/>
      <c r="J305" s="869"/>
      <c r="K305" s="869"/>
      <c r="L305" s="869"/>
      <c r="M305" s="869"/>
      <c r="N305" s="869"/>
      <c r="O305" s="869"/>
      <c r="P305" s="869"/>
      <c r="Q305" s="869"/>
      <c r="R305" s="869"/>
      <c r="S305" s="869"/>
      <c r="T305" s="869"/>
      <c r="U305" s="869"/>
      <c r="V305" s="869"/>
      <c r="W305" s="869"/>
      <c r="X305" s="869"/>
      <c r="Y305" s="869"/>
      <c r="Z305" s="869"/>
      <c r="AA305" s="869"/>
      <c r="AB305" s="869"/>
      <c r="AC305" s="870">
        <f>'O1'!AC305</f>
        <v>0</v>
      </c>
      <c r="AD305" s="870"/>
      <c r="AE305" s="870"/>
      <c r="AF305" s="782">
        <f>'O1'!AF305</f>
        <v>0</v>
      </c>
      <c r="AG305" s="782"/>
      <c r="AH305" s="782"/>
      <c r="AI305" s="782"/>
      <c r="AJ305" s="782"/>
      <c r="AK305" s="782">
        <f>'O2'!AK305</f>
        <v>0</v>
      </c>
      <c r="AL305" s="782"/>
      <c r="AM305" s="782"/>
      <c r="AN305" s="782"/>
      <c r="AO305" s="782"/>
      <c r="AP305" s="782"/>
      <c r="AQ305" s="782"/>
      <c r="AR305" s="851">
        <f t="shared" si="37"/>
        <v>0</v>
      </c>
      <c r="AS305" s="851"/>
      <c r="AT305" s="851"/>
      <c r="AU305" s="851"/>
      <c r="AV305" s="851"/>
      <c r="AW305" s="851"/>
      <c r="AX305" s="851"/>
      <c r="AY305" s="373">
        <f>'O1'!BI305</f>
        <v>0</v>
      </c>
      <c r="AZ305" s="709">
        <f t="shared" si="38"/>
        <v>0</v>
      </c>
      <c r="BA305" s="709"/>
      <c r="BB305" s="709"/>
      <c r="BC305" s="709"/>
      <c r="BD305" s="709"/>
      <c r="BE305" s="709">
        <f t="shared" si="39"/>
        <v>0</v>
      </c>
      <c r="BF305" s="709"/>
      <c r="BG305" s="709"/>
      <c r="BH305" s="709"/>
      <c r="BI305" s="709"/>
      <c r="BJ305" s="709"/>
      <c r="BK305" s="709"/>
      <c r="BL305" s="782">
        <f t="shared" si="40"/>
        <v>0</v>
      </c>
      <c r="BM305" s="782"/>
      <c r="BN305" s="782"/>
      <c r="BO305" s="782"/>
      <c r="BP305" s="782"/>
      <c r="BQ305" s="782"/>
      <c r="BR305" s="782"/>
      <c r="BS305" s="564">
        <f t="shared" si="41"/>
        <v>0</v>
      </c>
      <c r="BT305" s="178"/>
      <c r="BV305" s="211">
        <f t="shared" si="42"/>
        <v>2</v>
      </c>
      <c r="BW305" s="212" t="str">
        <f t="shared" si="43"/>
        <v/>
      </c>
      <c r="BX305" s="213" t="str">
        <f t="shared" si="44"/>
        <v xml:space="preserve"> </v>
      </c>
      <c r="BY305" s="199"/>
      <c r="BZ305" s="249">
        <f>IF(AND(AY305&lt;&gt;"R",AY305&lt;&gt;"C",AY305&lt;&gt;"CF",AY305&lt;&gt;"F")=TRUE,BL305*'Q3'!$CA$20,IF(BS305="R",BL305,0))</f>
        <v>0</v>
      </c>
      <c r="CA305" s="249">
        <f>IF(AND(AY305&lt;&gt;"R",AY305&lt;&gt;"C",AY305&lt;&gt;"CF",AY305&lt;&gt;"F")=TRUE,BL305*'Q3'!$CA$21,IF(BS305="C",BL305,0))</f>
        <v>0</v>
      </c>
      <c r="CB305" s="249">
        <f>IF(AND(AY305&lt;&gt;"R",AY305&lt;&gt;"C",AY305&lt;&gt;"CF",AY305&lt;&gt;"F")=TRUE,BL305*'Q3'!$CA$22,IF(BS305="CF",BL305,0))</f>
        <v>0</v>
      </c>
      <c r="CC305" s="249">
        <f>IF(AND(AY305&lt;&gt;"R",AY305&lt;&gt;"C",AY305&lt;&gt;"CF",AY305&lt;&gt;"F")=TRUE,BL305*'Q3'!$CA$23,IF(BS305="F",BL305,0))</f>
        <v>0</v>
      </c>
      <c r="CD305" s="478">
        <f t="shared" si="45"/>
        <v>0</v>
      </c>
      <c r="CE305" s="29">
        <f>'O2'!B305</f>
        <v>0</v>
      </c>
      <c r="CF305" s="29">
        <f>'O2'!G305</f>
        <v>0</v>
      </c>
      <c r="CG305" s="29">
        <f>'O2'!AC305</f>
        <v>0</v>
      </c>
    </row>
    <row r="306" spans="1:85" ht="9.9499999999999993" customHeight="1">
      <c r="B306" s="867">
        <f>'O1'!B306</f>
        <v>0</v>
      </c>
      <c r="C306" s="868"/>
      <c r="D306" s="868"/>
      <c r="E306" s="868"/>
      <c r="F306" s="868"/>
      <c r="G306" s="869">
        <f>'O1'!G306</f>
        <v>0</v>
      </c>
      <c r="H306" s="869"/>
      <c r="I306" s="869"/>
      <c r="J306" s="869"/>
      <c r="K306" s="869"/>
      <c r="L306" s="869"/>
      <c r="M306" s="869"/>
      <c r="N306" s="869"/>
      <c r="O306" s="869"/>
      <c r="P306" s="869"/>
      <c r="Q306" s="869"/>
      <c r="R306" s="869"/>
      <c r="S306" s="869"/>
      <c r="T306" s="869"/>
      <c r="U306" s="869"/>
      <c r="V306" s="869"/>
      <c r="W306" s="869"/>
      <c r="X306" s="869"/>
      <c r="Y306" s="869"/>
      <c r="Z306" s="869"/>
      <c r="AA306" s="869"/>
      <c r="AB306" s="869"/>
      <c r="AC306" s="870">
        <f>'O1'!AC306</f>
        <v>0</v>
      </c>
      <c r="AD306" s="870"/>
      <c r="AE306" s="870"/>
      <c r="AF306" s="782">
        <f>'O1'!AF306</f>
        <v>0</v>
      </c>
      <c r="AG306" s="782"/>
      <c r="AH306" s="782"/>
      <c r="AI306" s="782"/>
      <c r="AJ306" s="782"/>
      <c r="AK306" s="782">
        <f>'O2'!AK306</f>
        <v>0</v>
      </c>
      <c r="AL306" s="782"/>
      <c r="AM306" s="782"/>
      <c r="AN306" s="782"/>
      <c r="AO306" s="782"/>
      <c r="AP306" s="782"/>
      <c r="AQ306" s="782"/>
      <c r="AR306" s="851">
        <f t="shared" si="37"/>
        <v>0</v>
      </c>
      <c r="AS306" s="851"/>
      <c r="AT306" s="851"/>
      <c r="AU306" s="851"/>
      <c r="AV306" s="851"/>
      <c r="AW306" s="851"/>
      <c r="AX306" s="851"/>
      <c r="AY306" s="373">
        <f>'O1'!BI306</f>
        <v>0</v>
      </c>
      <c r="AZ306" s="709">
        <f t="shared" si="38"/>
        <v>0</v>
      </c>
      <c r="BA306" s="709"/>
      <c r="BB306" s="709"/>
      <c r="BC306" s="709"/>
      <c r="BD306" s="709"/>
      <c r="BE306" s="709">
        <f t="shared" si="39"/>
        <v>0</v>
      </c>
      <c r="BF306" s="709"/>
      <c r="BG306" s="709"/>
      <c r="BH306" s="709"/>
      <c r="BI306" s="709"/>
      <c r="BJ306" s="709"/>
      <c r="BK306" s="709"/>
      <c r="BL306" s="782">
        <f t="shared" si="40"/>
        <v>0</v>
      </c>
      <c r="BM306" s="782"/>
      <c r="BN306" s="782"/>
      <c r="BO306" s="782"/>
      <c r="BP306" s="782"/>
      <c r="BQ306" s="782"/>
      <c r="BR306" s="782"/>
      <c r="BS306" s="564">
        <f t="shared" si="41"/>
        <v>0</v>
      </c>
      <c r="BT306" s="178"/>
      <c r="BV306" s="211">
        <f t="shared" si="42"/>
        <v>2</v>
      </c>
      <c r="BW306" s="212" t="str">
        <f t="shared" si="43"/>
        <v/>
      </c>
      <c r="BX306" s="213" t="str">
        <f t="shared" si="44"/>
        <v xml:space="preserve"> </v>
      </c>
      <c r="BY306" s="199"/>
      <c r="BZ306" s="249">
        <f>IF(AND(AY306&lt;&gt;"R",AY306&lt;&gt;"C",AY306&lt;&gt;"CF",AY306&lt;&gt;"F")=TRUE,BL306*'Q3'!$CA$20,IF(BS306="R",BL306,0))</f>
        <v>0</v>
      </c>
      <c r="CA306" s="249">
        <f>IF(AND(AY306&lt;&gt;"R",AY306&lt;&gt;"C",AY306&lt;&gt;"CF",AY306&lt;&gt;"F")=TRUE,BL306*'Q3'!$CA$21,IF(BS306="C",BL306,0))</f>
        <v>0</v>
      </c>
      <c r="CB306" s="249">
        <f>IF(AND(AY306&lt;&gt;"R",AY306&lt;&gt;"C",AY306&lt;&gt;"CF",AY306&lt;&gt;"F")=TRUE,BL306*'Q3'!$CA$22,IF(BS306="CF",BL306,0))</f>
        <v>0</v>
      </c>
      <c r="CC306" s="249">
        <f>IF(AND(AY306&lt;&gt;"R",AY306&lt;&gt;"C",AY306&lt;&gt;"CF",AY306&lt;&gt;"F")=TRUE,BL306*'Q3'!$CA$23,IF(BS306="F",BL306,0))</f>
        <v>0</v>
      </c>
      <c r="CD306" s="478">
        <f t="shared" si="45"/>
        <v>0</v>
      </c>
      <c r="CE306" s="29">
        <f>'O2'!B306</f>
        <v>0</v>
      </c>
      <c r="CF306" s="29">
        <f>'O2'!G306</f>
        <v>0</v>
      </c>
      <c r="CG306" s="29">
        <f>'O2'!AC306</f>
        <v>0</v>
      </c>
    </row>
    <row r="307" spans="1:85" ht="9.9499999999999993" customHeight="1">
      <c r="B307" s="867">
        <f>'O1'!B307</f>
        <v>0</v>
      </c>
      <c r="C307" s="868"/>
      <c r="D307" s="868"/>
      <c r="E307" s="868"/>
      <c r="F307" s="868"/>
      <c r="G307" s="869">
        <f>'O1'!G307</f>
        <v>0</v>
      </c>
      <c r="H307" s="869"/>
      <c r="I307" s="869"/>
      <c r="J307" s="869"/>
      <c r="K307" s="869"/>
      <c r="L307" s="869"/>
      <c r="M307" s="869"/>
      <c r="N307" s="869"/>
      <c r="O307" s="869"/>
      <c r="P307" s="869"/>
      <c r="Q307" s="869"/>
      <c r="R307" s="869"/>
      <c r="S307" s="869"/>
      <c r="T307" s="869"/>
      <c r="U307" s="869"/>
      <c r="V307" s="869"/>
      <c r="W307" s="869"/>
      <c r="X307" s="869"/>
      <c r="Y307" s="869"/>
      <c r="Z307" s="869"/>
      <c r="AA307" s="869"/>
      <c r="AB307" s="869"/>
      <c r="AC307" s="870">
        <f>'O1'!AC307</f>
        <v>0</v>
      </c>
      <c r="AD307" s="870"/>
      <c r="AE307" s="870"/>
      <c r="AF307" s="782">
        <f>'O1'!AF307</f>
        <v>0</v>
      </c>
      <c r="AG307" s="782"/>
      <c r="AH307" s="782"/>
      <c r="AI307" s="782"/>
      <c r="AJ307" s="782"/>
      <c r="AK307" s="782">
        <f>'O2'!AK307</f>
        <v>0</v>
      </c>
      <c r="AL307" s="782"/>
      <c r="AM307" s="782"/>
      <c r="AN307" s="782"/>
      <c r="AO307" s="782"/>
      <c r="AP307" s="782"/>
      <c r="AQ307" s="782"/>
      <c r="AR307" s="851">
        <f t="shared" si="37"/>
        <v>0</v>
      </c>
      <c r="AS307" s="851"/>
      <c r="AT307" s="851"/>
      <c r="AU307" s="851"/>
      <c r="AV307" s="851"/>
      <c r="AW307" s="851"/>
      <c r="AX307" s="851"/>
      <c r="AY307" s="373">
        <f>'O1'!BI307</f>
        <v>0</v>
      </c>
      <c r="AZ307" s="709">
        <f t="shared" si="38"/>
        <v>0</v>
      </c>
      <c r="BA307" s="709"/>
      <c r="BB307" s="709"/>
      <c r="BC307" s="709"/>
      <c r="BD307" s="709"/>
      <c r="BE307" s="709">
        <f t="shared" si="39"/>
        <v>0</v>
      </c>
      <c r="BF307" s="709"/>
      <c r="BG307" s="709"/>
      <c r="BH307" s="709"/>
      <c r="BI307" s="709"/>
      <c r="BJ307" s="709"/>
      <c r="BK307" s="709"/>
      <c r="BL307" s="782">
        <f t="shared" si="40"/>
        <v>0</v>
      </c>
      <c r="BM307" s="782"/>
      <c r="BN307" s="782"/>
      <c r="BO307" s="782"/>
      <c r="BP307" s="782"/>
      <c r="BQ307" s="782"/>
      <c r="BR307" s="782"/>
      <c r="BS307" s="564">
        <f t="shared" si="41"/>
        <v>0</v>
      </c>
      <c r="BT307" s="178"/>
      <c r="BV307" s="211">
        <f t="shared" si="42"/>
        <v>2</v>
      </c>
      <c r="BW307" s="212" t="str">
        <f t="shared" si="43"/>
        <v/>
      </c>
      <c r="BX307" s="213" t="str">
        <f t="shared" si="44"/>
        <v xml:space="preserve"> </v>
      </c>
      <c r="BY307" s="199"/>
      <c r="BZ307" s="249">
        <f>IF(AND(AY307&lt;&gt;"R",AY307&lt;&gt;"C",AY307&lt;&gt;"CF",AY307&lt;&gt;"F")=TRUE,BL307*'Q3'!$CA$20,IF(BS307="R",BL307,0))</f>
        <v>0</v>
      </c>
      <c r="CA307" s="249">
        <f>IF(AND(AY307&lt;&gt;"R",AY307&lt;&gt;"C",AY307&lt;&gt;"CF",AY307&lt;&gt;"F")=TRUE,BL307*'Q3'!$CA$21,IF(BS307="C",BL307,0))</f>
        <v>0</v>
      </c>
      <c r="CB307" s="249">
        <f>IF(AND(AY307&lt;&gt;"R",AY307&lt;&gt;"C",AY307&lt;&gt;"CF",AY307&lt;&gt;"F")=TRUE,BL307*'Q3'!$CA$22,IF(BS307="CF",BL307,0))</f>
        <v>0</v>
      </c>
      <c r="CC307" s="249">
        <f>IF(AND(AY307&lt;&gt;"R",AY307&lt;&gt;"C",AY307&lt;&gt;"CF",AY307&lt;&gt;"F")=TRUE,BL307*'Q3'!$CA$23,IF(BS307="F",BL307,0))</f>
        <v>0</v>
      </c>
      <c r="CD307" s="478">
        <f t="shared" si="45"/>
        <v>0</v>
      </c>
      <c r="CE307" s="29">
        <f>'O2'!B307</f>
        <v>0</v>
      </c>
      <c r="CF307" s="29">
        <f>'O2'!G307</f>
        <v>0</v>
      </c>
      <c r="CG307" s="29">
        <f>'O2'!AC307</f>
        <v>0</v>
      </c>
    </row>
    <row r="308" spans="1:85" ht="9.9499999999999993" customHeight="1">
      <c r="B308" s="867">
        <f>'O1'!B308</f>
        <v>0</v>
      </c>
      <c r="C308" s="868"/>
      <c r="D308" s="868"/>
      <c r="E308" s="868"/>
      <c r="F308" s="868"/>
      <c r="G308" s="869">
        <f>'O1'!G308</f>
        <v>0</v>
      </c>
      <c r="H308" s="869"/>
      <c r="I308" s="869"/>
      <c r="J308" s="869"/>
      <c r="K308" s="869"/>
      <c r="L308" s="869"/>
      <c r="M308" s="869"/>
      <c r="N308" s="869"/>
      <c r="O308" s="869"/>
      <c r="P308" s="869"/>
      <c r="Q308" s="869"/>
      <c r="R308" s="869"/>
      <c r="S308" s="869"/>
      <c r="T308" s="869"/>
      <c r="U308" s="869"/>
      <c r="V308" s="869"/>
      <c r="W308" s="869"/>
      <c r="X308" s="869"/>
      <c r="Y308" s="869"/>
      <c r="Z308" s="869"/>
      <c r="AA308" s="869"/>
      <c r="AB308" s="869"/>
      <c r="AC308" s="870">
        <f>'O1'!AC308</f>
        <v>0</v>
      </c>
      <c r="AD308" s="870"/>
      <c r="AE308" s="870"/>
      <c r="AF308" s="782">
        <f>'O1'!AF308</f>
        <v>0</v>
      </c>
      <c r="AG308" s="782"/>
      <c r="AH308" s="782"/>
      <c r="AI308" s="782"/>
      <c r="AJ308" s="782"/>
      <c r="AK308" s="782">
        <f>'O2'!AK308</f>
        <v>0</v>
      </c>
      <c r="AL308" s="782"/>
      <c r="AM308" s="782"/>
      <c r="AN308" s="782"/>
      <c r="AO308" s="782"/>
      <c r="AP308" s="782"/>
      <c r="AQ308" s="782"/>
      <c r="AR308" s="851">
        <f t="shared" si="37"/>
        <v>0</v>
      </c>
      <c r="AS308" s="851"/>
      <c r="AT308" s="851"/>
      <c r="AU308" s="851"/>
      <c r="AV308" s="851"/>
      <c r="AW308" s="851"/>
      <c r="AX308" s="851"/>
      <c r="AY308" s="373">
        <f>'O1'!BI308</f>
        <v>0</v>
      </c>
      <c r="AZ308" s="709">
        <f t="shared" si="38"/>
        <v>0</v>
      </c>
      <c r="BA308" s="709"/>
      <c r="BB308" s="709"/>
      <c r="BC308" s="709"/>
      <c r="BD308" s="709"/>
      <c r="BE308" s="709">
        <f t="shared" si="39"/>
        <v>0</v>
      </c>
      <c r="BF308" s="709"/>
      <c r="BG308" s="709"/>
      <c r="BH308" s="709"/>
      <c r="BI308" s="709"/>
      <c r="BJ308" s="709"/>
      <c r="BK308" s="709"/>
      <c r="BL308" s="782">
        <f t="shared" si="40"/>
        <v>0</v>
      </c>
      <c r="BM308" s="782"/>
      <c r="BN308" s="782"/>
      <c r="BO308" s="782"/>
      <c r="BP308" s="782"/>
      <c r="BQ308" s="782"/>
      <c r="BR308" s="782"/>
      <c r="BS308" s="564">
        <f t="shared" si="41"/>
        <v>0</v>
      </c>
      <c r="BT308" s="178"/>
      <c r="BV308" s="211">
        <f t="shared" si="42"/>
        <v>2</v>
      </c>
      <c r="BW308" s="212" t="str">
        <f t="shared" si="43"/>
        <v/>
      </c>
      <c r="BX308" s="213" t="str">
        <f t="shared" si="44"/>
        <v xml:space="preserve"> </v>
      </c>
      <c r="BY308" s="199"/>
      <c r="BZ308" s="249">
        <f>IF(AND(AY308&lt;&gt;"R",AY308&lt;&gt;"C",AY308&lt;&gt;"CF",AY308&lt;&gt;"F")=TRUE,BL308*'Q3'!$CA$20,IF(BS308="R",BL308,0))</f>
        <v>0</v>
      </c>
      <c r="CA308" s="249">
        <f>IF(AND(AY308&lt;&gt;"R",AY308&lt;&gt;"C",AY308&lt;&gt;"CF",AY308&lt;&gt;"F")=TRUE,BL308*'Q3'!$CA$21,IF(BS308="C",BL308,0))</f>
        <v>0</v>
      </c>
      <c r="CB308" s="249">
        <f>IF(AND(AY308&lt;&gt;"R",AY308&lt;&gt;"C",AY308&lt;&gt;"CF",AY308&lt;&gt;"F")=TRUE,BL308*'Q3'!$CA$22,IF(BS308="CF",BL308,0))</f>
        <v>0</v>
      </c>
      <c r="CC308" s="249">
        <f>IF(AND(AY308&lt;&gt;"R",AY308&lt;&gt;"C",AY308&lt;&gt;"CF",AY308&lt;&gt;"F")=TRUE,BL308*'Q3'!$CA$23,IF(BS308="F",BL308,0))</f>
        <v>0</v>
      </c>
      <c r="CD308" s="478">
        <f t="shared" si="45"/>
        <v>0</v>
      </c>
      <c r="CE308" s="29">
        <f>'O2'!B308</f>
        <v>0</v>
      </c>
      <c r="CF308" s="29">
        <f>'O2'!G308</f>
        <v>0</v>
      </c>
      <c r="CG308" s="29">
        <f>'O2'!AC308</f>
        <v>0</v>
      </c>
    </row>
    <row r="309" spans="1:85" ht="9.9499999999999993" customHeight="1">
      <c r="B309" s="867">
        <f>'O1'!B309</f>
        <v>0</v>
      </c>
      <c r="C309" s="868"/>
      <c r="D309" s="868"/>
      <c r="E309" s="868"/>
      <c r="F309" s="868"/>
      <c r="G309" s="869">
        <f>'O1'!G309</f>
        <v>0</v>
      </c>
      <c r="H309" s="869"/>
      <c r="I309" s="869"/>
      <c r="J309" s="869"/>
      <c r="K309" s="869"/>
      <c r="L309" s="869"/>
      <c r="M309" s="869"/>
      <c r="N309" s="869"/>
      <c r="O309" s="869"/>
      <c r="P309" s="869"/>
      <c r="Q309" s="869"/>
      <c r="R309" s="869"/>
      <c r="S309" s="869"/>
      <c r="T309" s="869"/>
      <c r="U309" s="869"/>
      <c r="V309" s="869"/>
      <c r="W309" s="869"/>
      <c r="X309" s="869"/>
      <c r="Y309" s="869"/>
      <c r="Z309" s="869"/>
      <c r="AA309" s="869"/>
      <c r="AB309" s="869"/>
      <c r="AC309" s="870">
        <f>'O1'!AC309</f>
        <v>0</v>
      </c>
      <c r="AD309" s="870"/>
      <c r="AE309" s="870"/>
      <c r="AF309" s="782">
        <f>'O1'!AF309</f>
        <v>0</v>
      </c>
      <c r="AG309" s="782"/>
      <c r="AH309" s="782"/>
      <c r="AI309" s="782"/>
      <c r="AJ309" s="782"/>
      <c r="AK309" s="782">
        <f>'O2'!AK309</f>
        <v>0</v>
      </c>
      <c r="AL309" s="782"/>
      <c r="AM309" s="782"/>
      <c r="AN309" s="782"/>
      <c r="AO309" s="782"/>
      <c r="AP309" s="782"/>
      <c r="AQ309" s="782"/>
      <c r="AR309" s="851">
        <f t="shared" si="37"/>
        <v>0</v>
      </c>
      <c r="AS309" s="851"/>
      <c r="AT309" s="851"/>
      <c r="AU309" s="851"/>
      <c r="AV309" s="851"/>
      <c r="AW309" s="851"/>
      <c r="AX309" s="851"/>
      <c r="AY309" s="373">
        <f>'O1'!BI309</f>
        <v>0</v>
      </c>
      <c r="AZ309" s="709">
        <f t="shared" si="38"/>
        <v>0</v>
      </c>
      <c r="BA309" s="709"/>
      <c r="BB309" s="709"/>
      <c r="BC309" s="709"/>
      <c r="BD309" s="709"/>
      <c r="BE309" s="709">
        <f t="shared" si="39"/>
        <v>0</v>
      </c>
      <c r="BF309" s="709"/>
      <c r="BG309" s="709"/>
      <c r="BH309" s="709"/>
      <c r="BI309" s="709"/>
      <c r="BJ309" s="709"/>
      <c r="BK309" s="709"/>
      <c r="BL309" s="782">
        <f t="shared" si="40"/>
        <v>0</v>
      </c>
      <c r="BM309" s="782"/>
      <c r="BN309" s="782"/>
      <c r="BO309" s="782"/>
      <c r="BP309" s="782"/>
      <c r="BQ309" s="782"/>
      <c r="BR309" s="782"/>
      <c r="BS309" s="564">
        <f t="shared" si="41"/>
        <v>0</v>
      </c>
      <c r="BT309" s="178"/>
      <c r="BV309" s="211">
        <f t="shared" si="42"/>
        <v>2</v>
      </c>
      <c r="BW309" s="212" t="str">
        <f t="shared" si="43"/>
        <v/>
      </c>
      <c r="BX309" s="213" t="str">
        <f t="shared" si="44"/>
        <v xml:space="preserve"> </v>
      </c>
      <c r="BY309" s="199"/>
      <c r="BZ309" s="249">
        <f>IF(AND(AY309&lt;&gt;"R",AY309&lt;&gt;"C",AY309&lt;&gt;"CF",AY309&lt;&gt;"F")=TRUE,BL309*'Q3'!$CA$20,IF(BS309="R",BL309,0))</f>
        <v>0</v>
      </c>
      <c r="CA309" s="249">
        <f>IF(AND(AY309&lt;&gt;"R",AY309&lt;&gt;"C",AY309&lt;&gt;"CF",AY309&lt;&gt;"F")=TRUE,BL309*'Q3'!$CA$21,IF(BS309="C",BL309,0))</f>
        <v>0</v>
      </c>
      <c r="CB309" s="249">
        <f>IF(AND(AY309&lt;&gt;"R",AY309&lt;&gt;"C",AY309&lt;&gt;"CF",AY309&lt;&gt;"F")=TRUE,BL309*'Q3'!$CA$22,IF(BS309="CF",BL309,0))</f>
        <v>0</v>
      </c>
      <c r="CC309" s="249">
        <f>IF(AND(AY309&lt;&gt;"R",AY309&lt;&gt;"C",AY309&lt;&gt;"CF",AY309&lt;&gt;"F")=TRUE,BL309*'Q3'!$CA$23,IF(BS309="F",BL309,0))</f>
        <v>0</v>
      </c>
      <c r="CD309" s="478">
        <f t="shared" si="45"/>
        <v>0</v>
      </c>
      <c r="CE309" s="29">
        <f>'O2'!B309</f>
        <v>0</v>
      </c>
      <c r="CF309" s="29">
        <f>'O2'!G309</f>
        <v>0</v>
      </c>
      <c r="CG309" s="29">
        <f>'O2'!AC309</f>
        <v>0</v>
      </c>
    </row>
    <row r="310" spans="1:85" ht="9.9499999999999993" customHeight="1">
      <c r="B310" s="867">
        <f>'O1'!B310</f>
        <v>0</v>
      </c>
      <c r="C310" s="868"/>
      <c r="D310" s="868"/>
      <c r="E310" s="868"/>
      <c r="F310" s="868"/>
      <c r="G310" s="869">
        <f>'O1'!G310</f>
        <v>0</v>
      </c>
      <c r="H310" s="869"/>
      <c r="I310" s="869"/>
      <c r="J310" s="869"/>
      <c r="K310" s="869"/>
      <c r="L310" s="869"/>
      <c r="M310" s="869"/>
      <c r="N310" s="869"/>
      <c r="O310" s="869"/>
      <c r="P310" s="869"/>
      <c r="Q310" s="869"/>
      <c r="R310" s="869"/>
      <c r="S310" s="869"/>
      <c r="T310" s="869"/>
      <c r="U310" s="869"/>
      <c r="V310" s="869"/>
      <c r="W310" s="869"/>
      <c r="X310" s="869"/>
      <c r="Y310" s="869"/>
      <c r="Z310" s="869"/>
      <c r="AA310" s="869"/>
      <c r="AB310" s="869"/>
      <c r="AC310" s="870">
        <f>'O1'!AC310</f>
        <v>0</v>
      </c>
      <c r="AD310" s="870"/>
      <c r="AE310" s="870"/>
      <c r="AF310" s="782">
        <f>'O1'!AF310</f>
        <v>0</v>
      </c>
      <c r="AG310" s="782"/>
      <c r="AH310" s="782"/>
      <c r="AI310" s="782"/>
      <c r="AJ310" s="782"/>
      <c r="AK310" s="782">
        <f>'O2'!AK310</f>
        <v>0</v>
      </c>
      <c r="AL310" s="782"/>
      <c r="AM310" s="782"/>
      <c r="AN310" s="782"/>
      <c r="AO310" s="782"/>
      <c r="AP310" s="782"/>
      <c r="AQ310" s="782"/>
      <c r="AR310" s="851">
        <f t="shared" si="37"/>
        <v>0</v>
      </c>
      <c r="AS310" s="851"/>
      <c r="AT310" s="851"/>
      <c r="AU310" s="851"/>
      <c r="AV310" s="851"/>
      <c r="AW310" s="851"/>
      <c r="AX310" s="851"/>
      <c r="AY310" s="373">
        <f>'O1'!BI310</f>
        <v>0</v>
      </c>
      <c r="AZ310" s="709">
        <f t="shared" si="38"/>
        <v>0</v>
      </c>
      <c r="BA310" s="709"/>
      <c r="BB310" s="709"/>
      <c r="BC310" s="709"/>
      <c r="BD310" s="709"/>
      <c r="BE310" s="709">
        <f t="shared" si="39"/>
        <v>0</v>
      </c>
      <c r="BF310" s="709"/>
      <c r="BG310" s="709"/>
      <c r="BH310" s="709"/>
      <c r="BI310" s="709"/>
      <c r="BJ310" s="709"/>
      <c r="BK310" s="709"/>
      <c r="BL310" s="782">
        <f t="shared" si="40"/>
        <v>0</v>
      </c>
      <c r="BM310" s="782"/>
      <c r="BN310" s="782"/>
      <c r="BO310" s="782"/>
      <c r="BP310" s="782"/>
      <c r="BQ310" s="782"/>
      <c r="BR310" s="782"/>
      <c r="BS310" s="564">
        <f t="shared" si="41"/>
        <v>0</v>
      </c>
      <c r="BT310" s="178"/>
      <c r="BV310" s="211">
        <f t="shared" si="42"/>
        <v>2</v>
      </c>
      <c r="BW310" s="212" t="str">
        <f t="shared" si="43"/>
        <v/>
      </c>
      <c r="BX310" s="213" t="str">
        <f t="shared" si="44"/>
        <v xml:space="preserve"> </v>
      </c>
      <c r="BY310" s="199"/>
      <c r="BZ310" s="249">
        <f>IF(AND(AY310&lt;&gt;"R",AY310&lt;&gt;"C",AY310&lt;&gt;"CF",AY310&lt;&gt;"F")=TRUE,BL310*'Q3'!$CA$20,IF(BS310="R",BL310,0))</f>
        <v>0</v>
      </c>
      <c r="CA310" s="249">
        <f>IF(AND(AY310&lt;&gt;"R",AY310&lt;&gt;"C",AY310&lt;&gt;"CF",AY310&lt;&gt;"F")=TRUE,BL310*'Q3'!$CA$21,IF(BS310="C",BL310,0))</f>
        <v>0</v>
      </c>
      <c r="CB310" s="249">
        <f>IF(AND(AY310&lt;&gt;"R",AY310&lt;&gt;"C",AY310&lt;&gt;"CF",AY310&lt;&gt;"F")=TRUE,BL310*'Q3'!$CA$22,IF(BS310="CF",BL310,0))</f>
        <v>0</v>
      </c>
      <c r="CC310" s="249">
        <f>IF(AND(AY310&lt;&gt;"R",AY310&lt;&gt;"C",AY310&lt;&gt;"CF",AY310&lt;&gt;"F")=TRUE,BL310*'Q3'!$CA$23,IF(BS310="F",BL310,0))</f>
        <v>0</v>
      </c>
      <c r="CD310" s="478">
        <f t="shared" si="45"/>
        <v>0</v>
      </c>
      <c r="CE310" s="29">
        <f>'O2'!B310</f>
        <v>0</v>
      </c>
      <c r="CF310" s="29">
        <f>'O2'!G310</f>
        <v>0</v>
      </c>
      <c r="CG310" s="29">
        <f>'O2'!AC310</f>
        <v>0</v>
      </c>
    </row>
    <row r="311" spans="1:85" ht="9.9499999999999993" customHeight="1">
      <c r="B311" s="867">
        <f>'O1'!B311</f>
        <v>0</v>
      </c>
      <c r="C311" s="868"/>
      <c r="D311" s="868"/>
      <c r="E311" s="868"/>
      <c r="F311" s="868"/>
      <c r="G311" s="869">
        <f>'O1'!G311</f>
        <v>0</v>
      </c>
      <c r="H311" s="869"/>
      <c r="I311" s="869"/>
      <c r="J311" s="869"/>
      <c r="K311" s="869"/>
      <c r="L311" s="869"/>
      <c r="M311" s="869"/>
      <c r="N311" s="869"/>
      <c r="O311" s="869"/>
      <c r="P311" s="869"/>
      <c r="Q311" s="869"/>
      <c r="R311" s="869"/>
      <c r="S311" s="869"/>
      <c r="T311" s="869"/>
      <c r="U311" s="869"/>
      <c r="V311" s="869"/>
      <c r="W311" s="869"/>
      <c r="X311" s="869"/>
      <c r="Y311" s="869"/>
      <c r="Z311" s="869"/>
      <c r="AA311" s="869"/>
      <c r="AB311" s="869"/>
      <c r="AC311" s="870">
        <f>'O1'!AC311</f>
        <v>0</v>
      </c>
      <c r="AD311" s="870"/>
      <c r="AE311" s="870"/>
      <c r="AF311" s="782">
        <f>'O1'!AF311</f>
        <v>0</v>
      </c>
      <c r="AG311" s="782"/>
      <c r="AH311" s="782"/>
      <c r="AI311" s="782"/>
      <c r="AJ311" s="782"/>
      <c r="AK311" s="782">
        <f>'O2'!AK311</f>
        <v>0</v>
      </c>
      <c r="AL311" s="782"/>
      <c r="AM311" s="782"/>
      <c r="AN311" s="782"/>
      <c r="AO311" s="782"/>
      <c r="AP311" s="782"/>
      <c r="AQ311" s="782"/>
      <c r="AR311" s="851">
        <f t="shared" si="37"/>
        <v>0</v>
      </c>
      <c r="AS311" s="851"/>
      <c r="AT311" s="851"/>
      <c r="AU311" s="851"/>
      <c r="AV311" s="851"/>
      <c r="AW311" s="851"/>
      <c r="AX311" s="851"/>
      <c r="AY311" s="373">
        <f>'O1'!BI311</f>
        <v>0</v>
      </c>
      <c r="AZ311" s="709">
        <f t="shared" si="38"/>
        <v>0</v>
      </c>
      <c r="BA311" s="709"/>
      <c r="BB311" s="709"/>
      <c r="BC311" s="709"/>
      <c r="BD311" s="709"/>
      <c r="BE311" s="709">
        <f t="shared" si="39"/>
        <v>0</v>
      </c>
      <c r="BF311" s="709"/>
      <c r="BG311" s="709"/>
      <c r="BH311" s="709"/>
      <c r="BI311" s="709"/>
      <c r="BJ311" s="709"/>
      <c r="BK311" s="709"/>
      <c r="BL311" s="782">
        <f t="shared" si="40"/>
        <v>0</v>
      </c>
      <c r="BM311" s="782"/>
      <c r="BN311" s="782"/>
      <c r="BO311" s="782"/>
      <c r="BP311" s="782"/>
      <c r="BQ311" s="782"/>
      <c r="BR311" s="782"/>
      <c r="BS311" s="564">
        <f t="shared" si="41"/>
        <v>0</v>
      </c>
      <c r="BT311" s="178"/>
      <c r="BV311" s="211">
        <f t="shared" si="42"/>
        <v>2</v>
      </c>
      <c r="BW311" s="212" t="str">
        <f t="shared" si="43"/>
        <v/>
      </c>
      <c r="BX311" s="213" t="str">
        <f t="shared" si="44"/>
        <v xml:space="preserve"> </v>
      </c>
      <c r="BY311" s="199"/>
      <c r="BZ311" s="249">
        <f>IF(AND(AY311&lt;&gt;"R",AY311&lt;&gt;"C",AY311&lt;&gt;"CF",AY311&lt;&gt;"F")=TRUE,BL311*'Q3'!$CA$20,IF(BS311="R",BL311,0))</f>
        <v>0</v>
      </c>
      <c r="CA311" s="249">
        <f>IF(AND(AY311&lt;&gt;"R",AY311&lt;&gt;"C",AY311&lt;&gt;"CF",AY311&lt;&gt;"F")=TRUE,BL311*'Q3'!$CA$21,IF(BS311="C",BL311,0))</f>
        <v>0</v>
      </c>
      <c r="CB311" s="249">
        <f>IF(AND(AY311&lt;&gt;"R",AY311&lt;&gt;"C",AY311&lt;&gt;"CF",AY311&lt;&gt;"F")=TRUE,BL311*'Q3'!$CA$22,IF(BS311="CF",BL311,0))</f>
        <v>0</v>
      </c>
      <c r="CC311" s="249">
        <f>IF(AND(AY311&lt;&gt;"R",AY311&lt;&gt;"C",AY311&lt;&gt;"CF",AY311&lt;&gt;"F")=TRUE,BL311*'Q3'!$CA$23,IF(BS311="F",BL311,0))</f>
        <v>0</v>
      </c>
      <c r="CD311" s="478">
        <f t="shared" si="45"/>
        <v>0</v>
      </c>
      <c r="CE311" s="29">
        <f>'O2'!B311</f>
        <v>0</v>
      </c>
      <c r="CF311" s="29">
        <f>'O2'!G311</f>
        <v>0</v>
      </c>
      <c r="CG311" s="29">
        <f>'O2'!AC311</f>
        <v>0</v>
      </c>
    </row>
    <row r="312" spans="1:85" ht="9.9499999999999993" customHeight="1">
      <c r="B312" s="867">
        <f>'O1'!B312</f>
        <v>0</v>
      </c>
      <c r="C312" s="868"/>
      <c r="D312" s="868"/>
      <c r="E312" s="868"/>
      <c r="F312" s="868"/>
      <c r="G312" s="869">
        <f>'O1'!G312</f>
        <v>0</v>
      </c>
      <c r="H312" s="869"/>
      <c r="I312" s="869"/>
      <c r="J312" s="869"/>
      <c r="K312" s="869"/>
      <c r="L312" s="869"/>
      <c r="M312" s="869"/>
      <c r="N312" s="869"/>
      <c r="O312" s="869"/>
      <c r="P312" s="869"/>
      <c r="Q312" s="869"/>
      <c r="R312" s="869"/>
      <c r="S312" s="869"/>
      <c r="T312" s="869"/>
      <c r="U312" s="869"/>
      <c r="V312" s="869"/>
      <c r="W312" s="869"/>
      <c r="X312" s="869"/>
      <c r="Y312" s="869"/>
      <c r="Z312" s="869"/>
      <c r="AA312" s="869"/>
      <c r="AB312" s="869"/>
      <c r="AC312" s="870">
        <f>'O1'!AC312</f>
        <v>0</v>
      </c>
      <c r="AD312" s="870"/>
      <c r="AE312" s="870"/>
      <c r="AF312" s="782">
        <f>'O1'!AF312</f>
        <v>0</v>
      </c>
      <c r="AG312" s="782"/>
      <c r="AH312" s="782"/>
      <c r="AI312" s="782"/>
      <c r="AJ312" s="782"/>
      <c r="AK312" s="782">
        <f>'O2'!AK312</f>
        <v>0</v>
      </c>
      <c r="AL312" s="782"/>
      <c r="AM312" s="782"/>
      <c r="AN312" s="782"/>
      <c r="AO312" s="782"/>
      <c r="AP312" s="782"/>
      <c r="AQ312" s="782"/>
      <c r="AR312" s="851">
        <f t="shared" si="37"/>
        <v>0</v>
      </c>
      <c r="AS312" s="851"/>
      <c r="AT312" s="851"/>
      <c r="AU312" s="851"/>
      <c r="AV312" s="851"/>
      <c r="AW312" s="851"/>
      <c r="AX312" s="851"/>
      <c r="AY312" s="373">
        <f>'O1'!BI312</f>
        <v>0</v>
      </c>
      <c r="AZ312" s="709">
        <f t="shared" si="38"/>
        <v>0</v>
      </c>
      <c r="BA312" s="709"/>
      <c r="BB312" s="709"/>
      <c r="BC312" s="709"/>
      <c r="BD312" s="709"/>
      <c r="BE312" s="709">
        <f t="shared" si="39"/>
        <v>0</v>
      </c>
      <c r="BF312" s="709"/>
      <c r="BG312" s="709"/>
      <c r="BH312" s="709"/>
      <c r="BI312" s="709"/>
      <c r="BJ312" s="709"/>
      <c r="BK312" s="709"/>
      <c r="BL312" s="782">
        <f t="shared" si="40"/>
        <v>0</v>
      </c>
      <c r="BM312" s="782"/>
      <c r="BN312" s="782"/>
      <c r="BO312" s="782"/>
      <c r="BP312" s="782"/>
      <c r="BQ312" s="782"/>
      <c r="BR312" s="782"/>
      <c r="BS312" s="564">
        <f t="shared" si="41"/>
        <v>0</v>
      </c>
      <c r="BT312" s="178"/>
      <c r="BV312" s="211">
        <f t="shared" si="42"/>
        <v>2</v>
      </c>
      <c r="BW312" s="212" t="str">
        <f t="shared" si="43"/>
        <v/>
      </c>
      <c r="BX312" s="213" t="str">
        <f t="shared" si="44"/>
        <v xml:space="preserve"> </v>
      </c>
      <c r="BY312" s="199"/>
      <c r="BZ312" s="249">
        <f>IF(AND(AY312&lt;&gt;"R",AY312&lt;&gt;"C",AY312&lt;&gt;"CF",AY312&lt;&gt;"F")=TRUE,BL312*'Q3'!$CA$20,IF(BS312="R",BL312,0))</f>
        <v>0</v>
      </c>
      <c r="CA312" s="249">
        <f>IF(AND(AY312&lt;&gt;"R",AY312&lt;&gt;"C",AY312&lt;&gt;"CF",AY312&lt;&gt;"F")=TRUE,BL312*'Q3'!$CA$21,IF(BS312="C",BL312,0))</f>
        <v>0</v>
      </c>
      <c r="CB312" s="249">
        <f>IF(AND(AY312&lt;&gt;"R",AY312&lt;&gt;"C",AY312&lt;&gt;"CF",AY312&lt;&gt;"F")=TRUE,BL312*'Q3'!$CA$22,IF(BS312="CF",BL312,0))</f>
        <v>0</v>
      </c>
      <c r="CC312" s="249">
        <f>IF(AND(AY312&lt;&gt;"R",AY312&lt;&gt;"C",AY312&lt;&gt;"CF",AY312&lt;&gt;"F")=TRUE,BL312*'Q3'!$CA$23,IF(BS312="F",BL312,0))</f>
        <v>0</v>
      </c>
      <c r="CD312" s="478">
        <f t="shared" si="45"/>
        <v>0</v>
      </c>
      <c r="CE312" s="29">
        <f>'O2'!B312</f>
        <v>0</v>
      </c>
      <c r="CF312" s="29">
        <f>'O2'!G312</f>
        <v>0</v>
      </c>
      <c r="CG312" s="29">
        <f>'O2'!AC312</f>
        <v>0</v>
      </c>
    </row>
    <row r="313" spans="1:85" ht="9.9499999999999993" customHeight="1">
      <c r="B313" s="867">
        <f>'O1'!B313</f>
        <v>0</v>
      </c>
      <c r="C313" s="868"/>
      <c r="D313" s="868"/>
      <c r="E313" s="868"/>
      <c r="F313" s="868"/>
      <c r="G313" s="869">
        <f>'O1'!G313</f>
        <v>0</v>
      </c>
      <c r="H313" s="869"/>
      <c r="I313" s="869"/>
      <c r="J313" s="869"/>
      <c r="K313" s="869"/>
      <c r="L313" s="869"/>
      <c r="M313" s="869"/>
      <c r="N313" s="869"/>
      <c r="O313" s="869"/>
      <c r="P313" s="869"/>
      <c r="Q313" s="869"/>
      <c r="R313" s="869"/>
      <c r="S313" s="869"/>
      <c r="T313" s="869"/>
      <c r="U313" s="869"/>
      <c r="V313" s="869"/>
      <c r="W313" s="869"/>
      <c r="X313" s="869"/>
      <c r="Y313" s="869"/>
      <c r="Z313" s="869"/>
      <c r="AA313" s="869"/>
      <c r="AB313" s="869"/>
      <c r="AC313" s="870">
        <f>'O1'!AC313</f>
        <v>0</v>
      </c>
      <c r="AD313" s="870"/>
      <c r="AE313" s="870"/>
      <c r="AF313" s="782">
        <f>'O1'!AF313</f>
        <v>0</v>
      </c>
      <c r="AG313" s="782"/>
      <c r="AH313" s="782"/>
      <c r="AI313" s="782"/>
      <c r="AJ313" s="782"/>
      <c r="AK313" s="782">
        <f>'O2'!AK313</f>
        <v>0</v>
      </c>
      <c r="AL313" s="782"/>
      <c r="AM313" s="782"/>
      <c r="AN313" s="782"/>
      <c r="AO313" s="782"/>
      <c r="AP313" s="782"/>
      <c r="AQ313" s="782"/>
      <c r="AR313" s="851">
        <f t="shared" si="37"/>
        <v>0</v>
      </c>
      <c r="AS313" s="851"/>
      <c r="AT313" s="851"/>
      <c r="AU313" s="851"/>
      <c r="AV313" s="851"/>
      <c r="AW313" s="851"/>
      <c r="AX313" s="851"/>
      <c r="AY313" s="373">
        <f>'O1'!BI313</f>
        <v>0</v>
      </c>
      <c r="AZ313" s="709">
        <f t="shared" si="38"/>
        <v>0</v>
      </c>
      <c r="BA313" s="709"/>
      <c r="BB313" s="709"/>
      <c r="BC313" s="709"/>
      <c r="BD313" s="709"/>
      <c r="BE313" s="709">
        <f t="shared" si="39"/>
        <v>0</v>
      </c>
      <c r="BF313" s="709"/>
      <c r="BG313" s="709"/>
      <c r="BH313" s="709"/>
      <c r="BI313" s="709"/>
      <c r="BJ313" s="709"/>
      <c r="BK313" s="709"/>
      <c r="BL313" s="782">
        <f t="shared" si="40"/>
        <v>0</v>
      </c>
      <c r="BM313" s="782"/>
      <c r="BN313" s="782"/>
      <c r="BO313" s="782"/>
      <c r="BP313" s="782"/>
      <c r="BQ313" s="782"/>
      <c r="BR313" s="782"/>
      <c r="BS313" s="564">
        <f t="shared" si="41"/>
        <v>0</v>
      </c>
      <c r="BT313" s="178"/>
      <c r="BV313" s="211">
        <f t="shared" si="42"/>
        <v>2</v>
      </c>
      <c r="BW313" s="212" t="str">
        <f t="shared" si="43"/>
        <v/>
      </c>
      <c r="BX313" s="213" t="str">
        <f t="shared" si="44"/>
        <v xml:space="preserve"> </v>
      </c>
      <c r="BY313" s="199"/>
      <c r="BZ313" s="249">
        <f>IF(AND(AY313&lt;&gt;"R",AY313&lt;&gt;"C",AY313&lt;&gt;"CF",AY313&lt;&gt;"F")=TRUE,BL313*'Q3'!$CA$20,IF(BS313="R",BL313,0))</f>
        <v>0</v>
      </c>
      <c r="CA313" s="249">
        <f>IF(AND(AY313&lt;&gt;"R",AY313&lt;&gt;"C",AY313&lt;&gt;"CF",AY313&lt;&gt;"F")=TRUE,BL313*'Q3'!$CA$21,IF(BS313="C",BL313,0))</f>
        <v>0</v>
      </c>
      <c r="CB313" s="249">
        <f>IF(AND(AY313&lt;&gt;"R",AY313&lt;&gt;"C",AY313&lt;&gt;"CF",AY313&lt;&gt;"F")=TRUE,BL313*'Q3'!$CA$22,IF(BS313="CF",BL313,0))</f>
        <v>0</v>
      </c>
      <c r="CC313" s="249">
        <f>IF(AND(AY313&lt;&gt;"R",AY313&lt;&gt;"C",AY313&lt;&gt;"CF",AY313&lt;&gt;"F")=TRUE,BL313*'Q3'!$CA$23,IF(BS313="F",BL313,0))</f>
        <v>0</v>
      </c>
      <c r="CD313" s="478">
        <f t="shared" si="45"/>
        <v>0</v>
      </c>
      <c r="CE313" s="29">
        <f>'O2'!B313</f>
        <v>0</v>
      </c>
      <c r="CF313" s="29">
        <f>'O2'!G313</f>
        <v>0</v>
      </c>
      <c r="CG313" s="29">
        <f>'O2'!AC313</f>
        <v>0</v>
      </c>
    </row>
    <row r="314" spans="1:85" ht="9.9499999999999993" customHeight="1">
      <c r="B314" s="867">
        <f>'O1'!B314</f>
        <v>0</v>
      </c>
      <c r="C314" s="868"/>
      <c r="D314" s="868"/>
      <c r="E314" s="868"/>
      <c r="F314" s="868"/>
      <c r="G314" s="869">
        <f>'O1'!G314</f>
        <v>0</v>
      </c>
      <c r="H314" s="869"/>
      <c r="I314" s="869"/>
      <c r="J314" s="869"/>
      <c r="K314" s="869"/>
      <c r="L314" s="869"/>
      <c r="M314" s="869"/>
      <c r="N314" s="869"/>
      <c r="O314" s="869"/>
      <c r="P314" s="869"/>
      <c r="Q314" s="869"/>
      <c r="R314" s="869"/>
      <c r="S314" s="869"/>
      <c r="T314" s="869"/>
      <c r="U314" s="869"/>
      <c r="V314" s="869"/>
      <c r="W314" s="869"/>
      <c r="X314" s="869"/>
      <c r="Y314" s="869"/>
      <c r="Z314" s="869"/>
      <c r="AA314" s="869"/>
      <c r="AB314" s="869"/>
      <c r="AC314" s="870">
        <f>'O1'!AC314</f>
        <v>0</v>
      </c>
      <c r="AD314" s="870"/>
      <c r="AE314" s="870"/>
      <c r="AF314" s="782">
        <f>'O1'!AF314</f>
        <v>0</v>
      </c>
      <c r="AG314" s="782"/>
      <c r="AH314" s="782"/>
      <c r="AI314" s="782"/>
      <c r="AJ314" s="782"/>
      <c r="AK314" s="782">
        <f>'O2'!AK314</f>
        <v>0</v>
      </c>
      <c r="AL314" s="782"/>
      <c r="AM314" s="782"/>
      <c r="AN314" s="782"/>
      <c r="AO314" s="782"/>
      <c r="AP314" s="782"/>
      <c r="AQ314" s="782"/>
      <c r="AR314" s="851">
        <f t="shared" si="37"/>
        <v>0</v>
      </c>
      <c r="AS314" s="851"/>
      <c r="AT314" s="851"/>
      <c r="AU314" s="851"/>
      <c r="AV314" s="851"/>
      <c r="AW314" s="851"/>
      <c r="AX314" s="851"/>
      <c r="AY314" s="373">
        <f>'O1'!BI314</f>
        <v>0</v>
      </c>
      <c r="AZ314" s="709">
        <f t="shared" si="38"/>
        <v>0</v>
      </c>
      <c r="BA314" s="709"/>
      <c r="BB314" s="709"/>
      <c r="BC314" s="709"/>
      <c r="BD314" s="709"/>
      <c r="BE314" s="709">
        <f t="shared" si="39"/>
        <v>0</v>
      </c>
      <c r="BF314" s="709"/>
      <c r="BG314" s="709"/>
      <c r="BH314" s="709"/>
      <c r="BI314" s="709"/>
      <c r="BJ314" s="709"/>
      <c r="BK314" s="709"/>
      <c r="BL314" s="782">
        <f t="shared" si="40"/>
        <v>0</v>
      </c>
      <c r="BM314" s="782"/>
      <c r="BN314" s="782"/>
      <c r="BO314" s="782"/>
      <c r="BP314" s="782"/>
      <c r="BQ314" s="782"/>
      <c r="BR314" s="782"/>
      <c r="BS314" s="564">
        <f t="shared" si="41"/>
        <v>0</v>
      </c>
      <c r="BT314" s="178"/>
      <c r="BV314" s="211">
        <f t="shared" si="42"/>
        <v>2</v>
      </c>
      <c r="BW314" s="212" t="str">
        <f t="shared" si="43"/>
        <v/>
      </c>
      <c r="BX314" s="213" t="str">
        <f t="shared" si="44"/>
        <v xml:space="preserve"> </v>
      </c>
      <c r="BY314" s="199"/>
      <c r="BZ314" s="249">
        <f>IF(AND(AY314&lt;&gt;"R",AY314&lt;&gt;"C",AY314&lt;&gt;"CF",AY314&lt;&gt;"F")=TRUE,BL314*'Q3'!$CA$20,IF(BS314="R",BL314,0))</f>
        <v>0</v>
      </c>
      <c r="CA314" s="249">
        <f>IF(AND(AY314&lt;&gt;"R",AY314&lt;&gt;"C",AY314&lt;&gt;"CF",AY314&lt;&gt;"F")=TRUE,BL314*'Q3'!$CA$21,IF(BS314="C",BL314,0))</f>
        <v>0</v>
      </c>
      <c r="CB314" s="249">
        <f>IF(AND(AY314&lt;&gt;"R",AY314&lt;&gt;"C",AY314&lt;&gt;"CF",AY314&lt;&gt;"F")=TRUE,BL314*'Q3'!$CA$22,IF(BS314="CF",BL314,0))</f>
        <v>0</v>
      </c>
      <c r="CC314" s="249">
        <f>IF(AND(AY314&lt;&gt;"R",AY314&lt;&gt;"C",AY314&lt;&gt;"CF",AY314&lt;&gt;"F")=TRUE,BL314*'Q3'!$CA$23,IF(BS314="F",BL314,0))</f>
        <v>0</v>
      </c>
      <c r="CD314" s="478">
        <f t="shared" si="45"/>
        <v>0</v>
      </c>
      <c r="CE314" s="29">
        <f>'O2'!B314</f>
        <v>0</v>
      </c>
      <c r="CF314" s="29">
        <f>'O2'!G314</f>
        <v>0</v>
      </c>
      <c r="CG314" s="29">
        <f>'O2'!AC314</f>
        <v>0</v>
      </c>
    </row>
    <row r="315" spans="1:85" ht="9.9499999999999993" customHeight="1">
      <c r="B315" s="750"/>
      <c r="C315" s="751"/>
      <c r="D315" s="751"/>
      <c r="E315" s="751"/>
      <c r="F315" s="751"/>
      <c r="G315" s="872"/>
      <c r="H315" s="872"/>
      <c r="I315" s="872"/>
      <c r="J315" s="872"/>
      <c r="K315" s="872"/>
      <c r="L315" s="872"/>
      <c r="M315" s="872"/>
      <c r="N315" s="872"/>
      <c r="O315" s="872"/>
      <c r="P315" s="872"/>
      <c r="Q315" s="872"/>
      <c r="R315" s="872"/>
      <c r="S315" s="872"/>
      <c r="T315" s="872"/>
      <c r="U315" s="872"/>
      <c r="V315" s="872"/>
      <c r="W315" s="872"/>
      <c r="X315" s="872"/>
      <c r="Y315" s="872"/>
      <c r="Z315" s="872"/>
      <c r="AA315" s="872"/>
      <c r="AB315" s="872"/>
      <c r="AC315" s="755"/>
      <c r="AD315" s="755"/>
      <c r="AE315" s="755"/>
      <c r="AF315" s="782"/>
      <c r="AG315" s="782"/>
      <c r="AH315" s="782"/>
      <c r="AI315" s="782"/>
      <c r="AJ315" s="782"/>
      <c r="AK315" s="782"/>
      <c r="AL315" s="782"/>
      <c r="AM315" s="782"/>
      <c r="AN315" s="782"/>
      <c r="AO315" s="782"/>
      <c r="AP315" s="782"/>
      <c r="AQ315" s="782"/>
      <c r="AR315" s="851">
        <f t="shared" si="37"/>
        <v>0</v>
      </c>
      <c r="AS315" s="851"/>
      <c r="AT315" s="851"/>
      <c r="AU315" s="851"/>
      <c r="AV315" s="851"/>
      <c r="AW315" s="851"/>
      <c r="AX315" s="851"/>
      <c r="AY315" s="373"/>
      <c r="AZ315" s="782"/>
      <c r="BA315" s="782"/>
      <c r="BB315" s="782"/>
      <c r="BC315" s="782"/>
      <c r="BD315" s="782"/>
      <c r="BE315" s="782"/>
      <c r="BF315" s="782"/>
      <c r="BG315" s="782"/>
      <c r="BH315" s="782"/>
      <c r="BI315" s="782"/>
      <c r="BJ315" s="782"/>
      <c r="BK315" s="782"/>
      <c r="BL315" s="782">
        <f t="shared" si="40"/>
        <v>0</v>
      </c>
      <c r="BM315" s="782"/>
      <c r="BN315" s="782"/>
      <c r="BO315" s="782"/>
      <c r="BP315" s="782"/>
      <c r="BQ315" s="782"/>
      <c r="BR315" s="782"/>
      <c r="BS315" s="566"/>
      <c r="BT315" s="568"/>
      <c r="BV315" s="200"/>
      <c r="BW315" s="377"/>
      <c r="BX315" s="203"/>
      <c r="BY315" s="200"/>
      <c r="BZ315" s="375"/>
      <c r="CA315" s="375"/>
      <c r="CB315" s="375"/>
      <c r="CC315" s="375"/>
    </row>
    <row r="316" spans="1:85" ht="9.9499999999999993" customHeight="1">
      <c r="B316" s="750"/>
      <c r="C316" s="751"/>
      <c r="D316" s="751"/>
      <c r="E316" s="751"/>
      <c r="F316" s="751"/>
      <c r="G316" s="872"/>
      <c r="H316" s="872"/>
      <c r="I316" s="872"/>
      <c r="J316" s="872"/>
      <c r="K316" s="872"/>
      <c r="L316" s="872"/>
      <c r="M316" s="872"/>
      <c r="N316" s="872"/>
      <c r="O316" s="872"/>
      <c r="P316" s="872"/>
      <c r="Q316" s="872"/>
      <c r="R316" s="872"/>
      <c r="S316" s="872"/>
      <c r="T316" s="872"/>
      <c r="U316" s="872"/>
      <c r="V316" s="872"/>
      <c r="W316" s="872"/>
      <c r="X316" s="872"/>
      <c r="Y316" s="872"/>
      <c r="Z316" s="872"/>
      <c r="AA316" s="872"/>
      <c r="AB316" s="872"/>
      <c r="AC316" s="755"/>
      <c r="AD316" s="755"/>
      <c r="AE316" s="755"/>
      <c r="AF316" s="782"/>
      <c r="AG316" s="782"/>
      <c r="AH316" s="782"/>
      <c r="AI316" s="782"/>
      <c r="AJ316" s="782"/>
      <c r="AK316" s="782"/>
      <c r="AL316" s="782"/>
      <c r="AM316" s="782"/>
      <c r="AN316" s="782"/>
      <c r="AO316" s="782"/>
      <c r="AP316" s="782"/>
      <c r="AQ316" s="782"/>
      <c r="AR316" s="851">
        <f t="shared" si="37"/>
        <v>0</v>
      </c>
      <c r="AS316" s="851"/>
      <c r="AT316" s="851"/>
      <c r="AU316" s="851"/>
      <c r="AV316" s="851"/>
      <c r="AW316" s="851"/>
      <c r="AX316" s="851"/>
      <c r="AY316" s="373"/>
      <c r="AZ316" s="782"/>
      <c r="BA316" s="782"/>
      <c r="BB316" s="782"/>
      <c r="BC316" s="782"/>
      <c r="BD316" s="782"/>
      <c r="BE316" s="782"/>
      <c r="BF316" s="782"/>
      <c r="BG316" s="782"/>
      <c r="BH316" s="782"/>
      <c r="BI316" s="782"/>
      <c r="BJ316" s="782"/>
      <c r="BK316" s="782"/>
      <c r="BL316" s="782">
        <f t="shared" si="40"/>
        <v>0</v>
      </c>
      <c r="BM316" s="782"/>
      <c r="BN316" s="782"/>
      <c r="BO316" s="782"/>
      <c r="BP316" s="782"/>
      <c r="BQ316" s="782"/>
      <c r="BR316" s="782"/>
      <c r="BS316" s="566"/>
      <c r="BT316" s="568"/>
      <c r="BV316" s="200"/>
      <c r="BW316" s="377"/>
      <c r="BX316" s="203"/>
      <c r="BY316" s="200"/>
      <c r="BZ316" s="375"/>
      <c r="CA316" s="375"/>
      <c r="CB316" s="375"/>
      <c r="CC316" s="375"/>
    </row>
    <row r="317" spans="1:85" ht="9.75" customHeight="1">
      <c r="B317" s="750"/>
      <c r="C317" s="751"/>
      <c r="D317" s="751"/>
      <c r="E317" s="751"/>
      <c r="F317" s="751"/>
      <c r="G317" s="872"/>
      <c r="H317" s="872"/>
      <c r="I317" s="872"/>
      <c r="J317" s="872"/>
      <c r="K317" s="872"/>
      <c r="L317" s="872"/>
      <c r="M317" s="872"/>
      <c r="N317" s="872"/>
      <c r="O317" s="872"/>
      <c r="P317" s="872"/>
      <c r="Q317" s="872"/>
      <c r="R317" s="872"/>
      <c r="S317" s="872"/>
      <c r="T317" s="872"/>
      <c r="U317" s="872"/>
      <c r="V317" s="872"/>
      <c r="W317" s="872"/>
      <c r="X317" s="872"/>
      <c r="Y317" s="872"/>
      <c r="Z317" s="872"/>
      <c r="AA317" s="872"/>
      <c r="AB317" s="872"/>
      <c r="AC317" s="755"/>
      <c r="AD317" s="755"/>
      <c r="AE317" s="755"/>
      <c r="AF317" s="782"/>
      <c r="AG317" s="782"/>
      <c r="AH317" s="782"/>
      <c r="AI317" s="782"/>
      <c r="AJ317" s="782"/>
      <c r="AK317" s="782"/>
      <c r="AL317" s="782"/>
      <c r="AM317" s="782"/>
      <c r="AN317" s="782"/>
      <c r="AO317" s="782"/>
      <c r="AP317" s="782"/>
      <c r="AQ317" s="782"/>
      <c r="AR317" s="851">
        <f t="shared" si="37"/>
        <v>0</v>
      </c>
      <c r="AS317" s="851"/>
      <c r="AT317" s="851"/>
      <c r="AU317" s="851"/>
      <c r="AV317" s="851"/>
      <c r="AW317" s="851"/>
      <c r="AX317" s="851"/>
      <c r="AY317" s="373"/>
      <c r="AZ317" s="782"/>
      <c r="BA317" s="782"/>
      <c r="BB317" s="782"/>
      <c r="BC317" s="782"/>
      <c r="BD317" s="782"/>
      <c r="BE317" s="782"/>
      <c r="BF317" s="782"/>
      <c r="BG317" s="782"/>
      <c r="BH317" s="782"/>
      <c r="BI317" s="782"/>
      <c r="BJ317" s="782"/>
      <c r="BK317" s="782"/>
      <c r="BL317" s="782">
        <f t="shared" si="40"/>
        <v>0</v>
      </c>
      <c r="BM317" s="782"/>
      <c r="BN317" s="782"/>
      <c r="BO317" s="782"/>
      <c r="BP317" s="782"/>
      <c r="BQ317" s="782"/>
      <c r="BR317" s="782"/>
      <c r="BS317" s="566"/>
      <c r="BT317" s="568"/>
      <c r="BV317" s="200"/>
      <c r="BW317" s="377"/>
      <c r="BX317" s="203"/>
      <c r="BY317" s="200"/>
      <c r="BZ317" s="375"/>
      <c r="CA317" s="375"/>
      <c r="CB317" s="375"/>
      <c r="CC317" s="375"/>
    </row>
    <row r="318" spans="1:85" ht="9.9499999999999993" customHeight="1">
      <c r="B318" s="759"/>
      <c r="C318" s="760"/>
      <c r="D318" s="760"/>
      <c r="E318" s="760"/>
      <c r="F318" s="760"/>
      <c r="G318" s="873"/>
      <c r="H318" s="873"/>
      <c r="I318" s="873"/>
      <c r="J318" s="873"/>
      <c r="K318" s="873"/>
      <c r="L318" s="873"/>
      <c r="M318" s="873"/>
      <c r="N318" s="873"/>
      <c r="O318" s="873"/>
      <c r="P318" s="873"/>
      <c r="Q318" s="873"/>
      <c r="R318" s="873"/>
      <c r="S318" s="873"/>
      <c r="T318" s="873"/>
      <c r="U318" s="873"/>
      <c r="V318" s="873"/>
      <c r="W318" s="873"/>
      <c r="X318" s="873"/>
      <c r="Y318" s="873"/>
      <c r="Z318" s="873"/>
      <c r="AA318" s="873"/>
      <c r="AB318" s="873"/>
      <c r="AC318" s="780"/>
      <c r="AD318" s="780"/>
      <c r="AE318" s="780"/>
      <c r="AF318" s="781"/>
      <c r="AG318" s="781"/>
      <c r="AH318" s="781"/>
      <c r="AI318" s="781"/>
      <c r="AJ318" s="781"/>
      <c r="AK318" s="781"/>
      <c r="AL318" s="781"/>
      <c r="AM318" s="781"/>
      <c r="AN318" s="781"/>
      <c r="AO318" s="781"/>
      <c r="AP318" s="781"/>
      <c r="AQ318" s="781"/>
      <c r="AR318" s="871">
        <f t="shared" si="37"/>
        <v>0</v>
      </c>
      <c r="AS318" s="871"/>
      <c r="AT318" s="871"/>
      <c r="AU318" s="871"/>
      <c r="AV318" s="871"/>
      <c r="AW318" s="871"/>
      <c r="AX318" s="871"/>
      <c r="AY318" s="374"/>
      <c r="AZ318" s="781"/>
      <c r="BA318" s="781"/>
      <c r="BB318" s="781"/>
      <c r="BC318" s="781"/>
      <c r="BD318" s="781"/>
      <c r="BE318" s="781"/>
      <c r="BF318" s="781"/>
      <c r="BG318" s="781"/>
      <c r="BH318" s="781"/>
      <c r="BI318" s="781"/>
      <c r="BJ318" s="781"/>
      <c r="BK318" s="781"/>
      <c r="BL318" s="781">
        <f t="shared" si="40"/>
        <v>0</v>
      </c>
      <c r="BM318" s="781"/>
      <c r="BN318" s="781"/>
      <c r="BO318" s="781"/>
      <c r="BP318" s="781"/>
      <c r="BQ318" s="781"/>
      <c r="BR318" s="781"/>
      <c r="BS318" s="567"/>
      <c r="BT318" s="569"/>
      <c r="BV318" s="200"/>
      <c r="BW318" s="377"/>
      <c r="BX318" s="203"/>
      <c r="BY318" s="200"/>
      <c r="BZ318" s="375"/>
      <c r="CA318" s="375"/>
      <c r="CB318" s="375"/>
      <c r="CC318" s="375"/>
    </row>
    <row r="319" spans="1:85" s="19" customFormat="1" ht="13.5" customHeight="1">
      <c r="A319" s="18"/>
      <c r="B319" s="758"/>
      <c r="C319" s="758"/>
      <c r="D319" s="758"/>
      <c r="E319" s="758"/>
      <c r="F319" s="758"/>
      <c r="G319" s="758"/>
      <c r="H319" s="758"/>
      <c r="I319" s="758"/>
      <c r="J319" s="758"/>
      <c r="K319" s="758"/>
      <c r="L319" s="758"/>
      <c r="M319" s="758"/>
      <c r="N319" s="758"/>
      <c r="O319" s="758"/>
      <c r="P319" s="758"/>
      <c r="Q319" s="758"/>
      <c r="R319" s="758"/>
      <c r="S319" s="758"/>
      <c r="T319" s="758"/>
      <c r="U319" s="758"/>
      <c r="V319" s="758"/>
      <c r="W319" s="758"/>
      <c r="X319" s="758"/>
      <c r="Y319" s="758"/>
      <c r="Z319" s="758"/>
      <c r="AA319" s="758"/>
      <c r="AB319" s="758"/>
      <c r="AC319" s="758"/>
      <c r="AD319" s="758"/>
      <c r="AE319" s="758"/>
      <c r="AF319" s="739"/>
      <c r="AG319" s="739"/>
      <c r="AH319" s="739"/>
      <c r="AI319" s="739"/>
      <c r="AJ319" s="739"/>
      <c r="AK319" s="740" t="s">
        <v>32</v>
      </c>
      <c r="AL319" s="740"/>
      <c r="AM319" s="740"/>
      <c r="AN319" s="740"/>
      <c r="AO319" s="740"/>
      <c r="AP319" s="740"/>
      <c r="AQ319" s="740"/>
      <c r="AR319" s="756">
        <f>SUM(AR15:AX318)</f>
        <v>1353190.71</v>
      </c>
      <c r="AS319" s="756"/>
      <c r="AT319" s="756"/>
      <c r="AU319" s="756"/>
      <c r="AV319" s="756"/>
      <c r="AW319" s="756"/>
      <c r="AX319" s="756"/>
      <c r="AY319" s="162"/>
      <c r="BE319" s="740" t="s">
        <v>32</v>
      </c>
      <c r="BF319" s="740"/>
      <c r="BG319" s="740"/>
      <c r="BH319" s="740"/>
      <c r="BI319" s="740"/>
      <c r="BJ319" s="740"/>
      <c r="BK319" s="740"/>
      <c r="BL319" s="756">
        <f>SUM(BL15:BR318)</f>
        <v>1367080.71</v>
      </c>
      <c r="BM319" s="756"/>
      <c r="BN319" s="756"/>
      <c r="BO319" s="756"/>
      <c r="BP319" s="756"/>
      <c r="BQ319" s="756"/>
      <c r="BR319" s="756"/>
      <c r="BV319" s="196"/>
      <c r="BW319" s="212">
        <f>SUM(BW15:BW318)</f>
        <v>12</v>
      </c>
      <c r="BX319" s="196"/>
      <c r="BY319" s="196"/>
      <c r="BZ319" s="289">
        <f>SUM(BZ15:BZ318)</f>
        <v>27037.649999999907</v>
      </c>
      <c r="CA319" s="289">
        <f>SUM(CA15:CA318)</f>
        <v>1340043.0600000005</v>
      </c>
      <c r="CB319" s="289">
        <f>SUM(CB15:CB318)</f>
        <v>0</v>
      </c>
      <c r="CC319" s="289">
        <f>SUM(CC15:CC318)</f>
        <v>0</v>
      </c>
      <c r="CD319" s="289">
        <f>SUM(CD15:CD318)</f>
        <v>1367080.71</v>
      </c>
    </row>
    <row r="320" spans="1:85" ht="9.9499999999999993" customHeight="1">
      <c r="BZ320" s="289">
        <f>SUM('Q3'!AM11:AM49)</f>
        <v>466.86999999999898</v>
      </c>
      <c r="CA320" s="289">
        <f>SUM('Q3'!AT11:AT49)</f>
        <v>23138.84</v>
      </c>
      <c r="CB320" s="289">
        <f>SUM('Q3'!BA11:BA49)</f>
        <v>0</v>
      </c>
      <c r="CC320" s="289">
        <f>SUM('Q3'!BH11:BH49)</f>
        <v>0</v>
      </c>
    </row>
    <row r="321" spans="2:81" ht="9.9499999999999993" customHeight="1"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9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9"/>
      <c r="AS321" s="757">
        <f>F2</f>
        <v>41813</v>
      </c>
      <c r="AT321" s="757"/>
      <c r="AU321" s="757"/>
      <c r="AV321" s="757"/>
      <c r="AW321" s="757"/>
      <c r="AX321" s="757"/>
      <c r="AY321" s="757"/>
    </row>
    <row r="322" spans="2:81" ht="9.9499999999999993" customHeight="1">
      <c r="B322" s="9" t="s">
        <v>205</v>
      </c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 t="s">
        <v>205</v>
      </c>
      <c r="X322" s="9"/>
      <c r="Y322" s="9"/>
      <c r="AF322" s="9"/>
      <c r="AG322" s="9"/>
      <c r="AH322" s="9"/>
      <c r="AI322" s="9"/>
      <c r="AJ322" s="9"/>
      <c r="AR322" s="9"/>
      <c r="AS322" s="9" t="s">
        <v>86</v>
      </c>
      <c r="AT322" s="9"/>
      <c r="AU322" s="9"/>
      <c r="AV322" s="9"/>
      <c r="AW322" s="9"/>
      <c r="AX322" s="9"/>
      <c r="AY322" s="9"/>
    </row>
    <row r="323" spans="2:81" ht="9.9499999999999993" customHeight="1">
      <c r="B323" s="7" t="s">
        <v>206</v>
      </c>
      <c r="G323" s="813"/>
      <c r="H323" s="813"/>
      <c r="I323" s="813"/>
      <c r="J323" s="813"/>
      <c r="K323" s="813"/>
      <c r="L323" s="813"/>
      <c r="M323" s="813"/>
      <c r="N323" s="813"/>
      <c r="O323" s="813"/>
      <c r="P323" s="813"/>
      <c r="Q323" s="813"/>
      <c r="R323" s="813"/>
      <c r="S323" s="813"/>
      <c r="T323" s="813"/>
      <c r="U323" s="813"/>
      <c r="W323" s="7" t="s">
        <v>206</v>
      </c>
      <c r="AB323" s="813"/>
      <c r="AC323" s="813"/>
      <c r="AD323" s="813"/>
      <c r="AE323" s="813"/>
      <c r="AF323" s="813"/>
      <c r="AG323" s="813"/>
      <c r="AH323" s="813"/>
      <c r="AI323" s="813"/>
      <c r="AJ323" s="813"/>
      <c r="AK323" s="813"/>
      <c r="AL323" s="813"/>
      <c r="AM323" s="813"/>
      <c r="AN323" s="813"/>
      <c r="AO323" s="813"/>
      <c r="AP323" s="813"/>
      <c r="AQ323" s="813"/>
    </row>
    <row r="324" spans="2:81" s="10" customFormat="1" ht="9.9499999999999993" customHeight="1">
      <c r="AR324" s="10" t="s">
        <v>228</v>
      </c>
      <c r="AT324" s="813"/>
      <c r="AU324" s="813"/>
      <c r="AV324" s="813"/>
      <c r="AW324" s="813"/>
      <c r="AX324" s="813"/>
      <c r="AY324" s="813"/>
      <c r="BV324" s="202"/>
      <c r="BW324" s="209" t="str">
        <f>CONCATENATE((BW319+18),":","318")</f>
        <v>30:318</v>
      </c>
      <c r="BX324" s="202"/>
      <c r="BY324" s="202"/>
      <c r="BZ324" s="202"/>
      <c r="CA324" s="202"/>
      <c r="CB324" s="202"/>
      <c r="CC324" s="202"/>
    </row>
    <row r="325" spans="2:81" ht="9.9499999999999993" customHeight="1">
      <c r="B325" s="10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W325" s="9"/>
      <c r="X325" s="9"/>
      <c r="AQ325" s="7" t="s">
        <v>229</v>
      </c>
    </row>
    <row r="326" spans="2:81" ht="18" customHeight="1">
      <c r="B326" s="155"/>
      <c r="C326" s="156"/>
      <c r="D326" s="156"/>
      <c r="E326" s="157" t="s">
        <v>137</v>
      </c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 t="s">
        <v>138</v>
      </c>
      <c r="W326" s="156"/>
      <c r="X326" s="156"/>
      <c r="Y326" s="156"/>
      <c r="Z326" s="156"/>
      <c r="AA326" s="156"/>
      <c r="AB326" s="156"/>
      <c r="AC326" s="156"/>
      <c r="AD326" s="156"/>
      <c r="AE326" s="156"/>
      <c r="AF326" s="156"/>
      <c r="AG326" s="156"/>
      <c r="AH326" s="156"/>
    </row>
    <row r="327" spans="2:81" ht="3" customHeight="1">
      <c r="B327" s="10"/>
    </row>
    <row r="328" spans="2:81" ht="9.9499999999999993" customHeight="1">
      <c r="B328" s="10"/>
      <c r="E328" s="156" t="s">
        <v>139</v>
      </c>
      <c r="V328" s="156" t="s">
        <v>140</v>
      </c>
    </row>
    <row r="329" spans="2:81" ht="9.9499999999999993" customHeight="1">
      <c r="B329" s="10"/>
    </row>
  </sheetData>
  <sheetProtection password="CC55" sheet="1" objects="1" scenarios="1" formatRows="0"/>
  <mergeCells count="2773">
    <mergeCell ref="AS321:AY321"/>
    <mergeCell ref="G323:U323"/>
    <mergeCell ref="AB323:AQ323"/>
    <mergeCell ref="F2:L3"/>
    <mergeCell ref="AK276:AQ276"/>
    <mergeCell ref="AR276:AX276"/>
    <mergeCell ref="B275:F275"/>
    <mergeCell ref="G275:AB275"/>
    <mergeCell ref="B276:F276"/>
    <mergeCell ref="G276:AB276"/>
    <mergeCell ref="C2:E3"/>
    <mergeCell ref="S7:AY7"/>
    <mergeCell ref="AY13:AY14"/>
    <mergeCell ref="AK13:AX13"/>
    <mergeCell ref="B5:AX5"/>
    <mergeCell ref="B13:F14"/>
    <mergeCell ref="G13:AB14"/>
    <mergeCell ref="AC13:AE14"/>
    <mergeCell ref="AF13:AJ14"/>
    <mergeCell ref="B7:R7"/>
    <mergeCell ref="AK273:AQ273"/>
    <mergeCell ref="AR273:AX273"/>
    <mergeCell ref="AK274:AQ274"/>
    <mergeCell ref="AR274:AX274"/>
    <mergeCell ref="AC276:AE276"/>
    <mergeCell ref="AF276:AJ276"/>
    <mergeCell ref="AC275:AE275"/>
    <mergeCell ref="AF275:AJ275"/>
    <mergeCell ref="B273:F273"/>
    <mergeCell ref="G273:AB273"/>
    <mergeCell ref="AC273:AE273"/>
    <mergeCell ref="AF273:AJ273"/>
    <mergeCell ref="AK275:AQ275"/>
    <mergeCell ref="AR275:AX275"/>
    <mergeCell ref="B274:F274"/>
    <mergeCell ref="G274:AB274"/>
    <mergeCell ref="AC274:AE274"/>
    <mergeCell ref="AF274:AJ274"/>
    <mergeCell ref="B271:F271"/>
    <mergeCell ref="G271:AB271"/>
    <mergeCell ref="B272:F272"/>
    <mergeCell ref="G272:AB272"/>
    <mergeCell ref="AC272:AE272"/>
    <mergeCell ref="AF272:AJ272"/>
    <mergeCell ref="AC271:AE271"/>
    <mergeCell ref="AF271:AJ271"/>
    <mergeCell ref="AK269:AQ269"/>
    <mergeCell ref="AR269:AX269"/>
    <mergeCell ref="AK270:AQ270"/>
    <mergeCell ref="AR270:AX270"/>
    <mergeCell ref="AK272:AQ272"/>
    <mergeCell ref="AR272:AX272"/>
    <mergeCell ref="B269:F269"/>
    <mergeCell ref="G269:AB269"/>
    <mergeCell ref="AC269:AE269"/>
    <mergeCell ref="AF269:AJ269"/>
    <mergeCell ref="AK271:AQ271"/>
    <mergeCell ref="AR271:AX271"/>
    <mergeCell ref="B270:F270"/>
    <mergeCell ref="G270:AB270"/>
    <mergeCell ref="AC270:AE270"/>
    <mergeCell ref="AF270:AJ270"/>
    <mergeCell ref="B267:F267"/>
    <mergeCell ref="G267:AB267"/>
    <mergeCell ref="B268:F268"/>
    <mergeCell ref="G268:AB268"/>
    <mergeCell ref="AC268:AE268"/>
    <mergeCell ref="AF268:AJ268"/>
    <mergeCell ref="AC267:AE267"/>
    <mergeCell ref="AF267:AJ267"/>
    <mergeCell ref="AK265:AQ265"/>
    <mergeCell ref="AR265:AX265"/>
    <mergeCell ref="AK266:AQ266"/>
    <mergeCell ref="AR266:AX266"/>
    <mergeCell ref="AK268:AQ268"/>
    <mergeCell ref="AR268:AX268"/>
    <mergeCell ref="B265:F265"/>
    <mergeCell ref="G265:AB265"/>
    <mergeCell ref="AC265:AE265"/>
    <mergeCell ref="AF265:AJ265"/>
    <mergeCell ref="AK267:AQ267"/>
    <mergeCell ref="AR267:AX267"/>
    <mergeCell ref="B266:F266"/>
    <mergeCell ref="G266:AB266"/>
    <mergeCell ref="AC266:AE266"/>
    <mergeCell ref="AF266:AJ266"/>
    <mergeCell ref="B263:F263"/>
    <mergeCell ref="G263:AB263"/>
    <mergeCell ref="B264:F264"/>
    <mergeCell ref="G264:AB264"/>
    <mergeCell ref="AC264:AE264"/>
    <mergeCell ref="AF264:AJ264"/>
    <mergeCell ref="AC263:AE263"/>
    <mergeCell ref="AF263:AJ263"/>
    <mergeCell ref="AK261:AQ261"/>
    <mergeCell ref="AR261:AX261"/>
    <mergeCell ref="AK262:AQ262"/>
    <mergeCell ref="AR262:AX262"/>
    <mergeCell ref="AK264:AQ264"/>
    <mergeCell ref="AR264:AX264"/>
    <mergeCell ref="B261:F261"/>
    <mergeCell ref="G261:AB261"/>
    <mergeCell ref="AC261:AE261"/>
    <mergeCell ref="AF261:AJ261"/>
    <mergeCell ref="AK263:AQ263"/>
    <mergeCell ref="AR263:AX263"/>
    <mergeCell ref="B262:F262"/>
    <mergeCell ref="G262:AB262"/>
    <mergeCell ref="AC262:AE262"/>
    <mergeCell ref="AF262:AJ262"/>
    <mergeCell ref="B259:F259"/>
    <mergeCell ref="G259:AB259"/>
    <mergeCell ref="B260:F260"/>
    <mergeCell ref="G260:AB260"/>
    <mergeCell ref="AC260:AE260"/>
    <mergeCell ref="AF260:AJ260"/>
    <mergeCell ref="AC259:AE259"/>
    <mergeCell ref="AF259:AJ259"/>
    <mergeCell ref="AK257:AQ257"/>
    <mergeCell ref="AR257:AX257"/>
    <mergeCell ref="AK258:AQ258"/>
    <mergeCell ref="AR258:AX258"/>
    <mergeCell ref="AK260:AQ260"/>
    <mergeCell ref="AR260:AX260"/>
    <mergeCell ref="B257:F257"/>
    <mergeCell ref="G257:AB257"/>
    <mergeCell ref="AC257:AE257"/>
    <mergeCell ref="AF257:AJ257"/>
    <mergeCell ref="AK259:AQ259"/>
    <mergeCell ref="AR259:AX259"/>
    <mergeCell ref="B258:F258"/>
    <mergeCell ref="G258:AB258"/>
    <mergeCell ref="AC258:AE258"/>
    <mergeCell ref="AF258:AJ258"/>
    <mergeCell ref="B255:F255"/>
    <mergeCell ref="G255:AB255"/>
    <mergeCell ref="B256:F256"/>
    <mergeCell ref="G256:AB256"/>
    <mergeCell ref="AC256:AE256"/>
    <mergeCell ref="AF256:AJ256"/>
    <mergeCell ref="AC255:AE255"/>
    <mergeCell ref="AF255:AJ255"/>
    <mergeCell ref="AK253:AQ253"/>
    <mergeCell ref="AR253:AX253"/>
    <mergeCell ref="AK254:AQ254"/>
    <mergeCell ref="AR254:AX254"/>
    <mergeCell ref="AK256:AQ256"/>
    <mergeCell ref="AR256:AX256"/>
    <mergeCell ref="B253:F253"/>
    <mergeCell ref="G253:AB253"/>
    <mergeCell ref="AC253:AE253"/>
    <mergeCell ref="AF253:AJ253"/>
    <mergeCell ref="AK255:AQ255"/>
    <mergeCell ref="AR255:AX255"/>
    <mergeCell ref="B254:F254"/>
    <mergeCell ref="G254:AB254"/>
    <mergeCell ref="AC254:AE254"/>
    <mergeCell ref="AF254:AJ254"/>
    <mergeCell ref="B251:F251"/>
    <mergeCell ref="G251:AB251"/>
    <mergeCell ref="B252:F252"/>
    <mergeCell ref="G252:AB252"/>
    <mergeCell ref="AC252:AE252"/>
    <mergeCell ref="AF252:AJ252"/>
    <mergeCell ref="AC251:AE251"/>
    <mergeCell ref="AF251:AJ251"/>
    <mergeCell ref="AK249:AQ249"/>
    <mergeCell ref="AR249:AX249"/>
    <mergeCell ref="AK250:AQ250"/>
    <mergeCell ref="AR250:AX250"/>
    <mergeCell ref="AK252:AQ252"/>
    <mergeCell ref="AR252:AX252"/>
    <mergeCell ref="B249:F249"/>
    <mergeCell ref="G249:AB249"/>
    <mergeCell ref="AC249:AE249"/>
    <mergeCell ref="AF249:AJ249"/>
    <mergeCell ref="AK251:AQ251"/>
    <mergeCell ref="AR251:AX251"/>
    <mergeCell ref="B250:F250"/>
    <mergeCell ref="G250:AB250"/>
    <mergeCell ref="AC250:AE250"/>
    <mergeCell ref="AF250:AJ250"/>
    <mergeCell ref="B248:F248"/>
    <mergeCell ref="G248:AB248"/>
    <mergeCell ref="AC248:AE248"/>
    <mergeCell ref="AF248:AJ248"/>
    <mergeCell ref="AC247:AE247"/>
    <mergeCell ref="AF247:AJ247"/>
    <mergeCell ref="AK245:AQ245"/>
    <mergeCell ref="AR245:AX245"/>
    <mergeCell ref="AK246:AQ246"/>
    <mergeCell ref="AR246:AX246"/>
    <mergeCell ref="AK248:AQ248"/>
    <mergeCell ref="AR248:AX248"/>
    <mergeCell ref="AK247:AQ247"/>
    <mergeCell ref="AR247:AX247"/>
    <mergeCell ref="B246:F246"/>
    <mergeCell ref="G246:AB246"/>
    <mergeCell ref="AC246:AE246"/>
    <mergeCell ref="AF246:AJ246"/>
    <mergeCell ref="B247:F247"/>
    <mergeCell ref="G247:AB247"/>
    <mergeCell ref="AC243:AE243"/>
    <mergeCell ref="AF243:AJ243"/>
    <mergeCell ref="B245:F245"/>
    <mergeCell ref="G245:AB245"/>
    <mergeCell ref="AC245:AE245"/>
    <mergeCell ref="AF245:AJ245"/>
    <mergeCell ref="AC242:AE242"/>
    <mergeCell ref="AF242:AJ242"/>
    <mergeCell ref="AK244:AQ244"/>
    <mergeCell ref="AR244:AX244"/>
    <mergeCell ref="B243:F243"/>
    <mergeCell ref="G243:AB243"/>
    <mergeCell ref="B244:F244"/>
    <mergeCell ref="G244:AB244"/>
    <mergeCell ref="AC244:AE244"/>
    <mergeCell ref="AF244:AJ244"/>
    <mergeCell ref="AC239:AE239"/>
    <mergeCell ref="AF239:AJ239"/>
    <mergeCell ref="AC241:AE241"/>
    <mergeCell ref="AF241:AJ241"/>
    <mergeCell ref="AK243:AQ243"/>
    <mergeCell ref="AR243:AX243"/>
    <mergeCell ref="AK241:AQ241"/>
    <mergeCell ref="AR241:AX241"/>
    <mergeCell ref="AK242:AQ242"/>
    <mergeCell ref="AR242:AX242"/>
    <mergeCell ref="AK238:AQ238"/>
    <mergeCell ref="AR238:AX238"/>
    <mergeCell ref="AK240:AQ240"/>
    <mergeCell ref="AR240:AX240"/>
    <mergeCell ref="B239:F239"/>
    <mergeCell ref="G239:AB239"/>
    <mergeCell ref="B240:F240"/>
    <mergeCell ref="G240:AB240"/>
    <mergeCell ref="AC240:AE240"/>
    <mergeCell ref="AF240:AJ240"/>
    <mergeCell ref="AC235:AE235"/>
    <mergeCell ref="AF235:AJ235"/>
    <mergeCell ref="AC237:AE237"/>
    <mergeCell ref="AF237:AJ237"/>
    <mergeCell ref="AK239:AQ239"/>
    <mergeCell ref="AR239:AX239"/>
    <mergeCell ref="AC238:AE238"/>
    <mergeCell ref="AF238:AJ238"/>
    <mergeCell ref="AK237:AQ237"/>
    <mergeCell ref="AR237:AX237"/>
    <mergeCell ref="AK234:AQ234"/>
    <mergeCell ref="AR234:AX234"/>
    <mergeCell ref="AK236:AQ236"/>
    <mergeCell ref="AR236:AX236"/>
    <mergeCell ref="B235:F235"/>
    <mergeCell ref="G235:AB235"/>
    <mergeCell ref="B236:F236"/>
    <mergeCell ref="G236:AB236"/>
    <mergeCell ref="AC236:AE236"/>
    <mergeCell ref="AF236:AJ236"/>
    <mergeCell ref="AC99:AE99"/>
    <mergeCell ref="AF99:AJ99"/>
    <mergeCell ref="AK235:AQ235"/>
    <mergeCell ref="AR235:AX235"/>
    <mergeCell ref="AK98:AQ98"/>
    <mergeCell ref="AR98:AX98"/>
    <mergeCell ref="AK99:AQ99"/>
    <mergeCell ref="AR99:AX99"/>
    <mergeCell ref="AK100:AQ100"/>
    <mergeCell ref="AR100:AX100"/>
    <mergeCell ref="B98:F98"/>
    <mergeCell ref="G98:AB98"/>
    <mergeCell ref="AC98:AE98"/>
    <mergeCell ref="AF98:AJ98"/>
    <mergeCell ref="B100:F100"/>
    <mergeCell ref="G100:AB100"/>
    <mergeCell ref="AC100:AE100"/>
    <mergeCell ref="AF100:AJ100"/>
    <mergeCell ref="B99:F99"/>
    <mergeCell ref="G99:AB99"/>
    <mergeCell ref="B96:F96"/>
    <mergeCell ref="G96:AB96"/>
    <mergeCell ref="B97:F97"/>
    <mergeCell ref="G97:AB97"/>
    <mergeCell ref="AC97:AE97"/>
    <mergeCell ref="AF97:AJ97"/>
    <mergeCell ref="AC96:AE96"/>
    <mergeCell ref="AF96:AJ96"/>
    <mergeCell ref="AK94:AQ94"/>
    <mergeCell ref="AR94:AX94"/>
    <mergeCell ref="AK95:AQ95"/>
    <mergeCell ref="AR95:AX95"/>
    <mergeCell ref="AK97:AQ97"/>
    <mergeCell ref="AR97:AX97"/>
    <mergeCell ref="B94:F94"/>
    <mergeCell ref="G94:AB94"/>
    <mergeCell ref="AC94:AE94"/>
    <mergeCell ref="AF94:AJ94"/>
    <mergeCell ref="AK96:AQ96"/>
    <mergeCell ref="AR96:AX96"/>
    <mergeCell ref="B95:F95"/>
    <mergeCell ref="G95:AB95"/>
    <mergeCell ref="AC95:AE95"/>
    <mergeCell ref="AF95:AJ95"/>
    <mergeCell ref="B92:F92"/>
    <mergeCell ref="G92:AB92"/>
    <mergeCell ref="B93:F93"/>
    <mergeCell ref="G93:AB93"/>
    <mergeCell ref="AC93:AE93"/>
    <mergeCell ref="AF93:AJ93"/>
    <mergeCell ref="AC92:AE92"/>
    <mergeCell ref="AF92:AJ92"/>
    <mergeCell ref="AK90:AQ90"/>
    <mergeCell ref="AR90:AX90"/>
    <mergeCell ref="AK91:AQ91"/>
    <mergeCell ref="AR91:AX91"/>
    <mergeCell ref="AK93:AQ93"/>
    <mergeCell ref="AR93:AX93"/>
    <mergeCell ref="B90:F90"/>
    <mergeCell ref="G90:AB90"/>
    <mergeCell ref="AC90:AE90"/>
    <mergeCell ref="AF90:AJ90"/>
    <mergeCell ref="AK92:AQ92"/>
    <mergeCell ref="AR92:AX92"/>
    <mergeCell ref="B91:F91"/>
    <mergeCell ref="G91:AB91"/>
    <mergeCell ref="AC91:AE91"/>
    <mergeCell ref="AF91:AJ91"/>
    <mergeCell ref="B88:F88"/>
    <mergeCell ref="G88:AB88"/>
    <mergeCell ref="B89:F89"/>
    <mergeCell ref="G89:AB89"/>
    <mergeCell ref="AC89:AE89"/>
    <mergeCell ref="AF89:AJ89"/>
    <mergeCell ref="AC88:AE88"/>
    <mergeCell ref="AF88:AJ88"/>
    <mergeCell ref="AK86:AQ86"/>
    <mergeCell ref="AR86:AX86"/>
    <mergeCell ref="AK87:AQ87"/>
    <mergeCell ref="AR87:AX87"/>
    <mergeCell ref="AK89:AQ89"/>
    <mergeCell ref="AR89:AX89"/>
    <mergeCell ref="B86:F86"/>
    <mergeCell ref="G86:AB86"/>
    <mergeCell ref="AC86:AE86"/>
    <mergeCell ref="AF86:AJ86"/>
    <mergeCell ref="AK88:AQ88"/>
    <mergeCell ref="AR88:AX88"/>
    <mergeCell ref="B87:F87"/>
    <mergeCell ref="G87:AB87"/>
    <mergeCell ref="AC87:AE87"/>
    <mergeCell ref="AF87:AJ87"/>
    <mergeCell ref="B84:F84"/>
    <mergeCell ref="G84:AB84"/>
    <mergeCell ref="B85:F85"/>
    <mergeCell ref="G85:AB85"/>
    <mergeCell ref="AC85:AE85"/>
    <mergeCell ref="AF85:AJ85"/>
    <mergeCell ref="AC84:AE84"/>
    <mergeCell ref="AF84:AJ84"/>
    <mergeCell ref="AK82:AQ82"/>
    <mergeCell ref="AR82:AX82"/>
    <mergeCell ref="AK83:AQ83"/>
    <mergeCell ref="AR83:AX83"/>
    <mergeCell ref="AK85:AQ85"/>
    <mergeCell ref="AR85:AX85"/>
    <mergeCell ref="B82:F82"/>
    <mergeCell ref="G82:AB82"/>
    <mergeCell ref="AC82:AE82"/>
    <mergeCell ref="AF82:AJ82"/>
    <mergeCell ref="AK84:AQ84"/>
    <mergeCell ref="AR84:AX84"/>
    <mergeCell ref="B83:F83"/>
    <mergeCell ref="G83:AB83"/>
    <mergeCell ref="AC83:AE83"/>
    <mergeCell ref="AF83:AJ83"/>
    <mergeCell ref="B80:F80"/>
    <mergeCell ref="G80:AB80"/>
    <mergeCell ref="B81:F81"/>
    <mergeCell ref="G81:AB81"/>
    <mergeCell ref="AC81:AE81"/>
    <mergeCell ref="AF81:AJ81"/>
    <mergeCell ref="AC80:AE80"/>
    <mergeCell ref="AF80:AJ80"/>
    <mergeCell ref="AK78:AQ78"/>
    <mergeCell ref="AR78:AX78"/>
    <mergeCell ref="AK79:AQ79"/>
    <mergeCell ref="AR79:AX79"/>
    <mergeCell ref="AK81:AQ81"/>
    <mergeCell ref="AR81:AX81"/>
    <mergeCell ref="B78:F78"/>
    <mergeCell ref="G78:AB78"/>
    <mergeCell ref="AC78:AE78"/>
    <mergeCell ref="AF78:AJ78"/>
    <mergeCell ref="AK80:AQ80"/>
    <mergeCell ref="AR80:AX80"/>
    <mergeCell ref="B79:F79"/>
    <mergeCell ref="G79:AB79"/>
    <mergeCell ref="AC79:AE79"/>
    <mergeCell ref="AF79:AJ79"/>
    <mergeCell ref="B76:F76"/>
    <mergeCell ref="G76:AB76"/>
    <mergeCell ref="B77:F77"/>
    <mergeCell ref="G77:AB77"/>
    <mergeCell ref="AC77:AE77"/>
    <mergeCell ref="AF77:AJ77"/>
    <mergeCell ref="AC76:AE76"/>
    <mergeCell ref="AF76:AJ76"/>
    <mergeCell ref="AK74:AQ74"/>
    <mergeCell ref="AR74:AX74"/>
    <mergeCell ref="AK75:AQ75"/>
    <mergeCell ref="AR75:AX75"/>
    <mergeCell ref="AK77:AQ77"/>
    <mergeCell ref="AR77:AX77"/>
    <mergeCell ref="B74:F74"/>
    <mergeCell ref="G74:AB74"/>
    <mergeCell ref="AC74:AE74"/>
    <mergeCell ref="AF74:AJ74"/>
    <mergeCell ref="AK76:AQ76"/>
    <mergeCell ref="AR76:AX76"/>
    <mergeCell ref="B75:F75"/>
    <mergeCell ref="G75:AB75"/>
    <mergeCell ref="AC75:AE75"/>
    <mergeCell ref="AF75:AJ75"/>
    <mergeCell ref="B72:F72"/>
    <mergeCell ref="G72:AB72"/>
    <mergeCell ref="B73:F73"/>
    <mergeCell ref="G73:AB73"/>
    <mergeCell ref="AC73:AE73"/>
    <mergeCell ref="AF73:AJ73"/>
    <mergeCell ref="AC72:AE72"/>
    <mergeCell ref="AF72:AJ72"/>
    <mergeCell ref="AK70:AQ70"/>
    <mergeCell ref="AR70:AX70"/>
    <mergeCell ref="AK71:AQ71"/>
    <mergeCell ref="AR71:AX71"/>
    <mergeCell ref="AK73:AQ73"/>
    <mergeCell ref="AR73:AX73"/>
    <mergeCell ref="B70:F70"/>
    <mergeCell ref="G70:AB70"/>
    <mergeCell ref="AC70:AE70"/>
    <mergeCell ref="AF70:AJ70"/>
    <mergeCell ref="AK72:AQ72"/>
    <mergeCell ref="AR72:AX72"/>
    <mergeCell ref="B71:F71"/>
    <mergeCell ref="G71:AB71"/>
    <mergeCell ref="AC71:AE71"/>
    <mergeCell ref="AF71:AJ71"/>
    <mergeCell ref="B68:F68"/>
    <mergeCell ref="G68:AB68"/>
    <mergeCell ref="B69:F69"/>
    <mergeCell ref="G69:AB69"/>
    <mergeCell ref="AC69:AE69"/>
    <mergeCell ref="AF69:AJ69"/>
    <mergeCell ref="AC68:AE68"/>
    <mergeCell ref="AF68:AJ68"/>
    <mergeCell ref="AK66:AQ66"/>
    <mergeCell ref="AR66:AX66"/>
    <mergeCell ref="AK67:AQ67"/>
    <mergeCell ref="AR67:AX67"/>
    <mergeCell ref="AK69:AQ69"/>
    <mergeCell ref="AR69:AX69"/>
    <mergeCell ref="B66:F66"/>
    <mergeCell ref="G66:AB66"/>
    <mergeCell ref="AC66:AE66"/>
    <mergeCell ref="AF66:AJ66"/>
    <mergeCell ref="AK68:AQ68"/>
    <mergeCell ref="AR68:AX68"/>
    <mergeCell ref="B67:F67"/>
    <mergeCell ref="G67:AB67"/>
    <mergeCell ref="AC67:AE67"/>
    <mergeCell ref="AF67:AJ67"/>
    <mergeCell ref="B64:F64"/>
    <mergeCell ref="G64:AB64"/>
    <mergeCell ref="B65:F65"/>
    <mergeCell ref="G65:AB65"/>
    <mergeCell ref="AC65:AE65"/>
    <mergeCell ref="AF65:AJ65"/>
    <mergeCell ref="AC64:AE64"/>
    <mergeCell ref="AF64:AJ64"/>
    <mergeCell ref="AK62:AQ62"/>
    <mergeCell ref="AR62:AX62"/>
    <mergeCell ref="AK63:AQ63"/>
    <mergeCell ref="AR63:AX63"/>
    <mergeCell ref="AK65:AQ65"/>
    <mergeCell ref="AR65:AX65"/>
    <mergeCell ref="B62:F62"/>
    <mergeCell ref="G62:AB62"/>
    <mergeCell ref="AC62:AE62"/>
    <mergeCell ref="AF62:AJ62"/>
    <mergeCell ref="AK64:AQ64"/>
    <mergeCell ref="AR64:AX64"/>
    <mergeCell ref="B63:F63"/>
    <mergeCell ref="G63:AB63"/>
    <mergeCell ref="AC63:AE63"/>
    <mergeCell ref="AF63:AJ63"/>
    <mergeCell ref="B60:F60"/>
    <mergeCell ref="G60:AB60"/>
    <mergeCell ref="B61:F61"/>
    <mergeCell ref="G61:AB61"/>
    <mergeCell ref="AC61:AE61"/>
    <mergeCell ref="AF61:AJ61"/>
    <mergeCell ref="AC60:AE60"/>
    <mergeCell ref="AF60:AJ60"/>
    <mergeCell ref="AK58:AQ58"/>
    <mergeCell ref="AR58:AX58"/>
    <mergeCell ref="AK59:AQ59"/>
    <mergeCell ref="AR59:AX59"/>
    <mergeCell ref="AK61:AQ61"/>
    <mergeCell ref="AR61:AX61"/>
    <mergeCell ref="B58:F58"/>
    <mergeCell ref="G58:AB58"/>
    <mergeCell ref="AC58:AE58"/>
    <mergeCell ref="AF58:AJ58"/>
    <mergeCell ref="AK60:AQ60"/>
    <mergeCell ref="AR60:AX60"/>
    <mergeCell ref="B59:F59"/>
    <mergeCell ref="G59:AB59"/>
    <mergeCell ref="AC59:AE59"/>
    <mergeCell ref="AF59:AJ59"/>
    <mergeCell ref="B56:F56"/>
    <mergeCell ref="G56:AB56"/>
    <mergeCell ref="B57:F57"/>
    <mergeCell ref="G57:AB57"/>
    <mergeCell ref="AC57:AE57"/>
    <mergeCell ref="AF57:AJ57"/>
    <mergeCell ref="AC56:AE56"/>
    <mergeCell ref="AF56:AJ56"/>
    <mergeCell ref="AK54:AQ54"/>
    <mergeCell ref="AR54:AX54"/>
    <mergeCell ref="AK55:AQ55"/>
    <mergeCell ref="AR55:AX55"/>
    <mergeCell ref="AK57:AQ57"/>
    <mergeCell ref="AR57:AX57"/>
    <mergeCell ref="B54:F54"/>
    <mergeCell ref="G54:AB54"/>
    <mergeCell ref="AC54:AE54"/>
    <mergeCell ref="AF54:AJ54"/>
    <mergeCell ref="AK56:AQ56"/>
    <mergeCell ref="AR56:AX56"/>
    <mergeCell ref="B55:F55"/>
    <mergeCell ref="G55:AB55"/>
    <mergeCell ref="AC55:AE55"/>
    <mergeCell ref="AF55:AJ55"/>
    <mergeCell ref="B52:F52"/>
    <mergeCell ref="G52:AB52"/>
    <mergeCell ref="B53:F53"/>
    <mergeCell ref="G53:AB53"/>
    <mergeCell ref="AC53:AE53"/>
    <mergeCell ref="AF53:AJ53"/>
    <mergeCell ref="AC52:AE52"/>
    <mergeCell ref="AF52:AJ52"/>
    <mergeCell ref="AK50:AQ50"/>
    <mergeCell ref="AR50:AX50"/>
    <mergeCell ref="AK51:AQ51"/>
    <mergeCell ref="AR51:AX51"/>
    <mergeCell ref="AK53:AQ53"/>
    <mergeCell ref="AR53:AX53"/>
    <mergeCell ref="B50:F50"/>
    <mergeCell ref="G50:AB50"/>
    <mergeCell ref="AC50:AE50"/>
    <mergeCell ref="AF50:AJ50"/>
    <mergeCell ref="AK52:AQ52"/>
    <mergeCell ref="AR52:AX52"/>
    <mergeCell ref="B51:F51"/>
    <mergeCell ref="G51:AB51"/>
    <mergeCell ref="AC51:AE51"/>
    <mergeCell ref="AF51:AJ51"/>
    <mergeCell ref="B48:F48"/>
    <mergeCell ref="G48:AB48"/>
    <mergeCell ref="B49:F49"/>
    <mergeCell ref="G49:AB49"/>
    <mergeCell ref="AC49:AE49"/>
    <mergeCell ref="AF49:AJ49"/>
    <mergeCell ref="AC48:AE48"/>
    <mergeCell ref="AF48:AJ48"/>
    <mergeCell ref="AK46:AQ46"/>
    <mergeCell ref="AR46:AX46"/>
    <mergeCell ref="AK47:AQ47"/>
    <mergeCell ref="AR47:AX47"/>
    <mergeCell ref="AK49:AQ49"/>
    <mergeCell ref="AR49:AX49"/>
    <mergeCell ref="B46:F46"/>
    <mergeCell ref="G46:AB46"/>
    <mergeCell ref="AC46:AE46"/>
    <mergeCell ref="AF46:AJ46"/>
    <mergeCell ref="AK48:AQ48"/>
    <mergeCell ref="AR48:AX48"/>
    <mergeCell ref="B47:F47"/>
    <mergeCell ref="G47:AB47"/>
    <mergeCell ref="AC47:AE47"/>
    <mergeCell ref="AF47:AJ47"/>
    <mergeCell ref="B44:F44"/>
    <mergeCell ref="G44:AB44"/>
    <mergeCell ref="B45:F45"/>
    <mergeCell ref="G45:AB45"/>
    <mergeCell ref="AC45:AE45"/>
    <mergeCell ref="AF45:AJ45"/>
    <mergeCell ref="AC44:AE44"/>
    <mergeCell ref="AF44:AJ44"/>
    <mergeCell ref="AK42:AQ42"/>
    <mergeCell ref="AR42:AX42"/>
    <mergeCell ref="AK43:AQ43"/>
    <mergeCell ref="AR43:AX43"/>
    <mergeCell ref="AK45:AQ45"/>
    <mergeCell ref="AR45:AX45"/>
    <mergeCell ref="B42:F42"/>
    <mergeCell ref="G42:AB42"/>
    <mergeCell ref="AC42:AE42"/>
    <mergeCell ref="AF42:AJ42"/>
    <mergeCell ref="AK44:AQ44"/>
    <mergeCell ref="AR44:AX44"/>
    <mergeCell ref="B43:F43"/>
    <mergeCell ref="G43:AB43"/>
    <mergeCell ref="AC43:AE43"/>
    <mergeCell ref="AF43:AJ43"/>
    <mergeCell ref="B40:F40"/>
    <mergeCell ref="G40:AB40"/>
    <mergeCell ref="B41:F41"/>
    <mergeCell ref="G41:AB41"/>
    <mergeCell ref="AC41:AE41"/>
    <mergeCell ref="AF41:AJ41"/>
    <mergeCell ref="AC40:AE40"/>
    <mergeCell ref="AF40:AJ40"/>
    <mergeCell ref="AK38:AQ38"/>
    <mergeCell ref="AR38:AX38"/>
    <mergeCell ref="AK39:AQ39"/>
    <mergeCell ref="AR39:AX39"/>
    <mergeCell ref="AK41:AQ41"/>
    <mergeCell ref="AR41:AX41"/>
    <mergeCell ref="B38:F38"/>
    <mergeCell ref="G38:AB38"/>
    <mergeCell ref="AC38:AE38"/>
    <mergeCell ref="AF38:AJ38"/>
    <mergeCell ref="AK40:AQ40"/>
    <mergeCell ref="AR40:AX40"/>
    <mergeCell ref="B39:F39"/>
    <mergeCell ref="G39:AB39"/>
    <mergeCell ref="AC39:AE39"/>
    <mergeCell ref="AF39:AJ39"/>
    <mergeCell ref="B37:F37"/>
    <mergeCell ref="G37:AB37"/>
    <mergeCell ref="AC37:AE37"/>
    <mergeCell ref="AF37:AJ37"/>
    <mergeCell ref="AC36:AE36"/>
    <mergeCell ref="AF36:AJ36"/>
    <mergeCell ref="AK34:AQ34"/>
    <mergeCell ref="AR34:AX34"/>
    <mergeCell ref="AK35:AQ35"/>
    <mergeCell ref="AR35:AX35"/>
    <mergeCell ref="AK37:AQ37"/>
    <mergeCell ref="AR37:AX37"/>
    <mergeCell ref="AK36:AQ36"/>
    <mergeCell ref="AR36:AX36"/>
    <mergeCell ref="B35:F35"/>
    <mergeCell ref="G35:AB35"/>
    <mergeCell ref="AC35:AE35"/>
    <mergeCell ref="AF35:AJ35"/>
    <mergeCell ref="B36:F36"/>
    <mergeCell ref="G36:AB36"/>
    <mergeCell ref="G33:AB33"/>
    <mergeCell ref="AC33:AE33"/>
    <mergeCell ref="AF33:AJ33"/>
    <mergeCell ref="AF32:AJ32"/>
    <mergeCell ref="B34:F34"/>
    <mergeCell ref="G34:AB34"/>
    <mergeCell ref="AC34:AE34"/>
    <mergeCell ref="AF34:AJ34"/>
    <mergeCell ref="B31:F31"/>
    <mergeCell ref="G31:AB31"/>
    <mergeCell ref="AC31:AE31"/>
    <mergeCell ref="AF31:AJ31"/>
    <mergeCell ref="AK33:AQ33"/>
    <mergeCell ref="AR33:AX33"/>
    <mergeCell ref="B32:F32"/>
    <mergeCell ref="G32:AB32"/>
    <mergeCell ref="AC32:AE32"/>
    <mergeCell ref="B33:F33"/>
    <mergeCell ref="B314:F314"/>
    <mergeCell ref="G314:AB314"/>
    <mergeCell ref="AC314:AE314"/>
    <mergeCell ref="AF314:AJ314"/>
    <mergeCell ref="AC313:AE313"/>
    <mergeCell ref="AF313:AJ313"/>
    <mergeCell ref="AK311:AQ311"/>
    <mergeCell ref="AR311:AX311"/>
    <mergeCell ref="AK312:AQ312"/>
    <mergeCell ref="AR312:AX312"/>
    <mergeCell ref="AK314:AQ314"/>
    <mergeCell ref="AR314:AX314"/>
    <mergeCell ref="AK313:AQ313"/>
    <mergeCell ref="AR313:AX313"/>
    <mergeCell ref="B312:F312"/>
    <mergeCell ref="G312:AB312"/>
    <mergeCell ref="AC312:AE312"/>
    <mergeCell ref="AF312:AJ312"/>
    <mergeCell ref="B313:F313"/>
    <mergeCell ref="G313:AB313"/>
    <mergeCell ref="AC309:AE309"/>
    <mergeCell ref="AF309:AJ309"/>
    <mergeCell ref="B311:F311"/>
    <mergeCell ref="G311:AB311"/>
    <mergeCell ref="AC311:AE311"/>
    <mergeCell ref="AF311:AJ311"/>
    <mergeCell ref="AK308:AQ308"/>
    <mergeCell ref="AR308:AX308"/>
    <mergeCell ref="AK310:AQ310"/>
    <mergeCell ref="AR310:AX310"/>
    <mergeCell ref="B309:F309"/>
    <mergeCell ref="G309:AB309"/>
    <mergeCell ref="B310:F310"/>
    <mergeCell ref="G310:AB310"/>
    <mergeCell ref="AC310:AE310"/>
    <mergeCell ref="AF310:AJ310"/>
    <mergeCell ref="B307:F307"/>
    <mergeCell ref="G307:AB307"/>
    <mergeCell ref="AC307:AE307"/>
    <mergeCell ref="AF307:AJ307"/>
    <mergeCell ref="AK309:AQ309"/>
    <mergeCell ref="AR309:AX309"/>
    <mergeCell ref="B308:F308"/>
    <mergeCell ref="G308:AB308"/>
    <mergeCell ref="AC308:AE308"/>
    <mergeCell ref="AF308:AJ308"/>
    <mergeCell ref="B305:F305"/>
    <mergeCell ref="G305:AB305"/>
    <mergeCell ref="B306:F306"/>
    <mergeCell ref="G306:AB306"/>
    <mergeCell ref="AC306:AE306"/>
    <mergeCell ref="AF306:AJ306"/>
    <mergeCell ref="AC305:AE305"/>
    <mergeCell ref="AF305:AJ305"/>
    <mergeCell ref="B303:F303"/>
    <mergeCell ref="G303:AB303"/>
    <mergeCell ref="AK305:AQ305"/>
    <mergeCell ref="AR305:AX305"/>
    <mergeCell ref="B304:F304"/>
    <mergeCell ref="G304:AB304"/>
    <mergeCell ref="AC304:AE304"/>
    <mergeCell ref="AF304:AJ304"/>
    <mergeCell ref="AK304:AQ304"/>
    <mergeCell ref="AR304:AX304"/>
    <mergeCell ref="AK302:AQ302"/>
    <mergeCell ref="AR302:AX302"/>
    <mergeCell ref="B315:F315"/>
    <mergeCell ref="G315:AB315"/>
    <mergeCell ref="AC315:AE315"/>
    <mergeCell ref="AF315:AJ315"/>
    <mergeCell ref="B302:F302"/>
    <mergeCell ref="G302:AB302"/>
    <mergeCell ref="AC302:AE302"/>
    <mergeCell ref="AF302:AJ302"/>
    <mergeCell ref="AC303:AE303"/>
    <mergeCell ref="AF303:AJ303"/>
    <mergeCell ref="AK303:AQ303"/>
    <mergeCell ref="AR303:AX303"/>
    <mergeCell ref="AK315:AQ315"/>
    <mergeCell ref="AR315:AX315"/>
    <mergeCell ref="AK306:AQ306"/>
    <mergeCell ref="AR306:AX306"/>
    <mergeCell ref="AK307:AQ307"/>
    <mergeCell ref="AR307:AX307"/>
    <mergeCell ref="B316:F316"/>
    <mergeCell ref="G316:AB316"/>
    <mergeCell ref="AC316:AE316"/>
    <mergeCell ref="AF316:AJ316"/>
    <mergeCell ref="AK316:AQ316"/>
    <mergeCell ref="AR316:AX316"/>
    <mergeCell ref="AK301:AQ301"/>
    <mergeCell ref="AR301:AX301"/>
    <mergeCell ref="B301:F301"/>
    <mergeCell ref="G301:AB301"/>
    <mergeCell ref="AC301:AE301"/>
    <mergeCell ref="AF301:AJ301"/>
    <mergeCell ref="B299:F299"/>
    <mergeCell ref="G299:AB299"/>
    <mergeCell ref="B300:F300"/>
    <mergeCell ref="G300:AB300"/>
    <mergeCell ref="AK300:AQ300"/>
    <mergeCell ref="AR300:AX300"/>
    <mergeCell ref="AK297:AQ297"/>
    <mergeCell ref="AR297:AX297"/>
    <mergeCell ref="AK298:AQ298"/>
    <mergeCell ref="AR298:AX298"/>
    <mergeCell ref="AC300:AE300"/>
    <mergeCell ref="AF300:AJ300"/>
    <mergeCell ref="AC299:AE299"/>
    <mergeCell ref="AF299:AJ299"/>
    <mergeCell ref="B297:F297"/>
    <mergeCell ref="G297:AB297"/>
    <mergeCell ref="AC297:AE297"/>
    <mergeCell ref="AF297:AJ297"/>
    <mergeCell ref="AK299:AQ299"/>
    <mergeCell ref="AR299:AX299"/>
    <mergeCell ref="B298:F298"/>
    <mergeCell ref="G298:AB298"/>
    <mergeCell ref="AC298:AE298"/>
    <mergeCell ref="AF298:AJ298"/>
    <mergeCell ref="B295:F295"/>
    <mergeCell ref="G295:AB295"/>
    <mergeCell ref="B296:F296"/>
    <mergeCell ref="G296:AB296"/>
    <mergeCell ref="AC296:AE296"/>
    <mergeCell ref="AF296:AJ296"/>
    <mergeCell ref="AC295:AE295"/>
    <mergeCell ref="AF295:AJ295"/>
    <mergeCell ref="AK293:AQ293"/>
    <mergeCell ref="AR293:AX293"/>
    <mergeCell ref="AK294:AQ294"/>
    <mergeCell ref="AR294:AX294"/>
    <mergeCell ref="AK296:AQ296"/>
    <mergeCell ref="AR296:AX296"/>
    <mergeCell ref="B293:F293"/>
    <mergeCell ref="G293:AB293"/>
    <mergeCell ref="AC293:AE293"/>
    <mergeCell ref="AF293:AJ293"/>
    <mergeCell ref="AK295:AQ295"/>
    <mergeCell ref="AR295:AX295"/>
    <mergeCell ref="B294:F294"/>
    <mergeCell ref="G294:AB294"/>
    <mergeCell ref="AC294:AE294"/>
    <mergeCell ref="AF294:AJ294"/>
    <mergeCell ref="B291:F291"/>
    <mergeCell ref="G291:AB291"/>
    <mergeCell ref="B292:F292"/>
    <mergeCell ref="G292:AB292"/>
    <mergeCell ref="AC292:AE292"/>
    <mergeCell ref="AF292:AJ292"/>
    <mergeCell ref="AC291:AE291"/>
    <mergeCell ref="AF291:AJ291"/>
    <mergeCell ref="AK289:AQ289"/>
    <mergeCell ref="AR289:AX289"/>
    <mergeCell ref="AK290:AQ290"/>
    <mergeCell ref="AR290:AX290"/>
    <mergeCell ref="AK292:AQ292"/>
    <mergeCell ref="AR292:AX292"/>
    <mergeCell ref="B289:F289"/>
    <mergeCell ref="G289:AB289"/>
    <mergeCell ref="AC289:AE289"/>
    <mergeCell ref="AF289:AJ289"/>
    <mergeCell ref="AK291:AQ291"/>
    <mergeCell ref="AR291:AX291"/>
    <mergeCell ref="B290:F290"/>
    <mergeCell ref="G290:AB290"/>
    <mergeCell ref="AC290:AE290"/>
    <mergeCell ref="AF290:AJ290"/>
    <mergeCell ref="B287:F287"/>
    <mergeCell ref="G287:AB287"/>
    <mergeCell ref="B288:F288"/>
    <mergeCell ref="G288:AB288"/>
    <mergeCell ref="AC288:AE288"/>
    <mergeCell ref="AF288:AJ288"/>
    <mergeCell ref="AC287:AE287"/>
    <mergeCell ref="AF287:AJ287"/>
    <mergeCell ref="AK285:AQ285"/>
    <mergeCell ref="AR285:AX285"/>
    <mergeCell ref="AK286:AQ286"/>
    <mergeCell ref="AR286:AX286"/>
    <mergeCell ref="AK288:AQ288"/>
    <mergeCell ref="AR288:AX288"/>
    <mergeCell ref="B285:F285"/>
    <mergeCell ref="G285:AB285"/>
    <mergeCell ref="AC285:AE285"/>
    <mergeCell ref="AF285:AJ285"/>
    <mergeCell ref="AK287:AQ287"/>
    <mergeCell ref="AR287:AX287"/>
    <mergeCell ref="B286:F286"/>
    <mergeCell ref="G286:AB286"/>
    <mergeCell ref="AC286:AE286"/>
    <mergeCell ref="AF286:AJ286"/>
    <mergeCell ref="B284:F284"/>
    <mergeCell ref="G284:AB284"/>
    <mergeCell ref="AC284:AE284"/>
    <mergeCell ref="AF284:AJ284"/>
    <mergeCell ref="AC283:AE283"/>
    <mergeCell ref="AF283:AJ283"/>
    <mergeCell ref="AK281:AQ281"/>
    <mergeCell ref="AR281:AX281"/>
    <mergeCell ref="AK282:AQ282"/>
    <mergeCell ref="AR282:AX282"/>
    <mergeCell ref="AK284:AQ284"/>
    <mergeCell ref="AR284:AX284"/>
    <mergeCell ref="AK283:AQ283"/>
    <mergeCell ref="AR283:AX283"/>
    <mergeCell ref="B282:F282"/>
    <mergeCell ref="G282:AB282"/>
    <mergeCell ref="AC282:AE282"/>
    <mergeCell ref="AF282:AJ282"/>
    <mergeCell ref="B283:F283"/>
    <mergeCell ref="G283:AB283"/>
    <mergeCell ref="AC280:AE280"/>
    <mergeCell ref="AF280:AJ280"/>
    <mergeCell ref="AC279:AE279"/>
    <mergeCell ref="AF279:AJ279"/>
    <mergeCell ref="B281:F281"/>
    <mergeCell ref="G281:AB281"/>
    <mergeCell ref="AC281:AE281"/>
    <mergeCell ref="AF281:AJ281"/>
    <mergeCell ref="B278:F278"/>
    <mergeCell ref="G278:AB278"/>
    <mergeCell ref="AC278:AE278"/>
    <mergeCell ref="AF278:AJ278"/>
    <mergeCell ref="AK280:AQ280"/>
    <mergeCell ref="AR280:AX280"/>
    <mergeCell ref="B279:F279"/>
    <mergeCell ref="G279:AB279"/>
    <mergeCell ref="B280:F280"/>
    <mergeCell ref="G280:AB280"/>
    <mergeCell ref="AC277:AE277"/>
    <mergeCell ref="AF277:AJ277"/>
    <mergeCell ref="AK279:AQ279"/>
    <mergeCell ref="AR279:AX279"/>
    <mergeCell ref="AK277:AQ277"/>
    <mergeCell ref="AR277:AX277"/>
    <mergeCell ref="AK278:AQ278"/>
    <mergeCell ref="AR278:AX278"/>
    <mergeCell ref="B277:F277"/>
    <mergeCell ref="G277:AB277"/>
    <mergeCell ref="B237:F237"/>
    <mergeCell ref="G237:AB237"/>
    <mergeCell ref="B238:F238"/>
    <mergeCell ref="G238:AB238"/>
    <mergeCell ref="B241:F241"/>
    <mergeCell ref="G241:AB241"/>
    <mergeCell ref="B242:F242"/>
    <mergeCell ref="G242:AB242"/>
    <mergeCell ref="AC234:AE234"/>
    <mergeCell ref="AF234:AJ234"/>
    <mergeCell ref="AC233:AE233"/>
    <mergeCell ref="AF233:AJ233"/>
    <mergeCell ref="B234:F234"/>
    <mergeCell ref="G234:AB234"/>
    <mergeCell ref="B233:F233"/>
    <mergeCell ref="G233:AB233"/>
    <mergeCell ref="AK231:AQ231"/>
    <mergeCell ref="AR231:AX231"/>
    <mergeCell ref="AK232:AQ232"/>
    <mergeCell ref="AR232:AX232"/>
    <mergeCell ref="B231:F231"/>
    <mergeCell ref="G231:AB231"/>
    <mergeCell ref="AC231:AE231"/>
    <mergeCell ref="AF231:AJ231"/>
    <mergeCell ref="AK233:AQ233"/>
    <mergeCell ref="AR233:AX233"/>
    <mergeCell ref="B232:F232"/>
    <mergeCell ref="G232:AB232"/>
    <mergeCell ref="AC232:AE232"/>
    <mergeCell ref="AF232:AJ232"/>
    <mergeCell ref="B229:F229"/>
    <mergeCell ref="G229:AB229"/>
    <mergeCell ref="B230:F230"/>
    <mergeCell ref="G230:AB230"/>
    <mergeCell ref="AC230:AE230"/>
    <mergeCell ref="AF230:AJ230"/>
    <mergeCell ref="AC229:AE229"/>
    <mergeCell ref="AF229:AJ229"/>
    <mergeCell ref="AK227:AQ227"/>
    <mergeCell ref="AR227:AX227"/>
    <mergeCell ref="AK228:AQ228"/>
    <mergeCell ref="AR228:AX228"/>
    <mergeCell ref="AK230:AQ230"/>
    <mergeCell ref="AR230:AX230"/>
    <mergeCell ref="B227:F227"/>
    <mergeCell ref="G227:AB227"/>
    <mergeCell ref="AC227:AE227"/>
    <mergeCell ref="AF227:AJ227"/>
    <mergeCell ref="AK229:AQ229"/>
    <mergeCell ref="AR229:AX229"/>
    <mergeCell ref="B228:F228"/>
    <mergeCell ref="G228:AB228"/>
    <mergeCell ref="AC228:AE228"/>
    <mergeCell ref="AF228:AJ228"/>
    <mergeCell ref="B225:F225"/>
    <mergeCell ref="G225:AB225"/>
    <mergeCell ref="B226:F226"/>
    <mergeCell ref="G226:AB226"/>
    <mergeCell ref="AC226:AE226"/>
    <mergeCell ref="AF226:AJ226"/>
    <mergeCell ref="AC225:AE225"/>
    <mergeCell ref="AF225:AJ225"/>
    <mergeCell ref="AK223:AQ223"/>
    <mergeCell ref="AR223:AX223"/>
    <mergeCell ref="AK224:AQ224"/>
    <mergeCell ref="AR224:AX224"/>
    <mergeCell ref="AK226:AQ226"/>
    <mergeCell ref="AR226:AX226"/>
    <mergeCell ref="B223:F223"/>
    <mergeCell ref="G223:AB223"/>
    <mergeCell ref="AC223:AE223"/>
    <mergeCell ref="AF223:AJ223"/>
    <mergeCell ref="AK225:AQ225"/>
    <mergeCell ref="AR225:AX225"/>
    <mergeCell ref="B224:F224"/>
    <mergeCell ref="G224:AB224"/>
    <mergeCell ref="AC224:AE224"/>
    <mergeCell ref="AF224:AJ224"/>
    <mergeCell ref="B221:F221"/>
    <mergeCell ref="G221:AB221"/>
    <mergeCell ref="B222:F222"/>
    <mergeCell ref="G222:AB222"/>
    <mergeCell ref="AC222:AE222"/>
    <mergeCell ref="AF222:AJ222"/>
    <mergeCell ref="AC221:AE221"/>
    <mergeCell ref="AF221:AJ221"/>
    <mergeCell ref="AK219:AQ219"/>
    <mergeCell ref="AR219:AX219"/>
    <mergeCell ref="AK220:AQ220"/>
    <mergeCell ref="AR220:AX220"/>
    <mergeCell ref="AK222:AQ222"/>
    <mergeCell ref="AR222:AX222"/>
    <mergeCell ref="B219:F219"/>
    <mergeCell ref="G219:AB219"/>
    <mergeCell ref="AC219:AE219"/>
    <mergeCell ref="AF219:AJ219"/>
    <mergeCell ref="AK221:AQ221"/>
    <mergeCell ref="AR221:AX221"/>
    <mergeCell ref="B220:F220"/>
    <mergeCell ref="G220:AB220"/>
    <mergeCell ref="AC220:AE220"/>
    <mergeCell ref="AF220:AJ220"/>
    <mergeCell ref="B217:F217"/>
    <mergeCell ref="G217:AB217"/>
    <mergeCell ref="B218:F218"/>
    <mergeCell ref="G218:AB218"/>
    <mergeCell ref="AC218:AE218"/>
    <mergeCell ref="AF218:AJ218"/>
    <mergeCell ref="AC217:AE217"/>
    <mergeCell ref="AF217:AJ217"/>
    <mergeCell ref="AK215:AQ215"/>
    <mergeCell ref="AR215:AX215"/>
    <mergeCell ref="AK216:AQ216"/>
    <mergeCell ref="AR216:AX216"/>
    <mergeCell ref="AK218:AQ218"/>
    <mergeCell ref="AR218:AX218"/>
    <mergeCell ref="B215:F215"/>
    <mergeCell ref="G215:AB215"/>
    <mergeCell ref="AC215:AE215"/>
    <mergeCell ref="AF215:AJ215"/>
    <mergeCell ref="AK217:AQ217"/>
    <mergeCell ref="AR217:AX217"/>
    <mergeCell ref="B216:F216"/>
    <mergeCell ref="G216:AB216"/>
    <mergeCell ref="AC216:AE216"/>
    <mergeCell ref="AF216:AJ216"/>
    <mergeCell ref="B213:F213"/>
    <mergeCell ref="G213:AB213"/>
    <mergeCell ref="B214:F214"/>
    <mergeCell ref="G214:AB214"/>
    <mergeCell ref="AC214:AE214"/>
    <mergeCell ref="AF214:AJ214"/>
    <mergeCell ref="AC213:AE213"/>
    <mergeCell ref="AF213:AJ213"/>
    <mergeCell ref="AK211:AQ211"/>
    <mergeCell ref="AR211:AX211"/>
    <mergeCell ref="AK212:AQ212"/>
    <mergeCell ref="AR212:AX212"/>
    <mergeCell ref="AK214:AQ214"/>
    <mergeCell ref="AR214:AX214"/>
    <mergeCell ref="B211:F211"/>
    <mergeCell ref="G211:AB211"/>
    <mergeCell ref="AC211:AE211"/>
    <mergeCell ref="AF211:AJ211"/>
    <mergeCell ref="AK213:AQ213"/>
    <mergeCell ref="AR213:AX213"/>
    <mergeCell ref="B212:F212"/>
    <mergeCell ref="G212:AB212"/>
    <mergeCell ref="AC212:AE212"/>
    <mergeCell ref="AF212:AJ212"/>
    <mergeCell ref="B209:F209"/>
    <mergeCell ref="G209:AB209"/>
    <mergeCell ref="B210:F210"/>
    <mergeCell ref="G210:AB210"/>
    <mergeCell ref="AC210:AE210"/>
    <mergeCell ref="AF210:AJ210"/>
    <mergeCell ref="AC209:AE209"/>
    <mergeCell ref="AF209:AJ209"/>
    <mergeCell ref="AK207:AQ207"/>
    <mergeCell ref="AR207:AX207"/>
    <mergeCell ref="AK208:AQ208"/>
    <mergeCell ref="AR208:AX208"/>
    <mergeCell ref="AK210:AQ210"/>
    <mergeCell ref="AR210:AX210"/>
    <mergeCell ref="B207:F207"/>
    <mergeCell ref="G207:AB207"/>
    <mergeCell ref="AC207:AE207"/>
    <mergeCell ref="AF207:AJ207"/>
    <mergeCell ref="AK209:AQ209"/>
    <mergeCell ref="AR209:AX209"/>
    <mergeCell ref="B208:F208"/>
    <mergeCell ref="G208:AB208"/>
    <mergeCell ref="AC208:AE208"/>
    <mergeCell ref="AF208:AJ208"/>
    <mergeCell ref="B205:F205"/>
    <mergeCell ref="G205:AB205"/>
    <mergeCell ref="B206:F206"/>
    <mergeCell ref="G206:AB206"/>
    <mergeCell ref="AC206:AE206"/>
    <mergeCell ref="AF206:AJ206"/>
    <mergeCell ref="AC205:AE205"/>
    <mergeCell ref="AF205:AJ205"/>
    <mergeCell ref="AK203:AQ203"/>
    <mergeCell ref="AR203:AX203"/>
    <mergeCell ref="AK204:AQ204"/>
    <mergeCell ref="AR204:AX204"/>
    <mergeCell ref="AK206:AQ206"/>
    <mergeCell ref="AR206:AX206"/>
    <mergeCell ref="B203:F203"/>
    <mergeCell ref="G203:AB203"/>
    <mergeCell ref="AC203:AE203"/>
    <mergeCell ref="AF203:AJ203"/>
    <mergeCell ref="AK205:AQ205"/>
    <mergeCell ref="AR205:AX205"/>
    <mergeCell ref="B204:F204"/>
    <mergeCell ref="G204:AB204"/>
    <mergeCell ref="AC204:AE204"/>
    <mergeCell ref="AF204:AJ204"/>
    <mergeCell ref="B201:F201"/>
    <mergeCell ref="G201:AB201"/>
    <mergeCell ref="B202:F202"/>
    <mergeCell ref="G202:AB202"/>
    <mergeCell ref="AC202:AE202"/>
    <mergeCell ref="AF202:AJ202"/>
    <mergeCell ref="AC201:AE201"/>
    <mergeCell ref="AF201:AJ201"/>
    <mergeCell ref="AK199:AQ199"/>
    <mergeCell ref="AR199:AX199"/>
    <mergeCell ref="AK200:AQ200"/>
    <mergeCell ref="AR200:AX200"/>
    <mergeCell ref="AK202:AQ202"/>
    <mergeCell ref="AR202:AX202"/>
    <mergeCell ref="B199:F199"/>
    <mergeCell ref="G199:AB199"/>
    <mergeCell ref="AC199:AE199"/>
    <mergeCell ref="AF199:AJ199"/>
    <mergeCell ref="AK201:AQ201"/>
    <mergeCell ref="AR201:AX201"/>
    <mergeCell ref="B200:F200"/>
    <mergeCell ref="G200:AB200"/>
    <mergeCell ref="AC200:AE200"/>
    <mergeCell ref="AF200:AJ200"/>
    <mergeCell ref="B197:F197"/>
    <mergeCell ref="G197:AB197"/>
    <mergeCell ref="B198:F198"/>
    <mergeCell ref="G198:AB198"/>
    <mergeCell ref="AC198:AE198"/>
    <mergeCell ref="AF198:AJ198"/>
    <mergeCell ref="AC197:AE197"/>
    <mergeCell ref="AF197:AJ197"/>
    <mergeCell ref="AK195:AQ195"/>
    <mergeCell ref="AR195:AX195"/>
    <mergeCell ref="AK196:AQ196"/>
    <mergeCell ref="AR196:AX196"/>
    <mergeCell ref="AK198:AQ198"/>
    <mergeCell ref="AR198:AX198"/>
    <mergeCell ref="B195:F195"/>
    <mergeCell ref="G195:AB195"/>
    <mergeCell ref="AC195:AE195"/>
    <mergeCell ref="AF195:AJ195"/>
    <mergeCell ref="AK197:AQ197"/>
    <mergeCell ref="AR197:AX197"/>
    <mergeCell ref="B196:F196"/>
    <mergeCell ref="G196:AB196"/>
    <mergeCell ref="AC196:AE196"/>
    <mergeCell ref="AF196:AJ196"/>
    <mergeCell ref="B193:F193"/>
    <mergeCell ref="G193:AB193"/>
    <mergeCell ref="B194:F194"/>
    <mergeCell ref="G194:AB194"/>
    <mergeCell ref="AC194:AE194"/>
    <mergeCell ref="AF194:AJ194"/>
    <mergeCell ref="AC193:AE193"/>
    <mergeCell ref="AF193:AJ193"/>
    <mergeCell ref="AK191:AQ191"/>
    <mergeCell ref="AR191:AX191"/>
    <mergeCell ref="AK192:AQ192"/>
    <mergeCell ref="AR192:AX192"/>
    <mergeCell ref="AK194:AQ194"/>
    <mergeCell ref="AR194:AX194"/>
    <mergeCell ref="B191:F191"/>
    <mergeCell ref="G191:AB191"/>
    <mergeCell ref="AC191:AE191"/>
    <mergeCell ref="AF191:AJ191"/>
    <mergeCell ref="AK193:AQ193"/>
    <mergeCell ref="AR193:AX193"/>
    <mergeCell ref="B192:F192"/>
    <mergeCell ref="G192:AB192"/>
    <mergeCell ref="AC192:AE192"/>
    <mergeCell ref="AF192:AJ192"/>
    <mergeCell ref="B189:F189"/>
    <mergeCell ref="G189:AB189"/>
    <mergeCell ref="B190:F190"/>
    <mergeCell ref="G190:AB190"/>
    <mergeCell ref="AC190:AE190"/>
    <mergeCell ref="AF190:AJ190"/>
    <mergeCell ref="AC189:AE189"/>
    <mergeCell ref="AF189:AJ189"/>
    <mergeCell ref="AK187:AQ187"/>
    <mergeCell ref="AR187:AX187"/>
    <mergeCell ref="AK188:AQ188"/>
    <mergeCell ref="AR188:AX188"/>
    <mergeCell ref="AK190:AQ190"/>
    <mergeCell ref="AR190:AX190"/>
    <mergeCell ref="B187:F187"/>
    <mergeCell ref="G187:AB187"/>
    <mergeCell ref="AC187:AE187"/>
    <mergeCell ref="AF187:AJ187"/>
    <mergeCell ref="AK189:AQ189"/>
    <mergeCell ref="AR189:AX189"/>
    <mergeCell ref="B188:F188"/>
    <mergeCell ref="G188:AB188"/>
    <mergeCell ref="AC188:AE188"/>
    <mergeCell ref="AF188:AJ188"/>
    <mergeCell ref="B185:F185"/>
    <mergeCell ref="G185:AB185"/>
    <mergeCell ref="B186:F186"/>
    <mergeCell ref="G186:AB186"/>
    <mergeCell ref="AC186:AE186"/>
    <mergeCell ref="AF186:AJ186"/>
    <mergeCell ref="AC185:AE185"/>
    <mergeCell ref="AF185:AJ185"/>
    <mergeCell ref="AK183:AQ183"/>
    <mergeCell ref="AR183:AX183"/>
    <mergeCell ref="AK184:AQ184"/>
    <mergeCell ref="AR184:AX184"/>
    <mergeCell ref="AK186:AQ186"/>
    <mergeCell ref="AR186:AX186"/>
    <mergeCell ref="B183:F183"/>
    <mergeCell ref="G183:AB183"/>
    <mergeCell ref="AC183:AE183"/>
    <mergeCell ref="AF183:AJ183"/>
    <mergeCell ref="AK185:AQ185"/>
    <mergeCell ref="AR185:AX185"/>
    <mergeCell ref="B184:F184"/>
    <mergeCell ref="G184:AB184"/>
    <mergeCell ref="AC184:AE184"/>
    <mergeCell ref="AF184:AJ184"/>
    <mergeCell ref="B181:F181"/>
    <mergeCell ref="G181:AB181"/>
    <mergeCell ref="B182:F182"/>
    <mergeCell ref="G182:AB182"/>
    <mergeCell ref="AC182:AE182"/>
    <mergeCell ref="AF182:AJ182"/>
    <mergeCell ref="AC181:AE181"/>
    <mergeCell ref="AF181:AJ181"/>
    <mergeCell ref="AK179:AQ179"/>
    <mergeCell ref="AR179:AX179"/>
    <mergeCell ref="AK180:AQ180"/>
    <mergeCell ref="AR180:AX180"/>
    <mergeCell ref="AK182:AQ182"/>
    <mergeCell ref="AR182:AX182"/>
    <mergeCell ref="B179:F179"/>
    <mergeCell ref="G179:AB179"/>
    <mergeCell ref="AC179:AE179"/>
    <mergeCell ref="AF179:AJ179"/>
    <mergeCell ref="AK181:AQ181"/>
    <mergeCell ref="AR181:AX181"/>
    <mergeCell ref="B180:F180"/>
    <mergeCell ref="G180:AB180"/>
    <mergeCell ref="AC180:AE180"/>
    <mergeCell ref="AF180:AJ180"/>
    <mergeCell ref="B177:F177"/>
    <mergeCell ref="G177:AB177"/>
    <mergeCell ref="B178:F178"/>
    <mergeCell ref="G178:AB178"/>
    <mergeCell ref="AC178:AE178"/>
    <mergeCell ref="AF178:AJ178"/>
    <mergeCell ref="AC177:AE177"/>
    <mergeCell ref="AF177:AJ177"/>
    <mergeCell ref="AK175:AQ175"/>
    <mergeCell ref="AR175:AX175"/>
    <mergeCell ref="AK176:AQ176"/>
    <mergeCell ref="AR176:AX176"/>
    <mergeCell ref="AK178:AQ178"/>
    <mergeCell ref="AR178:AX178"/>
    <mergeCell ref="B175:F175"/>
    <mergeCell ref="G175:AB175"/>
    <mergeCell ref="AC175:AE175"/>
    <mergeCell ref="AF175:AJ175"/>
    <mergeCell ref="AK177:AQ177"/>
    <mergeCell ref="AR177:AX177"/>
    <mergeCell ref="B176:F176"/>
    <mergeCell ref="G176:AB176"/>
    <mergeCell ref="AC176:AE176"/>
    <mergeCell ref="AF176:AJ176"/>
    <mergeCell ref="B173:F173"/>
    <mergeCell ref="G173:AB173"/>
    <mergeCell ref="B174:F174"/>
    <mergeCell ref="G174:AB174"/>
    <mergeCell ref="AC174:AE174"/>
    <mergeCell ref="AF174:AJ174"/>
    <mergeCell ref="AC173:AE173"/>
    <mergeCell ref="AF173:AJ173"/>
    <mergeCell ref="AK171:AQ171"/>
    <mergeCell ref="AR171:AX171"/>
    <mergeCell ref="AK172:AQ172"/>
    <mergeCell ref="AR172:AX172"/>
    <mergeCell ref="AK174:AQ174"/>
    <mergeCell ref="AR174:AX174"/>
    <mergeCell ref="B171:F171"/>
    <mergeCell ref="G171:AB171"/>
    <mergeCell ref="AC171:AE171"/>
    <mergeCell ref="AF171:AJ171"/>
    <mergeCell ref="AK173:AQ173"/>
    <mergeCell ref="AR173:AX173"/>
    <mergeCell ref="B172:F172"/>
    <mergeCell ref="G172:AB172"/>
    <mergeCell ref="AC172:AE172"/>
    <mergeCell ref="AF172:AJ172"/>
    <mergeCell ref="B169:F169"/>
    <mergeCell ref="G169:AB169"/>
    <mergeCell ref="B170:F170"/>
    <mergeCell ref="G170:AB170"/>
    <mergeCell ref="AC170:AE170"/>
    <mergeCell ref="AF170:AJ170"/>
    <mergeCell ref="AC169:AE169"/>
    <mergeCell ref="AF169:AJ169"/>
    <mergeCell ref="AK167:AQ167"/>
    <mergeCell ref="AR167:AX167"/>
    <mergeCell ref="AK168:AQ168"/>
    <mergeCell ref="AR168:AX168"/>
    <mergeCell ref="AK170:AQ170"/>
    <mergeCell ref="AR170:AX170"/>
    <mergeCell ref="B167:F167"/>
    <mergeCell ref="G167:AB167"/>
    <mergeCell ref="AC167:AE167"/>
    <mergeCell ref="AF167:AJ167"/>
    <mergeCell ref="AK169:AQ169"/>
    <mergeCell ref="AR169:AX169"/>
    <mergeCell ref="B168:F168"/>
    <mergeCell ref="G168:AB168"/>
    <mergeCell ref="AC168:AE168"/>
    <mergeCell ref="AF168:AJ168"/>
    <mergeCell ref="B165:F165"/>
    <mergeCell ref="G165:AB165"/>
    <mergeCell ref="B166:F166"/>
    <mergeCell ref="G166:AB166"/>
    <mergeCell ref="AC166:AE166"/>
    <mergeCell ref="AF166:AJ166"/>
    <mergeCell ref="AC165:AE165"/>
    <mergeCell ref="AF165:AJ165"/>
    <mergeCell ref="AK163:AQ163"/>
    <mergeCell ref="AR163:AX163"/>
    <mergeCell ref="AK164:AQ164"/>
    <mergeCell ref="AR164:AX164"/>
    <mergeCell ref="AK166:AQ166"/>
    <mergeCell ref="AR166:AX166"/>
    <mergeCell ref="B163:F163"/>
    <mergeCell ref="G163:AB163"/>
    <mergeCell ref="AC163:AE163"/>
    <mergeCell ref="AF163:AJ163"/>
    <mergeCell ref="AK165:AQ165"/>
    <mergeCell ref="AR165:AX165"/>
    <mergeCell ref="B164:F164"/>
    <mergeCell ref="G164:AB164"/>
    <mergeCell ref="AC164:AE164"/>
    <mergeCell ref="AF164:AJ164"/>
    <mergeCell ref="B161:F161"/>
    <mergeCell ref="G161:AB161"/>
    <mergeCell ref="B162:F162"/>
    <mergeCell ref="G162:AB162"/>
    <mergeCell ref="AC162:AE162"/>
    <mergeCell ref="AF162:AJ162"/>
    <mergeCell ref="AC161:AE161"/>
    <mergeCell ref="AF161:AJ161"/>
    <mergeCell ref="AK159:AQ159"/>
    <mergeCell ref="AR159:AX159"/>
    <mergeCell ref="AK160:AQ160"/>
    <mergeCell ref="AR160:AX160"/>
    <mergeCell ref="AK162:AQ162"/>
    <mergeCell ref="AR162:AX162"/>
    <mergeCell ref="B159:F159"/>
    <mergeCell ref="G159:AB159"/>
    <mergeCell ref="AC159:AE159"/>
    <mergeCell ref="AF159:AJ159"/>
    <mergeCell ref="AK161:AQ161"/>
    <mergeCell ref="AR161:AX161"/>
    <mergeCell ref="B160:F160"/>
    <mergeCell ref="G160:AB160"/>
    <mergeCell ref="AC160:AE160"/>
    <mergeCell ref="AF160:AJ160"/>
    <mergeCell ref="B157:F157"/>
    <mergeCell ref="G157:AB157"/>
    <mergeCell ref="B158:F158"/>
    <mergeCell ref="G158:AB158"/>
    <mergeCell ref="AC158:AE158"/>
    <mergeCell ref="AF158:AJ158"/>
    <mergeCell ref="AC157:AE157"/>
    <mergeCell ref="AF157:AJ157"/>
    <mergeCell ref="AK155:AQ155"/>
    <mergeCell ref="AR155:AX155"/>
    <mergeCell ref="AK156:AQ156"/>
    <mergeCell ref="AR156:AX156"/>
    <mergeCell ref="AK158:AQ158"/>
    <mergeCell ref="AR158:AX158"/>
    <mergeCell ref="B155:F155"/>
    <mergeCell ref="G155:AB155"/>
    <mergeCell ref="AC155:AE155"/>
    <mergeCell ref="AF155:AJ155"/>
    <mergeCell ref="AK157:AQ157"/>
    <mergeCell ref="AR157:AX157"/>
    <mergeCell ref="B156:F156"/>
    <mergeCell ref="G156:AB156"/>
    <mergeCell ref="AC156:AE156"/>
    <mergeCell ref="AF156:AJ156"/>
    <mergeCell ref="B153:F153"/>
    <mergeCell ref="G153:AB153"/>
    <mergeCell ref="B154:F154"/>
    <mergeCell ref="G154:AB154"/>
    <mergeCell ref="AC154:AE154"/>
    <mergeCell ref="AF154:AJ154"/>
    <mergeCell ref="AC153:AE153"/>
    <mergeCell ref="AF153:AJ153"/>
    <mergeCell ref="AK151:AQ151"/>
    <mergeCell ref="AR151:AX151"/>
    <mergeCell ref="AK152:AQ152"/>
    <mergeCell ref="AR152:AX152"/>
    <mergeCell ref="AK154:AQ154"/>
    <mergeCell ref="AR154:AX154"/>
    <mergeCell ref="B151:F151"/>
    <mergeCell ref="G151:AB151"/>
    <mergeCell ref="AC151:AE151"/>
    <mergeCell ref="AF151:AJ151"/>
    <mergeCell ref="AK153:AQ153"/>
    <mergeCell ref="AR153:AX153"/>
    <mergeCell ref="B152:F152"/>
    <mergeCell ref="G152:AB152"/>
    <mergeCell ref="AC152:AE152"/>
    <mergeCell ref="AF152:AJ152"/>
    <mergeCell ref="B149:F149"/>
    <mergeCell ref="G149:AB149"/>
    <mergeCell ref="B150:F150"/>
    <mergeCell ref="G150:AB150"/>
    <mergeCell ref="AC150:AE150"/>
    <mergeCell ref="AF150:AJ150"/>
    <mergeCell ref="AC149:AE149"/>
    <mergeCell ref="AF149:AJ149"/>
    <mergeCell ref="AK147:AQ147"/>
    <mergeCell ref="AR147:AX147"/>
    <mergeCell ref="AK148:AQ148"/>
    <mergeCell ref="AR148:AX148"/>
    <mergeCell ref="AK150:AQ150"/>
    <mergeCell ref="AR150:AX150"/>
    <mergeCell ref="B147:F147"/>
    <mergeCell ref="G147:AB147"/>
    <mergeCell ref="AC147:AE147"/>
    <mergeCell ref="AF147:AJ147"/>
    <mergeCell ref="AK149:AQ149"/>
    <mergeCell ref="AR149:AX149"/>
    <mergeCell ref="B148:F148"/>
    <mergeCell ref="G148:AB148"/>
    <mergeCell ref="AC148:AE148"/>
    <mergeCell ref="AF148:AJ148"/>
    <mergeCell ref="B145:F145"/>
    <mergeCell ref="G145:AB145"/>
    <mergeCell ref="B146:F146"/>
    <mergeCell ref="G146:AB146"/>
    <mergeCell ref="AC146:AE146"/>
    <mergeCell ref="AF146:AJ146"/>
    <mergeCell ref="AC145:AE145"/>
    <mergeCell ref="AF145:AJ145"/>
    <mergeCell ref="AK143:AQ143"/>
    <mergeCell ref="AR143:AX143"/>
    <mergeCell ref="AK144:AQ144"/>
    <mergeCell ref="AR144:AX144"/>
    <mergeCell ref="AK146:AQ146"/>
    <mergeCell ref="AR146:AX146"/>
    <mergeCell ref="B143:F143"/>
    <mergeCell ref="G143:AB143"/>
    <mergeCell ref="AC143:AE143"/>
    <mergeCell ref="AF143:AJ143"/>
    <mergeCell ref="AK145:AQ145"/>
    <mergeCell ref="AR145:AX145"/>
    <mergeCell ref="B144:F144"/>
    <mergeCell ref="G144:AB144"/>
    <mergeCell ref="AC144:AE144"/>
    <mergeCell ref="AF144:AJ144"/>
    <mergeCell ref="B141:F141"/>
    <mergeCell ref="G141:AB141"/>
    <mergeCell ref="B142:F142"/>
    <mergeCell ref="G142:AB142"/>
    <mergeCell ref="AC142:AE142"/>
    <mergeCell ref="AF142:AJ142"/>
    <mergeCell ref="AC141:AE141"/>
    <mergeCell ref="AF141:AJ141"/>
    <mergeCell ref="AK139:AQ139"/>
    <mergeCell ref="AR139:AX139"/>
    <mergeCell ref="AK140:AQ140"/>
    <mergeCell ref="AR140:AX140"/>
    <mergeCell ref="AK142:AQ142"/>
    <mergeCell ref="AR142:AX142"/>
    <mergeCell ref="B139:F139"/>
    <mergeCell ref="G139:AB139"/>
    <mergeCell ref="AC139:AE139"/>
    <mergeCell ref="AF139:AJ139"/>
    <mergeCell ref="AK141:AQ141"/>
    <mergeCell ref="AR141:AX141"/>
    <mergeCell ref="B140:F140"/>
    <mergeCell ref="G140:AB140"/>
    <mergeCell ref="AC140:AE140"/>
    <mergeCell ref="AF140:AJ140"/>
    <mergeCell ref="B137:F137"/>
    <mergeCell ref="G137:AB137"/>
    <mergeCell ref="B138:F138"/>
    <mergeCell ref="G138:AB138"/>
    <mergeCell ref="AC138:AE138"/>
    <mergeCell ref="AF138:AJ138"/>
    <mergeCell ref="AC137:AE137"/>
    <mergeCell ref="AF137:AJ137"/>
    <mergeCell ref="AK135:AQ135"/>
    <mergeCell ref="AR135:AX135"/>
    <mergeCell ref="AK136:AQ136"/>
    <mergeCell ref="AR136:AX136"/>
    <mergeCell ref="AK138:AQ138"/>
    <mergeCell ref="AR138:AX138"/>
    <mergeCell ref="B135:F135"/>
    <mergeCell ref="G135:AB135"/>
    <mergeCell ref="AC135:AE135"/>
    <mergeCell ref="AF135:AJ135"/>
    <mergeCell ref="AK137:AQ137"/>
    <mergeCell ref="AR137:AX137"/>
    <mergeCell ref="B136:F136"/>
    <mergeCell ref="G136:AB136"/>
    <mergeCell ref="AC136:AE136"/>
    <mergeCell ref="AF136:AJ136"/>
    <mergeCell ref="B133:F133"/>
    <mergeCell ref="G133:AB133"/>
    <mergeCell ref="B134:F134"/>
    <mergeCell ref="G134:AB134"/>
    <mergeCell ref="AC134:AE134"/>
    <mergeCell ref="AF134:AJ134"/>
    <mergeCell ref="AC133:AE133"/>
    <mergeCell ref="AF133:AJ133"/>
    <mergeCell ref="AK131:AQ131"/>
    <mergeCell ref="AR131:AX131"/>
    <mergeCell ref="AK132:AQ132"/>
    <mergeCell ref="AR132:AX132"/>
    <mergeCell ref="AK134:AQ134"/>
    <mergeCell ref="AR134:AX134"/>
    <mergeCell ref="B131:F131"/>
    <mergeCell ref="G131:AB131"/>
    <mergeCell ref="AC131:AE131"/>
    <mergeCell ref="AF131:AJ131"/>
    <mergeCell ref="AK133:AQ133"/>
    <mergeCell ref="AR133:AX133"/>
    <mergeCell ref="B132:F132"/>
    <mergeCell ref="G132:AB132"/>
    <mergeCell ref="AC132:AE132"/>
    <mergeCell ref="AF132:AJ132"/>
    <mergeCell ref="B129:F129"/>
    <mergeCell ref="G129:AB129"/>
    <mergeCell ref="B130:F130"/>
    <mergeCell ref="G130:AB130"/>
    <mergeCell ref="AC130:AE130"/>
    <mergeCell ref="AF130:AJ130"/>
    <mergeCell ref="AC129:AE129"/>
    <mergeCell ref="AF129:AJ129"/>
    <mergeCell ref="AK127:AQ127"/>
    <mergeCell ref="AR127:AX127"/>
    <mergeCell ref="AK128:AQ128"/>
    <mergeCell ref="AR128:AX128"/>
    <mergeCell ref="AK130:AQ130"/>
    <mergeCell ref="AR130:AX130"/>
    <mergeCell ref="B127:F127"/>
    <mergeCell ref="G127:AB127"/>
    <mergeCell ref="AC127:AE127"/>
    <mergeCell ref="AF127:AJ127"/>
    <mergeCell ref="AK129:AQ129"/>
    <mergeCell ref="AR129:AX129"/>
    <mergeCell ref="B128:F128"/>
    <mergeCell ref="G128:AB128"/>
    <mergeCell ref="AC128:AE128"/>
    <mergeCell ref="AF128:AJ128"/>
    <mergeCell ref="B125:F125"/>
    <mergeCell ref="G125:AB125"/>
    <mergeCell ref="B126:F126"/>
    <mergeCell ref="G126:AB126"/>
    <mergeCell ref="AC126:AE126"/>
    <mergeCell ref="AF126:AJ126"/>
    <mergeCell ref="AC125:AE125"/>
    <mergeCell ref="AF125:AJ125"/>
    <mergeCell ref="AK123:AQ123"/>
    <mergeCell ref="AR123:AX123"/>
    <mergeCell ref="AK124:AQ124"/>
    <mergeCell ref="AR124:AX124"/>
    <mergeCell ref="AK126:AQ126"/>
    <mergeCell ref="AR126:AX126"/>
    <mergeCell ref="B123:F123"/>
    <mergeCell ref="G123:AB123"/>
    <mergeCell ref="AC123:AE123"/>
    <mergeCell ref="AF123:AJ123"/>
    <mergeCell ref="AK125:AQ125"/>
    <mergeCell ref="AR125:AX125"/>
    <mergeCell ref="B124:F124"/>
    <mergeCell ref="G124:AB124"/>
    <mergeCell ref="AC124:AE124"/>
    <mergeCell ref="AF124:AJ124"/>
    <mergeCell ref="B121:F121"/>
    <mergeCell ref="G121:AB121"/>
    <mergeCell ref="B122:F122"/>
    <mergeCell ref="G122:AB122"/>
    <mergeCell ref="AC122:AE122"/>
    <mergeCell ref="AF122:AJ122"/>
    <mergeCell ref="AC121:AE121"/>
    <mergeCell ref="AF121:AJ121"/>
    <mergeCell ref="AK119:AQ119"/>
    <mergeCell ref="AR119:AX119"/>
    <mergeCell ref="AK120:AQ120"/>
    <mergeCell ref="AR120:AX120"/>
    <mergeCell ref="AK122:AQ122"/>
    <mergeCell ref="AR122:AX122"/>
    <mergeCell ref="B119:F119"/>
    <mergeCell ref="G119:AB119"/>
    <mergeCell ref="AC119:AE119"/>
    <mergeCell ref="AF119:AJ119"/>
    <mergeCell ref="AK121:AQ121"/>
    <mergeCell ref="AR121:AX121"/>
    <mergeCell ref="B120:F120"/>
    <mergeCell ref="G120:AB120"/>
    <mergeCell ref="AC120:AE120"/>
    <mergeCell ref="AF120:AJ120"/>
    <mergeCell ref="AK118:AQ118"/>
    <mergeCell ref="AR118:AX118"/>
    <mergeCell ref="B117:F117"/>
    <mergeCell ref="G117:AB117"/>
    <mergeCell ref="B118:F118"/>
    <mergeCell ref="G118:AB118"/>
    <mergeCell ref="AC118:AE118"/>
    <mergeCell ref="AF118:AJ118"/>
    <mergeCell ref="AC117:AE117"/>
    <mergeCell ref="AF117:AJ117"/>
    <mergeCell ref="AR117:AX117"/>
    <mergeCell ref="B116:F116"/>
    <mergeCell ref="G116:AB116"/>
    <mergeCell ref="AC116:AE116"/>
    <mergeCell ref="AF116:AJ116"/>
    <mergeCell ref="AK115:AQ115"/>
    <mergeCell ref="AR115:AX115"/>
    <mergeCell ref="AK116:AQ116"/>
    <mergeCell ref="AR116:AX116"/>
    <mergeCell ref="AC114:AE114"/>
    <mergeCell ref="AF114:AJ114"/>
    <mergeCell ref="B115:F115"/>
    <mergeCell ref="G115:AB115"/>
    <mergeCell ref="AC115:AE115"/>
    <mergeCell ref="AF115:AJ115"/>
    <mergeCell ref="AK114:AQ114"/>
    <mergeCell ref="AR114:AX114"/>
    <mergeCell ref="AR113:AX113"/>
    <mergeCell ref="AK113:AQ113"/>
    <mergeCell ref="B113:F113"/>
    <mergeCell ref="G113:AB113"/>
    <mergeCell ref="AC113:AE113"/>
    <mergeCell ref="AF113:AJ113"/>
    <mergeCell ref="B114:F114"/>
    <mergeCell ref="G114:AB114"/>
    <mergeCell ref="B112:F112"/>
    <mergeCell ref="G112:AB112"/>
    <mergeCell ref="AC112:AE112"/>
    <mergeCell ref="AF112:AJ112"/>
    <mergeCell ref="AR110:AX110"/>
    <mergeCell ref="AR112:AX112"/>
    <mergeCell ref="AK111:AQ111"/>
    <mergeCell ref="AK112:AQ112"/>
    <mergeCell ref="AR109:AX109"/>
    <mergeCell ref="B111:F111"/>
    <mergeCell ref="G111:AB111"/>
    <mergeCell ref="AC111:AE111"/>
    <mergeCell ref="AF111:AJ111"/>
    <mergeCell ref="B110:F110"/>
    <mergeCell ref="G110:AB110"/>
    <mergeCell ref="AC110:AE110"/>
    <mergeCell ref="AR111:AX111"/>
    <mergeCell ref="AF110:AJ110"/>
    <mergeCell ref="AF109:AJ109"/>
    <mergeCell ref="AK110:AQ110"/>
    <mergeCell ref="B108:F108"/>
    <mergeCell ref="G108:AB108"/>
    <mergeCell ref="AC108:AE108"/>
    <mergeCell ref="AF108:AJ108"/>
    <mergeCell ref="B107:F107"/>
    <mergeCell ref="AK109:AQ109"/>
    <mergeCell ref="AK107:AQ107"/>
    <mergeCell ref="G107:AB107"/>
    <mergeCell ref="AC107:AE107"/>
    <mergeCell ref="AK108:AQ108"/>
    <mergeCell ref="AF107:AJ107"/>
    <mergeCell ref="B109:F109"/>
    <mergeCell ref="G109:AB109"/>
    <mergeCell ref="AC109:AE109"/>
    <mergeCell ref="G102:AB102"/>
    <mergeCell ref="AC102:AE102"/>
    <mergeCell ref="AF102:AJ102"/>
    <mergeCell ref="AC101:AE101"/>
    <mergeCell ref="B104:F104"/>
    <mergeCell ref="AR106:AX106"/>
    <mergeCell ref="AR101:AX101"/>
    <mergeCell ref="AK102:AQ102"/>
    <mergeCell ref="AR102:AX102"/>
    <mergeCell ref="AC106:AE106"/>
    <mergeCell ref="AK318:AQ318"/>
    <mergeCell ref="AR318:AX318"/>
    <mergeCell ref="B317:F317"/>
    <mergeCell ref="G317:AB317"/>
    <mergeCell ref="B318:F318"/>
    <mergeCell ref="G318:AB318"/>
    <mergeCell ref="AC318:AE318"/>
    <mergeCell ref="AF318:AJ318"/>
    <mergeCell ref="AC317:AE317"/>
    <mergeCell ref="AK317:AQ317"/>
    <mergeCell ref="AK104:AQ104"/>
    <mergeCell ref="AR104:AX104"/>
    <mergeCell ref="AR317:AX317"/>
    <mergeCell ref="AF103:AJ103"/>
    <mergeCell ref="AK105:AQ105"/>
    <mergeCell ref="AR105:AX105"/>
    <mergeCell ref="AK117:AQ117"/>
    <mergeCell ref="AF105:AJ105"/>
    <mergeCell ref="AF106:AJ106"/>
    <mergeCell ref="AR107:AX107"/>
    <mergeCell ref="B105:F105"/>
    <mergeCell ref="G105:AB105"/>
    <mergeCell ref="B106:F106"/>
    <mergeCell ref="G106:AB106"/>
    <mergeCell ref="G104:AB104"/>
    <mergeCell ref="AC104:AE104"/>
    <mergeCell ref="AC105:AE105"/>
    <mergeCell ref="AK18:AQ18"/>
    <mergeCell ref="AK17:AQ17"/>
    <mergeCell ref="AF21:AJ21"/>
    <mergeCell ref="AK19:AQ19"/>
    <mergeCell ref="B103:F103"/>
    <mergeCell ref="G103:AB103"/>
    <mergeCell ref="AC103:AE103"/>
    <mergeCell ref="B101:F101"/>
    <mergeCell ref="G101:AB101"/>
    <mergeCell ref="B102:F102"/>
    <mergeCell ref="AK27:AQ27"/>
    <mergeCell ref="AF25:AJ25"/>
    <mergeCell ref="AF317:AJ317"/>
    <mergeCell ref="AK101:AQ101"/>
    <mergeCell ref="AF101:AJ101"/>
    <mergeCell ref="AF104:AJ104"/>
    <mergeCell ref="AK103:AQ103"/>
    <mergeCell ref="AK25:AQ25"/>
    <mergeCell ref="AF28:AJ28"/>
    <mergeCell ref="AK106:AQ106"/>
    <mergeCell ref="AF15:AJ15"/>
    <mergeCell ref="AK15:AQ15"/>
    <mergeCell ref="AF16:AJ16"/>
    <mergeCell ref="AK16:AQ16"/>
    <mergeCell ref="AR26:AX26"/>
    <mergeCell ref="AR32:AX32"/>
    <mergeCell ref="AK26:AQ26"/>
    <mergeCell ref="AK31:AQ31"/>
    <mergeCell ref="AR31:AX31"/>
    <mergeCell ref="AK32:AQ32"/>
    <mergeCell ref="B15:F15"/>
    <mergeCell ref="AC15:AE15"/>
    <mergeCell ref="B16:F16"/>
    <mergeCell ref="AC16:AE16"/>
    <mergeCell ref="G15:AB15"/>
    <mergeCell ref="G16:AB16"/>
    <mergeCell ref="AK21:AQ21"/>
    <mergeCell ref="AR21:AX21"/>
    <mergeCell ref="AK20:AQ20"/>
    <mergeCell ref="B18:F18"/>
    <mergeCell ref="AC18:AE18"/>
    <mergeCell ref="AF18:AJ18"/>
    <mergeCell ref="G18:AB18"/>
    <mergeCell ref="AC20:AE20"/>
    <mergeCell ref="AF20:AJ20"/>
    <mergeCell ref="G19:AB19"/>
    <mergeCell ref="B17:F17"/>
    <mergeCell ref="AC17:AE17"/>
    <mergeCell ref="AF17:AJ17"/>
    <mergeCell ref="G17:AB17"/>
    <mergeCell ref="AR20:AX20"/>
    <mergeCell ref="AF19:AJ19"/>
    <mergeCell ref="B19:F19"/>
    <mergeCell ref="AC19:AE19"/>
    <mergeCell ref="G20:AB20"/>
    <mergeCell ref="B20:F20"/>
    <mergeCell ref="AF23:AJ23"/>
    <mergeCell ref="B21:F21"/>
    <mergeCell ref="G21:AB21"/>
    <mergeCell ref="B22:F22"/>
    <mergeCell ref="AC22:AE22"/>
    <mergeCell ref="AC21:AE21"/>
    <mergeCell ref="B25:F25"/>
    <mergeCell ref="AC25:AE25"/>
    <mergeCell ref="G23:AB23"/>
    <mergeCell ref="B23:F23"/>
    <mergeCell ref="AC23:AE23"/>
    <mergeCell ref="AR22:AX22"/>
    <mergeCell ref="G22:AB22"/>
    <mergeCell ref="AF22:AJ22"/>
    <mergeCell ref="AK22:AQ22"/>
    <mergeCell ref="AK23:AQ23"/>
    <mergeCell ref="B24:F24"/>
    <mergeCell ref="AC24:AE24"/>
    <mergeCell ref="AF24:AJ24"/>
    <mergeCell ref="AK24:AQ24"/>
    <mergeCell ref="G24:AB24"/>
    <mergeCell ref="AR24:AX24"/>
    <mergeCell ref="AF30:AJ30"/>
    <mergeCell ref="AR28:AX28"/>
    <mergeCell ref="AF29:AJ29"/>
    <mergeCell ref="G26:AB26"/>
    <mergeCell ref="G27:AB27"/>
    <mergeCell ref="B27:F27"/>
    <mergeCell ref="AF27:AJ27"/>
    <mergeCell ref="AK29:AQ29"/>
    <mergeCell ref="AR29:AX29"/>
    <mergeCell ref="AK28:AQ28"/>
    <mergeCell ref="B11:I11"/>
    <mergeCell ref="AC27:AE27"/>
    <mergeCell ref="AK30:AQ30"/>
    <mergeCell ref="AR30:AX30"/>
    <mergeCell ref="G28:AB28"/>
    <mergeCell ref="B28:F28"/>
    <mergeCell ref="AC28:AE28"/>
    <mergeCell ref="G25:AB25"/>
    <mergeCell ref="B26:F26"/>
    <mergeCell ref="AC26:AE26"/>
    <mergeCell ref="L9:AY9"/>
    <mergeCell ref="AF319:AJ319"/>
    <mergeCell ref="AK319:AQ319"/>
    <mergeCell ref="AR319:AX319"/>
    <mergeCell ref="AF12:AY12"/>
    <mergeCell ref="AR15:AX15"/>
    <mergeCell ref="AR16:AX16"/>
    <mergeCell ref="AK14:AQ14"/>
    <mergeCell ref="AR14:AX14"/>
    <mergeCell ref="AR27:AX27"/>
    <mergeCell ref="B319:F319"/>
    <mergeCell ref="G319:AB319"/>
    <mergeCell ref="AC319:AE319"/>
    <mergeCell ref="AF26:AJ26"/>
    <mergeCell ref="B29:F29"/>
    <mergeCell ref="G29:AB29"/>
    <mergeCell ref="AC29:AE29"/>
    <mergeCell ref="B30:F30"/>
    <mergeCell ref="G30:AB30"/>
    <mergeCell ref="AC30:AE30"/>
    <mergeCell ref="BL319:BR319"/>
    <mergeCell ref="AZ11:BC11"/>
    <mergeCell ref="AZ16:BD16"/>
    <mergeCell ref="BE16:BK16"/>
    <mergeCell ref="BL16:BR16"/>
    <mergeCell ref="AZ18:BD18"/>
    <mergeCell ref="AZ12:BS12"/>
    <mergeCell ref="AZ13:BD14"/>
    <mergeCell ref="BE13:BR13"/>
    <mergeCell ref="AZ17:BD17"/>
    <mergeCell ref="BE17:BK17"/>
    <mergeCell ref="AR17:AX17"/>
    <mergeCell ref="AZ15:BD15"/>
    <mergeCell ref="BE15:BK15"/>
    <mergeCell ref="BE319:BK319"/>
    <mergeCell ref="AR25:AX25"/>
    <mergeCell ref="AR23:AX23"/>
    <mergeCell ref="AR103:AX103"/>
    <mergeCell ref="AR108:AX108"/>
    <mergeCell ref="BE18:BK18"/>
    <mergeCell ref="BL18:BR18"/>
    <mergeCell ref="AR18:AX18"/>
    <mergeCell ref="AZ19:BD19"/>
    <mergeCell ref="BE19:BK19"/>
    <mergeCell ref="BL19:BR19"/>
    <mergeCell ref="AR19:AX19"/>
    <mergeCell ref="AZ20:BD20"/>
    <mergeCell ref="BE20:BK20"/>
    <mergeCell ref="BL20:BR20"/>
    <mergeCell ref="AZ21:BD21"/>
    <mergeCell ref="BE21:BK21"/>
    <mergeCell ref="BL21:BR21"/>
    <mergeCell ref="AZ22:BD22"/>
    <mergeCell ref="BE22:BK22"/>
    <mergeCell ref="BL22:BR22"/>
    <mergeCell ref="AZ23:BD23"/>
    <mergeCell ref="BE23:BK23"/>
    <mergeCell ref="BL23:BR23"/>
    <mergeCell ref="AZ24:BD24"/>
    <mergeCell ref="BE24:BK24"/>
    <mergeCell ref="BL24:BR24"/>
    <mergeCell ref="AZ25:BD25"/>
    <mergeCell ref="BE25:BK25"/>
    <mergeCell ref="BL25:BR25"/>
    <mergeCell ref="AZ26:BD26"/>
    <mergeCell ref="BE26:BK26"/>
    <mergeCell ref="BL26:BR26"/>
    <mergeCell ref="AZ27:BD27"/>
    <mergeCell ref="BE27:BK27"/>
    <mergeCell ref="BL27:BR27"/>
    <mergeCell ref="AZ28:BD28"/>
    <mergeCell ref="BE28:BK28"/>
    <mergeCell ref="BL28:BR28"/>
    <mergeCell ref="AZ29:BD29"/>
    <mergeCell ref="BE29:BK29"/>
    <mergeCell ref="BL29:BR29"/>
    <mergeCell ref="AZ30:BD30"/>
    <mergeCell ref="BE30:BK30"/>
    <mergeCell ref="BL30:BR30"/>
    <mergeCell ref="AZ31:BD31"/>
    <mergeCell ref="BE31:BK31"/>
    <mergeCell ref="BL31:BR31"/>
    <mergeCell ref="AZ32:BD32"/>
    <mergeCell ref="BE32:BK32"/>
    <mergeCell ref="BL32:BR32"/>
    <mergeCell ref="AZ33:BD33"/>
    <mergeCell ref="BE33:BK33"/>
    <mergeCell ref="BL33:BR33"/>
    <mergeCell ref="AZ34:BD34"/>
    <mergeCell ref="BE34:BK34"/>
    <mergeCell ref="BL34:BR34"/>
    <mergeCell ref="AZ35:BD35"/>
    <mergeCell ref="BE35:BK35"/>
    <mergeCell ref="BL35:BR35"/>
    <mergeCell ref="AZ36:BD36"/>
    <mergeCell ref="BE36:BK36"/>
    <mergeCell ref="BL36:BR36"/>
    <mergeCell ref="AZ37:BD37"/>
    <mergeCell ref="BE37:BK37"/>
    <mergeCell ref="BL37:BR37"/>
    <mergeCell ref="AZ38:BD38"/>
    <mergeCell ref="BE38:BK38"/>
    <mergeCell ref="BL38:BR38"/>
    <mergeCell ref="AZ39:BD39"/>
    <mergeCell ref="BE39:BK39"/>
    <mergeCell ref="BL39:BR39"/>
    <mergeCell ref="AZ40:BD40"/>
    <mergeCell ref="BE40:BK40"/>
    <mergeCell ref="BL40:BR40"/>
    <mergeCell ref="AZ41:BD41"/>
    <mergeCell ref="BE41:BK41"/>
    <mergeCell ref="BL41:BR41"/>
    <mergeCell ref="AZ42:BD42"/>
    <mergeCell ref="BE42:BK42"/>
    <mergeCell ref="BL42:BR42"/>
    <mergeCell ref="AZ43:BD43"/>
    <mergeCell ref="BE43:BK43"/>
    <mergeCell ref="BL43:BR43"/>
    <mergeCell ref="AZ44:BD44"/>
    <mergeCell ref="BE44:BK44"/>
    <mergeCell ref="BL44:BR44"/>
    <mergeCell ref="AZ45:BD45"/>
    <mergeCell ref="BE45:BK45"/>
    <mergeCell ref="BL45:BR45"/>
    <mergeCell ref="AZ46:BD46"/>
    <mergeCell ref="BE46:BK46"/>
    <mergeCell ref="BL46:BR46"/>
    <mergeCell ref="AZ47:BD47"/>
    <mergeCell ref="BE47:BK47"/>
    <mergeCell ref="BL47:BR47"/>
    <mergeCell ref="AZ48:BD48"/>
    <mergeCell ref="BE48:BK48"/>
    <mergeCell ref="BL48:BR48"/>
    <mergeCell ref="AZ49:BD49"/>
    <mergeCell ref="BE49:BK49"/>
    <mergeCell ref="BL49:BR49"/>
    <mergeCell ref="AZ50:BD50"/>
    <mergeCell ref="BE50:BK50"/>
    <mergeCell ref="BL50:BR50"/>
    <mergeCell ref="AZ51:BD51"/>
    <mergeCell ref="BE51:BK51"/>
    <mergeCell ref="BL51:BR51"/>
    <mergeCell ref="AZ52:BD52"/>
    <mergeCell ref="BE52:BK52"/>
    <mergeCell ref="BL52:BR52"/>
    <mergeCell ref="AZ53:BD53"/>
    <mergeCell ref="BE53:BK53"/>
    <mergeCell ref="BL53:BR53"/>
    <mergeCell ref="AZ54:BD54"/>
    <mergeCell ref="BE54:BK54"/>
    <mergeCell ref="BL54:BR54"/>
    <mergeCell ref="AZ55:BD55"/>
    <mergeCell ref="BE55:BK55"/>
    <mergeCell ref="BL55:BR55"/>
    <mergeCell ref="AZ56:BD56"/>
    <mergeCell ref="BE56:BK56"/>
    <mergeCell ref="BL56:BR56"/>
    <mergeCell ref="AZ57:BD57"/>
    <mergeCell ref="BE57:BK57"/>
    <mergeCell ref="BL57:BR57"/>
    <mergeCell ref="AZ58:BD58"/>
    <mergeCell ref="BE58:BK58"/>
    <mergeCell ref="BL58:BR58"/>
    <mergeCell ref="AZ59:BD59"/>
    <mergeCell ref="BE59:BK59"/>
    <mergeCell ref="BL59:BR59"/>
    <mergeCell ref="AZ60:BD60"/>
    <mergeCell ref="BE60:BK60"/>
    <mergeCell ref="BL60:BR60"/>
    <mergeCell ref="AZ61:BD61"/>
    <mergeCell ref="BE61:BK61"/>
    <mergeCell ref="BL61:BR61"/>
    <mergeCell ref="AZ62:BD62"/>
    <mergeCell ref="BE62:BK62"/>
    <mergeCell ref="BL62:BR62"/>
    <mergeCell ref="AZ63:BD63"/>
    <mergeCell ref="BE63:BK63"/>
    <mergeCell ref="BL63:BR63"/>
    <mergeCell ref="AZ64:BD64"/>
    <mergeCell ref="BE64:BK64"/>
    <mergeCell ref="BL64:BR64"/>
    <mergeCell ref="AZ65:BD65"/>
    <mergeCell ref="BE65:BK65"/>
    <mergeCell ref="BL65:BR65"/>
    <mergeCell ref="AZ66:BD66"/>
    <mergeCell ref="BE66:BK66"/>
    <mergeCell ref="BL66:BR66"/>
    <mergeCell ref="AZ67:BD67"/>
    <mergeCell ref="BE67:BK67"/>
    <mergeCell ref="BL67:BR67"/>
    <mergeCell ref="AZ68:BD68"/>
    <mergeCell ref="BE68:BK68"/>
    <mergeCell ref="BL68:BR68"/>
    <mergeCell ref="AZ69:BD69"/>
    <mergeCell ref="BE69:BK69"/>
    <mergeCell ref="BL69:BR69"/>
    <mergeCell ref="AZ70:BD70"/>
    <mergeCell ref="BE70:BK70"/>
    <mergeCell ref="BL70:BR70"/>
    <mergeCell ref="AZ71:BD71"/>
    <mergeCell ref="BE71:BK71"/>
    <mergeCell ref="BL71:BR71"/>
    <mergeCell ref="AZ72:BD72"/>
    <mergeCell ref="BE72:BK72"/>
    <mergeCell ref="BL72:BR72"/>
    <mergeCell ref="AZ73:BD73"/>
    <mergeCell ref="BE73:BK73"/>
    <mergeCell ref="BL73:BR73"/>
    <mergeCell ref="AZ74:BD74"/>
    <mergeCell ref="BE74:BK74"/>
    <mergeCell ref="BL74:BR74"/>
    <mergeCell ref="AZ75:BD75"/>
    <mergeCell ref="BE75:BK75"/>
    <mergeCell ref="BL75:BR75"/>
    <mergeCell ref="AZ76:BD76"/>
    <mergeCell ref="BE76:BK76"/>
    <mergeCell ref="BL76:BR76"/>
    <mergeCell ref="AZ77:BD77"/>
    <mergeCell ref="BE77:BK77"/>
    <mergeCell ref="BL77:BR77"/>
    <mergeCell ref="AZ78:BD78"/>
    <mergeCell ref="BE78:BK78"/>
    <mergeCell ref="BL78:BR78"/>
    <mergeCell ref="AZ79:BD79"/>
    <mergeCell ref="BE79:BK79"/>
    <mergeCell ref="BL79:BR79"/>
    <mergeCell ref="AZ80:BD80"/>
    <mergeCell ref="BE80:BK80"/>
    <mergeCell ref="BL80:BR80"/>
    <mergeCell ref="AZ81:BD81"/>
    <mergeCell ref="BE81:BK81"/>
    <mergeCell ref="BL81:BR81"/>
    <mergeCell ref="AZ82:BD82"/>
    <mergeCell ref="BE82:BK82"/>
    <mergeCell ref="BL82:BR82"/>
    <mergeCell ref="AZ83:BD83"/>
    <mergeCell ref="BE83:BK83"/>
    <mergeCell ref="BL83:BR83"/>
    <mergeCell ref="AZ84:BD84"/>
    <mergeCell ref="BE84:BK84"/>
    <mergeCell ref="BL84:BR84"/>
    <mergeCell ref="AZ85:BD85"/>
    <mergeCell ref="BE85:BK85"/>
    <mergeCell ref="BL85:BR85"/>
    <mergeCell ref="AZ86:BD86"/>
    <mergeCell ref="BE86:BK86"/>
    <mergeCell ref="BL86:BR86"/>
    <mergeCell ref="AZ87:BD87"/>
    <mergeCell ref="BE87:BK87"/>
    <mergeCell ref="BL87:BR87"/>
    <mergeCell ref="AZ88:BD88"/>
    <mergeCell ref="BE88:BK88"/>
    <mergeCell ref="BL88:BR88"/>
    <mergeCell ref="AZ89:BD89"/>
    <mergeCell ref="BE89:BK89"/>
    <mergeCell ref="BL89:BR89"/>
    <mergeCell ref="AZ90:BD90"/>
    <mergeCell ref="BE90:BK90"/>
    <mergeCell ref="BL90:BR90"/>
    <mergeCell ref="AZ91:BD91"/>
    <mergeCell ref="BE91:BK91"/>
    <mergeCell ref="BL91:BR91"/>
    <mergeCell ref="AZ92:BD92"/>
    <mergeCell ref="BE92:BK92"/>
    <mergeCell ref="BL92:BR92"/>
    <mergeCell ref="AZ93:BD93"/>
    <mergeCell ref="BE93:BK93"/>
    <mergeCell ref="BL93:BR93"/>
    <mergeCell ref="AZ94:BD94"/>
    <mergeCell ref="BE94:BK94"/>
    <mergeCell ref="BL94:BR94"/>
    <mergeCell ref="AZ95:BD95"/>
    <mergeCell ref="BE95:BK95"/>
    <mergeCell ref="BL95:BR95"/>
    <mergeCell ref="AZ96:BD96"/>
    <mergeCell ref="BE96:BK96"/>
    <mergeCell ref="BL96:BR96"/>
    <mergeCell ref="AZ97:BD97"/>
    <mergeCell ref="BE97:BK97"/>
    <mergeCell ref="BL97:BR97"/>
    <mergeCell ref="AZ98:BD98"/>
    <mergeCell ref="BE98:BK98"/>
    <mergeCell ref="BL98:BR98"/>
    <mergeCell ref="AZ99:BD99"/>
    <mergeCell ref="BE99:BK99"/>
    <mergeCell ref="BL99:BR99"/>
    <mergeCell ref="AZ101:BD101"/>
    <mergeCell ref="BE101:BK101"/>
    <mergeCell ref="BL101:BR101"/>
    <mergeCell ref="AZ100:BD100"/>
    <mergeCell ref="BE100:BK100"/>
    <mergeCell ref="BL100:BR100"/>
    <mergeCell ref="AZ102:BD102"/>
    <mergeCell ref="BE102:BK102"/>
    <mergeCell ref="BL102:BR102"/>
    <mergeCell ref="AZ103:BD103"/>
    <mergeCell ref="BE103:BK103"/>
    <mergeCell ref="BL103:BR103"/>
    <mergeCell ref="AZ104:BD104"/>
    <mergeCell ref="BE104:BK104"/>
    <mergeCell ref="BL104:BR104"/>
    <mergeCell ref="AZ105:BD105"/>
    <mergeCell ref="BE105:BK105"/>
    <mergeCell ref="BL105:BR105"/>
    <mergeCell ref="AZ106:BD106"/>
    <mergeCell ref="BE106:BK106"/>
    <mergeCell ref="BL106:BR106"/>
    <mergeCell ref="AZ107:BD107"/>
    <mergeCell ref="BE107:BK107"/>
    <mergeCell ref="BL107:BR107"/>
    <mergeCell ref="AZ108:BD108"/>
    <mergeCell ref="BE108:BK108"/>
    <mergeCell ref="BL108:BR108"/>
    <mergeCell ref="AZ109:BD109"/>
    <mergeCell ref="BE109:BK109"/>
    <mergeCell ref="BL109:BR109"/>
    <mergeCell ref="AZ110:BD110"/>
    <mergeCell ref="BE110:BK110"/>
    <mergeCell ref="BL110:BR110"/>
    <mergeCell ref="AZ111:BD111"/>
    <mergeCell ref="BE111:BK111"/>
    <mergeCell ref="BL111:BR111"/>
    <mergeCell ref="AZ112:BD112"/>
    <mergeCell ref="BE112:BK112"/>
    <mergeCell ref="BL112:BR112"/>
    <mergeCell ref="AZ113:BD113"/>
    <mergeCell ref="BE113:BK113"/>
    <mergeCell ref="BL113:BR113"/>
    <mergeCell ref="AZ114:BD114"/>
    <mergeCell ref="BE114:BK114"/>
    <mergeCell ref="BL114:BR114"/>
    <mergeCell ref="AZ115:BD115"/>
    <mergeCell ref="BE115:BK115"/>
    <mergeCell ref="BL115:BR115"/>
    <mergeCell ref="AZ116:BD116"/>
    <mergeCell ref="BE116:BK116"/>
    <mergeCell ref="BL116:BR116"/>
    <mergeCell ref="AZ117:BD117"/>
    <mergeCell ref="BE117:BK117"/>
    <mergeCell ref="BL117:BR117"/>
    <mergeCell ref="AZ118:BD118"/>
    <mergeCell ref="BE118:BK118"/>
    <mergeCell ref="BL118:BR118"/>
    <mergeCell ref="AZ119:BD119"/>
    <mergeCell ref="BE119:BK119"/>
    <mergeCell ref="BL119:BR119"/>
    <mergeCell ref="AZ120:BD120"/>
    <mergeCell ref="BE120:BK120"/>
    <mergeCell ref="BL120:BR120"/>
    <mergeCell ref="AZ121:BD121"/>
    <mergeCell ref="BE121:BK121"/>
    <mergeCell ref="BL121:BR121"/>
    <mergeCell ref="AZ122:BD122"/>
    <mergeCell ref="BE122:BK122"/>
    <mergeCell ref="BL122:BR122"/>
    <mergeCell ref="AZ123:BD123"/>
    <mergeCell ref="BE123:BK123"/>
    <mergeCell ref="BL123:BR123"/>
    <mergeCell ref="AZ124:BD124"/>
    <mergeCell ref="BE124:BK124"/>
    <mergeCell ref="BL124:BR124"/>
    <mergeCell ref="AZ125:BD125"/>
    <mergeCell ref="BE125:BK125"/>
    <mergeCell ref="BL125:BR125"/>
    <mergeCell ref="AZ126:BD126"/>
    <mergeCell ref="BE126:BK126"/>
    <mergeCell ref="BL126:BR126"/>
    <mergeCell ref="AZ127:BD127"/>
    <mergeCell ref="BE127:BK127"/>
    <mergeCell ref="BL127:BR127"/>
    <mergeCell ref="AZ128:BD128"/>
    <mergeCell ref="BE128:BK128"/>
    <mergeCell ref="BL128:BR128"/>
    <mergeCell ref="AZ129:BD129"/>
    <mergeCell ref="BE129:BK129"/>
    <mergeCell ref="BL129:BR129"/>
    <mergeCell ref="AZ130:BD130"/>
    <mergeCell ref="BE130:BK130"/>
    <mergeCell ref="BL130:BR130"/>
    <mergeCell ref="AZ131:BD131"/>
    <mergeCell ref="BE131:BK131"/>
    <mergeCell ref="BL131:BR131"/>
    <mergeCell ref="AZ132:BD132"/>
    <mergeCell ref="BE132:BK132"/>
    <mergeCell ref="BL132:BR132"/>
    <mergeCell ref="AZ133:BD133"/>
    <mergeCell ref="BE133:BK133"/>
    <mergeCell ref="BL133:BR133"/>
    <mergeCell ref="AZ134:BD134"/>
    <mergeCell ref="BE134:BK134"/>
    <mergeCell ref="BL134:BR134"/>
    <mergeCell ref="AZ135:BD135"/>
    <mergeCell ref="BE135:BK135"/>
    <mergeCell ref="BL135:BR135"/>
    <mergeCell ref="AZ136:BD136"/>
    <mergeCell ref="BE136:BK136"/>
    <mergeCell ref="BL136:BR136"/>
    <mergeCell ref="AZ137:BD137"/>
    <mergeCell ref="BE137:BK137"/>
    <mergeCell ref="BL137:BR137"/>
    <mergeCell ref="AZ138:BD138"/>
    <mergeCell ref="BE138:BK138"/>
    <mergeCell ref="BL138:BR138"/>
    <mergeCell ref="AZ139:BD139"/>
    <mergeCell ref="BE139:BK139"/>
    <mergeCell ref="BL139:BR139"/>
    <mergeCell ref="AZ140:BD140"/>
    <mergeCell ref="BE140:BK140"/>
    <mergeCell ref="BL140:BR140"/>
    <mergeCell ref="AZ141:BD141"/>
    <mergeCell ref="BE141:BK141"/>
    <mergeCell ref="BL141:BR141"/>
    <mergeCell ref="AZ142:BD142"/>
    <mergeCell ref="BE142:BK142"/>
    <mergeCell ref="BL142:BR142"/>
    <mergeCell ref="AZ143:BD143"/>
    <mergeCell ref="BE143:BK143"/>
    <mergeCell ref="BL143:BR143"/>
    <mergeCell ref="AZ144:BD144"/>
    <mergeCell ref="BE144:BK144"/>
    <mergeCell ref="BL144:BR144"/>
    <mergeCell ref="AZ145:BD145"/>
    <mergeCell ref="BE145:BK145"/>
    <mergeCell ref="BL145:BR145"/>
    <mergeCell ref="AZ146:BD146"/>
    <mergeCell ref="BE146:BK146"/>
    <mergeCell ref="BL146:BR146"/>
    <mergeCell ref="AZ147:BD147"/>
    <mergeCell ref="BE147:BK147"/>
    <mergeCell ref="BL147:BR147"/>
    <mergeCell ref="AZ148:BD148"/>
    <mergeCell ref="BE148:BK148"/>
    <mergeCell ref="BL148:BR148"/>
    <mergeCell ref="AZ149:BD149"/>
    <mergeCell ref="BE149:BK149"/>
    <mergeCell ref="BL149:BR149"/>
    <mergeCell ref="AZ150:BD150"/>
    <mergeCell ref="BE150:BK150"/>
    <mergeCell ref="BL150:BR150"/>
    <mergeCell ref="AZ151:BD151"/>
    <mergeCell ref="BE151:BK151"/>
    <mergeCell ref="BL151:BR151"/>
    <mergeCell ref="AZ152:BD152"/>
    <mergeCell ref="BE152:BK152"/>
    <mergeCell ref="BL152:BR152"/>
    <mergeCell ref="AZ153:BD153"/>
    <mergeCell ref="BE153:BK153"/>
    <mergeCell ref="BL153:BR153"/>
    <mergeCell ref="AZ154:BD154"/>
    <mergeCell ref="BE154:BK154"/>
    <mergeCell ref="BL154:BR154"/>
    <mergeCell ref="AZ155:BD155"/>
    <mergeCell ref="BE155:BK155"/>
    <mergeCell ref="BL155:BR155"/>
    <mergeCell ref="AZ156:BD156"/>
    <mergeCell ref="BE156:BK156"/>
    <mergeCell ref="BL156:BR156"/>
    <mergeCell ref="AZ157:BD157"/>
    <mergeCell ref="BE157:BK157"/>
    <mergeCell ref="BL157:BR157"/>
    <mergeCell ref="AZ158:BD158"/>
    <mergeCell ref="BE158:BK158"/>
    <mergeCell ref="BL158:BR158"/>
    <mergeCell ref="AZ159:BD159"/>
    <mergeCell ref="BE159:BK159"/>
    <mergeCell ref="BL159:BR159"/>
    <mergeCell ref="AZ160:BD160"/>
    <mergeCell ref="BE160:BK160"/>
    <mergeCell ref="BL160:BR160"/>
    <mergeCell ref="AZ161:BD161"/>
    <mergeCell ref="BE161:BK161"/>
    <mergeCell ref="BL161:BR161"/>
    <mergeCell ref="AZ162:BD162"/>
    <mergeCell ref="BE162:BK162"/>
    <mergeCell ref="BL162:BR162"/>
    <mergeCell ref="AZ163:BD163"/>
    <mergeCell ref="BE163:BK163"/>
    <mergeCell ref="BL163:BR163"/>
    <mergeCell ref="AZ164:BD164"/>
    <mergeCell ref="BE164:BK164"/>
    <mergeCell ref="BL164:BR164"/>
    <mergeCell ref="AZ165:BD165"/>
    <mergeCell ref="BE165:BK165"/>
    <mergeCell ref="BL165:BR165"/>
    <mergeCell ref="AZ166:BD166"/>
    <mergeCell ref="BE166:BK166"/>
    <mergeCell ref="BL166:BR166"/>
    <mergeCell ref="AZ167:BD167"/>
    <mergeCell ref="BE167:BK167"/>
    <mergeCell ref="BL167:BR167"/>
    <mergeCell ref="AZ168:BD168"/>
    <mergeCell ref="BE168:BK168"/>
    <mergeCell ref="BL168:BR168"/>
    <mergeCell ref="AZ169:BD169"/>
    <mergeCell ref="BE169:BK169"/>
    <mergeCell ref="BL169:BR169"/>
    <mergeCell ref="AZ170:BD170"/>
    <mergeCell ref="BE170:BK170"/>
    <mergeCell ref="BL170:BR170"/>
    <mergeCell ref="AZ171:BD171"/>
    <mergeCell ref="BE171:BK171"/>
    <mergeCell ref="BL171:BR171"/>
    <mergeCell ref="AZ172:BD172"/>
    <mergeCell ref="BE172:BK172"/>
    <mergeCell ref="BL172:BR172"/>
    <mergeCell ref="AZ173:BD173"/>
    <mergeCell ref="BE173:BK173"/>
    <mergeCell ref="BL173:BR173"/>
    <mergeCell ref="AZ174:BD174"/>
    <mergeCell ref="BE174:BK174"/>
    <mergeCell ref="BL174:BR174"/>
    <mergeCell ref="AZ175:BD175"/>
    <mergeCell ref="BE175:BK175"/>
    <mergeCell ref="BL175:BR175"/>
    <mergeCell ref="AZ176:BD176"/>
    <mergeCell ref="BE176:BK176"/>
    <mergeCell ref="BL176:BR176"/>
    <mergeCell ref="AZ177:BD177"/>
    <mergeCell ref="BE177:BK177"/>
    <mergeCell ref="BL177:BR177"/>
    <mergeCell ref="AZ178:BD178"/>
    <mergeCell ref="BE178:BK178"/>
    <mergeCell ref="BL178:BR178"/>
    <mergeCell ref="AZ179:BD179"/>
    <mergeCell ref="BE179:BK179"/>
    <mergeCell ref="BL179:BR179"/>
    <mergeCell ref="AZ180:BD180"/>
    <mergeCell ref="BE180:BK180"/>
    <mergeCell ref="BL180:BR180"/>
    <mergeCell ref="AZ181:BD181"/>
    <mergeCell ref="BE181:BK181"/>
    <mergeCell ref="BL181:BR181"/>
    <mergeCell ref="AZ182:BD182"/>
    <mergeCell ref="BE182:BK182"/>
    <mergeCell ref="BL182:BR182"/>
    <mergeCell ref="AZ183:BD183"/>
    <mergeCell ref="BE183:BK183"/>
    <mergeCell ref="BL183:BR183"/>
    <mergeCell ref="AZ184:BD184"/>
    <mergeCell ref="BE184:BK184"/>
    <mergeCell ref="BL184:BR184"/>
    <mergeCell ref="AZ185:BD185"/>
    <mergeCell ref="BE185:BK185"/>
    <mergeCell ref="BL185:BR185"/>
    <mergeCell ref="AZ186:BD186"/>
    <mergeCell ref="BE186:BK186"/>
    <mergeCell ref="BL186:BR186"/>
    <mergeCell ref="AZ187:BD187"/>
    <mergeCell ref="BE187:BK187"/>
    <mergeCell ref="BL187:BR187"/>
    <mergeCell ref="AZ188:BD188"/>
    <mergeCell ref="BE188:BK188"/>
    <mergeCell ref="BL188:BR188"/>
    <mergeCell ref="AZ189:BD189"/>
    <mergeCell ref="BE189:BK189"/>
    <mergeCell ref="BL189:BR189"/>
    <mergeCell ref="AZ190:BD190"/>
    <mergeCell ref="BE190:BK190"/>
    <mergeCell ref="BL190:BR190"/>
    <mergeCell ref="AZ191:BD191"/>
    <mergeCell ref="BE191:BK191"/>
    <mergeCell ref="BL191:BR191"/>
    <mergeCell ref="AZ192:BD192"/>
    <mergeCell ref="BE192:BK192"/>
    <mergeCell ref="BL192:BR192"/>
    <mergeCell ref="AZ193:BD193"/>
    <mergeCell ref="BE193:BK193"/>
    <mergeCell ref="BL193:BR193"/>
    <mergeCell ref="AZ194:BD194"/>
    <mergeCell ref="BE194:BK194"/>
    <mergeCell ref="BL194:BR194"/>
    <mergeCell ref="AZ195:BD195"/>
    <mergeCell ref="BE195:BK195"/>
    <mergeCell ref="BL195:BR195"/>
    <mergeCell ref="AZ196:BD196"/>
    <mergeCell ref="BE196:BK196"/>
    <mergeCell ref="BL196:BR196"/>
    <mergeCell ref="AZ197:BD197"/>
    <mergeCell ref="BE197:BK197"/>
    <mergeCell ref="BL197:BR197"/>
    <mergeCell ref="AZ198:BD198"/>
    <mergeCell ref="BE198:BK198"/>
    <mergeCell ref="BL198:BR198"/>
    <mergeCell ref="AZ199:BD199"/>
    <mergeCell ref="BE199:BK199"/>
    <mergeCell ref="BL199:BR199"/>
    <mergeCell ref="AZ200:BD200"/>
    <mergeCell ref="BE200:BK200"/>
    <mergeCell ref="BL200:BR200"/>
    <mergeCell ref="AZ201:BD201"/>
    <mergeCell ref="BE201:BK201"/>
    <mergeCell ref="BL201:BR201"/>
    <mergeCell ref="AZ202:BD202"/>
    <mergeCell ref="BE202:BK202"/>
    <mergeCell ref="BL202:BR202"/>
    <mergeCell ref="AZ203:BD203"/>
    <mergeCell ref="BE203:BK203"/>
    <mergeCell ref="BL203:BR203"/>
    <mergeCell ref="AZ204:BD204"/>
    <mergeCell ref="BE204:BK204"/>
    <mergeCell ref="BL204:BR204"/>
    <mergeCell ref="AZ205:BD205"/>
    <mergeCell ref="BE205:BK205"/>
    <mergeCell ref="BL205:BR205"/>
    <mergeCell ref="AZ206:BD206"/>
    <mergeCell ref="BE206:BK206"/>
    <mergeCell ref="BL206:BR206"/>
    <mergeCell ref="AZ207:BD207"/>
    <mergeCell ref="BE207:BK207"/>
    <mergeCell ref="BL207:BR207"/>
    <mergeCell ref="AZ208:BD208"/>
    <mergeCell ref="BE208:BK208"/>
    <mergeCell ref="BL208:BR208"/>
    <mergeCell ref="AZ209:BD209"/>
    <mergeCell ref="BE209:BK209"/>
    <mergeCell ref="BL209:BR209"/>
    <mergeCell ref="AZ210:BD210"/>
    <mergeCell ref="BE210:BK210"/>
    <mergeCell ref="BL210:BR210"/>
    <mergeCell ref="AZ211:BD211"/>
    <mergeCell ref="BE211:BK211"/>
    <mergeCell ref="BL211:BR211"/>
    <mergeCell ref="AZ212:BD212"/>
    <mergeCell ref="BE212:BK212"/>
    <mergeCell ref="BL212:BR212"/>
    <mergeCell ref="AZ213:BD213"/>
    <mergeCell ref="BE213:BK213"/>
    <mergeCell ref="BL213:BR213"/>
    <mergeCell ref="AZ214:BD214"/>
    <mergeCell ref="BE214:BK214"/>
    <mergeCell ref="BL214:BR214"/>
    <mergeCell ref="AZ215:BD215"/>
    <mergeCell ref="BE215:BK215"/>
    <mergeCell ref="BL215:BR215"/>
    <mergeCell ref="AZ216:BD216"/>
    <mergeCell ref="BE216:BK216"/>
    <mergeCell ref="BL216:BR216"/>
    <mergeCell ref="AZ217:BD217"/>
    <mergeCell ref="BE217:BK217"/>
    <mergeCell ref="BL217:BR217"/>
    <mergeCell ref="AZ218:BD218"/>
    <mergeCell ref="BE218:BK218"/>
    <mergeCell ref="BL218:BR218"/>
    <mergeCell ref="AZ219:BD219"/>
    <mergeCell ref="BE219:BK219"/>
    <mergeCell ref="BL219:BR219"/>
    <mergeCell ref="AZ220:BD220"/>
    <mergeCell ref="BE220:BK220"/>
    <mergeCell ref="BL220:BR220"/>
    <mergeCell ref="AZ221:BD221"/>
    <mergeCell ref="BE221:BK221"/>
    <mergeCell ref="BL221:BR221"/>
    <mergeCell ref="AZ222:BD222"/>
    <mergeCell ref="BE222:BK222"/>
    <mergeCell ref="BL222:BR222"/>
    <mergeCell ref="AZ223:BD223"/>
    <mergeCell ref="BE223:BK223"/>
    <mergeCell ref="BL223:BR223"/>
    <mergeCell ref="AZ224:BD224"/>
    <mergeCell ref="BE224:BK224"/>
    <mergeCell ref="BL224:BR224"/>
    <mergeCell ref="AZ225:BD225"/>
    <mergeCell ref="BE225:BK225"/>
    <mergeCell ref="BL225:BR225"/>
    <mergeCell ref="AZ226:BD226"/>
    <mergeCell ref="BE226:BK226"/>
    <mergeCell ref="BL226:BR226"/>
    <mergeCell ref="AZ227:BD227"/>
    <mergeCell ref="BE227:BK227"/>
    <mergeCell ref="BL227:BR227"/>
    <mergeCell ref="AZ228:BD228"/>
    <mergeCell ref="BE228:BK228"/>
    <mergeCell ref="BL228:BR228"/>
    <mergeCell ref="AZ229:BD229"/>
    <mergeCell ref="BE229:BK229"/>
    <mergeCell ref="BL229:BR229"/>
    <mergeCell ref="AZ230:BD230"/>
    <mergeCell ref="BE230:BK230"/>
    <mergeCell ref="BL230:BR230"/>
    <mergeCell ref="AZ231:BD231"/>
    <mergeCell ref="BE231:BK231"/>
    <mergeCell ref="BL231:BR231"/>
    <mergeCell ref="AZ232:BD232"/>
    <mergeCell ref="BE232:BK232"/>
    <mergeCell ref="BL232:BR232"/>
    <mergeCell ref="AZ233:BD233"/>
    <mergeCell ref="BE233:BK233"/>
    <mergeCell ref="BL233:BR233"/>
    <mergeCell ref="AZ234:BD234"/>
    <mergeCell ref="BE234:BK234"/>
    <mergeCell ref="BL234:BR234"/>
    <mergeCell ref="AZ235:BD235"/>
    <mergeCell ref="BE235:BK235"/>
    <mergeCell ref="BL235:BR235"/>
    <mergeCell ref="AZ236:BD236"/>
    <mergeCell ref="BE236:BK236"/>
    <mergeCell ref="BL236:BR236"/>
    <mergeCell ref="AZ237:BD237"/>
    <mergeCell ref="BE237:BK237"/>
    <mergeCell ref="BL237:BR237"/>
    <mergeCell ref="AZ238:BD238"/>
    <mergeCell ref="BE238:BK238"/>
    <mergeCell ref="BL238:BR238"/>
    <mergeCell ref="AZ239:BD239"/>
    <mergeCell ref="BE239:BK239"/>
    <mergeCell ref="BL239:BR239"/>
    <mergeCell ref="AZ240:BD240"/>
    <mergeCell ref="BE240:BK240"/>
    <mergeCell ref="BL240:BR240"/>
    <mergeCell ref="AZ241:BD241"/>
    <mergeCell ref="BE241:BK241"/>
    <mergeCell ref="BL241:BR241"/>
    <mergeCell ref="AZ242:BD242"/>
    <mergeCell ref="BE242:BK242"/>
    <mergeCell ref="BL242:BR242"/>
    <mergeCell ref="AZ243:BD243"/>
    <mergeCell ref="BE243:BK243"/>
    <mergeCell ref="BL243:BR243"/>
    <mergeCell ref="AZ244:BD244"/>
    <mergeCell ref="BE244:BK244"/>
    <mergeCell ref="BL244:BR244"/>
    <mergeCell ref="AZ245:BD245"/>
    <mergeCell ref="BE245:BK245"/>
    <mergeCell ref="BL245:BR245"/>
    <mergeCell ref="AZ246:BD246"/>
    <mergeCell ref="BE246:BK246"/>
    <mergeCell ref="BL246:BR246"/>
    <mergeCell ref="AZ247:BD247"/>
    <mergeCell ref="BE247:BK247"/>
    <mergeCell ref="BL247:BR247"/>
    <mergeCell ref="AZ248:BD248"/>
    <mergeCell ref="BE248:BK248"/>
    <mergeCell ref="BL248:BR248"/>
    <mergeCell ref="AZ249:BD249"/>
    <mergeCell ref="BE249:BK249"/>
    <mergeCell ref="BL249:BR249"/>
    <mergeCell ref="AZ250:BD250"/>
    <mergeCell ref="BE250:BK250"/>
    <mergeCell ref="BL250:BR250"/>
    <mergeCell ref="AZ251:BD251"/>
    <mergeCell ref="BE251:BK251"/>
    <mergeCell ref="BL251:BR251"/>
    <mergeCell ref="AZ252:BD252"/>
    <mergeCell ref="BE252:BK252"/>
    <mergeCell ref="BL252:BR252"/>
    <mergeCell ref="AZ253:BD253"/>
    <mergeCell ref="BE253:BK253"/>
    <mergeCell ref="BL253:BR253"/>
    <mergeCell ref="AZ254:BD254"/>
    <mergeCell ref="BE254:BK254"/>
    <mergeCell ref="BL254:BR254"/>
    <mergeCell ref="AZ255:BD255"/>
    <mergeCell ref="BE255:BK255"/>
    <mergeCell ref="BL255:BR255"/>
    <mergeCell ref="AZ256:BD256"/>
    <mergeCell ref="BE256:BK256"/>
    <mergeCell ref="BL256:BR256"/>
    <mergeCell ref="AZ257:BD257"/>
    <mergeCell ref="BE257:BK257"/>
    <mergeCell ref="BL257:BR257"/>
    <mergeCell ref="AZ258:BD258"/>
    <mergeCell ref="BE258:BK258"/>
    <mergeCell ref="BL258:BR258"/>
    <mergeCell ref="AZ259:BD259"/>
    <mergeCell ref="BE259:BK259"/>
    <mergeCell ref="BL259:BR259"/>
    <mergeCell ref="AZ260:BD260"/>
    <mergeCell ref="BE260:BK260"/>
    <mergeCell ref="BL260:BR260"/>
    <mergeCell ref="AZ261:BD261"/>
    <mergeCell ref="BE261:BK261"/>
    <mergeCell ref="BL261:BR261"/>
    <mergeCell ref="AZ262:BD262"/>
    <mergeCell ref="BE262:BK262"/>
    <mergeCell ref="BL262:BR262"/>
    <mergeCell ref="AZ263:BD263"/>
    <mergeCell ref="BE263:BK263"/>
    <mergeCell ref="BL263:BR263"/>
    <mergeCell ref="AZ264:BD264"/>
    <mergeCell ref="BE264:BK264"/>
    <mergeCell ref="BL264:BR264"/>
    <mergeCell ref="AZ265:BD265"/>
    <mergeCell ref="BE265:BK265"/>
    <mergeCell ref="BL265:BR265"/>
    <mergeCell ref="AZ266:BD266"/>
    <mergeCell ref="BE266:BK266"/>
    <mergeCell ref="BL266:BR266"/>
    <mergeCell ref="AZ267:BD267"/>
    <mergeCell ref="BE267:BK267"/>
    <mergeCell ref="BL267:BR267"/>
    <mergeCell ref="AZ268:BD268"/>
    <mergeCell ref="BE268:BK268"/>
    <mergeCell ref="BL268:BR268"/>
    <mergeCell ref="AZ269:BD269"/>
    <mergeCell ref="BE269:BK269"/>
    <mergeCell ref="BL269:BR269"/>
    <mergeCell ref="AZ270:BD270"/>
    <mergeCell ref="BE270:BK270"/>
    <mergeCell ref="BL270:BR270"/>
    <mergeCell ref="AZ271:BD271"/>
    <mergeCell ref="BE271:BK271"/>
    <mergeCell ref="BL271:BR271"/>
    <mergeCell ref="AZ272:BD272"/>
    <mergeCell ref="BE272:BK272"/>
    <mergeCell ref="BL272:BR272"/>
    <mergeCell ref="AZ273:BD273"/>
    <mergeCell ref="BE273:BK273"/>
    <mergeCell ref="BL273:BR273"/>
    <mergeCell ref="AZ274:BD274"/>
    <mergeCell ref="BE274:BK274"/>
    <mergeCell ref="BL274:BR274"/>
    <mergeCell ref="AZ275:BD275"/>
    <mergeCell ref="BE275:BK275"/>
    <mergeCell ref="BL275:BR275"/>
    <mergeCell ref="AZ276:BD276"/>
    <mergeCell ref="BE276:BK276"/>
    <mergeCell ref="BL276:BR276"/>
    <mergeCell ref="AZ277:BD277"/>
    <mergeCell ref="BE277:BK277"/>
    <mergeCell ref="BL277:BR277"/>
    <mergeCell ref="AZ278:BD278"/>
    <mergeCell ref="BE278:BK278"/>
    <mergeCell ref="BL278:BR278"/>
    <mergeCell ref="AZ279:BD279"/>
    <mergeCell ref="BE279:BK279"/>
    <mergeCell ref="BL279:BR279"/>
    <mergeCell ref="AZ280:BD280"/>
    <mergeCell ref="BE280:BK280"/>
    <mergeCell ref="BL280:BR280"/>
    <mergeCell ref="AZ281:BD281"/>
    <mergeCell ref="BE281:BK281"/>
    <mergeCell ref="BL281:BR281"/>
    <mergeCell ref="AZ282:BD282"/>
    <mergeCell ref="BE282:BK282"/>
    <mergeCell ref="BL282:BR282"/>
    <mergeCell ref="AZ283:BD283"/>
    <mergeCell ref="BE283:BK283"/>
    <mergeCell ref="BL283:BR283"/>
    <mergeCell ref="AZ284:BD284"/>
    <mergeCell ref="BE284:BK284"/>
    <mergeCell ref="BL284:BR284"/>
    <mergeCell ref="AZ285:BD285"/>
    <mergeCell ref="BE285:BK285"/>
    <mergeCell ref="BL285:BR285"/>
    <mergeCell ref="AZ286:BD286"/>
    <mergeCell ref="BE286:BK286"/>
    <mergeCell ref="BL286:BR286"/>
    <mergeCell ref="AZ287:BD287"/>
    <mergeCell ref="BE287:BK287"/>
    <mergeCell ref="BL287:BR287"/>
    <mergeCell ref="AZ288:BD288"/>
    <mergeCell ref="BE288:BK288"/>
    <mergeCell ref="BL288:BR288"/>
    <mergeCell ref="AZ289:BD289"/>
    <mergeCell ref="BE289:BK289"/>
    <mergeCell ref="BL289:BR289"/>
    <mergeCell ref="AZ290:BD290"/>
    <mergeCell ref="BE290:BK290"/>
    <mergeCell ref="BL290:BR290"/>
    <mergeCell ref="AZ291:BD291"/>
    <mergeCell ref="BE291:BK291"/>
    <mergeCell ref="BL291:BR291"/>
    <mergeCell ref="AZ292:BD292"/>
    <mergeCell ref="BE292:BK292"/>
    <mergeCell ref="BL292:BR292"/>
    <mergeCell ref="AZ293:BD293"/>
    <mergeCell ref="BE293:BK293"/>
    <mergeCell ref="BL293:BR293"/>
    <mergeCell ref="AZ294:BD294"/>
    <mergeCell ref="BE294:BK294"/>
    <mergeCell ref="BL294:BR294"/>
    <mergeCell ref="AZ295:BD295"/>
    <mergeCell ref="BE295:BK295"/>
    <mergeCell ref="BL295:BR295"/>
    <mergeCell ref="AZ296:BD296"/>
    <mergeCell ref="BE296:BK296"/>
    <mergeCell ref="BL296:BR296"/>
    <mergeCell ref="AZ297:BD297"/>
    <mergeCell ref="BE297:BK297"/>
    <mergeCell ref="BL297:BR297"/>
    <mergeCell ref="AZ298:BD298"/>
    <mergeCell ref="BE298:BK298"/>
    <mergeCell ref="BL298:BR298"/>
    <mergeCell ref="AZ299:BD299"/>
    <mergeCell ref="BE299:BK299"/>
    <mergeCell ref="BL299:BR299"/>
    <mergeCell ref="AZ300:BD300"/>
    <mergeCell ref="BE300:BK300"/>
    <mergeCell ref="BL300:BR300"/>
    <mergeCell ref="AZ301:BD301"/>
    <mergeCell ref="BE301:BK301"/>
    <mergeCell ref="BL301:BR301"/>
    <mergeCell ref="AZ302:BD302"/>
    <mergeCell ref="BE302:BK302"/>
    <mergeCell ref="BL302:BR302"/>
    <mergeCell ref="AZ303:BD303"/>
    <mergeCell ref="BE303:BK303"/>
    <mergeCell ref="BL303:BR303"/>
    <mergeCell ref="AZ304:BD304"/>
    <mergeCell ref="BE304:BK304"/>
    <mergeCell ref="BL304:BR304"/>
    <mergeCell ref="AZ305:BD305"/>
    <mergeCell ref="BE305:BK305"/>
    <mergeCell ref="BL305:BR305"/>
    <mergeCell ref="AZ306:BD306"/>
    <mergeCell ref="BE306:BK306"/>
    <mergeCell ref="BL306:BR306"/>
    <mergeCell ref="AZ307:BD307"/>
    <mergeCell ref="BE307:BK307"/>
    <mergeCell ref="BL307:BR307"/>
    <mergeCell ref="AZ308:BD308"/>
    <mergeCell ref="BE308:BK308"/>
    <mergeCell ref="BL308:BR308"/>
    <mergeCell ref="AZ309:BD309"/>
    <mergeCell ref="BE309:BK309"/>
    <mergeCell ref="BL309:BR309"/>
    <mergeCell ref="AZ310:BD310"/>
    <mergeCell ref="BE310:BK310"/>
    <mergeCell ref="BL310:BR310"/>
    <mergeCell ref="AZ311:BD311"/>
    <mergeCell ref="BE311:BK311"/>
    <mergeCell ref="BL311:BR311"/>
    <mergeCell ref="BE315:BK315"/>
    <mergeCell ref="BL315:BR315"/>
    <mergeCell ref="BE317:BK317"/>
    <mergeCell ref="AZ312:BD312"/>
    <mergeCell ref="BE312:BK312"/>
    <mergeCell ref="BL312:BR312"/>
    <mergeCell ref="AZ313:BD313"/>
    <mergeCell ref="BE313:BK313"/>
    <mergeCell ref="BL313:BR313"/>
    <mergeCell ref="AT324:AY324"/>
    <mergeCell ref="BL317:BR317"/>
    <mergeCell ref="AZ314:BD314"/>
    <mergeCell ref="BE314:BK314"/>
    <mergeCell ref="BL314:BR314"/>
    <mergeCell ref="BS13:BS14"/>
    <mergeCell ref="BE14:BK14"/>
    <mergeCell ref="BL14:BR14"/>
    <mergeCell ref="BL17:BR17"/>
    <mergeCell ref="BL15:BR15"/>
    <mergeCell ref="BA6:BM7"/>
    <mergeCell ref="BN6:BQ7"/>
    <mergeCell ref="AZ318:BD318"/>
    <mergeCell ref="BE318:BK318"/>
    <mergeCell ref="BL318:BR318"/>
    <mergeCell ref="AZ316:BD316"/>
    <mergeCell ref="BE316:BK316"/>
    <mergeCell ref="BL316:BR316"/>
    <mergeCell ref="AZ317:BD317"/>
    <mergeCell ref="AZ315:BD315"/>
  </mergeCells>
  <phoneticPr fontId="2" type="noConversion"/>
  <conditionalFormatting sqref="B15:F314">
    <cfRule type="cellIs" dxfId="9" priority="1" stopIfTrue="1" operator="notEqual">
      <formula>CE15</formula>
    </cfRule>
  </conditionalFormatting>
  <conditionalFormatting sqref="G15:AB314">
    <cfRule type="cellIs" dxfId="8" priority="2" stopIfTrue="1" operator="notEqual">
      <formula>CF15</formula>
    </cfRule>
  </conditionalFormatting>
  <conditionalFormatting sqref="AC15:AE314">
    <cfRule type="cellIs" dxfId="7" priority="3" stopIfTrue="1" operator="notEqual">
      <formula>CG15</formula>
    </cfRule>
  </conditionalFormatting>
  <conditionalFormatting sqref="BS15:BS314 AZ15:BK314">
    <cfRule type="cellIs" dxfId="6" priority="4" stopIfTrue="1" operator="notEqual">
      <formula>AF15</formula>
    </cfRule>
  </conditionalFormatting>
  <printOptions horizontalCentered="1"/>
  <pageMargins left="0.39370078740157483" right="0.19685039370078741" top="0.98425196850393704" bottom="0.59055118110236227" header="0.94488188976377963" footer="0.39370078740157483"/>
  <pageSetup paperSize="9" fitToWidth="0" fitToHeight="0" orientation="landscape" r:id="rId1"/>
  <headerFooter alignWithMargins="0">
    <oddFooter>&amp;L&amp;"Arial,Negrito"&amp;8V.110324&amp;R&amp;"Arial,Negrito"&amp;8&amp;P/&amp;N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Plan16"/>
  <dimension ref="A1:CO55"/>
  <sheetViews>
    <sheetView showGridLines="0" showRowColHeaders="0" showZeros="0" zoomScaleNormal="100" workbookViewId="0">
      <pane ySplit="9" topLeftCell="A10" activePane="bottomLeft" state="frozen"/>
      <selection pane="bottomLeft" activeCell="A7" sqref="A7"/>
    </sheetView>
  </sheetViews>
  <sheetFormatPr defaultColWidth="1.7109375" defaultRowHeight="9.9499999999999993" customHeight="1"/>
  <cols>
    <col min="1" max="1" width="0.85546875" style="10" customWidth="1"/>
    <col min="2" max="6" width="1.7109375" style="7" customWidth="1"/>
    <col min="7" max="8" width="1.7109375" style="28" customWidth="1"/>
    <col min="9" max="63" width="1.7109375" style="7" customWidth="1"/>
    <col min="64" max="64" width="1.7109375" style="10" customWidth="1"/>
    <col min="65" max="73" width="1.7109375" style="7" customWidth="1"/>
    <col min="74" max="74" width="6.42578125" style="7" customWidth="1"/>
    <col min="75" max="75" width="4.85546875" style="7" hidden="1" customWidth="1"/>
    <col min="76" max="76" width="19" style="6" hidden="1" customWidth="1"/>
    <col min="77" max="77" width="12.7109375" style="7" hidden="1" customWidth="1"/>
    <col min="78" max="78" width="14.28515625" style="7" hidden="1" customWidth="1"/>
    <col min="79" max="80" width="13.5703125" style="7" hidden="1" customWidth="1"/>
    <col min="81" max="87" width="13.5703125" style="7" customWidth="1"/>
    <col min="88" max="16384" width="1.7109375" style="7"/>
  </cols>
  <sheetData>
    <row r="1" spans="1:93" ht="50.1" customHeight="1">
      <c r="BL1" s="7"/>
      <c r="BN1" s="4"/>
      <c r="BO1" s="4"/>
      <c r="BP1" s="4"/>
      <c r="BQ1" s="4"/>
      <c r="BR1" s="4"/>
      <c r="BS1" s="4"/>
      <c r="BT1" s="4"/>
      <c r="BU1" s="4"/>
      <c r="BX1" s="7"/>
      <c r="CM1" s="10"/>
      <c r="CN1" s="10"/>
      <c r="CO1" s="6"/>
    </row>
    <row r="2" spans="1:93" s="8" customFormat="1" ht="12" customHeight="1">
      <c r="A2" s="22"/>
      <c r="B2" s="698" t="s">
        <v>146</v>
      </c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698"/>
      <c r="Y2" s="698"/>
      <c r="Z2" s="698"/>
      <c r="AA2" s="698"/>
      <c r="AB2" s="698"/>
      <c r="AC2" s="698"/>
      <c r="AD2" s="698"/>
      <c r="AE2" s="698"/>
      <c r="AF2" s="698"/>
      <c r="AG2" s="698"/>
      <c r="AH2" s="698"/>
      <c r="AI2" s="698"/>
      <c r="AJ2" s="698"/>
      <c r="AK2" s="698"/>
      <c r="AL2" s="698"/>
      <c r="AM2" s="698"/>
      <c r="AN2" s="698"/>
      <c r="AO2" s="698"/>
      <c r="AP2" s="698"/>
      <c r="AQ2" s="698"/>
      <c r="AR2" s="698"/>
      <c r="AS2" s="698"/>
      <c r="AT2" s="698"/>
      <c r="AU2" s="698"/>
      <c r="AV2" s="698"/>
      <c r="AW2" s="698"/>
      <c r="AX2" s="698"/>
      <c r="AY2" s="698"/>
      <c r="AZ2" s="698"/>
      <c r="BA2" s="698"/>
      <c r="BB2" s="696" t="s">
        <v>82</v>
      </c>
      <c r="BC2" s="696"/>
      <c r="BD2" s="696"/>
      <c r="BE2" s="696"/>
      <c r="BF2" s="696"/>
      <c r="BG2" s="696"/>
      <c r="BH2" s="696"/>
      <c r="BI2" s="697"/>
      <c r="BJ2" s="814" t="str">
        <f>'O3'!J11</f>
        <v>263097-6</v>
      </c>
      <c r="BK2" s="826"/>
      <c r="BL2" s="826"/>
      <c r="BM2" s="826"/>
      <c r="BN2" s="826"/>
      <c r="BO2" s="826"/>
      <c r="BP2" s="826"/>
      <c r="BQ2" s="826"/>
      <c r="BR2" s="826"/>
      <c r="BS2" s="826"/>
      <c r="BT2" s="826"/>
      <c r="BU2" s="827"/>
      <c r="BV2" s="22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23"/>
      <c r="CL2" s="23"/>
      <c r="CO2" s="24"/>
    </row>
    <row r="3" spans="1:93" s="8" customFormat="1" ht="4.5" customHeight="1">
      <c r="A3" s="10"/>
      <c r="B3" s="27"/>
      <c r="C3" s="7"/>
      <c r="D3" s="7"/>
      <c r="E3" s="7"/>
      <c r="F3" s="7"/>
      <c r="G3" s="28"/>
      <c r="H3" s="28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2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10"/>
      <c r="BK3" s="27"/>
      <c r="BL3" s="10"/>
      <c r="BM3" s="7"/>
      <c r="BN3" s="7"/>
      <c r="BO3" s="7"/>
      <c r="BP3" s="7"/>
      <c r="BQ3" s="7"/>
      <c r="BR3" s="7"/>
      <c r="BS3" s="7"/>
      <c r="BT3" s="7"/>
      <c r="BU3" s="7"/>
      <c r="BV3" s="7"/>
      <c r="BW3" s="4"/>
      <c r="BX3" s="4"/>
      <c r="BY3" s="4"/>
      <c r="BZ3" s="4"/>
      <c r="CA3" s="4"/>
      <c r="CB3" s="4"/>
      <c r="CC3" s="12"/>
      <c r="CD3" s="12"/>
      <c r="CE3" s="12"/>
      <c r="CF3" s="12"/>
      <c r="CG3" s="12"/>
      <c r="CH3" s="12"/>
      <c r="CI3" s="12"/>
      <c r="CJ3" s="12"/>
      <c r="CK3" s="23"/>
      <c r="CL3" s="23"/>
      <c r="CO3" s="24"/>
    </row>
    <row r="4" spans="1:93" s="101" customFormat="1" ht="3.75" customHeight="1">
      <c r="A4" s="8"/>
      <c r="G4" s="102"/>
      <c r="H4" s="102"/>
      <c r="BW4" s="4"/>
      <c r="BX4" s="4"/>
      <c r="BY4" s="4"/>
      <c r="BZ4" s="4"/>
      <c r="CA4" s="4"/>
      <c r="CB4" s="4"/>
    </row>
    <row r="5" spans="1:93" ht="12" customHeight="1">
      <c r="A5" s="8"/>
      <c r="B5" s="165" t="s">
        <v>81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R5" s="814" t="str">
        <f>'O3'!S7</f>
        <v>Prefeitura Municipal de Otacílio Costa</v>
      </c>
      <c r="S5" s="826"/>
      <c r="T5" s="826"/>
      <c r="U5" s="826"/>
      <c r="V5" s="826"/>
      <c r="W5" s="826"/>
      <c r="X5" s="826"/>
      <c r="Y5" s="826"/>
      <c r="Z5" s="826"/>
      <c r="AA5" s="826"/>
      <c r="AB5" s="826"/>
      <c r="AC5" s="826"/>
      <c r="AD5" s="826"/>
      <c r="AE5" s="826"/>
      <c r="AF5" s="826"/>
      <c r="AG5" s="826"/>
      <c r="AH5" s="826"/>
      <c r="AI5" s="826"/>
      <c r="AJ5" s="826"/>
      <c r="AK5" s="826"/>
      <c r="AL5" s="826"/>
      <c r="AM5" s="826"/>
      <c r="AN5" s="826"/>
      <c r="AO5" s="826"/>
      <c r="AP5" s="827"/>
      <c r="AQ5" s="702" t="s">
        <v>40</v>
      </c>
      <c r="AR5" s="703"/>
      <c r="AS5" s="703"/>
      <c r="AT5" s="703"/>
      <c r="AU5" s="703"/>
      <c r="AV5" s="703"/>
      <c r="AW5" s="703"/>
      <c r="AX5" s="703"/>
      <c r="AY5" s="704"/>
      <c r="AZ5" s="863" t="str">
        <f>'O3'!L9</f>
        <v>Conclusão quadra Fundo do Campo</v>
      </c>
      <c r="BA5" s="874"/>
      <c r="BB5" s="874"/>
      <c r="BC5" s="874"/>
      <c r="BD5" s="874"/>
      <c r="BE5" s="874"/>
      <c r="BF5" s="874"/>
      <c r="BG5" s="874"/>
      <c r="BH5" s="874"/>
      <c r="BI5" s="874"/>
      <c r="BJ5" s="874"/>
      <c r="BK5" s="874"/>
      <c r="BL5" s="874"/>
      <c r="BM5" s="874"/>
      <c r="BN5" s="874"/>
      <c r="BO5" s="874"/>
      <c r="BP5" s="874"/>
      <c r="BQ5" s="874"/>
      <c r="BR5" s="874"/>
      <c r="BS5" s="874"/>
      <c r="BT5" s="874"/>
      <c r="BU5" s="875"/>
      <c r="BV5" s="33"/>
      <c r="BX5" s="7"/>
    </row>
    <row r="6" spans="1:93" ht="3" customHeight="1">
      <c r="A6" s="103"/>
      <c r="B6" s="104"/>
      <c r="C6" s="105"/>
      <c r="D6" s="105"/>
      <c r="E6" s="105"/>
      <c r="F6" s="105"/>
      <c r="G6" s="106"/>
      <c r="H6" s="106"/>
      <c r="I6" s="105"/>
      <c r="J6" s="107"/>
      <c r="K6" s="108"/>
      <c r="L6" s="108"/>
      <c r="M6" s="108"/>
      <c r="N6" s="108"/>
      <c r="O6" s="108"/>
      <c r="P6" s="108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3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4"/>
      <c r="BX6" s="4"/>
      <c r="BY6" s="4"/>
      <c r="BZ6" s="4"/>
      <c r="CA6" s="4"/>
      <c r="CB6" s="4"/>
    </row>
    <row r="7" spans="1:93" ht="3" customHeight="1" thickBot="1">
      <c r="A7" s="8"/>
      <c r="B7" s="109"/>
      <c r="C7" s="110"/>
      <c r="D7" s="110"/>
      <c r="E7" s="110"/>
      <c r="F7" s="110"/>
      <c r="G7" s="111"/>
      <c r="H7" s="111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8"/>
      <c r="BW7" s="4"/>
      <c r="BX7" s="4"/>
      <c r="BY7" s="4"/>
      <c r="BZ7" s="4"/>
      <c r="CA7" s="4"/>
      <c r="CB7" s="4"/>
    </row>
    <row r="8" spans="1:93" ht="9.9499999999999993" customHeight="1">
      <c r="A8" s="8"/>
      <c r="B8" s="687" t="s">
        <v>3</v>
      </c>
      <c r="C8" s="688"/>
      <c r="D8" s="688"/>
      <c r="E8" s="688"/>
      <c r="F8" s="688"/>
      <c r="G8" s="674" t="s">
        <v>105</v>
      </c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6"/>
      <c r="AE8" s="691" t="s">
        <v>0</v>
      </c>
      <c r="AF8" s="661"/>
      <c r="AG8" s="667"/>
      <c r="AH8" s="691" t="s">
        <v>1</v>
      </c>
      <c r="AI8" s="661"/>
      <c r="AJ8" s="661"/>
      <c r="AK8" s="661"/>
      <c r="AL8" s="667"/>
      <c r="AM8" s="660" t="s">
        <v>106</v>
      </c>
      <c r="AN8" s="661"/>
      <c r="AO8" s="661"/>
      <c r="AP8" s="661"/>
      <c r="AQ8" s="661"/>
      <c r="AR8" s="661"/>
      <c r="AS8" s="662"/>
      <c r="AT8" s="660" t="s">
        <v>107</v>
      </c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2"/>
      <c r="BH8" s="660" t="s">
        <v>108</v>
      </c>
      <c r="BI8" s="661"/>
      <c r="BJ8" s="661"/>
      <c r="BK8" s="661"/>
      <c r="BL8" s="661"/>
      <c r="BM8" s="661"/>
      <c r="BN8" s="662"/>
      <c r="BO8" s="660" t="s">
        <v>2</v>
      </c>
      <c r="BP8" s="661"/>
      <c r="BQ8" s="661"/>
      <c r="BR8" s="661"/>
      <c r="BS8" s="661"/>
      <c r="BT8" s="661"/>
      <c r="BU8" s="667"/>
      <c r="BV8" s="324" t="s">
        <v>207</v>
      </c>
      <c r="BW8" s="4"/>
      <c r="BX8" s="4"/>
      <c r="BY8" s="4"/>
      <c r="BZ8" s="4"/>
      <c r="CA8" s="4"/>
      <c r="CB8" s="4"/>
    </row>
    <row r="9" spans="1:93" ht="9.9499999999999993" customHeight="1" thickBot="1">
      <c r="A9" s="8"/>
      <c r="B9" s="689"/>
      <c r="C9" s="690"/>
      <c r="D9" s="690"/>
      <c r="E9" s="690"/>
      <c r="F9" s="690"/>
      <c r="G9" s="677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678"/>
      <c r="W9" s="678"/>
      <c r="X9" s="678"/>
      <c r="Y9" s="678"/>
      <c r="Z9" s="678"/>
      <c r="AA9" s="678"/>
      <c r="AB9" s="678"/>
      <c r="AC9" s="678"/>
      <c r="AD9" s="679"/>
      <c r="AE9" s="692"/>
      <c r="AF9" s="669"/>
      <c r="AG9" s="670"/>
      <c r="AH9" s="692"/>
      <c r="AI9" s="669"/>
      <c r="AJ9" s="669"/>
      <c r="AK9" s="669"/>
      <c r="AL9" s="670"/>
      <c r="AM9" s="668"/>
      <c r="AN9" s="669"/>
      <c r="AO9" s="669"/>
      <c r="AP9" s="669"/>
      <c r="AQ9" s="669"/>
      <c r="AR9" s="669"/>
      <c r="AS9" s="673"/>
      <c r="AT9" s="663" t="s">
        <v>112</v>
      </c>
      <c r="AU9" s="664"/>
      <c r="AV9" s="664"/>
      <c r="AW9" s="664"/>
      <c r="AX9" s="664"/>
      <c r="AY9" s="664"/>
      <c r="AZ9" s="665"/>
      <c r="BA9" s="663" t="s">
        <v>111</v>
      </c>
      <c r="BB9" s="664"/>
      <c r="BC9" s="664"/>
      <c r="BD9" s="664"/>
      <c r="BE9" s="664"/>
      <c r="BF9" s="664"/>
      <c r="BG9" s="665"/>
      <c r="BH9" s="668"/>
      <c r="BI9" s="669"/>
      <c r="BJ9" s="669"/>
      <c r="BK9" s="669"/>
      <c r="BL9" s="669"/>
      <c r="BM9" s="669"/>
      <c r="BN9" s="673"/>
      <c r="BO9" s="668"/>
      <c r="BP9" s="669"/>
      <c r="BQ9" s="669"/>
      <c r="BR9" s="669"/>
      <c r="BS9" s="669"/>
      <c r="BT9" s="669"/>
      <c r="BU9" s="670"/>
      <c r="BV9" s="325" t="s">
        <v>193</v>
      </c>
    </row>
    <row r="10" spans="1:93" ht="9.9499999999999993" customHeight="1">
      <c r="A10" s="8"/>
      <c r="B10" s="819">
        <f>IF(BW10&gt;'O3'!$BY$15,"",SMALL('O3'!$BX$15:$BX$318,BW10))</f>
        <v>1</v>
      </c>
      <c r="C10" s="820"/>
      <c r="D10" s="820"/>
      <c r="E10" s="820"/>
      <c r="F10" s="821"/>
      <c r="G10" s="823" t="str">
        <f>IF(BW10&gt;'O3'!$BY$15,"",VLOOKUP(B10,'O3'!B15:AJ318,6,FALSE))</f>
        <v>PAVIMENTAÇÕES</v>
      </c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3"/>
      <c r="AB10" s="823"/>
      <c r="AC10" s="823"/>
      <c r="AD10" s="823"/>
      <c r="AE10" s="834">
        <f>IF(BW10&gt;'O3'!$BY$15,"",VLOOKUP(B10,'O3'!B15:AJ318,28,FALSE))</f>
        <v>0</v>
      </c>
      <c r="AF10" s="834"/>
      <c r="AG10" s="834"/>
      <c r="AH10" s="833">
        <f>IF(BW10&gt;'O3'!$BY$15,"",VLOOKUP(B10,'O3'!B15:AJ318,31,FALSE))</f>
        <v>0</v>
      </c>
      <c r="AI10" s="833"/>
      <c r="AJ10" s="833"/>
      <c r="AK10" s="833"/>
      <c r="AL10" s="833"/>
      <c r="AM10" s="650">
        <f>AM50-'O3'!BZ320</f>
        <v>26570.779999999908</v>
      </c>
      <c r="AN10" s="650"/>
      <c r="AO10" s="650"/>
      <c r="AP10" s="650"/>
      <c r="AQ10" s="650"/>
      <c r="AR10" s="650"/>
      <c r="AS10" s="650"/>
      <c r="AT10" s="671">
        <f>AT50-'O3'!CA320</f>
        <v>1316904.2200000004</v>
      </c>
      <c r="AU10" s="671"/>
      <c r="AV10" s="671"/>
      <c r="AW10" s="671"/>
      <c r="AX10" s="671"/>
      <c r="AY10" s="671"/>
      <c r="AZ10" s="671"/>
      <c r="BA10" s="671">
        <f>BA50-'O3'!CB320</f>
        <v>0</v>
      </c>
      <c r="BB10" s="671"/>
      <c r="BC10" s="671"/>
      <c r="BD10" s="671"/>
      <c r="BE10" s="671"/>
      <c r="BF10" s="671"/>
      <c r="BG10" s="671"/>
      <c r="BH10" s="671">
        <f>BH50-'O3'!CC320</f>
        <v>0</v>
      </c>
      <c r="BI10" s="671"/>
      <c r="BJ10" s="671"/>
      <c r="BK10" s="671"/>
      <c r="BL10" s="671"/>
      <c r="BM10" s="671"/>
      <c r="BN10" s="671"/>
      <c r="BO10" s="671">
        <f>SUMIF('O3'!$BV$15:$BV$318,B10,'O3'!$CD$15:$CD$318)</f>
        <v>1343475</v>
      </c>
      <c r="BP10" s="671"/>
      <c r="BQ10" s="671"/>
      <c r="BR10" s="671"/>
      <c r="BS10" s="671"/>
      <c r="BT10" s="671"/>
      <c r="BU10" s="671"/>
      <c r="BV10" s="315">
        <f>BO10*100/$BO$50</f>
        <v>98.273276052589466</v>
      </c>
      <c r="BW10" s="29">
        <v>1</v>
      </c>
      <c r="BX10"/>
      <c r="BY10" s="391">
        <f>INFORMAÇÕES!H15</f>
        <v>0</v>
      </c>
      <c r="BZ10"/>
      <c r="CA10"/>
      <c r="CB10"/>
    </row>
    <row r="11" spans="1:93" ht="9.9499999999999993" customHeight="1">
      <c r="A11" s="8"/>
      <c r="B11" s="819">
        <f>IF(BW11&gt;'O3'!$BY$15,"",SMALL('O3'!$BX$15:$BX$318,BW11))</f>
        <v>2</v>
      </c>
      <c r="C11" s="820"/>
      <c r="D11" s="820"/>
      <c r="E11" s="820"/>
      <c r="F11" s="821"/>
      <c r="G11" s="823" t="str">
        <f>IF(BW11&gt;'O3'!$BY$15,"",VLOOKUP(B11,'O3'!B16:AJ319,6,FALSE))</f>
        <v>COMPLEMENTAÇÃO DE OBRA</v>
      </c>
      <c r="H11" s="823"/>
      <c r="I11" s="823"/>
      <c r="J11" s="823"/>
      <c r="K11" s="823"/>
      <c r="L11" s="823"/>
      <c r="M11" s="823"/>
      <c r="N11" s="823"/>
      <c r="O11" s="823"/>
      <c r="P11" s="823"/>
      <c r="Q11" s="823"/>
      <c r="R11" s="823"/>
      <c r="S11" s="823"/>
      <c r="T11" s="823"/>
      <c r="U11" s="823"/>
      <c r="V11" s="823"/>
      <c r="W11" s="823"/>
      <c r="X11" s="823"/>
      <c r="Y11" s="823"/>
      <c r="Z11" s="823"/>
      <c r="AA11" s="823"/>
      <c r="AB11" s="823"/>
      <c r="AC11" s="823"/>
      <c r="AD11" s="823"/>
      <c r="AE11" s="824">
        <f>IF(BW11&gt;'O3'!$BY$15,"",VLOOKUP(B11,'O3'!B16:AJ319,28,FALSE))</f>
        <v>0</v>
      </c>
      <c r="AF11" s="824"/>
      <c r="AG11" s="824"/>
      <c r="AH11" s="822">
        <f>IF(BW11&gt;'O3'!$BY$15,"",VLOOKUP(B11,'O3'!B16:AJ319,31,FALSE))</f>
        <v>0</v>
      </c>
      <c r="AI11" s="822"/>
      <c r="AJ11" s="822"/>
      <c r="AK11" s="822"/>
      <c r="AL11" s="822"/>
      <c r="AM11" s="650">
        <f>BO11-AT11-BA11-BH11</f>
        <v>466.86999999999898</v>
      </c>
      <c r="AN11" s="650"/>
      <c r="AO11" s="650"/>
      <c r="AP11" s="650"/>
      <c r="AQ11" s="650"/>
      <c r="AR11" s="650"/>
      <c r="AS11" s="650"/>
      <c r="AT11" s="650">
        <f>ROUND(SUMIF('O3'!$BV$15:$BV$318,B11,'O3'!$CA$15:$CA$318),2)</f>
        <v>23138.84</v>
      </c>
      <c r="AU11" s="650"/>
      <c r="AV11" s="650"/>
      <c r="AW11" s="650"/>
      <c r="AX11" s="650"/>
      <c r="AY11" s="650"/>
      <c r="AZ11" s="650"/>
      <c r="BA11" s="650">
        <f>ROUND(SUMIF('O3'!$BV$15:$BV$318,B11,'O3'!$CB$15:$CB$318),2)</f>
        <v>0</v>
      </c>
      <c r="BB11" s="650"/>
      <c r="BC11" s="650"/>
      <c r="BD11" s="650"/>
      <c r="BE11" s="650"/>
      <c r="BF11" s="650"/>
      <c r="BG11" s="650"/>
      <c r="BH11" s="650">
        <f>ROUND(SUMIF('O3'!$BV$15:$BV$318,B11,'O3'!$CC$15:$CC$318),2)</f>
        <v>0</v>
      </c>
      <c r="BI11" s="650"/>
      <c r="BJ11" s="650"/>
      <c r="BK11" s="650"/>
      <c r="BL11" s="650"/>
      <c r="BM11" s="650"/>
      <c r="BN11" s="650"/>
      <c r="BO11" s="650">
        <f>SUMIF('O3'!$BV$15:$BV$318,B11,'O3'!$CD$15:$CD$318)</f>
        <v>23605.71</v>
      </c>
      <c r="BP11" s="650"/>
      <c r="BQ11" s="650"/>
      <c r="BR11" s="650"/>
      <c r="BS11" s="650"/>
      <c r="BT11" s="650"/>
      <c r="BU11" s="650"/>
      <c r="BV11" s="311">
        <f t="shared" ref="BV11:BV50" si="0">BO11*100/$BO$50</f>
        <v>1.7267239474105374</v>
      </c>
      <c r="BW11" s="29">
        <v>2</v>
      </c>
      <c r="BX11" s="245" t="s">
        <v>89</v>
      </c>
      <c r="BY11" s="231">
        <f>'O3'!BL319</f>
        <v>1367080.71</v>
      </c>
      <c r="BZ11" s="229"/>
      <c r="CA11" s="238">
        <f>IF(BY15&gt;BY19,BY15,BY19)</f>
        <v>0</v>
      </c>
      <c r="CB11" s="242" t="s">
        <v>182</v>
      </c>
    </row>
    <row r="12" spans="1:93" ht="9.9499999999999993" customHeight="1">
      <c r="A12" s="8"/>
      <c r="B12" s="819" t="str">
        <f>IF(BW12&gt;'O3'!$BY$15,"",SMALL('O3'!$BX$15:$BX$318,BW12))</f>
        <v/>
      </c>
      <c r="C12" s="820"/>
      <c r="D12" s="820"/>
      <c r="E12" s="820"/>
      <c r="F12" s="821"/>
      <c r="G12" s="823" t="str">
        <f>IF(BW12&gt;'O3'!$BY$15,"",VLOOKUP(B12,'O3'!B17:AJ320,6,FALSE))</f>
        <v/>
      </c>
      <c r="H12" s="823"/>
      <c r="I12" s="823"/>
      <c r="J12" s="823"/>
      <c r="K12" s="823"/>
      <c r="L12" s="823"/>
      <c r="M12" s="823"/>
      <c r="N12" s="823"/>
      <c r="O12" s="823"/>
      <c r="P12" s="823"/>
      <c r="Q12" s="823"/>
      <c r="R12" s="823"/>
      <c r="S12" s="823"/>
      <c r="T12" s="823"/>
      <c r="U12" s="823"/>
      <c r="V12" s="823"/>
      <c r="W12" s="823"/>
      <c r="X12" s="823"/>
      <c r="Y12" s="823"/>
      <c r="Z12" s="823"/>
      <c r="AA12" s="823"/>
      <c r="AB12" s="823"/>
      <c r="AC12" s="823"/>
      <c r="AD12" s="823"/>
      <c r="AE12" s="824" t="str">
        <f>IF(BW12&gt;'O3'!$BY$15,"",VLOOKUP(B12,'O3'!B17:AJ320,28,FALSE))</f>
        <v/>
      </c>
      <c r="AF12" s="824"/>
      <c r="AG12" s="824"/>
      <c r="AH12" s="822" t="str">
        <f>IF(BW12&gt;'O3'!$BY$15,"",VLOOKUP(B12,'O3'!B17:AJ320,31,FALSE))</f>
        <v/>
      </c>
      <c r="AI12" s="822"/>
      <c r="AJ12" s="822"/>
      <c r="AK12" s="822"/>
      <c r="AL12" s="822"/>
      <c r="AM12" s="650">
        <f t="shared" ref="AM12:AM49" si="1">BO12-AT12-BA12-BH12</f>
        <v>0</v>
      </c>
      <c r="AN12" s="650"/>
      <c r="AO12" s="650"/>
      <c r="AP12" s="650"/>
      <c r="AQ12" s="650"/>
      <c r="AR12" s="650"/>
      <c r="AS12" s="650"/>
      <c r="AT12" s="650">
        <f>ROUND(SUMIF('O3'!$BV$15:$BV$318,B12,'O3'!$CA$15:$CA$318),2)</f>
        <v>0</v>
      </c>
      <c r="AU12" s="650"/>
      <c r="AV12" s="650"/>
      <c r="AW12" s="650"/>
      <c r="AX12" s="650"/>
      <c r="AY12" s="650"/>
      <c r="AZ12" s="650"/>
      <c r="BA12" s="650">
        <f>ROUND(SUMIF('O3'!$BV$15:$BV$318,B12,'O3'!$CB$15:$CB$318),2)</f>
        <v>0</v>
      </c>
      <c r="BB12" s="650"/>
      <c r="BC12" s="650"/>
      <c r="BD12" s="650"/>
      <c r="BE12" s="650"/>
      <c r="BF12" s="650"/>
      <c r="BG12" s="650"/>
      <c r="BH12" s="650">
        <f>ROUND(SUMIF('O3'!$BV$15:$BV$318,B12,'O3'!$CC$15:$CC$318),2)</f>
        <v>0</v>
      </c>
      <c r="BI12" s="650"/>
      <c r="BJ12" s="650"/>
      <c r="BK12" s="650"/>
      <c r="BL12" s="650"/>
      <c r="BM12" s="650"/>
      <c r="BN12" s="650"/>
      <c r="BO12" s="650">
        <f>SUMIF('O3'!$BV$15:$BV$318,B12,'O3'!$CD$15:$CD$318)</f>
        <v>0</v>
      </c>
      <c r="BP12" s="650"/>
      <c r="BQ12" s="650"/>
      <c r="BR12" s="650"/>
      <c r="BS12" s="650"/>
      <c r="BT12" s="650"/>
      <c r="BU12" s="650"/>
      <c r="BV12" s="311">
        <f t="shared" si="0"/>
        <v>0</v>
      </c>
      <c r="BW12" s="29">
        <v>3</v>
      </c>
      <c r="BX12" s="235" t="s">
        <v>109</v>
      </c>
      <c r="BY12" s="236">
        <f>SUMIF('O3'!BS15:BS318,"R",'O3'!BL15:BL318)</f>
        <v>0</v>
      </c>
      <c r="BZ12" s="246"/>
      <c r="CA12" s="241">
        <f>BY13+BY14</f>
        <v>0</v>
      </c>
      <c r="CB12" s="242" t="s">
        <v>176</v>
      </c>
    </row>
    <row r="13" spans="1:93" ht="9.9499999999999993" customHeight="1">
      <c r="A13" s="8"/>
      <c r="B13" s="819" t="str">
        <f>IF(BW13&gt;'O3'!$BY$15,"",SMALL('O3'!$BX$15:$BX$318,BW13))</f>
        <v/>
      </c>
      <c r="C13" s="820"/>
      <c r="D13" s="820"/>
      <c r="E13" s="820"/>
      <c r="F13" s="821"/>
      <c r="G13" s="823" t="str">
        <f>IF(BW13&gt;'O3'!$BY$15,"",VLOOKUP(B13,'O3'!B18:AJ321,6,FALSE))</f>
        <v/>
      </c>
      <c r="H13" s="823"/>
      <c r="I13" s="823"/>
      <c r="J13" s="823"/>
      <c r="K13" s="823"/>
      <c r="L13" s="823"/>
      <c r="M13" s="823"/>
      <c r="N13" s="823"/>
      <c r="O13" s="823"/>
      <c r="P13" s="823"/>
      <c r="Q13" s="823"/>
      <c r="R13" s="823"/>
      <c r="S13" s="823"/>
      <c r="T13" s="823"/>
      <c r="U13" s="823"/>
      <c r="V13" s="823"/>
      <c r="W13" s="823"/>
      <c r="X13" s="823"/>
      <c r="Y13" s="823"/>
      <c r="Z13" s="823"/>
      <c r="AA13" s="823"/>
      <c r="AB13" s="823"/>
      <c r="AC13" s="823"/>
      <c r="AD13" s="823"/>
      <c r="AE13" s="824" t="str">
        <f>IF(BW13&gt;'O3'!$BY$15,"",VLOOKUP(B13,'O3'!B18:AJ321,28,FALSE))</f>
        <v/>
      </c>
      <c r="AF13" s="824"/>
      <c r="AG13" s="824"/>
      <c r="AH13" s="822" t="str">
        <f>IF(BW13&gt;'O3'!$BY$15,"",VLOOKUP(B13,'O3'!B18:AJ321,31,FALSE))</f>
        <v/>
      </c>
      <c r="AI13" s="822"/>
      <c r="AJ13" s="822"/>
      <c r="AK13" s="822"/>
      <c r="AL13" s="822"/>
      <c r="AM13" s="650">
        <f t="shared" si="1"/>
        <v>0</v>
      </c>
      <c r="AN13" s="650"/>
      <c r="AO13" s="650"/>
      <c r="AP13" s="650"/>
      <c r="AQ13" s="650"/>
      <c r="AR13" s="650"/>
      <c r="AS13" s="650"/>
      <c r="AT13" s="650">
        <f>ROUND(SUMIF('O3'!$BV$15:$BV$318,B13,'O3'!$CA$15:$CA$318),2)</f>
        <v>0</v>
      </c>
      <c r="AU13" s="650"/>
      <c r="AV13" s="650"/>
      <c r="AW13" s="650"/>
      <c r="AX13" s="650"/>
      <c r="AY13" s="650"/>
      <c r="AZ13" s="650"/>
      <c r="BA13" s="650">
        <f>ROUND(SUMIF('O3'!$BV$15:$BV$318,B13,'O3'!$CB$15:$CB$318),2)</f>
        <v>0</v>
      </c>
      <c r="BB13" s="650"/>
      <c r="BC13" s="650"/>
      <c r="BD13" s="650"/>
      <c r="BE13" s="650"/>
      <c r="BF13" s="650"/>
      <c r="BG13" s="650"/>
      <c r="BH13" s="650">
        <f>ROUND(SUMIF('O3'!$BV$15:$BV$318,B13,'O3'!$CC$15:$CC$318),2)</f>
        <v>0</v>
      </c>
      <c r="BI13" s="650"/>
      <c r="BJ13" s="650"/>
      <c r="BK13" s="650"/>
      <c r="BL13" s="650"/>
      <c r="BM13" s="650"/>
      <c r="BN13" s="650"/>
      <c r="BO13" s="650">
        <f>SUMIF('O3'!$BV$15:$BV$318,B13,'O3'!$CD$15:$CD$318)</f>
        <v>0</v>
      </c>
      <c r="BP13" s="650"/>
      <c r="BQ13" s="650"/>
      <c r="BR13" s="650"/>
      <c r="BS13" s="650"/>
      <c r="BT13" s="650"/>
      <c r="BU13" s="650"/>
      <c r="BV13" s="311">
        <f t="shared" si="0"/>
        <v>0</v>
      </c>
      <c r="BW13" s="29">
        <v>4</v>
      </c>
      <c r="BX13" s="230" t="s">
        <v>113</v>
      </c>
      <c r="BY13" s="231">
        <f>SUMIF('O3'!BS15:BS318,"C",'O3'!BL15:BL318)</f>
        <v>0</v>
      </c>
      <c r="BZ13"/>
      <c r="CA13" s="238">
        <f>CA11+CA12</f>
        <v>0</v>
      </c>
      <c r="CB13" s="21" t="s">
        <v>183</v>
      </c>
    </row>
    <row r="14" spans="1:93" ht="9.9499999999999993" customHeight="1">
      <c r="A14" s="8"/>
      <c r="B14" s="819" t="str">
        <f>IF(BW14&gt;'O3'!$BY$15,"",SMALL('O3'!$BX$15:$BX$318,BW14))</f>
        <v/>
      </c>
      <c r="C14" s="820"/>
      <c r="D14" s="820"/>
      <c r="E14" s="820"/>
      <c r="F14" s="821"/>
      <c r="G14" s="823" t="str">
        <f>IF(BW14&gt;'O3'!$BY$15,"",VLOOKUP(B14,'O3'!B19:AJ322,6,FALSE))</f>
        <v/>
      </c>
      <c r="H14" s="823"/>
      <c r="I14" s="823"/>
      <c r="J14" s="823"/>
      <c r="K14" s="823"/>
      <c r="L14" s="823"/>
      <c r="M14" s="823"/>
      <c r="N14" s="823"/>
      <c r="O14" s="823"/>
      <c r="P14" s="823"/>
      <c r="Q14" s="823"/>
      <c r="R14" s="823"/>
      <c r="S14" s="823"/>
      <c r="T14" s="823"/>
      <c r="U14" s="823"/>
      <c r="V14" s="823"/>
      <c r="W14" s="823"/>
      <c r="X14" s="823"/>
      <c r="Y14" s="823"/>
      <c r="Z14" s="823"/>
      <c r="AA14" s="823"/>
      <c r="AB14" s="823"/>
      <c r="AC14" s="823"/>
      <c r="AD14" s="823"/>
      <c r="AE14" s="824" t="str">
        <f>IF(BW14&gt;'O3'!$BY$15,"",VLOOKUP(B14,'O3'!B19:AJ322,28,FALSE))</f>
        <v/>
      </c>
      <c r="AF14" s="824"/>
      <c r="AG14" s="824"/>
      <c r="AH14" s="822" t="str">
        <f>IF(BW14&gt;'O3'!$BY$15,"",VLOOKUP(B14,'O3'!B19:AJ322,31,FALSE))</f>
        <v/>
      </c>
      <c r="AI14" s="822"/>
      <c r="AJ14" s="822"/>
      <c r="AK14" s="822"/>
      <c r="AL14" s="822"/>
      <c r="AM14" s="650">
        <f t="shared" si="1"/>
        <v>0</v>
      </c>
      <c r="AN14" s="650"/>
      <c r="AO14" s="650"/>
      <c r="AP14" s="650"/>
      <c r="AQ14" s="650"/>
      <c r="AR14" s="650"/>
      <c r="AS14" s="650"/>
      <c r="AT14" s="650">
        <f>ROUND(SUMIF('O3'!$BV$15:$BV$318,B14,'O3'!$CA$15:$CA$318),2)</f>
        <v>0</v>
      </c>
      <c r="AU14" s="650"/>
      <c r="AV14" s="650"/>
      <c r="AW14" s="650"/>
      <c r="AX14" s="650"/>
      <c r="AY14" s="650"/>
      <c r="AZ14" s="650"/>
      <c r="BA14" s="650">
        <f>ROUND(SUMIF('O3'!$BV$15:$BV$318,B14,'O3'!$CB$15:$CB$318),2)</f>
        <v>0</v>
      </c>
      <c r="BB14" s="650"/>
      <c r="BC14" s="650"/>
      <c r="BD14" s="650"/>
      <c r="BE14" s="650"/>
      <c r="BF14" s="650"/>
      <c r="BG14" s="650"/>
      <c r="BH14" s="650">
        <f>ROUND(SUMIF('O3'!$BV$15:$BV$318,B14,'O3'!$CC$15:$CC$318),2)</f>
        <v>0</v>
      </c>
      <c r="BI14" s="650"/>
      <c r="BJ14" s="650"/>
      <c r="BK14" s="650"/>
      <c r="BL14" s="650"/>
      <c r="BM14" s="650"/>
      <c r="BN14" s="650"/>
      <c r="BO14" s="650">
        <f>SUMIF('O3'!$BV$15:$BV$318,B14,'O3'!$CD$15:$CD$318)</f>
        <v>0</v>
      </c>
      <c r="BP14" s="650"/>
      <c r="BQ14" s="650"/>
      <c r="BR14" s="650"/>
      <c r="BS14" s="650"/>
      <c r="BT14" s="650"/>
      <c r="BU14" s="650"/>
      <c r="BV14" s="311">
        <f t="shared" si="0"/>
        <v>0</v>
      </c>
      <c r="BW14" s="29">
        <v>5</v>
      </c>
      <c r="BX14" s="230" t="s">
        <v>114</v>
      </c>
      <c r="BY14" s="231">
        <f>SUMIF('O3'!BS15:BS318,"CF",'O3'!BL15:BL318)</f>
        <v>0</v>
      </c>
      <c r="BZ14" s="229"/>
      <c r="CA14" s="238">
        <f>IF(BY17&lt;BZ17,BY17,BZ17)</f>
        <v>0</v>
      </c>
      <c r="CB14" s="242" t="s">
        <v>179</v>
      </c>
    </row>
    <row r="15" spans="1:93" ht="9.9499999999999993" customHeight="1">
      <c r="A15" s="8"/>
      <c r="B15" s="819" t="str">
        <f>IF(BW15&gt;'O3'!$BY$15,"",SMALL('O3'!$BX$15:$BX$318,BW15))</f>
        <v/>
      </c>
      <c r="C15" s="820"/>
      <c r="D15" s="820"/>
      <c r="E15" s="820"/>
      <c r="F15" s="821"/>
      <c r="G15" s="823" t="str">
        <f>IF(BW15&gt;'O3'!$BY$15,"",VLOOKUP(B15,'O3'!B20:AJ323,6,FALSE))</f>
        <v/>
      </c>
      <c r="H15" s="823"/>
      <c r="I15" s="823"/>
      <c r="J15" s="823"/>
      <c r="K15" s="823"/>
      <c r="L15" s="823"/>
      <c r="M15" s="823"/>
      <c r="N15" s="823"/>
      <c r="O15" s="823"/>
      <c r="P15" s="823"/>
      <c r="Q15" s="823"/>
      <c r="R15" s="823"/>
      <c r="S15" s="823"/>
      <c r="T15" s="823"/>
      <c r="U15" s="823"/>
      <c r="V15" s="823"/>
      <c r="W15" s="823"/>
      <c r="X15" s="823"/>
      <c r="Y15" s="823"/>
      <c r="Z15" s="823"/>
      <c r="AA15" s="823"/>
      <c r="AB15" s="823"/>
      <c r="AC15" s="823"/>
      <c r="AD15" s="823"/>
      <c r="AE15" s="824" t="str">
        <f>IF(BW15&gt;'O3'!$BY$15,"",VLOOKUP(B15,'O3'!B20:AJ323,28,FALSE))</f>
        <v/>
      </c>
      <c r="AF15" s="824"/>
      <c r="AG15" s="824"/>
      <c r="AH15" s="822" t="str">
        <f>IF(BW15&gt;'O3'!$BY$15,"",VLOOKUP(B15,'O3'!B20:AJ323,31,FALSE))</f>
        <v/>
      </c>
      <c r="AI15" s="822"/>
      <c r="AJ15" s="822"/>
      <c r="AK15" s="822"/>
      <c r="AL15" s="822"/>
      <c r="AM15" s="650">
        <f t="shared" si="1"/>
        <v>0</v>
      </c>
      <c r="AN15" s="650"/>
      <c r="AO15" s="650"/>
      <c r="AP15" s="650"/>
      <c r="AQ15" s="650"/>
      <c r="AR15" s="650"/>
      <c r="AS15" s="650"/>
      <c r="AT15" s="650">
        <f>ROUND(SUMIF('O3'!$BV$15:$BV$318,B15,'O3'!$CA$15:$CA$318),2)</f>
        <v>0</v>
      </c>
      <c r="AU15" s="650"/>
      <c r="AV15" s="650"/>
      <c r="AW15" s="650"/>
      <c r="AX15" s="650"/>
      <c r="AY15" s="650"/>
      <c r="AZ15" s="650"/>
      <c r="BA15" s="650">
        <f>ROUND(SUMIF('O3'!$BV$15:$BV$318,B15,'O3'!$CB$15:$CB$318),2)</f>
        <v>0</v>
      </c>
      <c r="BB15" s="650"/>
      <c r="BC15" s="650"/>
      <c r="BD15" s="650"/>
      <c r="BE15" s="650"/>
      <c r="BF15" s="650"/>
      <c r="BG15" s="650"/>
      <c r="BH15" s="650">
        <f>ROUND(SUMIF('O3'!$BV$15:$BV$318,B15,'O3'!$CC$15:$CC$318),2)</f>
        <v>0</v>
      </c>
      <c r="BI15" s="650"/>
      <c r="BJ15" s="650"/>
      <c r="BK15" s="650"/>
      <c r="BL15" s="650"/>
      <c r="BM15" s="650"/>
      <c r="BN15" s="650"/>
      <c r="BO15" s="650">
        <f>SUMIF('O3'!$BV$15:$BV$318,B15,'O3'!$CD$15:$CD$318)</f>
        <v>0</v>
      </c>
      <c r="BP15" s="650"/>
      <c r="BQ15" s="650"/>
      <c r="BR15" s="650"/>
      <c r="BS15" s="650"/>
      <c r="BT15" s="650"/>
      <c r="BU15" s="650"/>
      <c r="BV15" s="311">
        <f t="shared" si="0"/>
        <v>0</v>
      </c>
      <c r="BW15" s="29">
        <v>6</v>
      </c>
      <c r="BX15" s="230" t="s">
        <v>110</v>
      </c>
      <c r="BY15" s="231">
        <f>SUMIF('O3'!BS15:BS318,"F",'O3'!BL15:BL318)</f>
        <v>0</v>
      </c>
      <c r="BZ15" s="229"/>
      <c r="CA15" s="238">
        <f>IF(BY18&gt;CA14,BY18,CA14)</f>
        <v>52038.82</v>
      </c>
      <c r="CB15" s="242" t="s">
        <v>180</v>
      </c>
    </row>
    <row r="16" spans="1:93" ht="9.9499999999999993" customHeight="1">
      <c r="A16" s="8"/>
      <c r="B16" s="819" t="str">
        <f>IF(BW16&gt;'O3'!$BY$15,"",SMALL('O3'!$BX$15:$BX$318,BW16))</f>
        <v/>
      </c>
      <c r="C16" s="820"/>
      <c r="D16" s="820"/>
      <c r="E16" s="820"/>
      <c r="F16" s="821"/>
      <c r="G16" s="823" t="str">
        <f>IF(BW16&gt;'O3'!$BY$15,"",VLOOKUP(B16,'O3'!B21:AJ324,6,FALSE))</f>
        <v/>
      </c>
      <c r="H16" s="823"/>
      <c r="I16" s="823"/>
      <c r="J16" s="823"/>
      <c r="K16" s="823"/>
      <c r="L16" s="823"/>
      <c r="M16" s="823"/>
      <c r="N16" s="823"/>
      <c r="O16" s="823"/>
      <c r="P16" s="823"/>
      <c r="Q16" s="823"/>
      <c r="R16" s="823"/>
      <c r="S16" s="823"/>
      <c r="T16" s="823"/>
      <c r="U16" s="823"/>
      <c r="V16" s="823"/>
      <c r="W16" s="823"/>
      <c r="X16" s="823"/>
      <c r="Y16" s="823"/>
      <c r="Z16" s="823"/>
      <c r="AA16" s="823"/>
      <c r="AB16" s="823"/>
      <c r="AC16" s="823"/>
      <c r="AD16" s="823"/>
      <c r="AE16" s="824" t="str">
        <f>IF(BW16&gt;'O3'!$BY$15,"",VLOOKUP(B16,'O3'!B21:AJ324,28,FALSE))</f>
        <v/>
      </c>
      <c r="AF16" s="824"/>
      <c r="AG16" s="824"/>
      <c r="AH16" s="822" t="str">
        <f>IF(BW16&gt;'O3'!$BY$15,"",VLOOKUP(B16,'O3'!B21:AJ324,31,FALSE))</f>
        <v/>
      </c>
      <c r="AI16" s="822"/>
      <c r="AJ16" s="822"/>
      <c r="AK16" s="822"/>
      <c r="AL16" s="822"/>
      <c r="AM16" s="650">
        <f t="shared" si="1"/>
        <v>0</v>
      </c>
      <c r="AN16" s="650"/>
      <c r="AO16" s="650"/>
      <c r="AP16" s="650"/>
      <c r="AQ16" s="650"/>
      <c r="AR16" s="650"/>
      <c r="AS16" s="650"/>
      <c r="AT16" s="650">
        <f>ROUND(SUMIF('O3'!$BV$15:$BV$318,B16,'O3'!$CA$15:$CA$318),2)</f>
        <v>0</v>
      </c>
      <c r="AU16" s="650"/>
      <c r="AV16" s="650"/>
      <c r="AW16" s="650"/>
      <c r="AX16" s="650"/>
      <c r="AY16" s="650"/>
      <c r="AZ16" s="650"/>
      <c r="BA16" s="650">
        <f>ROUND(SUMIF('O3'!$BV$15:$BV$318,B16,'O3'!$CB$15:$CB$318),2)</f>
        <v>0</v>
      </c>
      <c r="BB16" s="650"/>
      <c r="BC16" s="650"/>
      <c r="BD16" s="650"/>
      <c r="BE16" s="650"/>
      <c r="BF16" s="650"/>
      <c r="BG16" s="650"/>
      <c r="BH16" s="650">
        <f>ROUND(SUMIF('O3'!$BV$15:$BV$318,B16,'O3'!$CC$15:$CC$318),2)</f>
        <v>0</v>
      </c>
      <c r="BI16" s="650"/>
      <c r="BJ16" s="650"/>
      <c r="BK16" s="650"/>
      <c r="BL16" s="650"/>
      <c r="BM16" s="650"/>
      <c r="BN16" s="650"/>
      <c r="BO16" s="650">
        <f>SUMIF('O3'!$BV$15:$BV$318,B16,'O3'!$CD$15:$CD$318)</f>
        <v>0</v>
      </c>
      <c r="BP16" s="650"/>
      <c r="BQ16" s="650"/>
      <c r="BR16" s="650"/>
      <c r="BS16" s="650"/>
      <c r="BT16" s="650"/>
      <c r="BU16" s="650"/>
      <c r="BV16" s="311">
        <f t="shared" si="0"/>
        <v>0</v>
      </c>
      <c r="BW16" s="29">
        <v>7</v>
      </c>
      <c r="BX16" s="233" t="s">
        <v>115</v>
      </c>
      <c r="BY16" s="234">
        <f>INFORMAÇÕES!H12+INFORMAÇÕES!H16</f>
        <v>27037.65</v>
      </c>
      <c r="BZ16" s="229"/>
      <c r="CA16" s="238">
        <f>IF(CA12&gt;CA15,CA12,CA15)</f>
        <v>52038.82</v>
      </c>
      <c r="CB16" s="242" t="s">
        <v>177</v>
      </c>
    </row>
    <row r="17" spans="1:80" ht="9.9499999999999993" customHeight="1">
      <c r="A17" s="8"/>
      <c r="B17" s="819" t="str">
        <f>IF(BW17&gt;'O3'!$BY$15,"",SMALL('O3'!$BX$15:$BX$318,BW17))</f>
        <v/>
      </c>
      <c r="C17" s="820"/>
      <c r="D17" s="820"/>
      <c r="E17" s="820"/>
      <c r="F17" s="821"/>
      <c r="G17" s="823" t="str">
        <f>IF(BW17&gt;'O3'!$BY$15,"",VLOOKUP(B17,'O3'!B22:AJ325,6,FALSE))</f>
        <v/>
      </c>
      <c r="H17" s="823"/>
      <c r="I17" s="823"/>
      <c r="J17" s="823"/>
      <c r="K17" s="823"/>
      <c r="L17" s="823"/>
      <c r="M17" s="823"/>
      <c r="N17" s="823"/>
      <c r="O17" s="823"/>
      <c r="P17" s="823"/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  <c r="AB17" s="823"/>
      <c r="AC17" s="823"/>
      <c r="AD17" s="823"/>
      <c r="AE17" s="824" t="str">
        <f>IF(BW17&gt;'O3'!$BY$15,"",VLOOKUP(B17,'O3'!B22:AJ325,28,FALSE))</f>
        <v/>
      </c>
      <c r="AF17" s="824"/>
      <c r="AG17" s="824"/>
      <c r="AH17" s="822" t="str">
        <f>IF(BW17&gt;'O3'!$BY$15,"",VLOOKUP(B17,'O3'!B22:AJ325,31,FALSE))</f>
        <v/>
      </c>
      <c r="AI17" s="822"/>
      <c r="AJ17" s="822"/>
      <c r="AK17" s="822"/>
      <c r="AL17" s="822"/>
      <c r="AM17" s="650">
        <f t="shared" si="1"/>
        <v>0</v>
      </c>
      <c r="AN17" s="650"/>
      <c r="AO17" s="650"/>
      <c r="AP17" s="650"/>
      <c r="AQ17" s="650"/>
      <c r="AR17" s="650"/>
      <c r="AS17" s="650"/>
      <c r="AT17" s="650">
        <f>ROUND(SUMIF('O3'!$BV$15:$BV$318,B17,'O3'!$CA$15:$CA$318),2)</f>
        <v>0</v>
      </c>
      <c r="AU17" s="650"/>
      <c r="AV17" s="650"/>
      <c r="AW17" s="650"/>
      <c r="AX17" s="650"/>
      <c r="AY17" s="650"/>
      <c r="AZ17" s="650"/>
      <c r="BA17" s="650">
        <f>ROUND(SUMIF('O3'!$BV$15:$BV$318,B17,'O3'!$CB$15:$CB$318),2)</f>
        <v>0</v>
      </c>
      <c r="BB17" s="650"/>
      <c r="BC17" s="650"/>
      <c r="BD17" s="650"/>
      <c r="BE17" s="650"/>
      <c r="BF17" s="650"/>
      <c r="BG17" s="650"/>
      <c r="BH17" s="650">
        <f>ROUND(SUMIF('O3'!$BV$15:$BV$318,B17,'O3'!$CC$15:$CC$318),2)</f>
        <v>0</v>
      </c>
      <c r="BI17" s="650"/>
      <c r="BJ17" s="650"/>
      <c r="BK17" s="650"/>
      <c r="BL17" s="650"/>
      <c r="BM17" s="650"/>
      <c r="BN17" s="650"/>
      <c r="BO17" s="650">
        <f>SUMIF('O3'!$BV$15:$BV$318,B17,'O3'!$CD$15:$CD$318)</f>
        <v>0</v>
      </c>
      <c r="BP17" s="650"/>
      <c r="BQ17" s="650"/>
      <c r="BR17" s="650"/>
      <c r="BS17" s="650"/>
      <c r="BT17" s="650"/>
      <c r="BU17" s="650"/>
      <c r="BV17" s="311">
        <f t="shared" si="0"/>
        <v>0</v>
      </c>
      <c r="BW17" s="29">
        <v>8</v>
      </c>
      <c r="BX17" s="230" t="s">
        <v>116</v>
      </c>
      <c r="BY17" s="237">
        <f>BY10*(BY16-INFORMAÇÕES!H16)/100</f>
        <v>0</v>
      </c>
      <c r="BZ17" s="238">
        <f>BY11-BY11/(1+BY10/100)</f>
        <v>0</v>
      </c>
      <c r="CA17" s="238">
        <f>IF(CA13&gt;CA16,CA13,CA16)</f>
        <v>52038.82</v>
      </c>
      <c r="CB17" s="242" t="s">
        <v>178</v>
      </c>
    </row>
    <row r="18" spans="1:80" ht="9.9499999999999993" customHeight="1">
      <c r="A18" s="8"/>
      <c r="B18" s="819" t="str">
        <f>IF(BW18&gt;'O3'!$BY$15,"",SMALL('O3'!$BX$15:$BX$318,BW18))</f>
        <v/>
      </c>
      <c r="C18" s="820"/>
      <c r="D18" s="820"/>
      <c r="E18" s="820"/>
      <c r="F18" s="821"/>
      <c r="G18" s="823" t="str">
        <f>IF(BW18&gt;'O3'!$BY$15,"",VLOOKUP(B18,'O3'!B23:AJ326,6,FALSE))</f>
        <v/>
      </c>
      <c r="H18" s="823"/>
      <c r="I18" s="823"/>
      <c r="J18" s="823"/>
      <c r="K18" s="823"/>
      <c r="L18" s="823"/>
      <c r="M18" s="823"/>
      <c r="N18" s="823"/>
      <c r="O18" s="823"/>
      <c r="P18" s="823"/>
      <c r="Q18" s="823"/>
      <c r="R18" s="823"/>
      <c r="S18" s="823"/>
      <c r="T18" s="823"/>
      <c r="U18" s="823"/>
      <c r="V18" s="823"/>
      <c r="W18" s="823"/>
      <c r="X18" s="823"/>
      <c r="Y18" s="823"/>
      <c r="Z18" s="823"/>
      <c r="AA18" s="823"/>
      <c r="AB18" s="823"/>
      <c r="AC18" s="823"/>
      <c r="AD18" s="823"/>
      <c r="AE18" s="824" t="str">
        <f>IF(BW18&gt;'O3'!$BY$15,"",VLOOKUP(B18,'O3'!B23:AJ326,28,FALSE))</f>
        <v/>
      </c>
      <c r="AF18" s="824"/>
      <c r="AG18" s="824"/>
      <c r="AH18" s="822" t="str">
        <f>IF(BW18&gt;'O3'!$BY$15,"",VLOOKUP(B18,'O3'!B23:AJ326,31,FALSE))</f>
        <v/>
      </c>
      <c r="AI18" s="822"/>
      <c r="AJ18" s="822"/>
      <c r="AK18" s="822"/>
      <c r="AL18" s="822"/>
      <c r="AM18" s="650">
        <f t="shared" si="1"/>
        <v>0</v>
      </c>
      <c r="AN18" s="650"/>
      <c r="AO18" s="650"/>
      <c r="AP18" s="650"/>
      <c r="AQ18" s="650"/>
      <c r="AR18" s="650"/>
      <c r="AS18" s="650"/>
      <c r="AT18" s="650">
        <f>ROUND(SUMIF('O3'!$BV$15:$BV$318,B18,'O3'!$CA$15:$CA$318),2)</f>
        <v>0</v>
      </c>
      <c r="AU18" s="650"/>
      <c r="AV18" s="650"/>
      <c r="AW18" s="650"/>
      <c r="AX18" s="650"/>
      <c r="AY18" s="650"/>
      <c r="AZ18" s="650"/>
      <c r="BA18" s="650">
        <f>ROUND(SUMIF('O3'!$BV$15:$BV$318,B18,'O3'!$CB$15:$CB$318),2)</f>
        <v>0</v>
      </c>
      <c r="BB18" s="650"/>
      <c r="BC18" s="650"/>
      <c r="BD18" s="650"/>
      <c r="BE18" s="650"/>
      <c r="BF18" s="650"/>
      <c r="BG18" s="650"/>
      <c r="BH18" s="650">
        <f>ROUND(SUMIF('O3'!$BV$15:$BV$318,B18,'O3'!$CC$15:$CC$318),2)</f>
        <v>0</v>
      </c>
      <c r="BI18" s="650"/>
      <c r="BJ18" s="650"/>
      <c r="BK18" s="650"/>
      <c r="BL18" s="650"/>
      <c r="BM18" s="650"/>
      <c r="BN18" s="650"/>
      <c r="BO18" s="650">
        <f>SUMIF('O3'!$BV$15:$BV$318,B18,'O3'!$CD$15:$CD$318)</f>
        <v>0</v>
      </c>
      <c r="BP18" s="650"/>
      <c r="BQ18" s="650"/>
      <c r="BR18" s="650"/>
      <c r="BS18" s="650"/>
      <c r="BT18" s="650"/>
      <c r="BU18" s="650"/>
      <c r="BV18" s="311">
        <f t="shared" si="0"/>
        <v>0</v>
      </c>
      <c r="BW18" s="29">
        <v>9</v>
      </c>
      <c r="BX18" s="235" t="s">
        <v>117</v>
      </c>
      <c r="BY18" s="236">
        <f>IF(BY17&lt;&gt;0,0,INFORMAÇÕES!H14)</f>
        <v>52038.82</v>
      </c>
      <c r="BZ18" s="229"/>
      <c r="CA18" s="238">
        <f>IF(CA11&gt;CA17,CA11,CA17)</f>
        <v>52038.82</v>
      </c>
      <c r="CB18" s="242" t="s">
        <v>184</v>
      </c>
    </row>
    <row r="19" spans="1:80" ht="9.9499999999999993" customHeight="1">
      <c r="A19" s="8"/>
      <c r="B19" s="819" t="str">
        <f>IF(BW19&gt;'O3'!$BY$15,"",SMALL('O3'!$BX$15:$BX$318,BW19))</f>
        <v/>
      </c>
      <c r="C19" s="820"/>
      <c r="D19" s="820"/>
      <c r="E19" s="820"/>
      <c r="F19" s="821"/>
      <c r="G19" s="823" t="str">
        <f>IF(BW19&gt;'O3'!$BY$15,"",VLOOKUP(B19,'O3'!B24:AJ327,6,FALSE))</f>
        <v/>
      </c>
      <c r="H19" s="823"/>
      <c r="I19" s="823"/>
      <c r="J19" s="823"/>
      <c r="K19" s="823"/>
      <c r="L19" s="823"/>
      <c r="M19" s="823"/>
      <c r="N19" s="823"/>
      <c r="O19" s="823"/>
      <c r="P19" s="823"/>
      <c r="Q19" s="823"/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4" t="str">
        <f>IF(BW19&gt;'O3'!$BY$15,"",VLOOKUP(B19,'O3'!B24:AJ327,28,FALSE))</f>
        <v/>
      </c>
      <c r="AF19" s="824"/>
      <c r="AG19" s="824"/>
      <c r="AH19" s="822" t="str">
        <f>IF(BW19&gt;'O3'!$BY$15,"",VLOOKUP(B19,'O3'!B24:AJ327,31,FALSE))</f>
        <v/>
      </c>
      <c r="AI19" s="822"/>
      <c r="AJ19" s="822"/>
      <c r="AK19" s="822"/>
      <c r="AL19" s="822"/>
      <c r="AM19" s="650">
        <f t="shared" si="1"/>
        <v>0</v>
      </c>
      <c r="AN19" s="650"/>
      <c r="AO19" s="650"/>
      <c r="AP19" s="650"/>
      <c r="AQ19" s="650"/>
      <c r="AR19" s="650"/>
      <c r="AS19" s="650"/>
      <c r="AT19" s="650">
        <f>ROUND(SUMIF('O3'!$BV$15:$BV$318,B19,'O3'!$CA$15:$CA$318),2)</f>
        <v>0</v>
      </c>
      <c r="AU19" s="650"/>
      <c r="AV19" s="650"/>
      <c r="AW19" s="650"/>
      <c r="AX19" s="650"/>
      <c r="AY19" s="650"/>
      <c r="AZ19" s="650"/>
      <c r="BA19" s="650">
        <f>ROUND(SUMIF('O3'!$BV$15:$BV$318,B19,'O3'!$CB$15:$CB$318),2)</f>
        <v>0</v>
      </c>
      <c r="BB19" s="650"/>
      <c r="BC19" s="650"/>
      <c r="BD19" s="650"/>
      <c r="BE19" s="650"/>
      <c r="BF19" s="650"/>
      <c r="BG19" s="650"/>
      <c r="BH19" s="650">
        <f>ROUND(SUMIF('O3'!$BV$15:$BV$318,B19,'O3'!$CC$15:$CC$318),2)</f>
        <v>0</v>
      </c>
      <c r="BI19" s="650"/>
      <c r="BJ19" s="650"/>
      <c r="BK19" s="650"/>
      <c r="BL19" s="650"/>
      <c r="BM19" s="650"/>
      <c r="BN19" s="650"/>
      <c r="BO19" s="650">
        <f>SUMIF('O3'!$BV$15:$BV$318,B19,'O3'!$CD$15:$CD$318)</f>
        <v>0</v>
      </c>
      <c r="BP19" s="650"/>
      <c r="BQ19" s="650"/>
      <c r="BR19" s="650"/>
      <c r="BS19" s="650"/>
      <c r="BT19" s="650"/>
      <c r="BU19" s="650"/>
      <c r="BV19" s="311">
        <f t="shared" si="0"/>
        <v>0</v>
      </c>
      <c r="BW19" s="29">
        <v>10</v>
      </c>
      <c r="BX19" s="232" t="s">
        <v>172</v>
      </c>
      <c r="BY19" s="231">
        <f>INFORMAÇÕES!H13</f>
        <v>0</v>
      </c>
      <c r="BZ19" s="229"/>
      <c r="CA19" s="238">
        <f>IF(CA18&gt;(BY11-BY16),CA18,(BY11-BY16))</f>
        <v>1340043.06</v>
      </c>
      <c r="CB19" s="21" t="s">
        <v>181</v>
      </c>
    </row>
    <row r="20" spans="1:80" ht="9.9499999999999993" customHeight="1">
      <c r="A20" s="8"/>
      <c r="B20" s="819" t="str">
        <f>IF(BW20&gt;'O3'!$BY$15,"",SMALL('O3'!$BX$15:$BX$318,BW20))</f>
        <v/>
      </c>
      <c r="C20" s="820"/>
      <c r="D20" s="820"/>
      <c r="E20" s="820"/>
      <c r="F20" s="821"/>
      <c r="G20" s="823" t="str">
        <f>IF(BW20&gt;'O3'!$BY$15,"",VLOOKUP(B20,'O3'!B25:AJ328,6,FALSE))</f>
        <v/>
      </c>
      <c r="H20" s="823"/>
      <c r="I20" s="823"/>
      <c r="J20" s="823"/>
      <c r="K20" s="823"/>
      <c r="L20" s="823"/>
      <c r="M20" s="823"/>
      <c r="N20" s="823"/>
      <c r="O20" s="823"/>
      <c r="P20" s="823"/>
      <c r="Q20" s="823"/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4" t="str">
        <f>IF(BW20&gt;'O3'!$BY$15,"",VLOOKUP(B20,'O3'!B25:AJ328,28,FALSE))</f>
        <v/>
      </c>
      <c r="AF20" s="824"/>
      <c r="AG20" s="824"/>
      <c r="AH20" s="822" t="str">
        <f>IF(BW20&gt;'O3'!$BY$15,"",VLOOKUP(B20,'O3'!B25:AJ328,31,FALSE))</f>
        <v/>
      </c>
      <c r="AI20" s="822"/>
      <c r="AJ20" s="822"/>
      <c r="AK20" s="822"/>
      <c r="AL20" s="822"/>
      <c r="AM20" s="650">
        <f t="shared" si="1"/>
        <v>0</v>
      </c>
      <c r="AN20" s="650"/>
      <c r="AO20" s="650"/>
      <c r="AP20" s="650"/>
      <c r="AQ20" s="650"/>
      <c r="AR20" s="650"/>
      <c r="AS20" s="650"/>
      <c r="AT20" s="650">
        <f>ROUND(SUMIF('O3'!$BV$15:$BV$318,B20,'O3'!$CA$15:$CA$318),2)</f>
        <v>0</v>
      </c>
      <c r="AU20" s="650"/>
      <c r="AV20" s="650"/>
      <c r="AW20" s="650"/>
      <c r="AX20" s="650"/>
      <c r="AY20" s="650"/>
      <c r="AZ20" s="650"/>
      <c r="BA20" s="650">
        <f>ROUND(SUMIF('O3'!$BV$15:$BV$318,B20,'O3'!$CB$15:$CB$318),2)</f>
        <v>0</v>
      </c>
      <c r="BB20" s="650"/>
      <c r="BC20" s="650"/>
      <c r="BD20" s="650"/>
      <c r="BE20" s="650"/>
      <c r="BF20" s="650"/>
      <c r="BG20" s="650"/>
      <c r="BH20" s="650">
        <f>ROUND(SUMIF('O3'!$BV$15:$BV$318,B20,'O3'!$CC$15:$CC$318),2)</f>
        <v>0</v>
      </c>
      <c r="BI20" s="650"/>
      <c r="BJ20" s="650"/>
      <c r="BK20" s="650"/>
      <c r="BL20" s="650"/>
      <c r="BM20" s="650"/>
      <c r="BN20" s="650"/>
      <c r="BO20" s="650">
        <f>SUMIF('O3'!$BV$15:$BV$318,B20,'O3'!$CD$15:$CD$318)</f>
        <v>0</v>
      </c>
      <c r="BP20" s="650"/>
      <c r="BQ20" s="650"/>
      <c r="BR20" s="650"/>
      <c r="BS20" s="650"/>
      <c r="BT20" s="650"/>
      <c r="BU20" s="650"/>
      <c r="BV20" s="311">
        <f t="shared" si="0"/>
        <v>0</v>
      </c>
      <c r="BW20" s="29">
        <v>11</v>
      </c>
      <c r="BX20" s="239" t="s">
        <v>115</v>
      </c>
      <c r="BY20" s="240">
        <f>BY11-CA19</f>
        <v>27037.649999999907</v>
      </c>
      <c r="BZ20" s="243">
        <f>BY20-BY12</f>
        <v>27037.649999999907</v>
      </c>
      <c r="CA20" s="247">
        <f>IF($BZ$24=0,0,BZ20/$BZ$24)</f>
        <v>1.9777654532189184E-2</v>
      </c>
    </row>
    <row r="21" spans="1:80" ht="9.9499999999999993" customHeight="1">
      <c r="A21" s="8"/>
      <c r="B21" s="819" t="str">
        <f>IF(BW21&gt;'O3'!$BY$15,"",SMALL('O3'!$BX$15:$BX$318,BW21))</f>
        <v/>
      </c>
      <c r="C21" s="820"/>
      <c r="D21" s="820"/>
      <c r="E21" s="820"/>
      <c r="F21" s="821"/>
      <c r="G21" s="823" t="str">
        <f>IF(BW21&gt;'O3'!$BY$15,"",VLOOKUP(B21,'O3'!B26:AJ329,6,FALSE))</f>
        <v/>
      </c>
      <c r="H21" s="823"/>
      <c r="I21" s="823"/>
      <c r="J21" s="823"/>
      <c r="K21" s="823"/>
      <c r="L21" s="823"/>
      <c r="M21" s="823"/>
      <c r="N21" s="823"/>
      <c r="O21" s="823"/>
      <c r="P21" s="823"/>
      <c r="Q21" s="823"/>
      <c r="R21" s="823"/>
      <c r="S21" s="823"/>
      <c r="T21" s="823"/>
      <c r="U21" s="823"/>
      <c r="V21" s="823"/>
      <c r="W21" s="823"/>
      <c r="X21" s="823"/>
      <c r="Y21" s="823"/>
      <c r="Z21" s="823"/>
      <c r="AA21" s="823"/>
      <c r="AB21" s="823"/>
      <c r="AC21" s="823"/>
      <c r="AD21" s="823"/>
      <c r="AE21" s="824" t="str">
        <f>IF(BW21&gt;'O3'!$BY$15,"",VLOOKUP(B21,'O3'!B26:AJ329,28,FALSE))</f>
        <v/>
      </c>
      <c r="AF21" s="824"/>
      <c r="AG21" s="824"/>
      <c r="AH21" s="822" t="str">
        <f>IF(BW21&gt;'O3'!$BY$15,"",VLOOKUP(B21,'O3'!B26:AJ329,31,FALSE))</f>
        <v/>
      </c>
      <c r="AI21" s="822"/>
      <c r="AJ21" s="822"/>
      <c r="AK21" s="822"/>
      <c r="AL21" s="822"/>
      <c r="AM21" s="650">
        <f t="shared" si="1"/>
        <v>0</v>
      </c>
      <c r="AN21" s="650"/>
      <c r="AO21" s="650"/>
      <c r="AP21" s="650"/>
      <c r="AQ21" s="650"/>
      <c r="AR21" s="650"/>
      <c r="AS21" s="650"/>
      <c r="AT21" s="650">
        <f>ROUND(SUMIF('O3'!$BV$15:$BV$318,B21,'O3'!$CA$15:$CA$318),2)</f>
        <v>0</v>
      </c>
      <c r="AU21" s="650"/>
      <c r="AV21" s="650"/>
      <c r="AW21" s="650"/>
      <c r="AX21" s="650"/>
      <c r="AY21" s="650"/>
      <c r="AZ21" s="650"/>
      <c r="BA21" s="650">
        <f>ROUND(SUMIF('O3'!$BV$15:$BV$318,B21,'O3'!$CB$15:$CB$318),2)</f>
        <v>0</v>
      </c>
      <c r="BB21" s="650"/>
      <c r="BC21" s="650"/>
      <c r="BD21" s="650"/>
      <c r="BE21" s="650"/>
      <c r="BF21" s="650"/>
      <c r="BG21" s="650"/>
      <c r="BH21" s="650">
        <f>ROUND(SUMIF('O3'!$BV$15:$BV$318,B21,'O3'!$CC$15:$CC$318),2)</f>
        <v>0</v>
      </c>
      <c r="BI21" s="650"/>
      <c r="BJ21" s="650"/>
      <c r="BK21" s="650"/>
      <c r="BL21" s="650"/>
      <c r="BM21" s="650"/>
      <c r="BN21" s="650"/>
      <c r="BO21" s="650">
        <f>SUMIF('O3'!$BV$15:$BV$318,B21,'O3'!$CD$15:$CD$318)</f>
        <v>0</v>
      </c>
      <c r="BP21" s="650"/>
      <c r="BQ21" s="650"/>
      <c r="BR21" s="650"/>
      <c r="BS21" s="650"/>
      <c r="BT21" s="650"/>
      <c r="BU21" s="650"/>
      <c r="BV21" s="311">
        <f t="shared" si="0"/>
        <v>0</v>
      </c>
      <c r="BW21" s="29">
        <v>12</v>
      </c>
      <c r="BX21" s="239" t="s">
        <v>173</v>
      </c>
      <c r="BY21" s="240">
        <f>CA19-CA11-BY14</f>
        <v>1340043.06</v>
      </c>
      <c r="BZ21" s="243">
        <f>BY21-BY13</f>
        <v>1340043.06</v>
      </c>
      <c r="CA21" s="247">
        <f>IF($BZ$24=0,0,BZ21/$BZ$24)</f>
        <v>0.98022234546781084</v>
      </c>
      <c r="CB21"/>
    </row>
    <row r="22" spans="1:80" ht="9.9499999999999993" customHeight="1">
      <c r="A22" s="8"/>
      <c r="B22" s="819" t="str">
        <f>IF(BW22&gt;'O3'!$BY$15,"",SMALL('O3'!$BX$15:$BX$318,BW22))</f>
        <v/>
      </c>
      <c r="C22" s="820"/>
      <c r="D22" s="820"/>
      <c r="E22" s="820"/>
      <c r="F22" s="821"/>
      <c r="G22" s="823" t="str">
        <f>IF(BW22&gt;'O3'!$BY$15,"",VLOOKUP(B22,'O3'!B27:AJ330,6,FALSE))</f>
        <v/>
      </c>
      <c r="H22" s="823"/>
      <c r="I22" s="823"/>
      <c r="J22" s="823"/>
      <c r="K22" s="823"/>
      <c r="L22" s="823"/>
      <c r="M22" s="823"/>
      <c r="N22" s="823"/>
      <c r="O22" s="823"/>
      <c r="P22" s="823"/>
      <c r="Q22" s="823"/>
      <c r="R22" s="823"/>
      <c r="S22" s="823"/>
      <c r="T22" s="823"/>
      <c r="U22" s="823"/>
      <c r="V22" s="823"/>
      <c r="W22" s="823"/>
      <c r="X22" s="823"/>
      <c r="Y22" s="823"/>
      <c r="Z22" s="823"/>
      <c r="AA22" s="823"/>
      <c r="AB22" s="823"/>
      <c r="AC22" s="823"/>
      <c r="AD22" s="823"/>
      <c r="AE22" s="824" t="str">
        <f>IF(BW22&gt;'O3'!$BY$15,"",VLOOKUP(B22,'O3'!B27:AJ330,28,FALSE))</f>
        <v/>
      </c>
      <c r="AF22" s="824"/>
      <c r="AG22" s="824"/>
      <c r="AH22" s="822" t="str">
        <f>IF(BW22&gt;'O3'!$BY$15,"",VLOOKUP(B22,'O3'!B27:AJ330,31,FALSE))</f>
        <v/>
      </c>
      <c r="AI22" s="822"/>
      <c r="AJ22" s="822"/>
      <c r="AK22" s="822"/>
      <c r="AL22" s="822"/>
      <c r="AM22" s="650">
        <f t="shared" si="1"/>
        <v>0</v>
      </c>
      <c r="AN22" s="650"/>
      <c r="AO22" s="650"/>
      <c r="AP22" s="650"/>
      <c r="AQ22" s="650"/>
      <c r="AR22" s="650"/>
      <c r="AS22" s="650"/>
      <c r="AT22" s="650">
        <f>ROUND(SUMIF('O3'!$BV$15:$BV$318,B22,'O3'!$CA$15:$CA$318),2)</f>
        <v>0</v>
      </c>
      <c r="AU22" s="650"/>
      <c r="AV22" s="650"/>
      <c r="AW22" s="650"/>
      <c r="AX22" s="650"/>
      <c r="AY22" s="650"/>
      <c r="AZ22" s="650"/>
      <c r="BA22" s="650">
        <f>ROUND(SUMIF('O3'!$BV$15:$BV$318,B22,'O3'!$CB$15:$CB$318),2)</f>
        <v>0</v>
      </c>
      <c r="BB22" s="650"/>
      <c r="BC22" s="650"/>
      <c r="BD22" s="650"/>
      <c r="BE22" s="650"/>
      <c r="BF22" s="650"/>
      <c r="BG22" s="650"/>
      <c r="BH22" s="650">
        <f>ROUND(SUMIF('O3'!$BV$15:$BV$318,B22,'O3'!$CC$15:$CC$318),2)</f>
        <v>0</v>
      </c>
      <c r="BI22" s="650"/>
      <c r="BJ22" s="650"/>
      <c r="BK22" s="650"/>
      <c r="BL22" s="650"/>
      <c r="BM22" s="650"/>
      <c r="BN22" s="650"/>
      <c r="BO22" s="650">
        <f>SUMIF('O3'!$BV$15:$BV$318,B22,'O3'!$CD$15:$CD$318)</f>
        <v>0</v>
      </c>
      <c r="BP22" s="650"/>
      <c r="BQ22" s="650"/>
      <c r="BR22" s="650"/>
      <c r="BS22" s="650"/>
      <c r="BT22" s="650"/>
      <c r="BU22" s="650"/>
      <c r="BV22" s="311">
        <f t="shared" si="0"/>
        <v>0</v>
      </c>
      <c r="BW22" s="29">
        <v>13</v>
      </c>
      <c r="BX22" s="239" t="s">
        <v>174</v>
      </c>
      <c r="BY22" s="240">
        <f>BY14</f>
        <v>0</v>
      </c>
      <c r="BZ22" s="243">
        <f>BY22-BY14</f>
        <v>0</v>
      </c>
      <c r="CA22" s="247">
        <f>IF($BZ$24=0,0,BZ22/$BZ$24)</f>
        <v>0</v>
      </c>
      <c r="CB22"/>
    </row>
    <row r="23" spans="1:80" ht="9.9499999999999993" customHeight="1">
      <c r="A23" s="8"/>
      <c r="B23" s="819" t="str">
        <f>IF(BW23&gt;'O3'!$BY$15,"",SMALL('O3'!$BX$15:$BX$318,BW23))</f>
        <v/>
      </c>
      <c r="C23" s="820"/>
      <c r="D23" s="820"/>
      <c r="E23" s="820"/>
      <c r="F23" s="821"/>
      <c r="G23" s="823" t="str">
        <f>IF(BW23&gt;'O3'!$BY$15,"",VLOOKUP(B23,'O3'!B28:AJ331,6,FALSE))</f>
        <v/>
      </c>
      <c r="H23" s="823"/>
      <c r="I23" s="823"/>
      <c r="J23" s="823"/>
      <c r="K23" s="823"/>
      <c r="L23" s="823"/>
      <c r="M23" s="823"/>
      <c r="N23" s="823"/>
      <c r="O23" s="823"/>
      <c r="P23" s="823"/>
      <c r="Q23" s="823"/>
      <c r="R23" s="823"/>
      <c r="S23" s="823"/>
      <c r="T23" s="823"/>
      <c r="U23" s="823"/>
      <c r="V23" s="823"/>
      <c r="W23" s="823"/>
      <c r="X23" s="823"/>
      <c r="Y23" s="823"/>
      <c r="Z23" s="823"/>
      <c r="AA23" s="823"/>
      <c r="AB23" s="823"/>
      <c r="AC23" s="823"/>
      <c r="AD23" s="823"/>
      <c r="AE23" s="824" t="str">
        <f>IF(BW23&gt;'O3'!$BY$15,"",VLOOKUP(B23,'O3'!B28:AJ331,28,FALSE))</f>
        <v/>
      </c>
      <c r="AF23" s="824"/>
      <c r="AG23" s="824"/>
      <c r="AH23" s="822" t="str">
        <f>IF(BW23&gt;'O3'!$BY$15,"",VLOOKUP(B23,'O3'!B28:AJ331,31,FALSE))</f>
        <v/>
      </c>
      <c r="AI23" s="822"/>
      <c r="AJ23" s="822"/>
      <c r="AK23" s="822"/>
      <c r="AL23" s="822"/>
      <c r="AM23" s="650">
        <f t="shared" si="1"/>
        <v>0</v>
      </c>
      <c r="AN23" s="650"/>
      <c r="AO23" s="650"/>
      <c r="AP23" s="650"/>
      <c r="AQ23" s="650"/>
      <c r="AR23" s="650"/>
      <c r="AS23" s="650"/>
      <c r="AT23" s="650">
        <f>ROUND(SUMIF('O3'!$BV$15:$BV$318,B23,'O3'!$CA$15:$CA$318),2)</f>
        <v>0</v>
      </c>
      <c r="AU23" s="650"/>
      <c r="AV23" s="650"/>
      <c r="AW23" s="650"/>
      <c r="AX23" s="650"/>
      <c r="AY23" s="650"/>
      <c r="AZ23" s="650"/>
      <c r="BA23" s="650">
        <f>ROUND(SUMIF('O3'!$BV$15:$BV$318,B23,'O3'!$CB$15:$CB$318),2)</f>
        <v>0</v>
      </c>
      <c r="BB23" s="650"/>
      <c r="BC23" s="650"/>
      <c r="BD23" s="650"/>
      <c r="BE23" s="650"/>
      <c r="BF23" s="650"/>
      <c r="BG23" s="650"/>
      <c r="BH23" s="650">
        <f>ROUND(SUMIF('O3'!$BV$15:$BV$318,B23,'O3'!$CC$15:$CC$318),2)</f>
        <v>0</v>
      </c>
      <c r="BI23" s="650"/>
      <c r="BJ23" s="650"/>
      <c r="BK23" s="650"/>
      <c r="BL23" s="650"/>
      <c r="BM23" s="650"/>
      <c r="BN23" s="650"/>
      <c r="BO23" s="650">
        <f>SUMIF('O3'!$BV$15:$BV$318,B23,'O3'!$CD$15:$CD$318)</f>
        <v>0</v>
      </c>
      <c r="BP23" s="650"/>
      <c r="BQ23" s="650"/>
      <c r="BR23" s="650"/>
      <c r="BS23" s="650"/>
      <c r="BT23" s="650"/>
      <c r="BU23" s="650"/>
      <c r="BV23" s="311">
        <f t="shared" si="0"/>
        <v>0</v>
      </c>
      <c r="BW23" s="29">
        <v>14</v>
      </c>
      <c r="BX23" s="239" t="s">
        <v>175</v>
      </c>
      <c r="BY23" s="240">
        <f>CA11</f>
        <v>0</v>
      </c>
      <c r="BZ23" s="243">
        <f>BY23-BY15</f>
        <v>0</v>
      </c>
      <c r="CA23" s="247">
        <f>IF($BZ$24=0,0,BZ23/$BZ$24)</f>
        <v>0</v>
      </c>
      <c r="CB23"/>
    </row>
    <row r="24" spans="1:80" ht="9.9499999999999993" customHeight="1">
      <c r="A24" s="8"/>
      <c r="B24" s="819" t="str">
        <f>IF(BW24&gt;'O3'!$BY$15,"",SMALL('O3'!$BX$15:$BX$318,BW24))</f>
        <v/>
      </c>
      <c r="C24" s="820"/>
      <c r="D24" s="820"/>
      <c r="E24" s="820"/>
      <c r="F24" s="821"/>
      <c r="G24" s="823" t="str">
        <f>IF(BW24&gt;'O3'!$BY$15,"",VLOOKUP(B24,'O3'!B29:AJ332,6,FALSE))</f>
        <v/>
      </c>
      <c r="H24" s="823"/>
      <c r="I24" s="823"/>
      <c r="J24" s="823"/>
      <c r="K24" s="823"/>
      <c r="L24" s="823"/>
      <c r="M24" s="823"/>
      <c r="N24" s="823"/>
      <c r="O24" s="823"/>
      <c r="P24" s="823"/>
      <c r="Q24" s="823"/>
      <c r="R24" s="823"/>
      <c r="S24" s="823"/>
      <c r="T24" s="823"/>
      <c r="U24" s="823"/>
      <c r="V24" s="823"/>
      <c r="W24" s="823"/>
      <c r="X24" s="823"/>
      <c r="Y24" s="823"/>
      <c r="Z24" s="823"/>
      <c r="AA24" s="823"/>
      <c r="AB24" s="823"/>
      <c r="AC24" s="823"/>
      <c r="AD24" s="823"/>
      <c r="AE24" s="824" t="str">
        <f>IF(BW24&gt;'O3'!$BY$15,"",VLOOKUP(B24,'O3'!B29:AJ332,28,FALSE))</f>
        <v/>
      </c>
      <c r="AF24" s="824"/>
      <c r="AG24" s="824"/>
      <c r="AH24" s="822" t="str">
        <f>IF(BW24&gt;'O3'!$BY$15,"",VLOOKUP(B24,'O3'!B29:AJ332,31,FALSE))</f>
        <v/>
      </c>
      <c r="AI24" s="822"/>
      <c r="AJ24" s="822"/>
      <c r="AK24" s="822"/>
      <c r="AL24" s="822"/>
      <c r="AM24" s="650">
        <f t="shared" si="1"/>
        <v>0</v>
      </c>
      <c r="AN24" s="650"/>
      <c r="AO24" s="650"/>
      <c r="AP24" s="650"/>
      <c r="AQ24" s="650"/>
      <c r="AR24" s="650"/>
      <c r="AS24" s="650"/>
      <c r="AT24" s="650">
        <f>ROUND(SUMIF('O3'!$BV$15:$BV$318,B24,'O3'!$CA$15:$CA$318),2)</f>
        <v>0</v>
      </c>
      <c r="AU24" s="650"/>
      <c r="AV24" s="650"/>
      <c r="AW24" s="650"/>
      <c r="AX24" s="650"/>
      <c r="AY24" s="650"/>
      <c r="AZ24" s="650"/>
      <c r="BA24" s="650">
        <f>ROUND(SUMIF('O3'!$BV$15:$BV$318,B24,'O3'!$CB$15:$CB$318),2)</f>
        <v>0</v>
      </c>
      <c r="BB24" s="650"/>
      <c r="BC24" s="650"/>
      <c r="BD24" s="650"/>
      <c r="BE24" s="650"/>
      <c r="BF24" s="650"/>
      <c r="BG24" s="650"/>
      <c r="BH24" s="650">
        <f>ROUND(SUMIF('O3'!$BV$15:$BV$318,B24,'O3'!$CC$15:$CC$318),2)</f>
        <v>0</v>
      </c>
      <c r="BI24" s="650"/>
      <c r="BJ24" s="650"/>
      <c r="BK24" s="650"/>
      <c r="BL24" s="650"/>
      <c r="BM24" s="650"/>
      <c r="BN24" s="650"/>
      <c r="BO24" s="650">
        <f>SUMIF('O3'!$BV$15:$BV$318,B24,'O3'!$CD$15:$CD$318)</f>
        <v>0</v>
      </c>
      <c r="BP24" s="650"/>
      <c r="BQ24" s="650"/>
      <c r="BR24" s="650"/>
      <c r="BS24" s="650"/>
      <c r="BT24" s="650"/>
      <c r="BU24" s="650"/>
      <c r="BV24" s="311">
        <f t="shared" si="0"/>
        <v>0</v>
      </c>
      <c r="BW24" s="29">
        <v>15</v>
      </c>
      <c r="BX24" s="239" t="s">
        <v>32</v>
      </c>
      <c r="BY24" s="240">
        <f>SUM(BY20:BY23)</f>
        <v>1367080.71</v>
      </c>
      <c r="BZ24" s="243">
        <f>SUM(BZ20:BZ23)</f>
        <v>1367080.71</v>
      </c>
      <c r="CA24" s="248">
        <f>SUM(CA20:CA23)</f>
        <v>1</v>
      </c>
      <c r="CB24"/>
    </row>
    <row r="25" spans="1:80" ht="9.9499999999999993" customHeight="1">
      <c r="A25" s="8"/>
      <c r="B25" s="819" t="str">
        <f>IF(BW25&gt;'O3'!$BY$15,"",SMALL('O3'!$BX$15:$BX$318,BW25))</f>
        <v/>
      </c>
      <c r="C25" s="820"/>
      <c r="D25" s="820"/>
      <c r="E25" s="820"/>
      <c r="F25" s="821"/>
      <c r="G25" s="823" t="str">
        <f>IF(BW25&gt;'O3'!$BY$15,"",VLOOKUP(B25,'O3'!B30:AJ333,6,FALSE))</f>
        <v/>
      </c>
      <c r="H25" s="823"/>
      <c r="I25" s="823"/>
      <c r="J25" s="823"/>
      <c r="K25" s="823"/>
      <c r="L25" s="823"/>
      <c r="M25" s="823"/>
      <c r="N25" s="823"/>
      <c r="O25" s="823"/>
      <c r="P25" s="823"/>
      <c r="Q25" s="823"/>
      <c r="R25" s="823"/>
      <c r="S25" s="823"/>
      <c r="T25" s="823"/>
      <c r="U25" s="823"/>
      <c r="V25" s="823"/>
      <c r="W25" s="823"/>
      <c r="X25" s="823"/>
      <c r="Y25" s="823"/>
      <c r="Z25" s="823"/>
      <c r="AA25" s="823"/>
      <c r="AB25" s="823"/>
      <c r="AC25" s="823"/>
      <c r="AD25" s="823"/>
      <c r="AE25" s="824" t="str">
        <f>IF(BW25&gt;'O3'!$BY$15,"",VLOOKUP(B25,'O3'!B30:AJ333,28,FALSE))</f>
        <v/>
      </c>
      <c r="AF25" s="824"/>
      <c r="AG25" s="824"/>
      <c r="AH25" s="822" t="str">
        <f>IF(BW25&gt;'O3'!$BY$15,"",VLOOKUP(B25,'O3'!B30:AJ333,31,FALSE))</f>
        <v/>
      </c>
      <c r="AI25" s="822"/>
      <c r="AJ25" s="822"/>
      <c r="AK25" s="822"/>
      <c r="AL25" s="822"/>
      <c r="AM25" s="650">
        <f t="shared" si="1"/>
        <v>0</v>
      </c>
      <c r="AN25" s="650"/>
      <c r="AO25" s="650"/>
      <c r="AP25" s="650"/>
      <c r="AQ25" s="650"/>
      <c r="AR25" s="650"/>
      <c r="AS25" s="650"/>
      <c r="AT25" s="650">
        <f>ROUND(SUMIF('O3'!$BV$15:$BV$318,B25,'O3'!$CA$15:$CA$318),2)</f>
        <v>0</v>
      </c>
      <c r="AU25" s="650"/>
      <c r="AV25" s="650"/>
      <c r="AW25" s="650"/>
      <c r="AX25" s="650"/>
      <c r="AY25" s="650"/>
      <c r="AZ25" s="650"/>
      <c r="BA25" s="650">
        <f>ROUND(SUMIF('O3'!$BV$15:$BV$318,B25,'O3'!$CB$15:$CB$318),2)</f>
        <v>0</v>
      </c>
      <c r="BB25" s="650"/>
      <c r="BC25" s="650"/>
      <c r="BD25" s="650"/>
      <c r="BE25" s="650"/>
      <c r="BF25" s="650"/>
      <c r="BG25" s="650"/>
      <c r="BH25" s="650">
        <f>ROUND(SUMIF('O3'!$BV$15:$BV$318,B25,'O3'!$CC$15:$CC$318),2)</f>
        <v>0</v>
      </c>
      <c r="BI25" s="650"/>
      <c r="BJ25" s="650"/>
      <c r="BK25" s="650"/>
      <c r="BL25" s="650"/>
      <c r="BM25" s="650"/>
      <c r="BN25" s="650"/>
      <c r="BO25" s="650">
        <f>SUMIF('O3'!$BV$15:$BV$318,B25,'O3'!$CD$15:$CD$318)</f>
        <v>0</v>
      </c>
      <c r="BP25" s="650"/>
      <c r="BQ25" s="650"/>
      <c r="BR25" s="650"/>
      <c r="BS25" s="650"/>
      <c r="BT25" s="650"/>
      <c r="BU25" s="650"/>
      <c r="BV25" s="311">
        <f t="shared" si="0"/>
        <v>0</v>
      </c>
      <c r="BW25" s="29">
        <v>16</v>
      </c>
      <c r="BX25" s="113"/>
      <c r="BY25" s="74"/>
      <c r="BZ25" s="112"/>
      <c r="CA25" s="74"/>
    </row>
    <row r="26" spans="1:80" ht="9.9499999999999993" customHeight="1">
      <c r="A26" s="8"/>
      <c r="B26" s="819" t="str">
        <f>IF(BW26&gt;'O3'!$BY$15,"",SMALL('O3'!$BX$15:$BX$318,BW26))</f>
        <v/>
      </c>
      <c r="C26" s="820"/>
      <c r="D26" s="820"/>
      <c r="E26" s="820"/>
      <c r="F26" s="821"/>
      <c r="G26" s="823" t="str">
        <f>IF(BW26&gt;'O3'!$BY$15,"",VLOOKUP(B26,'O3'!B31:AJ334,6,FALSE))</f>
        <v/>
      </c>
      <c r="H26" s="823"/>
      <c r="I26" s="823"/>
      <c r="J26" s="823"/>
      <c r="K26" s="823"/>
      <c r="L26" s="823"/>
      <c r="M26" s="823"/>
      <c r="N26" s="823"/>
      <c r="O26" s="823"/>
      <c r="P26" s="823"/>
      <c r="Q26" s="823"/>
      <c r="R26" s="823"/>
      <c r="S26" s="823"/>
      <c r="T26" s="823"/>
      <c r="U26" s="823"/>
      <c r="V26" s="823"/>
      <c r="W26" s="823"/>
      <c r="X26" s="823"/>
      <c r="Y26" s="823"/>
      <c r="Z26" s="823"/>
      <c r="AA26" s="823"/>
      <c r="AB26" s="823"/>
      <c r="AC26" s="823"/>
      <c r="AD26" s="823"/>
      <c r="AE26" s="824" t="str">
        <f>IF(BW26&gt;'O3'!$BY$15,"",VLOOKUP(B26,'O3'!B31:AJ334,28,FALSE))</f>
        <v/>
      </c>
      <c r="AF26" s="824"/>
      <c r="AG26" s="824"/>
      <c r="AH26" s="822" t="str">
        <f>IF(BW26&gt;'O3'!$BY$15,"",VLOOKUP(B26,'O3'!B31:AJ334,31,FALSE))</f>
        <v/>
      </c>
      <c r="AI26" s="822"/>
      <c r="AJ26" s="822"/>
      <c r="AK26" s="822"/>
      <c r="AL26" s="822"/>
      <c r="AM26" s="650">
        <f t="shared" si="1"/>
        <v>0</v>
      </c>
      <c r="AN26" s="650"/>
      <c r="AO26" s="650"/>
      <c r="AP26" s="650"/>
      <c r="AQ26" s="650"/>
      <c r="AR26" s="650"/>
      <c r="AS26" s="650"/>
      <c r="AT26" s="650">
        <f>ROUND(SUMIF('O3'!$BV$15:$BV$318,B26,'O3'!$CA$15:$CA$318),2)</f>
        <v>0</v>
      </c>
      <c r="AU26" s="650"/>
      <c r="AV26" s="650"/>
      <c r="AW26" s="650"/>
      <c r="AX26" s="650"/>
      <c r="AY26" s="650"/>
      <c r="AZ26" s="650"/>
      <c r="BA26" s="650">
        <f>ROUND(SUMIF('O3'!$BV$15:$BV$318,B26,'O3'!$CB$15:$CB$318),2)</f>
        <v>0</v>
      </c>
      <c r="BB26" s="650"/>
      <c r="BC26" s="650"/>
      <c r="BD26" s="650"/>
      <c r="BE26" s="650"/>
      <c r="BF26" s="650"/>
      <c r="BG26" s="650"/>
      <c r="BH26" s="650">
        <f>ROUND(SUMIF('O3'!$BV$15:$BV$318,B26,'O3'!$CC$15:$CC$318),2)</f>
        <v>0</v>
      </c>
      <c r="BI26" s="650"/>
      <c r="BJ26" s="650"/>
      <c r="BK26" s="650"/>
      <c r="BL26" s="650"/>
      <c r="BM26" s="650"/>
      <c r="BN26" s="650"/>
      <c r="BO26" s="650">
        <f>SUMIF('O3'!$BV$15:$BV$318,B26,'O3'!$CD$15:$CD$318)</f>
        <v>0</v>
      </c>
      <c r="BP26" s="650"/>
      <c r="BQ26" s="650"/>
      <c r="BR26" s="650"/>
      <c r="BS26" s="650"/>
      <c r="BT26" s="650"/>
      <c r="BU26" s="650"/>
      <c r="BV26" s="311">
        <f t="shared" si="0"/>
        <v>0</v>
      </c>
      <c r="BW26" s="29">
        <v>17</v>
      </c>
      <c r="BX26" s="113"/>
      <c r="BY26" s="74"/>
      <c r="BZ26" s="112"/>
      <c r="CA26" s="74"/>
    </row>
    <row r="27" spans="1:80" ht="9.9499999999999993" customHeight="1">
      <c r="A27" s="8"/>
      <c r="B27" s="819" t="str">
        <f>IF(BW27&gt;'O3'!$BY$15,"",SMALL('O3'!$BX$15:$BX$318,BW27))</f>
        <v/>
      </c>
      <c r="C27" s="820"/>
      <c r="D27" s="820"/>
      <c r="E27" s="820"/>
      <c r="F27" s="821"/>
      <c r="G27" s="823" t="str">
        <f>IF(BW27&gt;'O3'!$BY$15,"",VLOOKUP(B27,'O3'!B32:AJ335,6,FALSE))</f>
        <v/>
      </c>
      <c r="H27" s="823"/>
      <c r="I27" s="823"/>
      <c r="J27" s="823"/>
      <c r="K27" s="823"/>
      <c r="L27" s="823"/>
      <c r="M27" s="823"/>
      <c r="N27" s="823"/>
      <c r="O27" s="823"/>
      <c r="P27" s="823"/>
      <c r="Q27" s="823"/>
      <c r="R27" s="823"/>
      <c r="S27" s="823"/>
      <c r="T27" s="823"/>
      <c r="U27" s="823"/>
      <c r="V27" s="823"/>
      <c r="W27" s="823"/>
      <c r="X27" s="823"/>
      <c r="Y27" s="823"/>
      <c r="Z27" s="823"/>
      <c r="AA27" s="823"/>
      <c r="AB27" s="823"/>
      <c r="AC27" s="823"/>
      <c r="AD27" s="823"/>
      <c r="AE27" s="824" t="str">
        <f>IF(BW27&gt;'O3'!$BY$15,"",VLOOKUP(B27,'O3'!B32:AJ335,28,FALSE))</f>
        <v/>
      </c>
      <c r="AF27" s="824"/>
      <c r="AG27" s="824"/>
      <c r="AH27" s="822" t="str">
        <f>IF(BW27&gt;'O3'!$BY$15,"",VLOOKUP(B27,'O3'!B32:AJ335,31,FALSE))</f>
        <v/>
      </c>
      <c r="AI27" s="822"/>
      <c r="AJ27" s="822"/>
      <c r="AK27" s="822"/>
      <c r="AL27" s="822"/>
      <c r="AM27" s="650">
        <f t="shared" si="1"/>
        <v>0</v>
      </c>
      <c r="AN27" s="650"/>
      <c r="AO27" s="650"/>
      <c r="AP27" s="650"/>
      <c r="AQ27" s="650"/>
      <c r="AR27" s="650"/>
      <c r="AS27" s="650"/>
      <c r="AT27" s="650">
        <f>ROUND(SUMIF('O3'!$BV$15:$BV$318,B27,'O3'!$CA$15:$CA$318),2)</f>
        <v>0</v>
      </c>
      <c r="AU27" s="650"/>
      <c r="AV27" s="650"/>
      <c r="AW27" s="650"/>
      <c r="AX27" s="650"/>
      <c r="AY27" s="650"/>
      <c r="AZ27" s="650"/>
      <c r="BA27" s="650">
        <f>ROUND(SUMIF('O3'!$BV$15:$BV$318,B27,'O3'!$CB$15:$CB$318),2)</f>
        <v>0</v>
      </c>
      <c r="BB27" s="650"/>
      <c r="BC27" s="650"/>
      <c r="BD27" s="650"/>
      <c r="BE27" s="650"/>
      <c r="BF27" s="650"/>
      <c r="BG27" s="650"/>
      <c r="BH27" s="650">
        <f>ROUND(SUMIF('O3'!$BV$15:$BV$318,B27,'O3'!$CC$15:$CC$318),2)</f>
        <v>0</v>
      </c>
      <c r="BI27" s="650"/>
      <c r="BJ27" s="650"/>
      <c r="BK27" s="650"/>
      <c r="BL27" s="650"/>
      <c r="BM27" s="650"/>
      <c r="BN27" s="650"/>
      <c r="BO27" s="650">
        <f>SUMIF('O3'!$BV$15:$BV$318,B27,'O3'!$CD$15:$CD$318)</f>
        <v>0</v>
      </c>
      <c r="BP27" s="650"/>
      <c r="BQ27" s="650"/>
      <c r="BR27" s="650"/>
      <c r="BS27" s="650"/>
      <c r="BT27" s="650"/>
      <c r="BU27" s="650"/>
      <c r="BV27" s="311">
        <f t="shared" si="0"/>
        <v>0</v>
      </c>
      <c r="BW27" s="29">
        <v>18</v>
      </c>
      <c r="BX27" s="113"/>
      <c r="BY27" s="74"/>
      <c r="BZ27" s="112"/>
      <c r="CA27" s="74"/>
    </row>
    <row r="28" spans="1:80" ht="9.9499999999999993" customHeight="1">
      <c r="A28" s="8"/>
      <c r="B28" s="819" t="str">
        <f>IF(BW28&gt;'O3'!$BY$15,"",SMALL('O3'!$BX$15:$BX$318,BW28))</f>
        <v/>
      </c>
      <c r="C28" s="820"/>
      <c r="D28" s="820"/>
      <c r="E28" s="820"/>
      <c r="F28" s="821"/>
      <c r="G28" s="823" t="str">
        <f>IF(BW28&gt;'O3'!$BY$15,"",VLOOKUP(B28,'O3'!B33:AJ336,6,FALSE))</f>
        <v/>
      </c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824" t="str">
        <f>IF(BW28&gt;'O3'!$BY$15,"",VLOOKUP(B28,'O3'!B33:AJ336,28,FALSE))</f>
        <v/>
      </c>
      <c r="AF28" s="824"/>
      <c r="AG28" s="824"/>
      <c r="AH28" s="822" t="str">
        <f>IF(BW28&gt;'O3'!$BY$15,"",VLOOKUP(B28,'O3'!B33:AJ336,31,FALSE))</f>
        <v/>
      </c>
      <c r="AI28" s="822"/>
      <c r="AJ28" s="822"/>
      <c r="AK28" s="822"/>
      <c r="AL28" s="822"/>
      <c r="AM28" s="650">
        <f t="shared" si="1"/>
        <v>0</v>
      </c>
      <c r="AN28" s="650"/>
      <c r="AO28" s="650"/>
      <c r="AP28" s="650"/>
      <c r="AQ28" s="650"/>
      <c r="AR28" s="650"/>
      <c r="AS28" s="650"/>
      <c r="AT28" s="650">
        <f>ROUND(SUMIF('O3'!$BV$15:$BV$318,B28,'O3'!$CA$15:$CA$318),2)</f>
        <v>0</v>
      </c>
      <c r="AU28" s="650"/>
      <c r="AV28" s="650"/>
      <c r="AW28" s="650"/>
      <c r="AX28" s="650"/>
      <c r="AY28" s="650"/>
      <c r="AZ28" s="650"/>
      <c r="BA28" s="650">
        <f>ROUND(SUMIF('O3'!$BV$15:$BV$318,B28,'O3'!$CB$15:$CB$318),2)</f>
        <v>0</v>
      </c>
      <c r="BB28" s="650"/>
      <c r="BC28" s="650"/>
      <c r="BD28" s="650"/>
      <c r="BE28" s="650"/>
      <c r="BF28" s="650"/>
      <c r="BG28" s="650"/>
      <c r="BH28" s="650">
        <f>ROUND(SUMIF('O3'!$BV$15:$BV$318,B28,'O3'!$CC$15:$CC$318),2)</f>
        <v>0</v>
      </c>
      <c r="BI28" s="650"/>
      <c r="BJ28" s="650"/>
      <c r="BK28" s="650"/>
      <c r="BL28" s="650"/>
      <c r="BM28" s="650"/>
      <c r="BN28" s="650"/>
      <c r="BO28" s="650">
        <f>SUMIF('O3'!$BV$15:$BV$318,B28,'O3'!$CD$15:$CD$318)</f>
        <v>0</v>
      </c>
      <c r="BP28" s="650"/>
      <c r="BQ28" s="650"/>
      <c r="BR28" s="650"/>
      <c r="BS28" s="650"/>
      <c r="BT28" s="650"/>
      <c r="BU28" s="650"/>
      <c r="BV28" s="311">
        <f t="shared" si="0"/>
        <v>0</v>
      </c>
      <c r="BW28" s="29">
        <v>19</v>
      </c>
      <c r="BX28" s="113"/>
      <c r="BY28" s="74"/>
      <c r="BZ28" s="112"/>
      <c r="CA28" s="74"/>
    </row>
    <row r="29" spans="1:80" ht="9.9499999999999993" customHeight="1">
      <c r="A29" s="8"/>
      <c r="B29" s="819" t="str">
        <f>IF(BW29&gt;'O3'!$BY$15,"",SMALL('O3'!$BX$15:$BX$318,BW29))</f>
        <v/>
      </c>
      <c r="C29" s="820"/>
      <c r="D29" s="820"/>
      <c r="E29" s="820"/>
      <c r="F29" s="821"/>
      <c r="G29" s="823" t="str">
        <f>IF(BW29&gt;'O3'!$BY$15,"",VLOOKUP(B29,'O3'!B34:AJ337,6,FALSE))</f>
        <v/>
      </c>
      <c r="H29" s="823"/>
      <c r="I29" s="823"/>
      <c r="J29" s="823"/>
      <c r="K29" s="823"/>
      <c r="L29" s="823"/>
      <c r="M29" s="823"/>
      <c r="N29" s="823"/>
      <c r="O29" s="823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  <c r="AB29" s="823"/>
      <c r="AC29" s="823"/>
      <c r="AD29" s="823"/>
      <c r="AE29" s="824" t="str">
        <f>IF(BW29&gt;'O3'!$BY$15,"",VLOOKUP(B29,'O3'!B34:AJ337,28,FALSE))</f>
        <v/>
      </c>
      <c r="AF29" s="824"/>
      <c r="AG29" s="824"/>
      <c r="AH29" s="822" t="str">
        <f>IF(BW29&gt;'O3'!$BY$15,"",VLOOKUP(B29,'O3'!B34:AJ337,31,FALSE))</f>
        <v/>
      </c>
      <c r="AI29" s="822"/>
      <c r="AJ29" s="822"/>
      <c r="AK29" s="822"/>
      <c r="AL29" s="822"/>
      <c r="AM29" s="650">
        <f t="shared" si="1"/>
        <v>0</v>
      </c>
      <c r="AN29" s="650"/>
      <c r="AO29" s="650"/>
      <c r="AP29" s="650"/>
      <c r="AQ29" s="650"/>
      <c r="AR29" s="650"/>
      <c r="AS29" s="650"/>
      <c r="AT29" s="650">
        <f>ROUND(SUMIF('O3'!$BV$15:$BV$318,B29,'O3'!$CA$15:$CA$318),2)</f>
        <v>0</v>
      </c>
      <c r="AU29" s="650"/>
      <c r="AV29" s="650"/>
      <c r="AW29" s="650"/>
      <c r="AX29" s="650"/>
      <c r="AY29" s="650"/>
      <c r="AZ29" s="650"/>
      <c r="BA29" s="650">
        <f>ROUND(SUMIF('O3'!$BV$15:$BV$318,B29,'O3'!$CB$15:$CB$318),2)</f>
        <v>0</v>
      </c>
      <c r="BB29" s="650"/>
      <c r="BC29" s="650"/>
      <c r="BD29" s="650"/>
      <c r="BE29" s="650"/>
      <c r="BF29" s="650"/>
      <c r="BG29" s="650"/>
      <c r="BH29" s="650">
        <f>ROUND(SUMIF('O3'!$BV$15:$BV$318,B29,'O3'!$CC$15:$CC$318),2)</f>
        <v>0</v>
      </c>
      <c r="BI29" s="650"/>
      <c r="BJ29" s="650"/>
      <c r="BK29" s="650"/>
      <c r="BL29" s="650"/>
      <c r="BM29" s="650"/>
      <c r="BN29" s="650"/>
      <c r="BO29" s="650">
        <f>SUMIF('O3'!$BV$15:$BV$318,B29,'O3'!$CD$15:$CD$318)</f>
        <v>0</v>
      </c>
      <c r="BP29" s="650"/>
      <c r="BQ29" s="650"/>
      <c r="BR29" s="650"/>
      <c r="BS29" s="650"/>
      <c r="BT29" s="650"/>
      <c r="BU29" s="650"/>
      <c r="BV29" s="311">
        <f t="shared" si="0"/>
        <v>0</v>
      </c>
      <c r="BW29" s="29">
        <v>20</v>
      </c>
      <c r="BX29" s="113"/>
      <c r="BY29" s="74"/>
      <c r="BZ29" s="112"/>
      <c r="CA29" s="74"/>
    </row>
    <row r="30" spans="1:80" ht="9.9499999999999993" customHeight="1">
      <c r="A30" s="8"/>
      <c r="B30" s="819" t="str">
        <f>IF(BW30&gt;'O3'!$BY$15,"",SMALL('O3'!$BX$15:$BX$318,BW30))</f>
        <v/>
      </c>
      <c r="C30" s="820"/>
      <c r="D30" s="820"/>
      <c r="E30" s="820"/>
      <c r="F30" s="821"/>
      <c r="G30" s="823" t="str">
        <f>IF(BW30&gt;'O3'!$BY$15,"",VLOOKUP(B30,'O3'!B35:AJ338,6,FALSE))</f>
        <v/>
      </c>
      <c r="H30" s="823"/>
      <c r="I30" s="823"/>
      <c r="J30" s="823"/>
      <c r="K30" s="823"/>
      <c r="L30" s="823"/>
      <c r="M30" s="823"/>
      <c r="N30" s="823"/>
      <c r="O30" s="823"/>
      <c r="P30" s="823"/>
      <c r="Q30" s="823"/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4" t="str">
        <f>IF(BW30&gt;'O3'!$BY$15,"",VLOOKUP(B30,'O3'!B35:AJ338,28,FALSE))</f>
        <v/>
      </c>
      <c r="AF30" s="824"/>
      <c r="AG30" s="824"/>
      <c r="AH30" s="822" t="str">
        <f>IF(BW30&gt;'O3'!$BY$15,"",VLOOKUP(B30,'O3'!B35:AJ338,31,FALSE))</f>
        <v/>
      </c>
      <c r="AI30" s="822"/>
      <c r="AJ30" s="822"/>
      <c r="AK30" s="822"/>
      <c r="AL30" s="822"/>
      <c r="AM30" s="650">
        <f t="shared" si="1"/>
        <v>0</v>
      </c>
      <c r="AN30" s="650"/>
      <c r="AO30" s="650"/>
      <c r="AP30" s="650"/>
      <c r="AQ30" s="650"/>
      <c r="AR30" s="650"/>
      <c r="AS30" s="650"/>
      <c r="AT30" s="650">
        <f>ROUND(SUMIF('O3'!$BV$15:$BV$318,B30,'O3'!$CA$15:$CA$318),2)</f>
        <v>0</v>
      </c>
      <c r="AU30" s="650"/>
      <c r="AV30" s="650"/>
      <c r="AW30" s="650"/>
      <c r="AX30" s="650"/>
      <c r="AY30" s="650"/>
      <c r="AZ30" s="650"/>
      <c r="BA30" s="650">
        <f>ROUND(SUMIF('O3'!$BV$15:$BV$318,B30,'O3'!$CB$15:$CB$318),2)</f>
        <v>0</v>
      </c>
      <c r="BB30" s="650"/>
      <c r="BC30" s="650"/>
      <c r="BD30" s="650"/>
      <c r="BE30" s="650"/>
      <c r="BF30" s="650"/>
      <c r="BG30" s="650"/>
      <c r="BH30" s="650">
        <f>ROUND(SUMIF('O3'!$BV$15:$BV$318,B30,'O3'!$CC$15:$CC$318),2)</f>
        <v>0</v>
      </c>
      <c r="BI30" s="650"/>
      <c r="BJ30" s="650"/>
      <c r="BK30" s="650"/>
      <c r="BL30" s="650"/>
      <c r="BM30" s="650"/>
      <c r="BN30" s="650"/>
      <c r="BO30" s="650">
        <f>SUMIF('O3'!$BV$15:$BV$318,B30,'O3'!$CD$15:$CD$318)</f>
        <v>0</v>
      </c>
      <c r="BP30" s="650"/>
      <c r="BQ30" s="650"/>
      <c r="BR30" s="650"/>
      <c r="BS30" s="650"/>
      <c r="BT30" s="650"/>
      <c r="BU30" s="650"/>
      <c r="BV30" s="311">
        <f t="shared" si="0"/>
        <v>0</v>
      </c>
      <c r="BW30" s="29">
        <v>21</v>
      </c>
      <c r="BX30" s="113"/>
      <c r="BY30" s="74"/>
      <c r="BZ30" s="112"/>
      <c r="CA30" s="74"/>
    </row>
    <row r="31" spans="1:80" ht="9.9499999999999993" customHeight="1">
      <c r="A31" s="8"/>
      <c r="B31" s="819" t="str">
        <f>IF(BW31&gt;'O3'!$BY$15,"",SMALL('O3'!$BX$15:$BX$318,BW31))</f>
        <v/>
      </c>
      <c r="C31" s="820"/>
      <c r="D31" s="820"/>
      <c r="E31" s="820"/>
      <c r="F31" s="821"/>
      <c r="G31" s="823" t="str">
        <f>IF(BW31&gt;'O3'!$BY$15,"",VLOOKUP(B31,'O3'!B36:AJ339,6,FALSE))</f>
        <v/>
      </c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4" t="str">
        <f>IF(BW31&gt;'O3'!$BY$15,"",VLOOKUP(B31,'O3'!B36:AJ339,28,FALSE))</f>
        <v/>
      </c>
      <c r="AF31" s="824"/>
      <c r="AG31" s="824"/>
      <c r="AH31" s="822" t="str">
        <f>IF(BW31&gt;'O3'!$BY$15,"",VLOOKUP(B31,'O3'!B36:AJ339,31,FALSE))</f>
        <v/>
      </c>
      <c r="AI31" s="822"/>
      <c r="AJ31" s="822"/>
      <c r="AK31" s="822"/>
      <c r="AL31" s="822"/>
      <c r="AM31" s="650">
        <f t="shared" si="1"/>
        <v>0</v>
      </c>
      <c r="AN31" s="650"/>
      <c r="AO31" s="650"/>
      <c r="AP31" s="650"/>
      <c r="AQ31" s="650"/>
      <c r="AR31" s="650"/>
      <c r="AS31" s="650"/>
      <c r="AT31" s="650">
        <f>ROUND(SUMIF('O3'!$BV$15:$BV$318,B31,'O3'!$CA$15:$CA$318),2)</f>
        <v>0</v>
      </c>
      <c r="AU31" s="650"/>
      <c r="AV31" s="650"/>
      <c r="AW31" s="650"/>
      <c r="AX31" s="650"/>
      <c r="AY31" s="650"/>
      <c r="AZ31" s="650"/>
      <c r="BA31" s="650">
        <f>ROUND(SUMIF('O3'!$BV$15:$BV$318,B31,'O3'!$CB$15:$CB$318),2)</f>
        <v>0</v>
      </c>
      <c r="BB31" s="650"/>
      <c r="BC31" s="650"/>
      <c r="BD31" s="650"/>
      <c r="BE31" s="650"/>
      <c r="BF31" s="650"/>
      <c r="BG31" s="650"/>
      <c r="BH31" s="650">
        <f>ROUND(SUMIF('O3'!$BV$15:$BV$318,B31,'O3'!$CC$15:$CC$318),2)</f>
        <v>0</v>
      </c>
      <c r="BI31" s="650"/>
      <c r="BJ31" s="650"/>
      <c r="BK31" s="650"/>
      <c r="BL31" s="650"/>
      <c r="BM31" s="650"/>
      <c r="BN31" s="650"/>
      <c r="BO31" s="650">
        <f>SUMIF('O3'!$BV$15:$BV$318,B31,'O3'!$CD$15:$CD$318)</f>
        <v>0</v>
      </c>
      <c r="BP31" s="650"/>
      <c r="BQ31" s="650"/>
      <c r="BR31" s="650"/>
      <c r="BS31" s="650"/>
      <c r="BT31" s="650"/>
      <c r="BU31" s="650"/>
      <c r="BV31" s="311">
        <f t="shared" si="0"/>
        <v>0</v>
      </c>
      <c r="BW31" s="29">
        <v>22</v>
      </c>
      <c r="BX31" s="113"/>
      <c r="BY31" s="74"/>
      <c r="BZ31" s="112"/>
      <c r="CA31" s="74"/>
    </row>
    <row r="32" spans="1:80" s="17" customFormat="1" ht="9.9499999999999993" customHeight="1">
      <c r="A32" s="114"/>
      <c r="B32" s="819" t="str">
        <f>IF(BW32&gt;'O3'!$BY$15,"",SMALL('O3'!$BX$15:$BX$318,BW32))</f>
        <v/>
      </c>
      <c r="C32" s="820"/>
      <c r="D32" s="820"/>
      <c r="E32" s="820"/>
      <c r="F32" s="821"/>
      <c r="G32" s="823" t="str">
        <f>IF(BW32&gt;'O3'!$BY$15,"",VLOOKUP(B32,'O3'!B37:AJ340,6,FALSE))</f>
        <v/>
      </c>
      <c r="H32" s="823"/>
      <c r="I32" s="823"/>
      <c r="J32" s="823"/>
      <c r="K32" s="823"/>
      <c r="L32" s="823"/>
      <c r="M32" s="823"/>
      <c r="N32" s="823"/>
      <c r="O32" s="823"/>
      <c r="P32" s="823"/>
      <c r="Q32" s="823"/>
      <c r="R32" s="823"/>
      <c r="S32" s="823"/>
      <c r="T32" s="823"/>
      <c r="U32" s="823"/>
      <c r="V32" s="823"/>
      <c r="W32" s="823"/>
      <c r="X32" s="823"/>
      <c r="Y32" s="823"/>
      <c r="Z32" s="823"/>
      <c r="AA32" s="823"/>
      <c r="AB32" s="823"/>
      <c r="AC32" s="823"/>
      <c r="AD32" s="823"/>
      <c r="AE32" s="824" t="str">
        <f>IF(BW32&gt;'O3'!$BY$15,"",VLOOKUP(B32,'O3'!B37:AJ340,28,FALSE))</f>
        <v/>
      </c>
      <c r="AF32" s="824"/>
      <c r="AG32" s="824"/>
      <c r="AH32" s="822" t="str">
        <f>IF(BW32&gt;'O3'!$BY$15,"",VLOOKUP(B32,'O3'!B37:AJ340,31,FALSE))</f>
        <v/>
      </c>
      <c r="AI32" s="822"/>
      <c r="AJ32" s="822"/>
      <c r="AK32" s="822"/>
      <c r="AL32" s="822"/>
      <c r="AM32" s="650">
        <f t="shared" si="1"/>
        <v>0</v>
      </c>
      <c r="AN32" s="650"/>
      <c r="AO32" s="650"/>
      <c r="AP32" s="650"/>
      <c r="AQ32" s="650"/>
      <c r="AR32" s="650"/>
      <c r="AS32" s="650"/>
      <c r="AT32" s="650">
        <f>ROUND(SUMIF('O3'!$BV$15:$BV$318,B32,'O3'!$CA$15:$CA$318),2)</f>
        <v>0</v>
      </c>
      <c r="AU32" s="650"/>
      <c r="AV32" s="650"/>
      <c r="AW32" s="650"/>
      <c r="AX32" s="650"/>
      <c r="AY32" s="650"/>
      <c r="AZ32" s="650"/>
      <c r="BA32" s="650">
        <f>ROUND(SUMIF('O3'!$BV$15:$BV$318,B32,'O3'!$CB$15:$CB$318),2)</f>
        <v>0</v>
      </c>
      <c r="BB32" s="650"/>
      <c r="BC32" s="650"/>
      <c r="BD32" s="650"/>
      <c r="BE32" s="650"/>
      <c r="BF32" s="650"/>
      <c r="BG32" s="650"/>
      <c r="BH32" s="650">
        <f>ROUND(SUMIF('O3'!$BV$15:$BV$318,B32,'O3'!$CC$15:$CC$318),2)</f>
        <v>0</v>
      </c>
      <c r="BI32" s="650"/>
      <c r="BJ32" s="650"/>
      <c r="BK32" s="650"/>
      <c r="BL32" s="650"/>
      <c r="BM32" s="650"/>
      <c r="BN32" s="650"/>
      <c r="BO32" s="650">
        <f>SUMIF('O3'!$BV$15:$BV$318,B32,'O3'!$CD$15:$CD$318)</f>
        <v>0</v>
      </c>
      <c r="BP32" s="650"/>
      <c r="BQ32" s="650"/>
      <c r="BR32" s="650"/>
      <c r="BS32" s="650"/>
      <c r="BT32" s="650"/>
      <c r="BU32" s="650"/>
      <c r="BV32" s="311">
        <f t="shared" si="0"/>
        <v>0</v>
      </c>
      <c r="BW32" s="29">
        <v>23</v>
      </c>
      <c r="BX32" s="113"/>
      <c r="BY32" s="74"/>
      <c r="BZ32" s="112"/>
      <c r="CA32" s="74"/>
    </row>
    <row r="33" spans="1:79" ht="9.9499999999999993" customHeight="1">
      <c r="A33" s="8"/>
      <c r="B33" s="819" t="str">
        <f>IF(BW33&gt;'O3'!$BY$15,"",SMALL('O3'!$BX$15:$BX$318,BW33))</f>
        <v/>
      </c>
      <c r="C33" s="820"/>
      <c r="D33" s="820"/>
      <c r="E33" s="820"/>
      <c r="F33" s="821"/>
      <c r="G33" s="823" t="str">
        <f>IF(BW33&gt;'O3'!$BY$15,"",VLOOKUP(B33,'O3'!B38:AJ341,6,FALSE))</f>
        <v/>
      </c>
      <c r="H33" s="823"/>
      <c r="I33" s="823"/>
      <c r="J33" s="823"/>
      <c r="K33" s="823"/>
      <c r="L33" s="823"/>
      <c r="M33" s="823"/>
      <c r="N33" s="823"/>
      <c r="O33" s="823"/>
      <c r="P33" s="823"/>
      <c r="Q33" s="823"/>
      <c r="R33" s="823"/>
      <c r="S33" s="823"/>
      <c r="T33" s="823"/>
      <c r="U33" s="823"/>
      <c r="V33" s="823"/>
      <c r="W33" s="823"/>
      <c r="X33" s="823"/>
      <c r="Y33" s="823"/>
      <c r="Z33" s="823"/>
      <c r="AA33" s="823"/>
      <c r="AB33" s="823"/>
      <c r="AC33" s="823"/>
      <c r="AD33" s="823"/>
      <c r="AE33" s="824" t="str">
        <f>IF(BW33&gt;'O3'!$BY$15,"",VLOOKUP(B33,'O3'!B38:AJ341,28,FALSE))</f>
        <v/>
      </c>
      <c r="AF33" s="824"/>
      <c r="AG33" s="824"/>
      <c r="AH33" s="822" t="str">
        <f>IF(BW33&gt;'O3'!$BY$15,"",VLOOKUP(B33,'O3'!B38:AJ341,31,FALSE))</f>
        <v/>
      </c>
      <c r="AI33" s="822"/>
      <c r="AJ33" s="822"/>
      <c r="AK33" s="822"/>
      <c r="AL33" s="822"/>
      <c r="AM33" s="650">
        <f t="shared" si="1"/>
        <v>0</v>
      </c>
      <c r="AN33" s="650"/>
      <c r="AO33" s="650"/>
      <c r="AP33" s="650"/>
      <c r="AQ33" s="650"/>
      <c r="AR33" s="650"/>
      <c r="AS33" s="650"/>
      <c r="AT33" s="650">
        <f>ROUND(SUMIF('O3'!$BV$15:$BV$318,B33,'O3'!$CA$15:$CA$318),2)</f>
        <v>0</v>
      </c>
      <c r="AU33" s="650"/>
      <c r="AV33" s="650"/>
      <c r="AW33" s="650"/>
      <c r="AX33" s="650"/>
      <c r="AY33" s="650"/>
      <c r="AZ33" s="650"/>
      <c r="BA33" s="650">
        <f>ROUND(SUMIF('O3'!$BV$15:$BV$318,B33,'O3'!$CB$15:$CB$318),2)</f>
        <v>0</v>
      </c>
      <c r="BB33" s="650"/>
      <c r="BC33" s="650"/>
      <c r="BD33" s="650"/>
      <c r="BE33" s="650"/>
      <c r="BF33" s="650"/>
      <c r="BG33" s="650"/>
      <c r="BH33" s="650">
        <f>ROUND(SUMIF('O3'!$BV$15:$BV$318,B33,'O3'!$CC$15:$CC$318),2)</f>
        <v>0</v>
      </c>
      <c r="BI33" s="650"/>
      <c r="BJ33" s="650"/>
      <c r="BK33" s="650"/>
      <c r="BL33" s="650"/>
      <c r="BM33" s="650"/>
      <c r="BN33" s="650"/>
      <c r="BO33" s="650">
        <f>SUMIF('O3'!$BV$15:$BV$318,B33,'O3'!$CD$15:$CD$318)</f>
        <v>0</v>
      </c>
      <c r="BP33" s="650"/>
      <c r="BQ33" s="650"/>
      <c r="BR33" s="650"/>
      <c r="BS33" s="650"/>
      <c r="BT33" s="650"/>
      <c r="BU33" s="650"/>
      <c r="BV33" s="311">
        <f t="shared" si="0"/>
        <v>0</v>
      </c>
      <c r="BW33" s="29">
        <v>24</v>
      </c>
      <c r="BX33" s="113"/>
      <c r="BY33" s="74"/>
      <c r="BZ33" s="112"/>
      <c r="CA33" s="74"/>
    </row>
    <row r="34" spans="1:79" ht="9.9499999999999993" customHeight="1">
      <c r="A34" s="8"/>
      <c r="B34" s="819" t="str">
        <f>IF(BW34&gt;'O3'!$BY$15,"",SMALL('O3'!$BX$15:$BX$318,BW34))</f>
        <v/>
      </c>
      <c r="C34" s="820"/>
      <c r="D34" s="820"/>
      <c r="E34" s="820"/>
      <c r="F34" s="821"/>
      <c r="G34" s="823" t="str">
        <f>IF(BW34&gt;'O3'!$BY$15,"",VLOOKUP(B34,'O3'!B39:AJ342,6,FALSE))</f>
        <v/>
      </c>
      <c r="H34" s="823"/>
      <c r="I34" s="823"/>
      <c r="J34" s="823"/>
      <c r="K34" s="823"/>
      <c r="L34" s="823"/>
      <c r="M34" s="823"/>
      <c r="N34" s="823"/>
      <c r="O34" s="823"/>
      <c r="P34" s="823"/>
      <c r="Q34" s="823"/>
      <c r="R34" s="823"/>
      <c r="S34" s="823"/>
      <c r="T34" s="823"/>
      <c r="U34" s="823"/>
      <c r="V34" s="823"/>
      <c r="W34" s="823"/>
      <c r="X34" s="823"/>
      <c r="Y34" s="823"/>
      <c r="Z34" s="823"/>
      <c r="AA34" s="823"/>
      <c r="AB34" s="823"/>
      <c r="AC34" s="823"/>
      <c r="AD34" s="823"/>
      <c r="AE34" s="824" t="str">
        <f>IF(BW34&gt;'O3'!$BY$15,"",VLOOKUP(B34,'O3'!B39:AJ342,28,FALSE))</f>
        <v/>
      </c>
      <c r="AF34" s="824"/>
      <c r="AG34" s="824"/>
      <c r="AH34" s="822" t="str">
        <f>IF(BW34&gt;'O3'!$BY$15,"",VLOOKUP(B34,'O3'!B39:AJ342,31,FALSE))</f>
        <v/>
      </c>
      <c r="AI34" s="822"/>
      <c r="AJ34" s="822"/>
      <c r="AK34" s="822"/>
      <c r="AL34" s="822"/>
      <c r="AM34" s="650">
        <f t="shared" si="1"/>
        <v>0</v>
      </c>
      <c r="AN34" s="650"/>
      <c r="AO34" s="650"/>
      <c r="AP34" s="650"/>
      <c r="AQ34" s="650"/>
      <c r="AR34" s="650"/>
      <c r="AS34" s="650"/>
      <c r="AT34" s="650">
        <f>ROUND(SUMIF('O3'!$BV$15:$BV$318,B34,'O3'!$CA$15:$CA$318),2)</f>
        <v>0</v>
      </c>
      <c r="AU34" s="650"/>
      <c r="AV34" s="650"/>
      <c r="AW34" s="650"/>
      <c r="AX34" s="650"/>
      <c r="AY34" s="650"/>
      <c r="AZ34" s="650"/>
      <c r="BA34" s="650">
        <f>ROUND(SUMIF('O3'!$BV$15:$BV$318,B34,'O3'!$CB$15:$CB$318),2)</f>
        <v>0</v>
      </c>
      <c r="BB34" s="650"/>
      <c r="BC34" s="650"/>
      <c r="BD34" s="650"/>
      <c r="BE34" s="650"/>
      <c r="BF34" s="650"/>
      <c r="BG34" s="650"/>
      <c r="BH34" s="650">
        <f>ROUND(SUMIF('O3'!$BV$15:$BV$318,B34,'O3'!$CC$15:$CC$318),2)</f>
        <v>0</v>
      </c>
      <c r="BI34" s="650"/>
      <c r="BJ34" s="650"/>
      <c r="BK34" s="650"/>
      <c r="BL34" s="650"/>
      <c r="BM34" s="650"/>
      <c r="BN34" s="650"/>
      <c r="BO34" s="650">
        <f>SUMIF('O3'!$BV$15:$BV$318,B34,'O3'!$CD$15:$CD$318)</f>
        <v>0</v>
      </c>
      <c r="BP34" s="650"/>
      <c r="BQ34" s="650"/>
      <c r="BR34" s="650"/>
      <c r="BS34" s="650"/>
      <c r="BT34" s="650"/>
      <c r="BU34" s="650"/>
      <c r="BV34" s="311">
        <f t="shared" si="0"/>
        <v>0</v>
      </c>
      <c r="BW34" s="29">
        <v>25</v>
      </c>
      <c r="BX34" s="113"/>
      <c r="BY34" s="74"/>
      <c r="BZ34" s="112"/>
      <c r="CA34" s="74"/>
    </row>
    <row r="35" spans="1:79" ht="9.9499999999999993" customHeight="1">
      <c r="A35" s="8"/>
      <c r="B35" s="819" t="str">
        <f>IF(BW35&gt;'O3'!$BY$15,"",SMALL('O3'!$BX$15:$BX$318,BW35))</f>
        <v/>
      </c>
      <c r="C35" s="820"/>
      <c r="D35" s="820"/>
      <c r="E35" s="820"/>
      <c r="F35" s="821"/>
      <c r="G35" s="823" t="str">
        <f>IF(BW35&gt;'O3'!$BY$15,"",VLOOKUP(B35,'O3'!B40:AJ343,6,FALSE))</f>
        <v/>
      </c>
      <c r="H35" s="823"/>
      <c r="I35" s="823"/>
      <c r="J35" s="823"/>
      <c r="K35" s="823"/>
      <c r="L35" s="823"/>
      <c r="M35" s="823"/>
      <c r="N35" s="823"/>
      <c r="O35" s="823"/>
      <c r="P35" s="823"/>
      <c r="Q35" s="823"/>
      <c r="R35" s="823"/>
      <c r="S35" s="823"/>
      <c r="T35" s="823"/>
      <c r="U35" s="823"/>
      <c r="V35" s="823"/>
      <c r="W35" s="823"/>
      <c r="X35" s="823"/>
      <c r="Y35" s="823"/>
      <c r="Z35" s="823"/>
      <c r="AA35" s="823"/>
      <c r="AB35" s="823"/>
      <c r="AC35" s="823"/>
      <c r="AD35" s="823"/>
      <c r="AE35" s="824" t="str">
        <f>IF(BW35&gt;'O3'!$BY$15,"",VLOOKUP(B35,'O3'!B40:AJ343,28,FALSE))</f>
        <v/>
      </c>
      <c r="AF35" s="824"/>
      <c r="AG35" s="824"/>
      <c r="AH35" s="822" t="str">
        <f>IF(BW35&gt;'O3'!$BY$15,"",VLOOKUP(B35,'O3'!B40:AJ343,31,FALSE))</f>
        <v/>
      </c>
      <c r="AI35" s="822"/>
      <c r="AJ35" s="822"/>
      <c r="AK35" s="822"/>
      <c r="AL35" s="822"/>
      <c r="AM35" s="650">
        <f t="shared" si="1"/>
        <v>0</v>
      </c>
      <c r="AN35" s="650"/>
      <c r="AO35" s="650"/>
      <c r="AP35" s="650"/>
      <c r="AQ35" s="650"/>
      <c r="AR35" s="650"/>
      <c r="AS35" s="650"/>
      <c r="AT35" s="650">
        <f>ROUND(SUMIF('O3'!$BV$15:$BV$318,B35,'O3'!$CA$15:$CA$318),2)</f>
        <v>0</v>
      </c>
      <c r="AU35" s="650"/>
      <c r="AV35" s="650"/>
      <c r="AW35" s="650"/>
      <c r="AX35" s="650"/>
      <c r="AY35" s="650"/>
      <c r="AZ35" s="650"/>
      <c r="BA35" s="650">
        <f>ROUND(SUMIF('O3'!$BV$15:$BV$318,B35,'O3'!$CB$15:$CB$318),2)</f>
        <v>0</v>
      </c>
      <c r="BB35" s="650"/>
      <c r="BC35" s="650"/>
      <c r="BD35" s="650"/>
      <c r="BE35" s="650"/>
      <c r="BF35" s="650"/>
      <c r="BG35" s="650"/>
      <c r="BH35" s="650">
        <f>ROUND(SUMIF('O3'!$BV$15:$BV$318,B35,'O3'!$CC$15:$CC$318),2)</f>
        <v>0</v>
      </c>
      <c r="BI35" s="650"/>
      <c r="BJ35" s="650"/>
      <c r="BK35" s="650"/>
      <c r="BL35" s="650"/>
      <c r="BM35" s="650"/>
      <c r="BN35" s="650"/>
      <c r="BO35" s="650">
        <f>SUMIF('O3'!$BV$15:$BV$318,B35,'O3'!$CD$15:$CD$318)</f>
        <v>0</v>
      </c>
      <c r="BP35" s="650"/>
      <c r="BQ35" s="650"/>
      <c r="BR35" s="650"/>
      <c r="BS35" s="650"/>
      <c r="BT35" s="650"/>
      <c r="BU35" s="650"/>
      <c r="BV35" s="311">
        <f t="shared" si="0"/>
        <v>0</v>
      </c>
      <c r="BW35" s="29">
        <v>26</v>
      </c>
      <c r="BX35" s="113"/>
      <c r="BY35" s="74"/>
      <c r="BZ35" s="112"/>
      <c r="CA35" s="74"/>
    </row>
    <row r="36" spans="1:79" ht="9.9499999999999993" customHeight="1">
      <c r="A36" s="8"/>
      <c r="B36" s="819" t="str">
        <f>IF(BW36&gt;'O3'!$BY$15,"",SMALL('O3'!$BX$15:$BX$318,BW36))</f>
        <v/>
      </c>
      <c r="C36" s="820"/>
      <c r="D36" s="820"/>
      <c r="E36" s="820"/>
      <c r="F36" s="821"/>
      <c r="G36" s="823" t="str">
        <f>IF(BW36&gt;'O3'!$BY$15,"",VLOOKUP(B36,'O3'!B41:AJ344,6,FALSE))</f>
        <v/>
      </c>
      <c r="H36" s="823"/>
      <c r="I36" s="823"/>
      <c r="J36" s="823"/>
      <c r="K36" s="823"/>
      <c r="L36" s="823"/>
      <c r="M36" s="823"/>
      <c r="N36" s="823"/>
      <c r="O36" s="823"/>
      <c r="P36" s="823"/>
      <c r="Q36" s="823"/>
      <c r="R36" s="823"/>
      <c r="S36" s="823"/>
      <c r="T36" s="823"/>
      <c r="U36" s="823"/>
      <c r="V36" s="823"/>
      <c r="W36" s="823"/>
      <c r="X36" s="823"/>
      <c r="Y36" s="823"/>
      <c r="Z36" s="823"/>
      <c r="AA36" s="823"/>
      <c r="AB36" s="823"/>
      <c r="AC36" s="823"/>
      <c r="AD36" s="823"/>
      <c r="AE36" s="824" t="str">
        <f>IF(BW36&gt;'O3'!$BY$15,"",VLOOKUP(B36,'O3'!B41:AJ344,28,FALSE))</f>
        <v/>
      </c>
      <c r="AF36" s="824"/>
      <c r="AG36" s="824"/>
      <c r="AH36" s="822" t="str">
        <f>IF(BW36&gt;'O3'!$BY$15,"",VLOOKUP(B36,'O3'!B41:AJ344,31,FALSE))</f>
        <v/>
      </c>
      <c r="AI36" s="822"/>
      <c r="AJ36" s="822"/>
      <c r="AK36" s="822"/>
      <c r="AL36" s="822"/>
      <c r="AM36" s="650">
        <f t="shared" si="1"/>
        <v>0</v>
      </c>
      <c r="AN36" s="650"/>
      <c r="AO36" s="650"/>
      <c r="AP36" s="650"/>
      <c r="AQ36" s="650"/>
      <c r="AR36" s="650"/>
      <c r="AS36" s="650"/>
      <c r="AT36" s="650">
        <f>ROUND(SUMIF('O3'!$BV$15:$BV$318,B36,'O3'!$CA$15:$CA$318),2)</f>
        <v>0</v>
      </c>
      <c r="AU36" s="650"/>
      <c r="AV36" s="650"/>
      <c r="AW36" s="650"/>
      <c r="AX36" s="650"/>
      <c r="AY36" s="650"/>
      <c r="AZ36" s="650"/>
      <c r="BA36" s="650">
        <f>ROUND(SUMIF('O3'!$BV$15:$BV$318,B36,'O3'!$CB$15:$CB$318),2)</f>
        <v>0</v>
      </c>
      <c r="BB36" s="650"/>
      <c r="BC36" s="650"/>
      <c r="BD36" s="650"/>
      <c r="BE36" s="650"/>
      <c r="BF36" s="650"/>
      <c r="BG36" s="650"/>
      <c r="BH36" s="650">
        <f>ROUND(SUMIF('O3'!$BV$15:$BV$318,B36,'O3'!$CC$15:$CC$318),2)</f>
        <v>0</v>
      </c>
      <c r="BI36" s="650"/>
      <c r="BJ36" s="650"/>
      <c r="BK36" s="650"/>
      <c r="BL36" s="650"/>
      <c r="BM36" s="650"/>
      <c r="BN36" s="650"/>
      <c r="BO36" s="650">
        <f>SUMIF('O3'!$BV$15:$BV$318,B36,'O3'!$CD$15:$CD$318)</f>
        <v>0</v>
      </c>
      <c r="BP36" s="650"/>
      <c r="BQ36" s="650"/>
      <c r="BR36" s="650"/>
      <c r="BS36" s="650"/>
      <c r="BT36" s="650"/>
      <c r="BU36" s="650"/>
      <c r="BV36" s="311">
        <f t="shared" si="0"/>
        <v>0</v>
      </c>
      <c r="BW36" s="29">
        <v>27</v>
      </c>
      <c r="BX36" s="113"/>
      <c r="BY36" s="74"/>
      <c r="BZ36" s="112"/>
      <c r="CA36" s="74"/>
    </row>
    <row r="37" spans="1:79" ht="9.9499999999999993" customHeight="1">
      <c r="A37" s="8"/>
      <c r="B37" s="819" t="str">
        <f>IF(BW37&gt;'O3'!$BY$15,"",SMALL('O3'!$BX$15:$BX$318,BW37))</f>
        <v/>
      </c>
      <c r="C37" s="820"/>
      <c r="D37" s="820"/>
      <c r="E37" s="820"/>
      <c r="F37" s="821"/>
      <c r="G37" s="823" t="str">
        <f>IF(BW37&gt;'O3'!$BY$15,"",VLOOKUP(B37,'O3'!B42:AJ345,6,FALSE))</f>
        <v/>
      </c>
      <c r="H37" s="823"/>
      <c r="I37" s="823"/>
      <c r="J37" s="823"/>
      <c r="K37" s="823"/>
      <c r="L37" s="823"/>
      <c r="M37" s="823"/>
      <c r="N37" s="823"/>
      <c r="O37" s="823"/>
      <c r="P37" s="823"/>
      <c r="Q37" s="823"/>
      <c r="R37" s="823"/>
      <c r="S37" s="823"/>
      <c r="T37" s="823"/>
      <c r="U37" s="823"/>
      <c r="V37" s="823"/>
      <c r="W37" s="823"/>
      <c r="X37" s="823"/>
      <c r="Y37" s="823"/>
      <c r="Z37" s="823"/>
      <c r="AA37" s="823"/>
      <c r="AB37" s="823"/>
      <c r="AC37" s="823"/>
      <c r="AD37" s="823"/>
      <c r="AE37" s="824" t="str">
        <f>IF(BW37&gt;'O3'!$BY$15,"",VLOOKUP(B37,'O3'!B42:AJ345,28,FALSE))</f>
        <v/>
      </c>
      <c r="AF37" s="824"/>
      <c r="AG37" s="824"/>
      <c r="AH37" s="822" t="str">
        <f>IF(BW37&gt;'O3'!$BY$15,"",VLOOKUP(B37,'O3'!B42:AJ345,31,FALSE))</f>
        <v/>
      </c>
      <c r="AI37" s="822"/>
      <c r="AJ37" s="822"/>
      <c r="AK37" s="822"/>
      <c r="AL37" s="822"/>
      <c r="AM37" s="650">
        <f t="shared" si="1"/>
        <v>0</v>
      </c>
      <c r="AN37" s="650"/>
      <c r="AO37" s="650"/>
      <c r="AP37" s="650"/>
      <c r="AQ37" s="650"/>
      <c r="AR37" s="650"/>
      <c r="AS37" s="650"/>
      <c r="AT37" s="650">
        <f>ROUND(SUMIF('O3'!$BV$15:$BV$318,B37,'O3'!$CA$15:$CA$318),2)</f>
        <v>0</v>
      </c>
      <c r="AU37" s="650"/>
      <c r="AV37" s="650"/>
      <c r="AW37" s="650"/>
      <c r="AX37" s="650"/>
      <c r="AY37" s="650"/>
      <c r="AZ37" s="650"/>
      <c r="BA37" s="650">
        <f>ROUND(SUMIF('O3'!$BV$15:$BV$318,B37,'O3'!$CB$15:$CB$318),2)</f>
        <v>0</v>
      </c>
      <c r="BB37" s="650"/>
      <c r="BC37" s="650"/>
      <c r="BD37" s="650"/>
      <c r="BE37" s="650"/>
      <c r="BF37" s="650"/>
      <c r="BG37" s="650"/>
      <c r="BH37" s="650">
        <f>ROUND(SUMIF('O3'!$BV$15:$BV$318,B37,'O3'!$CC$15:$CC$318),2)</f>
        <v>0</v>
      </c>
      <c r="BI37" s="650"/>
      <c r="BJ37" s="650"/>
      <c r="BK37" s="650"/>
      <c r="BL37" s="650"/>
      <c r="BM37" s="650"/>
      <c r="BN37" s="650"/>
      <c r="BO37" s="650">
        <f>SUMIF('O3'!$BV$15:$BV$318,B37,'O3'!$CD$15:$CD$318)</f>
        <v>0</v>
      </c>
      <c r="BP37" s="650"/>
      <c r="BQ37" s="650"/>
      <c r="BR37" s="650"/>
      <c r="BS37" s="650"/>
      <c r="BT37" s="650"/>
      <c r="BU37" s="650"/>
      <c r="BV37" s="311">
        <f t="shared" si="0"/>
        <v>0</v>
      </c>
      <c r="BW37" s="29">
        <v>28</v>
      </c>
      <c r="BX37" s="113"/>
      <c r="BY37" s="74"/>
      <c r="BZ37" s="112"/>
      <c r="CA37" s="74"/>
    </row>
    <row r="38" spans="1:79" ht="9.9499999999999993" customHeight="1">
      <c r="A38" s="8"/>
      <c r="B38" s="819" t="str">
        <f>IF(BW38&gt;'O3'!$BY$15,"",SMALL('O3'!$BX$15:$BX$318,BW38))</f>
        <v/>
      </c>
      <c r="C38" s="820"/>
      <c r="D38" s="820"/>
      <c r="E38" s="820"/>
      <c r="F38" s="821"/>
      <c r="G38" s="823" t="str">
        <f>IF(BW38&gt;'O3'!$BY$15,"",VLOOKUP(B38,'O3'!B43:AJ346,6,FALSE))</f>
        <v/>
      </c>
      <c r="H38" s="823"/>
      <c r="I38" s="823"/>
      <c r="J38" s="823"/>
      <c r="K38" s="823"/>
      <c r="L38" s="823"/>
      <c r="M38" s="823"/>
      <c r="N38" s="823"/>
      <c r="O38" s="823"/>
      <c r="P38" s="823"/>
      <c r="Q38" s="823"/>
      <c r="R38" s="823"/>
      <c r="S38" s="823"/>
      <c r="T38" s="823"/>
      <c r="U38" s="823"/>
      <c r="V38" s="823"/>
      <c r="W38" s="823"/>
      <c r="X38" s="823"/>
      <c r="Y38" s="823"/>
      <c r="Z38" s="823"/>
      <c r="AA38" s="823"/>
      <c r="AB38" s="823"/>
      <c r="AC38" s="823"/>
      <c r="AD38" s="823"/>
      <c r="AE38" s="824" t="str">
        <f>IF(BW38&gt;'O3'!$BY$15,"",VLOOKUP(B38,'O3'!B43:AJ346,28,FALSE))</f>
        <v/>
      </c>
      <c r="AF38" s="824"/>
      <c r="AG38" s="824"/>
      <c r="AH38" s="822" t="str">
        <f>IF(BW38&gt;'O3'!$BY$15,"",VLOOKUP(B38,'O3'!B43:AJ346,31,FALSE))</f>
        <v/>
      </c>
      <c r="AI38" s="822"/>
      <c r="AJ38" s="822"/>
      <c r="AK38" s="822"/>
      <c r="AL38" s="822"/>
      <c r="AM38" s="650">
        <f t="shared" si="1"/>
        <v>0</v>
      </c>
      <c r="AN38" s="650"/>
      <c r="AO38" s="650"/>
      <c r="AP38" s="650"/>
      <c r="AQ38" s="650"/>
      <c r="AR38" s="650"/>
      <c r="AS38" s="650"/>
      <c r="AT38" s="650">
        <f>ROUND(SUMIF('O3'!$BV$15:$BV$318,B38,'O3'!$CA$15:$CA$318),2)</f>
        <v>0</v>
      </c>
      <c r="AU38" s="650"/>
      <c r="AV38" s="650"/>
      <c r="AW38" s="650"/>
      <c r="AX38" s="650"/>
      <c r="AY38" s="650"/>
      <c r="AZ38" s="650"/>
      <c r="BA38" s="650">
        <f>ROUND(SUMIF('O3'!$BV$15:$BV$318,B38,'O3'!$CB$15:$CB$318),2)</f>
        <v>0</v>
      </c>
      <c r="BB38" s="650"/>
      <c r="BC38" s="650"/>
      <c r="BD38" s="650"/>
      <c r="BE38" s="650"/>
      <c r="BF38" s="650"/>
      <c r="BG38" s="650"/>
      <c r="BH38" s="650">
        <f>ROUND(SUMIF('O3'!$BV$15:$BV$318,B38,'O3'!$CC$15:$CC$318),2)</f>
        <v>0</v>
      </c>
      <c r="BI38" s="650"/>
      <c r="BJ38" s="650"/>
      <c r="BK38" s="650"/>
      <c r="BL38" s="650"/>
      <c r="BM38" s="650"/>
      <c r="BN38" s="650"/>
      <c r="BO38" s="650">
        <f>SUMIF('O3'!$BV$15:$BV$318,B38,'O3'!$CD$15:$CD$318)</f>
        <v>0</v>
      </c>
      <c r="BP38" s="650"/>
      <c r="BQ38" s="650"/>
      <c r="BR38" s="650"/>
      <c r="BS38" s="650"/>
      <c r="BT38" s="650"/>
      <c r="BU38" s="650"/>
      <c r="BV38" s="311">
        <f t="shared" si="0"/>
        <v>0</v>
      </c>
      <c r="BW38" s="29">
        <v>29</v>
      </c>
      <c r="BX38" s="113"/>
      <c r="BY38" s="74"/>
      <c r="BZ38" s="112"/>
      <c r="CA38" s="74"/>
    </row>
    <row r="39" spans="1:79" ht="9.9499999999999993" customHeight="1">
      <c r="A39" s="8"/>
      <c r="B39" s="819" t="str">
        <f>IF(BW39&gt;'O3'!$BY$15,"",SMALL('O3'!$BX$15:$BX$318,BW39))</f>
        <v/>
      </c>
      <c r="C39" s="820"/>
      <c r="D39" s="820"/>
      <c r="E39" s="820"/>
      <c r="F39" s="821"/>
      <c r="G39" s="823" t="str">
        <f>IF(BW39&gt;'O3'!$BY$15,"",VLOOKUP(B39,'O3'!B44:AJ347,6,FALSE))</f>
        <v/>
      </c>
      <c r="H39" s="823"/>
      <c r="I39" s="823"/>
      <c r="J39" s="823"/>
      <c r="K39" s="823"/>
      <c r="L39" s="823"/>
      <c r="M39" s="823"/>
      <c r="N39" s="823"/>
      <c r="O39" s="823"/>
      <c r="P39" s="823"/>
      <c r="Q39" s="823"/>
      <c r="R39" s="823"/>
      <c r="S39" s="823"/>
      <c r="T39" s="823"/>
      <c r="U39" s="823"/>
      <c r="V39" s="823"/>
      <c r="W39" s="823"/>
      <c r="X39" s="823"/>
      <c r="Y39" s="823"/>
      <c r="Z39" s="823"/>
      <c r="AA39" s="823"/>
      <c r="AB39" s="823"/>
      <c r="AC39" s="823"/>
      <c r="AD39" s="823"/>
      <c r="AE39" s="824" t="str">
        <f>IF(BW39&gt;'O3'!$BY$15,"",VLOOKUP(B39,'O3'!B44:AJ347,28,FALSE))</f>
        <v/>
      </c>
      <c r="AF39" s="824"/>
      <c r="AG39" s="824"/>
      <c r="AH39" s="822" t="str">
        <f>IF(BW39&gt;'O3'!$BY$15,"",VLOOKUP(B39,'O3'!B44:AJ347,31,FALSE))</f>
        <v/>
      </c>
      <c r="AI39" s="822"/>
      <c r="AJ39" s="822"/>
      <c r="AK39" s="822"/>
      <c r="AL39" s="822"/>
      <c r="AM39" s="650">
        <f t="shared" si="1"/>
        <v>0</v>
      </c>
      <c r="AN39" s="650"/>
      <c r="AO39" s="650"/>
      <c r="AP39" s="650"/>
      <c r="AQ39" s="650"/>
      <c r="AR39" s="650"/>
      <c r="AS39" s="650"/>
      <c r="AT39" s="650">
        <f>ROUND(SUMIF('O3'!$BV$15:$BV$318,B39,'O3'!$CA$15:$CA$318),2)</f>
        <v>0</v>
      </c>
      <c r="AU39" s="650"/>
      <c r="AV39" s="650"/>
      <c r="AW39" s="650"/>
      <c r="AX39" s="650"/>
      <c r="AY39" s="650"/>
      <c r="AZ39" s="650"/>
      <c r="BA39" s="650">
        <f>ROUND(SUMIF('O3'!$BV$15:$BV$318,B39,'O3'!$CB$15:$CB$318),2)</f>
        <v>0</v>
      </c>
      <c r="BB39" s="650"/>
      <c r="BC39" s="650"/>
      <c r="BD39" s="650"/>
      <c r="BE39" s="650"/>
      <c r="BF39" s="650"/>
      <c r="BG39" s="650"/>
      <c r="BH39" s="650">
        <f>ROUND(SUMIF('O3'!$BV$15:$BV$318,B39,'O3'!$CC$15:$CC$318),2)</f>
        <v>0</v>
      </c>
      <c r="BI39" s="650"/>
      <c r="BJ39" s="650"/>
      <c r="BK39" s="650"/>
      <c r="BL39" s="650"/>
      <c r="BM39" s="650"/>
      <c r="BN39" s="650"/>
      <c r="BO39" s="650">
        <f>SUMIF('O3'!$BV$15:$BV$318,B39,'O3'!$CD$15:$CD$318)</f>
        <v>0</v>
      </c>
      <c r="BP39" s="650"/>
      <c r="BQ39" s="650"/>
      <c r="BR39" s="650"/>
      <c r="BS39" s="650"/>
      <c r="BT39" s="650"/>
      <c r="BU39" s="650"/>
      <c r="BV39" s="311">
        <f t="shared" si="0"/>
        <v>0</v>
      </c>
      <c r="BW39" s="29">
        <v>30</v>
      </c>
      <c r="BX39" s="113"/>
      <c r="BY39" s="74"/>
      <c r="BZ39" s="112"/>
      <c r="CA39" s="74"/>
    </row>
    <row r="40" spans="1:79" ht="9.9499999999999993" customHeight="1">
      <c r="A40" s="8"/>
      <c r="B40" s="819" t="str">
        <f>IF(BW40&gt;'O3'!$BY$15,"",SMALL('O3'!$BX$15:$BX$318,BW40))</f>
        <v/>
      </c>
      <c r="C40" s="820"/>
      <c r="D40" s="820"/>
      <c r="E40" s="820"/>
      <c r="F40" s="821"/>
      <c r="G40" s="823" t="str">
        <f>IF(BW40&gt;'O3'!$BY$15,"",VLOOKUP(B40,'O3'!B45:AJ348,6,FALSE))</f>
        <v/>
      </c>
      <c r="H40" s="823"/>
      <c r="I40" s="823"/>
      <c r="J40" s="823"/>
      <c r="K40" s="823"/>
      <c r="L40" s="823"/>
      <c r="M40" s="823"/>
      <c r="N40" s="823"/>
      <c r="O40" s="823"/>
      <c r="P40" s="823"/>
      <c r="Q40" s="823"/>
      <c r="R40" s="823"/>
      <c r="S40" s="823"/>
      <c r="T40" s="823"/>
      <c r="U40" s="823"/>
      <c r="V40" s="823"/>
      <c r="W40" s="823"/>
      <c r="X40" s="823"/>
      <c r="Y40" s="823"/>
      <c r="Z40" s="823"/>
      <c r="AA40" s="823"/>
      <c r="AB40" s="823"/>
      <c r="AC40" s="823"/>
      <c r="AD40" s="823"/>
      <c r="AE40" s="824" t="str">
        <f>IF(BW40&gt;'O3'!$BY$15,"",VLOOKUP(B40,'O3'!B45:AJ348,28,FALSE))</f>
        <v/>
      </c>
      <c r="AF40" s="824"/>
      <c r="AG40" s="824"/>
      <c r="AH40" s="822" t="str">
        <f>IF(BW40&gt;'O3'!$BY$15,"",VLOOKUP(B40,'O3'!B45:AJ348,31,FALSE))</f>
        <v/>
      </c>
      <c r="AI40" s="822"/>
      <c r="AJ40" s="822"/>
      <c r="AK40" s="822"/>
      <c r="AL40" s="822"/>
      <c r="AM40" s="650">
        <f t="shared" si="1"/>
        <v>0</v>
      </c>
      <c r="AN40" s="650"/>
      <c r="AO40" s="650"/>
      <c r="AP40" s="650"/>
      <c r="AQ40" s="650"/>
      <c r="AR40" s="650"/>
      <c r="AS40" s="650"/>
      <c r="AT40" s="650">
        <f>ROUND(SUMIF('O3'!$BV$15:$BV$318,B40,'O3'!$CA$15:$CA$318),2)</f>
        <v>0</v>
      </c>
      <c r="AU40" s="650"/>
      <c r="AV40" s="650"/>
      <c r="AW40" s="650"/>
      <c r="AX40" s="650"/>
      <c r="AY40" s="650"/>
      <c r="AZ40" s="650"/>
      <c r="BA40" s="650">
        <f>ROUND(SUMIF('O3'!$BV$15:$BV$318,B40,'O3'!$CB$15:$CB$318),2)</f>
        <v>0</v>
      </c>
      <c r="BB40" s="650"/>
      <c r="BC40" s="650"/>
      <c r="BD40" s="650"/>
      <c r="BE40" s="650"/>
      <c r="BF40" s="650"/>
      <c r="BG40" s="650"/>
      <c r="BH40" s="650">
        <f>ROUND(SUMIF('O3'!$BV$15:$BV$318,B40,'O3'!$CC$15:$CC$318),2)</f>
        <v>0</v>
      </c>
      <c r="BI40" s="650"/>
      <c r="BJ40" s="650"/>
      <c r="BK40" s="650"/>
      <c r="BL40" s="650"/>
      <c r="BM40" s="650"/>
      <c r="BN40" s="650"/>
      <c r="BO40" s="650">
        <f>SUMIF('O3'!$BV$15:$BV$318,B40,'O3'!$CD$15:$CD$318)</f>
        <v>0</v>
      </c>
      <c r="BP40" s="650"/>
      <c r="BQ40" s="650"/>
      <c r="BR40" s="650"/>
      <c r="BS40" s="650"/>
      <c r="BT40" s="650"/>
      <c r="BU40" s="650"/>
      <c r="BV40" s="311">
        <f t="shared" si="0"/>
        <v>0</v>
      </c>
      <c r="BW40" s="29">
        <v>31</v>
      </c>
      <c r="BX40" s="113"/>
      <c r="BY40" s="74"/>
      <c r="BZ40" s="112"/>
      <c r="CA40" s="74"/>
    </row>
    <row r="41" spans="1:79" ht="9.9499999999999993" customHeight="1">
      <c r="A41" s="8"/>
      <c r="B41" s="819" t="str">
        <f>IF(BW41&gt;'O3'!$BY$15,"",SMALL('O3'!$BX$15:$BX$318,BW41))</f>
        <v/>
      </c>
      <c r="C41" s="820"/>
      <c r="D41" s="820"/>
      <c r="E41" s="820"/>
      <c r="F41" s="821"/>
      <c r="G41" s="823" t="str">
        <f>IF(BW41&gt;'O3'!$BY$15,"",VLOOKUP(B41,'O3'!B46:AJ349,6,FALSE))</f>
        <v/>
      </c>
      <c r="H41" s="823"/>
      <c r="I41" s="823"/>
      <c r="J41" s="823"/>
      <c r="K41" s="823"/>
      <c r="L41" s="823"/>
      <c r="M41" s="823"/>
      <c r="N41" s="823"/>
      <c r="O41" s="823"/>
      <c r="P41" s="823"/>
      <c r="Q41" s="823"/>
      <c r="R41" s="823"/>
      <c r="S41" s="823"/>
      <c r="T41" s="823"/>
      <c r="U41" s="823"/>
      <c r="V41" s="823"/>
      <c r="W41" s="823"/>
      <c r="X41" s="823"/>
      <c r="Y41" s="823"/>
      <c r="Z41" s="823"/>
      <c r="AA41" s="823"/>
      <c r="AB41" s="823"/>
      <c r="AC41" s="823"/>
      <c r="AD41" s="823"/>
      <c r="AE41" s="824" t="str">
        <f>IF(BW41&gt;'O3'!$BY$15,"",VLOOKUP(B41,'O3'!B46:AJ349,28,FALSE))</f>
        <v/>
      </c>
      <c r="AF41" s="824"/>
      <c r="AG41" s="824"/>
      <c r="AH41" s="822" t="str">
        <f>IF(BW41&gt;'O3'!$BY$15,"",VLOOKUP(B41,'O3'!B46:AJ349,31,FALSE))</f>
        <v/>
      </c>
      <c r="AI41" s="822"/>
      <c r="AJ41" s="822"/>
      <c r="AK41" s="822"/>
      <c r="AL41" s="822"/>
      <c r="AM41" s="650">
        <f t="shared" si="1"/>
        <v>0</v>
      </c>
      <c r="AN41" s="650"/>
      <c r="AO41" s="650"/>
      <c r="AP41" s="650"/>
      <c r="AQ41" s="650"/>
      <c r="AR41" s="650"/>
      <c r="AS41" s="650"/>
      <c r="AT41" s="650">
        <f>ROUND(SUMIF('O3'!$BV$15:$BV$318,B41,'O3'!$CA$15:$CA$318),2)</f>
        <v>0</v>
      </c>
      <c r="AU41" s="650"/>
      <c r="AV41" s="650"/>
      <c r="AW41" s="650"/>
      <c r="AX41" s="650"/>
      <c r="AY41" s="650"/>
      <c r="AZ41" s="650"/>
      <c r="BA41" s="650">
        <f>ROUND(SUMIF('O3'!$BV$15:$BV$318,B41,'O3'!$CB$15:$CB$318),2)</f>
        <v>0</v>
      </c>
      <c r="BB41" s="650"/>
      <c r="BC41" s="650"/>
      <c r="BD41" s="650"/>
      <c r="BE41" s="650"/>
      <c r="BF41" s="650"/>
      <c r="BG41" s="650"/>
      <c r="BH41" s="650">
        <f>ROUND(SUMIF('O3'!$BV$15:$BV$318,B41,'O3'!$CC$15:$CC$318),2)</f>
        <v>0</v>
      </c>
      <c r="BI41" s="650"/>
      <c r="BJ41" s="650"/>
      <c r="BK41" s="650"/>
      <c r="BL41" s="650"/>
      <c r="BM41" s="650"/>
      <c r="BN41" s="650"/>
      <c r="BO41" s="650">
        <f>SUMIF('O3'!$BV$15:$BV$318,B41,'O3'!$CD$15:$CD$318)</f>
        <v>0</v>
      </c>
      <c r="BP41" s="650"/>
      <c r="BQ41" s="650"/>
      <c r="BR41" s="650"/>
      <c r="BS41" s="650"/>
      <c r="BT41" s="650"/>
      <c r="BU41" s="650"/>
      <c r="BV41" s="311">
        <f t="shared" si="0"/>
        <v>0</v>
      </c>
      <c r="BW41" s="29">
        <v>32</v>
      </c>
      <c r="BX41" s="113"/>
      <c r="BY41" s="74"/>
      <c r="BZ41" s="112"/>
      <c r="CA41" s="74"/>
    </row>
    <row r="42" spans="1:79" ht="9.9499999999999993" customHeight="1">
      <c r="A42" s="8"/>
      <c r="B42" s="819" t="str">
        <f>IF(BW42&gt;'O3'!$BY$15,"",SMALL('O3'!$BX$15:$BX$318,BW42))</f>
        <v/>
      </c>
      <c r="C42" s="820"/>
      <c r="D42" s="820"/>
      <c r="E42" s="820"/>
      <c r="F42" s="821"/>
      <c r="G42" s="823" t="str">
        <f>IF(BW42&gt;'O3'!$BY$15,"",VLOOKUP(B42,'O3'!B47:AJ350,6,FALSE))</f>
        <v/>
      </c>
      <c r="H42" s="823"/>
      <c r="I42" s="823"/>
      <c r="J42" s="823"/>
      <c r="K42" s="823"/>
      <c r="L42" s="823"/>
      <c r="M42" s="823"/>
      <c r="N42" s="823"/>
      <c r="O42" s="823"/>
      <c r="P42" s="823"/>
      <c r="Q42" s="823"/>
      <c r="R42" s="823"/>
      <c r="S42" s="823"/>
      <c r="T42" s="823"/>
      <c r="U42" s="823"/>
      <c r="V42" s="823"/>
      <c r="W42" s="823"/>
      <c r="X42" s="823"/>
      <c r="Y42" s="823"/>
      <c r="Z42" s="823"/>
      <c r="AA42" s="823"/>
      <c r="AB42" s="823"/>
      <c r="AC42" s="823"/>
      <c r="AD42" s="823"/>
      <c r="AE42" s="824" t="str">
        <f>IF(BW42&gt;'O3'!$BY$15,"",VLOOKUP(B42,'O3'!B47:AJ350,28,FALSE))</f>
        <v/>
      </c>
      <c r="AF42" s="824"/>
      <c r="AG42" s="824"/>
      <c r="AH42" s="822" t="str">
        <f>IF(BW42&gt;'O3'!$BY$15,"",VLOOKUP(B42,'O3'!B47:AJ350,31,FALSE))</f>
        <v/>
      </c>
      <c r="AI42" s="822"/>
      <c r="AJ42" s="822"/>
      <c r="AK42" s="822"/>
      <c r="AL42" s="822"/>
      <c r="AM42" s="650">
        <f t="shared" si="1"/>
        <v>0</v>
      </c>
      <c r="AN42" s="650"/>
      <c r="AO42" s="650"/>
      <c r="AP42" s="650"/>
      <c r="AQ42" s="650"/>
      <c r="AR42" s="650"/>
      <c r="AS42" s="650"/>
      <c r="AT42" s="650">
        <f>ROUND(SUMIF('O3'!$BV$15:$BV$318,B42,'O3'!$CA$15:$CA$318),2)</f>
        <v>0</v>
      </c>
      <c r="AU42" s="650"/>
      <c r="AV42" s="650"/>
      <c r="AW42" s="650"/>
      <c r="AX42" s="650"/>
      <c r="AY42" s="650"/>
      <c r="AZ42" s="650"/>
      <c r="BA42" s="650">
        <f>ROUND(SUMIF('O3'!$BV$15:$BV$318,B42,'O3'!$CB$15:$CB$318),2)</f>
        <v>0</v>
      </c>
      <c r="BB42" s="650"/>
      <c r="BC42" s="650"/>
      <c r="BD42" s="650"/>
      <c r="BE42" s="650"/>
      <c r="BF42" s="650"/>
      <c r="BG42" s="650"/>
      <c r="BH42" s="650">
        <f>ROUND(SUMIF('O3'!$BV$15:$BV$318,B42,'O3'!$CC$15:$CC$318),2)</f>
        <v>0</v>
      </c>
      <c r="BI42" s="650"/>
      <c r="BJ42" s="650"/>
      <c r="BK42" s="650"/>
      <c r="BL42" s="650"/>
      <c r="BM42" s="650"/>
      <c r="BN42" s="650"/>
      <c r="BO42" s="650">
        <f>SUMIF('O3'!$BV$15:$BV$318,B42,'O3'!$CD$15:$CD$318)</f>
        <v>0</v>
      </c>
      <c r="BP42" s="650"/>
      <c r="BQ42" s="650"/>
      <c r="BR42" s="650"/>
      <c r="BS42" s="650"/>
      <c r="BT42" s="650"/>
      <c r="BU42" s="650"/>
      <c r="BV42" s="311">
        <f t="shared" si="0"/>
        <v>0</v>
      </c>
      <c r="BW42" s="29">
        <v>33</v>
      </c>
      <c r="BX42" s="113"/>
      <c r="BY42" s="74"/>
      <c r="BZ42" s="112"/>
      <c r="CA42" s="74"/>
    </row>
    <row r="43" spans="1:79" ht="9.9499999999999993" customHeight="1">
      <c r="A43" s="8"/>
      <c r="B43" s="819" t="str">
        <f>IF(BW43&gt;'O3'!$BY$15,"",SMALL('O3'!$BX$15:$BX$318,BW43))</f>
        <v/>
      </c>
      <c r="C43" s="820"/>
      <c r="D43" s="820"/>
      <c r="E43" s="820"/>
      <c r="F43" s="821"/>
      <c r="G43" s="823" t="str">
        <f>IF(BW43&gt;'O3'!$BY$15,"",VLOOKUP(B43,'O3'!B48:AJ351,6,FALSE))</f>
        <v/>
      </c>
      <c r="H43" s="823"/>
      <c r="I43" s="823"/>
      <c r="J43" s="823"/>
      <c r="K43" s="823"/>
      <c r="L43" s="823"/>
      <c r="M43" s="823"/>
      <c r="N43" s="823"/>
      <c r="O43" s="823"/>
      <c r="P43" s="823"/>
      <c r="Q43" s="823"/>
      <c r="R43" s="823"/>
      <c r="S43" s="823"/>
      <c r="T43" s="823"/>
      <c r="U43" s="823"/>
      <c r="V43" s="823"/>
      <c r="W43" s="823"/>
      <c r="X43" s="823"/>
      <c r="Y43" s="823"/>
      <c r="Z43" s="823"/>
      <c r="AA43" s="823"/>
      <c r="AB43" s="823"/>
      <c r="AC43" s="823"/>
      <c r="AD43" s="823"/>
      <c r="AE43" s="824" t="str">
        <f>IF(BW43&gt;'O3'!$BY$15,"",VLOOKUP(B43,'O3'!B48:AJ351,28,FALSE))</f>
        <v/>
      </c>
      <c r="AF43" s="824"/>
      <c r="AG43" s="824"/>
      <c r="AH43" s="822" t="str">
        <f>IF(BW43&gt;'O3'!$BY$15,"",VLOOKUP(B43,'O3'!B48:AJ351,31,FALSE))</f>
        <v/>
      </c>
      <c r="AI43" s="822"/>
      <c r="AJ43" s="822"/>
      <c r="AK43" s="822"/>
      <c r="AL43" s="822"/>
      <c r="AM43" s="650">
        <f t="shared" si="1"/>
        <v>0</v>
      </c>
      <c r="AN43" s="650"/>
      <c r="AO43" s="650"/>
      <c r="AP43" s="650"/>
      <c r="AQ43" s="650"/>
      <c r="AR43" s="650"/>
      <c r="AS43" s="650"/>
      <c r="AT43" s="650">
        <f>ROUND(SUMIF('O3'!$BV$15:$BV$318,B43,'O3'!$CA$15:$CA$318),2)</f>
        <v>0</v>
      </c>
      <c r="AU43" s="650"/>
      <c r="AV43" s="650"/>
      <c r="AW43" s="650"/>
      <c r="AX43" s="650"/>
      <c r="AY43" s="650"/>
      <c r="AZ43" s="650"/>
      <c r="BA43" s="650">
        <f>ROUND(SUMIF('O3'!$BV$15:$BV$318,B43,'O3'!$CB$15:$CB$318),2)</f>
        <v>0</v>
      </c>
      <c r="BB43" s="650"/>
      <c r="BC43" s="650"/>
      <c r="BD43" s="650"/>
      <c r="BE43" s="650"/>
      <c r="BF43" s="650"/>
      <c r="BG43" s="650"/>
      <c r="BH43" s="650">
        <f>ROUND(SUMIF('O3'!$BV$15:$BV$318,B43,'O3'!$CC$15:$CC$318),2)</f>
        <v>0</v>
      </c>
      <c r="BI43" s="650"/>
      <c r="BJ43" s="650"/>
      <c r="BK43" s="650"/>
      <c r="BL43" s="650"/>
      <c r="BM43" s="650"/>
      <c r="BN43" s="650"/>
      <c r="BO43" s="650">
        <f>SUMIF('O3'!$BV$15:$BV$318,B43,'O3'!$CD$15:$CD$318)</f>
        <v>0</v>
      </c>
      <c r="BP43" s="650"/>
      <c r="BQ43" s="650"/>
      <c r="BR43" s="650"/>
      <c r="BS43" s="650"/>
      <c r="BT43" s="650"/>
      <c r="BU43" s="650"/>
      <c r="BV43" s="311">
        <f t="shared" si="0"/>
        <v>0</v>
      </c>
      <c r="BW43" s="29">
        <v>34</v>
      </c>
      <c r="BX43" s="113"/>
      <c r="BY43" s="74"/>
      <c r="BZ43" s="112"/>
      <c r="CA43" s="74"/>
    </row>
    <row r="44" spans="1:79" ht="9.9499999999999993" customHeight="1">
      <c r="A44" s="8"/>
      <c r="B44" s="819" t="str">
        <f>IF(BW44&gt;'O3'!$BY$15,"",SMALL('O3'!$BX$15:$BX$318,BW44))</f>
        <v/>
      </c>
      <c r="C44" s="820"/>
      <c r="D44" s="820"/>
      <c r="E44" s="820"/>
      <c r="F44" s="821"/>
      <c r="G44" s="823" t="str">
        <f>IF(BW44&gt;'O3'!$BY$15,"",VLOOKUP(B44,'O3'!B49:AJ352,6,FALSE))</f>
        <v/>
      </c>
      <c r="H44" s="823"/>
      <c r="I44" s="823"/>
      <c r="J44" s="823"/>
      <c r="K44" s="823"/>
      <c r="L44" s="823"/>
      <c r="M44" s="823"/>
      <c r="N44" s="823"/>
      <c r="O44" s="823"/>
      <c r="P44" s="823"/>
      <c r="Q44" s="823"/>
      <c r="R44" s="823"/>
      <c r="S44" s="823"/>
      <c r="T44" s="823"/>
      <c r="U44" s="823"/>
      <c r="V44" s="823"/>
      <c r="W44" s="823"/>
      <c r="X44" s="823"/>
      <c r="Y44" s="823"/>
      <c r="Z44" s="823"/>
      <c r="AA44" s="823"/>
      <c r="AB44" s="823"/>
      <c r="AC44" s="823"/>
      <c r="AD44" s="823"/>
      <c r="AE44" s="824" t="str">
        <f>IF(BW44&gt;'O3'!$BY$15,"",VLOOKUP(B44,'O3'!B49:AJ352,28,FALSE))</f>
        <v/>
      </c>
      <c r="AF44" s="824"/>
      <c r="AG44" s="824"/>
      <c r="AH44" s="822" t="str">
        <f>IF(BW44&gt;'O3'!$BY$15,"",VLOOKUP(B44,'O3'!B49:AJ352,31,FALSE))</f>
        <v/>
      </c>
      <c r="AI44" s="822"/>
      <c r="AJ44" s="822"/>
      <c r="AK44" s="822"/>
      <c r="AL44" s="822"/>
      <c r="AM44" s="650">
        <f t="shared" si="1"/>
        <v>0</v>
      </c>
      <c r="AN44" s="650"/>
      <c r="AO44" s="650"/>
      <c r="AP44" s="650"/>
      <c r="AQ44" s="650"/>
      <c r="AR44" s="650"/>
      <c r="AS44" s="650"/>
      <c r="AT44" s="650">
        <f>ROUND(SUMIF('O3'!$BV$15:$BV$318,B44,'O3'!$CA$15:$CA$318),2)</f>
        <v>0</v>
      </c>
      <c r="AU44" s="650"/>
      <c r="AV44" s="650"/>
      <c r="AW44" s="650"/>
      <c r="AX44" s="650"/>
      <c r="AY44" s="650"/>
      <c r="AZ44" s="650"/>
      <c r="BA44" s="650">
        <f>ROUND(SUMIF('O3'!$BV$15:$BV$318,B44,'O3'!$CB$15:$CB$318),2)</f>
        <v>0</v>
      </c>
      <c r="BB44" s="650"/>
      <c r="BC44" s="650"/>
      <c r="BD44" s="650"/>
      <c r="BE44" s="650"/>
      <c r="BF44" s="650"/>
      <c r="BG44" s="650"/>
      <c r="BH44" s="650">
        <f>ROUND(SUMIF('O3'!$BV$15:$BV$318,B44,'O3'!$CC$15:$CC$318),2)</f>
        <v>0</v>
      </c>
      <c r="BI44" s="650"/>
      <c r="BJ44" s="650"/>
      <c r="BK44" s="650"/>
      <c r="BL44" s="650"/>
      <c r="BM44" s="650"/>
      <c r="BN44" s="650"/>
      <c r="BO44" s="650">
        <f>SUMIF('O3'!$BV$15:$BV$318,B44,'O3'!$CD$15:$CD$318)</f>
        <v>0</v>
      </c>
      <c r="BP44" s="650"/>
      <c r="BQ44" s="650"/>
      <c r="BR44" s="650"/>
      <c r="BS44" s="650"/>
      <c r="BT44" s="650"/>
      <c r="BU44" s="650"/>
      <c r="BV44" s="311">
        <f t="shared" si="0"/>
        <v>0</v>
      </c>
      <c r="BW44" s="29">
        <v>35</v>
      </c>
      <c r="BX44" s="113"/>
      <c r="BY44" s="74"/>
      <c r="BZ44" s="112"/>
      <c r="CA44" s="74"/>
    </row>
    <row r="45" spans="1:79" s="17" customFormat="1" ht="9.9499999999999993" customHeight="1">
      <c r="A45" s="114"/>
      <c r="B45" s="819" t="str">
        <f>IF(BW45&gt;'O3'!$BY$15,"",SMALL('O3'!$BX$15:$BX$318,BW45))</f>
        <v/>
      </c>
      <c r="C45" s="820"/>
      <c r="D45" s="820"/>
      <c r="E45" s="820"/>
      <c r="F45" s="821"/>
      <c r="G45" s="823" t="str">
        <f>IF(BW45&gt;'O3'!$BY$15,"",VLOOKUP(B45,'O3'!B50:AJ353,6,FALSE))</f>
        <v/>
      </c>
      <c r="H45" s="823"/>
      <c r="I45" s="823"/>
      <c r="J45" s="823"/>
      <c r="K45" s="823"/>
      <c r="L45" s="823"/>
      <c r="M45" s="823"/>
      <c r="N45" s="823"/>
      <c r="O45" s="823"/>
      <c r="P45" s="823"/>
      <c r="Q45" s="823"/>
      <c r="R45" s="823"/>
      <c r="S45" s="823"/>
      <c r="T45" s="823"/>
      <c r="U45" s="823"/>
      <c r="V45" s="823"/>
      <c r="W45" s="823"/>
      <c r="X45" s="823"/>
      <c r="Y45" s="823"/>
      <c r="Z45" s="823"/>
      <c r="AA45" s="823"/>
      <c r="AB45" s="823"/>
      <c r="AC45" s="823"/>
      <c r="AD45" s="823"/>
      <c r="AE45" s="824" t="str">
        <f>IF(BW45&gt;'O3'!$BY$15,"",VLOOKUP(B45,'O3'!B50:AJ353,28,FALSE))</f>
        <v/>
      </c>
      <c r="AF45" s="824"/>
      <c r="AG45" s="824"/>
      <c r="AH45" s="822" t="str">
        <f>IF(BW45&gt;'O3'!$BY$15,"",VLOOKUP(B45,'O3'!B50:AJ353,31,FALSE))</f>
        <v/>
      </c>
      <c r="AI45" s="822"/>
      <c r="AJ45" s="822"/>
      <c r="AK45" s="822"/>
      <c r="AL45" s="822"/>
      <c r="AM45" s="650">
        <f t="shared" si="1"/>
        <v>0</v>
      </c>
      <c r="AN45" s="650"/>
      <c r="AO45" s="650"/>
      <c r="AP45" s="650"/>
      <c r="AQ45" s="650"/>
      <c r="AR45" s="650"/>
      <c r="AS45" s="650"/>
      <c r="AT45" s="650">
        <f>ROUND(SUMIF('O3'!$BV$15:$BV$318,B45,'O3'!$CA$15:$CA$318),2)</f>
        <v>0</v>
      </c>
      <c r="AU45" s="650"/>
      <c r="AV45" s="650"/>
      <c r="AW45" s="650"/>
      <c r="AX45" s="650"/>
      <c r="AY45" s="650"/>
      <c r="AZ45" s="650"/>
      <c r="BA45" s="650">
        <f>ROUND(SUMIF('O3'!$BV$15:$BV$318,B45,'O3'!$CB$15:$CB$318),2)</f>
        <v>0</v>
      </c>
      <c r="BB45" s="650"/>
      <c r="BC45" s="650"/>
      <c r="BD45" s="650"/>
      <c r="BE45" s="650"/>
      <c r="BF45" s="650"/>
      <c r="BG45" s="650"/>
      <c r="BH45" s="650">
        <f>ROUND(SUMIF('O3'!$BV$15:$BV$318,B45,'O3'!$CC$15:$CC$318),2)</f>
        <v>0</v>
      </c>
      <c r="BI45" s="650"/>
      <c r="BJ45" s="650"/>
      <c r="BK45" s="650"/>
      <c r="BL45" s="650"/>
      <c r="BM45" s="650"/>
      <c r="BN45" s="650"/>
      <c r="BO45" s="650">
        <f>SUMIF('O3'!$BV$15:$BV$318,B45,'O3'!$CD$15:$CD$318)</f>
        <v>0</v>
      </c>
      <c r="BP45" s="650"/>
      <c r="BQ45" s="650"/>
      <c r="BR45" s="650"/>
      <c r="BS45" s="650"/>
      <c r="BT45" s="650"/>
      <c r="BU45" s="650"/>
      <c r="BV45" s="311">
        <f t="shared" si="0"/>
        <v>0</v>
      </c>
      <c r="BW45" s="29">
        <v>36</v>
      </c>
      <c r="BX45" s="113"/>
      <c r="BY45" s="74"/>
      <c r="BZ45" s="112"/>
      <c r="CA45" s="74"/>
    </row>
    <row r="46" spans="1:79" ht="9.9499999999999993" customHeight="1">
      <c r="A46" s="8"/>
      <c r="B46" s="819" t="str">
        <f>IF(BW46&gt;'O3'!$BY$15,"",SMALL('O3'!$BX$15:$BX$318,BW46))</f>
        <v/>
      </c>
      <c r="C46" s="820"/>
      <c r="D46" s="820"/>
      <c r="E46" s="820"/>
      <c r="F46" s="821"/>
      <c r="G46" s="823" t="str">
        <f>IF(BW46&gt;'O3'!$BY$15,"",VLOOKUP(B46,'O3'!B51:AJ354,6,FALSE))</f>
        <v/>
      </c>
      <c r="H46" s="823"/>
      <c r="I46" s="823"/>
      <c r="J46" s="823"/>
      <c r="K46" s="823"/>
      <c r="L46" s="823"/>
      <c r="M46" s="823"/>
      <c r="N46" s="823"/>
      <c r="O46" s="823"/>
      <c r="P46" s="823"/>
      <c r="Q46" s="823"/>
      <c r="R46" s="823"/>
      <c r="S46" s="823"/>
      <c r="T46" s="823"/>
      <c r="U46" s="823"/>
      <c r="V46" s="823"/>
      <c r="W46" s="823"/>
      <c r="X46" s="823"/>
      <c r="Y46" s="823"/>
      <c r="Z46" s="823"/>
      <c r="AA46" s="823"/>
      <c r="AB46" s="823"/>
      <c r="AC46" s="823"/>
      <c r="AD46" s="823"/>
      <c r="AE46" s="824" t="str">
        <f>IF(BW46&gt;'O3'!$BY$15,"",VLOOKUP(B46,'O3'!B51:AJ354,28,FALSE))</f>
        <v/>
      </c>
      <c r="AF46" s="824"/>
      <c r="AG46" s="824"/>
      <c r="AH46" s="822" t="str">
        <f>IF(BW46&gt;'O3'!$BY$15,"",VLOOKUP(B46,'O3'!B51:AJ354,31,FALSE))</f>
        <v/>
      </c>
      <c r="AI46" s="822"/>
      <c r="AJ46" s="822"/>
      <c r="AK46" s="822"/>
      <c r="AL46" s="822"/>
      <c r="AM46" s="650">
        <f t="shared" si="1"/>
        <v>0</v>
      </c>
      <c r="AN46" s="650"/>
      <c r="AO46" s="650"/>
      <c r="AP46" s="650"/>
      <c r="AQ46" s="650"/>
      <c r="AR46" s="650"/>
      <c r="AS46" s="650"/>
      <c r="AT46" s="650">
        <f>ROUND(SUMIF('O3'!$BV$15:$BV$318,B46,'O3'!$CA$15:$CA$318),2)</f>
        <v>0</v>
      </c>
      <c r="AU46" s="650"/>
      <c r="AV46" s="650"/>
      <c r="AW46" s="650"/>
      <c r="AX46" s="650"/>
      <c r="AY46" s="650"/>
      <c r="AZ46" s="650"/>
      <c r="BA46" s="650">
        <f>ROUND(SUMIF('O3'!$BV$15:$BV$318,B46,'O3'!$CB$15:$CB$318),2)</f>
        <v>0</v>
      </c>
      <c r="BB46" s="650"/>
      <c r="BC46" s="650"/>
      <c r="BD46" s="650"/>
      <c r="BE46" s="650"/>
      <c r="BF46" s="650"/>
      <c r="BG46" s="650"/>
      <c r="BH46" s="650">
        <f>ROUND(SUMIF('O3'!$BV$15:$BV$318,B46,'O3'!$CC$15:$CC$318),2)</f>
        <v>0</v>
      </c>
      <c r="BI46" s="650"/>
      <c r="BJ46" s="650"/>
      <c r="BK46" s="650"/>
      <c r="BL46" s="650"/>
      <c r="BM46" s="650"/>
      <c r="BN46" s="650"/>
      <c r="BO46" s="650">
        <f>SUMIF('O3'!$BV$15:$BV$318,B46,'O3'!$CD$15:$CD$318)</f>
        <v>0</v>
      </c>
      <c r="BP46" s="650"/>
      <c r="BQ46" s="650"/>
      <c r="BR46" s="650"/>
      <c r="BS46" s="650"/>
      <c r="BT46" s="650"/>
      <c r="BU46" s="650"/>
      <c r="BV46" s="311">
        <f t="shared" si="0"/>
        <v>0</v>
      </c>
      <c r="BW46" s="29">
        <v>37</v>
      </c>
      <c r="BX46" s="113"/>
      <c r="BY46" s="74"/>
      <c r="BZ46" s="112"/>
      <c r="CA46" s="74"/>
    </row>
    <row r="47" spans="1:79" ht="9.9499999999999993" customHeight="1">
      <c r="A47" s="8"/>
      <c r="B47" s="819" t="str">
        <f>IF(BW47&gt;'O3'!$BY$15,"",SMALL('O3'!$BX$15:$BX$318,BW47))</f>
        <v/>
      </c>
      <c r="C47" s="820"/>
      <c r="D47" s="820"/>
      <c r="E47" s="820"/>
      <c r="F47" s="821"/>
      <c r="G47" s="823" t="str">
        <f>IF(BW47&gt;'O3'!$BY$15,"",VLOOKUP(B47,'O3'!B52:AJ355,6,FALSE))</f>
        <v/>
      </c>
      <c r="H47" s="823"/>
      <c r="I47" s="823"/>
      <c r="J47" s="823"/>
      <c r="K47" s="823"/>
      <c r="L47" s="823"/>
      <c r="M47" s="823"/>
      <c r="N47" s="823"/>
      <c r="O47" s="823"/>
      <c r="P47" s="823"/>
      <c r="Q47" s="823"/>
      <c r="R47" s="823"/>
      <c r="S47" s="823"/>
      <c r="T47" s="823"/>
      <c r="U47" s="823"/>
      <c r="V47" s="823"/>
      <c r="W47" s="823"/>
      <c r="X47" s="823"/>
      <c r="Y47" s="823"/>
      <c r="Z47" s="823"/>
      <c r="AA47" s="823"/>
      <c r="AB47" s="823"/>
      <c r="AC47" s="823"/>
      <c r="AD47" s="823"/>
      <c r="AE47" s="824" t="str">
        <f>IF(BW47&gt;'O3'!$BY$15,"",VLOOKUP(B47,'O3'!B52:AJ355,28,FALSE))</f>
        <v/>
      </c>
      <c r="AF47" s="824"/>
      <c r="AG47" s="824"/>
      <c r="AH47" s="822" t="str">
        <f>IF(BW47&gt;'O3'!$BY$15,"",VLOOKUP(B47,'O3'!B52:AJ355,31,FALSE))</f>
        <v/>
      </c>
      <c r="AI47" s="822"/>
      <c r="AJ47" s="822"/>
      <c r="AK47" s="822"/>
      <c r="AL47" s="822"/>
      <c r="AM47" s="650">
        <f t="shared" si="1"/>
        <v>0</v>
      </c>
      <c r="AN47" s="650"/>
      <c r="AO47" s="650"/>
      <c r="AP47" s="650"/>
      <c r="AQ47" s="650"/>
      <c r="AR47" s="650"/>
      <c r="AS47" s="650"/>
      <c r="AT47" s="650">
        <f>ROUND(SUMIF('O3'!$BV$15:$BV$318,B47,'O3'!$CA$15:$CA$318),2)</f>
        <v>0</v>
      </c>
      <c r="AU47" s="650"/>
      <c r="AV47" s="650"/>
      <c r="AW47" s="650"/>
      <c r="AX47" s="650"/>
      <c r="AY47" s="650"/>
      <c r="AZ47" s="650"/>
      <c r="BA47" s="650">
        <f>ROUND(SUMIF('O3'!$BV$15:$BV$318,B47,'O3'!$CB$15:$CB$318),2)</f>
        <v>0</v>
      </c>
      <c r="BB47" s="650"/>
      <c r="BC47" s="650"/>
      <c r="BD47" s="650"/>
      <c r="BE47" s="650"/>
      <c r="BF47" s="650"/>
      <c r="BG47" s="650"/>
      <c r="BH47" s="650">
        <f>ROUND(SUMIF('O3'!$BV$15:$BV$318,B47,'O3'!$CC$15:$CC$318),2)</f>
        <v>0</v>
      </c>
      <c r="BI47" s="650"/>
      <c r="BJ47" s="650"/>
      <c r="BK47" s="650"/>
      <c r="BL47" s="650"/>
      <c r="BM47" s="650"/>
      <c r="BN47" s="650"/>
      <c r="BO47" s="650">
        <f>SUMIF('O3'!$BV$15:$BV$318,B47,'O3'!$CD$15:$CD$318)</f>
        <v>0</v>
      </c>
      <c r="BP47" s="650"/>
      <c r="BQ47" s="650"/>
      <c r="BR47" s="650"/>
      <c r="BS47" s="650"/>
      <c r="BT47" s="650"/>
      <c r="BU47" s="650"/>
      <c r="BV47" s="311">
        <f t="shared" si="0"/>
        <v>0</v>
      </c>
      <c r="BW47" s="29">
        <v>38</v>
      </c>
      <c r="BX47" s="113"/>
      <c r="BY47" s="74"/>
      <c r="BZ47" s="112"/>
      <c r="CA47" s="74"/>
    </row>
    <row r="48" spans="1:79" ht="9.9499999999999993" customHeight="1">
      <c r="A48" s="8"/>
      <c r="B48" s="819" t="str">
        <f>IF(BW48&gt;'O3'!$BY$15,"",SMALL('O3'!$BX$15:$BX$318,BW48))</f>
        <v/>
      </c>
      <c r="C48" s="820"/>
      <c r="D48" s="820"/>
      <c r="E48" s="820"/>
      <c r="F48" s="821"/>
      <c r="G48" s="823" t="str">
        <f>IF(BW48&gt;'O3'!$BY$15,"",VLOOKUP(B48,'O3'!B53:AJ356,6,FALSE))</f>
        <v/>
      </c>
      <c r="H48" s="823"/>
      <c r="I48" s="823"/>
      <c r="J48" s="823"/>
      <c r="K48" s="823"/>
      <c r="L48" s="823"/>
      <c r="M48" s="823"/>
      <c r="N48" s="823"/>
      <c r="O48" s="823"/>
      <c r="P48" s="823"/>
      <c r="Q48" s="823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4" t="str">
        <f>IF(BW48&gt;'O3'!$BY$15,"",VLOOKUP(B48,'O3'!B53:AJ356,28,FALSE))</f>
        <v/>
      </c>
      <c r="AF48" s="824"/>
      <c r="AG48" s="824"/>
      <c r="AH48" s="822" t="str">
        <f>IF(BW48&gt;'O3'!$BY$15,"",VLOOKUP(B48,'O3'!B53:AJ356,31,FALSE))</f>
        <v/>
      </c>
      <c r="AI48" s="822"/>
      <c r="AJ48" s="822"/>
      <c r="AK48" s="822"/>
      <c r="AL48" s="822"/>
      <c r="AM48" s="650">
        <f t="shared" si="1"/>
        <v>0</v>
      </c>
      <c r="AN48" s="650"/>
      <c r="AO48" s="650"/>
      <c r="AP48" s="650"/>
      <c r="AQ48" s="650"/>
      <c r="AR48" s="650"/>
      <c r="AS48" s="650"/>
      <c r="AT48" s="650">
        <f>ROUND(SUMIF('O3'!$BV$15:$BV$318,B48,'O3'!$CA$15:$CA$318),2)</f>
        <v>0</v>
      </c>
      <c r="AU48" s="650"/>
      <c r="AV48" s="650"/>
      <c r="AW48" s="650"/>
      <c r="AX48" s="650"/>
      <c r="AY48" s="650"/>
      <c r="AZ48" s="650"/>
      <c r="BA48" s="650">
        <f>ROUND(SUMIF('O3'!$BV$15:$BV$318,B48,'O3'!$CB$15:$CB$318),2)</f>
        <v>0</v>
      </c>
      <c r="BB48" s="650"/>
      <c r="BC48" s="650"/>
      <c r="BD48" s="650"/>
      <c r="BE48" s="650"/>
      <c r="BF48" s="650"/>
      <c r="BG48" s="650"/>
      <c r="BH48" s="650">
        <f>ROUND(SUMIF('O3'!$BV$15:$BV$318,B48,'O3'!$CC$15:$CC$318),2)</f>
        <v>0</v>
      </c>
      <c r="BI48" s="650"/>
      <c r="BJ48" s="650"/>
      <c r="BK48" s="650"/>
      <c r="BL48" s="650"/>
      <c r="BM48" s="650"/>
      <c r="BN48" s="650"/>
      <c r="BO48" s="650">
        <f>SUMIF('O3'!$BV$15:$BV$318,B48,'O3'!$CD$15:$CD$318)</f>
        <v>0</v>
      </c>
      <c r="BP48" s="650"/>
      <c r="BQ48" s="650"/>
      <c r="BR48" s="650"/>
      <c r="BS48" s="650"/>
      <c r="BT48" s="650"/>
      <c r="BU48" s="650"/>
      <c r="BV48" s="311">
        <f t="shared" si="0"/>
        <v>0</v>
      </c>
      <c r="BW48" s="29">
        <v>39</v>
      </c>
      <c r="BX48" s="113"/>
      <c r="BY48" s="74"/>
      <c r="BZ48" s="112"/>
      <c r="CA48" s="74"/>
    </row>
    <row r="49" spans="1:79" ht="9.9499999999999993" customHeight="1">
      <c r="A49" s="8"/>
      <c r="B49" s="819" t="str">
        <f>IF(BW49&gt;'O3'!$BY$15,"",SMALL('O3'!$BX$15:$BX$318,BW49))</f>
        <v/>
      </c>
      <c r="C49" s="820"/>
      <c r="D49" s="820"/>
      <c r="E49" s="820"/>
      <c r="F49" s="821"/>
      <c r="G49" s="823" t="str">
        <f>IF(BW49&gt;'O3'!$BY$15,"",VLOOKUP(B49,'O3'!B54:AJ357,6,FALSE))</f>
        <v/>
      </c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5" t="str">
        <f>IF(BW49&gt;'O3'!$BY$15,"",VLOOKUP(B49,'O3'!B54:AJ357,28,FALSE))</f>
        <v/>
      </c>
      <c r="AF49" s="825"/>
      <c r="AG49" s="825"/>
      <c r="AH49" s="831" t="str">
        <f>IF(BW49&gt;'O3'!$BY$15,"",VLOOKUP(B49,'O3'!B54:AJ357,31,FALSE))</f>
        <v/>
      </c>
      <c r="AI49" s="831"/>
      <c r="AJ49" s="831"/>
      <c r="AK49" s="831"/>
      <c r="AL49" s="831"/>
      <c r="AM49" s="650">
        <f t="shared" si="1"/>
        <v>0</v>
      </c>
      <c r="AN49" s="650"/>
      <c r="AO49" s="650"/>
      <c r="AP49" s="650"/>
      <c r="AQ49" s="650"/>
      <c r="AR49" s="650"/>
      <c r="AS49" s="650"/>
      <c r="AT49" s="650">
        <f>ROUND(SUMIF('O3'!$BV$15:$BV$318,B49,'O3'!$CA$15:$CA$318),2)</f>
        <v>0</v>
      </c>
      <c r="AU49" s="650"/>
      <c r="AV49" s="650"/>
      <c r="AW49" s="650"/>
      <c r="AX49" s="650"/>
      <c r="AY49" s="650"/>
      <c r="AZ49" s="650"/>
      <c r="BA49" s="650">
        <f>ROUND(SUMIF('O3'!$BV$15:$BV$318,B49,'O3'!$CB$15:$CB$318),2)</f>
        <v>0</v>
      </c>
      <c r="BB49" s="650"/>
      <c r="BC49" s="650"/>
      <c r="BD49" s="650"/>
      <c r="BE49" s="650"/>
      <c r="BF49" s="650"/>
      <c r="BG49" s="650"/>
      <c r="BH49" s="650">
        <f>ROUND(SUMIF('O3'!$BV$15:$BV$318,B49,'O3'!$CC$15:$CC$318),2)</f>
        <v>0</v>
      </c>
      <c r="BI49" s="650"/>
      <c r="BJ49" s="650"/>
      <c r="BK49" s="650"/>
      <c r="BL49" s="650"/>
      <c r="BM49" s="650"/>
      <c r="BN49" s="650"/>
      <c r="BO49" s="683">
        <f>SUMIF('O3'!$BV$15:$BV$318,B49,'O3'!$CD$15:$CD$318)</f>
        <v>0</v>
      </c>
      <c r="BP49" s="683"/>
      <c r="BQ49" s="683"/>
      <c r="BR49" s="683"/>
      <c r="BS49" s="683"/>
      <c r="BT49" s="683"/>
      <c r="BU49" s="683"/>
      <c r="BV49" s="326">
        <f t="shared" si="0"/>
        <v>0</v>
      </c>
      <c r="BW49" s="29">
        <v>40</v>
      </c>
      <c r="BX49" s="113"/>
      <c r="BY49" s="74"/>
      <c r="BZ49" s="112"/>
      <c r="CA49" s="74"/>
    </row>
    <row r="50" spans="1:79" ht="9.9499999999999993" customHeight="1">
      <c r="A50" s="8"/>
      <c r="B50" s="653" t="s">
        <v>119</v>
      </c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  <c r="AD50" s="654"/>
      <c r="AE50" s="654"/>
      <c r="AF50" s="654"/>
      <c r="AG50" s="654"/>
      <c r="AH50" s="654"/>
      <c r="AI50" s="654"/>
      <c r="AJ50" s="654"/>
      <c r="AK50" s="654"/>
      <c r="AL50" s="655"/>
      <c r="AM50" s="647">
        <f>'O3'!BZ319</f>
        <v>27037.649999999907</v>
      </c>
      <c r="AN50" s="648"/>
      <c r="AO50" s="648"/>
      <c r="AP50" s="648"/>
      <c r="AQ50" s="648"/>
      <c r="AR50" s="648"/>
      <c r="AS50" s="649"/>
      <c r="AT50" s="647">
        <f>'O3'!CA319</f>
        <v>1340043.0600000005</v>
      </c>
      <c r="AU50" s="648"/>
      <c r="AV50" s="648"/>
      <c r="AW50" s="648"/>
      <c r="AX50" s="648"/>
      <c r="AY50" s="648"/>
      <c r="AZ50" s="649"/>
      <c r="BA50" s="647">
        <f>'O3'!CB319</f>
        <v>0</v>
      </c>
      <c r="BB50" s="648"/>
      <c r="BC50" s="648"/>
      <c r="BD50" s="648"/>
      <c r="BE50" s="648"/>
      <c r="BF50" s="648"/>
      <c r="BG50" s="649"/>
      <c r="BH50" s="647">
        <f>'O3'!CC319</f>
        <v>0</v>
      </c>
      <c r="BI50" s="648"/>
      <c r="BJ50" s="648"/>
      <c r="BK50" s="648"/>
      <c r="BL50" s="648"/>
      <c r="BM50" s="648"/>
      <c r="BN50" s="649"/>
      <c r="BO50" s="647">
        <f>SUM(BO10:BU49)</f>
        <v>1367080.71</v>
      </c>
      <c r="BP50" s="648"/>
      <c r="BQ50" s="648"/>
      <c r="BR50" s="648"/>
      <c r="BS50" s="648"/>
      <c r="BT50" s="648"/>
      <c r="BU50" s="648"/>
      <c r="BV50" s="323">
        <f t="shared" si="0"/>
        <v>100</v>
      </c>
      <c r="BX50" s="73"/>
      <c r="BY50" s="74"/>
      <c r="BZ50" s="74"/>
      <c r="CA50" s="74"/>
    </row>
    <row r="51" spans="1:79" ht="9.9499999999999993" customHeight="1">
      <c r="A51" s="8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8"/>
      <c r="BO51" s="645"/>
      <c r="BP51" s="646"/>
      <c r="BQ51" s="646"/>
      <c r="BR51" s="646"/>
      <c r="BS51" s="646"/>
      <c r="BT51" s="646"/>
      <c r="BU51" s="646"/>
      <c r="BX51" s="13"/>
      <c r="BY51" s="10"/>
      <c r="BZ51" s="10"/>
      <c r="CA51" s="10"/>
    </row>
    <row r="52" spans="1:79" ht="9.9499999999999993" customHeight="1">
      <c r="A52" s="8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8"/>
      <c r="BX52" s="13"/>
      <c r="BY52" s="10"/>
      <c r="BZ52" s="10"/>
      <c r="CA52" s="10"/>
    </row>
    <row r="53" spans="1:79" ht="9.9499999999999993" customHeight="1">
      <c r="A53" s="8"/>
      <c r="B53" s="110"/>
      <c r="C53" s="110"/>
      <c r="D53" s="110"/>
      <c r="E53" s="110"/>
      <c r="F53" s="110"/>
      <c r="G53" s="111"/>
      <c r="H53" s="111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832">
        <f>'O3'!F2</f>
        <v>41813</v>
      </c>
      <c r="BH53" s="832"/>
      <c r="BI53" s="832"/>
      <c r="BJ53" s="832"/>
      <c r="BK53" s="832"/>
      <c r="BL53" s="832"/>
      <c r="BM53" s="832"/>
      <c r="BN53" s="832"/>
      <c r="BO53" s="832"/>
      <c r="BP53" s="832"/>
      <c r="BQ53" s="832"/>
      <c r="BR53" s="832"/>
      <c r="BS53" s="832"/>
      <c r="BT53" s="832"/>
    </row>
    <row r="54" spans="1:79" ht="9.9499999999999993" customHeight="1">
      <c r="A54" s="8"/>
      <c r="B54" s="116" t="s">
        <v>85</v>
      </c>
      <c r="C54" s="116"/>
      <c r="D54" s="116"/>
      <c r="E54" s="116"/>
      <c r="F54" s="116"/>
      <c r="G54" s="115"/>
      <c r="H54" s="115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7"/>
      <c r="Z54" s="117"/>
      <c r="AA54" s="117"/>
      <c r="AB54" s="117"/>
      <c r="AC54" s="117"/>
      <c r="AD54" s="117"/>
      <c r="AE54" s="117"/>
      <c r="AF54" s="117"/>
      <c r="AG54" s="117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 t="s">
        <v>86</v>
      </c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</row>
    <row r="55" spans="1:79" ht="9.9499999999999993" customHeight="1">
      <c r="A55" s="8"/>
      <c r="B55" s="110"/>
      <c r="C55" s="110"/>
      <c r="D55" s="110"/>
      <c r="E55" s="110"/>
      <c r="F55" s="110"/>
      <c r="G55" s="111"/>
      <c r="H55" s="111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8"/>
    </row>
  </sheetData>
  <sheetProtection password="CC55" sheet="1" objects="1" scenarios="1"/>
  <mergeCells count="384">
    <mergeCell ref="AT36:AZ36"/>
    <mergeCell ref="AT45:AZ45"/>
    <mergeCell ref="AT46:AZ46"/>
    <mergeCell ref="BO51:BU51"/>
    <mergeCell ref="BA50:BG50"/>
    <mergeCell ref="AM50:AS50"/>
    <mergeCell ref="AT50:AZ50"/>
    <mergeCell ref="BO50:BU50"/>
    <mergeCell ref="BH50:BN50"/>
    <mergeCell ref="BH38:BN38"/>
    <mergeCell ref="R5:AP5"/>
    <mergeCell ref="AZ5:BU5"/>
    <mergeCell ref="AT35:AZ35"/>
    <mergeCell ref="BO13:BU13"/>
    <mergeCell ref="BH10:BN10"/>
    <mergeCell ref="AT13:AZ13"/>
    <mergeCell ref="AT8:BG8"/>
    <mergeCell ref="AT9:AZ9"/>
    <mergeCell ref="AT26:AZ26"/>
    <mergeCell ref="AT34:AZ34"/>
    <mergeCell ref="AT10:AZ10"/>
    <mergeCell ref="AT11:AZ11"/>
    <mergeCell ref="AT12:AZ12"/>
    <mergeCell ref="AT15:AZ15"/>
    <mergeCell ref="AT16:AZ16"/>
    <mergeCell ref="BJ2:BU2"/>
    <mergeCell ref="BH8:BN9"/>
    <mergeCell ref="BH13:BN13"/>
    <mergeCell ref="BA9:BG9"/>
    <mergeCell ref="BO8:BU9"/>
    <mergeCell ref="B50:AL50"/>
    <mergeCell ref="AT27:AZ27"/>
    <mergeCell ref="B2:BA2"/>
    <mergeCell ref="BB2:BI2"/>
    <mergeCell ref="AM18:AS18"/>
    <mergeCell ref="AM19:AS19"/>
    <mergeCell ref="AM20:AS20"/>
    <mergeCell ref="AM21:AS21"/>
    <mergeCell ref="AT33:AZ33"/>
    <mergeCell ref="AQ5:AY5"/>
    <mergeCell ref="BO10:BU10"/>
    <mergeCell ref="BO11:BU11"/>
    <mergeCell ref="BA10:BG10"/>
    <mergeCell ref="BA11:BG11"/>
    <mergeCell ref="BH11:BN11"/>
    <mergeCell ref="AM35:AS35"/>
    <mergeCell ref="BO12:BU12"/>
    <mergeCell ref="BA14:BG14"/>
    <mergeCell ref="BH14:BN14"/>
    <mergeCell ref="BO14:BU14"/>
    <mergeCell ref="BA12:BG12"/>
    <mergeCell ref="BH12:BN12"/>
    <mergeCell ref="AT24:AZ24"/>
    <mergeCell ref="AT30:AZ30"/>
    <mergeCell ref="AT31:AZ31"/>
    <mergeCell ref="AT28:AZ28"/>
    <mergeCell ref="AT19:AZ19"/>
    <mergeCell ref="AT20:AZ20"/>
    <mergeCell ref="AT21:AZ21"/>
    <mergeCell ref="AT22:AZ22"/>
    <mergeCell ref="BA34:BG34"/>
    <mergeCell ref="AM33:AS33"/>
    <mergeCell ref="AM34:AS34"/>
    <mergeCell ref="G8:AD9"/>
    <mergeCell ref="G10:AD10"/>
    <mergeCell ref="G11:AD11"/>
    <mergeCell ref="G12:AD12"/>
    <mergeCell ref="AM17:AS17"/>
    <mergeCell ref="AT17:AZ17"/>
    <mergeCell ref="G13:AD13"/>
    <mergeCell ref="G14:AD14"/>
    <mergeCell ref="G15:AD15"/>
    <mergeCell ref="AE16:AG16"/>
    <mergeCell ref="AE13:AG13"/>
    <mergeCell ref="AE14:AG14"/>
    <mergeCell ref="AE15:AG15"/>
    <mergeCell ref="AH15:AL15"/>
    <mergeCell ref="BA13:BG13"/>
    <mergeCell ref="AM13:AS13"/>
    <mergeCell ref="AM14:AS14"/>
    <mergeCell ref="AM15:AS15"/>
    <mergeCell ref="AT14:AZ14"/>
    <mergeCell ref="BA15:BG15"/>
    <mergeCell ref="B31:F31"/>
    <mergeCell ref="AE31:AG31"/>
    <mergeCell ref="B37:F37"/>
    <mergeCell ref="AH38:AL38"/>
    <mergeCell ref="AE38:AG38"/>
    <mergeCell ref="BH15:BN15"/>
    <mergeCell ref="AT18:AZ18"/>
    <mergeCell ref="AT25:AZ25"/>
    <mergeCell ref="AM22:AS22"/>
    <mergeCell ref="AM23:AS23"/>
    <mergeCell ref="AT23:AZ23"/>
    <mergeCell ref="B38:F38"/>
    <mergeCell ref="G38:AD38"/>
    <mergeCell ref="B34:F34"/>
    <mergeCell ref="G34:AD34"/>
    <mergeCell ref="AH33:AL33"/>
    <mergeCell ref="B35:F35"/>
    <mergeCell ref="B30:F30"/>
    <mergeCell ref="AE32:AG32"/>
    <mergeCell ref="AT37:AZ37"/>
    <mergeCell ref="BA35:BG35"/>
    <mergeCell ref="BO18:BU18"/>
    <mergeCell ref="BH16:BN16"/>
    <mergeCell ref="BH17:BN17"/>
    <mergeCell ref="BO17:BU17"/>
    <mergeCell ref="BA18:BG18"/>
    <mergeCell ref="BH18:BN18"/>
    <mergeCell ref="BA17:BG17"/>
    <mergeCell ref="BA21:BG21"/>
    <mergeCell ref="BA16:BG16"/>
    <mergeCell ref="BA19:BG19"/>
    <mergeCell ref="BO19:BU19"/>
    <mergeCell ref="BA20:BG20"/>
    <mergeCell ref="BH20:BN20"/>
    <mergeCell ref="BO20:BU20"/>
    <mergeCell ref="BH19:BN19"/>
    <mergeCell ref="BO15:BU15"/>
    <mergeCell ref="BO16:BU16"/>
    <mergeCell ref="BO21:BU21"/>
    <mergeCell ref="BH21:BN21"/>
    <mergeCell ref="B36:F36"/>
    <mergeCell ref="G36:AD36"/>
    <mergeCell ref="BH22:BN22"/>
    <mergeCell ref="BA23:BG23"/>
    <mergeCell ref="BH23:BN23"/>
    <mergeCell ref="BA24:BG24"/>
    <mergeCell ref="BH24:BN24"/>
    <mergeCell ref="BA27:BG27"/>
    <mergeCell ref="BO22:BU22"/>
    <mergeCell ref="BO23:BU23"/>
    <mergeCell ref="BO24:BU24"/>
    <mergeCell ref="BO25:BU25"/>
    <mergeCell ref="BA26:BG26"/>
    <mergeCell ref="BH26:BN26"/>
    <mergeCell ref="BO26:BU26"/>
    <mergeCell ref="BH25:BN25"/>
    <mergeCell ref="BA22:BG22"/>
    <mergeCell ref="BA25:BG25"/>
    <mergeCell ref="BH27:BN27"/>
    <mergeCell ref="BH30:BN30"/>
    <mergeCell ref="BO30:BU30"/>
    <mergeCell ref="BA31:BG31"/>
    <mergeCell ref="BH31:BN31"/>
    <mergeCell ref="BO31:BU31"/>
    <mergeCell ref="BA30:BG30"/>
    <mergeCell ref="BO27:BU27"/>
    <mergeCell ref="BA28:BG28"/>
    <mergeCell ref="BH28:BN28"/>
    <mergeCell ref="AT32:AZ32"/>
    <mergeCell ref="BH33:BN33"/>
    <mergeCell ref="BO33:BU33"/>
    <mergeCell ref="BO28:BU28"/>
    <mergeCell ref="BA29:BG29"/>
    <mergeCell ref="BH29:BN29"/>
    <mergeCell ref="BO29:BU29"/>
    <mergeCell ref="AT29:AZ29"/>
    <mergeCell ref="BA32:BG32"/>
    <mergeCell ref="BA33:BG33"/>
    <mergeCell ref="BA36:BG36"/>
    <mergeCell ref="BH36:BN36"/>
    <mergeCell ref="BO36:BU36"/>
    <mergeCell ref="B33:F33"/>
    <mergeCell ref="BH32:BN32"/>
    <mergeCell ref="BO32:BU32"/>
    <mergeCell ref="B32:F32"/>
    <mergeCell ref="G32:AD32"/>
    <mergeCell ref="BO38:BU38"/>
    <mergeCell ref="BH34:BN34"/>
    <mergeCell ref="BO34:BU34"/>
    <mergeCell ref="BH37:BN37"/>
    <mergeCell ref="BO37:BU37"/>
    <mergeCell ref="BO35:BU35"/>
    <mergeCell ref="BH35:BN35"/>
    <mergeCell ref="AT38:AZ38"/>
    <mergeCell ref="BA37:BG37"/>
    <mergeCell ref="AM37:AS37"/>
    <mergeCell ref="AM38:AS38"/>
    <mergeCell ref="BA38:BG38"/>
    <mergeCell ref="B26:F26"/>
    <mergeCell ref="G26:AD26"/>
    <mergeCell ref="G27:AD27"/>
    <mergeCell ref="G29:AD29"/>
    <mergeCell ref="B27:F27"/>
    <mergeCell ref="B28:F28"/>
    <mergeCell ref="G28:AD28"/>
    <mergeCell ref="B29:F29"/>
    <mergeCell ref="B47:F47"/>
    <mergeCell ref="BA39:BG39"/>
    <mergeCell ref="BH39:BN39"/>
    <mergeCell ref="AM40:AS40"/>
    <mergeCell ref="BA40:BG40"/>
    <mergeCell ref="BH40:BN40"/>
    <mergeCell ref="AM41:AS41"/>
    <mergeCell ref="B46:F46"/>
    <mergeCell ref="G46:AD46"/>
    <mergeCell ref="AM42:AS42"/>
    <mergeCell ref="B44:F44"/>
    <mergeCell ref="BO39:BU39"/>
    <mergeCell ref="BO40:BU40"/>
    <mergeCell ref="BA41:BG41"/>
    <mergeCell ref="BH41:BN41"/>
    <mergeCell ref="BO41:BU41"/>
    <mergeCell ref="AM39:AS39"/>
    <mergeCell ref="AT39:AZ39"/>
    <mergeCell ref="AT40:AZ40"/>
    <mergeCell ref="AT41:AZ41"/>
    <mergeCell ref="BH42:BN42"/>
    <mergeCell ref="BO42:BU42"/>
    <mergeCell ref="AM43:AS43"/>
    <mergeCell ref="BA43:BG43"/>
    <mergeCell ref="BH43:BN43"/>
    <mergeCell ref="BO43:BU43"/>
    <mergeCell ref="AT42:AZ42"/>
    <mergeCell ref="AT43:AZ43"/>
    <mergeCell ref="BA42:BG42"/>
    <mergeCell ref="BO44:BU44"/>
    <mergeCell ref="AE43:AG43"/>
    <mergeCell ref="AE44:AG44"/>
    <mergeCell ref="AH43:AL43"/>
    <mergeCell ref="AH44:AL44"/>
    <mergeCell ref="BA44:BG44"/>
    <mergeCell ref="BH44:BN44"/>
    <mergeCell ref="AM44:AS44"/>
    <mergeCell ref="AT44:AZ44"/>
    <mergeCell ref="B42:F42"/>
    <mergeCell ref="G42:AD42"/>
    <mergeCell ref="AM45:AS45"/>
    <mergeCell ref="AE42:AG42"/>
    <mergeCell ref="AE45:AG45"/>
    <mergeCell ref="AH42:AL42"/>
    <mergeCell ref="AH45:AL45"/>
    <mergeCell ref="G44:AD44"/>
    <mergeCell ref="B43:F43"/>
    <mergeCell ref="B45:F45"/>
    <mergeCell ref="B40:F40"/>
    <mergeCell ref="G40:AD40"/>
    <mergeCell ref="BO45:BU45"/>
    <mergeCell ref="AE40:AG40"/>
    <mergeCell ref="AH40:AL40"/>
    <mergeCell ref="B41:F41"/>
    <mergeCell ref="BA45:BG45"/>
    <mergeCell ref="BH45:BN45"/>
    <mergeCell ref="AE41:AG41"/>
    <mergeCell ref="AH41:AL41"/>
    <mergeCell ref="B8:F9"/>
    <mergeCell ref="AM46:AS46"/>
    <mergeCell ref="AE8:AG9"/>
    <mergeCell ref="AH8:AL9"/>
    <mergeCell ref="AH10:AL10"/>
    <mergeCell ref="AE10:AG10"/>
    <mergeCell ref="AE11:AG11"/>
    <mergeCell ref="AE12:AG12"/>
    <mergeCell ref="G16:AD16"/>
    <mergeCell ref="G17:AD17"/>
    <mergeCell ref="BH46:BN46"/>
    <mergeCell ref="BO46:BU46"/>
    <mergeCell ref="AM47:AS47"/>
    <mergeCell ref="BA47:BG47"/>
    <mergeCell ref="BH47:BN47"/>
    <mergeCell ref="BO47:BU47"/>
    <mergeCell ref="AT47:AZ47"/>
    <mergeCell ref="AE37:AG37"/>
    <mergeCell ref="AH28:AL28"/>
    <mergeCell ref="BH49:BN49"/>
    <mergeCell ref="BO49:BU49"/>
    <mergeCell ref="AM48:AS48"/>
    <mergeCell ref="BA48:BG48"/>
    <mergeCell ref="BH48:BN48"/>
    <mergeCell ref="BO48:BU48"/>
    <mergeCell ref="AT49:AZ49"/>
    <mergeCell ref="AT48:AZ48"/>
    <mergeCell ref="AH37:AL37"/>
    <mergeCell ref="AE27:AG27"/>
    <mergeCell ref="AE36:AG36"/>
    <mergeCell ref="AH29:AL29"/>
    <mergeCell ref="AH36:AL36"/>
    <mergeCell ref="AE29:AG29"/>
    <mergeCell ref="AE34:AG34"/>
    <mergeCell ref="AH31:AL31"/>
    <mergeCell ref="BG53:BT53"/>
    <mergeCell ref="AH23:AL23"/>
    <mergeCell ref="AH24:AL24"/>
    <mergeCell ref="AH25:AL25"/>
    <mergeCell ref="AM30:AS30"/>
    <mergeCell ref="AM31:AS31"/>
    <mergeCell ref="AM32:AS32"/>
    <mergeCell ref="AM49:AS49"/>
    <mergeCell ref="BA49:BG49"/>
    <mergeCell ref="BA46:BG46"/>
    <mergeCell ref="G49:AD49"/>
    <mergeCell ref="AE48:AG48"/>
    <mergeCell ref="AH49:AL49"/>
    <mergeCell ref="G39:AD39"/>
    <mergeCell ref="G41:AD41"/>
    <mergeCell ref="AH48:AL48"/>
    <mergeCell ref="AE39:AG39"/>
    <mergeCell ref="G47:AD47"/>
    <mergeCell ref="G48:AD48"/>
    <mergeCell ref="AH39:AL39"/>
    <mergeCell ref="AM16:AS16"/>
    <mergeCell ref="AM8:AS9"/>
    <mergeCell ref="AM10:AS10"/>
    <mergeCell ref="AM11:AS11"/>
    <mergeCell ref="AM12:AS12"/>
    <mergeCell ref="AE35:AG35"/>
    <mergeCell ref="AH30:AL30"/>
    <mergeCell ref="AH35:AL35"/>
    <mergeCell ref="AH27:AL27"/>
    <mergeCell ref="AH34:AL34"/>
    <mergeCell ref="G45:AD45"/>
    <mergeCell ref="G18:AD18"/>
    <mergeCell ref="G19:AD19"/>
    <mergeCell ref="G20:AD20"/>
    <mergeCell ref="G23:AD23"/>
    <mergeCell ref="G25:AD25"/>
    <mergeCell ref="G33:AD33"/>
    <mergeCell ref="G35:AD35"/>
    <mergeCell ref="G24:AD24"/>
    <mergeCell ref="G21:AD21"/>
    <mergeCell ref="AE19:AG19"/>
    <mergeCell ref="AH21:AL21"/>
    <mergeCell ref="AH22:AL22"/>
    <mergeCell ref="AM29:AS29"/>
    <mergeCell ref="AM26:AS26"/>
    <mergeCell ref="AM27:AS27"/>
    <mergeCell ref="AH26:AL26"/>
    <mergeCell ref="AM28:AS28"/>
    <mergeCell ref="AE22:AG22"/>
    <mergeCell ref="AE20:AG20"/>
    <mergeCell ref="AM36:AS36"/>
    <mergeCell ref="AH32:AL32"/>
    <mergeCell ref="AE26:AG26"/>
    <mergeCell ref="AE24:AG24"/>
    <mergeCell ref="AE30:AG30"/>
    <mergeCell ref="AE33:AG33"/>
    <mergeCell ref="B24:F24"/>
    <mergeCell ref="AE49:AG49"/>
    <mergeCell ref="AM24:AS24"/>
    <mergeCell ref="AM25:AS25"/>
    <mergeCell ref="B39:F39"/>
    <mergeCell ref="AE47:AG47"/>
    <mergeCell ref="B49:F49"/>
    <mergeCell ref="B48:F48"/>
    <mergeCell ref="AH46:AL46"/>
    <mergeCell ref="AH47:AL47"/>
    <mergeCell ref="B23:F23"/>
    <mergeCell ref="AE25:AG25"/>
    <mergeCell ref="B25:F25"/>
    <mergeCell ref="AE46:AG46"/>
    <mergeCell ref="AE23:AG23"/>
    <mergeCell ref="G37:AD37"/>
    <mergeCell ref="G43:AD43"/>
    <mergeCell ref="AE28:AG28"/>
    <mergeCell ref="G30:AD30"/>
    <mergeCell ref="G31:AD31"/>
    <mergeCell ref="B19:F19"/>
    <mergeCell ref="G22:AD22"/>
    <mergeCell ref="B18:F18"/>
    <mergeCell ref="AH11:AL11"/>
    <mergeCell ref="AH12:AL12"/>
    <mergeCell ref="AH13:AL13"/>
    <mergeCell ref="AH14:AL14"/>
    <mergeCell ref="AH20:AL20"/>
    <mergeCell ref="AE17:AG17"/>
    <mergeCell ref="AE18:AG18"/>
    <mergeCell ref="B20:F20"/>
    <mergeCell ref="AH16:AL16"/>
    <mergeCell ref="AH17:AL17"/>
    <mergeCell ref="B22:F22"/>
    <mergeCell ref="AH18:AL18"/>
    <mergeCell ref="AH19:AL19"/>
    <mergeCell ref="B21:F21"/>
    <mergeCell ref="AE21:AG21"/>
    <mergeCell ref="B17:F17"/>
    <mergeCell ref="B16:F16"/>
    <mergeCell ref="B10:F10"/>
    <mergeCell ref="B11:F11"/>
    <mergeCell ref="B13:F13"/>
    <mergeCell ref="B15:F15"/>
    <mergeCell ref="B12:F12"/>
    <mergeCell ref="B14:F14"/>
  </mergeCells>
  <phoneticPr fontId="2" type="noConversion"/>
  <printOptions horizontalCentered="1"/>
  <pageMargins left="0.59055118110236227" right="0.59055118110236227" top="0.74803149606299213" bottom="0.39370078740157483" header="0.39370078740157483" footer="0.39370078740157483"/>
  <pageSetup paperSize="9" orientation="landscape" r:id="rId1"/>
  <headerFooter alignWithMargins="0">
    <oddFooter>&amp;L&amp;"Arial,Negrito"&amp;8V.110324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Plan17"/>
  <dimension ref="A1:CS89"/>
  <sheetViews>
    <sheetView showGridLines="0" showRowColHeaders="0" showZeros="0" zoomScaleNormal="100" workbookViewId="0">
      <pane ySplit="11" topLeftCell="A12" activePane="bottomLeft" state="frozen"/>
      <selection activeCell="C1" sqref="C1"/>
      <selection pane="bottomLeft" activeCell="E12" sqref="E12"/>
    </sheetView>
  </sheetViews>
  <sheetFormatPr defaultColWidth="1.7109375" defaultRowHeight="9.9499999999999993" customHeight="1"/>
  <cols>
    <col min="1" max="1" width="2.28515625" style="64" hidden="1" customWidth="1"/>
    <col min="2" max="2" width="10.42578125" style="64" hidden="1" customWidth="1"/>
    <col min="3" max="3" width="1.7109375" style="63" customWidth="1"/>
    <col min="4" max="4" width="7.7109375" style="91" customWidth="1"/>
    <col min="5" max="28" width="5.7109375" style="64" customWidth="1"/>
    <col min="29" max="29" width="7.7109375" style="91" customWidth="1"/>
    <col min="30" max="53" width="5.7109375" style="64" customWidth="1"/>
    <col min="54" max="54" width="7.7109375" style="91" customWidth="1"/>
    <col min="55" max="78" width="5.7109375" style="64" customWidth="1"/>
    <col min="79" max="79" width="1.7109375" style="63" customWidth="1"/>
    <col min="80" max="80" width="9.7109375" style="64" hidden="1" customWidth="1"/>
    <col min="81" max="81" width="10.85546875" style="64" hidden="1" customWidth="1"/>
    <col min="82" max="16384" width="1.7109375" style="64"/>
  </cols>
  <sheetData>
    <row r="1" spans="2:97" s="7" customFormat="1" ht="50.1" customHeight="1">
      <c r="C1" s="5"/>
      <c r="D1" s="26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26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5"/>
      <c r="BB1" s="26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5"/>
      <c r="CA1" s="5"/>
      <c r="CB1" s="6"/>
      <c r="CD1" s="8"/>
      <c r="CE1" s="8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</row>
    <row r="2" spans="2:97" s="304" customFormat="1" ht="9.9499999999999993" customHeight="1">
      <c r="C2" s="305">
        <f>C3</f>
        <v>1</v>
      </c>
      <c r="D2" s="305"/>
      <c r="E2" s="305">
        <f t="shared" ref="E2:AJ2" si="0">F3</f>
        <v>0</v>
      </c>
      <c r="F2" s="305">
        <f t="shared" si="0"/>
        <v>0</v>
      </c>
      <c r="G2" s="305">
        <f t="shared" si="0"/>
        <v>0</v>
      </c>
      <c r="H2" s="305">
        <f t="shared" si="0"/>
        <v>0</v>
      </c>
      <c r="I2" s="305">
        <f t="shared" si="0"/>
        <v>0</v>
      </c>
      <c r="J2" s="305">
        <f t="shared" si="0"/>
        <v>0</v>
      </c>
      <c r="K2" s="305">
        <f t="shared" si="0"/>
        <v>0</v>
      </c>
      <c r="L2" s="305">
        <f t="shared" si="0"/>
        <v>0</v>
      </c>
      <c r="M2" s="305">
        <f t="shared" si="0"/>
        <v>0</v>
      </c>
      <c r="N2" s="305">
        <f t="shared" si="0"/>
        <v>0</v>
      </c>
      <c r="O2" s="305">
        <f t="shared" si="0"/>
        <v>0</v>
      </c>
      <c r="P2" s="305">
        <f t="shared" si="0"/>
        <v>0</v>
      </c>
      <c r="Q2" s="305">
        <f t="shared" si="0"/>
        <v>0</v>
      </c>
      <c r="R2" s="305">
        <f t="shared" si="0"/>
        <v>0</v>
      </c>
      <c r="S2" s="305">
        <f t="shared" si="0"/>
        <v>0</v>
      </c>
      <c r="T2" s="305">
        <f t="shared" si="0"/>
        <v>0</v>
      </c>
      <c r="U2" s="305">
        <f t="shared" si="0"/>
        <v>0</v>
      </c>
      <c r="V2" s="305">
        <f t="shared" si="0"/>
        <v>0</v>
      </c>
      <c r="W2" s="305">
        <f t="shared" si="0"/>
        <v>0</v>
      </c>
      <c r="X2" s="305">
        <f t="shared" si="0"/>
        <v>0</v>
      </c>
      <c r="Y2" s="305">
        <f t="shared" si="0"/>
        <v>0</v>
      </c>
      <c r="Z2" s="305">
        <f t="shared" si="0"/>
        <v>0</v>
      </c>
      <c r="AA2" s="305">
        <f t="shared" si="0"/>
        <v>0</v>
      </c>
      <c r="AB2" s="305">
        <f t="shared" si="0"/>
        <v>0</v>
      </c>
      <c r="AC2" s="305">
        <f t="shared" si="0"/>
        <v>0</v>
      </c>
      <c r="AD2" s="305">
        <f t="shared" si="0"/>
        <v>0</v>
      </c>
      <c r="AE2" s="305">
        <f t="shared" si="0"/>
        <v>0</v>
      </c>
      <c r="AF2" s="305">
        <f t="shared" si="0"/>
        <v>0</v>
      </c>
      <c r="AG2" s="305">
        <f t="shared" si="0"/>
        <v>0</v>
      </c>
      <c r="AH2" s="305">
        <f t="shared" si="0"/>
        <v>0</v>
      </c>
      <c r="AI2" s="305">
        <f t="shared" si="0"/>
        <v>0</v>
      </c>
      <c r="AJ2" s="305">
        <f t="shared" si="0"/>
        <v>0</v>
      </c>
      <c r="AK2" s="305">
        <f t="shared" ref="AK2:BP2" si="1">AL3</f>
        <v>0</v>
      </c>
      <c r="AL2" s="305">
        <f t="shared" si="1"/>
        <v>0</v>
      </c>
      <c r="AM2" s="305">
        <f t="shared" si="1"/>
        <v>0</v>
      </c>
      <c r="AN2" s="305">
        <f t="shared" si="1"/>
        <v>0</v>
      </c>
      <c r="AO2" s="305">
        <f t="shared" si="1"/>
        <v>0</v>
      </c>
      <c r="AP2" s="305">
        <f t="shared" si="1"/>
        <v>0</v>
      </c>
      <c r="AQ2" s="305">
        <f t="shared" si="1"/>
        <v>0</v>
      </c>
      <c r="AR2" s="305">
        <f t="shared" si="1"/>
        <v>0</v>
      </c>
      <c r="AS2" s="305">
        <f t="shared" si="1"/>
        <v>0</v>
      </c>
      <c r="AT2" s="305">
        <f t="shared" si="1"/>
        <v>0</v>
      </c>
      <c r="AU2" s="305">
        <f t="shared" si="1"/>
        <v>0</v>
      </c>
      <c r="AV2" s="305">
        <f t="shared" si="1"/>
        <v>0</v>
      </c>
      <c r="AW2" s="305">
        <f t="shared" si="1"/>
        <v>0</v>
      </c>
      <c r="AX2" s="305">
        <f t="shared" si="1"/>
        <v>0</v>
      </c>
      <c r="AY2" s="305">
        <f t="shared" si="1"/>
        <v>0</v>
      </c>
      <c r="AZ2" s="305">
        <f t="shared" si="1"/>
        <v>0</v>
      </c>
      <c r="BA2" s="305">
        <f t="shared" si="1"/>
        <v>0</v>
      </c>
      <c r="BB2" s="305">
        <f t="shared" si="1"/>
        <v>0</v>
      </c>
      <c r="BC2" s="305">
        <f t="shared" si="1"/>
        <v>0</v>
      </c>
      <c r="BD2" s="305">
        <f t="shared" si="1"/>
        <v>0</v>
      </c>
      <c r="BE2" s="305">
        <f t="shared" si="1"/>
        <v>0</v>
      </c>
      <c r="BF2" s="305">
        <f t="shared" si="1"/>
        <v>0</v>
      </c>
      <c r="BG2" s="305">
        <f t="shared" si="1"/>
        <v>0</v>
      </c>
      <c r="BH2" s="305">
        <f t="shared" si="1"/>
        <v>0</v>
      </c>
      <c r="BI2" s="305">
        <f t="shared" si="1"/>
        <v>0</v>
      </c>
      <c r="BJ2" s="305">
        <f t="shared" si="1"/>
        <v>0</v>
      </c>
      <c r="BK2" s="305">
        <f t="shared" si="1"/>
        <v>0</v>
      </c>
      <c r="BL2" s="305">
        <f t="shared" si="1"/>
        <v>0</v>
      </c>
      <c r="BM2" s="305">
        <f t="shared" si="1"/>
        <v>0</v>
      </c>
      <c r="BN2" s="305">
        <f t="shared" si="1"/>
        <v>0</v>
      </c>
      <c r="BO2" s="305">
        <f t="shared" si="1"/>
        <v>0</v>
      </c>
      <c r="BP2" s="305">
        <f t="shared" si="1"/>
        <v>0</v>
      </c>
      <c r="BQ2" s="305">
        <f t="shared" ref="BQ2:BZ2" si="2">BR3</f>
        <v>0</v>
      </c>
      <c r="BR2" s="305">
        <f t="shared" si="2"/>
        <v>0</v>
      </c>
      <c r="BS2" s="305">
        <f t="shared" si="2"/>
        <v>0</v>
      </c>
      <c r="BT2" s="305">
        <f t="shared" si="2"/>
        <v>0</v>
      </c>
      <c r="BU2" s="305">
        <f t="shared" si="2"/>
        <v>0</v>
      </c>
      <c r="BV2" s="305">
        <f t="shared" si="2"/>
        <v>0</v>
      </c>
      <c r="BW2" s="305">
        <f t="shared" si="2"/>
        <v>0</v>
      </c>
      <c r="BX2" s="305">
        <f t="shared" si="2"/>
        <v>0</v>
      </c>
      <c r="BY2" s="305">
        <f t="shared" si="2"/>
        <v>0</v>
      </c>
      <c r="BZ2" s="305">
        <f t="shared" si="2"/>
        <v>0</v>
      </c>
      <c r="CA2" s="306"/>
      <c r="CB2" s="307"/>
      <c r="CD2" s="308"/>
      <c r="CE2" s="308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</row>
    <row r="3" spans="2:97" s="304" customFormat="1" ht="9.9499999999999993" customHeight="1">
      <c r="C3" s="305">
        <f>C70</f>
        <v>1</v>
      </c>
      <c r="D3" s="305"/>
      <c r="E3" s="305">
        <f>D70</f>
        <v>0</v>
      </c>
      <c r="F3" s="305">
        <f>E70</f>
        <v>0</v>
      </c>
      <c r="G3" s="305">
        <f t="shared" ref="G3:AJ3" si="3">F70</f>
        <v>0</v>
      </c>
      <c r="H3" s="305">
        <f t="shared" si="3"/>
        <v>0</v>
      </c>
      <c r="I3" s="305">
        <f t="shared" si="3"/>
        <v>0</v>
      </c>
      <c r="J3" s="305">
        <f t="shared" si="3"/>
        <v>0</v>
      </c>
      <c r="K3" s="305">
        <f t="shared" si="3"/>
        <v>0</v>
      </c>
      <c r="L3" s="305">
        <f t="shared" si="3"/>
        <v>0</v>
      </c>
      <c r="M3" s="305">
        <f t="shared" si="3"/>
        <v>0</v>
      </c>
      <c r="N3" s="305">
        <f t="shared" si="3"/>
        <v>0</v>
      </c>
      <c r="O3" s="305">
        <f t="shared" si="3"/>
        <v>0</v>
      </c>
      <c r="P3" s="305">
        <f t="shared" si="3"/>
        <v>0</v>
      </c>
      <c r="Q3" s="305">
        <f t="shared" si="3"/>
        <v>0</v>
      </c>
      <c r="R3" s="305">
        <f t="shared" si="3"/>
        <v>0</v>
      </c>
      <c r="S3" s="305">
        <f t="shared" si="3"/>
        <v>0</v>
      </c>
      <c r="T3" s="305">
        <f t="shared" si="3"/>
        <v>0</v>
      </c>
      <c r="U3" s="305">
        <f t="shared" si="3"/>
        <v>0</v>
      </c>
      <c r="V3" s="305">
        <f t="shared" si="3"/>
        <v>0</v>
      </c>
      <c r="W3" s="305">
        <f t="shared" si="3"/>
        <v>0</v>
      </c>
      <c r="X3" s="305">
        <f t="shared" si="3"/>
        <v>0</v>
      </c>
      <c r="Y3" s="305">
        <f t="shared" si="3"/>
        <v>0</v>
      </c>
      <c r="Z3" s="305">
        <f t="shared" si="3"/>
        <v>0</v>
      </c>
      <c r="AA3" s="305">
        <f t="shared" si="3"/>
        <v>0</v>
      </c>
      <c r="AB3" s="305">
        <f t="shared" si="3"/>
        <v>0</v>
      </c>
      <c r="AC3" s="305">
        <f t="shared" si="3"/>
        <v>0</v>
      </c>
      <c r="AD3" s="305">
        <f t="shared" si="3"/>
        <v>0</v>
      </c>
      <c r="AE3" s="305">
        <f t="shared" si="3"/>
        <v>0</v>
      </c>
      <c r="AF3" s="305">
        <f t="shared" si="3"/>
        <v>0</v>
      </c>
      <c r="AG3" s="305">
        <f t="shared" si="3"/>
        <v>0</v>
      </c>
      <c r="AH3" s="305">
        <f t="shared" si="3"/>
        <v>0</v>
      </c>
      <c r="AI3" s="305">
        <f t="shared" si="3"/>
        <v>0</v>
      </c>
      <c r="AJ3" s="305">
        <f t="shared" si="3"/>
        <v>0</v>
      </c>
      <c r="AK3" s="305">
        <f t="shared" ref="AK3:BP3" si="4">AJ70</f>
        <v>0</v>
      </c>
      <c r="AL3" s="305">
        <f t="shared" si="4"/>
        <v>0</v>
      </c>
      <c r="AM3" s="305">
        <f t="shared" si="4"/>
        <v>0</v>
      </c>
      <c r="AN3" s="305">
        <f t="shared" si="4"/>
        <v>0</v>
      </c>
      <c r="AO3" s="305">
        <f t="shared" si="4"/>
        <v>0</v>
      </c>
      <c r="AP3" s="305">
        <f t="shared" si="4"/>
        <v>0</v>
      </c>
      <c r="AQ3" s="305">
        <f t="shared" si="4"/>
        <v>0</v>
      </c>
      <c r="AR3" s="305">
        <f t="shared" si="4"/>
        <v>0</v>
      </c>
      <c r="AS3" s="305">
        <f t="shared" si="4"/>
        <v>0</v>
      </c>
      <c r="AT3" s="305">
        <f t="shared" si="4"/>
        <v>0</v>
      </c>
      <c r="AU3" s="305">
        <f t="shared" si="4"/>
        <v>0</v>
      </c>
      <c r="AV3" s="305">
        <f t="shared" si="4"/>
        <v>0</v>
      </c>
      <c r="AW3" s="305">
        <f t="shared" si="4"/>
        <v>0</v>
      </c>
      <c r="AX3" s="305">
        <f t="shared" si="4"/>
        <v>0</v>
      </c>
      <c r="AY3" s="305">
        <f t="shared" si="4"/>
        <v>0</v>
      </c>
      <c r="AZ3" s="305">
        <f t="shared" si="4"/>
        <v>0</v>
      </c>
      <c r="BA3" s="305">
        <f t="shared" si="4"/>
        <v>0</v>
      </c>
      <c r="BB3" s="305">
        <f t="shared" si="4"/>
        <v>0</v>
      </c>
      <c r="BC3" s="305">
        <f t="shared" si="4"/>
        <v>0</v>
      </c>
      <c r="BD3" s="305">
        <f t="shared" si="4"/>
        <v>0</v>
      </c>
      <c r="BE3" s="305">
        <f t="shared" si="4"/>
        <v>0</v>
      </c>
      <c r="BF3" s="305">
        <f t="shared" si="4"/>
        <v>0</v>
      </c>
      <c r="BG3" s="305">
        <f t="shared" si="4"/>
        <v>0</v>
      </c>
      <c r="BH3" s="305">
        <f t="shared" si="4"/>
        <v>0</v>
      </c>
      <c r="BI3" s="305">
        <f t="shared" si="4"/>
        <v>0</v>
      </c>
      <c r="BJ3" s="305">
        <f t="shared" si="4"/>
        <v>0</v>
      </c>
      <c r="BK3" s="305">
        <f t="shared" si="4"/>
        <v>0</v>
      </c>
      <c r="BL3" s="305">
        <f t="shared" si="4"/>
        <v>0</v>
      </c>
      <c r="BM3" s="305">
        <f t="shared" si="4"/>
        <v>0</v>
      </c>
      <c r="BN3" s="305">
        <f t="shared" si="4"/>
        <v>0</v>
      </c>
      <c r="BO3" s="305">
        <f t="shared" si="4"/>
        <v>0</v>
      </c>
      <c r="BP3" s="305">
        <f t="shared" si="4"/>
        <v>0</v>
      </c>
      <c r="BQ3" s="305">
        <f t="shared" ref="BQ3:BZ3" si="5">BP70</f>
        <v>0</v>
      </c>
      <c r="BR3" s="305">
        <f t="shared" si="5"/>
        <v>0</v>
      </c>
      <c r="BS3" s="305">
        <f t="shared" si="5"/>
        <v>0</v>
      </c>
      <c r="BT3" s="305">
        <f t="shared" si="5"/>
        <v>0</v>
      </c>
      <c r="BU3" s="305">
        <f t="shared" si="5"/>
        <v>0</v>
      </c>
      <c r="BV3" s="305">
        <f t="shared" si="5"/>
        <v>0</v>
      </c>
      <c r="BW3" s="305">
        <f t="shared" si="5"/>
        <v>0</v>
      </c>
      <c r="BX3" s="305">
        <f t="shared" si="5"/>
        <v>0</v>
      </c>
      <c r="BY3" s="305">
        <f t="shared" si="5"/>
        <v>0</v>
      </c>
      <c r="BZ3" s="305">
        <f t="shared" si="5"/>
        <v>0</v>
      </c>
      <c r="CA3" s="306"/>
      <c r="CB3" s="307"/>
      <c r="CD3" s="308"/>
      <c r="CE3" s="308"/>
      <c r="CF3" s="309"/>
      <c r="CG3" s="309"/>
      <c r="CH3" s="309"/>
      <c r="CI3" s="309"/>
      <c r="CJ3" s="309"/>
      <c r="CK3" s="309"/>
      <c r="CL3" s="309"/>
      <c r="CM3" s="309"/>
      <c r="CN3" s="309"/>
      <c r="CO3" s="309"/>
      <c r="CP3" s="309"/>
      <c r="CQ3" s="309"/>
      <c r="CR3" s="309"/>
      <c r="CS3" s="309"/>
    </row>
    <row r="4" spans="2:97" s="7" customFormat="1" ht="9.9499999999999993" customHeight="1">
      <c r="C4" s="5"/>
      <c r="D4" s="26"/>
      <c r="E4" s="4"/>
      <c r="F4" s="4"/>
      <c r="G4" s="4"/>
      <c r="H4" s="836"/>
      <c r="I4" s="836"/>
      <c r="J4" s="836"/>
      <c r="K4" s="836"/>
      <c r="L4" s="4"/>
      <c r="M4" s="4"/>
      <c r="N4" s="4"/>
      <c r="O4" s="4"/>
      <c r="P4" s="4"/>
      <c r="Q4" s="4"/>
      <c r="R4" s="4"/>
      <c r="S4" s="4"/>
      <c r="T4" s="4"/>
      <c r="AA4" s="4"/>
      <c r="AB4" s="4"/>
      <c r="AC4" s="26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5"/>
      <c r="BB4" s="26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5"/>
      <c r="CA4" s="5"/>
      <c r="CB4" s="6"/>
    </row>
    <row r="5" spans="2:97" s="7" customFormat="1" ht="15" customHeight="1">
      <c r="C5" s="34"/>
      <c r="D5" s="847" t="s">
        <v>147</v>
      </c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7"/>
      <c r="T5" s="847"/>
      <c r="U5" s="847"/>
      <c r="V5" s="842" t="s">
        <v>82</v>
      </c>
      <c r="W5" s="842"/>
      <c r="X5" s="843"/>
      <c r="Y5" s="814" t="str">
        <f>'Q3'!BJ2</f>
        <v>263097-6</v>
      </c>
      <c r="Z5" s="826"/>
      <c r="AA5" s="826"/>
      <c r="AB5" s="827"/>
      <c r="AC5" s="847" t="s">
        <v>147</v>
      </c>
      <c r="AD5" s="847"/>
      <c r="AE5" s="847"/>
      <c r="AF5" s="847"/>
      <c r="AG5" s="847"/>
      <c r="AH5" s="847"/>
      <c r="AI5" s="847"/>
      <c r="AJ5" s="847"/>
      <c r="AK5" s="847"/>
      <c r="AL5" s="847"/>
      <c r="AM5" s="847"/>
      <c r="AN5" s="847"/>
      <c r="AO5" s="847"/>
      <c r="AP5" s="847"/>
      <c r="AQ5" s="847"/>
      <c r="AR5" s="847"/>
      <c r="AS5" s="847"/>
      <c r="AT5" s="847"/>
      <c r="AU5" s="842" t="s">
        <v>82</v>
      </c>
      <c r="AV5" s="842"/>
      <c r="AW5" s="843"/>
      <c r="AX5" s="814" t="str">
        <f>Y5</f>
        <v>263097-6</v>
      </c>
      <c r="AY5" s="826"/>
      <c r="AZ5" s="826"/>
      <c r="BA5" s="827"/>
      <c r="BB5" s="847" t="s">
        <v>147</v>
      </c>
      <c r="BC5" s="847"/>
      <c r="BD5" s="847"/>
      <c r="BE5" s="847"/>
      <c r="BF5" s="847"/>
      <c r="BG5" s="847"/>
      <c r="BH5" s="847"/>
      <c r="BI5" s="847"/>
      <c r="BJ5" s="847"/>
      <c r="BK5" s="847"/>
      <c r="BL5" s="847"/>
      <c r="BM5" s="847"/>
      <c r="BN5" s="847"/>
      <c r="BO5" s="847"/>
      <c r="BP5" s="847"/>
      <c r="BQ5" s="847"/>
      <c r="BR5" s="847"/>
      <c r="BS5" s="847"/>
      <c r="BT5" s="842" t="s">
        <v>82</v>
      </c>
      <c r="BU5" s="842"/>
      <c r="BV5" s="843"/>
      <c r="BW5" s="814" t="str">
        <f>Y5</f>
        <v>263097-6</v>
      </c>
      <c r="BX5" s="826"/>
      <c r="BY5" s="826"/>
      <c r="BZ5" s="827"/>
      <c r="CA5" s="10"/>
      <c r="CB5" s="6"/>
    </row>
    <row r="6" spans="2:97" s="7" customFormat="1" ht="3" customHeight="1">
      <c r="C6" s="10"/>
      <c r="D6" s="35"/>
      <c r="AC6" s="35"/>
      <c r="BB6" s="35"/>
      <c r="CA6" s="10"/>
      <c r="CB6" s="6"/>
    </row>
    <row r="7" spans="2:97" s="8" customFormat="1" ht="12" customHeight="1">
      <c r="D7" s="837" t="s">
        <v>81</v>
      </c>
      <c r="E7" s="837"/>
      <c r="F7" s="837"/>
      <c r="G7" s="837"/>
      <c r="H7" s="838"/>
      <c r="I7" s="814" t="str">
        <f>'Q3'!R5</f>
        <v>Prefeitura Municipal de Otacílio Costa</v>
      </c>
      <c r="J7" s="826"/>
      <c r="K7" s="826"/>
      <c r="L7" s="826"/>
      <c r="M7" s="826"/>
      <c r="N7" s="826"/>
      <c r="O7" s="826"/>
      <c r="P7" s="827"/>
      <c r="Q7" s="845" t="s">
        <v>40</v>
      </c>
      <c r="R7" s="845"/>
      <c r="S7" s="846"/>
      <c r="T7" s="814" t="str">
        <f>'Q3'!AZ5</f>
        <v>Conclusão quadra Fundo do Campo</v>
      </c>
      <c r="U7" s="826"/>
      <c r="V7" s="826"/>
      <c r="W7" s="826"/>
      <c r="X7" s="826"/>
      <c r="Y7" s="826"/>
      <c r="Z7" s="826"/>
      <c r="AA7" s="826"/>
      <c r="AB7" s="827"/>
      <c r="AC7" s="837" t="s">
        <v>81</v>
      </c>
      <c r="AD7" s="837"/>
      <c r="AE7" s="837"/>
      <c r="AF7" s="837"/>
      <c r="AG7" s="838"/>
      <c r="AH7" s="814" t="str">
        <f>I7</f>
        <v>Prefeitura Municipal de Otacílio Costa</v>
      </c>
      <c r="AI7" s="826"/>
      <c r="AJ7" s="826"/>
      <c r="AK7" s="826"/>
      <c r="AL7" s="826"/>
      <c r="AM7" s="826"/>
      <c r="AN7" s="826"/>
      <c r="AO7" s="827"/>
      <c r="AP7" s="845" t="s">
        <v>40</v>
      </c>
      <c r="AQ7" s="845"/>
      <c r="AR7" s="846"/>
      <c r="AS7" s="814" t="str">
        <f>T7</f>
        <v>Conclusão quadra Fundo do Campo</v>
      </c>
      <c r="AT7" s="826"/>
      <c r="AU7" s="826"/>
      <c r="AV7" s="826"/>
      <c r="AW7" s="826"/>
      <c r="AX7" s="826"/>
      <c r="AY7" s="826"/>
      <c r="AZ7" s="826"/>
      <c r="BA7" s="827"/>
      <c r="BB7" s="837" t="s">
        <v>81</v>
      </c>
      <c r="BC7" s="837"/>
      <c r="BD7" s="837"/>
      <c r="BE7" s="837"/>
      <c r="BF7" s="838"/>
      <c r="BG7" s="814" t="str">
        <f>I7</f>
        <v>Prefeitura Municipal de Otacílio Costa</v>
      </c>
      <c r="BH7" s="826"/>
      <c r="BI7" s="826"/>
      <c r="BJ7" s="826"/>
      <c r="BK7" s="826"/>
      <c r="BL7" s="826"/>
      <c r="BM7" s="826"/>
      <c r="BN7" s="827"/>
      <c r="BO7" s="845" t="s">
        <v>40</v>
      </c>
      <c r="BP7" s="845"/>
      <c r="BQ7" s="846"/>
      <c r="BR7" s="814" t="str">
        <f>T7</f>
        <v>Conclusão quadra Fundo do Campo</v>
      </c>
      <c r="BS7" s="826"/>
      <c r="BT7" s="826"/>
      <c r="BU7" s="826"/>
      <c r="BV7" s="826"/>
      <c r="BW7" s="826"/>
      <c r="BX7" s="826"/>
      <c r="BY7" s="826"/>
      <c r="BZ7" s="827"/>
      <c r="CB7" s="24"/>
    </row>
    <row r="8" spans="2:97" s="8" customFormat="1" ht="3" customHeight="1">
      <c r="D8" s="25"/>
      <c r="E8" s="25"/>
      <c r="F8" s="25"/>
      <c r="G8" s="25"/>
      <c r="H8" s="25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2"/>
      <c r="U8" s="12"/>
      <c r="V8" s="12"/>
      <c r="W8" s="12"/>
      <c r="X8" s="12"/>
      <c r="Y8" s="12"/>
      <c r="Z8" s="12"/>
      <c r="AA8" s="12"/>
      <c r="AB8" s="12"/>
      <c r="AC8" s="25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23"/>
      <c r="AZ8" s="23"/>
      <c r="BB8" s="25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23"/>
      <c r="BY8" s="23"/>
      <c r="CB8" s="24"/>
    </row>
    <row r="9" spans="2:97" s="8" customFormat="1" ht="3" customHeight="1">
      <c r="C9" s="11"/>
      <c r="D9" s="25"/>
      <c r="E9" s="25"/>
      <c r="F9" s="25"/>
      <c r="G9" s="25"/>
      <c r="H9" s="25"/>
      <c r="I9" s="11"/>
      <c r="J9" s="11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03"/>
      <c r="AC9" s="25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B9" s="25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CB9" s="24"/>
    </row>
    <row r="10" spans="2:97" ht="9.9499999999999993" customHeight="1">
      <c r="D10" s="254" t="s">
        <v>84</v>
      </c>
      <c r="E10" s="268" t="s">
        <v>192</v>
      </c>
      <c r="F10" s="269">
        <v>1</v>
      </c>
      <c r="G10" s="268" t="s">
        <v>192</v>
      </c>
      <c r="H10" s="269">
        <v>2</v>
      </c>
      <c r="I10" s="268" t="s">
        <v>192</v>
      </c>
      <c r="J10" s="269">
        <v>3</v>
      </c>
      <c r="K10" s="268" t="s">
        <v>192</v>
      </c>
      <c r="L10" s="269">
        <v>4</v>
      </c>
      <c r="M10" s="268" t="s">
        <v>192</v>
      </c>
      <c r="N10" s="269">
        <v>5</v>
      </c>
      <c r="O10" s="268" t="s">
        <v>192</v>
      </c>
      <c r="P10" s="269">
        <v>6</v>
      </c>
      <c r="Q10" s="268" t="s">
        <v>192</v>
      </c>
      <c r="R10" s="269">
        <v>7</v>
      </c>
      <c r="S10" s="268" t="s">
        <v>192</v>
      </c>
      <c r="T10" s="269">
        <v>8</v>
      </c>
      <c r="U10" s="268" t="s">
        <v>192</v>
      </c>
      <c r="V10" s="269">
        <v>9</v>
      </c>
      <c r="W10" s="268" t="s">
        <v>192</v>
      </c>
      <c r="X10" s="269">
        <v>10</v>
      </c>
      <c r="Y10" s="268" t="s">
        <v>192</v>
      </c>
      <c r="Z10" s="269">
        <v>11</v>
      </c>
      <c r="AA10" s="268" t="s">
        <v>192</v>
      </c>
      <c r="AB10" s="269">
        <v>12</v>
      </c>
      <c r="AC10" s="254" t="s">
        <v>84</v>
      </c>
      <c r="AD10" s="268" t="s">
        <v>192</v>
      </c>
      <c r="AE10" s="269">
        <v>13</v>
      </c>
      <c r="AF10" s="268" t="s">
        <v>192</v>
      </c>
      <c r="AG10" s="269">
        <v>14</v>
      </c>
      <c r="AH10" s="268" t="s">
        <v>192</v>
      </c>
      <c r="AI10" s="269">
        <v>15</v>
      </c>
      <c r="AJ10" s="268" t="s">
        <v>192</v>
      </c>
      <c r="AK10" s="269">
        <v>16</v>
      </c>
      <c r="AL10" s="268" t="s">
        <v>192</v>
      </c>
      <c r="AM10" s="269">
        <v>17</v>
      </c>
      <c r="AN10" s="268" t="s">
        <v>192</v>
      </c>
      <c r="AO10" s="269">
        <v>18</v>
      </c>
      <c r="AP10" s="268" t="s">
        <v>192</v>
      </c>
      <c r="AQ10" s="269">
        <v>19</v>
      </c>
      <c r="AR10" s="268" t="s">
        <v>192</v>
      </c>
      <c r="AS10" s="269">
        <v>20</v>
      </c>
      <c r="AT10" s="268" t="s">
        <v>192</v>
      </c>
      <c r="AU10" s="269">
        <v>21</v>
      </c>
      <c r="AV10" s="268" t="s">
        <v>192</v>
      </c>
      <c r="AW10" s="269">
        <v>22</v>
      </c>
      <c r="AX10" s="268" t="s">
        <v>192</v>
      </c>
      <c r="AY10" s="269">
        <v>23</v>
      </c>
      <c r="AZ10" s="268" t="s">
        <v>192</v>
      </c>
      <c r="BA10" s="269">
        <v>24</v>
      </c>
      <c r="BB10" s="254" t="s">
        <v>84</v>
      </c>
      <c r="BC10" s="268" t="s">
        <v>192</v>
      </c>
      <c r="BD10" s="269">
        <v>25</v>
      </c>
      <c r="BE10" s="268" t="s">
        <v>192</v>
      </c>
      <c r="BF10" s="269">
        <v>26</v>
      </c>
      <c r="BG10" s="268" t="s">
        <v>192</v>
      </c>
      <c r="BH10" s="269">
        <v>27</v>
      </c>
      <c r="BI10" s="268" t="s">
        <v>192</v>
      </c>
      <c r="BJ10" s="269">
        <v>28</v>
      </c>
      <c r="BK10" s="268" t="s">
        <v>192</v>
      </c>
      <c r="BL10" s="269">
        <v>29</v>
      </c>
      <c r="BM10" s="268" t="s">
        <v>192</v>
      </c>
      <c r="BN10" s="269">
        <v>30</v>
      </c>
      <c r="BO10" s="268" t="s">
        <v>192</v>
      </c>
      <c r="BP10" s="269">
        <v>31</v>
      </c>
      <c r="BQ10" s="268" t="s">
        <v>192</v>
      </c>
      <c r="BR10" s="269">
        <v>32</v>
      </c>
      <c r="BS10" s="268" t="s">
        <v>192</v>
      </c>
      <c r="BT10" s="269">
        <v>33</v>
      </c>
      <c r="BU10" s="268" t="s">
        <v>192</v>
      </c>
      <c r="BV10" s="269">
        <v>34</v>
      </c>
      <c r="BW10" s="268" t="s">
        <v>192</v>
      </c>
      <c r="BX10" s="269">
        <v>35</v>
      </c>
      <c r="BY10" s="268" t="s">
        <v>192</v>
      </c>
      <c r="BZ10" s="269">
        <v>36</v>
      </c>
    </row>
    <row r="11" spans="2:97" ht="9.9499999999999993" customHeight="1">
      <c r="D11" s="255"/>
      <c r="E11" s="76" t="s">
        <v>7</v>
      </c>
      <c r="F11" s="77" t="s">
        <v>8</v>
      </c>
      <c r="G11" s="76" t="s">
        <v>7</v>
      </c>
      <c r="H11" s="77" t="s">
        <v>8</v>
      </c>
      <c r="I11" s="76" t="s">
        <v>7</v>
      </c>
      <c r="J11" s="77" t="s">
        <v>8</v>
      </c>
      <c r="K11" s="76" t="s">
        <v>7</v>
      </c>
      <c r="L11" s="77" t="s">
        <v>8</v>
      </c>
      <c r="M11" s="76" t="s">
        <v>7</v>
      </c>
      <c r="N11" s="77" t="s">
        <v>8</v>
      </c>
      <c r="O11" s="76" t="s">
        <v>7</v>
      </c>
      <c r="P11" s="77" t="s">
        <v>8</v>
      </c>
      <c r="Q11" s="76" t="s">
        <v>7</v>
      </c>
      <c r="R11" s="77" t="s">
        <v>8</v>
      </c>
      <c r="S11" s="76" t="s">
        <v>7</v>
      </c>
      <c r="T11" s="77" t="s">
        <v>8</v>
      </c>
      <c r="U11" s="76" t="s">
        <v>7</v>
      </c>
      <c r="V11" s="77" t="s">
        <v>8</v>
      </c>
      <c r="W11" s="76" t="s">
        <v>7</v>
      </c>
      <c r="X11" s="77" t="s">
        <v>8</v>
      </c>
      <c r="Y11" s="76" t="s">
        <v>7</v>
      </c>
      <c r="Z11" s="77" t="s">
        <v>8</v>
      </c>
      <c r="AA11" s="76" t="s">
        <v>7</v>
      </c>
      <c r="AB11" s="77" t="s">
        <v>8</v>
      </c>
      <c r="AC11" s="255"/>
      <c r="AD11" s="76" t="s">
        <v>7</v>
      </c>
      <c r="AE11" s="77" t="s">
        <v>8</v>
      </c>
      <c r="AF11" s="76" t="s">
        <v>7</v>
      </c>
      <c r="AG11" s="77" t="s">
        <v>8</v>
      </c>
      <c r="AH11" s="76" t="s">
        <v>7</v>
      </c>
      <c r="AI11" s="77" t="s">
        <v>8</v>
      </c>
      <c r="AJ11" s="76" t="s">
        <v>7</v>
      </c>
      <c r="AK11" s="77" t="s">
        <v>8</v>
      </c>
      <c r="AL11" s="76" t="s">
        <v>7</v>
      </c>
      <c r="AM11" s="77" t="s">
        <v>8</v>
      </c>
      <c r="AN11" s="76" t="s">
        <v>7</v>
      </c>
      <c r="AO11" s="77" t="s">
        <v>8</v>
      </c>
      <c r="AP11" s="76" t="s">
        <v>7</v>
      </c>
      <c r="AQ11" s="77" t="s">
        <v>8</v>
      </c>
      <c r="AR11" s="76" t="s">
        <v>7</v>
      </c>
      <c r="AS11" s="77" t="s">
        <v>8</v>
      </c>
      <c r="AT11" s="76" t="s">
        <v>7</v>
      </c>
      <c r="AU11" s="77" t="s">
        <v>8</v>
      </c>
      <c r="AV11" s="76" t="s">
        <v>7</v>
      </c>
      <c r="AW11" s="77" t="s">
        <v>8</v>
      </c>
      <c r="AX11" s="76" t="s">
        <v>7</v>
      </c>
      <c r="AY11" s="77" t="s">
        <v>8</v>
      </c>
      <c r="AZ11" s="76" t="s">
        <v>7</v>
      </c>
      <c r="BA11" s="77" t="s">
        <v>8</v>
      </c>
      <c r="BB11" s="255"/>
      <c r="BC11" s="76" t="s">
        <v>7</v>
      </c>
      <c r="BD11" s="77" t="s">
        <v>8</v>
      </c>
      <c r="BE11" s="76" t="s">
        <v>7</v>
      </c>
      <c r="BF11" s="77" t="s">
        <v>8</v>
      </c>
      <c r="BG11" s="76" t="s">
        <v>7</v>
      </c>
      <c r="BH11" s="77" t="s">
        <v>8</v>
      </c>
      <c r="BI11" s="76" t="s">
        <v>7</v>
      </c>
      <c r="BJ11" s="77" t="s">
        <v>8</v>
      </c>
      <c r="BK11" s="76" t="s">
        <v>7</v>
      </c>
      <c r="BL11" s="77" t="s">
        <v>8</v>
      </c>
      <c r="BM11" s="76" t="s">
        <v>7</v>
      </c>
      <c r="BN11" s="77" t="s">
        <v>8</v>
      </c>
      <c r="BO11" s="76" t="s">
        <v>7</v>
      </c>
      <c r="BP11" s="77" t="s">
        <v>8</v>
      </c>
      <c r="BQ11" s="76" t="s">
        <v>7</v>
      </c>
      <c r="BR11" s="77" t="s">
        <v>8</v>
      </c>
      <c r="BS11" s="76" t="s">
        <v>7</v>
      </c>
      <c r="BT11" s="77" t="s">
        <v>8</v>
      </c>
      <c r="BU11" s="76" t="s">
        <v>7</v>
      </c>
      <c r="BV11" s="77" t="s">
        <v>8</v>
      </c>
      <c r="BW11" s="76" t="s">
        <v>7</v>
      </c>
      <c r="BX11" s="77" t="s">
        <v>8</v>
      </c>
      <c r="BY11" s="76" t="s">
        <v>7</v>
      </c>
      <c r="BZ11" s="77" t="s">
        <v>8</v>
      </c>
    </row>
    <row r="12" spans="2:97" ht="9.9499999999999993" customHeight="1">
      <c r="B12" s="70">
        <f>'Q3'!BO10/'Q3'!$BO$50</f>
        <v>0.98273276052589464</v>
      </c>
      <c r="D12" s="78">
        <f>'Q3'!B10</f>
        <v>1</v>
      </c>
      <c r="E12" s="98">
        <f>'C2'!E12</f>
        <v>25</v>
      </c>
      <c r="F12" s="79">
        <f t="shared" ref="F12:F51" si="6">E12</f>
        <v>25</v>
      </c>
      <c r="G12" s="98">
        <f>'C2'!G12</f>
        <v>25</v>
      </c>
      <c r="H12" s="79">
        <f>F12+G12</f>
        <v>50</v>
      </c>
      <c r="I12" s="98">
        <f>'C2'!I12</f>
        <v>25</v>
      </c>
      <c r="J12" s="79">
        <f>H12+I12</f>
        <v>75</v>
      </c>
      <c r="K12" s="97">
        <f>'C2'!K12</f>
        <v>25</v>
      </c>
      <c r="L12" s="79">
        <f>J12+K12</f>
        <v>100</v>
      </c>
      <c r="M12" s="97">
        <f>'C2'!M12</f>
        <v>0</v>
      </c>
      <c r="N12" s="79">
        <f>L12+M12</f>
        <v>100</v>
      </c>
      <c r="O12" s="97">
        <f>'C2'!O12</f>
        <v>0</v>
      </c>
      <c r="P12" s="79">
        <f>N12+O12</f>
        <v>100</v>
      </c>
      <c r="Q12" s="97">
        <f>'C2'!Q12</f>
        <v>0</v>
      </c>
      <c r="R12" s="79">
        <f>P12+Q12</f>
        <v>100</v>
      </c>
      <c r="S12" s="97">
        <f>'C2'!S12</f>
        <v>0</v>
      </c>
      <c r="T12" s="79">
        <f>R12+S12</f>
        <v>100</v>
      </c>
      <c r="U12" s="97">
        <f>'C2'!U12</f>
        <v>0</v>
      </c>
      <c r="V12" s="79">
        <f>T12+U12</f>
        <v>100</v>
      </c>
      <c r="W12" s="97">
        <f>'C2'!W12</f>
        <v>0</v>
      </c>
      <c r="X12" s="79">
        <f>V12+W12</f>
        <v>100</v>
      </c>
      <c r="Y12" s="97">
        <f>'C2'!Y12</f>
        <v>0</v>
      </c>
      <c r="Z12" s="79">
        <f>X12+Y12</f>
        <v>100</v>
      </c>
      <c r="AA12" s="97">
        <f>'C2'!AA12</f>
        <v>0</v>
      </c>
      <c r="AB12" s="80">
        <f t="shared" ref="AB12:AB51" si="7">Z12+AA12</f>
        <v>100</v>
      </c>
      <c r="AC12" s="81">
        <f t="shared" ref="AC12:AC51" si="8">D12</f>
        <v>1</v>
      </c>
      <c r="AD12" s="97">
        <f>'C2'!AD12</f>
        <v>0</v>
      </c>
      <c r="AE12" s="79">
        <f>AB12+AD12</f>
        <v>100</v>
      </c>
      <c r="AF12" s="97">
        <f>'C2'!AF12</f>
        <v>0</v>
      </c>
      <c r="AG12" s="79">
        <f>AE12+AF12</f>
        <v>100</v>
      </c>
      <c r="AH12" s="97">
        <f>'C2'!AH12</f>
        <v>0</v>
      </c>
      <c r="AI12" s="79">
        <f>AG12+AH12</f>
        <v>100</v>
      </c>
      <c r="AJ12" s="97">
        <f>'C2'!AJ12</f>
        <v>0</v>
      </c>
      <c r="AK12" s="79">
        <f>AI12+AJ12</f>
        <v>100</v>
      </c>
      <c r="AL12" s="97">
        <f>'C2'!AL12</f>
        <v>0</v>
      </c>
      <c r="AM12" s="79">
        <f>AK12+AL12</f>
        <v>100</v>
      </c>
      <c r="AN12" s="97">
        <f>'C2'!AN12</f>
        <v>0</v>
      </c>
      <c r="AO12" s="79">
        <f>AM12+AN12</f>
        <v>100</v>
      </c>
      <c r="AP12" s="97">
        <f>'C2'!AP12</f>
        <v>0</v>
      </c>
      <c r="AQ12" s="79">
        <f>AO12+AP12</f>
        <v>100</v>
      </c>
      <c r="AR12" s="97">
        <f>'C2'!AR12</f>
        <v>0</v>
      </c>
      <c r="AS12" s="79">
        <f>AQ12+AR12</f>
        <v>100</v>
      </c>
      <c r="AT12" s="97">
        <f>'C2'!AT12</f>
        <v>0</v>
      </c>
      <c r="AU12" s="79">
        <f>AS12+AT12</f>
        <v>100</v>
      </c>
      <c r="AV12" s="97">
        <f>'C2'!AV12</f>
        <v>0</v>
      </c>
      <c r="AW12" s="79">
        <f>AU12+AV12</f>
        <v>100</v>
      </c>
      <c r="AX12" s="97">
        <f>'C2'!AX12</f>
        <v>0</v>
      </c>
      <c r="AY12" s="79">
        <f>AW12+AX12</f>
        <v>100</v>
      </c>
      <c r="AZ12" s="97">
        <f>'C2'!AZ12</f>
        <v>0</v>
      </c>
      <c r="BA12" s="80">
        <f t="shared" ref="BA12:BA52" si="9">AY12+AZ12</f>
        <v>100</v>
      </c>
      <c r="BB12" s="81">
        <f t="shared" ref="BB12:BB51" si="10">AC12</f>
        <v>1</v>
      </c>
      <c r="BC12" s="97">
        <f>'C2'!BC12</f>
        <v>0</v>
      </c>
      <c r="BD12" s="79">
        <f>BA12+BC12</f>
        <v>100</v>
      </c>
      <c r="BE12" s="97">
        <f>'C2'!BE12</f>
        <v>0</v>
      </c>
      <c r="BF12" s="79">
        <f>BD12+BE12</f>
        <v>100</v>
      </c>
      <c r="BG12" s="97">
        <f>'C2'!BG12</f>
        <v>0</v>
      </c>
      <c r="BH12" s="79">
        <f>BF12+BG12</f>
        <v>100</v>
      </c>
      <c r="BI12" s="97">
        <f>'C2'!BI12</f>
        <v>0</v>
      </c>
      <c r="BJ12" s="79">
        <f>BH12+BI12</f>
        <v>100</v>
      </c>
      <c r="BK12" s="97">
        <f>'C2'!BK12</f>
        <v>0</v>
      </c>
      <c r="BL12" s="79">
        <f>BJ12+BK12</f>
        <v>100</v>
      </c>
      <c r="BM12" s="97">
        <f>'C2'!BM12</f>
        <v>0</v>
      </c>
      <c r="BN12" s="79">
        <f>BL12+BM12</f>
        <v>100</v>
      </c>
      <c r="BO12" s="97">
        <f>'C2'!BO12</f>
        <v>0</v>
      </c>
      <c r="BP12" s="79">
        <f>BN12+BO12</f>
        <v>100</v>
      </c>
      <c r="BQ12" s="97">
        <f>'C2'!BQ12</f>
        <v>0</v>
      </c>
      <c r="BR12" s="79">
        <f>BP12+BQ12</f>
        <v>100</v>
      </c>
      <c r="BS12" s="97">
        <f>'C2'!BS12</f>
        <v>0</v>
      </c>
      <c r="BT12" s="79">
        <f>BR12+BS12</f>
        <v>100</v>
      </c>
      <c r="BU12" s="97">
        <f>'C2'!BU12</f>
        <v>0</v>
      </c>
      <c r="BV12" s="79">
        <f>BT12+BU12</f>
        <v>100</v>
      </c>
      <c r="BW12" s="97">
        <f>'C2'!BW12</f>
        <v>0</v>
      </c>
      <c r="BX12" s="79">
        <f>BV12+BW12</f>
        <v>100</v>
      </c>
      <c r="BY12" s="97">
        <f>'C2'!BY12</f>
        <v>0</v>
      </c>
      <c r="BZ12" s="80">
        <f t="shared" ref="BZ12:BZ52" si="11">BX12+BY12</f>
        <v>100</v>
      </c>
      <c r="CB12" s="70">
        <f t="shared" ref="CB12:CB51" si="12">IF(BZ12&lt;&gt;0,IF(ABS(BZ12-100)&gt;=0.01,1,0),0)</f>
        <v>0</v>
      </c>
    </row>
    <row r="13" spans="2:97" ht="9.9499999999999993" customHeight="1">
      <c r="B13" s="70">
        <f>'Q3'!BO11/'Q3'!$BO$50</f>
        <v>1.7267239474105373E-2</v>
      </c>
      <c r="D13" s="71">
        <f>'Q3'!B11</f>
        <v>2</v>
      </c>
      <c r="E13" s="98">
        <f>'C2'!E13</f>
        <v>0</v>
      </c>
      <c r="F13" s="82">
        <f t="shared" si="6"/>
        <v>0</v>
      </c>
      <c r="G13" s="98">
        <f>'C2'!G13</f>
        <v>0</v>
      </c>
      <c r="H13" s="82">
        <f t="shared" ref="H13:H51" si="13">F13+G13</f>
        <v>0</v>
      </c>
      <c r="I13" s="98">
        <f>'C2'!I13</f>
        <v>0</v>
      </c>
      <c r="J13" s="82">
        <f t="shared" ref="J13:J51" si="14">H13+I13</f>
        <v>0</v>
      </c>
      <c r="K13" s="98">
        <f>'C2'!K13</f>
        <v>100</v>
      </c>
      <c r="L13" s="82">
        <f t="shared" ref="L13:L51" si="15">J13+K13</f>
        <v>100</v>
      </c>
      <c r="M13" s="98">
        <f>'C2'!M13</f>
        <v>0</v>
      </c>
      <c r="N13" s="82">
        <f t="shared" ref="N13:N51" si="16">L13+M13</f>
        <v>100</v>
      </c>
      <c r="O13" s="98">
        <f>'C2'!O13</f>
        <v>0</v>
      </c>
      <c r="P13" s="82">
        <f t="shared" ref="P13:P51" si="17">N13+O13</f>
        <v>100</v>
      </c>
      <c r="Q13" s="98">
        <f>'C2'!Q13</f>
        <v>0</v>
      </c>
      <c r="R13" s="82">
        <f t="shared" ref="R13:R51" si="18">P13+Q13</f>
        <v>100</v>
      </c>
      <c r="S13" s="98">
        <f>'C2'!S13</f>
        <v>0</v>
      </c>
      <c r="T13" s="82">
        <f t="shared" ref="T13:T51" si="19">R13+S13</f>
        <v>100</v>
      </c>
      <c r="U13" s="98">
        <f>'C2'!U13</f>
        <v>0</v>
      </c>
      <c r="V13" s="82">
        <f t="shared" ref="V13:V51" si="20">T13+U13</f>
        <v>100</v>
      </c>
      <c r="W13" s="98">
        <f>'C2'!W13</f>
        <v>0</v>
      </c>
      <c r="X13" s="82">
        <f t="shared" ref="X13:X51" si="21">V13+W13</f>
        <v>100</v>
      </c>
      <c r="Y13" s="98">
        <f>'C2'!Y13</f>
        <v>0</v>
      </c>
      <c r="Z13" s="82">
        <f t="shared" ref="Z13:Z51" si="22">X13+Y13</f>
        <v>100</v>
      </c>
      <c r="AA13" s="98">
        <f>'C2'!AA13</f>
        <v>0</v>
      </c>
      <c r="AB13" s="83">
        <f t="shared" si="7"/>
        <v>100</v>
      </c>
      <c r="AC13" s="68">
        <f t="shared" si="8"/>
        <v>2</v>
      </c>
      <c r="AD13" s="98">
        <f>'C2'!AD13</f>
        <v>0</v>
      </c>
      <c r="AE13" s="82">
        <f t="shared" ref="AE13:AE51" si="23">AB13+AD13</f>
        <v>100</v>
      </c>
      <c r="AF13" s="98">
        <f>'C2'!AF13</f>
        <v>0</v>
      </c>
      <c r="AG13" s="82">
        <f t="shared" ref="AG13:AG51" si="24">AE13+AF13</f>
        <v>100</v>
      </c>
      <c r="AH13" s="98">
        <f>'C2'!AH13</f>
        <v>0</v>
      </c>
      <c r="AI13" s="82">
        <f t="shared" ref="AI13:AI51" si="25">AG13+AH13</f>
        <v>100</v>
      </c>
      <c r="AJ13" s="98">
        <f>'C2'!AJ13</f>
        <v>0</v>
      </c>
      <c r="AK13" s="82">
        <f t="shared" ref="AK13:AK51" si="26">AI13+AJ13</f>
        <v>100</v>
      </c>
      <c r="AL13" s="98">
        <f>'C2'!AL13</f>
        <v>0</v>
      </c>
      <c r="AM13" s="82">
        <f t="shared" ref="AM13:AM51" si="27">AK13+AL13</f>
        <v>100</v>
      </c>
      <c r="AN13" s="98">
        <f>'C2'!AN13</f>
        <v>0</v>
      </c>
      <c r="AO13" s="82">
        <f t="shared" ref="AO13:AO51" si="28">AM13+AN13</f>
        <v>100</v>
      </c>
      <c r="AP13" s="98">
        <f>'C2'!AP13</f>
        <v>0</v>
      </c>
      <c r="AQ13" s="82">
        <f t="shared" ref="AQ13:AQ51" si="29">AO13+AP13</f>
        <v>100</v>
      </c>
      <c r="AR13" s="98">
        <f>'C2'!AR13</f>
        <v>0</v>
      </c>
      <c r="AS13" s="82">
        <f t="shared" ref="AS13:AS51" si="30">AQ13+AR13</f>
        <v>100</v>
      </c>
      <c r="AT13" s="98">
        <f>'C2'!AT13</f>
        <v>0</v>
      </c>
      <c r="AU13" s="82">
        <f t="shared" ref="AU13:AU51" si="31">AS13+AT13</f>
        <v>100</v>
      </c>
      <c r="AV13" s="98">
        <f>'C2'!AV13</f>
        <v>0</v>
      </c>
      <c r="AW13" s="82">
        <f t="shared" ref="AW13:AW51" si="32">AU13+AV13</f>
        <v>100</v>
      </c>
      <c r="AX13" s="98">
        <f>'C2'!AX13</f>
        <v>0</v>
      </c>
      <c r="AY13" s="82">
        <f t="shared" ref="AY13:AY51" si="33">AW13+AX13</f>
        <v>100</v>
      </c>
      <c r="AZ13" s="98">
        <f>'C2'!AZ13</f>
        <v>0</v>
      </c>
      <c r="BA13" s="83">
        <f t="shared" si="9"/>
        <v>100</v>
      </c>
      <c r="BB13" s="68">
        <f t="shared" si="10"/>
        <v>2</v>
      </c>
      <c r="BC13" s="98">
        <f>'C2'!BC13</f>
        <v>0</v>
      </c>
      <c r="BD13" s="82">
        <f t="shared" ref="BD13:BD51" si="34">BA13+BC13</f>
        <v>100</v>
      </c>
      <c r="BE13" s="98">
        <f>'C2'!BE13</f>
        <v>0</v>
      </c>
      <c r="BF13" s="82">
        <f t="shared" ref="BF13:BF51" si="35">BD13+BE13</f>
        <v>100</v>
      </c>
      <c r="BG13" s="98">
        <f>'C2'!BG13</f>
        <v>0</v>
      </c>
      <c r="BH13" s="82">
        <f t="shared" ref="BH13:BH51" si="36">BF13+BG13</f>
        <v>100</v>
      </c>
      <c r="BI13" s="98">
        <f>'C2'!BI13</f>
        <v>0</v>
      </c>
      <c r="BJ13" s="82">
        <f t="shared" ref="BJ13:BJ51" si="37">BH13+BI13</f>
        <v>100</v>
      </c>
      <c r="BK13" s="98">
        <f>'C2'!BK13</f>
        <v>0</v>
      </c>
      <c r="BL13" s="82">
        <f t="shared" ref="BL13:BL51" si="38">BJ13+BK13</f>
        <v>100</v>
      </c>
      <c r="BM13" s="98">
        <f>'C2'!BM13</f>
        <v>0</v>
      </c>
      <c r="BN13" s="82">
        <f t="shared" ref="BN13:BN51" si="39">BL13+BM13</f>
        <v>100</v>
      </c>
      <c r="BO13" s="98">
        <f>'C2'!BO13</f>
        <v>0</v>
      </c>
      <c r="BP13" s="82">
        <f t="shared" ref="BP13:BP51" si="40">BN13+BO13</f>
        <v>100</v>
      </c>
      <c r="BQ13" s="98">
        <f>'C2'!BQ13</f>
        <v>0</v>
      </c>
      <c r="BR13" s="82">
        <f t="shared" ref="BR13:BR51" si="41">BP13+BQ13</f>
        <v>100</v>
      </c>
      <c r="BS13" s="98">
        <f>'C2'!BS13</f>
        <v>0</v>
      </c>
      <c r="BT13" s="82">
        <f t="shared" ref="BT13:BT51" si="42">BR13+BS13</f>
        <v>100</v>
      </c>
      <c r="BU13" s="98">
        <f>'C2'!BU13</f>
        <v>0</v>
      </c>
      <c r="BV13" s="82">
        <f t="shared" ref="BV13:BV51" si="43">BT13+BU13</f>
        <v>100</v>
      </c>
      <c r="BW13" s="98">
        <f>'C2'!BW13</f>
        <v>0</v>
      </c>
      <c r="BX13" s="82">
        <f t="shared" ref="BX13:BX51" si="44">BV13+BW13</f>
        <v>100</v>
      </c>
      <c r="BY13" s="98">
        <f>'C2'!BY13</f>
        <v>0</v>
      </c>
      <c r="BZ13" s="83">
        <f t="shared" si="11"/>
        <v>100</v>
      </c>
      <c r="CB13" s="70">
        <f t="shared" si="12"/>
        <v>0</v>
      </c>
    </row>
    <row r="14" spans="2:97" ht="9.9499999999999993" customHeight="1">
      <c r="B14" s="70">
        <f>'Q3'!BO12/'Q3'!$BO$50</f>
        <v>0</v>
      </c>
      <c r="D14" s="71" t="str">
        <f>'Q3'!B12</f>
        <v/>
      </c>
      <c r="E14" s="98">
        <f>'C2'!E14</f>
        <v>0</v>
      </c>
      <c r="F14" s="82">
        <f t="shared" si="6"/>
        <v>0</v>
      </c>
      <c r="G14" s="98">
        <f>'C2'!G14</f>
        <v>0</v>
      </c>
      <c r="H14" s="82">
        <f t="shared" si="13"/>
        <v>0</v>
      </c>
      <c r="I14" s="98">
        <f>'C2'!I14</f>
        <v>0</v>
      </c>
      <c r="J14" s="82">
        <f t="shared" si="14"/>
        <v>0</v>
      </c>
      <c r="K14" s="98">
        <f>'C2'!K14</f>
        <v>0</v>
      </c>
      <c r="L14" s="82">
        <f t="shared" si="15"/>
        <v>0</v>
      </c>
      <c r="M14" s="98">
        <f>'C2'!M14</f>
        <v>0</v>
      </c>
      <c r="N14" s="82">
        <f t="shared" si="16"/>
        <v>0</v>
      </c>
      <c r="O14" s="98">
        <f>'C2'!O14</f>
        <v>0</v>
      </c>
      <c r="P14" s="82">
        <f t="shared" si="17"/>
        <v>0</v>
      </c>
      <c r="Q14" s="98">
        <f>'C2'!Q14</f>
        <v>0</v>
      </c>
      <c r="R14" s="82">
        <f t="shared" si="18"/>
        <v>0</v>
      </c>
      <c r="S14" s="98">
        <f>'C2'!S14</f>
        <v>0</v>
      </c>
      <c r="T14" s="82">
        <f t="shared" si="19"/>
        <v>0</v>
      </c>
      <c r="U14" s="98">
        <f>'C2'!U14</f>
        <v>0</v>
      </c>
      <c r="V14" s="82">
        <f t="shared" si="20"/>
        <v>0</v>
      </c>
      <c r="W14" s="98">
        <f>'C2'!W14</f>
        <v>0</v>
      </c>
      <c r="X14" s="82">
        <f t="shared" si="21"/>
        <v>0</v>
      </c>
      <c r="Y14" s="98">
        <f>'C2'!Y14</f>
        <v>0</v>
      </c>
      <c r="Z14" s="82">
        <f t="shared" si="22"/>
        <v>0</v>
      </c>
      <c r="AA14" s="98">
        <f>'C2'!AA14</f>
        <v>0</v>
      </c>
      <c r="AB14" s="83">
        <f t="shared" si="7"/>
        <v>0</v>
      </c>
      <c r="AC14" s="68" t="str">
        <f t="shared" si="8"/>
        <v/>
      </c>
      <c r="AD14" s="98">
        <f>'C2'!AD14</f>
        <v>0</v>
      </c>
      <c r="AE14" s="82">
        <f t="shared" si="23"/>
        <v>0</v>
      </c>
      <c r="AF14" s="98">
        <f>'C2'!AF14</f>
        <v>0</v>
      </c>
      <c r="AG14" s="82">
        <f t="shared" si="24"/>
        <v>0</v>
      </c>
      <c r="AH14" s="98">
        <f>'C2'!AH14</f>
        <v>0</v>
      </c>
      <c r="AI14" s="82">
        <f t="shared" si="25"/>
        <v>0</v>
      </c>
      <c r="AJ14" s="98">
        <f>'C2'!AJ14</f>
        <v>0</v>
      </c>
      <c r="AK14" s="82">
        <f t="shared" si="26"/>
        <v>0</v>
      </c>
      <c r="AL14" s="98">
        <f>'C2'!AL14</f>
        <v>0</v>
      </c>
      <c r="AM14" s="82">
        <f t="shared" si="27"/>
        <v>0</v>
      </c>
      <c r="AN14" s="98">
        <f>'C2'!AN14</f>
        <v>0</v>
      </c>
      <c r="AO14" s="82">
        <f t="shared" si="28"/>
        <v>0</v>
      </c>
      <c r="AP14" s="98">
        <f>'C2'!AP14</f>
        <v>0</v>
      </c>
      <c r="AQ14" s="82">
        <f t="shared" si="29"/>
        <v>0</v>
      </c>
      <c r="AR14" s="98">
        <f>'C2'!AR14</f>
        <v>0</v>
      </c>
      <c r="AS14" s="82">
        <f t="shared" si="30"/>
        <v>0</v>
      </c>
      <c r="AT14" s="98">
        <f>'C2'!AT14</f>
        <v>0</v>
      </c>
      <c r="AU14" s="82">
        <f t="shared" si="31"/>
        <v>0</v>
      </c>
      <c r="AV14" s="98">
        <f>'C2'!AV14</f>
        <v>0</v>
      </c>
      <c r="AW14" s="82">
        <f t="shared" si="32"/>
        <v>0</v>
      </c>
      <c r="AX14" s="98">
        <f>'C2'!AX14</f>
        <v>0</v>
      </c>
      <c r="AY14" s="82">
        <f t="shared" si="33"/>
        <v>0</v>
      </c>
      <c r="AZ14" s="98">
        <f>'C2'!AZ14</f>
        <v>0</v>
      </c>
      <c r="BA14" s="83">
        <f t="shared" si="9"/>
        <v>0</v>
      </c>
      <c r="BB14" s="68" t="str">
        <f t="shared" si="10"/>
        <v/>
      </c>
      <c r="BC14" s="98">
        <f>'C2'!BC14</f>
        <v>0</v>
      </c>
      <c r="BD14" s="82">
        <f t="shared" si="34"/>
        <v>0</v>
      </c>
      <c r="BE14" s="98">
        <f>'C2'!BE14</f>
        <v>0</v>
      </c>
      <c r="BF14" s="82">
        <f t="shared" si="35"/>
        <v>0</v>
      </c>
      <c r="BG14" s="98">
        <f>'C2'!BG14</f>
        <v>0</v>
      </c>
      <c r="BH14" s="82">
        <f t="shared" si="36"/>
        <v>0</v>
      </c>
      <c r="BI14" s="98">
        <f>'C2'!BI14</f>
        <v>0</v>
      </c>
      <c r="BJ14" s="82">
        <f t="shared" si="37"/>
        <v>0</v>
      </c>
      <c r="BK14" s="98">
        <f>'C2'!BK14</f>
        <v>0</v>
      </c>
      <c r="BL14" s="82">
        <f t="shared" si="38"/>
        <v>0</v>
      </c>
      <c r="BM14" s="98">
        <f>'C2'!BM14</f>
        <v>0</v>
      </c>
      <c r="BN14" s="82">
        <f t="shared" si="39"/>
        <v>0</v>
      </c>
      <c r="BO14" s="98">
        <f>'C2'!BO14</f>
        <v>0</v>
      </c>
      <c r="BP14" s="82">
        <f t="shared" si="40"/>
        <v>0</v>
      </c>
      <c r="BQ14" s="98">
        <f>'C2'!BQ14</f>
        <v>0</v>
      </c>
      <c r="BR14" s="82">
        <f t="shared" si="41"/>
        <v>0</v>
      </c>
      <c r="BS14" s="98">
        <f>'C2'!BS14</f>
        <v>0</v>
      </c>
      <c r="BT14" s="82">
        <f t="shared" si="42"/>
        <v>0</v>
      </c>
      <c r="BU14" s="98">
        <f>'C2'!BU14</f>
        <v>0</v>
      </c>
      <c r="BV14" s="82">
        <f t="shared" si="43"/>
        <v>0</v>
      </c>
      <c r="BW14" s="98">
        <f>'C2'!BW14</f>
        <v>0</v>
      </c>
      <c r="BX14" s="82">
        <f t="shared" si="44"/>
        <v>0</v>
      </c>
      <c r="BY14" s="98">
        <f>'C2'!BY14</f>
        <v>0</v>
      </c>
      <c r="BZ14" s="83">
        <f t="shared" si="11"/>
        <v>0</v>
      </c>
      <c r="CB14" s="70">
        <f t="shared" si="12"/>
        <v>0</v>
      </c>
    </row>
    <row r="15" spans="2:97" ht="9.9499999999999993" customHeight="1">
      <c r="B15" s="70">
        <f>'Q3'!BO13/'Q3'!$BO$50</f>
        <v>0</v>
      </c>
      <c r="D15" s="71" t="str">
        <f>'Q3'!B13</f>
        <v/>
      </c>
      <c r="E15" s="98">
        <f>'C2'!E15</f>
        <v>0</v>
      </c>
      <c r="F15" s="82">
        <f t="shared" si="6"/>
        <v>0</v>
      </c>
      <c r="G15" s="98">
        <f>'C2'!G15</f>
        <v>0</v>
      </c>
      <c r="H15" s="82">
        <f t="shared" si="13"/>
        <v>0</v>
      </c>
      <c r="I15" s="98">
        <f>'C2'!I15</f>
        <v>0</v>
      </c>
      <c r="J15" s="82">
        <f t="shared" si="14"/>
        <v>0</v>
      </c>
      <c r="K15" s="98">
        <f>'C2'!K15</f>
        <v>0</v>
      </c>
      <c r="L15" s="82">
        <f t="shared" si="15"/>
        <v>0</v>
      </c>
      <c r="M15" s="98">
        <f>'C2'!M15</f>
        <v>0</v>
      </c>
      <c r="N15" s="82">
        <f t="shared" si="16"/>
        <v>0</v>
      </c>
      <c r="O15" s="98">
        <f>'C2'!O15</f>
        <v>0</v>
      </c>
      <c r="P15" s="82">
        <f t="shared" si="17"/>
        <v>0</v>
      </c>
      <c r="Q15" s="98">
        <f>'C2'!Q15</f>
        <v>0</v>
      </c>
      <c r="R15" s="82">
        <f t="shared" si="18"/>
        <v>0</v>
      </c>
      <c r="S15" s="98">
        <f>'C2'!S15</f>
        <v>0</v>
      </c>
      <c r="T15" s="82">
        <f t="shared" si="19"/>
        <v>0</v>
      </c>
      <c r="U15" s="98">
        <f>'C2'!U15</f>
        <v>0</v>
      </c>
      <c r="V15" s="82">
        <f t="shared" si="20"/>
        <v>0</v>
      </c>
      <c r="W15" s="98">
        <f>'C2'!W15</f>
        <v>0</v>
      </c>
      <c r="X15" s="82">
        <f t="shared" si="21"/>
        <v>0</v>
      </c>
      <c r="Y15" s="98">
        <f>'C2'!Y15</f>
        <v>0</v>
      </c>
      <c r="Z15" s="82">
        <f t="shared" si="22"/>
        <v>0</v>
      </c>
      <c r="AA15" s="98">
        <f>'C2'!AA15</f>
        <v>0</v>
      </c>
      <c r="AB15" s="83">
        <f t="shared" si="7"/>
        <v>0</v>
      </c>
      <c r="AC15" s="68" t="str">
        <f t="shared" si="8"/>
        <v/>
      </c>
      <c r="AD15" s="98">
        <f>'C2'!AD15</f>
        <v>0</v>
      </c>
      <c r="AE15" s="82">
        <f t="shared" si="23"/>
        <v>0</v>
      </c>
      <c r="AF15" s="98">
        <f>'C2'!AF15</f>
        <v>0</v>
      </c>
      <c r="AG15" s="82">
        <f t="shared" si="24"/>
        <v>0</v>
      </c>
      <c r="AH15" s="98">
        <f>'C2'!AH15</f>
        <v>0</v>
      </c>
      <c r="AI15" s="82">
        <f t="shared" si="25"/>
        <v>0</v>
      </c>
      <c r="AJ15" s="98">
        <f>'C2'!AJ15</f>
        <v>0</v>
      </c>
      <c r="AK15" s="82">
        <f t="shared" si="26"/>
        <v>0</v>
      </c>
      <c r="AL15" s="98">
        <f>'C2'!AL15</f>
        <v>0</v>
      </c>
      <c r="AM15" s="82">
        <f t="shared" si="27"/>
        <v>0</v>
      </c>
      <c r="AN15" s="98">
        <f>'C2'!AN15</f>
        <v>0</v>
      </c>
      <c r="AO15" s="82">
        <f t="shared" si="28"/>
        <v>0</v>
      </c>
      <c r="AP15" s="98">
        <f>'C2'!AP15</f>
        <v>0</v>
      </c>
      <c r="AQ15" s="82">
        <f t="shared" si="29"/>
        <v>0</v>
      </c>
      <c r="AR15" s="98">
        <f>'C2'!AR15</f>
        <v>0</v>
      </c>
      <c r="AS15" s="82">
        <f t="shared" si="30"/>
        <v>0</v>
      </c>
      <c r="AT15" s="98">
        <f>'C2'!AT15</f>
        <v>0</v>
      </c>
      <c r="AU15" s="82">
        <f t="shared" si="31"/>
        <v>0</v>
      </c>
      <c r="AV15" s="98">
        <f>'C2'!AV15</f>
        <v>0</v>
      </c>
      <c r="AW15" s="82">
        <f t="shared" si="32"/>
        <v>0</v>
      </c>
      <c r="AX15" s="98">
        <f>'C2'!AX15</f>
        <v>0</v>
      </c>
      <c r="AY15" s="82">
        <f t="shared" si="33"/>
        <v>0</v>
      </c>
      <c r="AZ15" s="98">
        <f>'C2'!AZ15</f>
        <v>0</v>
      </c>
      <c r="BA15" s="83">
        <f t="shared" si="9"/>
        <v>0</v>
      </c>
      <c r="BB15" s="68" t="str">
        <f t="shared" si="10"/>
        <v/>
      </c>
      <c r="BC15" s="98">
        <f>'C2'!BC15</f>
        <v>0</v>
      </c>
      <c r="BD15" s="82">
        <f t="shared" si="34"/>
        <v>0</v>
      </c>
      <c r="BE15" s="98">
        <f>'C2'!BE15</f>
        <v>0</v>
      </c>
      <c r="BF15" s="82">
        <f t="shared" si="35"/>
        <v>0</v>
      </c>
      <c r="BG15" s="98">
        <f>'C2'!BG15</f>
        <v>0</v>
      </c>
      <c r="BH15" s="82">
        <f t="shared" si="36"/>
        <v>0</v>
      </c>
      <c r="BI15" s="98">
        <f>'C2'!BI15</f>
        <v>0</v>
      </c>
      <c r="BJ15" s="82">
        <f t="shared" si="37"/>
        <v>0</v>
      </c>
      <c r="BK15" s="98">
        <f>'C2'!BK15</f>
        <v>0</v>
      </c>
      <c r="BL15" s="82">
        <f t="shared" si="38"/>
        <v>0</v>
      </c>
      <c r="BM15" s="98">
        <f>'C2'!BM15</f>
        <v>0</v>
      </c>
      <c r="BN15" s="82">
        <f t="shared" si="39"/>
        <v>0</v>
      </c>
      <c r="BO15" s="98">
        <f>'C2'!BO15</f>
        <v>0</v>
      </c>
      <c r="BP15" s="82">
        <f t="shared" si="40"/>
        <v>0</v>
      </c>
      <c r="BQ15" s="98">
        <f>'C2'!BQ15</f>
        <v>0</v>
      </c>
      <c r="BR15" s="82">
        <f t="shared" si="41"/>
        <v>0</v>
      </c>
      <c r="BS15" s="98">
        <f>'C2'!BS15</f>
        <v>0</v>
      </c>
      <c r="BT15" s="82">
        <f t="shared" si="42"/>
        <v>0</v>
      </c>
      <c r="BU15" s="98">
        <f>'C2'!BU15</f>
        <v>0</v>
      </c>
      <c r="BV15" s="82">
        <f t="shared" si="43"/>
        <v>0</v>
      </c>
      <c r="BW15" s="98">
        <f>'C2'!BW15</f>
        <v>0</v>
      </c>
      <c r="BX15" s="82">
        <f t="shared" si="44"/>
        <v>0</v>
      </c>
      <c r="BY15" s="98">
        <f>'C2'!BY15</f>
        <v>0</v>
      </c>
      <c r="BZ15" s="83">
        <f t="shared" si="11"/>
        <v>0</v>
      </c>
      <c r="CB15" s="70">
        <f t="shared" si="12"/>
        <v>0</v>
      </c>
    </row>
    <row r="16" spans="2:97" ht="9.9499999999999993" customHeight="1">
      <c r="B16" s="70">
        <f>'Q3'!BO14/'Q3'!$BO$50</f>
        <v>0</v>
      </c>
      <c r="D16" s="71" t="str">
        <f>'Q3'!B14</f>
        <v/>
      </c>
      <c r="E16" s="98">
        <f>'C2'!E16</f>
        <v>0</v>
      </c>
      <c r="F16" s="82">
        <f t="shared" si="6"/>
        <v>0</v>
      </c>
      <c r="G16" s="98">
        <f>'C2'!G16</f>
        <v>0</v>
      </c>
      <c r="H16" s="82">
        <f t="shared" si="13"/>
        <v>0</v>
      </c>
      <c r="I16" s="98">
        <f>'C2'!I16</f>
        <v>0</v>
      </c>
      <c r="J16" s="82">
        <f t="shared" si="14"/>
        <v>0</v>
      </c>
      <c r="K16" s="98">
        <f>'C2'!K16</f>
        <v>0</v>
      </c>
      <c r="L16" s="82">
        <f t="shared" si="15"/>
        <v>0</v>
      </c>
      <c r="M16" s="98">
        <f>'C2'!M16</f>
        <v>0</v>
      </c>
      <c r="N16" s="82">
        <f t="shared" si="16"/>
        <v>0</v>
      </c>
      <c r="O16" s="98">
        <f>'C2'!O16</f>
        <v>0</v>
      </c>
      <c r="P16" s="82">
        <f t="shared" si="17"/>
        <v>0</v>
      </c>
      <c r="Q16" s="98">
        <f>'C2'!Q16</f>
        <v>0</v>
      </c>
      <c r="R16" s="82">
        <f t="shared" si="18"/>
        <v>0</v>
      </c>
      <c r="S16" s="98">
        <f>'C2'!S16</f>
        <v>0</v>
      </c>
      <c r="T16" s="82">
        <f t="shared" si="19"/>
        <v>0</v>
      </c>
      <c r="U16" s="98">
        <f>'C2'!U16</f>
        <v>0</v>
      </c>
      <c r="V16" s="82">
        <f t="shared" si="20"/>
        <v>0</v>
      </c>
      <c r="W16" s="98">
        <f>'C2'!W16</f>
        <v>0</v>
      </c>
      <c r="X16" s="82">
        <f t="shared" si="21"/>
        <v>0</v>
      </c>
      <c r="Y16" s="98">
        <f>'C2'!Y16</f>
        <v>0</v>
      </c>
      <c r="Z16" s="82">
        <f t="shared" si="22"/>
        <v>0</v>
      </c>
      <c r="AA16" s="98">
        <f>'C2'!AA16</f>
        <v>0</v>
      </c>
      <c r="AB16" s="83">
        <f t="shared" si="7"/>
        <v>0</v>
      </c>
      <c r="AC16" s="68" t="str">
        <f t="shared" si="8"/>
        <v/>
      </c>
      <c r="AD16" s="98">
        <f>'C2'!AD16</f>
        <v>0</v>
      </c>
      <c r="AE16" s="82">
        <f t="shared" si="23"/>
        <v>0</v>
      </c>
      <c r="AF16" s="98">
        <f>'C2'!AF16</f>
        <v>0</v>
      </c>
      <c r="AG16" s="82">
        <f t="shared" si="24"/>
        <v>0</v>
      </c>
      <c r="AH16" s="98">
        <f>'C2'!AH16</f>
        <v>0</v>
      </c>
      <c r="AI16" s="82">
        <f t="shared" si="25"/>
        <v>0</v>
      </c>
      <c r="AJ16" s="98">
        <f>'C2'!AJ16</f>
        <v>0</v>
      </c>
      <c r="AK16" s="82">
        <f t="shared" si="26"/>
        <v>0</v>
      </c>
      <c r="AL16" s="98">
        <f>'C2'!AL16</f>
        <v>0</v>
      </c>
      <c r="AM16" s="82">
        <f t="shared" si="27"/>
        <v>0</v>
      </c>
      <c r="AN16" s="98">
        <f>'C2'!AN16</f>
        <v>0</v>
      </c>
      <c r="AO16" s="82">
        <f t="shared" si="28"/>
        <v>0</v>
      </c>
      <c r="AP16" s="98">
        <f>'C2'!AP16</f>
        <v>0</v>
      </c>
      <c r="AQ16" s="82">
        <f t="shared" si="29"/>
        <v>0</v>
      </c>
      <c r="AR16" s="98">
        <f>'C2'!AR16</f>
        <v>0</v>
      </c>
      <c r="AS16" s="82">
        <f t="shared" si="30"/>
        <v>0</v>
      </c>
      <c r="AT16" s="98">
        <f>'C2'!AT16</f>
        <v>0</v>
      </c>
      <c r="AU16" s="82">
        <f t="shared" si="31"/>
        <v>0</v>
      </c>
      <c r="AV16" s="98">
        <f>'C2'!AV16</f>
        <v>0</v>
      </c>
      <c r="AW16" s="82">
        <f t="shared" si="32"/>
        <v>0</v>
      </c>
      <c r="AX16" s="98">
        <f>'C2'!AX16</f>
        <v>0</v>
      </c>
      <c r="AY16" s="82">
        <f t="shared" si="33"/>
        <v>0</v>
      </c>
      <c r="AZ16" s="98">
        <f>'C2'!AZ16</f>
        <v>0</v>
      </c>
      <c r="BA16" s="83">
        <f t="shared" si="9"/>
        <v>0</v>
      </c>
      <c r="BB16" s="68" t="str">
        <f t="shared" si="10"/>
        <v/>
      </c>
      <c r="BC16" s="98">
        <f>'C2'!BC16</f>
        <v>0</v>
      </c>
      <c r="BD16" s="82">
        <f t="shared" si="34"/>
        <v>0</v>
      </c>
      <c r="BE16" s="98">
        <f>'C2'!BE16</f>
        <v>0</v>
      </c>
      <c r="BF16" s="82">
        <f t="shared" si="35"/>
        <v>0</v>
      </c>
      <c r="BG16" s="98">
        <f>'C2'!BG16</f>
        <v>0</v>
      </c>
      <c r="BH16" s="82">
        <f t="shared" si="36"/>
        <v>0</v>
      </c>
      <c r="BI16" s="98">
        <f>'C2'!BI16</f>
        <v>0</v>
      </c>
      <c r="BJ16" s="82">
        <f t="shared" si="37"/>
        <v>0</v>
      </c>
      <c r="BK16" s="98">
        <f>'C2'!BK16</f>
        <v>0</v>
      </c>
      <c r="BL16" s="82">
        <f t="shared" si="38"/>
        <v>0</v>
      </c>
      <c r="BM16" s="98">
        <f>'C2'!BM16</f>
        <v>0</v>
      </c>
      <c r="BN16" s="82">
        <f t="shared" si="39"/>
        <v>0</v>
      </c>
      <c r="BO16" s="98">
        <f>'C2'!BO16</f>
        <v>0</v>
      </c>
      <c r="BP16" s="82">
        <f t="shared" si="40"/>
        <v>0</v>
      </c>
      <c r="BQ16" s="98">
        <f>'C2'!BQ16</f>
        <v>0</v>
      </c>
      <c r="BR16" s="82">
        <f t="shared" si="41"/>
        <v>0</v>
      </c>
      <c r="BS16" s="98">
        <f>'C2'!BS16</f>
        <v>0</v>
      </c>
      <c r="BT16" s="82">
        <f t="shared" si="42"/>
        <v>0</v>
      </c>
      <c r="BU16" s="98">
        <f>'C2'!BU16</f>
        <v>0</v>
      </c>
      <c r="BV16" s="82">
        <f t="shared" si="43"/>
        <v>0</v>
      </c>
      <c r="BW16" s="98">
        <f>'C2'!BW16</f>
        <v>0</v>
      </c>
      <c r="BX16" s="82">
        <f t="shared" si="44"/>
        <v>0</v>
      </c>
      <c r="BY16" s="98">
        <f>'C2'!BY16</f>
        <v>0</v>
      </c>
      <c r="BZ16" s="83">
        <f t="shared" si="11"/>
        <v>0</v>
      </c>
      <c r="CB16" s="70">
        <f t="shared" si="12"/>
        <v>0</v>
      </c>
    </row>
    <row r="17" spans="2:80" ht="9.9499999999999993" customHeight="1">
      <c r="B17" s="70">
        <f>'Q3'!BO15/'Q3'!$BO$50</f>
        <v>0</v>
      </c>
      <c r="D17" s="71" t="str">
        <f>'Q3'!B15</f>
        <v/>
      </c>
      <c r="E17" s="98">
        <f>'C2'!E17</f>
        <v>0</v>
      </c>
      <c r="F17" s="82">
        <f t="shared" si="6"/>
        <v>0</v>
      </c>
      <c r="G17" s="98">
        <f>'C2'!G17</f>
        <v>0</v>
      </c>
      <c r="H17" s="82">
        <f t="shared" si="13"/>
        <v>0</v>
      </c>
      <c r="I17" s="98">
        <f>'C2'!I17</f>
        <v>0</v>
      </c>
      <c r="J17" s="82">
        <f t="shared" si="14"/>
        <v>0</v>
      </c>
      <c r="K17" s="98">
        <f>'C2'!K17</f>
        <v>0</v>
      </c>
      <c r="L17" s="82">
        <f t="shared" si="15"/>
        <v>0</v>
      </c>
      <c r="M17" s="98">
        <f>'C2'!M17</f>
        <v>0</v>
      </c>
      <c r="N17" s="82">
        <f t="shared" si="16"/>
        <v>0</v>
      </c>
      <c r="O17" s="98">
        <f>'C2'!O17</f>
        <v>0</v>
      </c>
      <c r="P17" s="82">
        <f t="shared" si="17"/>
        <v>0</v>
      </c>
      <c r="Q17" s="98">
        <f>'C2'!Q17</f>
        <v>0</v>
      </c>
      <c r="R17" s="82">
        <f t="shared" si="18"/>
        <v>0</v>
      </c>
      <c r="S17" s="98">
        <f>'C2'!S17</f>
        <v>0</v>
      </c>
      <c r="T17" s="82">
        <f t="shared" si="19"/>
        <v>0</v>
      </c>
      <c r="U17" s="98">
        <f>'C2'!U17</f>
        <v>0</v>
      </c>
      <c r="V17" s="82">
        <f t="shared" si="20"/>
        <v>0</v>
      </c>
      <c r="W17" s="98">
        <f>'C2'!W17</f>
        <v>0</v>
      </c>
      <c r="X17" s="82">
        <f t="shared" si="21"/>
        <v>0</v>
      </c>
      <c r="Y17" s="98">
        <f>'C2'!Y17</f>
        <v>0</v>
      </c>
      <c r="Z17" s="82">
        <f t="shared" si="22"/>
        <v>0</v>
      </c>
      <c r="AA17" s="98">
        <f>'C2'!AA17</f>
        <v>0</v>
      </c>
      <c r="AB17" s="83">
        <f t="shared" si="7"/>
        <v>0</v>
      </c>
      <c r="AC17" s="68" t="str">
        <f t="shared" si="8"/>
        <v/>
      </c>
      <c r="AD17" s="98">
        <f>'C2'!AD17</f>
        <v>0</v>
      </c>
      <c r="AE17" s="82">
        <f t="shared" si="23"/>
        <v>0</v>
      </c>
      <c r="AF17" s="98">
        <f>'C2'!AF17</f>
        <v>0</v>
      </c>
      <c r="AG17" s="82">
        <f t="shared" si="24"/>
        <v>0</v>
      </c>
      <c r="AH17" s="98">
        <f>'C2'!AH17</f>
        <v>0</v>
      </c>
      <c r="AI17" s="82">
        <f t="shared" si="25"/>
        <v>0</v>
      </c>
      <c r="AJ17" s="98">
        <f>'C2'!AJ17</f>
        <v>0</v>
      </c>
      <c r="AK17" s="82">
        <f t="shared" si="26"/>
        <v>0</v>
      </c>
      <c r="AL17" s="98">
        <f>'C2'!AL17</f>
        <v>0</v>
      </c>
      <c r="AM17" s="82">
        <f t="shared" si="27"/>
        <v>0</v>
      </c>
      <c r="AN17" s="98">
        <f>'C2'!AN17</f>
        <v>0</v>
      </c>
      <c r="AO17" s="82">
        <f t="shared" si="28"/>
        <v>0</v>
      </c>
      <c r="AP17" s="98">
        <f>'C2'!AP17</f>
        <v>0</v>
      </c>
      <c r="AQ17" s="82">
        <f t="shared" si="29"/>
        <v>0</v>
      </c>
      <c r="AR17" s="98">
        <f>'C2'!AR17</f>
        <v>0</v>
      </c>
      <c r="AS17" s="82">
        <f t="shared" si="30"/>
        <v>0</v>
      </c>
      <c r="AT17" s="98">
        <f>'C2'!AT17</f>
        <v>0</v>
      </c>
      <c r="AU17" s="82">
        <f t="shared" si="31"/>
        <v>0</v>
      </c>
      <c r="AV17" s="98">
        <f>'C2'!AV17</f>
        <v>0</v>
      </c>
      <c r="AW17" s="82">
        <f t="shared" si="32"/>
        <v>0</v>
      </c>
      <c r="AX17" s="98">
        <f>'C2'!AX17</f>
        <v>0</v>
      </c>
      <c r="AY17" s="82">
        <f t="shared" si="33"/>
        <v>0</v>
      </c>
      <c r="AZ17" s="98">
        <f>'C2'!AZ17</f>
        <v>0</v>
      </c>
      <c r="BA17" s="83">
        <f t="shared" si="9"/>
        <v>0</v>
      </c>
      <c r="BB17" s="68" t="str">
        <f t="shared" si="10"/>
        <v/>
      </c>
      <c r="BC17" s="98">
        <f>'C2'!BC17</f>
        <v>0</v>
      </c>
      <c r="BD17" s="82">
        <f t="shared" si="34"/>
        <v>0</v>
      </c>
      <c r="BE17" s="98">
        <f>'C2'!BE17</f>
        <v>0</v>
      </c>
      <c r="BF17" s="82">
        <f t="shared" si="35"/>
        <v>0</v>
      </c>
      <c r="BG17" s="98">
        <f>'C2'!BG17</f>
        <v>0</v>
      </c>
      <c r="BH17" s="82">
        <f t="shared" si="36"/>
        <v>0</v>
      </c>
      <c r="BI17" s="98">
        <f>'C2'!BI17</f>
        <v>0</v>
      </c>
      <c r="BJ17" s="82">
        <f t="shared" si="37"/>
        <v>0</v>
      </c>
      <c r="BK17" s="98">
        <f>'C2'!BK17</f>
        <v>0</v>
      </c>
      <c r="BL17" s="82">
        <f t="shared" si="38"/>
        <v>0</v>
      </c>
      <c r="BM17" s="98">
        <f>'C2'!BM17</f>
        <v>0</v>
      </c>
      <c r="BN17" s="82">
        <f t="shared" si="39"/>
        <v>0</v>
      </c>
      <c r="BO17" s="98">
        <f>'C2'!BO17</f>
        <v>0</v>
      </c>
      <c r="BP17" s="82">
        <f t="shared" si="40"/>
        <v>0</v>
      </c>
      <c r="BQ17" s="98">
        <f>'C2'!BQ17</f>
        <v>0</v>
      </c>
      <c r="BR17" s="82">
        <f t="shared" si="41"/>
        <v>0</v>
      </c>
      <c r="BS17" s="98">
        <f>'C2'!BS17</f>
        <v>0</v>
      </c>
      <c r="BT17" s="82">
        <f t="shared" si="42"/>
        <v>0</v>
      </c>
      <c r="BU17" s="98">
        <f>'C2'!BU17</f>
        <v>0</v>
      </c>
      <c r="BV17" s="82">
        <f t="shared" si="43"/>
        <v>0</v>
      </c>
      <c r="BW17" s="98">
        <f>'C2'!BW17</f>
        <v>0</v>
      </c>
      <c r="BX17" s="82">
        <f t="shared" si="44"/>
        <v>0</v>
      </c>
      <c r="BY17" s="98">
        <f>'C2'!BY17</f>
        <v>0</v>
      </c>
      <c r="BZ17" s="83">
        <f t="shared" si="11"/>
        <v>0</v>
      </c>
      <c r="CB17" s="70">
        <f t="shared" si="12"/>
        <v>0</v>
      </c>
    </row>
    <row r="18" spans="2:80" ht="9.9499999999999993" customHeight="1">
      <c r="B18" s="70">
        <f>'Q3'!BO16/'Q3'!$BO$50</f>
        <v>0</v>
      </c>
      <c r="D18" s="71" t="str">
        <f>'Q3'!B16</f>
        <v/>
      </c>
      <c r="E18" s="98">
        <f>'C2'!E18</f>
        <v>0</v>
      </c>
      <c r="F18" s="82">
        <f t="shared" si="6"/>
        <v>0</v>
      </c>
      <c r="G18" s="98">
        <f>'C2'!G18</f>
        <v>0</v>
      </c>
      <c r="H18" s="82">
        <f t="shared" si="13"/>
        <v>0</v>
      </c>
      <c r="I18" s="98">
        <f>'C2'!I18</f>
        <v>0</v>
      </c>
      <c r="J18" s="82">
        <f t="shared" si="14"/>
        <v>0</v>
      </c>
      <c r="K18" s="98">
        <f>'C2'!K18</f>
        <v>0</v>
      </c>
      <c r="L18" s="82">
        <f t="shared" si="15"/>
        <v>0</v>
      </c>
      <c r="M18" s="98">
        <f>'C2'!M18</f>
        <v>0</v>
      </c>
      <c r="N18" s="82">
        <f t="shared" si="16"/>
        <v>0</v>
      </c>
      <c r="O18" s="98">
        <f>'C2'!O18</f>
        <v>0</v>
      </c>
      <c r="P18" s="82">
        <f t="shared" si="17"/>
        <v>0</v>
      </c>
      <c r="Q18" s="98">
        <f>'C2'!Q18</f>
        <v>0</v>
      </c>
      <c r="R18" s="82">
        <f t="shared" si="18"/>
        <v>0</v>
      </c>
      <c r="S18" s="98">
        <f>'C2'!S18</f>
        <v>0</v>
      </c>
      <c r="T18" s="82">
        <f t="shared" si="19"/>
        <v>0</v>
      </c>
      <c r="U18" s="98">
        <f>'C2'!U18</f>
        <v>0</v>
      </c>
      <c r="V18" s="82">
        <f t="shared" si="20"/>
        <v>0</v>
      </c>
      <c r="W18" s="98">
        <f>'C2'!W18</f>
        <v>0</v>
      </c>
      <c r="X18" s="82">
        <f t="shared" si="21"/>
        <v>0</v>
      </c>
      <c r="Y18" s="98">
        <f>'C2'!Y18</f>
        <v>0</v>
      </c>
      <c r="Z18" s="82">
        <f t="shared" si="22"/>
        <v>0</v>
      </c>
      <c r="AA18" s="98">
        <f>'C2'!AA18</f>
        <v>0</v>
      </c>
      <c r="AB18" s="83">
        <f t="shared" si="7"/>
        <v>0</v>
      </c>
      <c r="AC18" s="68" t="str">
        <f t="shared" si="8"/>
        <v/>
      </c>
      <c r="AD18" s="98">
        <f>'C2'!AD18</f>
        <v>0</v>
      </c>
      <c r="AE18" s="82">
        <f t="shared" si="23"/>
        <v>0</v>
      </c>
      <c r="AF18" s="98">
        <f>'C2'!AF18</f>
        <v>0</v>
      </c>
      <c r="AG18" s="82">
        <f t="shared" si="24"/>
        <v>0</v>
      </c>
      <c r="AH18" s="98">
        <f>'C2'!AH18</f>
        <v>0</v>
      </c>
      <c r="AI18" s="82">
        <f t="shared" si="25"/>
        <v>0</v>
      </c>
      <c r="AJ18" s="98">
        <f>'C2'!AJ18</f>
        <v>0</v>
      </c>
      <c r="AK18" s="82">
        <f t="shared" si="26"/>
        <v>0</v>
      </c>
      <c r="AL18" s="98">
        <f>'C2'!AL18</f>
        <v>0</v>
      </c>
      <c r="AM18" s="82">
        <f t="shared" si="27"/>
        <v>0</v>
      </c>
      <c r="AN18" s="98">
        <f>'C2'!AN18</f>
        <v>0</v>
      </c>
      <c r="AO18" s="82">
        <f t="shared" si="28"/>
        <v>0</v>
      </c>
      <c r="AP18" s="98">
        <f>'C2'!AP18</f>
        <v>0</v>
      </c>
      <c r="AQ18" s="82">
        <f t="shared" si="29"/>
        <v>0</v>
      </c>
      <c r="AR18" s="98">
        <f>'C2'!AR18</f>
        <v>0</v>
      </c>
      <c r="AS18" s="82">
        <f t="shared" si="30"/>
        <v>0</v>
      </c>
      <c r="AT18" s="98">
        <f>'C2'!AT18</f>
        <v>0</v>
      </c>
      <c r="AU18" s="82">
        <f t="shared" si="31"/>
        <v>0</v>
      </c>
      <c r="AV18" s="98">
        <f>'C2'!AV18</f>
        <v>0</v>
      </c>
      <c r="AW18" s="82">
        <f t="shared" si="32"/>
        <v>0</v>
      </c>
      <c r="AX18" s="98">
        <f>'C2'!AX18</f>
        <v>0</v>
      </c>
      <c r="AY18" s="82">
        <f t="shared" si="33"/>
        <v>0</v>
      </c>
      <c r="AZ18" s="98">
        <f>'C2'!AZ18</f>
        <v>0</v>
      </c>
      <c r="BA18" s="83">
        <f t="shared" si="9"/>
        <v>0</v>
      </c>
      <c r="BB18" s="68" t="str">
        <f t="shared" si="10"/>
        <v/>
      </c>
      <c r="BC18" s="98">
        <f>'C2'!BC18</f>
        <v>0</v>
      </c>
      <c r="BD18" s="82">
        <f t="shared" si="34"/>
        <v>0</v>
      </c>
      <c r="BE18" s="98">
        <f>'C2'!BE18</f>
        <v>0</v>
      </c>
      <c r="BF18" s="82">
        <f t="shared" si="35"/>
        <v>0</v>
      </c>
      <c r="BG18" s="98">
        <f>'C2'!BG18</f>
        <v>0</v>
      </c>
      <c r="BH18" s="82">
        <f t="shared" si="36"/>
        <v>0</v>
      </c>
      <c r="BI18" s="98">
        <f>'C2'!BI18</f>
        <v>0</v>
      </c>
      <c r="BJ18" s="82">
        <f t="shared" si="37"/>
        <v>0</v>
      </c>
      <c r="BK18" s="98">
        <f>'C2'!BK18</f>
        <v>0</v>
      </c>
      <c r="BL18" s="82">
        <f t="shared" si="38"/>
        <v>0</v>
      </c>
      <c r="BM18" s="98">
        <f>'C2'!BM18</f>
        <v>0</v>
      </c>
      <c r="BN18" s="82">
        <f t="shared" si="39"/>
        <v>0</v>
      </c>
      <c r="BO18" s="98">
        <f>'C2'!BO18</f>
        <v>0</v>
      </c>
      <c r="BP18" s="82">
        <f t="shared" si="40"/>
        <v>0</v>
      </c>
      <c r="BQ18" s="98">
        <f>'C2'!BQ18</f>
        <v>0</v>
      </c>
      <c r="BR18" s="82">
        <f t="shared" si="41"/>
        <v>0</v>
      </c>
      <c r="BS18" s="98">
        <f>'C2'!BS18</f>
        <v>0</v>
      </c>
      <c r="BT18" s="82">
        <f t="shared" si="42"/>
        <v>0</v>
      </c>
      <c r="BU18" s="98">
        <f>'C2'!BU18</f>
        <v>0</v>
      </c>
      <c r="BV18" s="82">
        <f t="shared" si="43"/>
        <v>0</v>
      </c>
      <c r="BW18" s="98">
        <f>'C2'!BW18</f>
        <v>0</v>
      </c>
      <c r="BX18" s="82">
        <f t="shared" si="44"/>
        <v>0</v>
      </c>
      <c r="BY18" s="98">
        <f>'C2'!BY18</f>
        <v>0</v>
      </c>
      <c r="BZ18" s="83">
        <f t="shared" si="11"/>
        <v>0</v>
      </c>
      <c r="CB18" s="70">
        <f t="shared" si="12"/>
        <v>0</v>
      </c>
    </row>
    <row r="19" spans="2:80" ht="9.9499999999999993" customHeight="1">
      <c r="B19" s="70">
        <f>'Q3'!BO17/'Q3'!$BO$50</f>
        <v>0</v>
      </c>
      <c r="D19" s="71" t="str">
        <f>'Q3'!B17</f>
        <v/>
      </c>
      <c r="E19" s="98">
        <f>'C2'!E19</f>
        <v>0</v>
      </c>
      <c r="F19" s="82">
        <f t="shared" si="6"/>
        <v>0</v>
      </c>
      <c r="G19" s="98">
        <f>'C2'!G19</f>
        <v>0</v>
      </c>
      <c r="H19" s="82">
        <f t="shared" si="13"/>
        <v>0</v>
      </c>
      <c r="I19" s="98">
        <f>'C2'!I19</f>
        <v>0</v>
      </c>
      <c r="J19" s="82">
        <f t="shared" si="14"/>
        <v>0</v>
      </c>
      <c r="K19" s="98">
        <f>'C2'!K19</f>
        <v>0</v>
      </c>
      <c r="L19" s="82">
        <f t="shared" si="15"/>
        <v>0</v>
      </c>
      <c r="M19" s="98">
        <f>'C2'!M19</f>
        <v>0</v>
      </c>
      <c r="N19" s="82">
        <f t="shared" si="16"/>
        <v>0</v>
      </c>
      <c r="O19" s="98">
        <f>'C2'!O19</f>
        <v>0</v>
      </c>
      <c r="P19" s="82">
        <f t="shared" si="17"/>
        <v>0</v>
      </c>
      <c r="Q19" s="98">
        <f>'C2'!Q19</f>
        <v>0</v>
      </c>
      <c r="R19" s="82">
        <f t="shared" si="18"/>
        <v>0</v>
      </c>
      <c r="S19" s="98">
        <f>'C2'!S19</f>
        <v>0</v>
      </c>
      <c r="T19" s="82">
        <f t="shared" si="19"/>
        <v>0</v>
      </c>
      <c r="U19" s="98">
        <f>'C2'!U19</f>
        <v>0</v>
      </c>
      <c r="V19" s="82">
        <f t="shared" si="20"/>
        <v>0</v>
      </c>
      <c r="W19" s="98">
        <f>'C2'!W19</f>
        <v>0</v>
      </c>
      <c r="X19" s="82">
        <f t="shared" si="21"/>
        <v>0</v>
      </c>
      <c r="Y19" s="98">
        <f>'C2'!Y19</f>
        <v>0</v>
      </c>
      <c r="Z19" s="82">
        <f t="shared" si="22"/>
        <v>0</v>
      </c>
      <c r="AA19" s="98">
        <f>'C2'!AA19</f>
        <v>0</v>
      </c>
      <c r="AB19" s="83">
        <f t="shared" si="7"/>
        <v>0</v>
      </c>
      <c r="AC19" s="68" t="str">
        <f t="shared" si="8"/>
        <v/>
      </c>
      <c r="AD19" s="98">
        <f>'C2'!AD19</f>
        <v>0</v>
      </c>
      <c r="AE19" s="82">
        <f t="shared" si="23"/>
        <v>0</v>
      </c>
      <c r="AF19" s="98">
        <f>'C2'!AF19</f>
        <v>0</v>
      </c>
      <c r="AG19" s="82">
        <f t="shared" si="24"/>
        <v>0</v>
      </c>
      <c r="AH19" s="98">
        <f>'C2'!AH19</f>
        <v>0</v>
      </c>
      <c r="AI19" s="82">
        <f t="shared" si="25"/>
        <v>0</v>
      </c>
      <c r="AJ19" s="98">
        <f>'C2'!AJ19</f>
        <v>0</v>
      </c>
      <c r="AK19" s="82">
        <f t="shared" si="26"/>
        <v>0</v>
      </c>
      <c r="AL19" s="98">
        <f>'C2'!AL19</f>
        <v>0</v>
      </c>
      <c r="AM19" s="82">
        <f t="shared" si="27"/>
        <v>0</v>
      </c>
      <c r="AN19" s="98">
        <f>'C2'!AN19</f>
        <v>0</v>
      </c>
      <c r="AO19" s="82">
        <f t="shared" si="28"/>
        <v>0</v>
      </c>
      <c r="AP19" s="98">
        <f>'C2'!AP19</f>
        <v>0</v>
      </c>
      <c r="AQ19" s="82">
        <f t="shared" si="29"/>
        <v>0</v>
      </c>
      <c r="AR19" s="98">
        <f>'C2'!AR19</f>
        <v>0</v>
      </c>
      <c r="AS19" s="82">
        <f t="shared" si="30"/>
        <v>0</v>
      </c>
      <c r="AT19" s="98">
        <f>'C2'!AT19</f>
        <v>0</v>
      </c>
      <c r="AU19" s="82">
        <f t="shared" si="31"/>
        <v>0</v>
      </c>
      <c r="AV19" s="98">
        <f>'C2'!AV19</f>
        <v>0</v>
      </c>
      <c r="AW19" s="82">
        <f t="shared" si="32"/>
        <v>0</v>
      </c>
      <c r="AX19" s="98">
        <f>'C2'!AX19</f>
        <v>0</v>
      </c>
      <c r="AY19" s="82">
        <f t="shared" si="33"/>
        <v>0</v>
      </c>
      <c r="AZ19" s="98">
        <f>'C2'!AZ19</f>
        <v>0</v>
      </c>
      <c r="BA19" s="83">
        <f t="shared" si="9"/>
        <v>0</v>
      </c>
      <c r="BB19" s="68" t="str">
        <f t="shared" si="10"/>
        <v/>
      </c>
      <c r="BC19" s="98">
        <f>'C2'!BC19</f>
        <v>0</v>
      </c>
      <c r="BD19" s="82">
        <f t="shared" si="34"/>
        <v>0</v>
      </c>
      <c r="BE19" s="98">
        <f>'C2'!BE19</f>
        <v>0</v>
      </c>
      <c r="BF19" s="82">
        <f t="shared" si="35"/>
        <v>0</v>
      </c>
      <c r="BG19" s="98">
        <f>'C2'!BG19</f>
        <v>0</v>
      </c>
      <c r="BH19" s="82">
        <f t="shared" si="36"/>
        <v>0</v>
      </c>
      <c r="BI19" s="98">
        <f>'C2'!BI19</f>
        <v>0</v>
      </c>
      <c r="BJ19" s="82">
        <f t="shared" si="37"/>
        <v>0</v>
      </c>
      <c r="BK19" s="98">
        <f>'C2'!BK19</f>
        <v>0</v>
      </c>
      <c r="BL19" s="82">
        <f t="shared" si="38"/>
        <v>0</v>
      </c>
      <c r="BM19" s="98">
        <f>'C2'!BM19</f>
        <v>0</v>
      </c>
      <c r="BN19" s="82">
        <f t="shared" si="39"/>
        <v>0</v>
      </c>
      <c r="BO19" s="98">
        <f>'C2'!BO19</f>
        <v>0</v>
      </c>
      <c r="BP19" s="82">
        <f t="shared" si="40"/>
        <v>0</v>
      </c>
      <c r="BQ19" s="98">
        <f>'C2'!BQ19</f>
        <v>0</v>
      </c>
      <c r="BR19" s="82">
        <f t="shared" si="41"/>
        <v>0</v>
      </c>
      <c r="BS19" s="98">
        <f>'C2'!BS19</f>
        <v>0</v>
      </c>
      <c r="BT19" s="82">
        <f t="shared" si="42"/>
        <v>0</v>
      </c>
      <c r="BU19" s="98">
        <f>'C2'!BU19</f>
        <v>0</v>
      </c>
      <c r="BV19" s="82">
        <f t="shared" si="43"/>
        <v>0</v>
      </c>
      <c r="BW19" s="98">
        <f>'C2'!BW19</f>
        <v>0</v>
      </c>
      <c r="BX19" s="82">
        <f t="shared" si="44"/>
        <v>0</v>
      </c>
      <c r="BY19" s="98">
        <f>'C2'!BY19</f>
        <v>0</v>
      </c>
      <c r="BZ19" s="83">
        <f t="shared" si="11"/>
        <v>0</v>
      </c>
      <c r="CB19" s="70">
        <f t="shared" si="12"/>
        <v>0</v>
      </c>
    </row>
    <row r="20" spans="2:80" ht="9.9499999999999993" customHeight="1">
      <c r="B20" s="70">
        <f>'Q3'!BO18/'Q3'!$BO$50</f>
        <v>0</v>
      </c>
      <c r="D20" s="71" t="str">
        <f>'Q3'!B18</f>
        <v/>
      </c>
      <c r="E20" s="98">
        <f>'C2'!E20</f>
        <v>0</v>
      </c>
      <c r="F20" s="82">
        <f t="shared" si="6"/>
        <v>0</v>
      </c>
      <c r="G20" s="98">
        <f>'C2'!G20</f>
        <v>0</v>
      </c>
      <c r="H20" s="82">
        <f t="shared" si="13"/>
        <v>0</v>
      </c>
      <c r="I20" s="98">
        <f>'C2'!I20</f>
        <v>0</v>
      </c>
      <c r="J20" s="82">
        <f t="shared" si="14"/>
        <v>0</v>
      </c>
      <c r="K20" s="98">
        <f>'C2'!K20</f>
        <v>0</v>
      </c>
      <c r="L20" s="82">
        <f t="shared" si="15"/>
        <v>0</v>
      </c>
      <c r="M20" s="98">
        <f>'C2'!M20</f>
        <v>0</v>
      </c>
      <c r="N20" s="82">
        <f t="shared" si="16"/>
        <v>0</v>
      </c>
      <c r="O20" s="98">
        <f>'C2'!O20</f>
        <v>0</v>
      </c>
      <c r="P20" s="82">
        <f t="shared" si="17"/>
        <v>0</v>
      </c>
      <c r="Q20" s="98">
        <f>'C2'!Q20</f>
        <v>0</v>
      </c>
      <c r="R20" s="82">
        <f t="shared" si="18"/>
        <v>0</v>
      </c>
      <c r="S20" s="98">
        <f>'C2'!S20</f>
        <v>0</v>
      </c>
      <c r="T20" s="82">
        <f t="shared" si="19"/>
        <v>0</v>
      </c>
      <c r="U20" s="98">
        <f>'C2'!U20</f>
        <v>0</v>
      </c>
      <c r="V20" s="82">
        <f t="shared" si="20"/>
        <v>0</v>
      </c>
      <c r="W20" s="98">
        <f>'C2'!W20</f>
        <v>0</v>
      </c>
      <c r="X20" s="82">
        <f t="shared" si="21"/>
        <v>0</v>
      </c>
      <c r="Y20" s="98">
        <f>'C2'!Y20</f>
        <v>0</v>
      </c>
      <c r="Z20" s="82">
        <f t="shared" si="22"/>
        <v>0</v>
      </c>
      <c r="AA20" s="98">
        <f>'C2'!AA20</f>
        <v>0</v>
      </c>
      <c r="AB20" s="83">
        <f t="shared" si="7"/>
        <v>0</v>
      </c>
      <c r="AC20" s="68" t="str">
        <f t="shared" si="8"/>
        <v/>
      </c>
      <c r="AD20" s="98">
        <f>'C2'!AD20</f>
        <v>0</v>
      </c>
      <c r="AE20" s="82">
        <f t="shared" si="23"/>
        <v>0</v>
      </c>
      <c r="AF20" s="98">
        <f>'C2'!AF20</f>
        <v>0</v>
      </c>
      <c r="AG20" s="82">
        <f t="shared" si="24"/>
        <v>0</v>
      </c>
      <c r="AH20" s="98">
        <f>'C2'!AH20</f>
        <v>0</v>
      </c>
      <c r="AI20" s="82">
        <f t="shared" si="25"/>
        <v>0</v>
      </c>
      <c r="AJ20" s="98">
        <f>'C2'!AJ20</f>
        <v>0</v>
      </c>
      <c r="AK20" s="82">
        <f t="shared" si="26"/>
        <v>0</v>
      </c>
      <c r="AL20" s="98">
        <f>'C2'!AL20</f>
        <v>0</v>
      </c>
      <c r="AM20" s="82">
        <f t="shared" si="27"/>
        <v>0</v>
      </c>
      <c r="AN20" s="98">
        <f>'C2'!AN20</f>
        <v>0</v>
      </c>
      <c r="AO20" s="82">
        <f t="shared" si="28"/>
        <v>0</v>
      </c>
      <c r="AP20" s="98">
        <f>'C2'!AP20</f>
        <v>0</v>
      </c>
      <c r="AQ20" s="82">
        <f t="shared" si="29"/>
        <v>0</v>
      </c>
      <c r="AR20" s="98">
        <f>'C2'!AR20</f>
        <v>0</v>
      </c>
      <c r="AS20" s="82">
        <f t="shared" si="30"/>
        <v>0</v>
      </c>
      <c r="AT20" s="98">
        <f>'C2'!AT20</f>
        <v>0</v>
      </c>
      <c r="AU20" s="82">
        <f t="shared" si="31"/>
        <v>0</v>
      </c>
      <c r="AV20" s="98">
        <f>'C2'!AV20</f>
        <v>0</v>
      </c>
      <c r="AW20" s="82">
        <f t="shared" si="32"/>
        <v>0</v>
      </c>
      <c r="AX20" s="98">
        <f>'C2'!AX20</f>
        <v>0</v>
      </c>
      <c r="AY20" s="82">
        <f t="shared" si="33"/>
        <v>0</v>
      </c>
      <c r="AZ20" s="98">
        <f>'C2'!AZ20</f>
        <v>0</v>
      </c>
      <c r="BA20" s="83">
        <f t="shared" si="9"/>
        <v>0</v>
      </c>
      <c r="BB20" s="68" t="str">
        <f t="shared" si="10"/>
        <v/>
      </c>
      <c r="BC20" s="98">
        <f>'C2'!BC20</f>
        <v>0</v>
      </c>
      <c r="BD20" s="82">
        <f t="shared" si="34"/>
        <v>0</v>
      </c>
      <c r="BE20" s="98">
        <f>'C2'!BE20</f>
        <v>0</v>
      </c>
      <c r="BF20" s="82">
        <f t="shared" si="35"/>
        <v>0</v>
      </c>
      <c r="BG20" s="98">
        <f>'C2'!BG20</f>
        <v>0</v>
      </c>
      <c r="BH20" s="82">
        <f t="shared" si="36"/>
        <v>0</v>
      </c>
      <c r="BI20" s="98">
        <f>'C2'!BI20</f>
        <v>0</v>
      </c>
      <c r="BJ20" s="82">
        <f t="shared" si="37"/>
        <v>0</v>
      </c>
      <c r="BK20" s="98">
        <f>'C2'!BK20</f>
        <v>0</v>
      </c>
      <c r="BL20" s="82">
        <f t="shared" si="38"/>
        <v>0</v>
      </c>
      <c r="BM20" s="98">
        <f>'C2'!BM20</f>
        <v>0</v>
      </c>
      <c r="BN20" s="82">
        <f t="shared" si="39"/>
        <v>0</v>
      </c>
      <c r="BO20" s="98">
        <f>'C2'!BO20</f>
        <v>0</v>
      </c>
      <c r="BP20" s="82">
        <f t="shared" si="40"/>
        <v>0</v>
      </c>
      <c r="BQ20" s="98">
        <f>'C2'!BQ20</f>
        <v>0</v>
      </c>
      <c r="BR20" s="82">
        <f t="shared" si="41"/>
        <v>0</v>
      </c>
      <c r="BS20" s="98">
        <f>'C2'!BS20</f>
        <v>0</v>
      </c>
      <c r="BT20" s="82">
        <f t="shared" si="42"/>
        <v>0</v>
      </c>
      <c r="BU20" s="98">
        <f>'C2'!BU20</f>
        <v>0</v>
      </c>
      <c r="BV20" s="82">
        <f t="shared" si="43"/>
        <v>0</v>
      </c>
      <c r="BW20" s="98">
        <f>'C2'!BW20</f>
        <v>0</v>
      </c>
      <c r="BX20" s="82">
        <f t="shared" si="44"/>
        <v>0</v>
      </c>
      <c r="BY20" s="98">
        <f>'C2'!BY20</f>
        <v>0</v>
      </c>
      <c r="BZ20" s="83">
        <f t="shared" si="11"/>
        <v>0</v>
      </c>
      <c r="CB20" s="70">
        <f t="shared" si="12"/>
        <v>0</v>
      </c>
    </row>
    <row r="21" spans="2:80" ht="9.9499999999999993" customHeight="1">
      <c r="B21" s="70">
        <f>'Q3'!BO19/'Q3'!$BO$50</f>
        <v>0</v>
      </c>
      <c r="D21" s="71" t="str">
        <f>'Q3'!B19</f>
        <v/>
      </c>
      <c r="E21" s="98">
        <f>'C2'!E21</f>
        <v>0</v>
      </c>
      <c r="F21" s="82">
        <f t="shared" si="6"/>
        <v>0</v>
      </c>
      <c r="G21" s="98">
        <f>'C2'!G21</f>
        <v>0</v>
      </c>
      <c r="H21" s="82">
        <f t="shared" si="13"/>
        <v>0</v>
      </c>
      <c r="I21" s="98">
        <f>'C2'!I21</f>
        <v>0</v>
      </c>
      <c r="J21" s="82">
        <f t="shared" si="14"/>
        <v>0</v>
      </c>
      <c r="K21" s="98">
        <f>'C2'!K21</f>
        <v>0</v>
      </c>
      <c r="L21" s="82">
        <f t="shared" si="15"/>
        <v>0</v>
      </c>
      <c r="M21" s="98">
        <f>'C2'!M21</f>
        <v>0</v>
      </c>
      <c r="N21" s="82">
        <f t="shared" si="16"/>
        <v>0</v>
      </c>
      <c r="O21" s="98">
        <f>'C2'!O21</f>
        <v>0</v>
      </c>
      <c r="P21" s="82">
        <f t="shared" si="17"/>
        <v>0</v>
      </c>
      <c r="Q21" s="98">
        <f>'C2'!Q21</f>
        <v>0</v>
      </c>
      <c r="R21" s="82">
        <f t="shared" si="18"/>
        <v>0</v>
      </c>
      <c r="S21" s="98">
        <f>'C2'!S21</f>
        <v>0</v>
      </c>
      <c r="T21" s="82">
        <f t="shared" si="19"/>
        <v>0</v>
      </c>
      <c r="U21" s="98">
        <f>'C2'!U21</f>
        <v>0</v>
      </c>
      <c r="V21" s="82">
        <f t="shared" si="20"/>
        <v>0</v>
      </c>
      <c r="W21" s="98">
        <f>'C2'!W21</f>
        <v>0</v>
      </c>
      <c r="X21" s="82">
        <f t="shared" si="21"/>
        <v>0</v>
      </c>
      <c r="Y21" s="98">
        <f>'C2'!Y21</f>
        <v>0</v>
      </c>
      <c r="Z21" s="82">
        <f t="shared" si="22"/>
        <v>0</v>
      </c>
      <c r="AA21" s="98">
        <f>'C2'!AA21</f>
        <v>0</v>
      </c>
      <c r="AB21" s="83">
        <f t="shared" si="7"/>
        <v>0</v>
      </c>
      <c r="AC21" s="68" t="str">
        <f t="shared" si="8"/>
        <v/>
      </c>
      <c r="AD21" s="98">
        <f>'C2'!AD21</f>
        <v>0</v>
      </c>
      <c r="AE21" s="82">
        <f t="shared" si="23"/>
        <v>0</v>
      </c>
      <c r="AF21" s="98">
        <f>'C2'!AF21</f>
        <v>0</v>
      </c>
      <c r="AG21" s="82">
        <f t="shared" si="24"/>
        <v>0</v>
      </c>
      <c r="AH21" s="98">
        <f>'C2'!AH21</f>
        <v>0</v>
      </c>
      <c r="AI21" s="82">
        <f t="shared" si="25"/>
        <v>0</v>
      </c>
      <c r="AJ21" s="98">
        <f>'C2'!AJ21</f>
        <v>0</v>
      </c>
      <c r="AK21" s="82">
        <f t="shared" si="26"/>
        <v>0</v>
      </c>
      <c r="AL21" s="98">
        <f>'C2'!AL21</f>
        <v>0</v>
      </c>
      <c r="AM21" s="82">
        <f t="shared" si="27"/>
        <v>0</v>
      </c>
      <c r="AN21" s="98">
        <f>'C2'!AN21</f>
        <v>0</v>
      </c>
      <c r="AO21" s="82">
        <f t="shared" si="28"/>
        <v>0</v>
      </c>
      <c r="AP21" s="98">
        <f>'C2'!AP21</f>
        <v>0</v>
      </c>
      <c r="AQ21" s="82">
        <f t="shared" si="29"/>
        <v>0</v>
      </c>
      <c r="AR21" s="98">
        <f>'C2'!AR21</f>
        <v>0</v>
      </c>
      <c r="AS21" s="82">
        <f t="shared" si="30"/>
        <v>0</v>
      </c>
      <c r="AT21" s="98">
        <f>'C2'!AT21</f>
        <v>0</v>
      </c>
      <c r="AU21" s="82">
        <f t="shared" si="31"/>
        <v>0</v>
      </c>
      <c r="AV21" s="98">
        <f>'C2'!AV21</f>
        <v>0</v>
      </c>
      <c r="AW21" s="82">
        <f t="shared" si="32"/>
        <v>0</v>
      </c>
      <c r="AX21" s="98">
        <f>'C2'!AX21</f>
        <v>0</v>
      </c>
      <c r="AY21" s="82">
        <f t="shared" si="33"/>
        <v>0</v>
      </c>
      <c r="AZ21" s="98">
        <f>'C2'!AZ21</f>
        <v>0</v>
      </c>
      <c r="BA21" s="83">
        <f t="shared" si="9"/>
        <v>0</v>
      </c>
      <c r="BB21" s="68" t="str">
        <f t="shared" si="10"/>
        <v/>
      </c>
      <c r="BC21" s="98">
        <f>'C2'!BC21</f>
        <v>0</v>
      </c>
      <c r="BD21" s="82">
        <f t="shared" si="34"/>
        <v>0</v>
      </c>
      <c r="BE21" s="98">
        <f>'C2'!BE21</f>
        <v>0</v>
      </c>
      <c r="BF21" s="82">
        <f t="shared" si="35"/>
        <v>0</v>
      </c>
      <c r="BG21" s="98">
        <f>'C2'!BG21</f>
        <v>0</v>
      </c>
      <c r="BH21" s="82">
        <f t="shared" si="36"/>
        <v>0</v>
      </c>
      <c r="BI21" s="98">
        <f>'C2'!BI21</f>
        <v>0</v>
      </c>
      <c r="BJ21" s="82">
        <f t="shared" si="37"/>
        <v>0</v>
      </c>
      <c r="BK21" s="98">
        <f>'C2'!BK21</f>
        <v>0</v>
      </c>
      <c r="BL21" s="82">
        <f t="shared" si="38"/>
        <v>0</v>
      </c>
      <c r="BM21" s="98">
        <f>'C2'!BM21</f>
        <v>0</v>
      </c>
      <c r="BN21" s="82">
        <f t="shared" si="39"/>
        <v>0</v>
      </c>
      <c r="BO21" s="98">
        <f>'C2'!BO21</f>
        <v>0</v>
      </c>
      <c r="BP21" s="82">
        <f t="shared" si="40"/>
        <v>0</v>
      </c>
      <c r="BQ21" s="98">
        <f>'C2'!BQ21</f>
        <v>0</v>
      </c>
      <c r="BR21" s="82">
        <f t="shared" si="41"/>
        <v>0</v>
      </c>
      <c r="BS21" s="98">
        <f>'C2'!BS21</f>
        <v>0</v>
      </c>
      <c r="BT21" s="82">
        <f t="shared" si="42"/>
        <v>0</v>
      </c>
      <c r="BU21" s="98">
        <f>'C2'!BU21</f>
        <v>0</v>
      </c>
      <c r="BV21" s="82">
        <f t="shared" si="43"/>
        <v>0</v>
      </c>
      <c r="BW21" s="98">
        <f>'C2'!BW21</f>
        <v>0</v>
      </c>
      <c r="BX21" s="82">
        <f t="shared" si="44"/>
        <v>0</v>
      </c>
      <c r="BY21" s="98">
        <f>'C2'!BY21</f>
        <v>0</v>
      </c>
      <c r="BZ21" s="83">
        <f t="shared" si="11"/>
        <v>0</v>
      </c>
      <c r="CB21" s="70">
        <f t="shared" si="12"/>
        <v>0</v>
      </c>
    </row>
    <row r="22" spans="2:80" ht="9.9499999999999993" customHeight="1">
      <c r="B22" s="70">
        <f>'Q3'!BO20/'Q3'!$BO$50</f>
        <v>0</v>
      </c>
      <c r="D22" s="71" t="str">
        <f>'Q3'!B20</f>
        <v/>
      </c>
      <c r="E22" s="98">
        <f>'C2'!E22</f>
        <v>0</v>
      </c>
      <c r="F22" s="82">
        <f t="shared" si="6"/>
        <v>0</v>
      </c>
      <c r="G22" s="98">
        <f>'C2'!G22</f>
        <v>0</v>
      </c>
      <c r="H22" s="82">
        <f t="shared" si="13"/>
        <v>0</v>
      </c>
      <c r="I22" s="98">
        <f>'C2'!I22</f>
        <v>0</v>
      </c>
      <c r="J22" s="82">
        <f t="shared" si="14"/>
        <v>0</v>
      </c>
      <c r="K22" s="98">
        <f>'C2'!K22</f>
        <v>0</v>
      </c>
      <c r="L22" s="82">
        <f t="shared" si="15"/>
        <v>0</v>
      </c>
      <c r="M22" s="98">
        <f>'C2'!M22</f>
        <v>0</v>
      </c>
      <c r="N22" s="82">
        <f t="shared" si="16"/>
        <v>0</v>
      </c>
      <c r="O22" s="98">
        <f>'C2'!O22</f>
        <v>0</v>
      </c>
      <c r="P22" s="82">
        <f t="shared" si="17"/>
        <v>0</v>
      </c>
      <c r="Q22" s="98">
        <f>'C2'!Q22</f>
        <v>0</v>
      </c>
      <c r="R22" s="82">
        <f t="shared" si="18"/>
        <v>0</v>
      </c>
      <c r="S22" s="98">
        <f>'C2'!S22</f>
        <v>0</v>
      </c>
      <c r="T22" s="82">
        <f t="shared" si="19"/>
        <v>0</v>
      </c>
      <c r="U22" s="98">
        <f>'C2'!U22</f>
        <v>0</v>
      </c>
      <c r="V22" s="82">
        <f t="shared" si="20"/>
        <v>0</v>
      </c>
      <c r="W22" s="98">
        <f>'C2'!W22</f>
        <v>0</v>
      </c>
      <c r="X22" s="82">
        <f t="shared" si="21"/>
        <v>0</v>
      </c>
      <c r="Y22" s="98">
        <f>'C2'!Y22</f>
        <v>0</v>
      </c>
      <c r="Z22" s="82">
        <f t="shared" si="22"/>
        <v>0</v>
      </c>
      <c r="AA22" s="98">
        <f>'C2'!AA22</f>
        <v>0</v>
      </c>
      <c r="AB22" s="83">
        <f t="shared" si="7"/>
        <v>0</v>
      </c>
      <c r="AC22" s="68" t="str">
        <f t="shared" si="8"/>
        <v/>
      </c>
      <c r="AD22" s="98">
        <f>'C2'!AD22</f>
        <v>0</v>
      </c>
      <c r="AE22" s="82">
        <f t="shared" si="23"/>
        <v>0</v>
      </c>
      <c r="AF22" s="98">
        <f>'C2'!AF22</f>
        <v>0</v>
      </c>
      <c r="AG22" s="82">
        <f t="shared" si="24"/>
        <v>0</v>
      </c>
      <c r="AH22" s="98">
        <f>'C2'!AH22</f>
        <v>0</v>
      </c>
      <c r="AI22" s="82">
        <f t="shared" si="25"/>
        <v>0</v>
      </c>
      <c r="AJ22" s="98">
        <f>'C2'!AJ22</f>
        <v>0</v>
      </c>
      <c r="AK22" s="82">
        <f t="shared" si="26"/>
        <v>0</v>
      </c>
      <c r="AL22" s="98">
        <f>'C2'!AL22</f>
        <v>0</v>
      </c>
      <c r="AM22" s="82">
        <f t="shared" si="27"/>
        <v>0</v>
      </c>
      <c r="AN22" s="98">
        <f>'C2'!AN22</f>
        <v>0</v>
      </c>
      <c r="AO22" s="82">
        <f t="shared" si="28"/>
        <v>0</v>
      </c>
      <c r="AP22" s="98">
        <f>'C2'!AP22</f>
        <v>0</v>
      </c>
      <c r="AQ22" s="82">
        <f t="shared" si="29"/>
        <v>0</v>
      </c>
      <c r="AR22" s="98">
        <f>'C2'!AR22</f>
        <v>0</v>
      </c>
      <c r="AS22" s="82">
        <f t="shared" si="30"/>
        <v>0</v>
      </c>
      <c r="AT22" s="98">
        <f>'C2'!AT22</f>
        <v>0</v>
      </c>
      <c r="AU22" s="82">
        <f t="shared" si="31"/>
        <v>0</v>
      </c>
      <c r="AV22" s="98">
        <f>'C2'!AV22</f>
        <v>0</v>
      </c>
      <c r="AW22" s="82">
        <f t="shared" si="32"/>
        <v>0</v>
      </c>
      <c r="AX22" s="98">
        <f>'C2'!AX22</f>
        <v>0</v>
      </c>
      <c r="AY22" s="82">
        <f t="shared" si="33"/>
        <v>0</v>
      </c>
      <c r="AZ22" s="98">
        <f>'C2'!AZ22</f>
        <v>0</v>
      </c>
      <c r="BA22" s="83">
        <f t="shared" si="9"/>
        <v>0</v>
      </c>
      <c r="BB22" s="68" t="str">
        <f t="shared" si="10"/>
        <v/>
      </c>
      <c r="BC22" s="98">
        <f>'C2'!BC22</f>
        <v>0</v>
      </c>
      <c r="BD22" s="82">
        <f t="shared" si="34"/>
        <v>0</v>
      </c>
      <c r="BE22" s="98">
        <f>'C2'!BE22</f>
        <v>0</v>
      </c>
      <c r="BF22" s="82">
        <f t="shared" si="35"/>
        <v>0</v>
      </c>
      <c r="BG22" s="98">
        <f>'C2'!BG22</f>
        <v>0</v>
      </c>
      <c r="BH22" s="82">
        <f t="shared" si="36"/>
        <v>0</v>
      </c>
      <c r="BI22" s="98">
        <f>'C2'!BI22</f>
        <v>0</v>
      </c>
      <c r="BJ22" s="82">
        <f t="shared" si="37"/>
        <v>0</v>
      </c>
      <c r="BK22" s="98">
        <f>'C2'!BK22</f>
        <v>0</v>
      </c>
      <c r="BL22" s="82">
        <f t="shared" si="38"/>
        <v>0</v>
      </c>
      <c r="BM22" s="98">
        <f>'C2'!BM22</f>
        <v>0</v>
      </c>
      <c r="BN22" s="82">
        <f t="shared" si="39"/>
        <v>0</v>
      </c>
      <c r="BO22" s="98">
        <f>'C2'!BO22</f>
        <v>0</v>
      </c>
      <c r="BP22" s="82">
        <f t="shared" si="40"/>
        <v>0</v>
      </c>
      <c r="BQ22" s="98">
        <f>'C2'!BQ22</f>
        <v>0</v>
      </c>
      <c r="BR22" s="82">
        <f t="shared" si="41"/>
        <v>0</v>
      </c>
      <c r="BS22" s="98">
        <f>'C2'!BS22</f>
        <v>0</v>
      </c>
      <c r="BT22" s="82">
        <f t="shared" si="42"/>
        <v>0</v>
      </c>
      <c r="BU22" s="98">
        <f>'C2'!BU22</f>
        <v>0</v>
      </c>
      <c r="BV22" s="82">
        <f t="shared" si="43"/>
        <v>0</v>
      </c>
      <c r="BW22" s="98">
        <f>'C2'!BW22</f>
        <v>0</v>
      </c>
      <c r="BX22" s="82">
        <f t="shared" si="44"/>
        <v>0</v>
      </c>
      <c r="BY22" s="98">
        <f>'C2'!BY22</f>
        <v>0</v>
      </c>
      <c r="BZ22" s="83">
        <f t="shared" si="11"/>
        <v>0</v>
      </c>
      <c r="CB22" s="70">
        <f t="shared" si="12"/>
        <v>0</v>
      </c>
    </row>
    <row r="23" spans="2:80" ht="9.9499999999999993" customHeight="1">
      <c r="B23" s="70">
        <f>'Q3'!BO21/'Q3'!$BO$50</f>
        <v>0</v>
      </c>
      <c r="D23" s="71" t="str">
        <f>'Q3'!B21</f>
        <v/>
      </c>
      <c r="E23" s="98">
        <f>'C2'!E23</f>
        <v>0</v>
      </c>
      <c r="F23" s="82">
        <f t="shared" si="6"/>
        <v>0</v>
      </c>
      <c r="G23" s="98">
        <f>'C2'!G23</f>
        <v>0</v>
      </c>
      <c r="H23" s="82">
        <f t="shared" si="13"/>
        <v>0</v>
      </c>
      <c r="I23" s="98">
        <f>'C2'!I23</f>
        <v>0</v>
      </c>
      <c r="J23" s="82">
        <f t="shared" si="14"/>
        <v>0</v>
      </c>
      <c r="K23" s="98">
        <f>'C2'!K23</f>
        <v>0</v>
      </c>
      <c r="L23" s="82">
        <f t="shared" si="15"/>
        <v>0</v>
      </c>
      <c r="M23" s="98">
        <f>'C2'!M23</f>
        <v>0</v>
      </c>
      <c r="N23" s="82">
        <f t="shared" si="16"/>
        <v>0</v>
      </c>
      <c r="O23" s="98">
        <f>'C2'!O23</f>
        <v>0</v>
      </c>
      <c r="P23" s="82">
        <f t="shared" si="17"/>
        <v>0</v>
      </c>
      <c r="Q23" s="98">
        <f>'C2'!Q23</f>
        <v>0</v>
      </c>
      <c r="R23" s="82">
        <f t="shared" si="18"/>
        <v>0</v>
      </c>
      <c r="S23" s="98">
        <f>'C2'!S23</f>
        <v>0</v>
      </c>
      <c r="T23" s="82">
        <f t="shared" si="19"/>
        <v>0</v>
      </c>
      <c r="U23" s="98">
        <f>'C2'!U23</f>
        <v>0</v>
      </c>
      <c r="V23" s="82">
        <f t="shared" si="20"/>
        <v>0</v>
      </c>
      <c r="W23" s="98">
        <f>'C2'!W23</f>
        <v>0</v>
      </c>
      <c r="X23" s="82">
        <f t="shared" si="21"/>
        <v>0</v>
      </c>
      <c r="Y23" s="98">
        <f>'C2'!Y23</f>
        <v>0</v>
      </c>
      <c r="Z23" s="82">
        <f t="shared" si="22"/>
        <v>0</v>
      </c>
      <c r="AA23" s="98">
        <f>'C2'!AA23</f>
        <v>0</v>
      </c>
      <c r="AB23" s="83">
        <f t="shared" si="7"/>
        <v>0</v>
      </c>
      <c r="AC23" s="68" t="str">
        <f t="shared" si="8"/>
        <v/>
      </c>
      <c r="AD23" s="98">
        <f>'C2'!AD23</f>
        <v>0</v>
      </c>
      <c r="AE23" s="82">
        <f t="shared" si="23"/>
        <v>0</v>
      </c>
      <c r="AF23" s="98">
        <f>'C2'!AF23</f>
        <v>0</v>
      </c>
      <c r="AG23" s="82">
        <f t="shared" si="24"/>
        <v>0</v>
      </c>
      <c r="AH23" s="98">
        <f>'C2'!AH23</f>
        <v>0</v>
      </c>
      <c r="AI23" s="82">
        <f t="shared" si="25"/>
        <v>0</v>
      </c>
      <c r="AJ23" s="98">
        <f>'C2'!AJ23</f>
        <v>0</v>
      </c>
      <c r="AK23" s="82">
        <f t="shared" si="26"/>
        <v>0</v>
      </c>
      <c r="AL23" s="98">
        <f>'C2'!AL23</f>
        <v>0</v>
      </c>
      <c r="AM23" s="82">
        <f t="shared" si="27"/>
        <v>0</v>
      </c>
      <c r="AN23" s="98">
        <f>'C2'!AN23</f>
        <v>0</v>
      </c>
      <c r="AO23" s="82">
        <f t="shared" si="28"/>
        <v>0</v>
      </c>
      <c r="AP23" s="98">
        <f>'C2'!AP23</f>
        <v>0</v>
      </c>
      <c r="AQ23" s="82">
        <f t="shared" si="29"/>
        <v>0</v>
      </c>
      <c r="AR23" s="98">
        <f>'C2'!AR23</f>
        <v>0</v>
      </c>
      <c r="AS23" s="82">
        <f t="shared" si="30"/>
        <v>0</v>
      </c>
      <c r="AT23" s="98">
        <f>'C2'!AT23</f>
        <v>0</v>
      </c>
      <c r="AU23" s="82">
        <f t="shared" si="31"/>
        <v>0</v>
      </c>
      <c r="AV23" s="98">
        <f>'C2'!AV23</f>
        <v>0</v>
      </c>
      <c r="AW23" s="82">
        <f t="shared" si="32"/>
        <v>0</v>
      </c>
      <c r="AX23" s="98">
        <f>'C2'!AX23</f>
        <v>0</v>
      </c>
      <c r="AY23" s="82">
        <f t="shared" si="33"/>
        <v>0</v>
      </c>
      <c r="AZ23" s="98">
        <f>'C2'!AZ23</f>
        <v>0</v>
      </c>
      <c r="BA23" s="83">
        <f t="shared" si="9"/>
        <v>0</v>
      </c>
      <c r="BB23" s="68" t="str">
        <f t="shared" si="10"/>
        <v/>
      </c>
      <c r="BC23" s="98">
        <f>'C2'!BC23</f>
        <v>0</v>
      </c>
      <c r="BD23" s="82">
        <f t="shared" si="34"/>
        <v>0</v>
      </c>
      <c r="BE23" s="98">
        <f>'C2'!BE23</f>
        <v>0</v>
      </c>
      <c r="BF23" s="82">
        <f t="shared" si="35"/>
        <v>0</v>
      </c>
      <c r="BG23" s="98">
        <f>'C2'!BG23</f>
        <v>0</v>
      </c>
      <c r="BH23" s="82">
        <f t="shared" si="36"/>
        <v>0</v>
      </c>
      <c r="BI23" s="98">
        <f>'C2'!BI23</f>
        <v>0</v>
      </c>
      <c r="BJ23" s="82">
        <f t="shared" si="37"/>
        <v>0</v>
      </c>
      <c r="BK23" s="98">
        <f>'C2'!BK23</f>
        <v>0</v>
      </c>
      <c r="BL23" s="82">
        <f t="shared" si="38"/>
        <v>0</v>
      </c>
      <c r="BM23" s="98">
        <f>'C2'!BM23</f>
        <v>0</v>
      </c>
      <c r="BN23" s="82">
        <f t="shared" si="39"/>
        <v>0</v>
      </c>
      <c r="BO23" s="98">
        <f>'C2'!BO23</f>
        <v>0</v>
      </c>
      <c r="BP23" s="82">
        <f t="shared" si="40"/>
        <v>0</v>
      </c>
      <c r="BQ23" s="98">
        <f>'C2'!BQ23</f>
        <v>0</v>
      </c>
      <c r="BR23" s="82">
        <f t="shared" si="41"/>
        <v>0</v>
      </c>
      <c r="BS23" s="98">
        <f>'C2'!BS23</f>
        <v>0</v>
      </c>
      <c r="BT23" s="82">
        <f t="shared" si="42"/>
        <v>0</v>
      </c>
      <c r="BU23" s="98">
        <f>'C2'!BU23</f>
        <v>0</v>
      </c>
      <c r="BV23" s="82">
        <f t="shared" si="43"/>
        <v>0</v>
      </c>
      <c r="BW23" s="98">
        <f>'C2'!BW23</f>
        <v>0</v>
      </c>
      <c r="BX23" s="82">
        <f t="shared" si="44"/>
        <v>0</v>
      </c>
      <c r="BY23" s="98">
        <f>'C2'!BY23</f>
        <v>0</v>
      </c>
      <c r="BZ23" s="83">
        <f t="shared" si="11"/>
        <v>0</v>
      </c>
      <c r="CB23" s="70">
        <f t="shared" si="12"/>
        <v>0</v>
      </c>
    </row>
    <row r="24" spans="2:80" ht="9.9499999999999993" customHeight="1">
      <c r="B24" s="70">
        <f>'Q3'!BO22/'Q3'!$BO$50</f>
        <v>0</v>
      </c>
      <c r="D24" s="71" t="str">
        <f>'Q3'!B22</f>
        <v/>
      </c>
      <c r="E24" s="98">
        <f>'C2'!E24</f>
        <v>0</v>
      </c>
      <c r="F24" s="82">
        <f t="shared" si="6"/>
        <v>0</v>
      </c>
      <c r="G24" s="98">
        <f>'C2'!G24</f>
        <v>0</v>
      </c>
      <c r="H24" s="82">
        <f t="shared" si="13"/>
        <v>0</v>
      </c>
      <c r="I24" s="98">
        <f>'C2'!I24</f>
        <v>0</v>
      </c>
      <c r="J24" s="82">
        <f t="shared" si="14"/>
        <v>0</v>
      </c>
      <c r="K24" s="98">
        <f>'C2'!K24</f>
        <v>0</v>
      </c>
      <c r="L24" s="82">
        <f t="shared" si="15"/>
        <v>0</v>
      </c>
      <c r="M24" s="98">
        <f>'C2'!M24</f>
        <v>0</v>
      </c>
      <c r="N24" s="82">
        <f t="shared" si="16"/>
        <v>0</v>
      </c>
      <c r="O24" s="98">
        <f>'C2'!O24</f>
        <v>0</v>
      </c>
      <c r="P24" s="82">
        <f t="shared" si="17"/>
        <v>0</v>
      </c>
      <c r="Q24" s="98">
        <f>'C2'!Q24</f>
        <v>0</v>
      </c>
      <c r="R24" s="82">
        <f t="shared" si="18"/>
        <v>0</v>
      </c>
      <c r="S24" s="98">
        <f>'C2'!S24</f>
        <v>0</v>
      </c>
      <c r="T24" s="82">
        <f t="shared" si="19"/>
        <v>0</v>
      </c>
      <c r="U24" s="98">
        <f>'C2'!U24</f>
        <v>0</v>
      </c>
      <c r="V24" s="82">
        <f t="shared" si="20"/>
        <v>0</v>
      </c>
      <c r="W24" s="98">
        <f>'C2'!W24</f>
        <v>0</v>
      </c>
      <c r="X24" s="82">
        <f t="shared" si="21"/>
        <v>0</v>
      </c>
      <c r="Y24" s="98">
        <f>'C2'!Y24</f>
        <v>0</v>
      </c>
      <c r="Z24" s="82">
        <f t="shared" si="22"/>
        <v>0</v>
      </c>
      <c r="AA24" s="98">
        <f>'C2'!AA24</f>
        <v>0</v>
      </c>
      <c r="AB24" s="83">
        <f t="shared" si="7"/>
        <v>0</v>
      </c>
      <c r="AC24" s="68" t="str">
        <f t="shared" si="8"/>
        <v/>
      </c>
      <c r="AD24" s="98">
        <f>'C2'!AD24</f>
        <v>0</v>
      </c>
      <c r="AE24" s="82">
        <f t="shared" si="23"/>
        <v>0</v>
      </c>
      <c r="AF24" s="98">
        <f>'C2'!AF24</f>
        <v>0</v>
      </c>
      <c r="AG24" s="82">
        <f t="shared" si="24"/>
        <v>0</v>
      </c>
      <c r="AH24" s="98">
        <f>'C2'!AH24</f>
        <v>0</v>
      </c>
      <c r="AI24" s="82">
        <f t="shared" si="25"/>
        <v>0</v>
      </c>
      <c r="AJ24" s="98">
        <f>'C2'!AJ24</f>
        <v>0</v>
      </c>
      <c r="AK24" s="82">
        <f t="shared" si="26"/>
        <v>0</v>
      </c>
      <c r="AL24" s="98">
        <f>'C2'!AL24</f>
        <v>0</v>
      </c>
      <c r="AM24" s="82">
        <f t="shared" si="27"/>
        <v>0</v>
      </c>
      <c r="AN24" s="98">
        <f>'C2'!AN24</f>
        <v>0</v>
      </c>
      <c r="AO24" s="82">
        <f t="shared" si="28"/>
        <v>0</v>
      </c>
      <c r="AP24" s="98">
        <f>'C2'!AP24</f>
        <v>0</v>
      </c>
      <c r="AQ24" s="82">
        <f t="shared" si="29"/>
        <v>0</v>
      </c>
      <c r="AR24" s="98">
        <f>'C2'!AR24</f>
        <v>0</v>
      </c>
      <c r="AS24" s="82">
        <f t="shared" si="30"/>
        <v>0</v>
      </c>
      <c r="AT24" s="98">
        <f>'C2'!AT24</f>
        <v>0</v>
      </c>
      <c r="AU24" s="82">
        <f t="shared" si="31"/>
        <v>0</v>
      </c>
      <c r="AV24" s="98">
        <f>'C2'!AV24</f>
        <v>0</v>
      </c>
      <c r="AW24" s="82">
        <f t="shared" si="32"/>
        <v>0</v>
      </c>
      <c r="AX24" s="98">
        <f>'C2'!AX24</f>
        <v>0</v>
      </c>
      <c r="AY24" s="82">
        <f t="shared" si="33"/>
        <v>0</v>
      </c>
      <c r="AZ24" s="98">
        <f>'C2'!AZ24</f>
        <v>0</v>
      </c>
      <c r="BA24" s="83">
        <f t="shared" si="9"/>
        <v>0</v>
      </c>
      <c r="BB24" s="68" t="str">
        <f t="shared" si="10"/>
        <v/>
      </c>
      <c r="BC24" s="98">
        <f>'C2'!BC24</f>
        <v>0</v>
      </c>
      <c r="BD24" s="82">
        <f t="shared" si="34"/>
        <v>0</v>
      </c>
      <c r="BE24" s="98">
        <f>'C2'!BE24</f>
        <v>0</v>
      </c>
      <c r="BF24" s="82">
        <f t="shared" si="35"/>
        <v>0</v>
      </c>
      <c r="BG24" s="98">
        <f>'C2'!BG24</f>
        <v>0</v>
      </c>
      <c r="BH24" s="82">
        <f t="shared" si="36"/>
        <v>0</v>
      </c>
      <c r="BI24" s="98">
        <f>'C2'!BI24</f>
        <v>0</v>
      </c>
      <c r="BJ24" s="82">
        <f t="shared" si="37"/>
        <v>0</v>
      </c>
      <c r="BK24" s="98">
        <f>'C2'!BK24</f>
        <v>0</v>
      </c>
      <c r="BL24" s="82">
        <f t="shared" si="38"/>
        <v>0</v>
      </c>
      <c r="BM24" s="98">
        <f>'C2'!BM24</f>
        <v>0</v>
      </c>
      <c r="BN24" s="82">
        <f t="shared" si="39"/>
        <v>0</v>
      </c>
      <c r="BO24" s="98">
        <f>'C2'!BO24</f>
        <v>0</v>
      </c>
      <c r="BP24" s="82">
        <f t="shared" si="40"/>
        <v>0</v>
      </c>
      <c r="BQ24" s="98">
        <f>'C2'!BQ24</f>
        <v>0</v>
      </c>
      <c r="BR24" s="82">
        <f t="shared" si="41"/>
        <v>0</v>
      </c>
      <c r="BS24" s="98">
        <f>'C2'!BS24</f>
        <v>0</v>
      </c>
      <c r="BT24" s="82">
        <f t="shared" si="42"/>
        <v>0</v>
      </c>
      <c r="BU24" s="98">
        <f>'C2'!BU24</f>
        <v>0</v>
      </c>
      <c r="BV24" s="82">
        <f t="shared" si="43"/>
        <v>0</v>
      </c>
      <c r="BW24" s="98">
        <f>'C2'!BW24</f>
        <v>0</v>
      </c>
      <c r="BX24" s="82">
        <f t="shared" si="44"/>
        <v>0</v>
      </c>
      <c r="BY24" s="98">
        <f>'C2'!BY24</f>
        <v>0</v>
      </c>
      <c r="BZ24" s="83">
        <f t="shared" si="11"/>
        <v>0</v>
      </c>
      <c r="CB24" s="70">
        <f t="shared" si="12"/>
        <v>0</v>
      </c>
    </row>
    <row r="25" spans="2:80" ht="9.9499999999999993" customHeight="1">
      <c r="B25" s="70">
        <f>'Q3'!BO23/'Q3'!$BO$50</f>
        <v>0</v>
      </c>
      <c r="D25" s="71" t="str">
        <f>'Q3'!B23</f>
        <v/>
      </c>
      <c r="E25" s="98">
        <f>'C2'!E25</f>
        <v>0</v>
      </c>
      <c r="F25" s="82">
        <f t="shared" si="6"/>
        <v>0</v>
      </c>
      <c r="G25" s="98">
        <f>'C2'!G25</f>
        <v>0</v>
      </c>
      <c r="H25" s="82">
        <f t="shared" si="13"/>
        <v>0</v>
      </c>
      <c r="I25" s="98">
        <f>'C2'!I25</f>
        <v>0</v>
      </c>
      <c r="J25" s="82">
        <f t="shared" si="14"/>
        <v>0</v>
      </c>
      <c r="K25" s="98">
        <f>'C2'!K25</f>
        <v>0</v>
      </c>
      <c r="L25" s="82">
        <f t="shared" si="15"/>
        <v>0</v>
      </c>
      <c r="M25" s="98">
        <f>'C2'!M25</f>
        <v>0</v>
      </c>
      <c r="N25" s="82">
        <f t="shared" si="16"/>
        <v>0</v>
      </c>
      <c r="O25" s="98">
        <f>'C2'!O25</f>
        <v>0</v>
      </c>
      <c r="P25" s="82">
        <f t="shared" si="17"/>
        <v>0</v>
      </c>
      <c r="Q25" s="98">
        <f>'C2'!Q25</f>
        <v>0</v>
      </c>
      <c r="R25" s="82">
        <f t="shared" si="18"/>
        <v>0</v>
      </c>
      <c r="S25" s="98">
        <f>'C2'!S25</f>
        <v>0</v>
      </c>
      <c r="T25" s="82">
        <f t="shared" si="19"/>
        <v>0</v>
      </c>
      <c r="U25" s="98">
        <f>'C2'!U25</f>
        <v>0</v>
      </c>
      <c r="V25" s="82">
        <f t="shared" si="20"/>
        <v>0</v>
      </c>
      <c r="W25" s="98">
        <f>'C2'!W25</f>
        <v>0</v>
      </c>
      <c r="X25" s="82">
        <f t="shared" si="21"/>
        <v>0</v>
      </c>
      <c r="Y25" s="98">
        <f>'C2'!Y25</f>
        <v>0</v>
      </c>
      <c r="Z25" s="82">
        <f t="shared" si="22"/>
        <v>0</v>
      </c>
      <c r="AA25" s="98">
        <f>'C2'!AA25</f>
        <v>0</v>
      </c>
      <c r="AB25" s="83">
        <f t="shared" si="7"/>
        <v>0</v>
      </c>
      <c r="AC25" s="68" t="str">
        <f t="shared" si="8"/>
        <v/>
      </c>
      <c r="AD25" s="98">
        <f>'C2'!AD25</f>
        <v>0</v>
      </c>
      <c r="AE25" s="82">
        <f t="shared" si="23"/>
        <v>0</v>
      </c>
      <c r="AF25" s="98">
        <f>'C2'!AF25</f>
        <v>0</v>
      </c>
      <c r="AG25" s="82">
        <f t="shared" si="24"/>
        <v>0</v>
      </c>
      <c r="AH25" s="98">
        <f>'C2'!AH25</f>
        <v>0</v>
      </c>
      <c r="AI25" s="82">
        <f t="shared" si="25"/>
        <v>0</v>
      </c>
      <c r="AJ25" s="98">
        <f>'C2'!AJ25</f>
        <v>0</v>
      </c>
      <c r="AK25" s="82">
        <f t="shared" si="26"/>
        <v>0</v>
      </c>
      <c r="AL25" s="98">
        <f>'C2'!AL25</f>
        <v>0</v>
      </c>
      <c r="AM25" s="82">
        <f t="shared" si="27"/>
        <v>0</v>
      </c>
      <c r="AN25" s="98">
        <f>'C2'!AN25</f>
        <v>0</v>
      </c>
      <c r="AO25" s="82">
        <f t="shared" si="28"/>
        <v>0</v>
      </c>
      <c r="AP25" s="98">
        <f>'C2'!AP25</f>
        <v>0</v>
      </c>
      <c r="AQ25" s="82">
        <f t="shared" si="29"/>
        <v>0</v>
      </c>
      <c r="AR25" s="98">
        <f>'C2'!AR25</f>
        <v>0</v>
      </c>
      <c r="AS25" s="82">
        <f t="shared" si="30"/>
        <v>0</v>
      </c>
      <c r="AT25" s="98">
        <f>'C2'!AT25</f>
        <v>0</v>
      </c>
      <c r="AU25" s="82">
        <f t="shared" si="31"/>
        <v>0</v>
      </c>
      <c r="AV25" s="98">
        <f>'C2'!AV25</f>
        <v>0</v>
      </c>
      <c r="AW25" s="82">
        <f t="shared" si="32"/>
        <v>0</v>
      </c>
      <c r="AX25" s="98">
        <f>'C2'!AX25</f>
        <v>0</v>
      </c>
      <c r="AY25" s="82">
        <f t="shared" si="33"/>
        <v>0</v>
      </c>
      <c r="AZ25" s="98">
        <f>'C2'!AZ25</f>
        <v>0</v>
      </c>
      <c r="BA25" s="83">
        <f t="shared" si="9"/>
        <v>0</v>
      </c>
      <c r="BB25" s="68" t="str">
        <f t="shared" si="10"/>
        <v/>
      </c>
      <c r="BC25" s="98">
        <f>'C2'!BC25</f>
        <v>0</v>
      </c>
      <c r="BD25" s="82">
        <f t="shared" si="34"/>
        <v>0</v>
      </c>
      <c r="BE25" s="98">
        <f>'C2'!BE25</f>
        <v>0</v>
      </c>
      <c r="BF25" s="82">
        <f t="shared" si="35"/>
        <v>0</v>
      </c>
      <c r="BG25" s="98">
        <f>'C2'!BG25</f>
        <v>0</v>
      </c>
      <c r="BH25" s="82">
        <f t="shared" si="36"/>
        <v>0</v>
      </c>
      <c r="BI25" s="98">
        <f>'C2'!BI25</f>
        <v>0</v>
      </c>
      <c r="BJ25" s="82">
        <f t="shared" si="37"/>
        <v>0</v>
      </c>
      <c r="BK25" s="98">
        <f>'C2'!BK25</f>
        <v>0</v>
      </c>
      <c r="BL25" s="82">
        <f t="shared" si="38"/>
        <v>0</v>
      </c>
      <c r="BM25" s="98">
        <f>'C2'!BM25</f>
        <v>0</v>
      </c>
      <c r="BN25" s="82">
        <f t="shared" si="39"/>
        <v>0</v>
      </c>
      <c r="BO25" s="98">
        <f>'C2'!BO25</f>
        <v>0</v>
      </c>
      <c r="BP25" s="82">
        <f t="shared" si="40"/>
        <v>0</v>
      </c>
      <c r="BQ25" s="98">
        <f>'C2'!BQ25</f>
        <v>0</v>
      </c>
      <c r="BR25" s="82">
        <f t="shared" si="41"/>
        <v>0</v>
      </c>
      <c r="BS25" s="98">
        <f>'C2'!BS25</f>
        <v>0</v>
      </c>
      <c r="BT25" s="82">
        <f t="shared" si="42"/>
        <v>0</v>
      </c>
      <c r="BU25" s="98">
        <f>'C2'!BU25</f>
        <v>0</v>
      </c>
      <c r="BV25" s="82">
        <f t="shared" si="43"/>
        <v>0</v>
      </c>
      <c r="BW25" s="98">
        <f>'C2'!BW25</f>
        <v>0</v>
      </c>
      <c r="BX25" s="82">
        <f t="shared" si="44"/>
        <v>0</v>
      </c>
      <c r="BY25" s="98">
        <f>'C2'!BY25</f>
        <v>0</v>
      </c>
      <c r="BZ25" s="83">
        <f t="shared" si="11"/>
        <v>0</v>
      </c>
      <c r="CB25" s="70">
        <f t="shared" si="12"/>
        <v>0</v>
      </c>
    </row>
    <row r="26" spans="2:80" ht="9.9499999999999993" customHeight="1">
      <c r="B26" s="70">
        <f>'Q3'!BO24/'Q3'!$BO$50</f>
        <v>0</v>
      </c>
      <c r="D26" s="71" t="str">
        <f>'Q3'!B24</f>
        <v/>
      </c>
      <c r="E26" s="98">
        <f>'C2'!E26</f>
        <v>0</v>
      </c>
      <c r="F26" s="82">
        <f t="shared" si="6"/>
        <v>0</v>
      </c>
      <c r="G26" s="98">
        <f>'C2'!G26</f>
        <v>0</v>
      </c>
      <c r="H26" s="82">
        <f t="shared" si="13"/>
        <v>0</v>
      </c>
      <c r="I26" s="98">
        <f>'C2'!I26</f>
        <v>0</v>
      </c>
      <c r="J26" s="82">
        <f t="shared" si="14"/>
        <v>0</v>
      </c>
      <c r="K26" s="98">
        <f>'C2'!K26</f>
        <v>0</v>
      </c>
      <c r="L26" s="82">
        <f t="shared" si="15"/>
        <v>0</v>
      </c>
      <c r="M26" s="98">
        <f>'C2'!M26</f>
        <v>0</v>
      </c>
      <c r="N26" s="82">
        <f t="shared" si="16"/>
        <v>0</v>
      </c>
      <c r="O26" s="98">
        <f>'C2'!O26</f>
        <v>0</v>
      </c>
      <c r="P26" s="82">
        <f t="shared" si="17"/>
        <v>0</v>
      </c>
      <c r="Q26" s="98">
        <f>'C2'!Q26</f>
        <v>0</v>
      </c>
      <c r="R26" s="82">
        <f t="shared" si="18"/>
        <v>0</v>
      </c>
      <c r="S26" s="98">
        <f>'C2'!S26</f>
        <v>0</v>
      </c>
      <c r="T26" s="82">
        <f t="shared" si="19"/>
        <v>0</v>
      </c>
      <c r="U26" s="98">
        <f>'C2'!U26</f>
        <v>0</v>
      </c>
      <c r="V26" s="82">
        <f t="shared" si="20"/>
        <v>0</v>
      </c>
      <c r="W26" s="98">
        <f>'C2'!W26</f>
        <v>0</v>
      </c>
      <c r="X26" s="82">
        <f t="shared" si="21"/>
        <v>0</v>
      </c>
      <c r="Y26" s="98">
        <f>'C2'!Y26</f>
        <v>0</v>
      </c>
      <c r="Z26" s="82">
        <f t="shared" si="22"/>
        <v>0</v>
      </c>
      <c r="AA26" s="98">
        <f>'C2'!AA26</f>
        <v>0</v>
      </c>
      <c r="AB26" s="83">
        <f t="shared" si="7"/>
        <v>0</v>
      </c>
      <c r="AC26" s="68" t="str">
        <f t="shared" si="8"/>
        <v/>
      </c>
      <c r="AD26" s="98">
        <f>'C2'!AD26</f>
        <v>0</v>
      </c>
      <c r="AE26" s="82">
        <f t="shared" si="23"/>
        <v>0</v>
      </c>
      <c r="AF26" s="98">
        <f>'C2'!AF26</f>
        <v>0</v>
      </c>
      <c r="AG26" s="82">
        <f t="shared" si="24"/>
        <v>0</v>
      </c>
      <c r="AH26" s="98">
        <f>'C2'!AH26</f>
        <v>0</v>
      </c>
      <c r="AI26" s="82">
        <f t="shared" si="25"/>
        <v>0</v>
      </c>
      <c r="AJ26" s="98">
        <f>'C2'!AJ26</f>
        <v>0</v>
      </c>
      <c r="AK26" s="82">
        <f t="shared" si="26"/>
        <v>0</v>
      </c>
      <c r="AL26" s="98">
        <f>'C2'!AL26</f>
        <v>0</v>
      </c>
      <c r="AM26" s="82">
        <f t="shared" si="27"/>
        <v>0</v>
      </c>
      <c r="AN26" s="98">
        <f>'C2'!AN26</f>
        <v>0</v>
      </c>
      <c r="AO26" s="82">
        <f t="shared" si="28"/>
        <v>0</v>
      </c>
      <c r="AP26" s="98">
        <f>'C2'!AP26</f>
        <v>0</v>
      </c>
      <c r="AQ26" s="82">
        <f t="shared" si="29"/>
        <v>0</v>
      </c>
      <c r="AR26" s="98">
        <f>'C2'!AR26</f>
        <v>0</v>
      </c>
      <c r="AS26" s="82">
        <f t="shared" si="30"/>
        <v>0</v>
      </c>
      <c r="AT26" s="98">
        <f>'C2'!AT26</f>
        <v>0</v>
      </c>
      <c r="AU26" s="82">
        <f t="shared" si="31"/>
        <v>0</v>
      </c>
      <c r="AV26" s="98">
        <f>'C2'!AV26</f>
        <v>0</v>
      </c>
      <c r="AW26" s="82">
        <f t="shared" si="32"/>
        <v>0</v>
      </c>
      <c r="AX26" s="98">
        <f>'C2'!AX26</f>
        <v>0</v>
      </c>
      <c r="AY26" s="82">
        <f t="shared" si="33"/>
        <v>0</v>
      </c>
      <c r="AZ26" s="98">
        <f>'C2'!AZ26</f>
        <v>0</v>
      </c>
      <c r="BA26" s="83">
        <f t="shared" si="9"/>
        <v>0</v>
      </c>
      <c r="BB26" s="68" t="str">
        <f t="shared" si="10"/>
        <v/>
      </c>
      <c r="BC26" s="98">
        <f>'C2'!BC26</f>
        <v>0</v>
      </c>
      <c r="BD26" s="82">
        <f t="shared" si="34"/>
        <v>0</v>
      </c>
      <c r="BE26" s="98">
        <f>'C2'!BE26</f>
        <v>0</v>
      </c>
      <c r="BF26" s="82">
        <f t="shared" si="35"/>
        <v>0</v>
      </c>
      <c r="BG26" s="98">
        <f>'C2'!BG26</f>
        <v>0</v>
      </c>
      <c r="BH26" s="82">
        <f t="shared" si="36"/>
        <v>0</v>
      </c>
      <c r="BI26" s="98">
        <f>'C2'!BI26</f>
        <v>0</v>
      </c>
      <c r="BJ26" s="82">
        <f t="shared" si="37"/>
        <v>0</v>
      </c>
      <c r="BK26" s="98">
        <f>'C2'!BK26</f>
        <v>0</v>
      </c>
      <c r="BL26" s="82">
        <f t="shared" si="38"/>
        <v>0</v>
      </c>
      <c r="BM26" s="98">
        <f>'C2'!BM26</f>
        <v>0</v>
      </c>
      <c r="BN26" s="82">
        <f t="shared" si="39"/>
        <v>0</v>
      </c>
      <c r="BO26" s="98">
        <f>'C2'!BO26</f>
        <v>0</v>
      </c>
      <c r="BP26" s="82">
        <f t="shared" si="40"/>
        <v>0</v>
      </c>
      <c r="BQ26" s="98">
        <f>'C2'!BQ26</f>
        <v>0</v>
      </c>
      <c r="BR26" s="82">
        <f t="shared" si="41"/>
        <v>0</v>
      </c>
      <c r="BS26" s="98">
        <f>'C2'!BS26</f>
        <v>0</v>
      </c>
      <c r="BT26" s="82">
        <f t="shared" si="42"/>
        <v>0</v>
      </c>
      <c r="BU26" s="98">
        <f>'C2'!BU26</f>
        <v>0</v>
      </c>
      <c r="BV26" s="82">
        <f t="shared" si="43"/>
        <v>0</v>
      </c>
      <c r="BW26" s="98">
        <f>'C2'!BW26</f>
        <v>0</v>
      </c>
      <c r="BX26" s="82">
        <f t="shared" si="44"/>
        <v>0</v>
      </c>
      <c r="BY26" s="98">
        <f>'C2'!BY26</f>
        <v>0</v>
      </c>
      <c r="BZ26" s="83">
        <f t="shared" si="11"/>
        <v>0</v>
      </c>
      <c r="CB26" s="70">
        <f t="shared" si="12"/>
        <v>0</v>
      </c>
    </row>
    <row r="27" spans="2:80" ht="9.9499999999999993" customHeight="1">
      <c r="B27" s="70">
        <f>'Q3'!BO25/'Q3'!$BO$50</f>
        <v>0</v>
      </c>
      <c r="D27" s="71" t="str">
        <f>'Q3'!B25</f>
        <v/>
      </c>
      <c r="E27" s="98">
        <f>'C2'!E27</f>
        <v>0</v>
      </c>
      <c r="F27" s="82">
        <f t="shared" si="6"/>
        <v>0</v>
      </c>
      <c r="G27" s="98">
        <f>'C2'!G27</f>
        <v>0</v>
      </c>
      <c r="H27" s="82">
        <f t="shared" si="13"/>
        <v>0</v>
      </c>
      <c r="I27" s="98">
        <f>'C2'!I27</f>
        <v>0</v>
      </c>
      <c r="J27" s="82">
        <f t="shared" si="14"/>
        <v>0</v>
      </c>
      <c r="K27" s="98">
        <f>'C2'!K27</f>
        <v>0</v>
      </c>
      <c r="L27" s="82">
        <f t="shared" si="15"/>
        <v>0</v>
      </c>
      <c r="M27" s="98">
        <f>'C2'!M27</f>
        <v>0</v>
      </c>
      <c r="N27" s="82">
        <f t="shared" si="16"/>
        <v>0</v>
      </c>
      <c r="O27" s="98">
        <f>'C2'!O27</f>
        <v>0</v>
      </c>
      <c r="P27" s="82">
        <f t="shared" si="17"/>
        <v>0</v>
      </c>
      <c r="Q27" s="98">
        <f>'C2'!Q27</f>
        <v>0</v>
      </c>
      <c r="R27" s="82">
        <f t="shared" si="18"/>
        <v>0</v>
      </c>
      <c r="S27" s="98">
        <f>'C2'!S27</f>
        <v>0</v>
      </c>
      <c r="T27" s="82">
        <f t="shared" si="19"/>
        <v>0</v>
      </c>
      <c r="U27" s="98">
        <f>'C2'!U27</f>
        <v>0</v>
      </c>
      <c r="V27" s="82">
        <f t="shared" si="20"/>
        <v>0</v>
      </c>
      <c r="W27" s="98">
        <f>'C2'!W27</f>
        <v>0</v>
      </c>
      <c r="X27" s="82">
        <f t="shared" si="21"/>
        <v>0</v>
      </c>
      <c r="Y27" s="98">
        <f>'C2'!Y27</f>
        <v>0</v>
      </c>
      <c r="Z27" s="82">
        <f t="shared" si="22"/>
        <v>0</v>
      </c>
      <c r="AA27" s="98">
        <f>'C2'!AA27</f>
        <v>0</v>
      </c>
      <c r="AB27" s="83">
        <f t="shared" si="7"/>
        <v>0</v>
      </c>
      <c r="AC27" s="68" t="str">
        <f t="shared" si="8"/>
        <v/>
      </c>
      <c r="AD27" s="98">
        <f>'C2'!AD27</f>
        <v>0</v>
      </c>
      <c r="AE27" s="82">
        <f t="shared" si="23"/>
        <v>0</v>
      </c>
      <c r="AF27" s="98">
        <f>'C2'!AF27</f>
        <v>0</v>
      </c>
      <c r="AG27" s="82">
        <f t="shared" si="24"/>
        <v>0</v>
      </c>
      <c r="AH27" s="98">
        <f>'C2'!AH27</f>
        <v>0</v>
      </c>
      <c r="AI27" s="82">
        <f t="shared" si="25"/>
        <v>0</v>
      </c>
      <c r="AJ27" s="98">
        <f>'C2'!AJ27</f>
        <v>0</v>
      </c>
      <c r="AK27" s="82">
        <f t="shared" si="26"/>
        <v>0</v>
      </c>
      <c r="AL27" s="98">
        <f>'C2'!AL27</f>
        <v>0</v>
      </c>
      <c r="AM27" s="82">
        <f t="shared" si="27"/>
        <v>0</v>
      </c>
      <c r="AN27" s="98">
        <f>'C2'!AN27</f>
        <v>0</v>
      </c>
      <c r="AO27" s="82">
        <f t="shared" si="28"/>
        <v>0</v>
      </c>
      <c r="AP27" s="98">
        <f>'C2'!AP27</f>
        <v>0</v>
      </c>
      <c r="AQ27" s="82">
        <f t="shared" si="29"/>
        <v>0</v>
      </c>
      <c r="AR27" s="98">
        <f>'C2'!AR27</f>
        <v>0</v>
      </c>
      <c r="AS27" s="82">
        <f t="shared" si="30"/>
        <v>0</v>
      </c>
      <c r="AT27" s="98">
        <f>'C2'!AT27</f>
        <v>0</v>
      </c>
      <c r="AU27" s="82">
        <f t="shared" si="31"/>
        <v>0</v>
      </c>
      <c r="AV27" s="98">
        <f>'C2'!AV27</f>
        <v>0</v>
      </c>
      <c r="AW27" s="82">
        <f t="shared" si="32"/>
        <v>0</v>
      </c>
      <c r="AX27" s="98">
        <f>'C2'!AX27</f>
        <v>0</v>
      </c>
      <c r="AY27" s="82">
        <f t="shared" si="33"/>
        <v>0</v>
      </c>
      <c r="AZ27" s="98">
        <f>'C2'!AZ27</f>
        <v>0</v>
      </c>
      <c r="BA27" s="83">
        <f t="shared" si="9"/>
        <v>0</v>
      </c>
      <c r="BB27" s="68" t="str">
        <f t="shared" si="10"/>
        <v/>
      </c>
      <c r="BC27" s="98">
        <f>'C2'!BC27</f>
        <v>0</v>
      </c>
      <c r="BD27" s="82">
        <f t="shared" si="34"/>
        <v>0</v>
      </c>
      <c r="BE27" s="98">
        <f>'C2'!BE27</f>
        <v>0</v>
      </c>
      <c r="BF27" s="82">
        <f t="shared" si="35"/>
        <v>0</v>
      </c>
      <c r="BG27" s="98">
        <f>'C2'!BG27</f>
        <v>0</v>
      </c>
      <c r="BH27" s="82">
        <f t="shared" si="36"/>
        <v>0</v>
      </c>
      <c r="BI27" s="98">
        <f>'C2'!BI27</f>
        <v>0</v>
      </c>
      <c r="BJ27" s="82">
        <f t="shared" si="37"/>
        <v>0</v>
      </c>
      <c r="BK27" s="98">
        <f>'C2'!BK27</f>
        <v>0</v>
      </c>
      <c r="BL27" s="82">
        <f t="shared" si="38"/>
        <v>0</v>
      </c>
      <c r="BM27" s="98">
        <f>'C2'!BM27</f>
        <v>0</v>
      </c>
      <c r="BN27" s="82">
        <f t="shared" si="39"/>
        <v>0</v>
      </c>
      <c r="BO27" s="98">
        <f>'C2'!BO27</f>
        <v>0</v>
      </c>
      <c r="BP27" s="82">
        <f t="shared" si="40"/>
        <v>0</v>
      </c>
      <c r="BQ27" s="98">
        <f>'C2'!BQ27</f>
        <v>0</v>
      </c>
      <c r="BR27" s="82">
        <f t="shared" si="41"/>
        <v>0</v>
      </c>
      <c r="BS27" s="98">
        <f>'C2'!BS27</f>
        <v>0</v>
      </c>
      <c r="BT27" s="82">
        <f t="shared" si="42"/>
        <v>0</v>
      </c>
      <c r="BU27" s="98">
        <f>'C2'!BU27</f>
        <v>0</v>
      </c>
      <c r="BV27" s="82">
        <f t="shared" si="43"/>
        <v>0</v>
      </c>
      <c r="BW27" s="98">
        <f>'C2'!BW27</f>
        <v>0</v>
      </c>
      <c r="BX27" s="82">
        <f t="shared" si="44"/>
        <v>0</v>
      </c>
      <c r="BY27" s="98">
        <f>'C2'!BY27</f>
        <v>0</v>
      </c>
      <c r="BZ27" s="83">
        <f t="shared" si="11"/>
        <v>0</v>
      </c>
      <c r="CB27" s="70">
        <f t="shared" si="12"/>
        <v>0</v>
      </c>
    </row>
    <row r="28" spans="2:80" ht="9.9499999999999993" customHeight="1">
      <c r="B28" s="70">
        <f>'Q3'!BO26/'Q3'!$BO$50</f>
        <v>0</v>
      </c>
      <c r="D28" s="71" t="str">
        <f>'Q3'!B26</f>
        <v/>
      </c>
      <c r="E28" s="98">
        <f>'C2'!E28</f>
        <v>0</v>
      </c>
      <c r="F28" s="82">
        <f t="shared" si="6"/>
        <v>0</v>
      </c>
      <c r="G28" s="98">
        <f>'C2'!G28</f>
        <v>0</v>
      </c>
      <c r="H28" s="82">
        <f t="shared" si="13"/>
        <v>0</v>
      </c>
      <c r="I28" s="98">
        <f>'C2'!I28</f>
        <v>0</v>
      </c>
      <c r="J28" s="82">
        <f t="shared" si="14"/>
        <v>0</v>
      </c>
      <c r="K28" s="98">
        <f>'C2'!K28</f>
        <v>0</v>
      </c>
      <c r="L28" s="82">
        <f t="shared" si="15"/>
        <v>0</v>
      </c>
      <c r="M28" s="98">
        <f>'C2'!M28</f>
        <v>0</v>
      </c>
      <c r="N28" s="82">
        <f t="shared" si="16"/>
        <v>0</v>
      </c>
      <c r="O28" s="98">
        <f>'C2'!O28</f>
        <v>0</v>
      </c>
      <c r="P28" s="82">
        <f t="shared" si="17"/>
        <v>0</v>
      </c>
      <c r="Q28" s="98">
        <f>'C2'!Q28</f>
        <v>0</v>
      </c>
      <c r="R28" s="82">
        <f t="shared" si="18"/>
        <v>0</v>
      </c>
      <c r="S28" s="98">
        <f>'C2'!S28</f>
        <v>0</v>
      </c>
      <c r="T28" s="82">
        <f t="shared" si="19"/>
        <v>0</v>
      </c>
      <c r="U28" s="98">
        <f>'C2'!U28</f>
        <v>0</v>
      </c>
      <c r="V28" s="82">
        <f t="shared" si="20"/>
        <v>0</v>
      </c>
      <c r="W28" s="98">
        <f>'C2'!W28</f>
        <v>0</v>
      </c>
      <c r="X28" s="82">
        <f t="shared" si="21"/>
        <v>0</v>
      </c>
      <c r="Y28" s="98">
        <f>'C2'!Y28</f>
        <v>0</v>
      </c>
      <c r="Z28" s="82">
        <f t="shared" si="22"/>
        <v>0</v>
      </c>
      <c r="AA28" s="98">
        <f>'C2'!AA28</f>
        <v>0</v>
      </c>
      <c r="AB28" s="83">
        <f t="shared" si="7"/>
        <v>0</v>
      </c>
      <c r="AC28" s="68" t="str">
        <f t="shared" si="8"/>
        <v/>
      </c>
      <c r="AD28" s="98">
        <f>'C2'!AD28</f>
        <v>0</v>
      </c>
      <c r="AE28" s="82">
        <f t="shared" si="23"/>
        <v>0</v>
      </c>
      <c r="AF28" s="98">
        <f>'C2'!AF28</f>
        <v>0</v>
      </c>
      <c r="AG28" s="82">
        <f t="shared" si="24"/>
        <v>0</v>
      </c>
      <c r="AH28" s="98">
        <f>'C2'!AH28</f>
        <v>0</v>
      </c>
      <c r="AI28" s="82">
        <f t="shared" si="25"/>
        <v>0</v>
      </c>
      <c r="AJ28" s="98">
        <f>'C2'!AJ28</f>
        <v>0</v>
      </c>
      <c r="AK28" s="82">
        <f t="shared" si="26"/>
        <v>0</v>
      </c>
      <c r="AL28" s="98">
        <f>'C2'!AL28</f>
        <v>0</v>
      </c>
      <c r="AM28" s="82">
        <f t="shared" si="27"/>
        <v>0</v>
      </c>
      <c r="AN28" s="98">
        <f>'C2'!AN28</f>
        <v>0</v>
      </c>
      <c r="AO28" s="82">
        <f t="shared" si="28"/>
        <v>0</v>
      </c>
      <c r="AP28" s="98">
        <f>'C2'!AP28</f>
        <v>0</v>
      </c>
      <c r="AQ28" s="82">
        <f t="shared" si="29"/>
        <v>0</v>
      </c>
      <c r="AR28" s="98">
        <f>'C2'!AR28</f>
        <v>0</v>
      </c>
      <c r="AS28" s="82">
        <f t="shared" si="30"/>
        <v>0</v>
      </c>
      <c r="AT28" s="98">
        <f>'C2'!AT28</f>
        <v>0</v>
      </c>
      <c r="AU28" s="82">
        <f t="shared" si="31"/>
        <v>0</v>
      </c>
      <c r="AV28" s="98">
        <f>'C2'!AV28</f>
        <v>0</v>
      </c>
      <c r="AW28" s="82">
        <f t="shared" si="32"/>
        <v>0</v>
      </c>
      <c r="AX28" s="98">
        <f>'C2'!AX28</f>
        <v>0</v>
      </c>
      <c r="AY28" s="82">
        <f t="shared" si="33"/>
        <v>0</v>
      </c>
      <c r="AZ28" s="98">
        <f>'C2'!AZ28</f>
        <v>0</v>
      </c>
      <c r="BA28" s="83">
        <f t="shared" si="9"/>
        <v>0</v>
      </c>
      <c r="BB28" s="68" t="str">
        <f t="shared" si="10"/>
        <v/>
      </c>
      <c r="BC28" s="98">
        <f>'C2'!BC28</f>
        <v>0</v>
      </c>
      <c r="BD28" s="82">
        <f t="shared" si="34"/>
        <v>0</v>
      </c>
      <c r="BE28" s="98">
        <f>'C2'!BE28</f>
        <v>0</v>
      </c>
      <c r="BF28" s="82">
        <f t="shared" si="35"/>
        <v>0</v>
      </c>
      <c r="BG28" s="98">
        <f>'C2'!BG28</f>
        <v>0</v>
      </c>
      <c r="BH28" s="82">
        <f t="shared" si="36"/>
        <v>0</v>
      </c>
      <c r="BI28" s="98">
        <f>'C2'!BI28</f>
        <v>0</v>
      </c>
      <c r="BJ28" s="82">
        <f t="shared" si="37"/>
        <v>0</v>
      </c>
      <c r="BK28" s="98">
        <f>'C2'!BK28</f>
        <v>0</v>
      </c>
      <c r="BL28" s="82">
        <f t="shared" si="38"/>
        <v>0</v>
      </c>
      <c r="BM28" s="98">
        <f>'C2'!BM28</f>
        <v>0</v>
      </c>
      <c r="BN28" s="82">
        <f t="shared" si="39"/>
        <v>0</v>
      </c>
      <c r="BO28" s="98">
        <f>'C2'!BO28</f>
        <v>0</v>
      </c>
      <c r="BP28" s="82">
        <f t="shared" si="40"/>
        <v>0</v>
      </c>
      <c r="BQ28" s="98">
        <f>'C2'!BQ28</f>
        <v>0</v>
      </c>
      <c r="BR28" s="82">
        <f t="shared" si="41"/>
        <v>0</v>
      </c>
      <c r="BS28" s="98">
        <f>'C2'!BS28</f>
        <v>0</v>
      </c>
      <c r="BT28" s="82">
        <f t="shared" si="42"/>
        <v>0</v>
      </c>
      <c r="BU28" s="98">
        <f>'C2'!BU28</f>
        <v>0</v>
      </c>
      <c r="BV28" s="82">
        <f t="shared" si="43"/>
        <v>0</v>
      </c>
      <c r="BW28" s="98">
        <f>'C2'!BW28</f>
        <v>0</v>
      </c>
      <c r="BX28" s="82">
        <f t="shared" si="44"/>
        <v>0</v>
      </c>
      <c r="BY28" s="98">
        <f>'C2'!BY28</f>
        <v>0</v>
      </c>
      <c r="BZ28" s="83">
        <f t="shared" si="11"/>
        <v>0</v>
      </c>
      <c r="CB28" s="70">
        <f t="shared" si="12"/>
        <v>0</v>
      </c>
    </row>
    <row r="29" spans="2:80" ht="9.9499999999999993" customHeight="1">
      <c r="B29" s="70">
        <f>'Q3'!BO27/'Q3'!$BO$50</f>
        <v>0</v>
      </c>
      <c r="D29" s="71" t="str">
        <f>'Q3'!B27</f>
        <v/>
      </c>
      <c r="E29" s="98">
        <f>'C2'!E29</f>
        <v>0</v>
      </c>
      <c r="F29" s="82">
        <f t="shared" si="6"/>
        <v>0</v>
      </c>
      <c r="G29" s="98">
        <f>'C2'!G29</f>
        <v>0</v>
      </c>
      <c r="H29" s="82">
        <f t="shared" si="13"/>
        <v>0</v>
      </c>
      <c r="I29" s="98">
        <f>'C2'!I29</f>
        <v>0</v>
      </c>
      <c r="J29" s="82">
        <f t="shared" si="14"/>
        <v>0</v>
      </c>
      <c r="K29" s="98">
        <f>'C2'!K29</f>
        <v>0</v>
      </c>
      <c r="L29" s="82">
        <f t="shared" si="15"/>
        <v>0</v>
      </c>
      <c r="M29" s="98">
        <f>'C2'!M29</f>
        <v>0</v>
      </c>
      <c r="N29" s="82">
        <f t="shared" si="16"/>
        <v>0</v>
      </c>
      <c r="O29" s="98">
        <f>'C2'!O29</f>
        <v>0</v>
      </c>
      <c r="P29" s="82">
        <f t="shared" si="17"/>
        <v>0</v>
      </c>
      <c r="Q29" s="98">
        <f>'C2'!Q29</f>
        <v>0</v>
      </c>
      <c r="R29" s="82">
        <f t="shared" si="18"/>
        <v>0</v>
      </c>
      <c r="S29" s="98">
        <f>'C2'!S29</f>
        <v>0</v>
      </c>
      <c r="T29" s="82">
        <f t="shared" si="19"/>
        <v>0</v>
      </c>
      <c r="U29" s="98">
        <f>'C2'!U29</f>
        <v>0</v>
      </c>
      <c r="V29" s="82">
        <f t="shared" si="20"/>
        <v>0</v>
      </c>
      <c r="W29" s="98">
        <f>'C2'!W29</f>
        <v>0</v>
      </c>
      <c r="X29" s="82">
        <f t="shared" si="21"/>
        <v>0</v>
      </c>
      <c r="Y29" s="98">
        <f>'C2'!Y29</f>
        <v>0</v>
      </c>
      <c r="Z29" s="82">
        <f t="shared" si="22"/>
        <v>0</v>
      </c>
      <c r="AA29" s="98">
        <f>'C2'!AA29</f>
        <v>0</v>
      </c>
      <c r="AB29" s="83">
        <f t="shared" si="7"/>
        <v>0</v>
      </c>
      <c r="AC29" s="68" t="str">
        <f t="shared" si="8"/>
        <v/>
      </c>
      <c r="AD29" s="98">
        <f>'C2'!AD29</f>
        <v>0</v>
      </c>
      <c r="AE29" s="82">
        <f t="shared" si="23"/>
        <v>0</v>
      </c>
      <c r="AF29" s="98">
        <f>'C2'!AF29</f>
        <v>0</v>
      </c>
      <c r="AG29" s="82">
        <f t="shared" si="24"/>
        <v>0</v>
      </c>
      <c r="AH29" s="98">
        <f>'C2'!AH29</f>
        <v>0</v>
      </c>
      <c r="AI29" s="82">
        <f t="shared" si="25"/>
        <v>0</v>
      </c>
      <c r="AJ29" s="98">
        <f>'C2'!AJ29</f>
        <v>0</v>
      </c>
      <c r="AK29" s="82">
        <f t="shared" si="26"/>
        <v>0</v>
      </c>
      <c r="AL29" s="98">
        <f>'C2'!AL29</f>
        <v>0</v>
      </c>
      <c r="AM29" s="82">
        <f t="shared" si="27"/>
        <v>0</v>
      </c>
      <c r="AN29" s="98">
        <f>'C2'!AN29</f>
        <v>0</v>
      </c>
      <c r="AO29" s="82">
        <f t="shared" si="28"/>
        <v>0</v>
      </c>
      <c r="AP29" s="98">
        <f>'C2'!AP29</f>
        <v>0</v>
      </c>
      <c r="AQ29" s="82">
        <f t="shared" si="29"/>
        <v>0</v>
      </c>
      <c r="AR29" s="98">
        <f>'C2'!AR29</f>
        <v>0</v>
      </c>
      <c r="AS29" s="82">
        <f t="shared" si="30"/>
        <v>0</v>
      </c>
      <c r="AT29" s="98">
        <f>'C2'!AT29</f>
        <v>0</v>
      </c>
      <c r="AU29" s="82">
        <f t="shared" si="31"/>
        <v>0</v>
      </c>
      <c r="AV29" s="98">
        <f>'C2'!AV29</f>
        <v>0</v>
      </c>
      <c r="AW29" s="82">
        <f t="shared" si="32"/>
        <v>0</v>
      </c>
      <c r="AX29" s="98">
        <f>'C2'!AX29</f>
        <v>0</v>
      </c>
      <c r="AY29" s="82">
        <f t="shared" si="33"/>
        <v>0</v>
      </c>
      <c r="AZ29" s="98">
        <f>'C2'!AZ29</f>
        <v>0</v>
      </c>
      <c r="BA29" s="83">
        <f t="shared" si="9"/>
        <v>0</v>
      </c>
      <c r="BB29" s="68" t="str">
        <f t="shared" si="10"/>
        <v/>
      </c>
      <c r="BC29" s="98">
        <f>'C2'!BC29</f>
        <v>0</v>
      </c>
      <c r="BD29" s="82">
        <f t="shared" si="34"/>
        <v>0</v>
      </c>
      <c r="BE29" s="98">
        <f>'C2'!BE29</f>
        <v>0</v>
      </c>
      <c r="BF29" s="82">
        <f t="shared" si="35"/>
        <v>0</v>
      </c>
      <c r="BG29" s="98">
        <f>'C2'!BG29</f>
        <v>0</v>
      </c>
      <c r="BH29" s="82">
        <f t="shared" si="36"/>
        <v>0</v>
      </c>
      <c r="BI29" s="98">
        <f>'C2'!BI29</f>
        <v>0</v>
      </c>
      <c r="BJ29" s="82">
        <f t="shared" si="37"/>
        <v>0</v>
      </c>
      <c r="BK29" s="98">
        <f>'C2'!BK29</f>
        <v>0</v>
      </c>
      <c r="BL29" s="82">
        <f t="shared" si="38"/>
        <v>0</v>
      </c>
      <c r="BM29" s="98">
        <f>'C2'!BM29</f>
        <v>0</v>
      </c>
      <c r="BN29" s="82">
        <f t="shared" si="39"/>
        <v>0</v>
      </c>
      <c r="BO29" s="98">
        <f>'C2'!BO29</f>
        <v>0</v>
      </c>
      <c r="BP29" s="82">
        <f t="shared" si="40"/>
        <v>0</v>
      </c>
      <c r="BQ29" s="98">
        <f>'C2'!BQ29</f>
        <v>0</v>
      </c>
      <c r="BR29" s="82">
        <f t="shared" si="41"/>
        <v>0</v>
      </c>
      <c r="BS29" s="98">
        <f>'C2'!BS29</f>
        <v>0</v>
      </c>
      <c r="BT29" s="82">
        <f t="shared" si="42"/>
        <v>0</v>
      </c>
      <c r="BU29" s="98">
        <f>'C2'!BU29</f>
        <v>0</v>
      </c>
      <c r="BV29" s="82">
        <f t="shared" si="43"/>
        <v>0</v>
      </c>
      <c r="BW29" s="98">
        <f>'C2'!BW29</f>
        <v>0</v>
      </c>
      <c r="BX29" s="82">
        <f t="shared" si="44"/>
        <v>0</v>
      </c>
      <c r="BY29" s="98">
        <f>'C2'!BY29</f>
        <v>0</v>
      </c>
      <c r="BZ29" s="83">
        <f t="shared" si="11"/>
        <v>0</v>
      </c>
      <c r="CB29" s="70">
        <f t="shared" si="12"/>
        <v>0</v>
      </c>
    </row>
    <row r="30" spans="2:80" ht="9.9499999999999993" customHeight="1">
      <c r="B30" s="70">
        <f>'Q3'!BO28/'Q3'!$BO$50</f>
        <v>0</v>
      </c>
      <c r="D30" s="71" t="str">
        <f>'Q3'!B28</f>
        <v/>
      </c>
      <c r="E30" s="98">
        <f>'C2'!E30</f>
        <v>0</v>
      </c>
      <c r="F30" s="82">
        <f t="shared" si="6"/>
        <v>0</v>
      </c>
      <c r="G30" s="98">
        <f>'C2'!G30</f>
        <v>0</v>
      </c>
      <c r="H30" s="82">
        <f t="shared" si="13"/>
        <v>0</v>
      </c>
      <c r="I30" s="98">
        <f>'C2'!I30</f>
        <v>0</v>
      </c>
      <c r="J30" s="82">
        <f t="shared" si="14"/>
        <v>0</v>
      </c>
      <c r="K30" s="98">
        <f>'C2'!K30</f>
        <v>0</v>
      </c>
      <c r="L30" s="82">
        <f t="shared" si="15"/>
        <v>0</v>
      </c>
      <c r="M30" s="98">
        <f>'C2'!M30</f>
        <v>0</v>
      </c>
      <c r="N30" s="82">
        <f t="shared" si="16"/>
        <v>0</v>
      </c>
      <c r="O30" s="98">
        <f>'C2'!O30</f>
        <v>0</v>
      </c>
      <c r="P30" s="82">
        <f t="shared" si="17"/>
        <v>0</v>
      </c>
      <c r="Q30" s="98">
        <f>'C2'!Q30</f>
        <v>0</v>
      </c>
      <c r="R30" s="82">
        <f t="shared" si="18"/>
        <v>0</v>
      </c>
      <c r="S30" s="98">
        <f>'C2'!S30</f>
        <v>0</v>
      </c>
      <c r="T30" s="82">
        <f t="shared" si="19"/>
        <v>0</v>
      </c>
      <c r="U30" s="98">
        <f>'C2'!U30</f>
        <v>0</v>
      </c>
      <c r="V30" s="82">
        <f t="shared" si="20"/>
        <v>0</v>
      </c>
      <c r="W30" s="98">
        <f>'C2'!W30</f>
        <v>0</v>
      </c>
      <c r="X30" s="82">
        <f t="shared" si="21"/>
        <v>0</v>
      </c>
      <c r="Y30" s="98">
        <f>'C2'!Y30</f>
        <v>0</v>
      </c>
      <c r="Z30" s="82">
        <f t="shared" si="22"/>
        <v>0</v>
      </c>
      <c r="AA30" s="98">
        <f>'C2'!AA30</f>
        <v>0</v>
      </c>
      <c r="AB30" s="83">
        <f t="shared" si="7"/>
        <v>0</v>
      </c>
      <c r="AC30" s="68" t="str">
        <f t="shared" si="8"/>
        <v/>
      </c>
      <c r="AD30" s="98">
        <f>'C2'!AD30</f>
        <v>0</v>
      </c>
      <c r="AE30" s="82">
        <f t="shared" si="23"/>
        <v>0</v>
      </c>
      <c r="AF30" s="98">
        <f>'C2'!AF30</f>
        <v>0</v>
      </c>
      <c r="AG30" s="82">
        <f t="shared" si="24"/>
        <v>0</v>
      </c>
      <c r="AH30" s="98">
        <f>'C2'!AH30</f>
        <v>0</v>
      </c>
      <c r="AI30" s="82">
        <f t="shared" si="25"/>
        <v>0</v>
      </c>
      <c r="AJ30" s="98">
        <f>'C2'!AJ30</f>
        <v>0</v>
      </c>
      <c r="AK30" s="82">
        <f t="shared" si="26"/>
        <v>0</v>
      </c>
      <c r="AL30" s="98">
        <f>'C2'!AL30</f>
        <v>0</v>
      </c>
      <c r="AM30" s="82">
        <f t="shared" si="27"/>
        <v>0</v>
      </c>
      <c r="AN30" s="98">
        <f>'C2'!AN30</f>
        <v>0</v>
      </c>
      <c r="AO30" s="82">
        <f t="shared" si="28"/>
        <v>0</v>
      </c>
      <c r="AP30" s="98">
        <f>'C2'!AP30</f>
        <v>0</v>
      </c>
      <c r="AQ30" s="82">
        <f t="shared" si="29"/>
        <v>0</v>
      </c>
      <c r="AR30" s="98">
        <f>'C2'!AR30</f>
        <v>0</v>
      </c>
      <c r="AS30" s="82">
        <f t="shared" si="30"/>
        <v>0</v>
      </c>
      <c r="AT30" s="98">
        <f>'C2'!AT30</f>
        <v>0</v>
      </c>
      <c r="AU30" s="82">
        <f t="shared" si="31"/>
        <v>0</v>
      </c>
      <c r="AV30" s="98">
        <f>'C2'!AV30</f>
        <v>0</v>
      </c>
      <c r="AW30" s="82">
        <f t="shared" si="32"/>
        <v>0</v>
      </c>
      <c r="AX30" s="98">
        <f>'C2'!AX30</f>
        <v>0</v>
      </c>
      <c r="AY30" s="82">
        <f t="shared" si="33"/>
        <v>0</v>
      </c>
      <c r="AZ30" s="98">
        <f>'C2'!AZ30</f>
        <v>0</v>
      </c>
      <c r="BA30" s="83">
        <f t="shared" si="9"/>
        <v>0</v>
      </c>
      <c r="BB30" s="68" t="str">
        <f t="shared" si="10"/>
        <v/>
      </c>
      <c r="BC30" s="98">
        <f>'C2'!BC30</f>
        <v>0</v>
      </c>
      <c r="BD30" s="82">
        <f t="shared" si="34"/>
        <v>0</v>
      </c>
      <c r="BE30" s="98">
        <f>'C2'!BE30</f>
        <v>0</v>
      </c>
      <c r="BF30" s="82">
        <f t="shared" si="35"/>
        <v>0</v>
      </c>
      <c r="BG30" s="98">
        <f>'C2'!BG30</f>
        <v>0</v>
      </c>
      <c r="BH30" s="82">
        <f t="shared" si="36"/>
        <v>0</v>
      </c>
      <c r="BI30" s="98">
        <f>'C2'!BI30</f>
        <v>0</v>
      </c>
      <c r="BJ30" s="82">
        <f t="shared" si="37"/>
        <v>0</v>
      </c>
      <c r="BK30" s="98">
        <f>'C2'!BK30</f>
        <v>0</v>
      </c>
      <c r="BL30" s="82">
        <f t="shared" si="38"/>
        <v>0</v>
      </c>
      <c r="BM30" s="98">
        <f>'C2'!BM30</f>
        <v>0</v>
      </c>
      <c r="BN30" s="82">
        <f t="shared" si="39"/>
        <v>0</v>
      </c>
      <c r="BO30" s="98">
        <f>'C2'!BO30</f>
        <v>0</v>
      </c>
      <c r="BP30" s="82">
        <f t="shared" si="40"/>
        <v>0</v>
      </c>
      <c r="BQ30" s="98">
        <f>'C2'!BQ30</f>
        <v>0</v>
      </c>
      <c r="BR30" s="82">
        <f t="shared" si="41"/>
        <v>0</v>
      </c>
      <c r="BS30" s="98">
        <f>'C2'!BS30</f>
        <v>0</v>
      </c>
      <c r="BT30" s="82">
        <f t="shared" si="42"/>
        <v>0</v>
      </c>
      <c r="BU30" s="98">
        <f>'C2'!BU30</f>
        <v>0</v>
      </c>
      <c r="BV30" s="82">
        <f t="shared" si="43"/>
        <v>0</v>
      </c>
      <c r="BW30" s="98">
        <f>'C2'!BW30</f>
        <v>0</v>
      </c>
      <c r="BX30" s="82">
        <f t="shared" si="44"/>
        <v>0</v>
      </c>
      <c r="BY30" s="98">
        <f>'C2'!BY30</f>
        <v>0</v>
      </c>
      <c r="BZ30" s="83">
        <f t="shared" si="11"/>
        <v>0</v>
      </c>
      <c r="CB30" s="70">
        <f t="shared" si="12"/>
        <v>0</v>
      </c>
    </row>
    <row r="31" spans="2:80" ht="9.9499999999999993" customHeight="1">
      <c r="B31" s="70">
        <f>'Q3'!BO29/'Q3'!$BO$50</f>
        <v>0</v>
      </c>
      <c r="D31" s="71" t="str">
        <f>'Q3'!B29</f>
        <v/>
      </c>
      <c r="E31" s="98">
        <f>'C2'!E31</f>
        <v>0</v>
      </c>
      <c r="F31" s="82">
        <f t="shared" si="6"/>
        <v>0</v>
      </c>
      <c r="G31" s="98">
        <f>'C2'!G31</f>
        <v>0</v>
      </c>
      <c r="H31" s="82">
        <f t="shared" si="13"/>
        <v>0</v>
      </c>
      <c r="I31" s="98">
        <f>'C2'!I31</f>
        <v>0</v>
      </c>
      <c r="J31" s="82">
        <f t="shared" si="14"/>
        <v>0</v>
      </c>
      <c r="K31" s="98">
        <f>'C2'!K31</f>
        <v>0</v>
      </c>
      <c r="L31" s="82">
        <f t="shared" si="15"/>
        <v>0</v>
      </c>
      <c r="M31" s="98">
        <f>'C2'!M31</f>
        <v>0</v>
      </c>
      <c r="N31" s="82">
        <f t="shared" si="16"/>
        <v>0</v>
      </c>
      <c r="O31" s="98">
        <f>'C2'!O31</f>
        <v>0</v>
      </c>
      <c r="P31" s="82">
        <f t="shared" si="17"/>
        <v>0</v>
      </c>
      <c r="Q31" s="98">
        <f>'C2'!Q31</f>
        <v>0</v>
      </c>
      <c r="R31" s="82">
        <f t="shared" si="18"/>
        <v>0</v>
      </c>
      <c r="S31" s="98">
        <f>'C2'!S31</f>
        <v>0</v>
      </c>
      <c r="T31" s="82">
        <f t="shared" si="19"/>
        <v>0</v>
      </c>
      <c r="U31" s="98">
        <f>'C2'!U31</f>
        <v>0</v>
      </c>
      <c r="V31" s="82">
        <f t="shared" si="20"/>
        <v>0</v>
      </c>
      <c r="W31" s="98">
        <f>'C2'!W31</f>
        <v>0</v>
      </c>
      <c r="X31" s="82">
        <f t="shared" si="21"/>
        <v>0</v>
      </c>
      <c r="Y31" s="98">
        <f>'C2'!Y31</f>
        <v>0</v>
      </c>
      <c r="Z31" s="82">
        <f t="shared" si="22"/>
        <v>0</v>
      </c>
      <c r="AA31" s="98">
        <f>'C2'!AA31</f>
        <v>0</v>
      </c>
      <c r="AB31" s="83">
        <f t="shared" si="7"/>
        <v>0</v>
      </c>
      <c r="AC31" s="68" t="str">
        <f t="shared" si="8"/>
        <v/>
      </c>
      <c r="AD31" s="98">
        <f>'C2'!AD31</f>
        <v>0</v>
      </c>
      <c r="AE31" s="82">
        <f t="shared" si="23"/>
        <v>0</v>
      </c>
      <c r="AF31" s="98">
        <f>'C2'!AF31</f>
        <v>0</v>
      </c>
      <c r="AG31" s="82">
        <f t="shared" si="24"/>
        <v>0</v>
      </c>
      <c r="AH31" s="98">
        <f>'C2'!AH31</f>
        <v>0</v>
      </c>
      <c r="AI31" s="82">
        <f t="shared" si="25"/>
        <v>0</v>
      </c>
      <c r="AJ31" s="98">
        <f>'C2'!AJ31</f>
        <v>0</v>
      </c>
      <c r="AK31" s="82">
        <f t="shared" si="26"/>
        <v>0</v>
      </c>
      <c r="AL31" s="98">
        <f>'C2'!AL31</f>
        <v>0</v>
      </c>
      <c r="AM31" s="82">
        <f t="shared" si="27"/>
        <v>0</v>
      </c>
      <c r="AN31" s="98">
        <f>'C2'!AN31</f>
        <v>0</v>
      </c>
      <c r="AO31" s="82">
        <f t="shared" si="28"/>
        <v>0</v>
      </c>
      <c r="AP31" s="98">
        <f>'C2'!AP31</f>
        <v>0</v>
      </c>
      <c r="AQ31" s="82">
        <f t="shared" si="29"/>
        <v>0</v>
      </c>
      <c r="AR31" s="98">
        <f>'C2'!AR31</f>
        <v>0</v>
      </c>
      <c r="AS31" s="82">
        <f t="shared" si="30"/>
        <v>0</v>
      </c>
      <c r="AT31" s="98">
        <f>'C2'!AT31</f>
        <v>0</v>
      </c>
      <c r="AU31" s="82">
        <f t="shared" si="31"/>
        <v>0</v>
      </c>
      <c r="AV31" s="98">
        <f>'C2'!AV31</f>
        <v>0</v>
      </c>
      <c r="AW31" s="82">
        <f t="shared" si="32"/>
        <v>0</v>
      </c>
      <c r="AX31" s="98">
        <f>'C2'!AX31</f>
        <v>0</v>
      </c>
      <c r="AY31" s="82">
        <f t="shared" si="33"/>
        <v>0</v>
      </c>
      <c r="AZ31" s="98">
        <f>'C2'!AZ31</f>
        <v>0</v>
      </c>
      <c r="BA31" s="83">
        <f t="shared" si="9"/>
        <v>0</v>
      </c>
      <c r="BB31" s="68" t="str">
        <f t="shared" si="10"/>
        <v/>
      </c>
      <c r="BC31" s="98">
        <f>'C2'!BC31</f>
        <v>0</v>
      </c>
      <c r="BD31" s="82">
        <f t="shared" si="34"/>
        <v>0</v>
      </c>
      <c r="BE31" s="98">
        <f>'C2'!BE31</f>
        <v>0</v>
      </c>
      <c r="BF31" s="82">
        <f t="shared" si="35"/>
        <v>0</v>
      </c>
      <c r="BG31" s="98">
        <f>'C2'!BG31</f>
        <v>0</v>
      </c>
      <c r="BH31" s="82">
        <f t="shared" si="36"/>
        <v>0</v>
      </c>
      <c r="BI31" s="98">
        <f>'C2'!BI31</f>
        <v>0</v>
      </c>
      <c r="BJ31" s="82">
        <f t="shared" si="37"/>
        <v>0</v>
      </c>
      <c r="BK31" s="98">
        <f>'C2'!BK31</f>
        <v>0</v>
      </c>
      <c r="BL31" s="82">
        <f t="shared" si="38"/>
        <v>0</v>
      </c>
      <c r="BM31" s="98">
        <f>'C2'!BM31</f>
        <v>0</v>
      </c>
      <c r="BN31" s="82">
        <f t="shared" si="39"/>
        <v>0</v>
      </c>
      <c r="BO31" s="98">
        <f>'C2'!BO31</f>
        <v>0</v>
      </c>
      <c r="BP31" s="82">
        <f t="shared" si="40"/>
        <v>0</v>
      </c>
      <c r="BQ31" s="98">
        <f>'C2'!BQ31</f>
        <v>0</v>
      </c>
      <c r="BR31" s="82">
        <f t="shared" si="41"/>
        <v>0</v>
      </c>
      <c r="BS31" s="98">
        <f>'C2'!BS31</f>
        <v>0</v>
      </c>
      <c r="BT31" s="82">
        <f t="shared" si="42"/>
        <v>0</v>
      </c>
      <c r="BU31" s="98">
        <f>'C2'!BU31</f>
        <v>0</v>
      </c>
      <c r="BV31" s="82">
        <f t="shared" si="43"/>
        <v>0</v>
      </c>
      <c r="BW31" s="98">
        <f>'C2'!BW31</f>
        <v>0</v>
      </c>
      <c r="BX31" s="82">
        <f t="shared" si="44"/>
        <v>0</v>
      </c>
      <c r="BY31" s="98">
        <f>'C2'!BY31</f>
        <v>0</v>
      </c>
      <c r="BZ31" s="83">
        <f t="shared" si="11"/>
        <v>0</v>
      </c>
      <c r="CB31" s="70">
        <f t="shared" si="12"/>
        <v>0</v>
      </c>
    </row>
    <row r="32" spans="2:80" ht="9.9499999999999993" customHeight="1">
      <c r="B32" s="70">
        <f>'Q3'!BO30/'Q3'!$BO$50</f>
        <v>0</v>
      </c>
      <c r="D32" s="71" t="str">
        <f>'Q3'!B30</f>
        <v/>
      </c>
      <c r="E32" s="98">
        <f>'C2'!E32</f>
        <v>0</v>
      </c>
      <c r="F32" s="82">
        <f t="shared" si="6"/>
        <v>0</v>
      </c>
      <c r="G32" s="98">
        <f>'C2'!G32</f>
        <v>0</v>
      </c>
      <c r="H32" s="82">
        <f t="shared" si="13"/>
        <v>0</v>
      </c>
      <c r="I32" s="98">
        <f>'C2'!I32</f>
        <v>0</v>
      </c>
      <c r="J32" s="82">
        <f t="shared" si="14"/>
        <v>0</v>
      </c>
      <c r="K32" s="98">
        <f>'C2'!K32</f>
        <v>0</v>
      </c>
      <c r="L32" s="82">
        <f t="shared" si="15"/>
        <v>0</v>
      </c>
      <c r="M32" s="98">
        <f>'C2'!M32</f>
        <v>0</v>
      </c>
      <c r="N32" s="82">
        <f t="shared" si="16"/>
        <v>0</v>
      </c>
      <c r="O32" s="98">
        <f>'C2'!O32</f>
        <v>0</v>
      </c>
      <c r="P32" s="82">
        <f t="shared" si="17"/>
        <v>0</v>
      </c>
      <c r="Q32" s="98">
        <f>'C2'!Q32</f>
        <v>0</v>
      </c>
      <c r="R32" s="82">
        <f t="shared" si="18"/>
        <v>0</v>
      </c>
      <c r="S32" s="98">
        <f>'C2'!S32</f>
        <v>0</v>
      </c>
      <c r="T32" s="82">
        <f t="shared" si="19"/>
        <v>0</v>
      </c>
      <c r="U32" s="98">
        <f>'C2'!U32</f>
        <v>0</v>
      </c>
      <c r="V32" s="82">
        <f t="shared" si="20"/>
        <v>0</v>
      </c>
      <c r="W32" s="98">
        <f>'C2'!W32</f>
        <v>0</v>
      </c>
      <c r="X32" s="82">
        <f t="shared" si="21"/>
        <v>0</v>
      </c>
      <c r="Y32" s="98">
        <f>'C2'!Y32</f>
        <v>0</v>
      </c>
      <c r="Z32" s="82">
        <f t="shared" si="22"/>
        <v>0</v>
      </c>
      <c r="AA32" s="98">
        <f>'C2'!AA32</f>
        <v>0</v>
      </c>
      <c r="AB32" s="83">
        <f t="shared" si="7"/>
        <v>0</v>
      </c>
      <c r="AC32" s="68" t="str">
        <f t="shared" si="8"/>
        <v/>
      </c>
      <c r="AD32" s="98">
        <f>'C2'!AD32</f>
        <v>0</v>
      </c>
      <c r="AE32" s="82">
        <f t="shared" si="23"/>
        <v>0</v>
      </c>
      <c r="AF32" s="98">
        <f>'C2'!AF32</f>
        <v>0</v>
      </c>
      <c r="AG32" s="82">
        <f t="shared" si="24"/>
        <v>0</v>
      </c>
      <c r="AH32" s="98">
        <f>'C2'!AH32</f>
        <v>0</v>
      </c>
      <c r="AI32" s="82">
        <f t="shared" si="25"/>
        <v>0</v>
      </c>
      <c r="AJ32" s="98">
        <f>'C2'!AJ32</f>
        <v>0</v>
      </c>
      <c r="AK32" s="82">
        <f t="shared" si="26"/>
        <v>0</v>
      </c>
      <c r="AL32" s="98">
        <f>'C2'!AL32</f>
        <v>0</v>
      </c>
      <c r="AM32" s="82">
        <f t="shared" si="27"/>
        <v>0</v>
      </c>
      <c r="AN32" s="98">
        <f>'C2'!AN32</f>
        <v>0</v>
      </c>
      <c r="AO32" s="82">
        <f t="shared" si="28"/>
        <v>0</v>
      </c>
      <c r="AP32" s="98">
        <f>'C2'!AP32</f>
        <v>0</v>
      </c>
      <c r="AQ32" s="82">
        <f t="shared" si="29"/>
        <v>0</v>
      </c>
      <c r="AR32" s="98">
        <f>'C2'!AR32</f>
        <v>0</v>
      </c>
      <c r="AS32" s="82">
        <f t="shared" si="30"/>
        <v>0</v>
      </c>
      <c r="AT32" s="98">
        <f>'C2'!AT32</f>
        <v>0</v>
      </c>
      <c r="AU32" s="82">
        <f t="shared" si="31"/>
        <v>0</v>
      </c>
      <c r="AV32" s="98">
        <f>'C2'!AV32</f>
        <v>0</v>
      </c>
      <c r="AW32" s="82">
        <f t="shared" si="32"/>
        <v>0</v>
      </c>
      <c r="AX32" s="98">
        <f>'C2'!AX32</f>
        <v>0</v>
      </c>
      <c r="AY32" s="82">
        <f t="shared" si="33"/>
        <v>0</v>
      </c>
      <c r="AZ32" s="98">
        <f>'C2'!AZ32</f>
        <v>0</v>
      </c>
      <c r="BA32" s="83">
        <f t="shared" si="9"/>
        <v>0</v>
      </c>
      <c r="BB32" s="68" t="str">
        <f t="shared" si="10"/>
        <v/>
      </c>
      <c r="BC32" s="98">
        <f>'C2'!BC32</f>
        <v>0</v>
      </c>
      <c r="BD32" s="82">
        <f t="shared" si="34"/>
        <v>0</v>
      </c>
      <c r="BE32" s="98">
        <f>'C2'!BE32</f>
        <v>0</v>
      </c>
      <c r="BF32" s="82">
        <f t="shared" si="35"/>
        <v>0</v>
      </c>
      <c r="BG32" s="98">
        <f>'C2'!BG32</f>
        <v>0</v>
      </c>
      <c r="BH32" s="82">
        <f t="shared" si="36"/>
        <v>0</v>
      </c>
      <c r="BI32" s="98">
        <f>'C2'!BI32</f>
        <v>0</v>
      </c>
      <c r="BJ32" s="82">
        <f t="shared" si="37"/>
        <v>0</v>
      </c>
      <c r="BK32" s="98">
        <f>'C2'!BK32</f>
        <v>0</v>
      </c>
      <c r="BL32" s="82">
        <f t="shared" si="38"/>
        <v>0</v>
      </c>
      <c r="BM32" s="98">
        <f>'C2'!BM32</f>
        <v>0</v>
      </c>
      <c r="BN32" s="82">
        <f t="shared" si="39"/>
        <v>0</v>
      </c>
      <c r="BO32" s="98">
        <f>'C2'!BO32</f>
        <v>0</v>
      </c>
      <c r="BP32" s="82">
        <f t="shared" si="40"/>
        <v>0</v>
      </c>
      <c r="BQ32" s="98">
        <f>'C2'!BQ32</f>
        <v>0</v>
      </c>
      <c r="BR32" s="82">
        <f t="shared" si="41"/>
        <v>0</v>
      </c>
      <c r="BS32" s="98">
        <f>'C2'!BS32</f>
        <v>0</v>
      </c>
      <c r="BT32" s="82">
        <f t="shared" si="42"/>
        <v>0</v>
      </c>
      <c r="BU32" s="98">
        <f>'C2'!BU32</f>
        <v>0</v>
      </c>
      <c r="BV32" s="82">
        <f t="shared" si="43"/>
        <v>0</v>
      </c>
      <c r="BW32" s="98">
        <f>'C2'!BW32</f>
        <v>0</v>
      </c>
      <c r="BX32" s="82">
        <f t="shared" si="44"/>
        <v>0</v>
      </c>
      <c r="BY32" s="98">
        <f>'C2'!BY32</f>
        <v>0</v>
      </c>
      <c r="BZ32" s="83">
        <f t="shared" si="11"/>
        <v>0</v>
      </c>
      <c r="CB32" s="70">
        <f t="shared" si="12"/>
        <v>0</v>
      </c>
    </row>
    <row r="33" spans="2:80" ht="9.9499999999999993" customHeight="1">
      <c r="B33" s="70">
        <f>'Q3'!BO31/'Q3'!$BO$50</f>
        <v>0</v>
      </c>
      <c r="D33" s="71" t="str">
        <f>'Q3'!B31</f>
        <v/>
      </c>
      <c r="E33" s="98">
        <f>'C2'!E33</f>
        <v>0</v>
      </c>
      <c r="F33" s="82">
        <f t="shared" si="6"/>
        <v>0</v>
      </c>
      <c r="G33" s="98">
        <f>'C2'!G33</f>
        <v>0</v>
      </c>
      <c r="H33" s="82">
        <f t="shared" si="13"/>
        <v>0</v>
      </c>
      <c r="I33" s="98">
        <f>'C2'!I33</f>
        <v>0</v>
      </c>
      <c r="J33" s="82">
        <f t="shared" si="14"/>
        <v>0</v>
      </c>
      <c r="K33" s="98">
        <f>'C2'!K33</f>
        <v>0</v>
      </c>
      <c r="L33" s="82">
        <f t="shared" si="15"/>
        <v>0</v>
      </c>
      <c r="M33" s="98">
        <f>'C2'!M33</f>
        <v>0</v>
      </c>
      <c r="N33" s="82">
        <f t="shared" si="16"/>
        <v>0</v>
      </c>
      <c r="O33" s="98">
        <f>'C2'!O33</f>
        <v>0</v>
      </c>
      <c r="P33" s="82">
        <f t="shared" si="17"/>
        <v>0</v>
      </c>
      <c r="Q33" s="98">
        <f>'C2'!Q33</f>
        <v>0</v>
      </c>
      <c r="R33" s="82">
        <f t="shared" si="18"/>
        <v>0</v>
      </c>
      <c r="S33" s="98">
        <f>'C2'!S33</f>
        <v>0</v>
      </c>
      <c r="T33" s="82">
        <f t="shared" si="19"/>
        <v>0</v>
      </c>
      <c r="U33" s="98">
        <f>'C2'!U33</f>
        <v>0</v>
      </c>
      <c r="V33" s="82">
        <f t="shared" si="20"/>
        <v>0</v>
      </c>
      <c r="W33" s="98">
        <f>'C2'!W33</f>
        <v>0</v>
      </c>
      <c r="X33" s="82">
        <f t="shared" si="21"/>
        <v>0</v>
      </c>
      <c r="Y33" s="98">
        <f>'C2'!Y33</f>
        <v>0</v>
      </c>
      <c r="Z33" s="82">
        <f t="shared" si="22"/>
        <v>0</v>
      </c>
      <c r="AA33" s="98">
        <f>'C2'!AA33</f>
        <v>0</v>
      </c>
      <c r="AB33" s="83">
        <f t="shared" si="7"/>
        <v>0</v>
      </c>
      <c r="AC33" s="68" t="str">
        <f t="shared" si="8"/>
        <v/>
      </c>
      <c r="AD33" s="98">
        <f>'C2'!AD33</f>
        <v>0</v>
      </c>
      <c r="AE33" s="82">
        <f t="shared" si="23"/>
        <v>0</v>
      </c>
      <c r="AF33" s="98">
        <f>'C2'!AF33</f>
        <v>0</v>
      </c>
      <c r="AG33" s="82">
        <f t="shared" si="24"/>
        <v>0</v>
      </c>
      <c r="AH33" s="98">
        <f>'C2'!AH33</f>
        <v>0</v>
      </c>
      <c r="AI33" s="82">
        <f t="shared" si="25"/>
        <v>0</v>
      </c>
      <c r="AJ33" s="98">
        <f>'C2'!AJ33</f>
        <v>0</v>
      </c>
      <c r="AK33" s="82">
        <f t="shared" si="26"/>
        <v>0</v>
      </c>
      <c r="AL33" s="98">
        <f>'C2'!AL33</f>
        <v>0</v>
      </c>
      <c r="AM33" s="82">
        <f t="shared" si="27"/>
        <v>0</v>
      </c>
      <c r="AN33" s="98">
        <f>'C2'!AN33</f>
        <v>0</v>
      </c>
      <c r="AO33" s="82">
        <f t="shared" si="28"/>
        <v>0</v>
      </c>
      <c r="AP33" s="98">
        <f>'C2'!AP33</f>
        <v>0</v>
      </c>
      <c r="AQ33" s="82">
        <f t="shared" si="29"/>
        <v>0</v>
      </c>
      <c r="AR33" s="98">
        <f>'C2'!AR33</f>
        <v>0</v>
      </c>
      <c r="AS33" s="82">
        <f t="shared" si="30"/>
        <v>0</v>
      </c>
      <c r="AT33" s="98">
        <f>'C2'!AT33</f>
        <v>0</v>
      </c>
      <c r="AU33" s="82">
        <f t="shared" si="31"/>
        <v>0</v>
      </c>
      <c r="AV33" s="98">
        <f>'C2'!AV33</f>
        <v>0</v>
      </c>
      <c r="AW33" s="82">
        <f t="shared" si="32"/>
        <v>0</v>
      </c>
      <c r="AX33" s="98">
        <f>'C2'!AX33</f>
        <v>0</v>
      </c>
      <c r="AY33" s="82">
        <f t="shared" si="33"/>
        <v>0</v>
      </c>
      <c r="AZ33" s="98">
        <f>'C2'!AZ33</f>
        <v>0</v>
      </c>
      <c r="BA33" s="83">
        <f t="shared" si="9"/>
        <v>0</v>
      </c>
      <c r="BB33" s="68" t="str">
        <f t="shared" si="10"/>
        <v/>
      </c>
      <c r="BC33" s="98">
        <f>'C2'!BC33</f>
        <v>0</v>
      </c>
      <c r="BD33" s="82">
        <f t="shared" si="34"/>
        <v>0</v>
      </c>
      <c r="BE33" s="98">
        <f>'C2'!BE33</f>
        <v>0</v>
      </c>
      <c r="BF33" s="82">
        <f t="shared" si="35"/>
        <v>0</v>
      </c>
      <c r="BG33" s="98">
        <f>'C2'!BG33</f>
        <v>0</v>
      </c>
      <c r="BH33" s="82">
        <f t="shared" si="36"/>
        <v>0</v>
      </c>
      <c r="BI33" s="98">
        <f>'C2'!BI33</f>
        <v>0</v>
      </c>
      <c r="BJ33" s="82">
        <f t="shared" si="37"/>
        <v>0</v>
      </c>
      <c r="BK33" s="98">
        <f>'C2'!BK33</f>
        <v>0</v>
      </c>
      <c r="BL33" s="82">
        <f t="shared" si="38"/>
        <v>0</v>
      </c>
      <c r="BM33" s="98">
        <f>'C2'!BM33</f>
        <v>0</v>
      </c>
      <c r="BN33" s="82">
        <f t="shared" si="39"/>
        <v>0</v>
      </c>
      <c r="BO33" s="98">
        <f>'C2'!BO33</f>
        <v>0</v>
      </c>
      <c r="BP33" s="82">
        <f t="shared" si="40"/>
        <v>0</v>
      </c>
      <c r="BQ33" s="98">
        <f>'C2'!BQ33</f>
        <v>0</v>
      </c>
      <c r="BR33" s="82">
        <f t="shared" si="41"/>
        <v>0</v>
      </c>
      <c r="BS33" s="98">
        <f>'C2'!BS33</f>
        <v>0</v>
      </c>
      <c r="BT33" s="82">
        <f t="shared" si="42"/>
        <v>0</v>
      </c>
      <c r="BU33" s="98">
        <f>'C2'!BU33</f>
        <v>0</v>
      </c>
      <c r="BV33" s="82">
        <f t="shared" si="43"/>
        <v>0</v>
      </c>
      <c r="BW33" s="98">
        <f>'C2'!BW33</f>
        <v>0</v>
      </c>
      <c r="BX33" s="82">
        <f t="shared" si="44"/>
        <v>0</v>
      </c>
      <c r="BY33" s="98">
        <f>'C2'!BY33</f>
        <v>0</v>
      </c>
      <c r="BZ33" s="83">
        <f t="shared" si="11"/>
        <v>0</v>
      </c>
      <c r="CB33" s="70">
        <f t="shared" si="12"/>
        <v>0</v>
      </c>
    </row>
    <row r="34" spans="2:80" ht="9.9499999999999993" customHeight="1">
      <c r="B34" s="70">
        <f>'Q3'!BO32/'Q3'!$BO$50</f>
        <v>0</v>
      </c>
      <c r="D34" s="71" t="str">
        <f>'Q3'!B32</f>
        <v/>
      </c>
      <c r="E34" s="98">
        <f>'C2'!E34</f>
        <v>0</v>
      </c>
      <c r="F34" s="82">
        <f t="shared" si="6"/>
        <v>0</v>
      </c>
      <c r="G34" s="98">
        <f>'C2'!G34</f>
        <v>0</v>
      </c>
      <c r="H34" s="82">
        <f t="shared" si="13"/>
        <v>0</v>
      </c>
      <c r="I34" s="98">
        <f>'C2'!I34</f>
        <v>0</v>
      </c>
      <c r="J34" s="82">
        <f t="shared" si="14"/>
        <v>0</v>
      </c>
      <c r="K34" s="98">
        <f>'C2'!K34</f>
        <v>0</v>
      </c>
      <c r="L34" s="82">
        <f t="shared" si="15"/>
        <v>0</v>
      </c>
      <c r="M34" s="98">
        <f>'C2'!M34</f>
        <v>0</v>
      </c>
      <c r="N34" s="82">
        <f t="shared" si="16"/>
        <v>0</v>
      </c>
      <c r="O34" s="98">
        <f>'C2'!O34</f>
        <v>0</v>
      </c>
      <c r="P34" s="82">
        <f t="shared" si="17"/>
        <v>0</v>
      </c>
      <c r="Q34" s="98">
        <f>'C2'!Q34</f>
        <v>0</v>
      </c>
      <c r="R34" s="82">
        <f t="shared" si="18"/>
        <v>0</v>
      </c>
      <c r="S34" s="98">
        <f>'C2'!S34</f>
        <v>0</v>
      </c>
      <c r="T34" s="82">
        <f t="shared" si="19"/>
        <v>0</v>
      </c>
      <c r="U34" s="98">
        <f>'C2'!U34</f>
        <v>0</v>
      </c>
      <c r="V34" s="82">
        <f t="shared" si="20"/>
        <v>0</v>
      </c>
      <c r="W34" s="98">
        <f>'C2'!W34</f>
        <v>0</v>
      </c>
      <c r="X34" s="82">
        <f t="shared" si="21"/>
        <v>0</v>
      </c>
      <c r="Y34" s="98">
        <f>'C2'!Y34</f>
        <v>0</v>
      </c>
      <c r="Z34" s="82">
        <f t="shared" si="22"/>
        <v>0</v>
      </c>
      <c r="AA34" s="98">
        <f>'C2'!AA34</f>
        <v>0</v>
      </c>
      <c r="AB34" s="83">
        <f t="shared" si="7"/>
        <v>0</v>
      </c>
      <c r="AC34" s="68" t="str">
        <f t="shared" si="8"/>
        <v/>
      </c>
      <c r="AD34" s="98">
        <f>'C2'!AD34</f>
        <v>0</v>
      </c>
      <c r="AE34" s="82">
        <f t="shared" si="23"/>
        <v>0</v>
      </c>
      <c r="AF34" s="98">
        <f>'C2'!AF34</f>
        <v>0</v>
      </c>
      <c r="AG34" s="82">
        <f t="shared" si="24"/>
        <v>0</v>
      </c>
      <c r="AH34" s="98">
        <f>'C2'!AH34</f>
        <v>0</v>
      </c>
      <c r="AI34" s="82">
        <f t="shared" si="25"/>
        <v>0</v>
      </c>
      <c r="AJ34" s="98">
        <f>'C2'!AJ34</f>
        <v>0</v>
      </c>
      <c r="AK34" s="82">
        <f t="shared" si="26"/>
        <v>0</v>
      </c>
      <c r="AL34" s="98">
        <f>'C2'!AL34</f>
        <v>0</v>
      </c>
      <c r="AM34" s="82">
        <f t="shared" si="27"/>
        <v>0</v>
      </c>
      <c r="AN34" s="98">
        <f>'C2'!AN34</f>
        <v>0</v>
      </c>
      <c r="AO34" s="82">
        <f t="shared" si="28"/>
        <v>0</v>
      </c>
      <c r="AP34" s="98">
        <f>'C2'!AP34</f>
        <v>0</v>
      </c>
      <c r="AQ34" s="82">
        <f t="shared" si="29"/>
        <v>0</v>
      </c>
      <c r="AR34" s="98">
        <f>'C2'!AR34</f>
        <v>0</v>
      </c>
      <c r="AS34" s="82">
        <f t="shared" si="30"/>
        <v>0</v>
      </c>
      <c r="AT34" s="98">
        <f>'C2'!AT34</f>
        <v>0</v>
      </c>
      <c r="AU34" s="82">
        <f t="shared" si="31"/>
        <v>0</v>
      </c>
      <c r="AV34" s="98">
        <f>'C2'!AV34</f>
        <v>0</v>
      </c>
      <c r="AW34" s="82">
        <f t="shared" si="32"/>
        <v>0</v>
      </c>
      <c r="AX34" s="98">
        <f>'C2'!AX34</f>
        <v>0</v>
      </c>
      <c r="AY34" s="82">
        <f t="shared" si="33"/>
        <v>0</v>
      </c>
      <c r="AZ34" s="98">
        <f>'C2'!AZ34</f>
        <v>0</v>
      </c>
      <c r="BA34" s="83">
        <f t="shared" si="9"/>
        <v>0</v>
      </c>
      <c r="BB34" s="68" t="str">
        <f t="shared" si="10"/>
        <v/>
      </c>
      <c r="BC34" s="98">
        <f>'C2'!BC34</f>
        <v>0</v>
      </c>
      <c r="BD34" s="82">
        <f t="shared" si="34"/>
        <v>0</v>
      </c>
      <c r="BE34" s="98">
        <f>'C2'!BE34</f>
        <v>0</v>
      </c>
      <c r="BF34" s="82">
        <f t="shared" si="35"/>
        <v>0</v>
      </c>
      <c r="BG34" s="98">
        <f>'C2'!BG34</f>
        <v>0</v>
      </c>
      <c r="BH34" s="82">
        <f t="shared" si="36"/>
        <v>0</v>
      </c>
      <c r="BI34" s="98">
        <f>'C2'!BI34</f>
        <v>0</v>
      </c>
      <c r="BJ34" s="82">
        <f t="shared" si="37"/>
        <v>0</v>
      </c>
      <c r="BK34" s="98">
        <f>'C2'!BK34</f>
        <v>0</v>
      </c>
      <c r="BL34" s="82">
        <f t="shared" si="38"/>
        <v>0</v>
      </c>
      <c r="BM34" s="98">
        <f>'C2'!BM34</f>
        <v>0</v>
      </c>
      <c r="BN34" s="82">
        <f t="shared" si="39"/>
        <v>0</v>
      </c>
      <c r="BO34" s="98">
        <f>'C2'!BO34</f>
        <v>0</v>
      </c>
      <c r="BP34" s="82">
        <f t="shared" si="40"/>
        <v>0</v>
      </c>
      <c r="BQ34" s="98">
        <f>'C2'!BQ34</f>
        <v>0</v>
      </c>
      <c r="BR34" s="82">
        <f t="shared" si="41"/>
        <v>0</v>
      </c>
      <c r="BS34" s="98">
        <f>'C2'!BS34</f>
        <v>0</v>
      </c>
      <c r="BT34" s="82">
        <f t="shared" si="42"/>
        <v>0</v>
      </c>
      <c r="BU34" s="98">
        <f>'C2'!BU34</f>
        <v>0</v>
      </c>
      <c r="BV34" s="82">
        <f t="shared" si="43"/>
        <v>0</v>
      </c>
      <c r="BW34" s="98">
        <f>'C2'!BW34</f>
        <v>0</v>
      </c>
      <c r="BX34" s="82">
        <f t="shared" si="44"/>
        <v>0</v>
      </c>
      <c r="BY34" s="98">
        <f>'C2'!BY34</f>
        <v>0</v>
      </c>
      <c r="BZ34" s="83">
        <f t="shared" si="11"/>
        <v>0</v>
      </c>
      <c r="CB34" s="70">
        <f t="shared" si="12"/>
        <v>0</v>
      </c>
    </row>
    <row r="35" spans="2:80" ht="9.9499999999999993" customHeight="1">
      <c r="B35" s="70">
        <f>'Q3'!BO33/'Q3'!$BO$50</f>
        <v>0</v>
      </c>
      <c r="D35" s="71" t="str">
        <f>'Q3'!B33</f>
        <v/>
      </c>
      <c r="E35" s="98">
        <f>'C2'!E35</f>
        <v>0</v>
      </c>
      <c r="F35" s="82">
        <f t="shared" si="6"/>
        <v>0</v>
      </c>
      <c r="G35" s="98">
        <f>'C2'!G35</f>
        <v>0</v>
      </c>
      <c r="H35" s="82">
        <f t="shared" si="13"/>
        <v>0</v>
      </c>
      <c r="I35" s="98">
        <f>'C2'!I35</f>
        <v>0</v>
      </c>
      <c r="J35" s="82">
        <f t="shared" si="14"/>
        <v>0</v>
      </c>
      <c r="K35" s="98">
        <f>'C2'!K35</f>
        <v>0</v>
      </c>
      <c r="L35" s="82">
        <f t="shared" si="15"/>
        <v>0</v>
      </c>
      <c r="M35" s="98">
        <f>'C2'!M35</f>
        <v>0</v>
      </c>
      <c r="N35" s="82">
        <f t="shared" si="16"/>
        <v>0</v>
      </c>
      <c r="O35" s="98">
        <f>'C2'!O35</f>
        <v>0</v>
      </c>
      <c r="P35" s="82">
        <f t="shared" si="17"/>
        <v>0</v>
      </c>
      <c r="Q35" s="98">
        <f>'C2'!Q35</f>
        <v>0</v>
      </c>
      <c r="R35" s="82">
        <f t="shared" si="18"/>
        <v>0</v>
      </c>
      <c r="S35" s="98">
        <f>'C2'!S35</f>
        <v>0</v>
      </c>
      <c r="T35" s="82">
        <f t="shared" si="19"/>
        <v>0</v>
      </c>
      <c r="U35" s="98">
        <f>'C2'!U35</f>
        <v>0</v>
      </c>
      <c r="V35" s="82">
        <f t="shared" si="20"/>
        <v>0</v>
      </c>
      <c r="W35" s="98">
        <f>'C2'!W35</f>
        <v>0</v>
      </c>
      <c r="X35" s="82">
        <f t="shared" si="21"/>
        <v>0</v>
      </c>
      <c r="Y35" s="98">
        <f>'C2'!Y35</f>
        <v>0</v>
      </c>
      <c r="Z35" s="82">
        <f t="shared" si="22"/>
        <v>0</v>
      </c>
      <c r="AA35" s="98">
        <f>'C2'!AA35</f>
        <v>0</v>
      </c>
      <c r="AB35" s="83">
        <f t="shared" si="7"/>
        <v>0</v>
      </c>
      <c r="AC35" s="68" t="str">
        <f t="shared" si="8"/>
        <v/>
      </c>
      <c r="AD35" s="98">
        <f>'C2'!AD35</f>
        <v>0</v>
      </c>
      <c r="AE35" s="82">
        <f t="shared" si="23"/>
        <v>0</v>
      </c>
      <c r="AF35" s="98">
        <f>'C2'!AF35</f>
        <v>0</v>
      </c>
      <c r="AG35" s="82">
        <f t="shared" si="24"/>
        <v>0</v>
      </c>
      <c r="AH35" s="98">
        <f>'C2'!AH35</f>
        <v>0</v>
      </c>
      <c r="AI35" s="82">
        <f t="shared" si="25"/>
        <v>0</v>
      </c>
      <c r="AJ35" s="98">
        <f>'C2'!AJ35</f>
        <v>0</v>
      </c>
      <c r="AK35" s="82">
        <f t="shared" si="26"/>
        <v>0</v>
      </c>
      <c r="AL35" s="98">
        <f>'C2'!AL35</f>
        <v>0</v>
      </c>
      <c r="AM35" s="82">
        <f t="shared" si="27"/>
        <v>0</v>
      </c>
      <c r="AN35" s="98">
        <f>'C2'!AN35</f>
        <v>0</v>
      </c>
      <c r="AO35" s="82">
        <f t="shared" si="28"/>
        <v>0</v>
      </c>
      <c r="AP35" s="98">
        <f>'C2'!AP35</f>
        <v>0</v>
      </c>
      <c r="AQ35" s="82">
        <f t="shared" si="29"/>
        <v>0</v>
      </c>
      <c r="AR35" s="98">
        <f>'C2'!AR35</f>
        <v>0</v>
      </c>
      <c r="AS35" s="82">
        <f t="shared" si="30"/>
        <v>0</v>
      </c>
      <c r="AT35" s="98">
        <f>'C2'!AT35</f>
        <v>0</v>
      </c>
      <c r="AU35" s="82">
        <f t="shared" si="31"/>
        <v>0</v>
      </c>
      <c r="AV35" s="98">
        <f>'C2'!AV35</f>
        <v>0</v>
      </c>
      <c r="AW35" s="82">
        <f t="shared" si="32"/>
        <v>0</v>
      </c>
      <c r="AX35" s="98">
        <f>'C2'!AX35</f>
        <v>0</v>
      </c>
      <c r="AY35" s="82">
        <f t="shared" si="33"/>
        <v>0</v>
      </c>
      <c r="AZ35" s="98">
        <f>'C2'!AZ35</f>
        <v>0</v>
      </c>
      <c r="BA35" s="83">
        <f t="shared" si="9"/>
        <v>0</v>
      </c>
      <c r="BB35" s="68" t="str">
        <f t="shared" si="10"/>
        <v/>
      </c>
      <c r="BC35" s="98">
        <f>'C2'!BC35</f>
        <v>0</v>
      </c>
      <c r="BD35" s="82">
        <f t="shared" si="34"/>
        <v>0</v>
      </c>
      <c r="BE35" s="98">
        <f>'C2'!BE35</f>
        <v>0</v>
      </c>
      <c r="BF35" s="82">
        <f t="shared" si="35"/>
        <v>0</v>
      </c>
      <c r="BG35" s="98">
        <f>'C2'!BG35</f>
        <v>0</v>
      </c>
      <c r="BH35" s="82">
        <f t="shared" si="36"/>
        <v>0</v>
      </c>
      <c r="BI35" s="98">
        <f>'C2'!BI35</f>
        <v>0</v>
      </c>
      <c r="BJ35" s="82">
        <f t="shared" si="37"/>
        <v>0</v>
      </c>
      <c r="BK35" s="98">
        <f>'C2'!BK35</f>
        <v>0</v>
      </c>
      <c r="BL35" s="82">
        <f t="shared" si="38"/>
        <v>0</v>
      </c>
      <c r="BM35" s="98">
        <f>'C2'!BM35</f>
        <v>0</v>
      </c>
      <c r="BN35" s="82">
        <f t="shared" si="39"/>
        <v>0</v>
      </c>
      <c r="BO35" s="98">
        <f>'C2'!BO35</f>
        <v>0</v>
      </c>
      <c r="BP35" s="82">
        <f t="shared" si="40"/>
        <v>0</v>
      </c>
      <c r="BQ35" s="98">
        <f>'C2'!BQ35</f>
        <v>0</v>
      </c>
      <c r="BR35" s="82">
        <f t="shared" si="41"/>
        <v>0</v>
      </c>
      <c r="BS35" s="98">
        <f>'C2'!BS35</f>
        <v>0</v>
      </c>
      <c r="BT35" s="82">
        <f t="shared" si="42"/>
        <v>0</v>
      </c>
      <c r="BU35" s="98">
        <f>'C2'!BU35</f>
        <v>0</v>
      </c>
      <c r="BV35" s="82">
        <f t="shared" si="43"/>
        <v>0</v>
      </c>
      <c r="BW35" s="98">
        <f>'C2'!BW35</f>
        <v>0</v>
      </c>
      <c r="BX35" s="82">
        <f t="shared" si="44"/>
        <v>0</v>
      </c>
      <c r="BY35" s="98">
        <f>'C2'!BY35</f>
        <v>0</v>
      </c>
      <c r="BZ35" s="83">
        <f t="shared" si="11"/>
        <v>0</v>
      </c>
      <c r="CB35" s="70">
        <f t="shared" si="12"/>
        <v>0</v>
      </c>
    </row>
    <row r="36" spans="2:80" ht="9.9499999999999993" customHeight="1">
      <c r="B36" s="70">
        <f>'Q3'!BO34/'Q3'!$BO$50</f>
        <v>0</v>
      </c>
      <c r="D36" s="71" t="str">
        <f>'Q3'!B34</f>
        <v/>
      </c>
      <c r="E36" s="98">
        <f>'C2'!E36</f>
        <v>0</v>
      </c>
      <c r="F36" s="82">
        <f t="shared" si="6"/>
        <v>0</v>
      </c>
      <c r="G36" s="98">
        <f>'C2'!G36</f>
        <v>0</v>
      </c>
      <c r="H36" s="82">
        <f t="shared" si="13"/>
        <v>0</v>
      </c>
      <c r="I36" s="98">
        <f>'C2'!I36</f>
        <v>0</v>
      </c>
      <c r="J36" s="82">
        <f t="shared" si="14"/>
        <v>0</v>
      </c>
      <c r="K36" s="98">
        <f>'C2'!K36</f>
        <v>0</v>
      </c>
      <c r="L36" s="82">
        <f t="shared" si="15"/>
        <v>0</v>
      </c>
      <c r="M36" s="98">
        <f>'C2'!M36</f>
        <v>0</v>
      </c>
      <c r="N36" s="82">
        <f t="shared" si="16"/>
        <v>0</v>
      </c>
      <c r="O36" s="98">
        <f>'C2'!O36</f>
        <v>0</v>
      </c>
      <c r="P36" s="82">
        <f t="shared" si="17"/>
        <v>0</v>
      </c>
      <c r="Q36" s="98">
        <f>'C2'!Q36</f>
        <v>0</v>
      </c>
      <c r="R36" s="82">
        <f t="shared" si="18"/>
        <v>0</v>
      </c>
      <c r="S36" s="98">
        <f>'C2'!S36</f>
        <v>0</v>
      </c>
      <c r="T36" s="82">
        <f t="shared" si="19"/>
        <v>0</v>
      </c>
      <c r="U36" s="98">
        <f>'C2'!U36</f>
        <v>0</v>
      </c>
      <c r="V36" s="82">
        <f t="shared" si="20"/>
        <v>0</v>
      </c>
      <c r="W36" s="98">
        <f>'C2'!W36</f>
        <v>0</v>
      </c>
      <c r="X36" s="82">
        <f t="shared" si="21"/>
        <v>0</v>
      </c>
      <c r="Y36" s="98">
        <f>'C2'!Y36</f>
        <v>0</v>
      </c>
      <c r="Z36" s="82">
        <f t="shared" si="22"/>
        <v>0</v>
      </c>
      <c r="AA36" s="98">
        <f>'C2'!AA36</f>
        <v>0</v>
      </c>
      <c r="AB36" s="83">
        <f t="shared" si="7"/>
        <v>0</v>
      </c>
      <c r="AC36" s="68" t="str">
        <f t="shared" si="8"/>
        <v/>
      </c>
      <c r="AD36" s="98">
        <f>'C2'!AD36</f>
        <v>0</v>
      </c>
      <c r="AE36" s="82">
        <f t="shared" si="23"/>
        <v>0</v>
      </c>
      <c r="AF36" s="98">
        <f>'C2'!AF36</f>
        <v>0</v>
      </c>
      <c r="AG36" s="82">
        <f t="shared" si="24"/>
        <v>0</v>
      </c>
      <c r="AH36" s="98">
        <f>'C2'!AH36</f>
        <v>0</v>
      </c>
      <c r="AI36" s="82">
        <f t="shared" si="25"/>
        <v>0</v>
      </c>
      <c r="AJ36" s="98">
        <f>'C2'!AJ36</f>
        <v>0</v>
      </c>
      <c r="AK36" s="82">
        <f t="shared" si="26"/>
        <v>0</v>
      </c>
      <c r="AL36" s="98">
        <f>'C2'!AL36</f>
        <v>0</v>
      </c>
      <c r="AM36" s="82">
        <f t="shared" si="27"/>
        <v>0</v>
      </c>
      <c r="AN36" s="98">
        <f>'C2'!AN36</f>
        <v>0</v>
      </c>
      <c r="AO36" s="82">
        <f t="shared" si="28"/>
        <v>0</v>
      </c>
      <c r="AP36" s="98">
        <f>'C2'!AP36</f>
        <v>0</v>
      </c>
      <c r="AQ36" s="82">
        <f t="shared" si="29"/>
        <v>0</v>
      </c>
      <c r="AR36" s="98">
        <f>'C2'!AR36</f>
        <v>0</v>
      </c>
      <c r="AS36" s="82">
        <f t="shared" si="30"/>
        <v>0</v>
      </c>
      <c r="AT36" s="98">
        <f>'C2'!AT36</f>
        <v>0</v>
      </c>
      <c r="AU36" s="82">
        <f t="shared" si="31"/>
        <v>0</v>
      </c>
      <c r="AV36" s="98">
        <f>'C2'!AV36</f>
        <v>0</v>
      </c>
      <c r="AW36" s="82">
        <f t="shared" si="32"/>
        <v>0</v>
      </c>
      <c r="AX36" s="98">
        <f>'C2'!AX36</f>
        <v>0</v>
      </c>
      <c r="AY36" s="82">
        <f t="shared" si="33"/>
        <v>0</v>
      </c>
      <c r="AZ36" s="98">
        <f>'C2'!AZ36</f>
        <v>0</v>
      </c>
      <c r="BA36" s="83">
        <f t="shared" si="9"/>
        <v>0</v>
      </c>
      <c r="BB36" s="68" t="str">
        <f t="shared" si="10"/>
        <v/>
      </c>
      <c r="BC36" s="98">
        <f>'C2'!BC36</f>
        <v>0</v>
      </c>
      <c r="BD36" s="82">
        <f t="shared" si="34"/>
        <v>0</v>
      </c>
      <c r="BE36" s="98">
        <f>'C2'!BE36</f>
        <v>0</v>
      </c>
      <c r="BF36" s="82">
        <f t="shared" si="35"/>
        <v>0</v>
      </c>
      <c r="BG36" s="98">
        <f>'C2'!BG36</f>
        <v>0</v>
      </c>
      <c r="BH36" s="82">
        <f t="shared" si="36"/>
        <v>0</v>
      </c>
      <c r="BI36" s="98">
        <f>'C2'!BI36</f>
        <v>0</v>
      </c>
      <c r="BJ36" s="82">
        <f t="shared" si="37"/>
        <v>0</v>
      </c>
      <c r="BK36" s="98">
        <f>'C2'!BK36</f>
        <v>0</v>
      </c>
      <c r="BL36" s="82">
        <f t="shared" si="38"/>
        <v>0</v>
      </c>
      <c r="BM36" s="98">
        <f>'C2'!BM36</f>
        <v>0</v>
      </c>
      <c r="BN36" s="82">
        <f t="shared" si="39"/>
        <v>0</v>
      </c>
      <c r="BO36" s="98">
        <f>'C2'!BO36</f>
        <v>0</v>
      </c>
      <c r="BP36" s="82">
        <f t="shared" si="40"/>
        <v>0</v>
      </c>
      <c r="BQ36" s="98">
        <f>'C2'!BQ36</f>
        <v>0</v>
      </c>
      <c r="BR36" s="82">
        <f t="shared" si="41"/>
        <v>0</v>
      </c>
      <c r="BS36" s="98">
        <f>'C2'!BS36</f>
        <v>0</v>
      </c>
      <c r="BT36" s="82">
        <f t="shared" si="42"/>
        <v>0</v>
      </c>
      <c r="BU36" s="98">
        <f>'C2'!BU36</f>
        <v>0</v>
      </c>
      <c r="BV36" s="82">
        <f t="shared" si="43"/>
        <v>0</v>
      </c>
      <c r="BW36" s="98">
        <f>'C2'!BW36</f>
        <v>0</v>
      </c>
      <c r="BX36" s="82">
        <f t="shared" si="44"/>
        <v>0</v>
      </c>
      <c r="BY36" s="98">
        <f>'C2'!BY36</f>
        <v>0</v>
      </c>
      <c r="BZ36" s="83">
        <f t="shared" si="11"/>
        <v>0</v>
      </c>
      <c r="CB36" s="70">
        <f t="shared" si="12"/>
        <v>0</v>
      </c>
    </row>
    <row r="37" spans="2:80" ht="9.9499999999999993" customHeight="1">
      <c r="B37" s="70">
        <f>'Q3'!BO35/'Q3'!$BO$50</f>
        <v>0</v>
      </c>
      <c r="D37" s="71" t="str">
        <f>'Q3'!B35</f>
        <v/>
      </c>
      <c r="E37" s="98">
        <f>'C2'!E37</f>
        <v>0</v>
      </c>
      <c r="F37" s="82">
        <f t="shared" si="6"/>
        <v>0</v>
      </c>
      <c r="G37" s="98">
        <f>'C2'!G37</f>
        <v>0</v>
      </c>
      <c r="H37" s="82">
        <f t="shared" si="13"/>
        <v>0</v>
      </c>
      <c r="I37" s="98">
        <f>'C2'!I37</f>
        <v>0</v>
      </c>
      <c r="J37" s="82">
        <f t="shared" si="14"/>
        <v>0</v>
      </c>
      <c r="K37" s="98">
        <f>'C2'!K37</f>
        <v>0</v>
      </c>
      <c r="L37" s="82">
        <f t="shared" si="15"/>
        <v>0</v>
      </c>
      <c r="M37" s="98">
        <f>'C2'!M37</f>
        <v>0</v>
      </c>
      <c r="N37" s="82">
        <f t="shared" si="16"/>
        <v>0</v>
      </c>
      <c r="O37" s="98">
        <f>'C2'!O37</f>
        <v>0</v>
      </c>
      <c r="P37" s="82">
        <f t="shared" si="17"/>
        <v>0</v>
      </c>
      <c r="Q37" s="98">
        <f>'C2'!Q37</f>
        <v>0</v>
      </c>
      <c r="R37" s="82">
        <f t="shared" si="18"/>
        <v>0</v>
      </c>
      <c r="S37" s="98">
        <f>'C2'!S37</f>
        <v>0</v>
      </c>
      <c r="T37" s="82">
        <f t="shared" si="19"/>
        <v>0</v>
      </c>
      <c r="U37" s="98">
        <f>'C2'!U37</f>
        <v>0</v>
      </c>
      <c r="V37" s="82">
        <f t="shared" si="20"/>
        <v>0</v>
      </c>
      <c r="W37" s="98">
        <f>'C2'!W37</f>
        <v>0</v>
      </c>
      <c r="X37" s="82">
        <f t="shared" si="21"/>
        <v>0</v>
      </c>
      <c r="Y37" s="98">
        <f>'C2'!Y37</f>
        <v>0</v>
      </c>
      <c r="Z37" s="82">
        <f t="shared" si="22"/>
        <v>0</v>
      </c>
      <c r="AA37" s="98">
        <f>'C2'!AA37</f>
        <v>0</v>
      </c>
      <c r="AB37" s="83">
        <f t="shared" si="7"/>
        <v>0</v>
      </c>
      <c r="AC37" s="68" t="str">
        <f t="shared" si="8"/>
        <v/>
      </c>
      <c r="AD37" s="98">
        <f>'C2'!AD37</f>
        <v>0</v>
      </c>
      <c r="AE37" s="82">
        <f t="shared" si="23"/>
        <v>0</v>
      </c>
      <c r="AF37" s="98">
        <f>'C2'!AF37</f>
        <v>0</v>
      </c>
      <c r="AG37" s="82">
        <f t="shared" si="24"/>
        <v>0</v>
      </c>
      <c r="AH37" s="98">
        <f>'C2'!AH37</f>
        <v>0</v>
      </c>
      <c r="AI37" s="82">
        <f t="shared" si="25"/>
        <v>0</v>
      </c>
      <c r="AJ37" s="98">
        <f>'C2'!AJ37</f>
        <v>0</v>
      </c>
      <c r="AK37" s="82">
        <f t="shared" si="26"/>
        <v>0</v>
      </c>
      <c r="AL37" s="98">
        <f>'C2'!AL37</f>
        <v>0</v>
      </c>
      <c r="AM37" s="82">
        <f t="shared" si="27"/>
        <v>0</v>
      </c>
      <c r="AN37" s="98">
        <f>'C2'!AN37</f>
        <v>0</v>
      </c>
      <c r="AO37" s="82">
        <f t="shared" si="28"/>
        <v>0</v>
      </c>
      <c r="AP37" s="98">
        <f>'C2'!AP37</f>
        <v>0</v>
      </c>
      <c r="AQ37" s="82">
        <f t="shared" si="29"/>
        <v>0</v>
      </c>
      <c r="AR37" s="98">
        <f>'C2'!AR37</f>
        <v>0</v>
      </c>
      <c r="AS37" s="82">
        <f t="shared" si="30"/>
        <v>0</v>
      </c>
      <c r="AT37" s="98">
        <f>'C2'!AT37</f>
        <v>0</v>
      </c>
      <c r="AU37" s="82">
        <f t="shared" si="31"/>
        <v>0</v>
      </c>
      <c r="AV37" s="98">
        <f>'C2'!AV37</f>
        <v>0</v>
      </c>
      <c r="AW37" s="82">
        <f t="shared" si="32"/>
        <v>0</v>
      </c>
      <c r="AX37" s="98">
        <f>'C2'!AX37</f>
        <v>0</v>
      </c>
      <c r="AY37" s="82">
        <f t="shared" si="33"/>
        <v>0</v>
      </c>
      <c r="AZ37" s="98">
        <f>'C2'!AZ37</f>
        <v>0</v>
      </c>
      <c r="BA37" s="83">
        <f t="shared" si="9"/>
        <v>0</v>
      </c>
      <c r="BB37" s="68" t="str">
        <f t="shared" si="10"/>
        <v/>
      </c>
      <c r="BC37" s="98">
        <f>'C2'!BC37</f>
        <v>0</v>
      </c>
      <c r="BD37" s="82">
        <f t="shared" si="34"/>
        <v>0</v>
      </c>
      <c r="BE37" s="98">
        <f>'C2'!BE37</f>
        <v>0</v>
      </c>
      <c r="BF37" s="82">
        <f t="shared" si="35"/>
        <v>0</v>
      </c>
      <c r="BG37" s="98">
        <f>'C2'!BG37</f>
        <v>0</v>
      </c>
      <c r="BH37" s="82">
        <f t="shared" si="36"/>
        <v>0</v>
      </c>
      <c r="BI37" s="98">
        <f>'C2'!BI37</f>
        <v>0</v>
      </c>
      <c r="BJ37" s="82">
        <f t="shared" si="37"/>
        <v>0</v>
      </c>
      <c r="BK37" s="98">
        <f>'C2'!BK37</f>
        <v>0</v>
      </c>
      <c r="BL37" s="82">
        <f t="shared" si="38"/>
        <v>0</v>
      </c>
      <c r="BM37" s="98">
        <f>'C2'!BM37</f>
        <v>0</v>
      </c>
      <c r="BN37" s="82">
        <f t="shared" si="39"/>
        <v>0</v>
      </c>
      <c r="BO37" s="98">
        <f>'C2'!BO37</f>
        <v>0</v>
      </c>
      <c r="BP37" s="82">
        <f t="shared" si="40"/>
        <v>0</v>
      </c>
      <c r="BQ37" s="98">
        <f>'C2'!BQ37</f>
        <v>0</v>
      </c>
      <c r="BR37" s="82">
        <f t="shared" si="41"/>
        <v>0</v>
      </c>
      <c r="BS37" s="98">
        <f>'C2'!BS37</f>
        <v>0</v>
      </c>
      <c r="BT37" s="82">
        <f t="shared" si="42"/>
        <v>0</v>
      </c>
      <c r="BU37" s="98">
        <f>'C2'!BU37</f>
        <v>0</v>
      </c>
      <c r="BV37" s="82">
        <f t="shared" si="43"/>
        <v>0</v>
      </c>
      <c r="BW37" s="98">
        <f>'C2'!BW37</f>
        <v>0</v>
      </c>
      <c r="BX37" s="82">
        <f t="shared" si="44"/>
        <v>0</v>
      </c>
      <c r="BY37" s="98">
        <f>'C2'!BY37</f>
        <v>0</v>
      </c>
      <c r="BZ37" s="83">
        <f t="shared" si="11"/>
        <v>0</v>
      </c>
      <c r="CB37" s="70">
        <f t="shared" si="12"/>
        <v>0</v>
      </c>
    </row>
    <row r="38" spans="2:80" ht="9.9499999999999993" customHeight="1">
      <c r="B38" s="70">
        <f>'Q3'!BO36/'Q3'!$BO$50</f>
        <v>0</v>
      </c>
      <c r="D38" s="71" t="str">
        <f>'Q3'!B36</f>
        <v/>
      </c>
      <c r="E38" s="98">
        <f>'C2'!E38</f>
        <v>0</v>
      </c>
      <c r="F38" s="82">
        <f t="shared" si="6"/>
        <v>0</v>
      </c>
      <c r="G38" s="98">
        <f>'C2'!G38</f>
        <v>0</v>
      </c>
      <c r="H38" s="82">
        <f t="shared" si="13"/>
        <v>0</v>
      </c>
      <c r="I38" s="98">
        <f>'C2'!I38</f>
        <v>0</v>
      </c>
      <c r="J38" s="82">
        <f t="shared" si="14"/>
        <v>0</v>
      </c>
      <c r="K38" s="98">
        <f>'C2'!K38</f>
        <v>0</v>
      </c>
      <c r="L38" s="82">
        <f t="shared" si="15"/>
        <v>0</v>
      </c>
      <c r="M38" s="98">
        <f>'C2'!M38</f>
        <v>0</v>
      </c>
      <c r="N38" s="82">
        <f t="shared" si="16"/>
        <v>0</v>
      </c>
      <c r="O38" s="98">
        <f>'C2'!O38</f>
        <v>0</v>
      </c>
      <c r="P38" s="82">
        <f t="shared" si="17"/>
        <v>0</v>
      </c>
      <c r="Q38" s="98">
        <f>'C2'!Q38</f>
        <v>0</v>
      </c>
      <c r="R38" s="82">
        <f t="shared" si="18"/>
        <v>0</v>
      </c>
      <c r="S38" s="98">
        <f>'C2'!S38</f>
        <v>0</v>
      </c>
      <c r="T38" s="82">
        <f t="shared" si="19"/>
        <v>0</v>
      </c>
      <c r="U38" s="98">
        <f>'C2'!U38</f>
        <v>0</v>
      </c>
      <c r="V38" s="82">
        <f t="shared" si="20"/>
        <v>0</v>
      </c>
      <c r="W38" s="98">
        <f>'C2'!W38</f>
        <v>0</v>
      </c>
      <c r="X38" s="82">
        <f t="shared" si="21"/>
        <v>0</v>
      </c>
      <c r="Y38" s="98">
        <f>'C2'!Y38</f>
        <v>0</v>
      </c>
      <c r="Z38" s="82">
        <f t="shared" si="22"/>
        <v>0</v>
      </c>
      <c r="AA38" s="98">
        <f>'C2'!AA38</f>
        <v>0</v>
      </c>
      <c r="AB38" s="83">
        <f t="shared" si="7"/>
        <v>0</v>
      </c>
      <c r="AC38" s="68" t="str">
        <f t="shared" si="8"/>
        <v/>
      </c>
      <c r="AD38" s="98">
        <f>'C2'!AD38</f>
        <v>0</v>
      </c>
      <c r="AE38" s="82">
        <f t="shared" si="23"/>
        <v>0</v>
      </c>
      <c r="AF38" s="98">
        <f>'C2'!AF38</f>
        <v>0</v>
      </c>
      <c r="AG38" s="82">
        <f t="shared" si="24"/>
        <v>0</v>
      </c>
      <c r="AH38" s="98">
        <f>'C2'!AH38</f>
        <v>0</v>
      </c>
      <c r="AI38" s="82">
        <f t="shared" si="25"/>
        <v>0</v>
      </c>
      <c r="AJ38" s="98">
        <f>'C2'!AJ38</f>
        <v>0</v>
      </c>
      <c r="AK38" s="82">
        <f t="shared" si="26"/>
        <v>0</v>
      </c>
      <c r="AL38" s="98">
        <f>'C2'!AL38</f>
        <v>0</v>
      </c>
      <c r="AM38" s="82">
        <f t="shared" si="27"/>
        <v>0</v>
      </c>
      <c r="AN38" s="98">
        <f>'C2'!AN38</f>
        <v>0</v>
      </c>
      <c r="AO38" s="82">
        <f t="shared" si="28"/>
        <v>0</v>
      </c>
      <c r="AP38" s="98">
        <f>'C2'!AP38</f>
        <v>0</v>
      </c>
      <c r="AQ38" s="82">
        <f t="shared" si="29"/>
        <v>0</v>
      </c>
      <c r="AR38" s="98">
        <f>'C2'!AR38</f>
        <v>0</v>
      </c>
      <c r="AS38" s="82">
        <f t="shared" si="30"/>
        <v>0</v>
      </c>
      <c r="AT38" s="98">
        <f>'C2'!AT38</f>
        <v>0</v>
      </c>
      <c r="AU38" s="82">
        <f t="shared" si="31"/>
        <v>0</v>
      </c>
      <c r="AV38" s="98">
        <f>'C2'!AV38</f>
        <v>0</v>
      </c>
      <c r="AW38" s="82">
        <f t="shared" si="32"/>
        <v>0</v>
      </c>
      <c r="AX38" s="98">
        <f>'C2'!AX38</f>
        <v>0</v>
      </c>
      <c r="AY38" s="82">
        <f t="shared" si="33"/>
        <v>0</v>
      </c>
      <c r="AZ38" s="98">
        <f>'C2'!AZ38</f>
        <v>0</v>
      </c>
      <c r="BA38" s="83">
        <f t="shared" si="9"/>
        <v>0</v>
      </c>
      <c r="BB38" s="68" t="str">
        <f t="shared" si="10"/>
        <v/>
      </c>
      <c r="BC38" s="98">
        <f>'C2'!BC38</f>
        <v>0</v>
      </c>
      <c r="BD38" s="82">
        <f t="shared" si="34"/>
        <v>0</v>
      </c>
      <c r="BE38" s="98">
        <f>'C2'!BE38</f>
        <v>0</v>
      </c>
      <c r="BF38" s="82">
        <f t="shared" si="35"/>
        <v>0</v>
      </c>
      <c r="BG38" s="98">
        <f>'C2'!BG38</f>
        <v>0</v>
      </c>
      <c r="BH38" s="82">
        <f t="shared" si="36"/>
        <v>0</v>
      </c>
      <c r="BI38" s="98">
        <f>'C2'!BI38</f>
        <v>0</v>
      </c>
      <c r="BJ38" s="82">
        <f t="shared" si="37"/>
        <v>0</v>
      </c>
      <c r="BK38" s="98">
        <f>'C2'!BK38</f>
        <v>0</v>
      </c>
      <c r="BL38" s="82">
        <f t="shared" si="38"/>
        <v>0</v>
      </c>
      <c r="BM38" s="98">
        <f>'C2'!BM38</f>
        <v>0</v>
      </c>
      <c r="BN38" s="82">
        <f t="shared" si="39"/>
        <v>0</v>
      </c>
      <c r="BO38" s="98">
        <f>'C2'!BO38</f>
        <v>0</v>
      </c>
      <c r="BP38" s="82">
        <f t="shared" si="40"/>
        <v>0</v>
      </c>
      <c r="BQ38" s="98">
        <f>'C2'!BQ38</f>
        <v>0</v>
      </c>
      <c r="BR38" s="82">
        <f t="shared" si="41"/>
        <v>0</v>
      </c>
      <c r="BS38" s="98">
        <f>'C2'!BS38</f>
        <v>0</v>
      </c>
      <c r="BT38" s="82">
        <f t="shared" si="42"/>
        <v>0</v>
      </c>
      <c r="BU38" s="98">
        <f>'C2'!BU38</f>
        <v>0</v>
      </c>
      <c r="BV38" s="82">
        <f t="shared" si="43"/>
        <v>0</v>
      </c>
      <c r="BW38" s="98">
        <f>'C2'!BW38</f>
        <v>0</v>
      </c>
      <c r="BX38" s="82">
        <f t="shared" si="44"/>
        <v>0</v>
      </c>
      <c r="BY38" s="98">
        <f>'C2'!BY38</f>
        <v>0</v>
      </c>
      <c r="BZ38" s="83">
        <f t="shared" si="11"/>
        <v>0</v>
      </c>
      <c r="CB38" s="70">
        <f t="shared" si="12"/>
        <v>0</v>
      </c>
    </row>
    <row r="39" spans="2:80" ht="9.9499999999999993" customHeight="1">
      <c r="B39" s="70">
        <f>'Q3'!BO37/'Q3'!$BO$50</f>
        <v>0</v>
      </c>
      <c r="D39" s="71" t="str">
        <f>'Q3'!B37</f>
        <v/>
      </c>
      <c r="E39" s="98">
        <f>'C2'!E39</f>
        <v>0</v>
      </c>
      <c r="F39" s="82">
        <f t="shared" si="6"/>
        <v>0</v>
      </c>
      <c r="G39" s="98">
        <f>'C2'!G39</f>
        <v>0</v>
      </c>
      <c r="H39" s="82">
        <f t="shared" si="13"/>
        <v>0</v>
      </c>
      <c r="I39" s="98">
        <f>'C2'!I39</f>
        <v>0</v>
      </c>
      <c r="J39" s="82">
        <f t="shared" si="14"/>
        <v>0</v>
      </c>
      <c r="K39" s="98">
        <f>'C2'!K39</f>
        <v>0</v>
      </c>
      <c r="L39" s="82">
        <f t="shared" si="15"/>
        <v>0</v>
      </c>
      <c r="M39" s="98">
        <f>'C2'!M39</f>
        <v>0</v>
      </c>
      <c r="N39" s="82">
        <f t="shared" si="16"/>
        <v>0</v>
      </c>
      <c r="O39" s="98">
        <f>'C2'!O39</f>
        <v>0</v>
      </c>
      <c r="P39" s="82">
        <f t="shared" si="17"/>
        <v>0</v>
      </c>
      <c r="Q39" s="98">
        <f>'C2'!Q39</f>
        <v>0</v>
      </c>
      <c r="R39" s="82">
        <f t="shared" si="18"/>
        <v>0</v>
      </c>
      <c r="S39" s="98">
        <f>'C2'!S39</f>
        <v>0</v>
      </c>
      <c r="T39" s="82">
        <f t="shared" si="19"/>
        <v>0</v>
      </c>
      <c r="U39" s="98">
        <f>'C2'!U39</f>
        <v>0</v>
      </c>
      <c r="V39" s="82">
        <f t="shared" si="20"/>
        <v>0</v>
      </c>
      <c r="W39" s="98">
        <f>'C2'!W39</f>
        <v>0</v>
      </c>
      <c r="X39" s="82">
        <f t="shared" si="21"/>
        <v>0</v>
      </c>
      <c r="Y39" s="98">
        <f>'C2'!Y39</f>
        <v>0</v>
      </c>
      <c r="Z39" s="82">
        <f t="shared" si="22"/>
        <v>0</v>
      </c>
      <c r="AA39" s="98">
        <f>'C2'!AA39</f>
        <v>0</v>
      </c>
      <c r="AB39" s="83">
        <f t="shared" si="7"/>
        <v>0</v>
      </c>
      <c r="AC39" s="68" t="str">
        <f t="shared" si="8"/>
        <v/>
      </c>
      <c r="AD39" s="98">
        <f>'C2'!AD39</f>
        <v>0</v>
      </c>
      <c r="AE39" s="82">
        <f t="shared" si="23"/>
        <v>0</v>
      </c>
      <c r="AF39" s="98">
        <f>'C2'!AF39</f>
        <v>0</v>
      </c>
      <c r="AG39" s="82">
        <f t="shared" si="24"/>
        <v>0</v>
      </c>
      <c r="AH39" s="98">
        <f>'C2'!AH39</f>
        <v>0</v>
      </c>
      <c r="AI39" s="82">
        <f t="shared" si="25"/>
        <v>0</v>
      </c>
      <c r="AJ39" s="98">
        <f>'C2'!AJ39</f>
        <v>0</v>
      </c>
      <c r="AK39" s="82">
        <f t="shared" si="26"/>
        <v>0</v>
      </c>
      <c r="AL39" s="98">
        <f>'C2'!AL39</f>
        <v>0</v>
      </c>
      <c r="AM39" s="82">
        <f t="shared" si="27"/>
        <v>0</v>
      </c>
      <c r="AN39" s="98">
        <f>'C2'!AN39</f>
        <v>0</v>
      </c>
      <c r="AO39" s="82">
        <f t="shared" si="28"/>
        <v>0</v>
      </c>
      <c r="AP39" s="98">
        <f>'C2'!AP39</f>
        <v>0</v>
      </c>
      <c r="AQ39" s="82">
        <f t="shared" si="29"/>
        <v>0</v>
      </c>
      <c r="AR39" s="98">
        <f>'C2'!AR39</f>
        <v>0</v>
      </c>
      <c r="AS39" s="82">
        <f t="shared" si="30"/>
        <v>0</v>
      </c>
      <c r="AT39" s="98">
        <f>'C2'!AT39</f>
        <v>0</v>
      </c>
      <c r="AU39" s="82">
        <f t="shared" si="31"/>
        <v>0</v>
      </c>
      <c r="AV39" s="98">
        <f>'C2'!AV39</f>
        <v>0</v>
      </c>
      <c r="AW39" s="82">
        <f t="shared" si="32"/>
        <v>0</v>
      </c>
      <c r="AX39" s="98">
        <f>'C2'!AX39</f>
        <v>0</v>
      </c>
      <c r="AY39" s="82">
        <f t="shared" si="33"/>
        <v>0</v>
      </c>
      <c r="AZ39" s="98">
        <f>'C2'!AZ39</f>
        <v>0</v>
      </c>
      <c r="BA39" s="83">
        <f t="shared" si="9"/>
        <v>0</v>
      </c>
      <c r="BB39" s="68" t="str">
        <f t="shared" si="10"/>
        <v/>
      </c>
      <c r="BC39" s="98">
        <f>'C2'!BC39</f>
        <v>0</v>
      </c>
      <c r="BD39" s="82">
        <f t="shared" si="34"/>
        <v>0</v>
      </c>
      <c r="BE39" s="98">
        <f>'C2'!BE39</f>
        <v>0</v>
      </c>
      <c r="BF39" s="82">
        <f t="shared" si="35"/>
        <v>0</v>
      </c>
      <c r="BG39" s="98">
        <f>'C2'!BG39</f>
        <v>0</v>
      </c>
      <c r="BH39" s="82">
        <f t="shared" si="36"/>
        <v>0</v>
      </c>
      <c r="BI39" s="98">
        <f>'C2'!BI39</f>
        <v>0</v>
      </c>
      <c r="BJ39" s="82">
        <f t="shared" si="37"/>
        <v>0</v>
      </c>
      <c r="BK39" s="98">
        <f>'C2'!BK39</f>
        <v>0</v>
      </c>
      <c r="BL39" s="82">
        <f t="shared" si="38"/>
        <v>0</v>
      </c>
      <c r="BM39" s="98">
        <f>'C2'!BM39</f>
        <v>0</v>
      </c>
      <c r="BN39" s="82">
        <f t="shared" si="39"/>
        <v>0</v>
      </c>
      <c r="BO39" s="98">
        <f>'C2'!BO39</f>
        <v>0</v>
      </c>
      <c r="BP39" s="82">
        <f t="shared" si="40"/>
        <v>0</v>
      </c>
      <c r="BQ39" s="98">
        <f>'C2'!BQ39</f>
        <v>0</v>
      </c>
      <c r="BR39" s="82">
        <f t="shared" si="41"/>
        <v>0</v>
      </c>
      <c r="BS39" s="98">
        <f>'C2'!BS39</f>
        <v>0</v>
      </c>
      <c r="BT39" s="82">
        <f t="shared" si="42"/>
        <v>0</v>
      </c>
      <c r="BU39" s="98">
        <f>'C2'!BU39</f>
        <v>0</v>
      </c>
      <c r="BV39" s="82">
        <f t="shared" si="43"/>
        <v>0</v>
      </c>
      <c r="BW39" s="98">
        <f>'C2'!BW39</f>
        <v>0</v>
      </c>
      <c r="BX39" s="82">
        <f t="shared" si="44"/>
        <v>0</v>
      </c>
      <c r="BY39" s="98">
        <f>'C2'!BY39</f>
        <v>0</v>
      </c>
      <c r="BZ39" s="83">
        <f t="shared" si="11"/>
        <v>0</v>
      </c>
      <c r="CB39" s="70">
        <f t="shared" si="12"/>
        <v>0</v>
      </c>
    </row>
    <row r="40" spans="2:80" ht="9.9499999999999993" customHeight="1">
      <c r="B40" s="70">
        <f>'Q3'!BO38/'Q3'!$BO$50</f>
        <v>0</v>
      </c>
      <c r="D40" s="71" t="str">
        <f>'Q3'!B38</f>
        <v/>
      </c>
      <c r="E40" s="98">
        <f>'C2'!E40</f>
        <v>0</v>
      </c>
      <c r="F40" s="82">
        <f t="shared" si="6"/>
        <v>0</v>
      </c>
      <c r="G40" s="98">
        <f>'C2'!G40</f>
        <v>0</v>
      </c>
      <c r="H40" s="82">
        <f t="shared" si="13"/>
        <v>0</v>
      </c>
      <c r="I40" s="98">
        <f>'C2'!I40</f>
        <v>0</v>
      </c>
      <c r="J40" s="82">
        <f t="shared" si="14"/>
        <v>0</v>
      </c>
      <c r="K40" s="98">
        <f>'C2'!K40</f>
        <v>0</v>
      </c>
      <c r="L40" s="82">
        <f t="shared" si="15"/>
        <v>0</v>
      </c>
      <c r="M40" s="98">
        <f>'C2'!M40</f>
        <v>0</v>
      </c>
      <c r="N40" s="82">
        <f t="shared" si="16"/>
        <v>0</v>
      </c>
      <c r="O40" s="98">
        <f>'C2'!O40</f>
        <v>0</v>
      </c>
      <c r="P40" s="82">
        <f t="shared" si="17"/>
        <v>0</v>
      </c>
      <c r="Q40" s="98">
        <f>'C2'!Q40</f>
        <v>0</v>
      </c>
      <c r="R40" s="82">
        <f t="shared" si="18"/>
        <v>0</v>
      </c>
      <c r="S40" s="98">
        <f>'C2'!S40</f>
        <v>0</v>
      </c>
      <c r="T40" s="82">
        <f t="shared" si="19"/>
        <v>0</v>
      </c>
      <c r="U40" s="98">
        <f>'C2'!U40</f>
        <v>0</v>
      </c>
      <c r="V40" s="82">
        <f t="shared" si="20"/>
        <v>0</v>
      </c>
      <c r="W40" s="98">
        <f>'C2'!W40</f>
        <v>0</v>
      </c>
      <c r="X40" s="82">
        <f t="shared" si="21"/>
        <v>0</v>
      </c>
      <c r="Y40" s="98">
        <f>'C2'!Y40</f>
        <v>0</v>
      </c>
      <c r="Z40" s="82">
        <f t="shared" si="22"/>
        <v>0</v>
      </c>
      <c r="AA40" s="98">
        <f>'C2'!AA40</f>
        <v>0</v>
      </c>
      <c r="AB40" s="83">
        <f t="shared" si="7"/>
        <v>0</v>
      </c>
      <c r="AC40" s="68" t="str">
        <f t="shared" si="8"/>
        <v/>
      </c>
      <c r="AD40" s="98">
        <f>'C2'!AD40</f>
        <v>0</v>
      </c>
      <c r="AE40" s="82">
        <f t="shared" si="23"/>
        <v>0</v>
      </c>
      <c r="AF40" s="98">
        <f>'C2'!AF40</f>
        <v>0</v>
      </c>
      <c r="AG40" s="82">
        <f t="shared" si="24"/>
        <v>0</v>
      </c>
      <c r="AH40" s="98">
        <f>'C2'!AH40</f>
        <v>0</v>
      </c>
      <c r="AI40" s="82">
        <f t="shared" si="25"/>
        <v>0</v>
      </c>
      <c r="AJ40" s="98">
        <f>'C2'!AJ40</f>
        <v>0</v>
      </c>
      <c r="AK40" s="82">
        <f t="shared" si="26"/>
        <v>0</v>
      </c>
      <c r="AL40" s="98">
        <f>'C2'!AL40</f>
        <v>0</v>
      </c>
      <c r="AM40" s="82">
        <f t="shared" si="27"/>
        <v>0</v>
      </c>
      <c r="AN40" s="98">
        <f>'C2'!AN40</f>
        <v>0</v>
      </c>
      <c r="AO40" s="82">
        <f t="shared" si="28"/>
        <v>0</v>
      </c>
      <c r="AP40" s="98">
        <f>'C2'!AP40</f>
        <v>0</v>
      </c>
      <c r="AQ40" s="82">
        <f t="shared" si="29"/>
        <v>0</v>
      </c>
      <c r="AR40" s="98">
        <f>'C2'!AR40</f>
        <v>0</v>
      </c>
      <c r="AS40" s="82">
        <f t="shared" si="30"/>
        <v>0</v>
      </c>
      <c r="AT40" s="98">
        <f>'C2'!AT40</f>
        <v>0</v>
      </c>
      <c r="AU40" s="82">
        <f t="shared" si="31"/>
        <v>0</v>
      </c>
      <c r="AV40" s="98">
        <f>'C2'!AV40</f>
        <v>0</v>
      </c>
      <c r="AW40" s="82">
        <f t="shared" si="32"/>
        <v>0</v>
      </c>
      <c r="AX40" s="98">
        <f>'C2'!AX40</f>
        <v>0</v>
      </c>
      <c r="AY40" s="82">
        <f t="shared" si="33"/>
        <v>0</v>
      </c>
      <c r="AZ40" s="98">
        <f>'C2'!AZ40</f>
        <v>0</v>
      </c>
      <c r="BA40" s="83">
        <f t="shared" si="9"/>
        <v>0</v>
      </c>
      <c r="BB40" s="68" t="str">
        <f t="shared" si="10"/>
        <v/>
      </c>
      <c r="BC40" s="98">
        <f>'C2'!BC40</f>
        <v>0</v>
      </c>
      <c r="BD40" s="82">
        <f t="shared" si="34"/>
        <v>0</v>
      </c>
      <c r="BE40" s="98">
        <f>'C2'!BE40</f>
        <v>0</v>
      </c>
      <c r="BF40" s="82">
        <f t="shared" si="35"/>
        <v>0</v>
      </c>
      <c r="BG40" s="98">
        <f>'C2'!BG40</f>
        <v>0</v>
      </c>
      <c r="BH40" s="82">
        <f t="shared" si="36"/>
        <v>0</v>
      </c>
      <c r="BI40" s="98">
        <f>'C2'!BI40</f>
        <v>0</v>
      </c>
      <c r="BJ40" s="82">
        <f t="shared" si="37"/>
        <v>0</v>
      </c>
      <c r="BK40" s="98">
        <f>'C2'!BK40</f>
        <v>0</v>
      </c>
      <c r="BL40" s="82">
        <f t="shared" si="38"/>
        <v>0</v>
      </c>
      <c r="BM40" s="98">
        <f>'C2'!BM40</f>
        <v>0</v>
      </c>
      <c r="BN40" s="82">
        <f t="shared" si="39"/>
        <v>0</v>
      </c>
      <c r="BO40" s="98">
        <f>'C2'!BO40</f>
        <v>0</v>
      </c>
      <c r="BP40" s="82">
        <f t="shared" si="40"/>
        <v>0</v>
      </c>
      <c r="BQ40" s="98">
        <f>'C2'!BQ40</f>
        <v>0</v>
      </c>
      <c r="BR40" s="82">
        <f t="shared" si="41"/>
        <v>0</v>
      </c>
      <c r="BS40" s="98">
        <f>'C2'!BS40</f>
        <v>0</v>
      </c>
      <c r="BT40" s="82">
        <f t="shared" si="42"/>
        <v>0</v>
      </c>
      <c r="BU40" s="98">
        <f>'C2'!BU40</f>
        <v>0</v>
      </c>
      <c r="BV40" s="82">
        <f t="shared" si="43"/>
        <v>0</v>
      </c>
      <c r="BW40" s="98">
        <f>'C2'!BW40</f>
        <v>0</v>
      </c>
      <c r="BX40" s="82">
        <f t="shared" si="44"/>
        <v>0</v>
      </c>
      <c r="BY40" s="98">
        <f>'C2'!BY40</f>
        <v>0</v>
      </c>
      <c r="BZ40" s="83">
        <f t="shared" si="11"/>
        <v>0</v>
      </c>
      <c r="CB40" s="70">
        <f t="shared" si="12"/>
        <v>0</v>
      </c>
    </row>
    <row r="41" spans="2:80" ht="9.9499999999999993" customHeight="1">
      <c r="B41" s="70">
        <f>'Q3'!BO39/'Q3'!$BO$50</f>
        <v>0</v>
      </c>
      <c r="D41" s="71" t="str">
        <f>'Q3'!B39</f>
        <v/>
      </c>
      <c r="E41" s="98">
        <f>'C2'!E41</f>
        <v>0</v>
      </c>
      <c r="F41" s="82">
        <f t="shared" si="6"/>
        <v>0</v>
      </c>
      <c r="G41" s="98">
        <f>'C2'!G41</f>
        <v>0</v>
      </c>
      <c r="H41" s="82">
        <f t="shared" si="13"/>
        <v>0</v>
      </c>
      <c r="I41" s="98">
        <f>'C2'!I41</f>
        <v>0</v>
      </c>
      <c r="J41" s="82">
        <f t="shared" si="14"/>
        <v>0</v>
      </c>
      <c r="K41" s="98">
        <f>'C2'!K41</f>
        <v>0</v>
      </c>
      <c r="L41" s="82">
        <f t="shared" si="15"/>
        <v>0</v>
      </c>
      <c r="M41" s="98">
        <f>'C2'!M41</f>
        <v>0</v>
      </c>
      <c r="N41" s="82">
        <f t="shared" si="16"/>
        <v>0</v>
      </c>
      <c r="O41" s="98">
        <f>'C2'!O41</f>
        <v>0</v>
      </c>
      <c r="P41" s="82">
        <f t="shared" si="17"/>
        <v>0</v>
      </c>
      <c r="Q41" s="98">
        <f>'C2'!Q41</f>
        <v>0</v>
      </c>
      <c r="R41" s="82">
        <f t="shared" si="18"/>
        <v>0</v>
      </c>
      <c r="S41" s="98">
        <f>'C2'!S41</f>
        <v>0</v>
      </c>
      <c r="T41" s="82">
        <f t="shared" si="19"/>
        <v>0</v>
      </c>
      <c r="U41" s="98">
        <f>'C2'!U41</f>
        <v>0</v>
      </c>
      <c r="V41" s="82">
        <f t="shared" si="20"/>
        <v>0</v>
      </c>
      <c r="W41" s="98">
        <f>'C2'!W41</f>
        <v>0</v>
      </c>
      <c r="X41" s="82">
        <f t="shared" si="21"/>
        <v>0</v>
      </c>
      <c r="Y41" s="98">
        <f>'C2'!Y41</f>
        <v>0</v>
      </c>
      <c r="Z41" s="82">
        <f t="shared" si="22"/>
        <v>0</v>
      </c>
      <c r="AA41" s="98">
        <f>'C2'!AA41</f>
        <v>0</v>
      </c>
      <c r="AB41" s="83">
        <f t="shared" si="7"/>
        <v>0</v>
      </c>
      <c r="AC41" s="68" t="str">
        <f t="shared" si="8"/>
        <v/>
      </c>
      <c r="AD41" s="98">
        <f>'C2'!AD41</f>
        <v>0</v>
      </c>
      <c r="AE41" s="82">
        <f t="shared" si="23"/>
        <v>0</v>
      </c>
      <c r="AF41" s="98">
        <f>'C2'!AF41</f>
        <v>0</v>
      </c>
      <c r="AG41" s="82">
        <f t="shared" si="24"/>
        <v>0</v>
      </c>
      <c r="AH41" s="98">
        <f>'C2'!AH41</f>
        <v>0</v>
      </c>
      <c r="AI41" s="82">
        <f t="shared" si="25"/>
        <v>0</v>
      </c>
      <c r="AJ41" s="98">
        <f>'C2'!AJ41</f>
        <v>0</v>
      </c>
      <c r="AK41" s="82">
        <f t="shared" si="26"/>
        <v>0</v>
      </c>
      <c r="AL41" s="98">
        <f>'C2'!AL41</f>
        <v>0</v>
      </c>
      <c r="AM41" s="82">
        <f t="shared" si="27"/>
        <v>0</v>
      </c>
      <c r="AN41" s="98">
        <f>'C2'!AN41</f>
        <v>0</v>
      </c>
      <c r="AO41" s="82">
        <f t="shared" si="28"/>
        <v>0</v>
      </c>
      <c r="AP41" s="98">
        <f>'C2'!AP41</f>
        <v>0</v>
      </c>
      <c r="AQ41" s="82">
        <f t="shared" si="29"/>
        <v>0</v>
      </c>
      <c r="AR41" s="98">
        <f>'C2'!AR41</f>
        <v>0</v>
      </c>
      <c r="AS41" s="82">
        <f t="shared" si="30"/>
        <v>0</v>
      </c>
      <c r="AT41" s="98">
        <f>'C2'!AT41</f>
        <v>0</v>
      </c>
      <c r="AU41" s="82">
        <f t="shared" si="31"/>
        <v>0</v>
      </c>
      <c r="AV41" s="98">
        <f>'C2'!AV41</f>
        <v>0</v>
      </c>
      <c r="AW41" s="82">
        <f t="shared" si="32"/>
        <v>0</v>
      </c>
      <c r="AX41" s="98">
        <f>'C2'!AX41</f>
        <v>0</v>
      </c>
      <c r="AY41" s="82">
        <f t="shared" si="33"/>
        <v>0</v>
      </c>
      <c r="AZ41" s="98">
        <f>'C2'!AZ41</f>
        <v>0</v>
      </c>
      <c r="BA41" s="83">
        <f t="shared" si="9"/>
        <v>0</v>
      </c>
      <c r="BB41" s="68" t="str">
        <f t="shared" si="10"/>
        <v/>
      </c>
      <c r="BC41" s="98">
        <f>'C2'!BC41</f>
        <v>0</v>
      </c>
      <c r="BD41" s="82">
        <f t="shared" si="34"/>
        <v>0</v>
      </c>
      <c r="BE41" s="98">
        <f>'C2'!BE41</f>
        <v>0</v>
      </c>
      <c r="BF41" s="82">
        <f t="shared" si="35"/>
        <v>0</v>
      </c>
      <c r="BG41" s="98">
        <f>'C2'!BG41</f>
        <v>0</v>
      </c>
      <c r="BH41" s="82">
        <f t="shared" si="36"/>
        <v>0</v>
      </c>
      <c r="BI41" s="98">
        <f>'C2'!BI41</f>
        <v>0</v>
      </c>
      <c r="BJ41" s="82">
        <f t="shared" si="37"/>
        <v>0</v>
      </c>
      <c r="BK41" s="98">
        <f>'C2'!BK41</f>
        <v>0</v>
      </c>
      <c r="BL41" s="82">
        <f t="shared" si="38"/>
        <v>0</v>
      </c>
      <c r="BM41" s="98">
        <f>'C2'!BM41</f>
        <v>0</v>
      </c>
      <c r="BN41" s="82">
        <f t="shared" si="39"/>
        <v>0</v>
      </c>
      <c r="BO41" s="98">
        <f>'C2'!BO41</f>
        <v>0</v>
      </c>
      <c r="BP41" s="82">
        <f t="shared" si="40"/>
        <v>0</v>
      </c>
      <c r="BQ41" s="98">
        <f>'C2'!BQ41</f>
        <v>0</v>
      </c>
      <c r="BR41" s="82">
        <f t="shared" si="41"/>
        <v>0</v>
      </c>
      <c r="BS41" s="98">
        <f>'C2'!BS41</f>
        <v>0</v>
      </c>
      <c r="BT41" s="82">
        <f t="shared" si="42"/>
        <v>0</v>
      </c>
      <c r="BU41" s="98">
        <f>'C2'!BU41</f>
        <v>0</v>
      </c>
      <c r="BV41" s="82">
        <f t="shared" si="43"/>
        <v>0</v>
      </c>
      <c r="BW41" s="98">
        <f>'C2'!BW41</f>
        <v>0</v>
      </c>
      <c r="BX41" s="82">
        <f t="shared" si="44"/>
        <v>0</v>
      </c>
      <c r="BY41" s="98">
        <f>'C2'!BY41</f>
        <v>0</v>
      </c>
      <c r="BZ41" s="83">
        <f t="shared" si="11"/>
        <v>0</v>
      </c>
      <c r="CB41" s="70">
        <f t="shared" si="12"/>
        <v>0</v>
      </c>
    </row>
    <row r="42" spans="2:80" ht="9.9499999999999993" customHeight="1">
      <c r="B42" s="70">
        <f>'Q3'!BO40/'Q3'!$BO$50</f>
        <v>0</v>
      </c>
      <c r="D42" s="71" t="str">
        <f>'Q3'!B40</f>
        <v/>
      </c>
      <c r="E42" s="98">
        <f>'C2'!E42</f>
        <v>0</v>
      </c>
      <c r="F42" s="82">
        <f t="shared" si="6"/>
        <v>0</v>
      </c>
      <c r="G42" s="98">
        <f>'C2'!G42</f>
        <v>0</v>
      </c>
      <c r="H42" s="82">
        <f t="shared" si="13"/>
        <v>0</v>
      </c>
      <c r="I42" s="98">
        <f>'C2'!I42</f>
        <v>0</v>
      </c>
      <c r="J42" s="82">
        <f t="shared" si="14"/>
        <v>0</v>
      </c>
      <c r="K42" s="98">
        <f>'C2'!K42</f>
        <v>0</v>
      </c>
      <c r="L42" s="82">
        <f t="shared" si="15"/>
        <v>0</v>
      </c>
      <c r="M42" s="98">
        <f>'C2'!M42</f>
        <v>0</v>
      </c>
      <c r="N42" s="82">
        <f t="shared" si="16"/>
        <v>0</v>
      </c>
      <c r="O42" s="98">
        <f>'C2'!O42</f>
        <v>0</v>
      </c>
      <c r="P42" s="82">
        <f t="shared" si="17"/>
        <v>0</v>
      </c>
      <c r="Q42" s="98">
        <f>'C2'!Q42</f>
        <v>0</v>
      </c>
      <c r="R42" s="82">
        <f t="shared" si="18"/>
        <v>0</v>
      </c>
      <c r="S42" s="98">
        <f>'C2'!S42</f>
        <v>0</v>
      </c>
      <c r="T42" s="82">
        <f t="shared" si="19"/>
        <v>0</v>
      </c>
      <c r="U42" s="98">
        <f>'C2'!U42</f>
        <v>0</v>
      </c>
      <c r="V42" s="82">
        <f t="shared" si="20"/>
        <v>0</v>
      </c>
      <c r="W42" s="98">
        <f>'C2'!W42</f>
        <v>0</v>
      </c>
      <c r="X42" s="82">
        <f t="shared" si="21"/>
        <v>0</v>
      </c>
      <c r="Y42" s="98">
        <f>'C2'!Y42</f>
        <v>0</v>
      </c>
      <c r="Z42" s="82">
        <f t="shared" si="22"/>
        <v>0</v>
      </c>
      <c r="AA42" s="98">
        <f>'C2'!AA42</f>
        <v>0</v>
      </c>
      <c r="AB42" s="83">
        <f t="shared" si="7"/>
        <v>0</v>
      </c>
      <c r="AC42" s="68" t="str">
        <f t="shared" si="8"/>
        <v/>
      </c>
      <c r="AD42" s="98">
        <f>'C2'!AD42</f>
        <v>0</v>
      </c>
      <c r="AE42" s="82">
        <f t="shared" si="23"/>
        <v>0</v>
      </c>
      <c r="AF42" s="98">
        <f>'C2'!AF42</f>
        <v>0</v>
      </c>
      <c r="AG42" s="82">
        <f t="shared" si="24"/>
        <v>0</v>
      </c>
      <c r="AH42" s="98">
        <f>'C2'!AH42</f>
        <v>0</v>
      </c>
      <c r="AI42" s="82">
        <f t="shared" si="25"/>
        <v>0</v>
      </c>
      <c r="AJ42" s="98">
        <f>'C2'!AJ42</f>
        <v>0</v>
      </c>
      <c r="AK42" s="82">
        <f t="shared" si="26"/>
        <v>0</v>
      </c>
      <c r="AL42" s="98">
        <f>'C2'!AL42</f>
        <v>0</v>
      </c>
      <c r="AM42" s="82">
        <f t="shared" si="27"/>
        <v>0</v>
      </c>
      <c r="AN42" s="98">
        <f>'C2'!AN42</f>
        <v>0</v>
      </c>
      <c r="AO42" s="82">
        <f t="shared" si="28"/>
        <v>0</v>
      </c>
      <c r="AP42" s="98">
        <f>'C2'!AP42</f>
        <v>0</v>
      </c>
      <c r="AQ42" s="82">
        <f t="shared" si="29"/>
        <v>0</v>
      </c>
      <c r="AR42" s="98">
        <f>'C2'!AR42</f>
        <v>0</v>
      </c>
      <c r="AS42" s="82">
        <f t="shared" si="30"/>
        <v>0</v>
      </c>
      <c r="AT42" s="98">
        <f>'C2'!AT42</f>
        <v>0</v>
      </c>
      <c r="AU42" s="82">
        <f t="shared" si="31"/>
        <v>0</v>
      </c>
      <c r="AV42" s="98">
        <f>'C2'!AV42</f>
        <v>0</v>
      </c>
      <c r="AW42" s="82">
        <f t="shared" si="32"/>
        <v>0</v>
      </c>
      <c r="AX42" s="98">
        <f>'C2'!AX42</f>
        <v>0</v>
      </c>
      <c r="AY42" s="82">
        <f t="shared" si="33"/>
        <v>0</v>
      </c>
      <c r="AZ42" s="98">
        <f>'C2'!AZ42</f>
        <v>0</v>
      </c>
      <c r="BA42" s="83">
        <f t="shared" si="9"/>
        <v>0</v>
      </c>
      <c r="BB42" s="68" t="str">
        <f t="shared" si="10"/>
        <v/>
      </c>
      <c r="BC42" s="98">
        <f>'C2'!BC42</f>
        <v>0</v>
      </c>
      <c r="BD42" s="82">
        <f t="shared" si="34"/>
        <v>0</v>
      </c>
      <c r="BE42" s="98">
        <f>'C2'!BE42</f>
        <v>0</v>
      </c>
      <c r="BF42" s="82">
        <f t="shared" si="35"/>
        <v>0</v>
      </c>
      <c r="BG42" s="98">
        <f>'C2'!BG42</f>
        <v>0</v>
      </c>
      <c r="BH42" s="82">
        <f t="shared" si="36"/>
        <v>0</v>
      </c>
      <c r="BI42" s="98">
        <f>'C2'!BI42</f>
        <v>0</v>
      </c>
      <c r="BJ42" s="82">
        <f t="shared" si="37"/>
        <v>0</v>
      </c>
      <c r="BK42" s="98">
        <f>'C2'!BK42</f>
        <v>0</v>
      </c>
      <c r="BL42" s="82">
        <f t="shared" si="38"/>
        <v>0</v>
      </c>
      <c r="BM42" s="98">
        <f>'C2'!BM42</f>
        <v>0</v>
      </c>
      <c r="BN42" s="82">
        <f t="shared" si="39"/>
        <v>0</v>
      </c>
      <c r="BO42" s="98">
        <f>'C2'!BO42</f>
        <v>0</v>
      </c>
      <c r="BP42" s="82">
        <f t="shared" si="40"/>
        <v>0</v>
      </c>
      <c r="BQ42" s="98">
        <f>'C2'!BQ42</f>
        <v>0</v>
      </c>
      <c r="BR42" s="82">
        <f t="shared" si="41"/>
        <v>0</v>
      </c>
      <c r="BS42" s="98">
        <f>'C2'!BS42</f>
        <v>0</v>
      </c>
      <c r="BT42" s="82">
        <f t="shared" si="42"/>
        <v>0</v>
      </c>
      <c r="BU42" s="98">
        <f>'C2'!BU42</f>
        <v>0</v>
      </c>
      <c r="BV42" s="82">
        <f t="shared" si="43"/>
        <v>0</v>
      </c>
      <c r="BW42" s="98">
        <f>'C2'!BW42</f>
        <v>0</v>
      </c>
      <c r="BX42" s="82">
        <f t="shared" si="44"/>
        <v>0</v>
      </c>
      <c r="BY42" s="98">
        <f>'C2'!BY42</f>
        <v>0</v>
      </c>
      <c r="BZ42" s="83">
        <f t="shared" si="11"/>
        <v>0</v>
      </c>
      <c r="CB42" s="70">
        <f t="shared" si="12"/>
        <v>0</v>
      </c>
    </row>
    <row r="43" spans="2:80" ht="9.9499999999999993" customHeight="1">
      <c r="B43" s="70">
        <f>'Q3'!BO41/'Q3'!$BO$50</f>
        <v>0</v>
      </c>
      <c r="D43" s="71" t="str">
        <f>'Q3'!B41</f>
        <v/>
      </c>
      <c r="E43" s="98">
        <f>'C2'!E43</f>
        <v>0</v>
      </c>
      <c r="F43" s="82">
        <f t="shared" si="6"/>
        <v>0</v>
      </c>
      <c r="G43" s="98">
        <f>'C2'!G43</f>
        <v>0</v>
      </c>
      <c r="H43" s="82">
        <f t="shared" si="13"/>
        <v>0</v>
      </c>
      <c r="I43" s="98">
        <f>'C2'!I43</f>
        <v>0</v>
      </c>
      <c r="J43" s="82">
        <f t="shared" si="14"/>
        <v>0</v>
      </c>
      <c r="K43" s="98">
        <f>'C2'!K43</f>
        <v>0</v>
      </c>
      <c r="L43" s="82">
        <f t="shared" si="15"/>
        <v>0</v>
      </c>
      <c r="M43" s="98">
        <f>'C2'!M43</f>
        <v>0</v>
      </c>
      <c r="N43" s="82">
        <f t="shared" si="16"/>
        <v>0</v>
      </c>
      <c r="O43" s="98">
        <f>'C2'!O43</f>
        <v>0</v>
      </c>
      <c r="P43" s="82">
        <f t="shared" si="17"/>
        <v>0</v>
      </c>
      <c r="Q43" s="98">
        <f>'C2'!Q43</f>
        <v>0</v>
      </c>
      <c r="R43" s="82">
        <f t="shared" si="18"/>
        <v>0</v>
      </c>
      <c r="S43" s="98">
        <f>'C2'!S43</f>
        <v>0</v>
      </c>
      <c r="T43" s="82">
        <f t="shared" si="19"/>
        <v>0</v>
      </c>
      <c r="U43" s="98">
        <f>'C2'!U43</f>
        <v>0</v>
      </c>
      <c r="V43" s="82">
        <f t="shared" si="20"/>
        <v>0</v>
      </c>
      <c r="W43" s="98">
        <f>'C2'!W43</f>
        <v>0</v>
      </c>
      <c r="X43" s="82">
        <f t="shared" si="21"/>
        <v>0</v>
      </c>
      <c r="Y43" s="98">
        <f>'C2'!Y43</f>
        <v>0</v>
      </c>
      <c r="Z43" s="82">
        <f t="shared" si="22"/>
        <v>0</v>
      </c>
      <c r="AA43" s="98">
        <f>'C2'!AA43</f>
        <v>0</v>
      </c>
      <c r="AB43" s="83">
        <f t="shared" si="7"/>
        <v>0</v>
      </c>
      <c r="AC43" s="68" t="str">
        <f t="shared" si="8"/>
        <v/>
      </c>
      <c r="AD43" s="98">
        <f>'C2'!AD43</f>
        <v>0</v>
      </c>
      <c r="AE43" s="82">
        <f t="shared" si="23"/>
        <v>0</v>
      </c>
      <c r="AF43" s="98">
        <f>'C2'!AF43</f>
        <v>0</v>
      </c>
      <c r="AG43" s="82">
        <f t="shared" si="24"/>
        <v>0</v>
      </c>
      <c r="AH43" s="98">
        <f>'C2'!AH43</f>
        <v>0</v>
      </c>
      <c r="AI43" s="82">
        <f t="shared" si="25"/>
        <v>0</v>
      </c>
      <c r="AJ43" s="98">
        <f>'C2'!AJ43</f>
        <v>0</v>
      </c>
      <c r="AK43" s="82">
        <f t="shared" si="26"/>
        <v>0</v>
      </c>
      <c r="AL43" s="98">
        <f>'C2'!AL43</f>
        <v>0</v>
      </c>
      <c r="AM43" s="82">
        <f t="shared" si="27"/>
        <v>0</v>
      </c>
      <c r="AN43" s="98">
        <f>'C2'!AN43</f>
        <v>0</v>
      </c>
      <c r="AO43" s="82">
        <f t="shared" si="28"/>
        <v>0</v>
      </c>
      <c r="AP43" s="98">
        <f>'C2'!AP43</f>
        <v>0</v>
      </c>
      <c r="AQ43" s="82">
        <f t="shared" si="29"/>
        <v>0</v>
      </c>
      <c r="AR43" s="98">
        <f>'C2'!AR43</f>
        <v>0</v>
      </c>
      <c r="AS43" s="82">
        <f t="shared" si="30"/>
        <v>0</v>
      </c>
      <c r="AT43" s="98">
        <f>'C2'!AT43</f>
        <v>0</v>
      </c>
      <c r="AU43" s="82">
        <f t="shared" si="31"/>
        <v>0</v>
      </c>
      <c r="AV43" s="98">
        <f>'C2'!AV43</f>
        <v>0</v>
      </c>
      <c r="AW43" s="82">
        <f t="shared" si="32"/>
        <v>0</v>
      </c>
      <c r="AX43" s="98">
        <f>'C2'!AX43</f>
        <v>0</v>
      </c>
      <c r="AY43" s="82">
        <f t="shared" si="33"/>
        <v>0</v>
      </c>
      <c r="AZ43" s="98">
        <f>'C2'!AZ43</f>
        <v>0</v>
      </c>
      <c r="BA43" s="83">
        <f t="shared" si="9"/>
        <v>0</v>
      </c>
      <c r="BB43" s="68" t="str">
        <f t="shared" si="10"/>
        <v/>
      </c>
      <c r="BC43" s="98">
        <f>'C2'!BC43</f>
        <v>0</v>
      </c>
      <c r="BD43" s="82">
        <f t="shared" si="34"/>
        <v>0</v>
      </c>
      <c r="BE43" s="98">
        <f>'C2'!BE43</f>
        <v>0</v>
      </c>
      <c r="BF43" s="82">
        <f t="shared" si="35"/>
        <v>0</v>
      </c>
      <c r="BG43" s="98">
        <f>'C2'!BG43</f>
        <v>0</v>
      </c>
      <c r="BH43" s="82">
        <f t="shared" si="36"/>
        <v>0</v>
      </c>
      <c r="BI43" s="98">
        <f>'C2'!BI43</f>
        <v>0</v>
      </c>
      <c r="BJ43" s="82">
        <f t="shared" si="37"/>
        <v>0</v>
      </c>
      <c r="BK43" s="98">
        <f>'C2'!BK43</f>
        <v>0</v>
      </c>
      <c r="BL43" s="82">
        <f t="shared" si="38"/>
        <v>0</v>
      </c>
      <c r="BM43" s="98">
        <f>'C2'!BM43</f>
        <v>0</v>
      </c>
      <c r="BN43" s="82">
        <f t="shared" si="39"/>
        <v>0</v>
      </c>
      <c r="BO43" s="98">
        <f>'C2'!BO43</f>
        <v>0</v>
      </c>
      <c r="BP43" s="82">
        <f t="shared" si="40"/>
        <v>0</v>
      </c>
      <c r="BQ43" s="98">
        <f>'C2'!BQ43</f>
        <v>0</v>
      </c>
      <c r="BR43" s="82">
        <f t="shared" si="41"/>
        <v>0</v>
      </c>
      <c r="BS43" s="98">
        <f>'C2'!BS43</f>
        <v>0</v>
      </c>
      <c r="BT43" s="82">
        <f t="shared" si="42"/>
        <v>0</v>
      </c>
      <c r="BU43" s="98">
        <f>'C2'!BU43</f>
        <v>0</v>
      </c>
      <c r="BV43" s="82">
        <f t="shared" si="43"/>
        <v>0</v>
      </c>
      <c r="BW43" s="98">
        <f>'C2'!BW43</f>
        <v>0</v>
      </c>
      <c r="BX43" s="82">
        <f t="shared" si="44"/>
        <v>0</v>
      </c>
      <c r="BY43" s="98">
        <f>'C2'!BY43</f>
        <v>0</v>
      </c>
      <c r="BZ43" s="83">
        <f t="shared" si="11"/>
        <v>0</v>
      </c>
      <c r="CB43" s="70">
        <f t="shared" si="12"/>
        <v>0</v>
      </c>
    </row>
    <row r="44" spans="2:80" s="69" customFormat="1" ht="9.9499999999999993" customHeight="1">
      <c r="B44" s="70">
        <f>'Q3'!BO42/'Q3'!$BO$50</f>
        <v>0</v>
      </c>
      <c r="C44" s="84"/>
      <c r="D44" s="71" t="str">
        <f>'Q3'!B42</f>
        <v/>
      </c>
      <c r="E44" s="98">
        <f>'C2'!E44</f>
        <v>0</v>
      </c>
      <c r="F44" s="82">
        <f t="shared" si="6"/>
        <v>0</v>
      </c>
      <c r="G44" s="98">
        <f>'C2'!G44</f>
        <v>0</v>
      </c>
      <c r="H44" s="82">
        <f t="shared" si="13"/>
        <v>0</v>
      </c>
      <c r="I44" s="98">
        <f>'C2'!I44</f>
        <v>0</v>
      </c>
      <c r="J44" s="82">
        <f t="shared" si="14"/>
        <v>0</v>
      </c>
      <c r="K44" s="98">
        <f>'C2'!K44</f>
        <v>0</v>
      </c>
      <c r="L44" s="82">
        <f t="shared" si="15"/>
        <v>0</v>
      </c>
      <c r="M44" s="98">
        <f>'C2'!M44</f>
        <v>0</v>
      </c>
      <c r="N44" s="82">
        <f t="shared" si="16"/>
        <v>0</v>
      </c>
      <c r="O44" s="98">
        <f>'C2'!O44</f>
        <v>0</v>
      </c>
      <c r="P44" s="82">
        <f t="shared" si="17"/>
        <v>0</v>
      </c>
      <c r="Q44" s="98">
        <f>'C2'!Q44</f>
        <v>0</v>
      </c>
      <c r="R44" s="82">
        <f t="shared" si="18"/>
        <v>0</v>
      </c>
      <c r="S44" s="98">
        <f>'C2'!S44</f>
        <v>0</v>
      </c>
      <c r="T44" s="82">
        <f t="shared" si="19"/>
        <v>0</v>
      </c>
      <c r="U44" s="98">
        <f>'C2'!U44</f>
        <v>0</v>
      </c>
      <c r="V44" s="82">
        <f t="shared" si="20"/>
        <v>0</v>
      </c>
      <c r="W44" s="98">
        <f>'C2'!W44</f>
        <v>0</v>
      </c>
      <c r="X44" s="82">
        <f t="shared" si="21"/>
        <v>0</v>
      </c>
      <c r="Y44" s="98">
        <f>'C2'!Y44</f>
        <v>0</v>
      </c>
      <c r="Z44" s="82">
        <f t="shared" si="22"/>
        <v>0</v>
      </c>
      <c r="AA44" s="98">
        <f>'C2'!AA44</f>
        <v>0</v>
      </c>
      <c r="AB44" s="83">
        <f t="shared" si="7"/>
        <v>0</v>
      </c>
      <c r="AC44" s="68" t="str">
        <f t="shared" si="8"/>
        <v/>
      </c>
      <c r="AD44" s="98">
        <f>'C2'!AD44</f>
        <v>0</v>
      </c>
      <c r="AE44" s="82">
        <f t="shared" si="23"/>
        <v>0</v>
      </c>
      <c r="AF44" s="98">
        <f>'C2'!AF44</f>
        <v>0</v>
      </c>
      <c r="AG44" s="82">
        <f t="shared" si="24"/>
        <v>0</v>
      </c>
      <c r="AH44" s="98">
        <f>'C2'!AH44</f>
        <v>0</v>
      </c>
      <c r="AI44" s="82">
        <f t="shared" si="25"/>
        <v>0</v>
      </c>
      <c r="AJ44" s="98">
        <f>'C2'!AJ44</f>
        <v>0</v>
      </c>
      <c r="AK44" s="82">
        <f t="shared" si="26"/>
        <v>0</v>
      </c>
      <c r="AL44" s="98">
        <f>'C2'!AL44</f>
        <v>0</v>
      </c>
      <c r="AM44" s="82">
        <f t="shared" si="27"/>
        <v>0</v>
      </c>
      <c r="AN44" s="98">
        <f>'C2'!AN44</f>
        <v>0</v>
      </c>
      <c r="AO44" s="82">
        <f t="shared" si="28"/>
        <v>0</v>
      </c>
      <c r="AP44" s="98">
        <f>'C2'!AP44</f>
        <v>0</v>
      </c>
      <c r="AQ44" s="82">
        <f t="shared" si="29"/>
        <v>0</v>
      </c>
      <c r="AR44" s="98">
        <f>'C2'!AR44</f>
        <v>0</v>
      </c>
      <c r="AS44" s="82">
        <f t="shared" si="30"/>
        <v>0</v>
      </c>
      <c r="AT44" s="98">
        <f>'C2'!AT44</f>
        <v>0</v>
      </c>
      <c r="AU44" s="82">
        <f t="shared" si="31"/>
        <v>0</v>
      </c>
      <c r="AV44" s="98">
        <f>'C2'!AV44</f>
        <v>0</v>
      </c>
      <c r="AW44" s="82">
        <f t="shared" si="32"/>
        <v>0</v>
      </c>
      <c r="AX44" s="98">
        <f>'C2'!AX44</f>
        <v>0</v>
      </c>
      <c r="AY44" s="82">
        <f t="shared" si="33"/>
        <v>0</v>
      </c>
      <c r="AZ44" s="98">
        <f>'C2'!AZ44</f>
        <v>0</v>
      </c>
      <c r="BA44" s="83">
        <f t="shared" si="9"/>
        <v>0</v>
      </c>
      <c r="BB44" s="68" t="str">
        <f t="shared" si="10"/>
        <v/>
      </c>
      <c r="BC44" s="98">
        <f>'C2'!BC44</f>
        <v>0</v>
      </c>
      <c r="BD44" s="82">
        <f t="shared" si="34"/>
        <v>0</v>
      </c>
      <c r="BE44" s="98">
        <f>'C2'!BE44</f>
        <v>0</v>
      </c>
      <c r="BF44" s="82">
        <f t="shared" si="35"/>
        <v>0</v>
      </c>
      <c r="BG44" s="98">
        <f>'C2'!BG44</f>
        <v>0</v>
      </c>
      <c r="BH44" s="82">
        <f t="shared" si="36"/>
        <v>0</v>
      </c>
      <c r="BI44" s="98">
        <f>'C2'!BI44</f>
        <v>0</v>
      </c>
      <c r="BJ44" s="82">
        <f t="shared" si="37"/>
        <v>0</v>
      </c>
      <c r="BK44" s="98">
        <f>'C2'!BK44</f>
        <v>0</v>
      </c>
      <c r="BL44" s="82">
        <f t="shared" si="38"/>
        <v>0</v>
      </c>
      <c r="BM44" s="98">
        <f>'C2'!BM44</f>
        <v>0</v>
      </c>
      <c r="BN44" s="82">
        <f t="shared" si="39"/>
        <v>0</v>
      </c>
      <c r="BO44" s="98">
        <f>'C2'!BO44</f>
        <v>0</v>
      </c>
      <c r="BP44" s="82">
        <f t="shared" si="40"/>
        <v>0</v>
      </c>
      <c r="BQ44" s="98">
        <f>'C2'!BQ44</f>
        <v>0</v>
      </c>
      <c r="BR44" s="82">
        <f t="shared" si="41"/>
        <v>0</v>
      </c>
      <c r="BS44" s="98">
        <f>'C2'!BS44</f>
        <v>0</v>
      </c>
      <c r="BT44" s="82">
        <f t="shared" si="42"/>
        <v>0</v>
      </c>
      <c r="BU44" s="98">
        <f>'C2'!BU44</f>
        <v>0</v>
      </c>
      <c r="BV44" s="82">
        <f t="shared" si="43"/>
        <v>0</v>
      </c>
      <c r="BW44" s="98">
        <f>'C2'!BW44</f>
        <v>0</v>
      </c>
      <c r="BX44" s="82">
        <f t="shared" si="44"/>
        <v>0</v>
      </c>
      <c r="BY44" s="98">
        <f>'C2'!BY44</f>
        <v>0</v>
      </c>
      <c r="BZ44" s="83">
        <f t="shared" si="11"/>
        <v>0</v>
      </c>
      <c r="CA44" s="84"/>
      <c r="CB44" s="70">
        <f t="shared" si="12"/>
        <v>0</v>
      </c>
    </row>
    <row r="45" spans="2:80" ht="9.9499999999999993" customHeight="1">
      <c r="B45" s="70">
        <f>'Q3'!BO43/'Q3'!$BO$50</f>
        <v>0</v>
      </c>
      <c r="D45" s="71" t="str">
        <f>'Q3'!B43</f>
        <v/>
      </c>
      <c r="E45" s="98">
        <f>'C2'!E45</f>
        <v>0</v>
      </c>
      <c r="F45" s="82">
        <f t="shared" si="6"/>
        <v>0</v>
      </c>
      <c r="G45" s="98">
        <f>'C2'!G45</f>
        <v>0</v>
      </c>
      <c r="H45" s="82">
        <f t="shared" si="13"/>
        <v>0</v>
      </c>
      <c r="I45" s="98">
        <f>'C2'!I45</f>
        <v>0</v>
      </c>
      <c r="J45" s="82">
        <f t="shared" si="14"/>
        <v>0</v>
      </c>
      <c r="K45" s="98">
        <f>'C2'!K45</f>
        <v>0</v>
      </c>
      <c r="L45" s="82">
        <f t="shared" si="15"/>
        <v>0</v>
      </c>
      <c r="M45" s="98">
        <f>'C2'!M45</f>
        <v>0</v>
      </c>
      <c r="N45" s="82">
        <f t="shared" si="16"/>
        <v>0</v>
      </c>
      <c r="O45" s="98">
        <f>'C2'!O45</f>
        <v>0</v>
      </c>
      <c r="P45" s="82">
        <f t="shared" si="17"/>
        <v>0</v>
      </c>
      <c r="Q45" s="98">
        <f>'C2'!Q45</f>
        <v>0</v>
      </c>
      <c r="R45" s="82">
        <f t="shared" si="18"/>
        <v>0</v>
      </c>
      <c r="S45" s="98">
        <f>'C2'!S45</f>
        <v>0</v>
      </c>
      <c r="T45" s="82">
        <f t="shared" si="19"/>
        <v>0</v>
      </c>
      <c r="U45" s="98">
        <f>'C2'!U45</f>
        <v>0</v>
      </c>
      <c r="V45" s="82">
        <f t="shared" si="20"/>
        <v>0</v>
      </c>
      <c r="W45" s="98">
        <f>'C2'!W45</f>
        <v>0</v>
      </c>
      <c r="X45" s="82">
        <f t="shared" si="21"/>
        <v>0</v>
      </c>
      <c r="Y45" s="98">
        <f>'C2'!Y45</f>
        <v>0</v>
      </c>
      <c r="Z45" s="82">
        <f t="shared" si="22"/>
        <v>0</v>
      </c>
      <c r="AA45" s="98">
        <f>'C2'!AA45</f>
        <v>0</v>
      </c>
      <c r="AB45" s="83">
        <f t="shared" si="7"/>
        <v>0</v>
      </c>
      <c r="AC45" s="68" t="str">
        <f t="shared" si="8"/>
        <v/>
      </c>
      <c r="AD45" s="98">
        <f>'C2'!AD45</f>
        <v>0</v>
      </c>
      <c r="AE45" s="82">
        <f t="shared" si="23"/>
        <v>0</v>
      </c>
      <c r="AF45" s="98">
        <f>'C2'!AF45</f>
        <v>0</v>
      </c>
      <c r="AG45" s="82">
        <f t="shared" si="24"/>
        <v>0</v>
      </c>
      <c r="AH45" s="98">
        <f>'C2'!AH45</f>
        <v>0</v>
      </c>
      <c r="AI45" s="82">
        <f t="shared" si="25"/>
        <v>0</v>
      </c>
      <c r="AJ45" s="98">
        <f>'C2'!AJ45</f>
        <v>0</v>
      </c>
      <c r="AK45" s="82">
        <f t="shared" si="26"/>
        <v>0</v>
      </c>
      <c r="AL45" s="98">
        <f>'C2'!AL45</f>
        <v>0</v>
      </c>
      <c r="AM45" s="82">
        <f t="shared" si="27"/>
        <v>0</v>
      </c>
      <c r="AN45" s="98">
        <f>'C2'!AN45</f>
        <v>0</v>
      </c>
      <c r="AO45" s="82">
        <f t="shared" si="28"/>
        <v>0</v>
      </c>
      <c r="AP45" s="98">
        <f>'C2'!AP45</f>
        <v>0</v>
      </c>
      <c r="AQ45" s="82">
        <f t="shared" si="29"/>
        <v>0</v>
      </c>
      <c r="AR45" s="98">
        <f>'C2'!AR45</f>
        <v>0</v>
      </c>
      <c r="AS45" s="82">
        <f t="shared" si="30"/>
        <v>0</v>
      </c>
      <c r="AT45" s="98">
        <f>'C2'!AT45</f>
        <v>0</v>
      </c>
      <c r="AU45" s="82">
        <f t="shared" si="31"/>
        <v>0</v>
      </c>
      <c r="AV45" s="98">
        <f>'C2'!AV45</f>
        <v>0</v>
      </c>
      <c r="AW45" s="82">
        <f t="shared" si="32"/>
        <v>0</v>
      </c>
      <c r="AX45" s="98">
        <f>'C2'!AX45</f>
        <v>0</v>
      </c>
      <c r="AY45" s="82">
        <f t="shared" si="33"/>
        <v>0</v>
      </c>
      <c r="AZ45" s="98">
        <f>'C2'!AZ45</f>
        <v>0</v>
      </c>
      <c r="BA45" s="83">
        <f t="shared" si="9"/>
        <v>0</v>
      </c>
      <c r="BB45" s="68" t="str">
        <f t="shared" si="10"/>
        <v/>
      </c>
      <c r="BC45" s="98">
        <f>'C2'!BC45</f>
        <v>0</v>
      </c>
      <c r="BD45" s="82">
        <f t="shared" si="34"/>
        <v>0</v>
      </c>
      <c r="BE45" s="98">
        <f>'C2'!BE45</f>
        <v>0</v>
      </c>
      <c r="BF45" s="82">
        <f t="shared" si="35"/>
        <v>0</v>
      </c>
      <c r="BG45" s="98">
        <f>'C2'!BG45</f>
        <v>0</v>
      </c>
      <c r="BH45" s="82">
        <f t="shared" si="36"/>
        <v>0</v>
      </c>
      <c r="BI45" s="98">
        <f>'C2'!BI45</f>
        <v>0</v>
      </c>
      <c r="BJ45" s="82">
        <f t="shared" si="37"/>
        <v>0</v>
      </c>
      <c r="BK45" s="98">
        <f>'C2'!BK45</f>
        <v>0</v>
      </c>
      <c r="BL45" s="82">
        <f t="shared" si="38"/>
        <v>0</v>
      </c>
      <c r="BM45" s="98">
        <f>'C2'!BM45</f>
        <v>0</v>
      </c>
      <c r="BN45" s="82">
        <f t="shared" si="39"/>
        <v>0</v>
      </c>
      <c r="BO45" s="98">
        <f>'C2'!BO45</f>
        <v>0</v>
      </c>
      <c r="BP45" s="82">
        <f t="shared" si="40"/>
        <v>0</v>
      </c>
      <c r="BQ45" s="98">
        <f>'C2'!BQ45</f>
        <v>0</v>
      </c>
      <c r="BR45" s="82">
        <f t="shared" si="41"/>
        <v>0</v>
      </c>
      <c r="BS45" s="98">
        <f>'C2'!BS45</f>
        <v>0</v>
      </c>
      <c r="BT45" s="82">
        <f t="shared" si="42"/>
        <v>0</v>
      </c>
      <c r="BU45" s="98">
        <f>'C2'!BU45</f>
        <v>0</v>
      </c>
      <c r="BV45" s="82">
        <f t="shared" si="43"/>
        <v>0</v>
      </c>
      <c r="BW45" s="98">
        <f>'C2'!BW45</f>
        <v>0</v>
      </c>
      <c r="BX45" s="82">
        <f t="shared" si="44"/>
        <v>0</v>
      </c>
      <c r="BY45" s="98">
        <f>'C2'!BY45</f>
        <v>0</v>
      </c>
      <c r="BZ45" s="83">
        <f t="shared" si="11"/>
        <v>0</v>
      </c>
      <c r="CB45" s="70">
        <f t="shared" si="12"/>
        <v>0</v>
      </c>
    </row>
    <row r="46" spans="2:80" ht="9.9499999999999993" customHeight="1">
      <c r="B46" s="70">
        <f>'Q3'!BO44/'Q3'!$BO$50</f>
        <v>0</v>
      </c>
      <c r="D46" s="71" t="str">
        <f>'Q3'!B44</f>
        <v/>
      </c>
      <c r="E46" s="98">
        <f>'C2'!E46</f>
        <v>0</v>
      </c>
      <c r="F46" s="82">
        <f t="shared" si="6"/>
        <v>0</v>
      </c>
      <c r="G46" s="98">
        <f>'C2'!G46</f>
        <v>0</v>
      </c>
      <c r="H46" s="82">
        <f t="shared" si="13"/>
        <v>0</v>
      </c>
      <c r="I46" s="98">
        <f>'C2'!I46</f>
        <v>0</v>
      </c>
      <c r="J46" s="82">
        <f t="shared" si="14"/>
        <v>0</v>
      </c>
      <c r="K46" s="98">
        <f>'C2'!K46</f>
        <v>0</v>
      </c>
      <c r="L46" s="82">
        <f t="shared" si="15"/>
        <v>0</v>
      </c>
      <c r="M46" s="98">
        <f>'C2'!M46</f>
        <v>0</v>
      </c>
      <c r="N46" s="82">
        <f t="shared" si="16"/>
        <v>0</v>
      </c>
      <c r="O46" s="98">
        <f>'C2'!O46</f>
        <v>0</v>
      </c>
      <c r="P46" s="82">
        <f t="shared" si="17"/>
        <v>0</v>
      </c>
      <c r="Q46" s="98">
        <f>'C2'!Q46</f>
        <v>0</v>
      </c>
      <c r="R46" s="82">
        <f t="shared" si="18"/>
        <v>0</v>
      </c>
      <c r="S46" s="98">
        <f>'C2'!S46</f>
        <v>0</v>
      </c>
      <c r="T46" s="82">
        <f t="shared" si="19"/>
        <v>0</v>
      </c>
      <c r="U46" s="98">
        <f>'C2'!U46</f>
        <v>0</v>
      </c>
      <c r="V46" s="82">
        <f t="shared" si="20"/>
        <v>0</v>
      </c>
      <c r="W46" s="98">
        <f>'C2'!W46</f>
        <v>0</v>
      </c>
      <c r="X46" s="82">
        <f t="shared" si="21"/>
        <v>0</v>
      </c>
      <c r="Y46" s="98">
        <f>'C2'!Y46</f>
        <v>0</v>
      </c>
      <c r="Z46" s="82">
        <f t="shared" si="22"/>
        <v>0</v>
      </c>
      <c r="AA46" s="98">
        <f>'C2'!AA46</f>
        <v>0</v>
      </c>
      <c r="AB46" s="83">
        <f t="shared" si="7"/>
        <v>0</v>
      </c>
      <c r="AC46" s="68" t="str">
        <f t="shared" si="8"/>
        <v/>
      </c>
      <c r="AD46" s="98">
        <f>'C2'!AD46</f>
        <v>0</v>
      </c>
      <c r="AE46" s="82">
        <f t="shared" si="23"/>
        <v>0</v>
      </c>
      <c r="AF46" s="98">
        <f>'C2'!AF46</f>
        <v>0</v>
      </c>
      <c r="AG46" s="82">
        <f t="shared" si="24"/>
        <v>0</v>
      </c>
      <c r="AH46" s="98">
        <f>'C2'!AH46</f>
        <v>0</v>
      </c>
      <c r="AI46" s="82">
        <f t="shared" si="25"/>
        <v>0</v>
      </c>
      <c r="AJ46" s="98">
        <f>'C2'!AJ46</f>
        <v>0</v>
      </c>
      <c r="AK46" s="82">
        <f t="shared" si="26"/>
        <v>0</v>
      </c>
      <c r="AL46" s="98">
        <f>'C2'!AL46</f>
        <v>0</v>
      </c>
      <c r="AM46" s="82">
        <f t="shared" si="27"/>
        <v>0</v>
      </c>
      <c r="AN46" s="98">
        <f>'C2'!AN46</f>
        <v>0</v>
      </c>
      <c r="AO46" s="82">
        <f t="shared" si="28"/>
        <v>0</v>
      </c>
      <c r="AP46" s="98">
        <f>'C2'!AP46</f>
        <v>0</v>
      </c>
      <c r="AQ46" s="82">
        <f t="shared" si="29"/>
        <v>0</v>
      </c>
      <c r="AR46" s="98">
        <f>'C2'!AR46</f>
        <v>0</v>
      </c>
      <c r="AS46" s="82">
        <f t="shared" si="30"/>
        <v>0</v>
      </c>
      <c r="AT46" s="98">
        <f>'C2'!AT46</f>
        <v>0</v>
      </c>
      <c r="AU46" s="82">
        <f t="shared" si="31"/>
        <v>0</v>
      </c>
      <c r="AV46" s="98">
        <f>'C2'!AV46</f>
        <v>0</v>
      </c>
      <c r="AW46" s="82">
        <f t="shared" si="32"/>
        <v>0</v>
      </c>
      <c r="AX46" s="98">
        <f>'C2'!AX46</f>
        <v>0</v>
      </c>
      <c r="AY46" s="82">
        <f t="shared" si="33"/>
        <v>0</v>
      </c>
      <c r="AZ46" s="98">
        <f>'C2'!AZ46</f>
        <v>0</v>
      </c>
      <c r="BA46" s="83">
        <f t="shared" si="9"/>
        <v>0</v>
      </c>
      <c r="BB46" s="68" t="str">
        <f t="shared" si="10"/>
        <v/>
      </c>
      <c r="BC46" s="98">
        <f>'C2'!BC46</f>
        <v>0</v>
      </c>
      <c r="BD46" s="82">
        <f t="shared" si="34"/>
        <v>0</v>
      </c>
      <c r="BE46" s="98">
        <f>'C2'!BE46</f>
        <v>0</v>
      </c>
      <c r="BF46" s="82">
        <f t="shared" si="35"/>
        <v>0</v>
      </c>
      <c r="BG46" s="98">
        <f>'C2'!BG46</f>
        <v>0</v>
      </c>
      <c r="BH46" s="82">
        <f t="shared" si="36"/>
        <v>0</v>
      </c>
      <c r="BI46" s="98">
        <f>'C2'!BI46</f>
        <v>0</v>
      </c>
      <c r="BJ46" s="82">
        <f t="shared" si="37"/>
        <v>0</v>
      </c>
      <c r="BK46" s="98">
        <f>'C2'!BK46</f>
        <v>0</v>
      </c>
      <c r="BL46" s="82">
        <f t="shared" si="38"/>
        <v>0</v>
      </c>
      <c r="BM46" s="98">
        <f>'C2'!BM46</f>
        <v>0</v>
      </c>
      <c r="BN46" s="82">
        <f t="shared" si="39"/>
        <v>0</v>
      </c>
      <c r="BO46" s="98">
        <f>'C2'!BO46</f>
        <v>0</v>
      </c>
      <c r="BP46" s="82">
        <f t="shared" si="40"/>
        <v>0</v>
      </c>
      <c r="BQ46" s="98">
        <f>'C2'!BQ46</f>
        <v>0</v>
      </c>
      <c r="BR46" s="82">
        <f t="shared" si="41"/>
        <v>0</v>
      </c>
      <c r="BS46" s="98">
        <f>'C2'!BS46</f>
        <v>0</v>
      </c>
      <c r="BT46" s="82">
        <f t="shared" si="42"/>
        <v>0</v>
      </c>
      <c r="BU46" s="98">
        <f>'C2'!BU46</f>
        <v>0</v>
      </c>
      <c r="BV46" s="82">
        <f t="shared" si="43"/>
        <v>0</v>
      </c>
      <c r="BW46" s="98">
        <f>'C2'!BW46</f>
        <v>0</v>
      </c>
      <c r="BX46" s="82">
        <f t="shared" si="44"/>
        <v>0</v>
      </c>
      <c r="BY46" s="98">
        <f>'C2'!BY46</f>
        <v>0</v>
      </c>
      <c r="BZ46" s="83">
        <f t="shared" si="11"/>
        <v>0</v>
      </c>
      <c r="CB46" s="70">
        <f t="shared" si="12"/>
        <v>0</v>
      </c>
    </row>
    <row r="47" spans="2:80" ht="9.9499999999999993" customHeight="1">
      <c r="B47" s="70">
        <f>'Q3'!BO45/'Q3'!$BO$50</f>
        <v>0</v>
      </c>
      <c r="D47" s="71" t="str">
        <f>'Q3'!B45</f>
        <v/>
      </c>
      <c r="E47" s="98">
        <f>'C2'!E47</f>
        <v>0</v>
      </c>
      <c r="F47" s="82">
        <f t="shared" si="6"/>
        <v>0</v>
      </c>
      <c r="G47" s="98">
        <f>'C2'!G47</f>
        <v>0</v>
      </c>
      <c r="H47" s="82">
        <f t="shared" si="13"/>
        <v>0</v>
      </c>
      <c r="I47" s="98">
        <f>'C2'!I47</f>
        <v>0</v>
      </c>
      <c r="J47" s="82">
        <f t="shared" si="14"/>
        <v>0</v>
      </c>
      <c r="K47" s="98">
        <f>'C2'!K47</f>
        <v>0</v>
      </c>
      <c r="L47" s="82">
        <f t="shared" si="15"/>
        <v>0</v>
      </c>
      <c r="M47" s="98">
        <f>'C2'!M47</f>
        <v>0</v>
      </c>
      <c r="N47" s="82">
        <f t="shared" si="16"/>
        <v>0</v>
      </c>
      <c r="O47" s="98">
        <f>'C2'!O47</f>
        <v>0</v>
      </c>
      <c r="P47" s="82">
        <f t="shared" si="17"/>
        <v>0</v>
      </c>
      <c r="Q47" s="98">
        <f>'C2'!Q47</f>
        <v>0</v>
      </c>
      <c r="R47" s="82">
        <f t="shared" si="18"/>
        <v>0</v>
      </c>
      <c r="S47" s="98">
        <f>'C2'!S47</f>
        <v>0</v>
      </c>
      <c r="T47" s="82">
        <f t="shared" si="19"/>
        <v>0</v>
      </c>
      <c r="U47" s="98">
        <f>'C2'!U47</f>
        <v>0</v>
      </c>
      <c r="V47" s="82">
        <f t="shared" si="20"/>
        <v>0</v>
      </c>
      <c r="W47" s="98">
        <f>'C2'!W47</f>
        <v>0</v>
      </c>
      <c r="X47" s="82">
        <f t="shared" si="21"/>
        <v>0</v>
      </c>
      <c r="Y47" s="98">
        <f>'C2'!Y47</f>
        <v>0</v>
      </c>
      <c r="Z47" s="82">
        <f t="shared" si="22"/>
        <v>0</v>
      </c>
      <c r="AA47" s="98">
        <f>'C2'!AA47</f>
        <v>0</v>
      </c>
      <c r="AB47" s="83">
        <f t="shared" si="7"/>
        <v>0</v>
      </c>
      <c r="AC47" s="68" t="str">
        <f t="shared" si="8"/>
        <v/>
      </c>
      <c r="AD47" s="98">
        <f>'C2'!AD47</f>
        <v>0</v>
      </c>
      <c r="AE47" s="82">
        <f t="shared" si="23"/>
        <v>0</v>
      </c>
      <c r="AF47" s="98">
        <f>'C2'!AF47</f>
        <v>0</v>
      </c>
      <c r="AG47" s="82">
        <f t="shared" si="24"/>
        <v>0</v>
      </c>
      <c r="AH47" s="98">
        <f>'C2'!AH47</f>
        <v>0</v>
      </c>
      <c r="AI47" s="82">
        <f t="shared" si="25"/>
        <v>0</v>
      </c>
      <c r="AJ47" s="98">
        <f>'C2'!AJ47</f>
        <v>0</v>
      </c>
      <c r="AK47" s="82">
        <f t="shared" si="26"/>
        <v>0</v>
      </c>
      <c r="AL47" s="98">
        <f>'C2'!AL47</f>
        <v>0</v>
      </c>
      <c r="AM47" s="82">
        <f t="shared" si="27"/>
        <v>0</v>
      </c>
      <c r="AN47" s="98">
        <f>'C2'!AN47</f>
        <v>0</v>
      </c>
      <c r="AO47" s="82">
        <f t="shared" si="28"/>
        <v>0</v>
      </c>
      <c r="AP47" s="98">
        <f>'C2'!AP47</f>
        <v>0</v>
      </c>
      <c r="AQ47" s="82">
        <f t="shared" si="29"/>
        <v>0</v>
      </c>
      <c r="AR47" s="98">
        <f>'C2'!AR47</f>
        <v>0</v>
      </c>
      <c r="AS47" s="82">
        <f t="shared" si="30"/>
        <v>0</v>
      </c>
      <c r="AT47" s="98">
        <f>'C2'!AT47</f>
        <v>0</v>
      </c>
      <c r="AU47" s="82">
        <f t="shared" si="31"/>
        <v>0</v>
      </c>
      <c r="AV47" s="98">
        <f>'C2'!AV47</f>
        <v>0</v>
      </c>
      <c r="AW47" s="82">
        <f t="shared" si="32"/>
        <v>0</v>
      </c>
      <c r="AX47" s="98">
        <f>'C2'!AX47</f>
        <v>0</v>
      </c>
      <c r="AY47" s="82">
        <f t="shared" si="33"/>
        <v>0</v>
      </c>
      <c r="AZ47" s="98">
        <f>'C2'!AZ47</f>
        <v>0</v>
      </c>
      <c r="BA47" s="83">
        <f t="shared" si="9"/>
        <v>0</v>
      </c>
      <c r="BB47" s="68" t="str">
        <f t="shared" si="10"/>
        <v/>
      </c>
      <c r="BC47" s="98">
        <f>'C2'!BC47</f>
        <v>0</v>
      </c>
      <c r="BD47" s="82">
        <f t="shared" si="34"/>
        <v>0</v>
      </c>
      <c r="BE47" s="98">
        <f>'C2'!BE47</f>
        <v>0</v>
      </c>
      <c r="BF47" s="82">
        <f t="shared" si="35"/>
        <v>0</v>
      </c>
      <c r="BG47" s="98">
        <f>'C2'!BG47</f>
        <v>0</v>
      </c>
      <c r="BH47" s="82">
        <f t="shared" si="36"/>
        <v>0</v>
      </c>
      <c r="BI47" s="98">
        <f>'C2'!BI47</f>
        <v>0</v>
      </c>
      <c r="BJ47" s="82">
        <f t="shared" si="37"/>
        <v>0</v>
      </c>
      <c r="BK47" s="98">
        <f>'C2'!BK47</f>
        <v>0</v>
      </c>
      <c r="BL47" s="82">
        <f t="shared" si="38"/>
        <v>0</v>
      </c>
      <c r="BM47" s="98">
        <f>'C2'!BM47</f>
        <v>0</v>
      </c>
      <c r="BN47" s="82">
        <f t="shared" si="39"/>
        <v>0</v>
      </c>
      <c r="BO47" s="98">
        <f>'C2'!BO47</f>
        <v>0</v>
      </c>
      <c r="BP47" s="82">
        <f t="shared" si="40"/>
        <v>0</v>
      </c>
      <c r="BQ47" s="98">
        <f>'C2'!BQ47</f>
        <v>0</v>
      </c>
      <c r="BR47" s="82">
        <f t="shared" si="41"/>
        <v>0</v>
      </c>
      <c r="BS47" s="98">
        <f>'C2'!BS47</f>
        <v>0</v>
      </c>
      <c r="BT47" s="82">
        <f t="shared" si="42"/>
        <v>0</v>
      </c>
      <c r="BU47" s="98">
        <f>'C2'!BU47</f>
        <v>0</v>
      </c>
      <c r="BV47" s="82">
        <f t="shared" si="43"/>
        <v>0</v>
      </c>
      <c r="BW47" s="98">
        <f>'C2'!BW47</f>
        <v>0</v>
      </c>
      <c r="BX47" s="82">
        <f t="shared" si="44"/>
        <v>0</v>
      </c>
      <c r="BY47" s="98">
        <f>'C2'!BY47</f>
        <v>0</v>
      </c>
      <c r="BZ47" s="83">
        <f t="shared" si="11"/>
        <v>0</v>
      </c>
      <c r="CB47" s="70">
        <f t="shared" si="12"/>
        <v>0</v>
      </c>
    </row>
    <row r="48" spans="2:80" ht="9.9499999999999993" customHeight="1">
      <c r="B48" s="70">
        <f>'Q3'!BO46/'Q3'!$BO$50</f>
        <v>0</v>
      </c>
      <c r="D48" s="71" t="str">
        <f>'Q3'!B46</f>
        <v/>
      </c>
      <c r="E48" s="98">
        <f>'C2'!E48</f>
        <v>0</v>
      </c>
      <c r="F48" s="82">
        <f t="shared" si="6"/>
        <v>0</v>
      </c>
      <c r="G48" s="98">
        <f>'C2'!G48</f>
        <v>0</v>
      </c>
      <c r="H48" s="82">
        <f t="shared" si="13"/>
        <v>0</v>
      </c>
      <c r="I48" s="98">
        <f>'C2'!I48</f>
        <v>0</v>
      </c>
      <c r="J48" s="82">
        <f t="shared" si="14"/>
        <v>0</v>
      </c>
      <c r="K48" s="98">
        <f>'C2'!K48</f>
        <v>0</v>
      </c>
      <c r="L48" s="82">
        <f t="shared" si="15"/>
        <v>0</v>
      </c>
      <c r="M48" s="98">
        <f>'C2'!M48</f>
        <v>0</v>
      </c>
      <c r="N48" s="82">
        <f t="shared" si="16"/>
        <v>0</v>
      </c>
      <c r="O48" s="98">
        <f>'C2'!O48</f>
        <v>0</v>
      </c>
      <c r="P48" s="82">
        <f t="shared" si="17"/>
        <v>0</v>
      </c>
      <c r="Q48" s="98">
        <f>'C2'!Q48</f>
        <v>0</v>
      </c>
      <c r="R48" s="82">
        <f t="shared" si="18"/>
        <v>0</v>
      </c>
      <c r="S48" s="98">
        <f>'C2'!S48</f>
        <v>0</v>
      </c>
      <c r="T48" s="82">
        <f t="shared" si="19"/>
        <v>0</v>
      </c>
      <c r="U48" s="98">
        <f>'C2'!U48</f>
        <v>0</v>
      </c>
      <c r="V48" s="82">
        <f t="shared" si="20"/>
        <v>0</v>
      </c>
      <c r="W48" s="98">
        <f>'C2'!W48</f>
        <v>0</v>
      </c>
      <c r="X48" s="82">
        <f t="shared" si="21"/>
        <v>0</v>
      </c>
      <c r="Y48" s="98">
        <f>'C2'!Y48</f>
        <v>0</v>
      </c>
      <c r="Z48" s="82">
        <f t="shared" si="22"/>
        <v>0</v>
      </c>
      <c r="AA48" s="98">
        <f>'C2'!AA48</f>
        <v>0</v>
      </c>
      <c r="AB48" s="83">
        <f t="shared" si="7"/>
        <v>0</v>
      </c>
      <c r="AC48" s="68" t="str">
        <f t="shared" si="8"/>
        <v/>
      </c>
      <c r="AD48" s="98">
        <f>'C2'!AD48</f>
        <v>0</v>
      </c>
      <c r="AE48" s="82">
        <f t="shared" si="23"/>
        <v>0</v>
      </c>
      <c r="AF48" s="98">
        <f>'C2'!AF48</f>
        <v>0</v>
      </c>
      <c r="AG48" s="82">
        <f t="shared" si="24"/>
        <v>0</v>
      </c>
      <c r="AH48" s="98">
        <f>'C2'!AH48</f>
        <v>0</v>
      </c>
      <c r="AI48" s="82">
        <f t="shared" si="25"/>
        <v>0</v>
      </c>
      <c r="AJ48" s="98">
        <f>'C2'!AJ48</f>
        <v>0</v>
      </c>
      <c r="AK48" s="82">
        <f t="shared" si="26"/>
        <v>0</v>
      </c>
      <c r="AL48" s="98">
        <f>'C2'!AL48</f>
        <v>0</v>
      </c>
      <c r="AM48" s="82">
        <f t="shared" si="27"/>
        <v>0</v>
      </c>
      <c r="AN48" s="98">
        <f>'C2'!AN48</f>
        <v>0</v>
      </c>
      <c r="AO48" s="82">
        <f t="shared" si="28"/>
        <v>0</v>
      </c>
      <c r="AP48" s="98">
        <f>'C2'!AP48</f>
        <v>0</v>
      </c>
      <c r="AQ48" s="82">
        <f t="shared" si="29"/>
        <v>0</v>
      </c>
      <c r="AR48" s="98">
        <f>'C2'!AR48</f>
        <v>0</v>
      </c>
      <c r="AS48" s="82">
        <f t="shared" si="30"/>
        <v>0</v>
      </c>
      <c r="AT48" s="98">
        <f>'C2'!AT48</f>
        <v>0</v>
      </c>
      <c r="AU48" s="82">
        <f t="shared" si="31"/>
        <v>0</v>
      </c>
      <c r="AV48" s="98">
        <f>'C2'!AV48</f>
        <v>0</v>
      </c>
      <c r="AW48" s="82">
        <f t="shared" si="32"/>
        <v>0</v>
      </c>
      <c r="AX48" s="98">
        <f>'C2'!AX48</f>
        <v>0</v>
      </c>
      <c r="AY48" s="82">
        <f t="shared" si="33"/>
        <v>0</v>
      </c>
      <c r="AZ48" s="98">
        <f>'C2'!AZ48</f>
        <v>0</v>
      </c>
      <c r="BA48" s="83">
        <f t="shared" si="9"/>
        <v>0</v>
      </c>
      <c r="BB48" s="68" t="str">
        <f t="shared" si="10"/>
        <v/>
      </c>
      <c r="BC48" s="98">
        <f>'C2'!BC48</f>
        <v>0</v>
      </c>
      <c r="BD48" s="82">
        <f t="shared" si="34"/>
        <v>0</v>
      </c>
      <c r="BE48" s="98">
        <f>'C2'!BE48</f>
        <v>0</v>
      </c>
      <c r="BF48" s="82">
        <f t="shared" si="35"/>
        <v>0</v>
      </c>
      <c r="BG48" s="98">
        <f>'C2'!BG48</f>
        <v>0</v>
      </c>
      <c r="BH48" s="82">
        <f t="shared" si="36"/>
        <v>0</v>
      </c>
      <c r="BI48" s="98">
        <f>'C2'!BI48</f>
        <v>0</v>
      </c>
      <c r="BJ48" s="82">
        <f t="shared" si="37"/>
        <v>0</v>
      </c>
      <c r="BK48" s="98">
        <f>'C2'!BK48</f>
        <v>0</v>
      </c>
      <c r="BL48" s="82">
        <f t="shared" si="38"/>
        <v>0</v>
      </c>
      <c r="BM48" s="98">
        <f>'C2'!BM48</f>
        <v>0</v>
      </c>
      <c r="BN48" s="82">
        <f t="shared" si="39"/>
        <v>0</v>
      </c>
      <c r="BO48" s="98">
        <f>'C2'!BO48</f>
        <v>0</v>
      </c>
      <c r="BP48" s="82">
        <f t="shared" si="40"/>
        <v>0</v>
      </c>
      <c r="BQ48" s="98">
        <f>'C2'!BQ48</f>
        <v>0</v>
      </c>
      <c r="BR48" s="82">
        <f t="shared" si="41"/>
        <v>0</v>
      </c>
      <c r="BS48" s="98">
        <f>'C2'!BS48</f>
        <v>0</v>
      </c>
      <c r="BT48" s="82">
        <f t="shared" si="42"/>
        <v>0</v>
      </c>
      <c r="BU48" s="98">
        <f>'C2'!BU48</f>
        <v>0</v>
      </c>
      <c r="BV48" s="82">
        <f t="shared" si="43"/>
        <v>0</v>
      </c>
      <c r="BW48" s="98">
        <f>'C2'!BW48</f>
        <v>0</v>
      </c>
      <c r="BX48" s="82">
        <f t="shared" si="44"/>
        <v>0</v>
      </c>
      <c r="BY48" s="98">
        <f>'C2'!BY48</f>
        <v>0</v>
      </c>
      <c r="BZ48" s="83">
        <f t="shared" si="11"/>
        <v>0</v>
      </c>
      <c r="CB48" s="70">
        <f t="shared" si="12"/>
        <v>0</v>
      </c>
    </row>
    <row r="49" spans="2:92" ht="9.9499999999999993" customHeight="1">
      <c r="B49" s="70">
        <f>'Q3'!BO47/'Q3'!$BO$50</f>
        <v>0</v>
      </c>
      <c r="D49" s="71" t="str">
        <f>'Q3'!B47</f>
        <v/>
      </c>
      <c r="E49" s="98">
        <f>'C2'!E49</f>
        <v>0</v>
      </c>
      <c r="F49" s="82">
        <f t="shared" si="6"/>
        <v>0</v>
      </c>
      <c r="G49" s="98">
        <f>'C2'!G49</f>
        <v>0</v>
      </c>
      <c r="H49" s="82">
        <f t="shared" si="13"/>
        <v>0</v>
      </c>
      <c r="I49" s="98">
        <f>'C2'!I49</f>
        <v>0</v>
      </c>
      <c r="J49" s="82">
        <f t="shared" si="14"/>
        <v>0</v>
      </c>
      <c r="K49" s="98">
        <f>'C2'!K49</f>
        <v>0</v>
      </c>
      <c r="L49" s="82">
        <f t="shared" si="15"/>
        <v>0</v>
      </c>
      <c r="M49" s="98">
        <f>'C2'!M49</f>
        <v>0</v>
      </c>
      <c r="N49" s="82">
        <f t="shared" si="16"/>
        <v>0</v>
      </c>
      <c r="O49" s="98">
        <f>'C2'!O49</f>
        <v>0</v>
      </c>
      <c r="P49" s="82">
        <f t="shared" si="17"/>
        <v>0</v>
      </c>
      <c r="Q49" s="98">
        <f>'C2'!Q49</f>
        <v>0</v>
      </c>
      <c r="R49" s="82">
        <f t="shared" si="18"/>
        <v>0</v>
      </c>
      <c r="S49" s="98">
        <f>'C2'!S49</f>
        <v>0</v>
      </c>
      <c r="T49" s="82">
        <f t="shared" si="19"/>
        <v>0</v>
      </c>
      <c r="U49" s="98">
        <f>'C2'!U49</f>
        <v>0</v>
      </c>
      <c r="V49" s="82">
        <f t="shared" si="20"/>
        <v>0</v>
      </c>
      <c r="W49" s="98">
        <f>'C2'!W49</f>
        <v>0</v>
      </c>
      <c r="X49" s="82">
        <f t="shared" si="21"/>
        <v>0</v>
      </c>
      <c r="Y49" s="98">
        <f>'C2'!Y49</f>
        <v>0</v>
      </c>
      <c r="Z49" s="82">
        <f t="shared" si="22"/>
        <v>0</v>
      </c>
      <c r="AA49" s="98">
        <f>'C2'!AA49</f>
        <v>0</v>
      </c>
      <c r="AB49" s="83">
        <f t="shared" si="7"/>
        <v>0</v>
      </c>
      <c r="AC49" s="68" t="str">
        <f t="shared" si="8"/>
        <v/>
      </c>
      <c r="AD49" s="98">
        <f>'C2'!AD49</f>
        <v>0</v>
      </c>
      <c r="AE49" s="82">
        <f t="shared" si="23"/>
        <v>0</v>
      </c>
      <c r="AF49" s="98">
        <f>'C2'!AF49</f>
        <v>0</v>
      </c>
      <c r="AG49" s="82">
        <f t="shared" si="24"/>
        <v>0</v>
      </c>
      <c r="AH49" s="98">
        <f>'C2'!AH49</f>
        <v>0</v>
      </c>
      <c r="AI49" s="82">
        <f t="shared" si="25"/>
        <v>0</v>
      </c>
      <c r="AJ49" s="98">
        <f>'C2'!AJ49</f>
        <v>0</v>
      </c>
      <c r="AK49" s="82">
        <f t="shared" si="26"/>
        <v>0</v>
      </c>
      <c r="AL49" s="98">
        <f>'C2'!AL49</f>
        <v>0</v>
      </c>
      <c r="AM49" s="82">
        <f t="shared" si="27"/>
        <v>0</v>
      </c>
      <c r="AN49" s="98">
        <f>'C2'!AN49</f>
        <v>0</v>
      </c>
      <c r="AO49" s="82">
        <f t="shared" si="28"/>
        <v>0</v>
      </c>
      <c r="AP49" s="98">
        <f>'C2'!AP49</f>
        <v>0</v>
      </c>
      <c r="AQ49" s="82">
        <f t="shared" si="29"/>
        <v>0</v>
      </c>
      <c r="AR49" s="98">
        <f>'C2'!AR49</f>
        <v>0</v>
      </c>
      <c r="AS49" s="82">
        <f t="shared" si="30"/>
        <v>0</v>
      </c>
      <c r="AT49" s="98">
        <f>'C2'!AT49</f>
        <v>0</v>
      </c>
      <c r="AU49" s="82">
        <f t="shared" si="31"/>
        <v>0</v>
      </c>
      <c r="AV49" s="98">
        <f>'C2'!AV49</f>
        <v>0</v>
      </c>
      <c r="AW49" s="82">
        <f t="shared" si="32"/>
        <v>0</v>
      </c>
      <c r="AX49" s="98">
        <f>'C2'!AX49</f>
        <v>0</v>
      </c>
      <c r="AY49" s="82">
        <f t="shared" si="33"/>
        <v>0</v>
      </c>
      <c r="AZ49" s="98">
        <f>'C2'!AZ49</f>
        <v>0</v>
      </c>
      <c r="BA49" s="83">
        <f t="shared" si="9"/>
        <v>0</v>
      </c>
      <c r="BB49" s="68" t="str">
        <f t="shared" si="10"/>
        <v/>
      </c>
      <c r="BC49" s="98">
        <f>'C2'!BC49</f>
        <v>0</v>
      </c>
      <c r="BD49" s="82">
        <f t="shared" si="34"/>
        <v>0</v>
      </c>
      <c r="BE49" s="98">
        <f>'C2'!BE49</f>
        <v>0</v>
      </c>
      <c r="BF49" s="82">
        <f t="shared" si="35"/>
        <v>0</v>
      </c>
      <c r="BG49" s="98">
        <f>'C2'!BG49</f>
        <v>0</v>
      </c>
      <c r="BH49" s="82">
        <f t="shared" si="36"/>
        <v>0</v>
      </c>
      <c r="BI49" s="98">
        <f>'C2'!BI49</f>
        <v>0</v>
      </c>
      <c r="BJ49" s="82">
        <f t="shared" si="37"/>
        <v>0</v>
      </c>
      <c r="BK49" s="98">
        <f>'C2'!BK49</f>
        <v>0</v>
      </c>
      <c r="BL49" s="82">
        <f t="shared" si="38"/>
        <v>0</v>
      </c>
      <c r="BM49" s="98">
        <f>'C2'!BM49</f>
        <v>0</v>
      </c>
      <c r="BN49" s="82">
        <f t="shared" si="39"/>
        <v>0</v>
      </c>
      <c r="BO49" s="98">
        <f>'C2'!BO49</f>
        <v>0</v>
      </c>
      <c r="BP49" s="82">
        <f t="shared" si="40"/>
        <v>0</v>
      </c>
      <c r="BQ49" s="98">
        <f>'C2'!BQ49</f>
        <v>0</v>
      </c>
      <c r="BR49" s="82">
        <f t="shared" si="41"/>
        <v>0</v>
      </c>
      <c r="BS49" s="98">
        <f>'C2'!BS49</f>
        <v>0</v>
      </c>
      <c r="BT49" s="82">
        <f t="shared" si="42"/>
        <v>0</v>
      </c>
      <c r="BU49" s="98">
        <f>'C2'!BU49</f>
        <v>0</v>
      </c>
      <c r="BV49" s="82">
        <f t="shared" si="43"/>
        <v>0</v>
      </c>
      <c r="BW49" s="98">
        <f>'C2'!BW49</f>
        <v>0</v>
      </c>
      <c r="BX49" s="82">
        <f t="shared" si="44"/>
        <v>0</v>
      </c>
      <c r="BY49" s="98">
        <f>'C2'!BY49</f>
        <v>0</v>
      </c>
      <c r="BZ49" s="83">
        <f t="shared" si="11"/>
        <v>0</v>
      </c>
      <c r="CB49" s="70">
        <f t="shared" si="12"/>
        <v>0</v>
      </c>
    </row>
    <row r="50" spans="2:92" ht="9.9499999999999993" customHeight="1">
      <c r="B50" s="70">
        <f>'Q3'!BO48/'Q3'!$BO$50</f>
        <v>0</v>
      </c>
      <c r="D50" s="71" t="str">
        <f>'Q3'!B48</f>
        <v/>
      </c>
      <c r="E50" s="98">
        <f>'C2'!E50</f>
        <v>0</v>
      </c>
      <c r="F50" s="82">
        <f t="shared" si="6"/>
        <v>0</v>
      </c>
      <c r="G50" s="98">
        <f>'C2'!G50</f>
        <v>0</v>
      </c>
      <c r="H50" s="82">
        <f t="shared" si="13"/>
        <v>0</v>
      </c>
      <c r="I50" s="98">
        <f>'C2'!I50</f>
        <v>0</v>
      </c>
      <c r="J50" s="82">
        <f t="shared" si="14"/>
        <v>0</v>
      </c>
      <c r="K50" s="98">
        <f>'C2'!K50</f>
        <v>0</v>
      </c>
      <c r="L50" s="82">
        <f t="shared" si="15"/>
        <v>0</v>
      </c>
      <c r="M50" s="98">
        <f>'C2'!M50</f>
        <v>0</v>
      </c>
      <c r="N50" s="82">
        <f t="shared" si="16"/>
        <v>0</v>
      </c>
      <c r="O50" s="98">
        <f>'C2'!O50</f>
        <v>0</v>
      </c>
      <c r="P50" s="82">
        <f t="shared" si="17"/>
        <v>0</v>
      </c>
      <c r="Q50" s="98">
        <f>'C2'!Q50</f>
        <v>0</v>
      </c>
      <c r="R50" s="82">
        <f t="shared" si="18"/>
        <v>0</v>
      </c>
      <c r="S50" s="98">
        <f>'C2'!S50</f>
        <v>0</v>
      </c>
      <c r="T50" s="82">
        <f t="shared" si="19"/>
        <v>0</v>
      </c>
      <c r="U50" s="98">
        <f>'C2'!U50</f>
        <v>0</v>
      </c>
      <c r="V50" s="82">
        <f t="shared" si="20"/>
        <v>0</v>
      </c>
      <c r="W50" s="98">
        <f>'C2'!W50</f>
        <v>0</v>
      </c>
      <c r="X50" s="82">
        <f t="shared" si="21"/>
        <v>0</v>
      </c>
      <c r="Y50" s="98">
        <f>'C2'!Y50</f>
        <v>0</v>
      </c>
      <c r="Z50" s="82">
        <f t="shared" si="22"/>
        <v>0</v>
      </c>
      <c r="AA50" s="98">
        <f>'C2'!AA50</f>
        <v>0</v>
      </c>
      <c r="AB50" s="83">
        <f t="shared" si="7"/>
        <v>0</v>
      </c>
      <c r="AC50" s="68" t="str">
        <f t="shared" si="8"/>
        <v/>
      </c>
      <c r="AD50" s="98">
        <f>'C2'!AD50</f>
        <v>0</v>
      </c>
      <c r="AE50" s="82">
        <f t="shared" si="23"/>
        <v>0</v>
      </c>
      <c r="AF50" s="98">
        <f>'C2'!AF50</f>
        <v>0</v>
      </c>
      <c r="AG50" s="82">
        <f t="shared" si="24"/>
        <v>0</v>
      </c>
      <c r="AH50" s="98">
        <f>'C2'!AH50</f>
        <v>0</v>
      </c>
      <c r="AI50" s="82">
        <f t="shared" si="25"/>
        <v>0</v>
      </c>
      <c r="AJ50" s="98">
        <f>'C2'!AJ50</f>
        <v>0</v>
      </c>
      <c r="AK50" s="82">
        <f t="shared" si="26"/>
        <v>0</v>
      </c>
      <c r="AL50" s="98">
        <f>'C2'!AL50</f>
        <v>0</v>
      </c>
      <c r="AM50" s="82">
        <f t="shared" si="27"/>
        <v>0</v>
      </c>
      <c r="AN50" s="98">
        <f>'C2'!AN50</f>
        <v>0</v>
      </c>
      <c r="AO50" s="82">
        <f t="shared" si="28"/>
        <v>0</v>
      </c>
      <c r="AP50" s="98">
        <f>'C2'!AP50</f>
        <v>0</v>
      </c>
      <c r="AQ50" s="82">
        <f t="shared" si="29"/>
        <v>0</v>
      </c>
      <c r="AR50" s="98">
        <f>'C2'!AR50</f>
        <v>0</v>
      </c>
      <c r="AS50" s="82">
        <f t="shared" si="30"/>
        <v>0</v>
      </c>
      <c r="AT50" s="98">
        <f>'C2'!AT50</f>
        <v>0</v>
      </c>
      <c r="AU50" s="82">
        <f t="shared" si="31"/>
        <v>0</v>
      </c>
      <c r="AV50" s="98">
        <f>'C2'!AV50</f>
        <v>0</v>
      </c>
      <c r="AW50" s="82">
        <f t="shared" si="32"/>
        <v>0</v>
      </c>
      <c r="AX50" s="98">
        <f>'C2'!AX50</f>
        <v>0</v>
      </c>
      <c r="AY50" s="82">
        <f t="shared" si="33"/>
        <v>0</v>
      </c>
      <c r="AZ50" s="98">
        <f>'C2'!AZ50</f>
        <v>0</v>
      </c>
      <c r="BA50" s="83">
        <f t="shared" si="9"/>
        <v>0</v>
      </c>
      <c r="BB50" s="68" t="str">
        <f t="shared" si="10"/>
        <v/>
      </c>
      <c r="BC50" s="98">
        <f>'C2'!BC50</f>
        <v>0</v>
      </c>
      <c r="BD50" s="82">
        <f t="shared" si="34"/>
        <v>0</v>
      </c>
      <c r="BE50" s="98">
        <f>'C2'!BE50</f>
        <v>0</v>
      </c>
      <c r="BF50" s="82">
        <f t="shared" si="35"/>
        <v>0</v>
      </c>
      <c r="BG50" s="98">
        <f>'C2'!BG50</f>
        <v>0</v>
      </c>
      <c r="BH50" s="82">
        <f t="shared" si="36"/>
        <v>0</v>
      </c>
      <c r="BI50" s="98">
        <f>'C2'!BI50</f>
        <v>0</v>
      </c>
      <c r="BJ50" s="82">
        <f t="shared" si="37"/>
        <v>0</v>
      </c>
      <c r="BK50" s="98">
        <f>'C2'!BK50</f>
        <v>0</v>
      </c>
      <c r="BL50" s="82">
        <f t="shared" si="38"/>
        <v>0</v>
      </c>
      <c r="BM50" s="98">
        <f>'C2'!BM50</f>
        <v>0</v>
      </c>
      <c r="BN50" s="82">
        <f t="shared" si="39"/>
        <v>0</v>
      </c>
      <c r="BO50" s="98">
        <f>'C2'!BO50</f>
        <v>0</v>
      </c>
      <c r="BP50" s="82">
        <f t="shared" si="40"/>
        <v>0</v>
      </c>
      <c r="BQ50" s="98">
        <f>'C2'!BQ50</f>
        <v>0</v>
      </c>
      <c r="BR50" s="82">
        <f t="shared" si="41"/>
        <v>0</v>
      </c>
      <c r="BS50" s="98">
        <f>'C2'!BS50</f>
        <v>0</v>
      </c>
      <c r="BT50" s="82">
        <f t="shared" si="42"/>
        <v>0</v>
      </c>
      <c r="BU50" s="98">
        <f>'C2'!BU50</f>
        <v>0</v>
      </c>
      <c r="BV50" s="82">
        <f t="shared" si="43"/>
        <v>0</v>
      </c>
      <c r="BW50" s="98">
        <f>'C2'!BW50</f>
        <v>0</v>
      </c>
      <c r="BX50" s="82">
        <f t="shared" si="44"/>
        <v>0</v>
      </c>
      <c r="BY50" s="98">
        <f>'C2'!BY50</f>
        <v>0</v>
      </c>
      <c r="BZ50" s="83">
        <f t="shared" si="11"/>
        <v>0</v>
      </c>
      <c r="CB50" s="70">
        <f t="shared" si="12"/>
        <v>0</v>
      </c>
    </row>
    <row r="51" spans="2:92" ht="9.9499999999999993" customHeight="1">
      <c r="B51" s="70">
        <f>'Q3'!BO49/'Q3'!$BO$50</f>
        <v>0</v>
      </c>
      <c r="D51" s="72" t="str">
        <f>'Q3'!B49</f>
        <v/>
      </c>
      <c r="E51" s="99">
        <f>'C2'!E51</f>
        <v>0</v>
      </c>
      <c r="F51" s="85">
        <f t="shared" si="6"/>
        <v>0</v>
      </c>
      <c r="G51" s="99">
        <f>'C2'!G51</f>
        <v>0</v>
      </c>
      <c r="H51" s="85">
        <f t="shared" si="13"/>
        <v>0</v>
      </c>
      <c r="I51" s="99">
        <f>'C2'!I51</f>
        <v>0</v>
      </c>
      <c r="J51" s="85">
        <f t="shared" si="14"/>
        <v>0</v>
      </c>
      <c r="K51" s="99">
        <f>'C2'!K51</f>
        <v>0</v>
      </c>
      <c r="L51" s="85">
        <f t="shared" si="15"/>
        <v>0</v>
      </c>
      <c r="M51" s="99">
        <f>'C2'!M51</f>
        <v>0</v>
      </c>
      <c r="N51" s="85">
        <f t="shared" si="16"/>
        <v>0</v>
      </c>
      <c r="O51" s="99">
        <f>'C2'!O51</f>
        <v>0</v>
      </c>
      <c r="P51" s="85">
        <f t="shared" si="17"/>
        <v>0</v>
      </c>
      <c r="Q51" s="99">
        <f>'C2'!Q51</f>
        <v>0</v>
      </c>
      <c r="R51" s="85">
        <f t="shared" si="18"/>
        <v>0</v>
      </c>
      <c r="S51" s="99">
        <f>'C2'!S51</f>
        <v>0</v>
      </c>
      <c r="T51" s="85">
        <f t="shared" si="19"/>
        <v>0</v>
      </c>
      <c r="U51" s="99">
        <f>'C2'!U51</f>
        <v>0</v>
      </c>
      <c r="V51" s="85">
        <f t="shared" si="20"/>
        <v>0</v>
      </c>
      <c r="W51" s="99">
        <f>'C2'!W51</f>
        <v>0</v>
      </c>
      <c r="X51" s="85">
        <f t="shared" si="21"/>
        <v>0</v>
      </c>
      <c r="Y51" s="99">
        <f>'C2'!Y51</f>
        <v>0</v>
      </c>
      <c r="Z51" s="85">
        <f t="shared" si="22"/>
        <v>0</v>
      </c>
      <c r="AA51" s="99">
        <f>'C2'!AA51</f>
        <v>0</v>
      </c>
      <c r="AB51" s="86">
        <f t="shared" si="7"/>
        <v>0</v>
      </c>
      <c r="AC51" s="87" t="str">
        <f t="shared" si="8"/>
        <v/>
      </c>
      <c r="AD51" s="99">
        <f>'C2'!AD51</f>
        <v>0</v>
      </c>
      <c r="AE51" s="85">
        <f t="shared" si="23"/>
        <v>0</v>
      </c>
      <c r="AF51" s="99">
        <f>'C2'!AF51</f>
        <v>0</v>
      </c>
      <c r="AG51" s="85">
        <f t="shared" si="24"/>
        <v>0</v>
      </c>
      <c r="AH51" s="99">
        <f>'C2'!AH51</f>
        <v>0</v>
      </c>
      <c r="AI51" s="85">
        <f t="shared" si="25"/>
        <v>0</v>
      </c>
      <c r="AJ51" s="99">
        <f>'C2'!AJ51</f>
        <v>0</v>
      </c>
      <c r="AK51" s="85">
        <f t="shared" si="26"/>
        <v>0</v>
      </c>
      <c r="AL51" s="99">
        <f>'C2'!AL51</f>
        <v>0</v>
      </c>
      <c r="AM51" s="85">
        <f t="shared" si="27"/>
        <v>0</v>
      </c>
      <c r="AN51" s="99">
        <f>'C2'!AN51</f>
        <v>0</v>
      </c>
      <c r="AO51" s="85">
        <f t="shared" si="28"/>
        <v>0</v>
      </c>
      <c r="AP51" s="99">
        <f>'C2'!AP51</f>
        <v>0</v>
      </c>
      <c r="AQ51" s="85">
        <f t="shared" si="29"/>
        <v>0</v>
      </c>
      <c r="AR51" s="99">
        <f>'C2'!AR51</f>
        <v>0</v>
      </c>
      <c r="AS51" s="85">
        <f t="shared" si="30"/>
        <v>0</v>
      </c>
      <c r="AT51" s="99">
        <f>'C2'!AT51</f>
        <v>0</v>
      </c>
      <c r="AU51" s="85">
        <f t="shared" si="31"/>
        <v>0</v>
      </c>
      <c r="AV51" s="99">
        <f>'C2'!AV51</f>
        <v>0</v>
      </c>
      <c r="AW51" s="85">
        <f t="shared" si="32"/>
        <v>0</v>
      </c>
      <c r="AX51" s="99">
        <f>'C2'!AX51</f>
        <v>0</v>
      </c>
      <c r="AY51" s="85">
        <f t="shared" si="33"/>
        <v>0</v>
      </c>
      <c r="AZ51" s="99">
        <f>'C2'!AZ51</f>
        <v>0</v>
      </c>
      <c r="BA51" s="86">
        <f t="shared" si="9"/>
        <v>0</v>
      </c>
      <c r="BB51" s="87" t="str">
        <f t="shared" si="10"/>
        <v/>
      </c>
      <c r="BC51" s="99">
        <f>'C2'!BC51</f>
        <v>0</v>
      </c>
      <c r="BD51" s="85">
        <f t="shared" si="34"/>
        <v>0</v>
      </c>
      <c r="BE51" s="99">
        <f>'C2'!BE51</f>
        <v>0</v>
      </c>
      <c r="BF51" s="85">
        <f t="shared" si="35"/>
        <v>0</v>
      </c>
      <c r="BG51" s="99">
        <f>'C2'!BG51</f>
        <v>0</v>
      </c>
      <c r="BH51" s="85">
        <f t="shared" si="36"/>
        <v>0</v>
      </c>
      <c r="BI51" s="99">
        <f>'C2'!BI51</f>
        <v>0</v>
      </c>
      <c r="BJ51" s="85">
        <f t="shared" si="37"/>
        <v>0</v>
      </c>
      <c r="BK51" s="99">
        <f>'C2'!BK51</f>
        <v>0</v>
      </c>
      <c r="BL51" s="85">
        <f t="shared" si="38"/>
        <v>0</v>
      </c>
      <c r="BM51" s="99">
        <f>'C2'!BM51</f>
        <v>0</v>
      </c>
      <c r="BN51" s="85">
        <f t="shared" si="39"/>
        <v>0</v>
      </c>
      <c r="BO51" s="99">
        <f>'C2'!BO51</f>
        <v>0</v>
      </c>
      <c r="BP51" s="85">
        <f t="shared" si="40"/>
        <v>0</v>
      </c>
      <c r="BQ51" s="99">
        <f>'C2'!BQ51</f>
        <v>0</v>
      </c>
      <c r="BR51" s="85">
        <f t="shared" si="41"/>
        <v>0</v>
      </c>
      <c r="BS51" s="99">
        <f>'C2'!BS51</f>
        <v>0</v>
      </c>
      <c r="BT51" s="85">
        <f t="shared" si="42"/>
        <v>0</v>
      </c>
      <c r="BU51" s="99">
        <f>'C2'!BU51</f>
        <v>0</v>
      </c>
      <c r="BV51" s="85">
        <f t="shared" si="43"/>
        <v>0</v>
      </c>
      <c r="BW51" s="99">
        <f>'C2'!BW51</f>
        <v>0</v>
      </c>
      <c r="BX51" s="85">
        <f t="shared" si="44"/>
        <v>0</v>
      </c>
      <c r="BY51" s="99">
        <f>'C2'!BY51</f>
        <v>0</v>
      </c>
      <c r="BZ51" s="86">
        <f t="shared" si="11"/>
        <v>0</v>
      </c>
      <c r="CB51" s="70">
        <f t="shared" si="12"/>
        <v>0</v>
      </c>
    </row>
    <row r="52" spans="2:92" ht="9.9499999999999993" customHeight="1">
      <c r="C52" s="150"/>
      <c r="D52" s="88" t="s">
        <v>231</v>
      </c>
      <c r="E52" s="294">
        <f t="shared" ref="E52:AB52" si="45">SUMPRODUCT($B$12:$B$51,E12:E51)</f>
        <v>24.568319013147367</v>
      </c>
      <c r="F52" s="294">
        <f t="shared" si="45"/>
        <v>24.568319013147367</v>
      </c>
      <c r="G52" s="294">
        <f t="shared" si="45"/>
        <v>24.568319013147367</v>
      </c>
      <c r="H52" s="295">
        <f t="shared" si="45"/>
        <v>49.136638026294733</v>
      </c>
      <c r="I52" s="294">
        <f t="shared" si="45"/>
        <v>24.568319013147367</v>
      </c>
      <c r="J52" s="295">
        <f t="shared" si="45"/>
        <v>73.704957039442093</v>
      </c>
      <c r="K52" s="294">
        <f t="shared" si="45"/>
        <v>26.295042960557904</v>
      </c>
      <c r="L52" s="295">
        <f t="shared" si="45"/>
        <v>100</v>
      </c>
      <c r="M52" s="294">
        <f t="shared" si="45"/>
        <v>0</v>
      </c>
      <c r="N52" s="295">
        <f t="shared" si="45"/>
        <v>100</v>
      </c>
      <c r="O52" s="294">
        <f t="shared" si="45"/>
        <v>0</v>
      </c>
      <c r="P52" s="295">
        <f t="shared" si="45"/>
        <v>100</v>
      </c>
      <c r="Q52" s="294">
        <f t="shared" si="45"/>
        <v>0</v>
      </c>
      <c r="R52" s="295">
        <f t="shared" si="45"/>
        <v>100</v>
      </c>
      <c r="S52" s="294">
        <f t="shared" si="45"/>
        <v>0</v>
      </c>
      <c r="T52" s="295">
        <f t="shared" si="45"/>
        <v>100</v>
      </c>
      <c r="U52" s="294">
        <f t="shared" si="45"/>
        <v>0</v>
      </c>
      <c r="V52" s="295">
        <f t="shared" si="45"/>
        <v>100</v>
      </c>
      <c r="W52" s="294">
        <f t="shared" si="45"/>
        <v>0</v>
      </c>
      <c r="X52" s="295">
        <f t="shared" si="45"/>
        <v>100</v>
      </c>
      <c r="Y52" s="294">
        <f t="shared" si="45"/>
        <v>0</v>
      </c>
      <c r="Z52" s="295">
        <f t="shared" si="45"/>
        <v>100</v>
      </c>
      <c r="AA52" s="294">
        <f t="shared" si="45"/>
        <v>0</v>
      </c>
      <c r="AB52" s="149">
        <f t="shared" si="45"/>
        <v>100</v>
      </c>
      <c r="AC52" s="88" t="s">
        <v>231</v>
      </c>
      <c r="AD52" s="294">
        <f>SUMPRODUCT($B$12:$B$51,AD12:AD51)</f>
        <v>0</v>
      </c>
      <c r="AE52" s="295">
        <f>AB52+AD52</f>
        <v>100</v>
      </c>
      <c r="AF52" s="294">
        <f>SUMPRODUCT($B$12:$B$51,AF12:AF51)</f>
        <v>0</v>
      </c>
      <c r="AG52" s="296">
        <f>AE52+AF52</f>
        <v>100</v>
      </c>
      <c r="AH52" s="294">
        <f>SUMPRODUCT($B$12:$B$51,AH12:AH51)</f>
        <v>0</v>
      </c>
      <c r="AI52" s="296">
        <f>AG52+AH52</f>
        <v>100</v>
      </c>
      <c r="AJ52" s="294">
        <f>SUMPRODUCT($B$12:$B$51,AJ12:AJ51)</f>
        <v>0</v>
      </c>
      <c r="AK52" s="296">
        <f>AI52+AJ52</f>
        <v>100</v>
      </c>
      <c r="AL52" s="294">
        <f>SUMPRODUCT($B$12:$B$51,AL12:AL51)</f>
        <v>0</v>
      </c>
      <c r="AM52" s="296">
        <f>AK52+AL52</f>
        <v>100</v>
      </c>
      <c r="AN52" s="294">
        <f>SUMPRODUCT($B$12:$B$51,AN12:AN51)</f>
        <v>0</v>
      </c>
      <c r="AO52" s="296">
        <f>AM52+AN52</f>
        <v>100</v>
      </c>
      <c r="AP52" s="294">
        <f>SUMPRODUCT($B$12:$B$51,AP12:AP51)</f>
        <v>0</v>
      </c>
      <c r="AQ52" s="296">
        <f>AO52+AP52</f>
        <v>100</v>
      </c>
      <c r="AR52" s="294">
        <f>SUMPRODUCT($B$12:$B$51,AR12:AR51)</f>
        <v>0</v>
      </c>
      <c r="AS52" s="296">
        <f>AQ52+AR52</f>
        <v>100</v>
      </c>
      <c r="AT52" s="294">
        <f>SUMPRODUCT($B$12:$B$51,AT12:AT51)</f>
        <v>0</v>
      </c>
      <c r="AU52" s="296">
        <f>AS52+AT52</f>
        <v>100</v>
      </c>
      <c r="AV52" s="294">
        <f>SUMPRODUCT($B$12:$B$51,AV12:AV51)</f>
        <v>0</v>
      </c>
      <c r="AW52" s="296">
        <f>AU52+AV52</f>
        <v>100</v>
      </c>
      <c r="AX52" s="294">
        <f>SUMPRODUCT($B$12:$B$51,AX12:AX51)</f>
        <v>0</v>
      </c>
      <c r="AY52" s="296">
        <f>AW52+AX52</f>
        <v>100</v>
      </c>
      <c r="AZ52" s="294">
        <f>SUMPRODUCT($B$12:$B$51,AZ12:AZ51)</f>
        <v>0</v>
      </c>
      <c r="BA52" s="86">
        <f t="shared" si="9"/>
        <v>100</v>
      </c>
      <c r="BB52" s="88" t="s">
        <v>231</v>
      </c>
      <c r="BC52" s="294">
        <f>SUMPRODUCT($B$12:$B$51,BC12:BC51)</f>
        <v>0</v>
      </c>
      <c r="BD52" s="296">
        <f>BA52+BC52</f>
        <v>100</v>
      </c>
      <c r="BE52" s="294">
        <f>SUMPRODUCT($B$12:$B$51,BE12:BE51)</f>
        <v>0</v>
      </c>
      <c r="BF52" s="296">
        <f>BD52+BE52</f>
        <v>100</v>
      </c>
      <c r="BG52" s="294">
        <f>SUMPRODUCT($B$12:$B$51,BG12:BG51)</f>
        <v>0</v>
      </c>
      <c r="BH52" s="296">
        <f>BF52+BG52</f>
        <v>100</v>
      </c>
      <c r="BI52" s="294">
        <f>SUMPRODUCT($B$12:$B$51,BI12:BI51)</f>
        <v>0</v>
      </c>
      <c r="BJ52" s="296">
        <f>BH52+BI52</f>
        <v>100</v>
      </c>
      <c r="BK52" s="294">
        <f>SUMPRODUCT($B$12:$B$51,BK12:BK51)</f>
        <v>0</v>
      </c>
      <c r="BL52" s="296">
        <f>BJ52+BK52</f>
        <v>100</v>
      </c>
      <c r="BM52" s="294">
        <f>SUMPRODUCT($B$12:$B$51,BM12:BM51)</f>
        <v>0</v>
      </c>
      <c r="BN52" s="296">
        <f>BL52+BM52</f>
        <v>100</v>
      </c>
      <c r="BO52" s="294">
        <f>SUMPRODUCT($B$12:$B$51,BO12:BO51)</f>
        <v>0</v>
      </c>
      <c r="BP52" s="296">
        <f>BN52+BO52</f>
        <v>100</v>
      </c>
      <c r="BQ52" s="294">
        <f>SUMPRODUCT($B$12:$B$51,BQ12:BQ51)</f>
        <v>0</v>
      </c>
      <c r="BR52" s="296">
        <f>BP52+BQ52</f>
        <v>100</v>
      </c>
      <c r="BS52" s="294">
        <f>SUMPRODUCT($B$12:$B$51,BS12:BS51)</f>
        <v>0</v>
      </c>
      <c r="BT52" s="296">
        <f>BR52+BS52</f>
        <v>100</v>
      </c>
      <c r="BU52" s="294">
        <f>SUMPRODUCT($B$12:$B$51,BU12:BU51)</f>
        <v>0</v>
      </c>
      <c r="BV52" s="296">
        <f>BT52+BU52</f>
        <v>100</v>
      </c>
      <c r="BW52" s="294">
        <f>SUMPRODUCT($B$12:$B$51,BW12:BW51)</f>
        <v>0</v>
      </c>
      <c r="BX52" s="296">
        <f>BV52+BW52</f>
        <v>100</v>
      </c>
      <c r="BY52" s="294">
        <f>SUMPRODUCT($B$12:$B$51,BY12:BY51)</f>
        <v>0</v>
      </c>
      <c r="BZ52" s="86">
        <f t="shared" si="11"/>
        <v>100</v>
      </c>
      <c r="CB52" s="70">
        <f>SUM(CB12:CB51)</f>
        <v>0</v>
      </c>
      <c r="CC52" s="63"/>
    </row>
    <row r="53" spans="2:92" s="67" customFormat="1" ht="9.9499999999999993" customHeight="1">
      <c r="C53" s="75"/>
      <c r="D53" s="90" t="s">
        <v>122</v>
      </c>
      <c r="E53" s="835">
        <f>E57-E54-E55-E56</f>
        <v>6642.7099999994971</v>
      </c>
      <c r="F53" s="835"/>
      <c r="G53" s="835">
        <f>G57-G54-G55-G56</f>
        <v>6642.6900000000023</v>
      </c>
      <c r="H53" s="835"/>
      <c r="I53" s="835">
        <f>I57-I54-I55-I56</f>
        <v>6642.6900000000023</v>
      </c>
      <c r="J53" s="835"/>
      <c r="K53" s="835">
        <f>K57-K54-K55-K56</f>
        <v>7109.5599999999977</v>
      </c>
      <c r="L53" s="835"/>
      <c r="M53" s="835">
        <f>M57-M54-M55-M56</f>
        <v>0</v>
      </c>
      <c r="N53" s="835"/>
      <c r="O53" s="835">
        <f>O57-O54-O55-O56</f>
        <v>0</v>
      </c>
      <c r="P53" s="835"/>
      <c r="Q53" s="835">
        <f>Q57-Q54-Q55-Q56</f>
        <v>0</v>
      </c>
      <c r="R53" s="835"/>
      <c r="S53" s="835">
        <f>S57-S54-S55-S56</f>
        <v>0</v>
      </c>
      <c r="T53" s="835"/>
      <c r="U53" s="835">
        <f>U57-U54-U55-U56</f>
        <v>0</v>
      </c>
      <c r="V53" s="835"/>
      <c r="W53" s="835">
        <f>W57-W54-W55-W56</f>
        <v>0</v>
      </c>
      <c r="X53" s="835"/>
      <c r="Y53" s="835">
        <f>Y57-Y54-Y55-Y56</f>
        <v>0</v>
      </c>
      <c r="Z53" s="835"/>
      <c r="AA53" s="835">
        <f>AA57-AA54-AA55-AA56</f>
        <v>0</v>
      </c>
      <c r="AB53" s="835"/>
      <c r="AC53" s="90" t="s">
        <v>122</v>
      </c>
      <c r="AD53" s="835">
        <f>AD57-AD54-AD55-AD56</f>
        <v>0</v>
      </c>
      <c r="AE53" s="835"/>
      <c r="AF53" s="835">
        <f>AF57-AF54-AF55-AF56</f>
        <v>0</v>
      </c>
      <c r="AG53" s="835"/>
      <c r="AH53" s="835">
        <f>AH57-AH54-AH55-AH56</f>
        <v>0</v>
      </c>
      <c r="AI53" s="835"/>
      <c r="AJ53" s="835">
        <f>AJ57-AJ54-AJ55-AJ56</f>
        <v>0</v>
      </c>
      <c r="AK53" s="835"/>
      <c r="AL53" s="835">
        <f>AL57-AL54-AL55-AL56</f>
        <v>0</v>
      </c>
      <c r="AM53" s="835"/>
      <c r="AN53" s="835">
        <f>AN57-AN54-AN55-AN56</f>
        <v>0</v>
      </c>
      <c r="AO53" s="835"/>
      <c r="AP53" s="835">
        <f>AP57-AP54-AP55-AP56</f>
        <v>0</v>
      </c>
      <c r="AQ53" s="835"/>
      <c r="AR53" s="835">
        <f>AR57-AR54-AR55-AR56</f>
        <v>0</v>
      </c>
      <c r="AS53" s="835"/>
      <c r="AT53" s="835">
        <f>AT57-AT54-AT55-AT56</f>
        <v>0</v>
      </c>
      <c r="AU53" s="835"/>
      <c r="AV53" s="835">
        <f>AV57-AV54-AV55-AV56</f>
        <v>0</v>
      </c>
      <c r="AW53" s="835"/>
      <c r="AX53" s="835">
        <f>AX57-AX54-AX55-AX56</f>
        <v>0</v>
      </c>
      <c r="AY53" s="835"/>
      <c r="AZ53" s="835">
        <f>AZ57-AZ54-AZ55-AZ56</f>
        <v>0</v>
      </c>
      <c r="BA53" s="835"/>
      <c r="BB53" s="90" t="s">
        <v>122</v>
      </c>
      <c r="BC53" s="835">
        <f>BC57-BC54-BC55-BC56</f>
        <v>0</v>
      </c>
      <c r="BD53" s="835"/>
      <c r="BE53" s="835">
        <f>BE57-BE54-BE55-BE56</f>
        <v>0</v>
      </c>
      <c r="BF53" s="835"/>
      <c r="BG53" s="835">
        <f>BG57-BG54-BG55-BG56</f>
        <v>0</v>
      </c>
      <c r="BH53" s="835"/>
      <c r="BI53" s="835">
        <f>BI57-BI54-BI55-BI56</f>
        <v>0</v>
      </c>
      <c r="BJ53" s="835"/>
      <c r="BK53" s="835">
        <f>BK57-BK54-BK55-BK56</f>
        <v>0</v>
      </c>
      <c r="BL53" s="835"/>
      <c r="BM53" s="835">
        <f>BM57-BM54-BM55-BM56</f>
        <v>0</v>
      </c>
      <c r="BN53" s="835"/>
      <c r="BO53" s="835">
        <f>BO57-BO54-BO55-BO56</f>
        <v>0</v>
      </c>
      <c r="BP53" s="835"/>
      <c r="BQ53" s="835">
        <f>BQ57-BQ54-BQ55-BQ56</f>
        <v>0</v>
      </c>
      <c r="BR53" s="835"/>
      <c r="BS53" s="835">
        <f>BS57-BS54-BS55-BS56</f>
        <v>0</v>
      </c>
      <c r="BT53" s="835"/>
      <c r="BU53" s="835">
        <f>BU57-BU54-BU55-BU56</f>
        <v>0</v>
      </c>
      <c r="BV53" s="835"/>
      <c r="BW53" s="835">
        <f>BW57-BW54-BW55-BW56</f>
        <v>0</v>
      </c>
      <c r="BX53" s="835"/>
      <c r="BY53" s="835">
        <f>BY57-BY54-BY55-BY56</f>
        <v>0</v>
      </c>
      <c r="BZ53" s="835"/>
      <c r="CA53" s="75"/>
      <c r="CB53" s="479">
        <f>SUM(G53:BZ53)</f>
        <v>20394.940000000002</v>
      </c>
      <c r="CC53" s="75"/>
    </row>
    <row r="54" spans="2:92" s="67" customFormat="1" ht="9.9499999999999993" customHeight="1">
      <c r="C54" s="75"/>
      <c r="D54" s="90" t="s">
        <v>123</v>
      </c>
      <c r="E54" s="878">
        <f>'Q3'!AT50-CB54</f>
        <v>329226.0400000005</v>
      </c>
      <c r="F54" s="879"/>
      <c r="G54" s="878">
        <f>ROUND(SUMPRODUCT('Q3'!$AT$10:$AT$49,G12:G51)/100,2)</f>
        <v>329226.06</v>
      </c>
      <c r="H54" s="879"/>
      <c r="I54" s="878">
        <f>ROUND(SUMPRODUCT('Q3'!$AT$10:$AT$49,I12:I51)/100,2)</f>
        <v>329226.06</v>
      </c>
      <c r="J54" s="879"/>
      <c r="K54" s="878">
        <f>ROUND(SUMPRODUCT('Q3'!$AT$10:$AT$49,K12:K51)/100,2)</f>
        <v>352364.9</v>
      </c>
      <c r="L54" s="879"/>
      <c r="M54" s="878">
        <f>ROUND(SUMPRODUCT('Q3'!$AT$10:$AT$49,M12:M51)/100,2)</f>
        <v>0</v>
      </c>
      <c r="N54" s="879"/>
      <c r="O54" s="878">
        <f>ROUND(SUMPRODUCT('Q3'!$AT$10:$AT$49,O12:O51)/100,2)</f>
        <v>0</v>
      </c>
      <c r="P54" s="879"/>
      <c r="Q54" s="878">
        <f>ROUND(SUMPRODUCT('Q3'!$AT$10:$AT$49,Q12:Q51)/100,2)</f>
        <v>0</v>
      </c>
      <c r="R54" s="879"/>
      <c r="S54" s="878">
        <f>ROUND(SUMPRODUCT('Q3'!$AT$10:$AT$49,S12:S51)/100,2)</f>
        <v>0</v>
      </c>
      <c r="T54" s="879"/>
      <c r="U54" s="878">
        <f>ROUND(SUMPRODUCT('Q3'!$AT$10:$AT$49,U12:U51)/100,2)</f>
        <v>0</v>
      </c>
      <c r="V54" s="879"/>
      <c r="W54" s="878">
        <f>ROUND(SUMPRODUCT('Q3'!$AT$10:$AT$49,W12:W51)/100,2)</f>
        <v>0</v>
      </c>
      <c r="X54" s="879"/>
      <c r="Y54" s="878">
        <f>ROUND(SUMPRODUCT('Q3'!$AT$10:$AT$49,Y12:Y51)/100,2)</f>
        <v>0</v>
      </c>
      <c r="Z54" s="879"/>
      <c r="AA54" s="878">
        <f>ROUND(SUMPRODUCT('Q3'!$AT$10:$AT$49,AA12:AA51)/100,2)</f>
        <v>0</v>
      </c>
      <c r="AB54" s="879"/>
      <c r="AC54" s="90" t="s">
        <v>123</v>
      </c>
      <c r="AD54" s="878">
        <f>ROUND(SUMPRODUCT('Q3'!$AT$10:$AT$49,AD12:AD51)/100,2)</f>
        <v>0</v>
      </c>
      <c r="AE54" s="879"/>
      <c r="AF54" s="878">
        <f>ROUND(SUMPRODUCT('Q3'!$AT$10:$AT$49,AF12:AF51)/100,2)</f>
        <v>0</v>
      </c>
      <c r="AG54" s="879"/>
      <c r="AH54" s="878">
        <f>ROUND(SUMPRODUCT('Q3'!$AT$10:$AT$49,AH12:AH51)/100,2)</f>
        <v>0</v>
      </c>
      <c r="AI54" s="879"/>
      <c r="AJ54" s="878">
        <f>ROUND(SUMPRODUCT('Q3'!$AT$10:$AT$49,AJ12:AJ51)/100,2)</f>
        <v>0</v>
      </c>
      <c r="AK54" s="879"/>
      <c r="AL54" s="878">
        <f>ROUND(SUMPRODUCT('Q3'!$AT$10:$AT$49,AL12:AL51)/100,2)</f>
        <v>0</v>
      </c>
      <c r="AM54" s="879"/>
      <c r="AN54" s="878">
        <f>ROUND(SUMPRODUCT('Q3'!$AT$10:$AT$49,AN12:AN51)/100,2)</f>
        <v>0</v>
      </c>
      <c r="AO54" s="879"/>
      <c r="AP54" s="878">
        <f>ROUND(SUMPRODUCT('Q3'!$AT$10:$AT$49,AP12:AP51)/100,2)</f>
        <v>0</v>
      </c>
      <c r="AQ54" s="879"/>
      <c r="AR54" s="878">
        <f>ROUND(SUMPRODUCT('Q3'!$AT$10:$AT$49,AR12:AR51)/100,2)</f>
        <v>0</v>
      </c>
      <c r="AS54" s="879"/>
      <c r="AT54" s="878">
        <f>ROUND(SUMPRODUCT('Q3'!$AT$10:$AT$49,AT12:AT51)/100,2)</f>
        <v>0</v>
      </c>
      <c r="AU54" s="879"/>
      <c r="AV54" s="878">
        <f>ROUND(SUMPRODUCT('Q3'!$AT$10:$AT$49,AV12:AV51)/100,2)</f>
        <v>0</v>
      </c>
      <c r="AW54" s="879"/>
      <c r="AX54" s="878">
        <f>ROUND(SUMPRODUCT('Q3'!$AT$10:$AT$49,AX12:AX51)/100,2)</f>
        <v>0</v>
      </c>
      <c r="AY54" s="879"/>
      <c r="AZ54" s="878">
        <f>ROUND(SUMPRODUCT('Q3'!$AT$10:$AT$49,AZ12:AZ51)/100,2)</f>
        <v>0</v>
      </c>
      <c r="BA54" s="879"/>
      <c r="BB54" s="90" t="s">
        <v>123</v>
      </c>
      <c r="BC54" s="878">
        <f>ROUND(SUMPRODUCT('Q3'!$AT$10:$AT$49,BC12:BC51)/100,2)</f>
        <v>0</v>
      </c>
      <c r="BD54" s="879"/>
      <c r="BE54" s="878">
        <f>ROUND(SUMPRODUCT('Q3'!$AT$10:$AT$49,BE12:BE51)/100,2)</f>
        <v>0</v>
      </c>
      <c r="BF54" s="879"/>
      <c r="BG54" s="878">
        <f>ROUND(SUMPRODUCT('Q3'!$AT$10:$AT$49,BG12:BG51)/100,2)</f>
        <v>0</v>
      </c>
      <c r="BH54" s="879"/>
      <c r="BI54" s="878">
        <f>ROUND(SUMPRODUCT('Q3'!$AT$10:$AT$49,BI12:BI51)/100,2)</f>
        <v>0</v>
      </c>
      <c r="BJ54" s="879"/>
      <c r="BK54" s="878">
        <f>ROUND(SUMPRODUCT('Q3'!$AT$10:$AT$49,BK12:BK51)/100,2)</f>
        <v>0</v>
      </c>
      <c r="BL54" s="879"/>
      <c r="BM54" s="878">
        <f>ROUND(SUMPRODUCT('Q3'!$AT$10:$AT$49,BM12:BM51)/100,2)</f>
        <v>0</v>
      </c>
      <c r="BN54" s="879"/>
      <c r="BO54" s="878">
        <f>ROUND(SUMPRODUCT('Q3'!$AT$10:$AT$49,BO12:BO51)/100,2)</f>
        <v>0</v>
      </c>
      <c r="BP54" s="879"/>
      <c r="BQ54" s="878">
        <f>ROUND(SUMPRODUCT('Q3'!$AT$10:$AT$49,BQ12:BQ51)/100,2)</f>
        <v>0</v>
      </c>
      <c r="BR54" s="879"/>
      <c r="BS54" s="878">
        <f>ROUND(SUMPRODUCT('Q3'!$AT$10:$AT$49,BS12:BS51)/100,2)</f>
        <v>0</v>
      </c>
      <c r="BT54" s="879"/>
      <c r="BU54" s="878">
        <f>ROUND(SUMPRODUCT('Q3'!$AT$10:$AT$49,BU12:BU51)/100,2)</f>
        <v>0</v>
      </c>
      <c r="BV54" s="879"/>
      <c r="BW54" s="878">
        <f>ROUND(SUMPRODUCT('Q3'!$AT$10:$AT$49,BW12:BW51)/100,2)</f>
        <v>0</v>
      </c>
      <c r="BX54" s="879"/>
      <c r="BY54" s="878">
        <f>ROUND(SUMPRODUCT('Q3'!$AT$10:$AT$49,BY12:BY51)/100,2)</f>
        <v>0</v>
      </c>
      <c r="BZ54" s="879"/>
      <c r="CA54" s="75"/>
      <c r="CB54" s="479">
        <f>SUM(G54:BZ54)</f>
        <v>1010817.02</v>
      </c>
      <c r="CC54" s="75"/>
    </row>
    <row r="55" spans="2:92" s="67" customFormat="1" ht="9.9499999999999993" customHeight="1">
      <c r="C55" s="75"/>
      <c r="D55" s="90" t="s">
        <v>124</v>
      </c>
      <c r="E55" s="878">
        <f>'Q3'!BA50-CB55</f>
        <v>0</v>
      </c>
      <c r="F55" s="879"/>
      <c r="G55" s="878">
        <f>ROUND(SUMPRODUCT('Q3'!$BA$10:$BA$49,G12:G51)/100,2)</f>
        <v>0</v>
      </c>
      <c r="H55" s="879"/>
      <c r="I55" s="878">
        <f>ROUND(SUMPRODUCT('Q3'!$BA$10:$BA$49,I12:I51)/100,2)</f>
        <v>0</v>
      </c>
      <c r="J55" s="879"/>
      <c r="K55" s="878">
        <f>ROUND(SUMPRODUCT('Q3'!$BA$10:$BA$49,K12:K51)/100,2)</f>
        <v>0</v>
      </c>
      <c r="L55" s="879"/>
      <c r="M55" s="878">
        <f>ROUND(SUMPRODUCT('Q3'!$BA$10:$BA$49,M12:M51)/100,2)</f>
        <v>0</v>
      </c>
      <c r="N55" s="879"/>
      <c r="O55" s="878">
        <f>ROUND(SUMPRODUCT('Q3'!$BA$10:$BA$49,O12:O51)/100,2)</f>
        <v>0</v>
      </c>
      <c r="P55" s="879"/>
      <c r="Q55" s="878">
        <f>ROUND(SUMPRODUCT('Q3'!$BA$10:$BA$49,Q12:Q51)/100,2)</f>
        <v>0</v>
      </c>
      <c r="R55" s="879"/>
      <c r="S55" s="878">
        <f>ROUND(SUMPRODUCT('Q3'!$BA$10:$BA$49,S12:S51)/100,2)</f>
        <v>0</v>
      </c>
      <c r="T55" s="879"/>
      <c r="U55" s="878">
        <f>ROUND(SUMPRODUCT('Q3'!$BA$10:$BA$49,U12:U51)/100,2)</f>
        <v>0</v>
      </c>
      <c r="V55" s="879"/>
      <c r="W55" s="878">
        <f>ROUND(SUMPRODUCT('Q3'!$BA$10:$BA$49,W12:W51)/100,2)</f>
        <v>0</v>
      </c>
      <c r="X55" s="879"/>
      <c r="Y55" s="878">
        <f>ROUND(SUMPRODUCT('Q3'!$BA$10:$BA$49,Y12:Y51)/100,2)</f>
        <v>0</v>
      </c>
      <c r="Z55" s="879"/>
      <c r="AA55" s="878">
        <f>ROUND(SUMPRODUCT('Q3'!$BA$10:$BA$49,AA12:AA51)/100,2)</f>
        <v>0</v>
      </c>
      <c r="AB55" s="879"/>
      <c r="AC55" s="90" t="s">
        <v>124</v>
      </c>
      <c r="AD55" s="878">
        <f>ROUND(SUMPRODUCT('Q3'!$BA$10:$BA$49,AD12:AD51)/100,2)</f>
        <v>0</v>
      </c>
      <c r="AE55" s="879"/>
      <c r="AF55" s="878">
        <f>ROUND(SUMPRODUCT('Q3'!$BA$10:$BA$49,AF12:AF51)/100,2)</f>
        <v>0</v>
      </c>
      <c r="AG55" s="879"/>
      <c r="AH55" s="878">
        <f>ROUND(SUMPRODUCT('Q3'!$BA$10:$BA$49,AH12:AH51)/100,2)</f>
        <v>0</v>
      </c>
      <c r="AI55" s="879"/>
      <c r="AJ55" s="878">
        <f>ROUND(SUMPRODUCT('Q3'!$BA$10:$BA$49,AJ12:AJ51)/100,2)</f>
        <v>0</v>
      </c>
      <c r="AK55" s="879"/>
      <c r="AL55" s="878">
        <f>ROUND(SUMPRODUCT('Q3'!$BA$10:$BA$49,AL12:AL51)/100,2)</f>
        <v>0</v>
      </c>
      <c r="AM55" s="879"/>
      <c r="AN55" s="878">
        <f>ROUND(SUMPRODUCT('Q3'!$BA$10:$BA$49,AN12:AN51)/100,2)</f>
        <v>0</v>
      </c>
      <c r="AO55" s="879"/>
      <c r="AP55" s="878">
        <f>ROUND(SUMPRODUCT('Q3'!$BA$10:$BA$49,AP12:AP51)/100,2)</f>
        <v>0</v>
      </c>
      <c r="AQ55" s="879"/>
      <c r="AR55" s="878">
        <f>ROUND(SUMPRODUCT('Q3'!$BA$10:$BA$49,AR12:AR51)/100,2)</f>
        <v>0</v>
      </c>
      <c r="AS55" s="879"/>
      <c r="AT55" s="878">
        <f>ROUND(SUMPRODUCT('Q3'!$BA$10:$BA$49,AT12:AT51)/100,2)</f>
        <v>0</v>
      </c>
      <c r="AU55" s="879"/>
      <c r="AV55" s="878">
        <f>ROUND(SUMPRODUCT('Q3'!$BA$10:$BA$49,AV12:AV51)/100,2)</f>
        <v>0</v>
      </c>
      <c r="AW55" s="879"/>
      <c r="AX55" s="878">
        <f>ROUND(SUMPRODUCT('Q3'!$BA$10:$BA$49,AX12:AX51)/100,2)</f>
        <v>0</v>
      </c>
      <c r="AY55" s="879"/>
      <c r="AZ55" s="878">
        <f>ROUND(SUMPRODUCT('Q3'!$BA$10:$BA$49,AZ12:AZ51)/100,2)</f>
        <v>0</v>
      </c>
      <c r="BA55" s="879"/>
      <c r="BB55" s="90" t="s">
        <v>124</v>
      </c>
      <c r="BC55" s="878">
        <f>ROUND(SUMPRODUCT('Q3'!$BA$10:$BA$49,BC12:BC51)/100,2)</f>
        <v>0</v>
      </c>
      <c r="BD55" s="879"/>
      <c r="BE55" s="878">
        <f>ROUND(SUMPRODUCT('Q3'!$BA$10:$BA$49,BE12:BE51)/100,2)</f>
        <v>0</v>
      </c>
      <c r="BF55" s="879"/>
      <c r="BG55" s="878">
        <f>ROUND(SUMPRODUCT('Q3'!$BA$10:$BA$49,BG12:BG51)/100,2)</f>
        <v>0</v>
      </c>
      <c r="BH55" s="879"/>
      <c r="BI55" s="878">
        <f>ROUND(SUMPRODUCT('Q3'!$BA$10:$BA$49,BI12:BI51)/100,2)</f>
        <v>0</v>
      </c>
      <c r="BJ55" s="879"/>
      <c r="BK55" s="878">
        <f>ROUND(SUMPRODUCT('Q3'!$BA$10:$BA$49,BK12:BK51)/100,2)</f>
        <v>0</v>
      </c>
      <c r="BL55" s="879"/>
      <c r="BM55" s="878">
        <f>ROUND(SUMPRODUCT('Q3'!$BA$10:$BA$49,BM12:BM51)/100,2)</f>
        <v>0</v>
      </c>
      <c r="BN55" s="879"/>
      <c r="BO55" s="878">
        <f>ROUND(SUMPRODUCT('Q3'!$BA$10:$BA$49,BO12:BO51)/100,2)</f>
        <v>0</v>
      </c>
      <c r="BP55" s="879"/>
      <c r="BQ55" s="878">
        <f>ROUND(SUMPRODUCT('Q3'!$BA$10:$BA$49,BQ12:BQ51)/100,2)</f>
        <v>0</v>
      </c>
      <c r="BR55" s="879"/>
      <c r="BS55" s="878">
        <f>ROUND(SUMPRODUCT('Q3'!$BA$10:$BA$49,BS12:BS51)/100,2)</f>
        <v>0</v>
      </c>
      <c r="BT55" s="879"/>
      <c r="BU55" s="878">
        <f>ROUND(SUMPRODUCT('Q3'!$BA$10:$BA$49,BU12:BU51)/100,2)</f>
        <v>0</v>
      </c>
      <c r="BV55" s="879"/>
      <c r="BW55" s="878">
        <f>ROUND(SUMPRODUCT('Q3'!$BA$10:$BA$49,BW12:BW51)/100,2)</f>
        <v>0</v>
      </c>
      <c r="BX55" s="879"/>
      <c r="BY55" s="878">
        <f>ROUND(SUMPRODUCT('Q3'!$BA$10:$BA$49,BY12:BY51)/100,2)</f>
        <v>0</v>
      </c>
      <c r="BZ55" s="879"/>
      <c r="CA55" s="75"/>
      <c r="CB55" s="479">
        <f>SUM(G55:BZ55)</f>
        <v>0</v>
      </c>
      <c r="CC55" s="75"/>
    </row>
    <row r="56" spans="2:92" s="67" customFormat="1" ht="9.9499999999999993" customHeight="1">
      <c r="C56" s="75"/>
      <c r="D56" s="90" t="s">
        <v>125</v>
      </c>
      <c r="E56" s="878">
        <f>'Q3'!BH50-CB56</f>
        <v>0</v>
      </c>
      <c r="F56" s="879"/>
      <c r="G56" s="878">
        <f>ROUND(SUMPRODUCT('Q3'!$BH$10:$BH$49,G12:G51)/100,2)</f>
        <v>0</v>
      </c>
      <c r="H56" s="879"/>
      <c r="I56" s="878">
        <f>ROUND(SUMPRODUCT('Q3'!$BH$10:$BH$49,I12:I51)/100,2)</f>
        <v>0</v>
      </c>
      <c r="J56" s="879"/>
      <c r="K56" s="878">
        <f>ROUND(SUMPRODUCT('Q3'!$BH$10:$BH$49,K12:K51)/100,2)</f>
        <v>0</v>
      </c>
      <c r="L56" s="879"/>
      <c r="M56" s="878">
        <f>ROUND(SUMPRODUCT('Q3'!$BH$10:$BH$49,M12:M51)/100,2)</f>
        <v>0</v>
      </c>
      <c r="N56" s="879"/>
      <c r="O56" s="878">
        <f>ROUND(SUMPRODUCT('Q3'!$BH$10:$BH$49,O12:O51)/100,2)</f>
        <v>0</v>
      </c>
      <c r="P56" s="879"/>
      <c r="Q56" s="878">
        <f>ROUND(SUMPRODUCT('Q3'!$BH$10:$BH$49,Q12:Q51)/100,2)</f>
        <v>0</v>
      </c>
      <c r="R56" s="879"/>
      <c r="S56" s="878">
        <f>ROUND(SUMPRODUCT('Q3'!$BH$10:$BH$49,S12:S51)/100,2)</f>
        <v>0</v>
      </c>
      <c r="T56" s="879"/>
      <c r="U56" s="878">
        <f>ROUND(SUMPRODUCT('Q3'!$BH$10:$BH$49,U12:U51)/100,2)</f>
        <v>0</v>
      </c>
      <c r="V56" s="879"/>
      <c r="W56" s="878">
        <f>ROUND(SUMPRODUCT('Q3'!$BH$10:$BH$49,W12:W51)/100,2)</f>
        <v>0</v>
      </c>
      <c r="X56" s="879"/>
      <c r="Y56" s="878">
        <f>ROUND(SUMPRODUCT('Q3'!$BH$10:$BH$49,Y12:Y51)/100,2)</f>
        <v>0</v>
      </c>
      <c r="Z56" s="879"/>
      <c r="AA56" s="878">
        <f>ROUND(SUMPRODUCT('Q3'!$BH$10:$BH$49,AA12:AA51)/100,2)</f>
        <v>0</v>
      </c>
      <c r="AB56" s="879"/>
      <c r="AC56" s="90" t="s">
        <v>125</v>
      </c>
      <c r="AD56" s="878">
        <f>ROUND(SUMPRODUCT('Q3'!$BH$10:$BH$49,AD12:AD51)/100,2)</f>
        <v>0</v>
      </c>
      <c r="AE56" s="879"/>
      <c r="AF56" s="878">
        <f>ROUND(SUMPRODUCT('Q3'!$BH$10:$BH$49,AF12:AF51)/100,2)</f>
        <v>0</v>
      </c>
      <c r="AG56" s="879"/>
      <c r="AH56" s="878">
        <f>ROUND(SUMPRODUCT('Q3'!$BH$10:$BH$49,AH12:AH51)/100,2)</f>
        <v>0</v>
      </c>
      <c r="AI56" s="879"/>
      <c r="AJ56" s="878">
        <f>ROUND(SUMPRODUCT('Q3'!$BH$10:$BH$49,AJ12:AJ51)/100,2)</f>
        <v>0</v>
      </c>
      <c r="AK56" s="879"/>
      <c r="AL56" s="878">
        <f>ROUND(SUMPRODUCT('Q3'!$BH$10:$BH$49,AL12:AL51)/100,2)</f>
        <v>0</v>
      </c>
      <c r="AM56" s="879"/>
      <c r="AN56" s="878">
        <f>ROUND(SUMPRODUCT('Q3'!$BH$10:$BH$49,AN12:AN51)/100,2)</f>
        <v>0</v>
      </c>
      <c r="AO56" s="879"/>
      <c r="AP56" s="878">
        <f>ROUND(SUMPRODUCT('Q3'!$BH$10:$BH$49,AP12:AP51)/100,2)</f>
        <v>0</v>
      </c>
      <c r="AQ56" s="879"/>
      <c r="AR56" s="878">
        <f>ROUND(SUMPRODUCT('Q3'!$BH$10:$BH$49,AR12:AR51)/100,2)</f>
        <v>0</v>
      </c>
      <c r="AS56" s="879"/>
      <c r="AT56" s="878">
        <f>ROUND(SUMPRODUCT('Q3'!$BH$10:$BH$49,AT12:AT51)/100,2)</f>
        <v>0</v>
      </c>
      <c r="AU56" s="879"/>
      <c r="AV56" s="878">
        <f>ROUND(SUMPRODUCT('Q3'!$BH$10:$BH$49,AV12:AV51)/100,2)</f>
        <v>0</v>
      </c>
      <c r="AW56" s="879"/>
      <c r="AX56" s="878">
        <f>ROUND(SUMPRODUCT('Q3'!$BH$10:$BH$49,AX12:AX51)/100,2)</f>
        <v>0</v>
      </c>
      <c r="AY56" s="879"/>
      <c r="AZ56" s="878">
        <f>ROUND(SUMPRODUCT('Q3'!$BH$10:$BH$49,AZ12:AZ51)/100,2)</f>
        <v>0</v>
      </c>
      <c r="BA56" s="879"/>
      <c r="BB56" s="90" t="s">
        <v>125</v>
      </c>
      <c r="BC56" s="878">
        <f>ROUND(SUMPRODUCT('Q3'!$BH$10:$BH$49,BC12:BC51)/100,2)</f>
        <v>0</v>
      </c>
      <c r="BD56" s="879"/>
      <c r="BE56" s="878">
        <f>ROUND(SUMPRODUCT('Q3'!$BH$10:$BH$49,BE12:BE51)/100,2)</f>
        <v>0</v>
      </c>
      <c r="BF56" s="879"/>
      <c r="BG56" s="878">
        <f>ROUND(SUMPRODUCT('Q3'!$BH$10:$BH$49,BG12:BG51)/100,2)</f>
        <v>0</v>
      </c>
      <c r="BH56" s="879"/>
      <c r="BI56" s="878">
        <f>ROUND(SUMPRODUCT('Q3'!$BH$10:$BH$49,BI12:BI51)/100,2)</f>
        <v>0</v>
      </c>
      <c r="BJ56" s="879"/>
      <c r="BK56" s="878">
        <f>ROUND(SUMPRODUCT('Q3'!$BH$10:$BH$49,BK12:BK51)/100,2)</f>
        <v>0</v>
      </c>
      <c r="BL56" s="879"/>
      <c r="BM56" s="878">
        <f>ROUND(SUMPRODUCT('Q3'!$BH$10:$BH$49,BM12:BM51)/100,2)</f>
        <v>0</v>
      </c>
      <c r="BN56" s="879"/>
      <c r="BO56" s="878">
        <f>ROUND(SUMPRODUCT('Q3'!$BH$10:$BH$49,BO12:BO51)/100,2)</f>
        <v>0</v>
      </c>
      <c r="BP56" s="879"/>
      <c r="BQ56" s="878">
        <f>ROUND(SUMPRODUCT('Q3'!$BH$10:$BH$49,BQ12:BQ51)/100,2)</f>
        <v>0</v>
      </c>
      <c r="BR56" s="879"/>
      <c r="BS56" s="878">
        <f>ROUND(SUMPRODUCT('Q3'!$BH$10:$BH$49,BS12:BS51)/100,2)</f>
        <v>0</v>
      </c>
      <c r="BT56" s="879"/>
      <c r="BU56" s="878">
        <f>ROUND(SUMPRODUCT('Q3'!$BH$10:$BH$49,BU12:BU51)/100,2)</f>
        <v>0</v>
      </c>
      <c r="BV56" s="879"/>
      <c r="BW56" s="878">
        <f>ROUND(SUMPRODUCT('Q3'!$BH$10:$BH$49,BW12:BW51)/100,2)</f>
        <v>0</v>
      </c>
      <c r="BX56" s="879"/>
      <c r="BY56" s="878">
        <f>ROUND(SUMPRODUCT('Q3'!$BH$10:$BH$49,BY12:BY51)/100,2)</f>
        <v>0</v>
      </c>
      <c r="BZ56" s="879"/>
      <c r="CA56" s="75"/>
      <c r="CB56" s="479">
        <f>SUM(G56:BZ56)</f>
        <v>0</v>
      </c>
      <c r="CC56" s="75"/>
    </row>
    <row r="57" spans="2:92" s="67" customFormat="1" ht="9.9499999999999993" customHeight="1">
      <c r="C57" s="75"/>
      <c r="D57" s="77" t="s">
        <v>232</v>
      </c>
      <c r="E57" s="835">
        <f>'Q3'!BO50-CB57</f>
        <v>335868.75</v>
      </c>
      <c r="F57" s="835"/>
      <c r="G57" s="835">
        <f>ROUND(SUMPRODUCT('Q3'!$BO$10:$BO$49,G12:G51)/100,2)</f>
        <v>335868.75</v>
      </c>
      <c r="H57" s="835"/>
      <c r="I57" s="835">
        <f>ROUND(SUMPRODUCT('Q3'!$BO$10:$BO$49,I12:I51)/100,2)</f>
        <v>335868.75</v>
      </c>
      <c r="J57" s="835"/>
      <c r="K57" s="835">
        <f>ROUND(SUMPRODUCT('Q3'!$BO$10:$BO$49,K12:K51)/100,2)</f>
        <v>359474.46</v>
      </c>
      <c r="L57" s="835"/>
      <c r="M57" s="835">
        <f>ROUND(SUMPRODUCT('Q3'!$BO$10:$BO$49,M12:M51)/100,2)</f>
        <v>0</v>
      </c>
      <c r="N57" s="835"/>
      <c r="O57" s="835">
        <f>ROUND(SUMPRODUCT('Q3'!$BO$10:$BO$49,O12:O51)/100,2)</f>
        <v>0</v>
      </c>
      <c r="P57" s="835"/>
      <c r="Q57" s="835">
        <f>ROUND(SUMPRODUCT('Q3'!$BO$10:$BO$49,Q12:Q51)/100,2)</f>
        <v>0</v>
      </c>
      <c r="R57" s="835"/>
      <c r="S57" s="835">
        <f>ROUND(SUMPRODUCT('Q3'!$BO$10:$BO$49,S12:S51)/100,2)</f>
        <v>0</v>
      </c>
      <c r="T57" s="835"/>
      <c r="U57" s="835">
        <f>ROUND(SUMPRODUCT('Q3'!$BO$10:$BO$49,U12:U51)/100,2)</f>
        <v>0</v>
      </c>
      <c r="V57" s="835"/>
      <c r="W57" s="835">
        <f>ROUND(SUMPRODUCT('Q3'!$BO$10:$BO$49,W12:W51)/100,2)</f>
        <v>0</v>
      </c>
      <c r="X57" s="835"/>
      <c r="Y57" s="835">
        <f>ROUND(SUMPRODUCT('Q3'!$BO$10:$BO$49,Y12:Y51)/100,2)</f>
        <v>0</v>
      </c>
      <c r="Z57" s="835"/>
      <c r="AA57" s="835">
        <f>ROUND(SUMPRODUCT('Q3'!$BO$10:$BO$49,AA12:AA51)/100,2)</f>
        <v>0</v>
      </c>
      <c r="AB57" s="835"/>
      <c r="AC57" s="77" t="s">
        <v>232</v>
      </c>
      <c r="AD57" s="835">
        <f>ROUND(SUMPRODUCT('Q3'!$BO$10:$BO$49,AD12:AD51)/100,2)</f>
        <v>0</v>
      </c>
      <c r="AE57" s="835"/>
      <c r="AF57" s="835">
        <f>ROUND(SUMPRODUCT('Q3'!$BO$10:$BO$49,AF12:AF51)/100,2)</f>
        <v>0</v>
      </c>
      <c r="AG57" s="835"/>
      <c r="AH57" s="835">
        <f>ROUND(SUMPRODUCT('Q3'!$BO$10:$BO$49,AH12:AH51)/100,2)</f>
        <v>0</v>
      </c>
      <c r="AI57" s="835"/>
      <c r="AJ57" s="835">
        <f>ROUND(SUMPRODUCT('Q3'!$BO$10:$BO$49,AJ12:AJ51)/100,2)</f>
        <v>0</v>
      </c>
      <c r="AK57" s="835"/>
      <c r="AL57" s="835">
        <f>ROUND(SUMPRODUCT('Q3'!$BO$10:$BO$49,AL12:AL51)/100,2)</f>
        <v>0</v>
      </c>
      <c r="AM57" s="835"/>
      <c r="AN57" s="835">
        <f>ROUND(SUMPRODUCT('Q3'!$BO$10:$BO$49,AN12:AN51)/100,2)</f>
        <v>0</v>
      </c>
      <c r="AO57" s="835"/>
      <c r="AP57" s="835">
        <f>ROUND(SUMPRODUCT('Q3'!$BO$10:$BO$49,AP12:AP51)/100,2)</f>
        <v>0</v>
      </c>
      <c r="AQ57" s="835"/>
      <c r="AR57" s="835">
        <f>ROUND(SUMPRODUCT('Q3'!$BO$10:$BO$49,AR12:AR51)/100,2)</f>
        <v>0</v>
      </c>
      <c r="AS57" s="835"/>
      <c r="AT57" s="835">
        <f>ROUND(SUMPRODUCT('Q3'!$BO$10:$BO$49,AT12:AT51)/100,2)</f>
        <v>0</v>
      </c>
      <c r="AU57" s="835"/>
      <c r="AV57" s="835">
        <f>ROUND(SUMPRODUCT('Q3'!$BO$10:$BO$49,AV12:AV51)/100,2)</f>
        <v>0</v>
      </c>
      <c r="AW57" s="835"/>
      <c r="AX57" s="835">
        <f>ROUND(SUMPRODUCT('Q3'!$BO$10:$BO$49,AX12:AX51)/100,2)</f>
        <v>0</v>
      </c>
      <c r="AY57" s="835"/>
      <c r="AZ57" s="835">
        <f>ROUND(SUMPRODUCT('Q3'!$BO$10:$BO$49,AZ12:AZ51)/100,2)</f>
        <v>0</v>
      </c>
      <c r="BA57" s="835"/>
      <c r="BB57" s="77" t="s">
        <v>232</v>
      </c>
      <c r="BC57" s="835">
        <f>ROUND(SUMPRODUCT('Q3'!$BO$10:$BO$49,BC12:BC51)/100,2)</f>
        <v>0</v>
      </c>
      <c r="BD57" s="835"/>
      <c r="BE57" s="835">
        <f>ROUND(SUMPRODUCT('Q3'!$BO$10:$BO$49,BE12:BE51)/100,2)</f>
        <v>0</v>
      </c>
      <c r="BF57" s="835"/>
      <c r="BG57" s="835">
        <f>ROUND(SUMPRODUCT('Q3'!$BO$10:$BO$49,BG12:BG51)/100,2)</f>
        <v>0</v>
      </c>
      <c r="BH57" s="835"/>
      <c r="BI57" s="835">
        <f>ROUND(SUMPRODUCT('Q3'!$BO$10:$BO$49,BI12:BI51)/100,2)</f>
        <v>0</v>
      </c>
      <c r="BJ57" s="835"/>
      <c r="BK57" s="835">
        <f>ROUND(SUMPRODUCT('Q3'!$BO$10:$BO$49,BK12:BK51)/100,2)</f>
        <v>0</v>
      </c>
      <c r="BL57" s="835"/>
      <c r="BM57" s="835">
        <f>ROUND(SUMPRODUCT('Q3'!$BO$10:$BO$49,BM12:BM51)/100,2)</f>
        <v>0</v>
      </c>
      <c r="BN57" s="835"/>
      <c r="BO57" s="835">
        <f>ROUND(SUMPRODUCT('Q3'!$BO$10:$BO$49,BO12:BO51)/100,2)</f>
        <v>0</v>
      </c>
      <c r="BP57" s="835"/>
      <c r="BQ57" s="835">
        <f>ROUND(SUMPRODUCT('Q3'!$BO$10:$BO$49,BQ12:BQ51)/100,2)</f>
        <v>0</v>
      </c>
      <c r="BR57" s="835"/>
      <c r="BS57" s="835">
        <f>ROUND(SUMPRODUCT('Q3'!$BO$10:$BO$49,BS12:BS51)/100,2)</f>
        <v>0</v>
      </c>
      <c r="BT57" s="835"/>
      <c r="BU57" s="835">
        <f>ROUND(SUMPRODUCT('Q3'!$BO$10:$BO$49,BU12:BU51)/100,2)</f>
        <v>0</v>
      </c>
      <c r="BV57" s="835"/>
      <c r="BW57" s="835">
        <f>ROUND(SUMPRODUCT('Q3'!$BO$10:$BO$49,BW12:BW51)/100,2)</f>
        <v>0</v>
      </c>
      <c r="BX57" s="835"/>
      <c r="BY57" s="835">
        <f>ROUND(SUMPRODUCT('Q3'!$BO$10:$BO$49,BY12:BY51)/100,2)</f>
        <v>0</v>
      </c>
      <c r="BZ57" s="835"/>
      <c r="CA57" s="75"/>
      <c r="CB57" s="479">
        <f>SUM(G57:BZ57)</f>
        <v>1031211.96</v>
      </c>
      <c r="CC57" s="75"/>
    </row>
    <row r="59" spans="2:92" ht="9.9499999999999993" customHeight="1">
      <c r="D59" s="322"/>
      <c r="E59" s="322"/>
      <c r="F59" s="322"/>
      <c r="G59" s="322"/>
      <c r="H59" s="322"/>
      <c r="I59" s="322"/>
      <c r="J59" s="322"/>
      <c r="K59" s="8"/>
      <c r="L59" s="8"/>
      <c r="M59" s="322"/>
      <c r="N59" s="322"/>
      <c r="O59" s="322"/>
      <c r="P59" s="322"/>
      <c r="Q59" s="322"/>
      <c r="R59" s="322"/>
      <c r="S59" s="322"/>
      <c r="T59" s="8"/>
      <c r="U59" s="832">
        <f>'O3'!F2</f>
        <v>41813</v>
      </c>
      <c r="V59" s="832"/>
      <c r="W59" s="321"/>
      <c r="X59" s="321"/>
      <c r="Y59" s="321"/>
      <c r="Z59" s="321"/>
      <c r="AA59" s="63"/>
      <c r="AB59" s="63"/>
      <c r="AC59" s="322"/>
      <c r="AD59" s="322"/>
      <c r="AE59" s="322"/>
      <c r="AF59" s="322"/>
      <c r="AG59" s="322"/>
      <c r="AH59" s="322"/>
      <c r="AI59" s="322"/>
      <c r="AJ59" s="8"/>
      <c r="AK59" s="8"/>
      <c r="AL59" s="322"/>
      <c r="AM59" s="322"/>
      <c r="AN59" s="322"/>
      <c r="AO59" s="322"/>
      <c r="AP59" s="322"/>
      <c r="AQ59" s="322"/>
      <c r="AR59" s="322"/>
      <c r="AS59" s="8"/>
      <c r="AT59" s="832">
        <f>U59</f>
        <v>41813</v>
      </c>
      <c r="AU59" s="832"/>
      <c r="AV59" s="321"/>
      <c r="AW59" s="321"/>
      <c r="AX59" s="321"/>
      <c r="AY59" s="321"/>
      <c r="AZ59" s="63"/>
      <c r="BA59" s="63"/>
      <c r="BB59" s="322"/>
      <c r="BC59" s="322"/>
      <c r="BD59" s="322"/>
      <c r="BE59" s="322"/>
      <c r="BF59" s="322"/>
      <c r="BG59" s="322"/>
      <c r="BH59" s="322"/>
      <c r="BI59" s="8"/>
      <c r="BJ59" s="8"/>
      <c r="BK59" s="322"/>
      <c r="BL59" s="322"/>
      <c r="BM59" s="322"/>
      <c r="BN59" s="322"/>
      <c r="BO59" s="322"/>
      <c r="BP59" s="322"/>
      <c r="BQ59" s="322"/>
      <c r="BR59" s="8"/>
      <c r="BS59" s="832">
        <f>AT59</f>
        <v>41813</v>
      </c>
      <c r="BT59" s="832"/>
      <c r="BU59" s="321"/>
      <c r="BV59" s="321"/>
      <c r="BW59" s="321"/>
      <c r="BX59" s="321"/>
      <c r="BY59" s="63"/>
      <c r="BZ59" s="63"/>
      <c r="CA59" s="66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</row>
    <row r="60" spans="2:92" ht="9.9499999999999993" customHeight="1">
      <c r="D60" s="8" t="s">
        <v>205</v>
      </c>
      <c r="E60" s="8"/>
      <c r="F60" s="8"/>
      <c r="G60" s="8"/>
      <c r="H60" s="8"/>
      <c r="I60" s="8"/>
      <c r="J60" s="8"/>
      <c r="K60" s="8"/>
      <c r="L60" s="8"/>
      <c r="M60" s="8" t="s">
        <v>205</v>
      </c>
      <c r="N60" s="8"/>
      <c r="O60" s="8"/>
      <c r="P60" s="8"/>
      <c r="Q60" s="8"/>
      <c r="R60" s="8"/>
      <c r="S60" s="8"/>
      <c r="T60" s="8"/>
      <c r="U60" s="8"/>
      <c r="V60" s="8" t="s">
        <v>86</v>
      </c>
      <c r="W60" s="8"/>
      <c r="X60" s="8"/>
      <c r="Y60" s="8"/>
      <c r="Z60" s="8"/>
      <c r="AA60" s="63"/>
      <c r="AB60" s="63"/>
      <c r="AC60" s="8" t="s">
        <v>205</v>
      </c>
      <c r="AD60" s="8"/>
      <c r="AE60" s="8"/>
      <c r="AF60" s="8"/>
      <c r="AG60" s="8"/>
      <c r="AH60" s="8"/>
      <c r="AI60" s="8"/>
      <c r="AJ60" s="8"/>
      <c r="AK60" s="8"/>
      <c r="AL60" s="8" t="s">
        <v>205</v>
      </c>
      <c r="AM60" s="8"/>
      <c r="AN60" s="8"/>
      <c r="AO60" s="8"/>
      <c r="AP60" s="8"/>
      <c r="AQ60" s="8"/>
      <c r="AR60" s="8"/>
      <c r="AS60" s="8"/>
      <c r="AT60" s="8"/>
      <c r="AU60" s="8" t="s">
        <v>86</v>
      </c>
      <c r="AV60" s="8"/>
      <c r="AW60" s="8"/>
      <c r="AX60" s="8"/>
      <c r="AY60" s="8"/>
      <c r="AZ60" s="63"/>
      <c r="BA60" s="63"/>
      <c r="BB60" s="8" t="s">
        <v>205</v>
      </c>
      <c r="BC60" s="8"/>
      <c r="BD60" s="8"/>
      <c r="BE60" s="8"/>
      <c r="BF60" s="8"/>
      <c r="BG60" s="8"/>
      <c r="BH60" s="8"/>
      <c r="BI60" s="8"/>
      <c r="BJ60" s="8"/>
      <c r="BK60" s="8" t="s">
        <v>205</v>
      </c>
      <c r="BL60" s="8"/>
      <c r="BM60" s="8"/>
      <c r="BN60" s="8"/>
      <c r="BO60" s="8"/>
      <c r="BP60" s="8"/>
      <c r="BQ60" s="8"/>
      <c r="BR60" s="8"/>
      <c r="BS60" s="8"/>
      <c r="BT60" s="8" t="s">
        <v>86</v>
      </c>
      <c r="BU60" s="8"/>
      <c r="BV60" s="8"/>
      <c r="BW60" s="8"/>
      <c r="BX60" s="8"/>
      <c r="BY60" s="63"/>
      <c r="BZ60" s="63"/>
      <c r="CA60" s="66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</row>
    <row r="61" spans="2:92" ht="9.9499999999999993" customHeight="1">
      <c r="D61" s="7" t="s">
        <v>206</v>
      </c>
      <c r="E61" s="813"/>
      <c r="F61" s="813"/>
      <c r="G61" s="813"/>
      <c r="H61" s="813"/>
      <c r="I61" s="813"/>
      <c r="J61" s="813"/>
      <c r="K61" s="10"/>
      <c r="L61" s="10"/>
      <c r="M61" s="7" t="s">
        <v>206</v>
      </c>
      <c r="N61" s="2"/>
      <c r="O61" s="813"/>
      <c r="P61" s="813"/>
      <c r="Q61" s="813"/>
      <c r="R61" s="813"/>
      <c r="S61" s="813"/>
      <c r="T61" s="813"/>
      <c r="U61" s="10"/>
      <c r="V61" s="10"/>
      <c r="W61" s="10"/>
      <c r="X61" s="2"/>
      <c r="Y61" s="2"/>
      <c r="Z61" s="2"/>
      <c r="AA61" s="2"/>
      <c r="AB61" s="2"/>
      <c r="AC61" s="7" t="s">
        <v>206</v>
      </c>
      <c r="AD61" s="848">
        <f>E61</f>
        <v>0</v>
      </c>
      <c r="AE61" s="848"/>
      <c r="AF61" s="848"/>
      <c r="AG61" s="848"/>
      <c r="AH61" s="848"/>
      <c r="AI61" s="848"/>
      <c r="AJ61" s="10"/>
      <c r="AK61" s="10"/>
      <c r="AL61" s="7" t="s">
        <v>206</v>
      </c>
      <c r="AM61" s="2"/>
      <c r="AN61" s="848">
        <f>O61</f>
        <v>0</v>
      </c>
      <c r="AO61" s="848"/>
      <c r="AP61" s="848"/>
      <c r="AQ61" s="848"/>
      <c r="AR61" s="848"/>
      <c r="AS61" s="848"/>
      <c r="AT61" s="63"/>
      <c r="AU61" s="63"/>
      <c r="AV61" s="10"/>
      <c r="AW61" s="63"/>
      <c r="AX61" s="63"/>
      <c r="AY61" s="10"/>
      <c r="AZ61" s="10"/>
      <c r="BA61" s="16"/>
      <c r="BB61" s="7" t="s">
        <v>206</v>
      </c>
      <c r="BC61" s="848">
        <f>AD61</f>
        <v>0</v>
      </c>
      <c r="BD61" s="848"/>
      <c r="BE61" s="848"/>
      <c r="BF61" s="848"/>
      <c r="BG61" s="848"/>
      <c r="BH61" s="848"/>
      <c r="BI61" s="10"/>
      <c r="BJ61" s="10"/>
      <c r="BK61" s="7" t="s">
        <v>206</v>
      </c>
      <c r="BL61" s="2"/>
      <c r="BM61" s="848">
        <f>AN61</f>
        <v>0</v>
      </c>
      <c r="BN61" s="848"/>
      <c r="BO61" s="848"/>
      <c r="BP61" s="848"/>
      <c r="BQ61" s="848"/>
      <c r="BR61" s="848"/>
      <c r="BS61" s="66"/>
      <c r="BT61" s="66"/>
      <c r="BU61" s="66"/>
      <c r="BV61" s="66"/>
      <c r="BW61" s="66"/>
      <c r="BX61" s="66"/>
      <c r="BY61" s="66"/>
      <c r="BZ61" s="66"/>
      <c r="CA61" s="66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</row>
    <row r="62" spans="2:92" ht="9.9499999999999993" customHeight="1"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66"/>
      <c r="R62" s="66"/>
      <c r="S62" s="66"/>
      <c r="T62" s="66"/>
      <c r="U62" s="92"/>
      <c r="V62" s="92"/>
      <c r="W62" s="92"/>
      <c r="X62" s="92"/>
      <c r="Y62" s="92"/>
      <c r="Z62" s="92"/>
      <c r="AA62" s="92"/>
      <c r="AB62" s="92"/>
      <c r="AD62" s="92"/>
      <c r="AE62" s="92"/>
      <c r="AF62" s="92"/>
      <c r="AG62" s="92"/>
      <c r="AH62" s="66"/>
      <c r="AI62" s="66"/>
      <c r="AJ62" s="66"/>
      <c r="AK62" s="66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66"/>
      <c r="AY62" s="66"/>
      <c r="AZ62" s="66"/>
      <c r="BA62" s="66"/>
      <c r="BC62" s="92"/>
      <c r="BD62" s="92"/>
      <c r="BE62" s="92"/>
      <c r="BF62" s="92"/>
      <c r="BG62" s="66"/>
      <c r="BH62" s="66"/>
      <c r="BI62" s="66"/>
      <c r="BJ62" s="66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66"/>
      <c r="BX62" s="66"/>
      <c r="BY62" s="66"/>
      <c r="BZ62" s="66"/>
      <c r="CA62" s="66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</row>
    <row r="63" spans="2:92" ht="9.9499999999999993" customHeight="1"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66"/>
      <c r="R63" s="66"/>
      <c r="S63" s="66"/>
      <c r="T63" s="66"/>
      <c r="U63" s="92"/>
      <c r="V63" s="92"/>
      <c r="W63" s="92"/>
      <c r="X63" s="92"/>
      <c r="Y63" s="92"/>
      <c r="Z63" s="92"/>
      <c r="AA63" s="92"/>
      <c r="AB63" s="92"/>
      <c r="AD63" s="92"/>
      <c r="AE63" s="92"/>
      <c r="AF63" s="92"/>
      <c r="AG63" s="92"/>
      <c r="AH63" s="66"/>
      <c r="AI63" s="66"/>
      <c r="AJ63" s="66"/>
      <c r="AK63" s="66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66"/>
      <c r="AY63" s="66"/>
      <c r="AZ63" s="66"/>
      <c r="BA63" s="66"/>
      <c r="BC63" s="92"/>
      <c r="BD63" s="92"/>
      <c r="BE63" s="92"/>
      <c r="BF63" s="92"/>
      <c r="BG63" s="66"/>
      <c r="BH63" s="66"/>
      <c r="BI63" s="66"/>
      <c r="BJ63" s="66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66"/>
      <c r="BX63" s="66"/>
      <c r="BY63" s="66"/>
      <c r="BZ63" s="66"/>
      <c r="CA63" s="66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</row>
    <row r="64" spans="2:92" ht="9.9499999999999993" customHeight="1">
      <c r="D64" s="94"/>
      <c r="AC64" s="270"/>
      <c r="BB64" s="94"/>
    </row>
    <row r="65" spans="2:92" ht="9.9499999999999993" hidden="1" customHeight="1">
      <c r="E65" s="92"/>
      <c r="F65" s="95">
        <f>IF(ABS(F52-100)&gt;0.01,1,0)</f>
        <v>1</v>
      </c>
      <c r="G65" s="95"/>
      <c r="H65" s="95">
        <f>IF(ABS(H52-100)&gt;0.01,1,0)</f>
        <v>1</v>
      </c>
      <c r="I65" s="95"/>
      <c r="J65" s="95">
        <f>IF(ABS(J52-100)&gt;0.01,1,0)</f>
        <v>1</v>
      </c>
      <c r="K65" s="95"/>
      <c r="L65" s="95">
        <f>IF(ABS(L52-100)&gt;0.01,1,0)</f>
        <v>0</v>
      </c>
      <c r="M65" s="95"/>
      <c r="N65" s="95">
        <f>IF(ABS(N52-100)&gt;0.01,1,0)</f>
        <v>0</v>
      </c>
      <c r="O65" s="95"/>
      <c r="P65" s="95">
        <f>IF(ABS(P52-100)&gt;0.01,1,0)</f>
        <v>0</v>
      </c>
      <c r="Q65" s="95"/>
      <c r="R65" s="95">
        <f>IF(ABS(R52-100)&gt;0.01,1,0)</f>
        <v>0</v>
      </c>
      <c r="S65" s="95"/>
      <c r="T65" s="95">
        <f>IF(ABS(T52-100)&gt;0.01,1,0)</f>
        <v>0</v>
      </c>
      <c r="U65" s="95"/>
      <c r="V65" s="95">
        <f>IF(ABS(V52-100)&gt;0.01,1,0)</f>
        <v>0</v>
      </c>
      <c r="W65" s="95"/>
      <c r="X65" s="95">
        <f>IF(ABS(X52-100)&gt;0.01,1,0)</f>
        <v>0</v>
      </c>
      <c r="Y65" s="95"/>
      <c r="Z65" s="95">
        <f>IF(ABS(Z52-100)&gt;0.01,1,0)</f>
        <v>0</v>
      </c>
      <c r="AA65" s="95"/>
      <c r="AB65" s="95">
        <f>IF(ABS(AB52-100)&gt;0.01,1,0)</f>
        <v>0</v>
      </c>
      <c r="AC65" s="66"/>
      <c r="AD65" s="95"/>
      <c r="AE65" s="95">
        <f>IF(ABS(AE52-100)&gt;0.01,1,0)</f>
        <v>0</v>
      </c>
      <c r="AF65" s="95"/>
      <c r="AG65" s="95">
        <f>IF(ABS(AG52-100)&gt;0.01,1,0)</f>
        <v>0</v>
      </c>
      <c r="AH65" s="95"/>
      <c r="AI65" s="95">
        <f>IF(ABS(AI52-100)&gt;0.01,1,0)</f>
        <v>0</v>
      </c>
      <c r="AJ65" s="95"/>
      <c r="AK65" s="95">
        <f>IF(ABS(AK52-100)&gt;0.01,1,0)</f>
        <v>0</v>
      </c>
      <c r="AL65" s="95"/>
      <c r="AM65" s="95">
        <f>IF(ABS(AM52-100)&gt;0.01,1,0)</f>
        <v>0</v>
      </c>
      <c r="AN65" s="95"/>
      <c r="AO65" s="95">
        <f>IF(ABS(AO52-100)&gt;0.01,1,0)</f>
        <v>0</v>
      </c>
      <c r="AP65" s="95"/>
      <c r="AQ65" s="95">
        <f>IF(ABS(AQ52-100)&gt;0.01,1,0)</f>
        <v>0</v>
      </c>
      <c r="AR65" s="95"/>
      <c r="AS65" s="95">
        <f>IF(ABS(AS52-100)&gt;0.01,1,0)</f>
        <v>0</v>
      </c>
      <c r="AT65" s="95"/>
      <c r="AU65" s="95">
        <f>IF(ABS(AU52-100)&gt;0.01,1,0)</f>
        <v>0</v>
      </c>
      <c r="AV65" s="95"/>
      <c r="AW65" s="95">
        <f>IF(ABS(AW52-100)&gt;0.01,1,0)</f>
        <v>0</v>
      </c>
      <c r="AX65" s="95"/>
      <c r="AY65" s="95">
        <f>IF(ABS(AY52-100)&gt;0.01,1,0)</f>
        <v>0</v>
      </c>
      <c r="AZ65" s="95"/>
      <c r="BA65" s="95">
        <f>IF(ABS(BA52-100)&gt;0.01,1,0)</f>
        <v>0</v>
      </c>
      <c r="BB65" s="66"/>
      <c r="BC65" s="95"/>
      <c r="BD65" s="95">
        <f>IF(ABS(BD52-100)&gt;0.01,1,0)</f>
        <v>0</v>
      </c>
      <c r="BE65" s="95"/>
      <c r="BF65" s="95">
        <f>IF(ABS(BF52-100)&gt;0.01,1,0)</f>
        <v>0</v>
      </c>
      <c r="BG65" s="95"/>
      <c r="BH65" s="95">
        <f>IF(ABS(BH52-100)&gt;0.01,1,0)</f>
        <v>0</v>
      </c>
      <c r="BI65" s="95"/>
      <c r="BJ65" s="95">
        <f>IF(ABS(BJ52-100)&gt;0.01,1,0)</f>
        <v>0</v>
      </c>
      <c r="BK65" s="95"/>
      <c r="BL65" s="95">
        <f>IF(ABS(BL52-100)&gt;0.01,1,0)</f>
        <v>0</v>
      </c>
      <c r="BM65" s="95"/>
      <c r="BN65" s="95">
        <f>IF(ABS(BN52-100)&gt;0.01,1,0)</f>
        <v>0</v>
      </c>
      <c r="BO65" s="95"/>
      <c r="BP65" s="95">
        <f>IF(ABS(BP52-100)&gt;0.01,1,0)</f>
        <v>0</v>
      </c>
      <c r="BQ65" s="95"/>
      <c r="BR65" s="95">
        <f>IF(ABS(BR52-100)&gt;0.01,1,0)</f>
        <v>0</v>
      </c>
      <c r="BS65" s="95"/>
      <c r="BT65" s="95">
        <f>IF(ABS(BT52-100)&gt;0.01,1,0)</f>
        <v>0</v>
      </c>
      <c r="BU65" s="95"/>
      <c r="BV65" s="95">
        <f>IF(ABS(BV52-100)&gt;0.01,1,0)</f>
        <v>0</v>
      </c>
      <c r="BW65" s="95"/>
      <c r="BX65" s="95">
        <f>IF(ABS(BX52-100)&gt;0.01,1,0)</f>
        <v>0</v>
      </c>
      <c r="BY65" s="95"/>
      <c r="BZ65" s="95">
        <f>IF(ABS(BZ52-100)&gt;0.01,1,0)</f>
        <v>0</v>
      </c>
      <c r="CA65" s="66"/>
      <c r="CB65" s="92"/>
      <c r="CC65" s="95">
        <f>SUM(E65:BZ65)+1</f>
        <v>4</v>
      </c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</row>
    <row r="66" spans="2:92" ht="9.9499999999999993" hidden="1" customHeight="1">
      <c r="B66" s="70" t="s">
        <v>438</v>
      </c>
      <c r="C66" s="876">
        <f>'O4'!AS2</f>
        <v>0</v>
      </c>
      <c r="D66" s="876"/>
      <c r="E66" s="876">
        <f>DATE(C69,C68+1,C67)</f>
        <v>31</v>
      </c>
      <c r="F66" s="876"/>
      <c r="G66" s="876">
        <f>DATE(E69,E68+1,E67)</f>
        <v>62</v>
      </c>
      <c r="H66" s="876"/>
      <c r="I66" s="876">
        <f>DATE(G69,G68+1,G67)</f>
        <v>93</v>
      </c>
      <c r="J66" s="876"/>
      <c r="K66" s="876">
        <f>DATE(I69,I68+1,I67)</f>
        <v>123</v>
      </c>
      <c r="L66" s="876"/>
      <c r="M66" s="876">
        <f>DATE(K69,K68+1,K67)</f>
        <v>154</v>
      </c>
      <c r="N66" s="876"/>
      <c r="O66" s="876">
        <f>DATE(M69,M68+1,M67)</f>
        <v>184</v>
      </c>
      <c r="P66" s="876"/>
      <c r="Q66" s="876">
        <f>DATE(O69,O68+1,O67)</f>
        <v>215</v>
      </c>
      <c r="R66" s="876"/>
      <c r="S66" s="876">
        <f>DATE(Q69,Q68+1,Q67)</f>
        <v>246</v>
      </c>
      <c r="T66" s="876"/>
      <c r="U66" s="876">
        <f>DATE(S69,S68+1,S67)</f>
        <v>276</v>
      </c>
      <c r="V66" s="876"/>
      <c r="W66" s="876">
        <f>DATE(U69,U68+1,U67)</f>
        <v>307</v>
      </c>
      <c r="X66" s="876"/>
      <c r="Y66" s="876">
        <f>DATE(W69,W68+1,W67)</f>
        <v>337</v>
      </c>
      <c r="Z66" s="876"/>
      <c r="AA66" s="876">
        <f>DATE(Y69,Y68+1,Y67)</f>
        <v>368</v>
      </c>
      <c r="AB66" s="876"/>
      <c r="AC66" s="93"/>
      <c r="AD66" s="876">
        <f>DATE(AA69,AA68+1,AA67)</f>
        <v>399</v>
      </c>
      <c r="AE66" s="876"/>
      <c r="AF66" s="876">
        <f>DATE(AD69,AD68+1,AD67)</f>
        <v>427</v>
      </c>
      <c r="AG66" s="876"/>
      <c r="AH66" s="876">
        <f>DATE(AF69,AF68+1,AF67)</f>
        <v>458</v>
      </c>
      <c r="AI66" s="876"/>
      <c r="AJ66" s="876">
        <f>DATE(AH69,AH68+1,AH67)</f>
        <v>488</v>
      </c>
      <c r="AK66" s="876"/>
      <c r="AL66" s="876">
        <f>DATE(AJ69,AJ68+1,AJ67)</f>
        <v>519</v>
      </c>
      <c r="AM66" s="876"/>
      <c r="AN66" s="876">
        <f>DATE(AL69,AL68+1,AL67)</f>
        <v>549</v>
      </c>
      <c r="AO66" s="876"/>
      <c r="AP66" s="876">
        <f>DATE(AN69,AN68+1,AN67)</f>
        <v>580</v>
      </c>
      <c r="AQ66" s="876"/>
      <c r="AR66" s="876">
        <f>DATE(AP69,AP68+1,AP67)</f>
        <v>611</v>
      </c>
      <c r="AS66" s="876"/>
      <c r="AT66" s="876">
        <f>DATE(AR69,AR68+1,AR67)</f>
        <v>641</v>
      </c>
      <c r="AU66" s="876"/>
      <c r="AV66" s="876">
        <f>DATE(AT69,AT68+1,AT67)</f>
        <v>672</v>
      </c>
      <c r="AW66" s="876"/>
      <c r="AX66" s="876">
        <f>DATE(AV69,AV68+1,AV67)</f>
        <v>702</v>
      </c>
      <c r="AY66" s="876"/>
      <c r="AZ66" s="876">
        <f>DATE(AX69,AX68+1,AX67)</f>
        <v>733</v>
      </c>
      <c r="BA66" s="876"/>
      <c r="BB66" s="272"/>
      <c r="BC66" s="876">
        <f>DATE(AZ69,AZ68+1,AZ67)</f>
        <v>764</v>
      </c>
      <c r="BD66" s="876"/>
      <c r="BE66" s="876">
        <f>DATE(BC69,BC68+1,BC67)</f>
        <v>792</v>
      </c>
      <c r="BF66" s="876"/>
      <c r="BG66" s="876">
        <f>DATE(BE69,BE68+1,BE67)</f>
        <v>823</v>
      </c>
      <c r="BH66" s="876"/>
      <c r="BI66" s="876">
        <f>DATE(BG69,BG68+1,BG67)</f>
        <v>853</v>
      </c>
      <c r="BJ66" s="876"/>
      <c r="BK66" s="876">
        <f>DATE(BI69,BI68+1,BI67)</f>
        <v>884</v>
      </c>
      <c r="BL66" s="876"/>
      <c r="BM66" s="876">
        <f>DATE(BK69,BK68+1,BK67)</f>
        <v>914</v>
      </c>
      <c r="BN66" s="876"/>
      <c r="BO66" s="876">
        <f>DATE(BM69,BM68+1,BM67)</f>
        <v>945</v>
      </c>
      <c r="BP66" s="876"/>
      <c r="BQ66" s="876">
        <f>DATE(BO69,BO68+1,BO67)</f>
        <v>976</v>
      </c>
      <c r="BR66" s="876"/>
      <c r="BS66" s="876">
        <f>DATE(BQ69,BQ68+1,BQ67)</f>
        <v>1006</v>
      </c>
      <c r="BT66" s="876"/>
      <c r="BU66" s="876">
        <f>DATE(BS69,BS68+1,BS67)</f>
        <v>1037</v>
      </c>
      <c r="BV66" s="876"/>
      <c r="BW66" s="876">
        <f>DATE(BU69,BU68+1,BU67)</f>
        <v>1067</v>
      </c>
      <c r="BX66" s="876"/>
      <c r="BY66" s="876">
        <f>DATE(BW69,BW68+1,BW67)</f>
        <v>1098</v>
      </c>
      <c r="BZ66" s="876"/>
      <c r="CA66" s="876">
        <f>DATE(BY69,BY68+1,BY67)</f>
        <v>1129</v>
      </c>
      <c r="CB66" s="876"/>
    </row>
    <row r="67" spans="2:92" ht="9.9499999999999993" hidden="1" customHeight="1">
      <c r="B67" s="70" t="s">
        <v>439</v>
      </c>
      <c r="C67" s="880">
        <f>DAY(C66)</f>
        <v>0</v>
      </c>
      <c r="D67" s="880"/>
      <c r="E67" s="880">
        <f>DAY(E66)</f>
        <v>31</v>
      </c>
      <c r="F67" s="880"/>
      <c r="G67" s="880">
        <f>DAY(G66)</f>
        <v>2</v>
      </c>
      <c r="H67" s="880"/>
      <c r="I67" s="880">
        <f>DAY(I66)</f>
        <v>2</v>
      </c>
      <c r="J67" s="880"/>
      <c r="K67" s="880">
        <f>DAY(K66)</f>
        <v>2</v>
      </c>
      <c r="L67" s="880"/>
      <c r="M67" s="880">
        <f>DAY(M66)</f>
        <v>2</v>
      </c>
      <c r="N67" s="880"/>
      <c r="O67" s="880">
        <f>DAY(O66)</f>
        <v>2</v>
      </c>
      <c r="P67" s="880"/>
      <c r="Q67" s="880">
        <f>DAY(Q66)</f>
        <v>2</v>
      </c>
      <c r="R67" s="880"/>
      <c r="S67" s="880">
        <f>DAY(S66)</f>
        <v>2</v>
      </c>
      <c r="T67" s="880"/>
      <c r="U67" s="880">
        <f>DAY(U66)</f>
        <v>2</v>
      </c>
      <c r="V67" s="880"/>
      <c r="W67" s="880">
        <f>DAY(W66)</f>
        <v>2</v>
      </c>
      <c r="X67" s="880"/>
      <c r="Y67" s="880">
        <f>DAY(Y66)</f>
        <v>2</v>
      </c>
      <c r="Z67" s="880"/>
      <c r="AA67" s="880">
        <f>DAY(AA66)</f>
        <v>2</v>
      </c>
      <c r="AB67" s="880"/>
      <c r="AC67" s="93"/>
      <c r="AD67" s="880">
        <f>DAY(AD66)</f>
        <v>2</v>
      </c>
      <c r="AE67" s="880"/>
      <c r="AF67" s="880">
        <f>DAY(AF66)</f>
        <v>2</v>
      </c>
      <c r="AG67" s="880"/>
      <c r="AH67" s="880">
        <f>DAY(AH66)</f>
        <v>2</v>
      </c>
      <c r="AI67" s="880"/>
      <c r="AJ67" s="880">
        <f>DAY(AJ66)</f>
        <v>2</v>
      </c>
      <c r="AK67" s="880"/>
      <c r="AL67" s="880">
        <f>DAY(AL66)</f>
        <v>2</v>
      </c>
      <c r="AM67" s="880"/>
      <c r="AN67" s="880">
        <f>DAY(AN66)</f>
        <v>2</v>
      </c>
      <c r="AO67" s="880"/>
      <c r="AP67" s="880">
        <f>DAY(AP66)</f>
        <v>2</v>
      </c>
      <c r="AQ67" s="880"/>
      <c r="AR67" s="880">
        <f>DAY(AR66)</f>
        <v>2</v>
      </c>
      <c r="AS67" s="880"/>
      <c r="AT67" s="880">
        <f>DAY(AT66)</f>
        <v>2</v>
      </c>
      <c r="AU67" s="880"/>
      <c r="AV67" s="880">
        <f>DAY(AV66)</f>
        <v>2</v>
      </c>
      <c r="AW67" s="880"/>
      <c r="AX67" s="880">
        <f>DAY(AX66)</f>
        <v>2</v>
      </c>
      <c r="AY67" s="880"/>
      <c r="AZ67" s="880">
        <f>DAY(AZ66)</f>
        <v>2</v>
      </c>
      <c r="BA67" s="880"/>
      <c r="BB67" s="273"/>
      <c r="BC67" s="880">
        <f>DAY(BC66)</f>
        <v>2</v>
      </c>
      <c r="BD67" s="880"/>
      <c r="BE67" s="880">
        <f>DAY(BE66)</f>
        <v>2</v>
      </c>
      <c r="BF67" s="880"/>
      <c r="BG67" s="880">
        <f>DAY(BG66)</f>
        <v>2</v>
      </c>
      <c r="BH67" s="880"/>
      <c r="BI67" s="880">
        <f>DAY(BI66)</f>
        <v>2</v>
      </c>
      <c r="BJ67" s="880"/>
      <c r="BK67" s="880">
        <f>DAY(BK66)</f>
        <v>2</v>
      </c>
      <c r="BL67" s="880"/>
      <c r="BM67" s="880">
        <f>DAY(BM66)</f>
        <v>2</v>
      </c>
      <c r="BN67" s="880"/>
      <c r="BO67" s="880">
        <f>DAY(BO66)</f>
        <v>2</v>
      </c>
      <c r="BP67" s="880"/>
      <c r="BQ67" s="880">
        <f>DAY(BQ66)</f>
        <v>2</v>
      </c>
      <c r="BR67" s="880"/>
      <c r="BS67" s="880">
        <f>DAY(BS66)</f>
        <v>2</v>
      </c>
      <c r="BT67" s="880"/>
      <c r="BU67" s="880">
        <f>DAY(BU66)</f>
        <v>2</v>
      </c>
      <c r="BV67" s="880"/>
      <c r="BW67" s="880">
        <f>DAY(BW66)</f>
        <v>2</v>
      </c>
      <c r="BX67" s="880"/>
      <c r="BY67" s="880">
        <f>DAY(BY66)</f>
        <v>2</v>
      </c>
      <c r="BZ67" s="880"/>
      <c r="CA67" s="880">
        <f>DAY(CA66)</f>
        <v>2</v>
      </c>
      <c r="CB67" s="880"/>
    </row>
    <row r="68" spans="2:92" ht="9.9499999999999993" hidden="1" customHeight="1">
      <c r="B68" s="70" t="s">
        <v>192</v>
      </c>
      <c r="C68" s="880">
        <f>MONTH(C66)</f>
        <v>1</v>
      </c>
      <c r="D68" s="880"/>
      <c r="E68" s="880">
        <f>MONTH(E66)</f>
        <v>1</v>
      </c>
      <c r="F68" s="880"/>
      <c r="G68" s="880">
        <f>MONTH(G66)</f>
        <v>3</v>
      </c>
      <c r="H68" s="880"/>
      <c r="I68" s="880">
        <f>MONTH(I66)</f>
        <v>4</v>
      </c>
      <c r="J68" s="880"/>
      <c r="K68" s="880">
        <f>MONTH(K66)</f>
        <v>5</v>
      </c>
      <c r="L68" s="880"/>
      <c r="M68" s="880">
        <f>MONTH(M66)</f>
        <v>6</v>
      </c>
      <c r="N68" s="880"/>
      <c r="O68" s="880">
        <f>MONTH(O66)</f>
        <v>7</v>
      </c>
      <c r="P68" s="880"/>
      <c r="Q68" s="880">
        <f>MONTH(Q66)</f>
        <v>8</v>
      </c>
      <c r="R68" s="880"/>
      <c r="S68" s="880">
        <f>MONTH(S66)</f>
        <v>9</v>
      </c>
      <c r="T68" s="880"/>
      <c r="U68" s="880">
        <f>MONTH(U66)</f>
        <v>10</v>
      </c>
      <c r="V68" s="880"/>
      <c r="W68" s="880">
        <f>MONTH(W66)</f>
        <v>11</v>
      </c>
      <c r="X68" s="880"/>
      <c r="Y68" s="880">
        <f>MONTH(Y66)</f>
        <v>12</v>
      </c>
      <c r="Z68" s="880"/>
      <c r="AA68" s="880">
        <f>MONTH(AA66)</f>
        <v>1</v>
      </c>
      <c r="AB68" s="880"/>
      <c r="AC68" s="93"/>
      <c r="AD68" s="880">
        <f>MONTH(AD66)</f>
        <v>2</v>
      </c>
      <c r="AE68" s="880"/>
      <c r="AF68" s="880">
        <f>MONTH(AF66)</f>
        <v>3</v>
      </c>
      <c r="AG68" s="880"/>
      <c r="AH68" s="880">
        <f>MONTH(AH66)</f>
        <v>4</v>
      </c>
      <c r="AI68" s="880"/>
      <c r="AJ68" s="880">
        <f>MONTH(AJ66)</f>
        <v>5</v>
      </c>
      <c r="AK68" s="880"/>
      <c r="AL68" s="880">
        <f>MONTH(AL66)</f>
        <v>6</v>
      </c>
      <c r="AM68" s="880"/>
      <c r="AN68" s="880">
        <f>MONTH(AN66)</f>
        <v>7</v>
      </c>
      <c r="AO68" s="880"/>
      <c r="AP68" s="880">
        <f>MONTH(AP66)</f>
        <v>8</v>
      </c>
      <c r="AQ68" s="880"/>
      <c r="AR68" s="880">
        <f>MONTH(AR66)</f>
        <v>9</v>
      </c>
      <c r="AS68" s="880"/>
      <c r="AT68" s="880">
        <f>MONTH(AT66)</f>
        <v>10</v>
      </c>
      <c r="AU68" s="880"/>
      <c r="AV68" s="880">
        <f>MONTH(AV66)</f>
        <v>11</v>
      </c>
      <c r="AW68" s="880"/>
      <c r="AX68" s="880">
        <f>MONTH(AX66)</f>
        <v>12</v>
      </c>
      <c r="AY68" s="880"/>
      <c r="AZ68" s="880">
        <f>MONTH(AZ66)</f>
        <v>1</v>
      </c>
      <c r="BA68" s="880"/>
      <c r="BB68" s="273"/>
      <c r="BC68" s="880">
        <f>MONTH(BC66)</f>
        <v>2</v>
      </c>
      <c r="BD68" s="880"/>
      <c r="BE68" s="880">
        <f>MONTH(BE66)</f>
        <v>3</v>
      </c>
      <c r="BF68" s="880"/>
      <c r="BG68" s="880">
        <f>MONTH(BG66)</f>
        <v>4</v>
      </c>
      <c r="BH68" s="880"/>
      <c r="BI68" s="880">
        <f>MONTH(BI66)</f>
        <v>5</v>
      </c>
      <c r="BJ68" s="880"/>
      <c r="BK68" s="880">
        <f>MONTH(BK66)</f>
        <v>6</v>
      </c>
      <c r="BL68" s="880"/>
      <c r="BM68" s="880">
        <f>MONTH(BM66)</f>
        <v>7</v>
      </c>
      <c r="BN68" s="880"/>
      <c r="BO68" s="880">
        <f>MONTH(BO66)</f>
        <v>8</v>
      </c>
      <c r="BP68" s="880"/>
      <c r="BQ68" s="880">
        <f>MONTH(BQ66)</f>
        <v>9</v>
      </c>
      <c r="BR68" s="880"/>
      <c r="BS68" s="880">
        <f>MONTH(BS66)</f>
        <v>10</v>
      </c>
      <c r="BT68" s="880"/>
      <c r="BU68" s="880">
        <f>MONTH(BU66)</f>
        <v>11</v>
      </c>
      <c r="BV68" s="880"/>
      <c r="BW68" s="880">
        <f>MONTH(BW66)</f>
        <v>12</v>
      </c>
      <c r="BX68" s="880"/>
      <c r="BY68" s="880">
        <f>MONTH(BY66)</f>
        <v>1</v>
      </c>
      <c r="BZ68" s="880"/>
      <c r="CA68" s="880">
        <f>MONTH(CA66)</f>
        <v>2</v>
      </c>
      <c r="CB68" s="880"/>
    </row>
    <row r="69" spans="2:92" ht="12.95" hidden="1" customHeight="1">
      <c r="B69" s="70" t="s">
        <v>440</v>
      </c>
      <c r="C69" s="877">
        <f>YEAR(C66)</f>
        <v>1900</v>
      </c>
      <c r="D69" s="877"/>
      <c r="E69" s="877">
        <f>YEAR(E66)</f>
        <v>1900</v>
      </c>
      <c r="F69" s="877"/>
      <c r="G69" s="880">
        <f>YEAR(G66)</f>
        <v>1900</v>
      </c>
      <c r="H69" s="880"/>
      <c r="I69" s="880">
        <f>YEAR(I66)</f>
        <v>1900</v>
      </c>
      <c r="J69" s="880"/>
      <c r="K69" s="880">
        <f>YEAR(K66)</f>
        <v>1900</v>
      </c>
      <c r="L69" s="880"/>
      <c r="M69" s="880">
        <f>YEAR(M66)</f>
        <v>1900</v>
      </c>
      <c r="N69" s="880"/>
      <c r="O69" s="880">
        <f>YEAR(O66)</f>
        <v>1900</v>
      </c>
      <c r="P69" s="880"/>
      <c r="Q69" s="880">
        <f>YEAR(Q66)</f>
        <v>1900</v>
      </c>
      <c r="R69" s="880"/>
      <c r="S69" s="880">
        <f>YEAR(S66)</f>
        <v>1900</v>
      </c>
      <c r="T69" s="880"/>
      <c r="U69" s="880">
        <f>YEAR(U66)</f>
        <v>1900</v>
      </c>
      <c r="V69" s="880"/>
      <c r="W69" s="880">
        <f>YEAR(W66)</f>
        <v>1900</v>
      </c>
      <c r="X69" s="880"/>
      <c r="Y69" s="880">
        <f>YEAR(Y66)</f>
        <v>1900</v>
      </c>
      <c r="Z69" s="880"/>
      <c r="AA69" s="880">
        <f>YEAR(AA66)</f>
        <v>1901</v>
      </c>
      <c r="AB69" s="880"/>
      <c r="AC69" s="93"/>
      <c r="AD69" s="880">
        <f>YEAR(AD66)</f>
        <v>1901</v>
      </c>
      <c r="AE69" s="880"/>
      <c r="AF69" s="880">
        <f>YEAR(AF66)</f>
        <v>1901</v>
      </c>
      <c r="AG69" s="880"/>
      <c r="AH69" s="880">
        <f>YEAR(AH66)</f>
        <v>1901</v>
      </c>
      <c r="AI69" s="880"/>
      <c r="AJ69" s="880">
        <f>YEAR(AJ66)</f>
        <v>1901</v>
      </c>
      <c r="AK69" s="880"/>
      <c r="AL69" s="880">
        <f>YEAR(AL66)</f>
        <v>1901</v>
      </c>
      <c r="AM69" s="880"/>
      <c r="AN69" s="880">
        <f>YEAR(AN66)</f>
        <v>1901</v>
      </c>
      <c r="AO69" s="880"/>
      <c r="AP69" s="880">
        <f>YEAR(AP66)</f>
        <v>1901</v>
      </c>
      <c r="AQ69" s="880"/>
      <c r="AR69" s="880">
        <f>YEAR(AR66)</f>
        <v>1901</v>
      </c>
      <c r="AS69" s="880"/>
      <c r="AT69" s="880">
        <f>YEAR(AT66)</f>
        <v>1901</v>
      </c>
      <c r="AU69" s="880"/>
      <c r="AV69" s="880">
        <f>YEAR(AV66)</f>
        <v>1901</v>
      </c>
      <c r="AW69" s="880"/>
      <c r="AX69" s="880">
        <f>YEAR(AX66)</f>
        <v>1901</v>
      </c>
      <c r="AY69" s="880"/>
      <c r="AZ69" s="880">
        <f>YEAR(AZ66)</f>
        <v>1902</v>
      </c>
      <c r="BA69" s="880"/>
      <c r="BB69" s="273"/>
      <c r="BC69" s="880">
        <f>YEAR(BC66)</f>
        <v>1902</v>
      </c>
      <c r="BD69" s="880"/>
      <c r="BE69" s="880">
        <f>YEAR(BE66)</f>
        <v>1902</v>
      </c>
      <c r="BF69" s="880"/>
      <c r="BG69" s="880">
        <f>YEAR(BG66)</f>
        <v>1902</v>
      </c>
      <c r="BH69" s="880"/>
      <c r="BI69" s="880">
        <f>YEAR(BI66)</f>
        <v>1902</v>
      </c>
      <c r="BJ69" s="880"/>
      <c r="BK69" s="880">
        <f>YEAR(BK66)</f>
        <v>1902</v>
      </c>
      <c r="BL69" s="880"/>
      <c r="BM69" s="880">
        <f>YEAR(BM66)</f>
        <v>1902</v>
      </c>
      <c r="BN69" s="880"/>
      <c r="BO69" s="880">
        <f>YEAR(BO66)</f>
        <v>1902</v>
      </c>
      <c r="BP69" s="880"/>
      <c r="BQ69" s="880">
        <f>YEAR(BQ66)</f>
        <v>1902</v>
      </c>
      <c r="BR69" s="880"/>
      <c r="BS69" s="880">
        <f>YEAR(BS66)</f>
        <v>1902</v>
      </c>
      <c r="BT69" s="880"/>
      <c r="BU69" s="880">
        <f>YEAR(BU66)</f>
        <v>1902</v>
      </c>
      <c r="BV69" s="880"/>
      <c r="BW69" s="880">
        <f>YEAR(BW66)</f>
        <v>1902</v>
      </c>
      <c r="BX69" s="880"/>
      <c r="BY69" s="880">
        <f>YEAR(BY66)</f>
        <v>1903</v>
      </c>
      <c r="BZ69" s="880"/>
      <c r="CA69" s="880">
        <f>YEAR(CA66)</f>
        <v>1903</v>
      </c>
      <c r="CB69" s="880"/>
    </row>
    <row r="70" spans="2:92" ht="12.95" hidden="1" customHeight="1">
      <c r="B70" s="556">
        <f>'Q4'!BW50</f>
        <v>10.481692774379065</v>
      </c>
      <c r="C70" s="877">
        <f>IF(C66&lt;='O4'!$Z$2,IF('O4'!$Z$2&lt;E66,1,0),0)</f>
        <v>1</v>
      </c>
      <c r="D70" s="877"/>
      <c r="E70" s="877">
        <f>IF(E66&lt;='O4'!$Z$2,IF('O4'!$Z$2&lt;G66,1,0),0)</f>
        <v>0</v>
      </c>
      <c r="F70" s="877"/>
      <c r="G70" s="877">
        <f>IF(G66&lt;='O4'!$Z$2,IF('O4'!$Z$2&lt;I66,1,0),0)</f>
        <v>0</v>
      </c>
      <c r="H70" s="877"/>
      <c r="I70" s="877">
        <f>IF(I66&lt;='O4'!$Z$2,IF('O4'!$Z$2&lt;K66,1,0),0)</f>
        <v>0</v>
      </c>
      <c r="J70" s="877"/>
      <c r="K70" s="877">
        <f>IF(K66&lt;='O4'!$Z$2,IF('O4'!$Z$2&lt;M66,1,0),0)</f>
        <v>0</v>
      </c>
      <c r="L70" s="877"/>
      <c r="M70" s="877">
        <f>IF(M66&lt;='O4'!$Z$2,IF('O4'!$Z$2&lt;O66,1,0),0)</f>
        <v>0</v>
      </c>
      <c r="N70" s="877"/>
      <c r="O70" s="877">
        <f>IF(O66&lt;='O4'!$Z$2,IF('O4'!$Z$2&lt;Q66,1,0),0)</f>
        <v>0</v>
      </c>
      <c r="P70" s="877"/>
      <c r="Q70" s="877">
        <f>IF(Q66&lt;='O4'!$Z$2,IF('O4'!$Z$2&lt;S66,1,0),0)</f>
        <v>0</v>
      </c>
      <c r="R70" s="877"/>
      <c r="S70" s="877">
        <f>IF(S66&lt;='O4'!$Z$2,IF('O4'!$Z$2&lt;U66,1,0),0)</f>
        <v>0</v>
      </c>
      <c r="T70" s="877"/>
      <c r="U70" s="877">
        <f>IF(U66&lt;='O4'!$Z$2,IF('O4'!$Z$2&lt;W66,1,0),0)</f>
        <v>0</v>
      </c>
      <c r="V70" s="877"/>
      <c r="W70" s="877">
        <f>IF(W66&lt;='O4'!$Z$2,IF('O4'!$Z$2&lt;Y66,1,0),0)</f>
        <v>0</v>
      </c>
      <c r="X70" s="877"/>
      <c r="Y70" s="877">
        <f>IF(Y66&lt;='O4'!$Z$2,IF('O4'!$Z$2&lt;AA66,1,0),0)</f>
        <v>0</v>
      </c>
      <c r="Z70" s="877"/>
      <c r="AA70" s="877">
        <f>IF(AA66&lt;='O4'!$Z$2,IF('O4'!$Z$2&lt;AD66,1,0),0)</f>
        <v>0</v>
      </c>
      <c r="AB70" s="877"/>
      <c r="AC70" s="271"/>
      <c r="AD70" s="877">
        <f>IF(AD66&lt;='O4'!$Z$2,IF('O4'!$Z$2&lt;AF66,1,0),0)</f>
        <v>0</v>
      </c>
      <c r="AE70" s="877"/>
      <c r="AF70" s="877">
        <f>IF(AF66&lt;='O4'!$Z$2,IF('O4'!$Z$2&lt;AH66,1,0),0)</f>
        <v>0</v>
      </c>
      <c r="AG70" s="877"/>
      <c r="AH70" s="877">
        <f>IF(AH66&lt;='O4'!$Z$2,IF('O4'!$Z$2&lt;AJ66,1,0),0)</f>
        <v>0</v>
      </c>
      <c r="AI70" s="877"/>
      <c r="AJ70" s="877">
        <f>IF(AJ66&lt;='O4'!$Z$2,IF('O4'!$Z$2&lt;AL66,1,0),0)</f>
        <v>0</v>
      </c>
      <c r="AK70" s="877"/>
      <c r="AL70" s="877">
        <f>IF(AL66&lt;='O4'!$Z$2,IF('O4'!$Z$2&lt;AN66,1,0),0)</f>
        <v>0</v>
      </c>
      <c r="AM70" s="877"/>
      <c r="AN70" s="877">
        <f>IF(AN66&lt;='O4'!$Z$2,IF('O4'!$Z$2&lt;AP66,1,0),0)</f>
        <v>0</v>
      </c>
      <c r="AO70" s="877"/>
      <c r="AP70" s="877">
        <f>IF(AP66&lt;='O4'!$Z$2,IF('O4'!$Z$2&lt;AR66,1,0),0)</f>
        <v>0</v>
      </c>
      <c r="AQ70" s="877"/>
      <c r="AR70" s="877">
        <f>IF(AR66&lt;='O4'!$Z$2,IF('O4'!$Z$2&lt;AT66,1,0),0)</f>
        <v>0</v>
      </c>
      <c r="AS70" s="877"/>
      <c r="AT70" s="877">
        <f>IF(AT66&lt;='O4'!$Z$2,IF('O4'!$Z$2&lt;AV66,1,0),0)</f>
        <v>0</v>
      </c>
      <c r="AU70" s="877"/>
      <c r="AV70" s="877">
        <f>IF(AV66&lt;='O4'!$Z$2,IF('O4'!$Z$2&lt;AX66,1,0),0)</f>
        <v>0</v>
      </c>
      <c r="AW70" s="877"/>
      <c r="AX70" s="877">
        <f>IF(AX66&lt;='O4'!$Z$2,IF('O4'!$Z$2&lt;AZ66,1,0),0)</f>
        <v>0</v>
      </c>
      <c r="AY70" s="877"/>
      <c r="AZ70" s="877">
        <f>IF(AZ66&lt;='O4'!$Z$2,IF('O4'!$Z$2&lt;BC66,1,0),0)</f>
        <v>0</v>
      </c>
      <c r="BA70" s="877"/>
      <c r="BB70" s="271"/>
      <c r="BC70" s="877">
        <f>IF(BC66&lt;='O4'!$Z$2,IF('O4'!$Z$2&lt;BE66,1,0),0)</f>
        <v>0</v>
      </c>
      <c r="BD70" s="877"/>
      <c r="BE70" s="877">
        <f>IF(BE66&lt;='O4'!$Z$2,IF('O4'!$Z$2&lt;BG66,1,0),0)</f>
        <v>0</v>
      </c>
      <c r="BF70" s="877"/>
      <c r="BG70" s="877">
        <f>IF(BG66&lt;='O4'!$Z$2,IF('O4'!$Z$2&lt;BI66,1,0),0)</f>
        <v>0</v>
      </c>
      <c r="BH70" s="877"/>
      <c r="BI70" s="877">
        <f>IF(BI66&lt;='O4'!$Z$2,IF('O4'!$Z$2&lt;BK66,1,0),0)</f>
        <v>0</v>
      </c>
      <c r="BJ70" s="877"/>
      <c r="BK70" s="877">
        <f>IF(BK66&lt;='O4'!$Z$2,IF('O4'!$Z$2&lt;BM66,1,0),0)</f>
        <v>0</v>
      </c>
      <c r="BL70" s="877"/>
      <c r="BM70" s="877">
        <f>IF(BM66&lt;='O4'!$Z$2,IF('O4'!$Z$2&lt;BO66,1,0),0)</f>
        <v>0</v>
      </c>
      <c r="BN70" s="877"/>
      <c r="BO70" s="877">
        <f>IF(BO66&lt;='O4'!$Z$2,IF('O4'!$Z$2&lt;BQ66,1,0),0)</f>
        <v>0</v>
      </c>
      <c r="BP70" s="877"/>
      <c r="BQ70" s="877">
        <f>IF(BQ66&lt;='O4'!$Z$2,IF('O4'!$Z$2&lt;BS66,1,0),0)</f>
        <v>0</v>
      </c>
      <c r="BR70" s="877"/>
      <c r="BS70" s="877">
        <f>IF(BS66&lt;='O4'!$Z$2,IF('O4'!$Z$2&lt;BU66,1,0),0)</f>
        <v>0</v>
      </c>
      <c r="BT70" s="877"/>
      <c r="BU70" s="877">
        <f>IF(BU66&lt;='O4'!$Z$2,IF('O4'!$Z$2&lt;BW66,1,0),0)</f>
        <v>0</v>
      </c>
      <c r="BV70" s="877"/>
      <c r="BW70" s="877">
        <f>IF(BW66&lt;='O4'!$Z$2,IF('O4'!$Z$2&lt;BY66,1,0),0)</f>
        <v>0</v>
      </c>
      <c r="BX70" s="877"/>
      <c r="BY70" s="877">
        <f>IF(BY66&lt;='O4'!$Z$2,IF('O4'!$Z$2&lt;CA66,1,0),0)</f>
        <v>0</v>
      </c>
      <c r="BZ70" s="877"/>
      <c r="CA70" s="2"/>
      <c r="CB70" s="2"/>
      <c r="CC70" s="2"/>
    </row>
    <row r="71" spans="2:92" s="2" customFormat="1" ht="9.9499999999999993" hidden="1" customHeight="1">
      <c r="C71" s="877">
        <f>IF(C66&lt;='O4'!$Z$2,IF('O4'!$Z$2&lt;E66,0,0),0)</f>
        <v>0</v>
      </c>
      <c r="D71" s="877"/>
      <c r="E71" s="877">
        <f>IF(E66&lt;='O4'!$Z$2,IF('O4'!$Z$2&lt;G66,F10,0),0)</f>
        <v>0</v>
      </c>
      <c r="F71" s="877"/>
      <c r="G71" s="877">
        <f>IF(G66&lt;='O4'!$Z$2,IF('O4'!$Z$2&lt;I66,H10,0),0)</f>
        <v>0</v>
      </c>
      <c r="H71" s="877"/>
      <c r="I71" s="877">
        <f>IF(I66&lt;='O4'!$Z$2,IF('O4'!$Z$2&lt;K66,J10,0),0)</f>
        <v>0</v>
      </c>
      <c r="J71" s="877"/>
      <c r="K71" s="877">
        <f>IF(K66&lt;='O4'!$Z$2,IF('O4'!$Z$2&lt;M66,L10,0),0)</f>
        <v>0</v>
      </c>
      <c r="L71" s="877"/>
      <c r="M71" s="877">
        <f>IF(M66&lt;='O4'!$Z$2,IF('O4'!$Z$2&lt;O66,N10,0),0)</f>
        <v>0</v>
      </c>
      <c r="N71" s="877"/>
      <c r="O71" s="877">
        <f>IF(O66&lt;='O4'!$Z$2,IF('O4'!$Z$2&lt;Q66,P10,0),0)</f>
        <v>0</v>
      </c>
      <c r="P71" s="877"/>
      <c r="Q71" s="877">
        <f>IF(Q66&lt;='O4'!$Z$2,IF('O4'!$Z$2&lt;S66,R10,0),0)</f>
        <v>0</v>
      </c>
      <c r="R71" s="877"/>
      <c r="S71" s="877">
        <f>IF(S66&lt;='O4'!$Z$2,IF('O4'!$Z$2&lt;U66,T10,0),0)</f>
        <v>0</v>
      </c>
      <c r="T71" s="877"/>
      <c r="U71" s="877">
        <f>IF(U66&lt;='O4'!$Z$2,IF('O4'!$Z$2&lt;W66,V10,0),0)</f>
        <v>0</v>
      </c>
      <c r="V71" s="877"/>
      <c r="W71" s="877">
        <f>IF(W66&lt;='O4'!$Z$2,IF('O4'!$Z$2&lt;Y66,X10,0),0)</f>
        <v>0</v>
      </c>
      <c r="X71" s="877"/>
      <c r="Y71" s="877">
        <f>IF(Y66&lt;='O4'!$Z$2,IF('O4'!$Z$2&lt;AA66,Z10,0),0)</f>
        <v>0</v>
      </c>
      <c r="Z71" s="877"/>
      <c r="AA71" s="877">
        <f>IF(AA66&lt;='O4'!$Z$2,IF('O4'!$Z$2&lt;AD66,AB10,0),0)</f>
        <v>0</v>
      </c>
      <c r="AB71" s="877"/>
      <c r="AC71" s="271"/>
      <c r="AD71" s="877">
        <f>IF(AD66&lt;='O4'!$Z$2,IF('O4'!$Z$2&lt;AF66,AE10,0),0)</f>
        <v>0</v>
      </c>
      <c r="AE71" s="877"/>
      <c r="AF71" s="877">
        <f>IF(AF66&lt;='O4'!$Z$2,IF('O4'!$Z$2&lt;AH66,AG10,0),0)</f>
        <v>0</v>
      </c>
      <c r="AG71" s="877"/>
      <c r="AH71" s="877">
        <f>IF(AH66&lt;='O4'!$Z$2,IF('O4'!$Z$2&lt;AJ66,AI10,0),0)</f>
        <v>0</v>
      </c>
      <c r="AI71" s="877"/>
      <c r="AJ71" s="877">
        <f>IF(AJ66&lt;='O4'!$Z$2,IF('O4'!$Z$2&lt;AL66,AK10,0),0)</f>
        <v>0</v>
      </c>
      <c r="AK71" s="877"/>
      <c r="AL71" s="877">
        <f>IF(AL66&lt;='O4'!$Z$2,IF('O4'!$Z$2&lt;AN66,AM10,0),0)</f>
        <v>0</v>
      </c>
      <c r="AM71" s="877"/>
      <c r="AN71" s="877">
        <f>IF(AN66&lt;='O4'!$Z$2,IF('O4'!$Z$2&lt;AP66,AO10,0),0)</f>
        <v>0</v>
      </c>
      <c r="AO71" s="877"/>
      <c r="AP71" s="877">
        <f>IF(AP66&lt;='O4'!$Z$2,IF('O4'!$Z$2&lt;AR66,AQ10,0),0)</f>
        <v>0</v>
      </c>
      <c r="AQ71" s="877"/>
      <c r="AR71" s="877">
        <f>IF(AR66&lt;='O4'!$Z$2,IF('O4'!$Z$2&lt;AT66,AS10,0),0)</f>
        <v>0</v>
      </c>
      <c r="AS71" s="877"/>
      <c r="AT71" s="877">
        <f>IF(AT66&lt;='O4'!$Z$2,IF('O4'!$Z$2&lt;AV66,AU10,0),0)</f>
        <v>0</v>
      </c>
      <c r="AU71" s="877"/>
      <c r="AV71" s="877">
        <f>IF(AV66&lt;='O4'!$Z$2,IF('O4'!$Z$2&lt;AX66,AW10,0),0)</f>
        <v>0</v>
      </c>
      <c r="AW71" s="877"/>
      <c r="AX71" s="877">
        <f>IF(AX66&lt;='O4'!$Z$2,IF('O4'!$Z$2&lt;AZ66,AY10,0),0)</f>
        <v>0</v>
      </c>
      <c r="AY71" s="877"/>
      <c r="AZ71" s="877">
        <f>IF(AZ66&lt;='O4'!$Z$2,IF('O4'!$Z$2&lt;BC66,BA10,0),0)</f>
        <v>0</v>
      </c>
      <c r="BA71" s="877"/>
      <c r="BB71" s="271"/>
      <c r="BC71" s="877">
        <f>IF(BC66&lt;='O4'!$Z$2,IF('O4'!$Z$2&lt;BE66,BD10,0),0)</f>
        <v>0</v>
      </c>
      <c r="BD71" s="877"/>
      <c r="BE71" s="877">
        <f>IF(BE66&lt;='O4'!$Z$2,IF('O4'!$Z$2&lt;BG66,BF10,0),0)</f>
        <v>0</v>
      </c>
      <c r="BF71" s="877"/>
      <c r="BG71" s="877">
        <f>IF(BG66&lt;='O4'!$Z$2,IF('O4'!$Z$2&lt;BI66,BH10,0),0)</f>
        <v>0</v>
      </c>
      <c r="BH71" s="877"/>
      <c r="BI71" s="877">
        <f>IF(BI66&lt;='O4'!$Z$2,IF('O4'!$Z$2&lt;BK66,BJ10,0),0)</f>
        <v>0</v>
      </c>
      <c r="BJ71" s="877"/>
      <c r="BK71" s="877">
        <f>IF(BK66&lt;='O4'!$Z$2,IF('O4'!$Z$2&lt;BM66,BL10,0),0)</f>
        <v>0</v>
      </c>
      <c r="BL71" s="877"/>
      <c r="BM71" s="877">
        <f>IF(BM66&lt;='O4'!$Z$2,IF('O4'!$Z$2&lt;BO66,BN10,0),0)</f>
        <v>0</v>
      </c>
      <c r="BN71" s="877"/>
      <c r="BO71" s="877">
        <f>IF(BO66&lt;='O4'!$Z$2,IF('O4'!$Z$2&lt;BQ66,BP10,0),0)</f>
        <v>0</v>
      </c>
      <c r="BP71" s="877"/>
      <c r="BQ71" s="877">
        <f>IF(BQ66&lt;='O4'!$Z$2,IF('O4'!$Z$2&lt;BS66,BR10,0),0)</f>
        <v>0</v>
      </c>
      <c r="BR71" s="877"/>
      <c r="BS71" s="877">
        <f>IF(BS66&lt;='O4'!$Z$2,IF('O4'!$Z$2&lt;BU66,BT10,0),0)</f>
        <v>0</v>
      </c>
      <c r="BT71" s="877"/>
      <c r="BU71" s="877">
        <f>IF(BU66&lt;='O4'!$Z$2,IF('O4'!$Z$2&lt;BW66,BV10,0),0)</f>
        <v>0</v>
      </c>
      <c r="BV71" s="877"/>
      <c r="BW71" s="877">
        <f>IF(BW66&lt;='O4'!$Z$2,IF('O4'!$Z$2&lt;BY66,BX10,0),0)</f>
        <v>0</v>
      </c>
      <c r="BX71" s="877"/>
      <c r="BY71" s="877">
        <f>IF(BY66&lt;='O4'!$Z$2,IF('O4'!$Z$2&lt;CA66,BZ10,0),0)</f>
        <v>0</v>
      </c>
      <c r="BZ71" s="877"/>
    </row>
    <row r="72" spans="2:92" s="2" customFormat="1" ht="9.9499999999999993" hidden="1" customHeight="1">
      <c r="E72" s="877">
        <f>IF(0&lt;$B$70,IF($B$70&lt;=F52,100*($B$70-0)/(F52-0),0),0)</f>
        <v>42.663451124881369</v>
      </c>
      <c r="F72" s="877"/>
      <c r="G72" s="877">
        <f>IF(F52&lt;$B$70,IF($B$70&lt;=H52,100*($B$70-F52)/(H52-F52),0),0)</f>
        <v>0</v>
      </c>
      <c r="H72" s="877"/>
      <c r="I72" s="877">
        <f>IF(H52&lt;$B$70,IF($B$70&lt;=J52,100*($B$70-H52)/(J52-H52),0),0)</f>
        <v>0</v>
      </c>
      <c r="J72" s="877"/>
      <c r="K72" s="877">
        <f>IF(J52&lt;$B$70,IF($B$70&lt;=L52,100*($B$70-J52)/(L52-J52),0),0)</f>
        <v>0</v>
      </c>
      <c r="L72" s="877"/>
      <c r="M72" s="877">
        <f>IF(L52&lt;$B$70,IF($B$70&lt;=N52,100*($B$70-L52)/(N52-L52),0),0)</f>
        <v>0</v>
      </c>
      <c r="N72" s="877"/>
      <c r="O72" s="877">
        <f>IF(N52&lt;$B$70,IF($B$70&lt;=P52,100*($B$70-N52)/(P52-N52),0),0)</f>
        <v>0</v>
      </c>
      <c r="P72" s="877"/>
      <c r="Q72" s="877">
        <f>IF(P52&lt;$B$70,IF($B$70&lt;=R52,100*($B$70-P52)/(R52-P52),0),0)</f>
        <v>0</v>
      </c>
      <c r="R72" s="877"/>
      <c r="S72" s="877">
        <f>IF(R52&lt;$B$70,IF($B$70&lt;=T52,100*($B$70-R52)/(T52-R52),0),0)</f>
        <v>0</v>
      </c>
      <c r="T72" s="877"/>
      <c r="U72" s="877">
        <f>IF(T52&lt;$B$70,IF($B$70&lt;=V52,100*($B$70-T52)/(V52-T52),0),0)</f>
        <v>0</v>
      </c>
      <c r="V72" s="877"/>
      <c r="W72" s="877">
        <f>IF(V52&lt;$B$70,IF($B$70&lt;=X52,100*($B$70-V52)/(X52-V52),0),0)</f>
        <v>0</v>
      </c>
      <c r="X72" s="877"/>
      <c r="Y72" s="877">
        <f>IF(X52&lt;$B$70,IF($B$70&lt;=Z52,100*($B$70-X52)/(Z52-X52),0),0)</f>
        <v>0</v>
      </c>
      <c r="Z72" s="877"/>
      <c r="AA72" s="877">
        <f>IF(Z52&lt;$B$70,IF($B$70&lt;=AB52,100*($B$70-Z52)/(AB52-Z52),0),0)</f>
        <v>0</v>
      </c>
      <c r="AB72" s="877"/>
      <c r="AC72" s="271"/>
      <c r="AD72" s="877">
        <f>IF(AB52&lt;$B$70,IF($B$70&lt;=AE52,100*($B$70-AB52)/(AE52-AB52),0),0)</f>
        <v>0</v>
      </c>
      <c r="AE72" s="877"/>
      <c r="AF72" s="877">
        <f>IF(AE52&lt;$B$70,IF($B$70&lt;=AG52,100*($B$70-AE52)/(AG52-AE52),0),0)</f>
        <v>0</v>
      </c>
      <c r="AG72" s="877"/>
      <c r="AH72" s="877">
        <f>IF(AG52&lt;$B$70,IF($B$70&lt;=AI52,100*($B$70-AG52)/(AI52-AG52),0),0)</f>
        <v>0</v>
      </c>
      <c r="AI72" s="877"/>
      <c r="AJ72" s="877">
        <f>IF(AI52&lt;$B$70,IF($B$70&lt;=AK52,100*($B$70-AI52)/(AK52-AI52),0),0)</f>
        <v>0</v>
      </c>
      <c r="AK72" s="877"/>
      <c r="AL72" s="877">
        <f>IF(AK52&lt;$B$70,IF($B$70&lt;=AM52,100*($B$70-AK52)/(AM52-AK52),0),0)</f>
        <v>0</v>
      </c>
      <c r="AM72" s="877"/>
      <c r="AN72" s="877">
        <f>IF(AM52&lt;$B$70,IF($B$70&lt;=AO52,100*($B$70-AM52)/(AO52-AM52),0),0)</f>
        <v>0</v>
      </c>
      <c r="AO72" s="877"/>
      <c r="AP72" s="877">
        <f>IF(AO52&lt;$B$70,IF($B$70&lt;=AQ52,100*($B$70-AO52)/(AQ52-AO52),0),0)</f>
        <v>0</v>
      </c>
      <c r="AQ72" s="877"/>
      <c r="AR72" s="877">
        <f>IF(AQ52&lt;$B$70,IF($B$70&lt;=AS52,100*($B$70-AQ52)/(AS52-AQ52),0),0)</f>
        <v>0</v>
      </c>
      <c r="AS72" s="877"/>
      <c r="AT72" s="877">
        <f>IF(AS52&lt;$B$70,IF($B$70&lt;=AU52,100*($B$70-AS52)/(AU52-AS52),0),0)</f>
        <v>0</v>
      </c>
      <c r="AU72" s="877"/>
      <c r="AV72" s="877">
        <f>IF(AU52&lt;$B$70,IF($B$70&lt;=AW52,100*($B$70-AU52)/(AW52-AU52),0),0)</f>
        <v>0</v>
      </c>
      <c r="AW72" s="877"/>
      <c r="AX72" s="877">
        <f>IF(AW52&lt;$B$70,IF($B$70&lt;=AY52,100*($B$70-AW52)/(AY52-AW52),0),0)</f>
        <v>0</v>
      </c>
      <c r="AY72" s="877"/>
      <c r="AZ72" s="877">
        <f>IF(AY52&lt;$B$70,IF($B$70&lt;=BA52,100*($B$70-AY52)/(BA52-AY52),0),0)</f>
        <v>0</v>
      </c>
      <c r="BA72" s="877"/>
      <c r="BB72" s="271"/>
      <c r="BC72" s="877">
        <f>IF(BA52&lt;$B$70,IF($B$70&lt;=BD52,100*($B$70-BA52)/(BD52-BA52),0),0)</f>
        <v>0</v>
      </c>
      <c r="BD72" s="877"/>
      <c r="BE72" s="877">
        <f>IF(BD52&lt;$B$70,IF($B$70&lt;=BF52,100*($B$70-BD52)/(BF52-BD52),0),0)</f>
        <v>0</v>
      </c>
      <c r="BF72" s="877"/>
      <c r="BG72" s="877">
        <f>IF(BF52&lt;$B$70,IF($B$70&lt;=BH52,100*($B$70-BF52)/(BH52-BF52),0),0)</f>
        <v>0</v>
      </c>
      <c r="BH72" s="877"/>
      <c r="BI72" s="877">
        <f>IF(BH52&lt;$B$70,IF($B$70&lt;=BJ52,100*($B$70-BH52)/(BJ52-BH52),0),0)</f>
        <v>0</v>
      </c>
      <c r="BJ72" s="877"/>
      <c r="BK72" s="877">
        <f>IF(BJ52&lt;$B$70,IF($B$70&lt;=BL52,100*($B$70-BJ52)/(BL52-BJ52),0),0)</f>
        <v>0</v>
      </c>
      <c r="BL72" s="877"/>
      <c r="BM72" s="877">
        <f>IF(BL52&lt;$B$70,IF($B$70&lt;=BN52,100*($B$70-BL52)/(BN52-BL52),0),0)</f>
        <v>0</v>
      </c>
      <c r="BN72" s="877"/>
      <c r="BO72" s="877">
        <f>IF(BN52&lt;$B$70,IF($B$70&lt;=BP52,100*($B$70-BN52)/(BP52-BN52),0),0)</f>
        <v>0</v>
      </c>
      <c r="BP72" s="877"/>
      <c r="BQ72" s="877">
        <f>IF(BP52&lt;$B$70,IF($B$70&lt;=BR52,100*($B$70-BP52)/(BR52-BP52),0),0)</f>
        <v>0</v>
      </c>
      <c r="BR72" s="877"/>
      <c r="BS72" s="877">
        <f>IF(BR52&lt;$B$70,IF($B$70&lt;=BT52,100*($B$70-BR52)/(BT52-BR52),0),0)</f>
        <v>0</v>
      </c>
      <c r="BT72" s="877"/>
      <c r="BU72" s="877">
        <f>IF(BT52&lt;$B$70,IF($B$70&lt;=BV52,100*($B$70-BT52)/(BV52-BT52),0),0)</f>
        <v>0</v>
      </c>
      <c r="BV72" s="877"/>
      <c r="BW72" s="877">
        <f>IF(BV52&lt;$B$70,IF($B$70&lt;=BX52,100*($B$70-BV52)/(BX52-BV52),0),0)</f>
        <v>0</v>
      </c>
      <c r="BX72" s="877"/>
      <c r="BY72" s="877">
        <f>IF(BX52&lt;$B$70,IF($B$70&lt;=BZ52,100*($B$70-BX52)/(BZ52-BX52),0),0)</f>
        <v>0</v>
      </c>
      <c r="BZ72" s="877"/>
      <c r="CB72" s="286">
        <f>SUM(E72:CA72)</f>
        <v>42.663451124881369</v>
      </c>
    </row>
    <row r="73" spans="2:92" s="2" customFormat="1" ht="9.9499999999999993" hidden="1" customHeight="1">
      <c r="E73" s="877">
        <f>IF(E72&lt;&gt;0,F10,0)</f>
        <v>1</v>
      </c>
      <c r="F73" s="877"/>
      <c r="G73" s="877">
        <f>IF(G72&lt;&gt;0,H10,0)</f>
        <v>0</v>
      </c>
      <c r="H73" s="877"/>
      <c r="I73" s="877">
        <f>IF(I72&lt;&gt;0,J10,0)</f>
        <v>0</v>
      </c>
      <c r="J73" s="877"/>
      <c r="K73" s="877">
        <f>IF(K72&lt;&gt;0,L10,0)</f>
        <v>0</v>
      </c>
      <c r="L73" s="877"/>
      <c r="M73" s="877">
        <f>IF(M72&lt;&gt;0,N10,0)</f>
        <v>0</v>
      </c>
      <c r="N73" s="877"/>
      <c r="O73" s="877">
        <f>IF(O72&lt;&gt;0,P10,0)</f>
        <v>0</v>
      </c>
      <c r="P73" s="877"/>
      <c r="Q73" s="877">
        <f>IF(Q72&lt;&gt;0,R10,0)</f>
        <v>0</v>
      </c>
      <c r="R73" s="877"/>
      <c r="S73" s="877">
        <f>IF(S72&lt;&gt;0,T10,0)</f>
        <v>0</v>
      </c>
      <c r="T73" s="877"/>
      <c r="U73" s="877">
        <f>IF(U72&lt;&gt;0,V10,0)</f>
        <v>0</v>
      </c>
      <c r="V73" s="877"/>
      <c r="W73" s="877">
        <f>IF(W72&lt;&gt;0,X10,0)</f>
        <v>0</v>
      </c>
      <c r="X73" s="877"/>
      <c r="Y73" s="877">
        <f>IF(Y72&lt;&gt;0,Z10,0)</f>
        <v>0</v>
      </c>
      <c r="Z73" s="877"/>
      <c r="AA73" s="877">
        <f>IF(AA72&lt;&gt;0,AB10,0)</f>
        <v>0</v>
      </c>
      <c r="AB73" s="877"/>
      <c r="AD73" s="877">
        <f>IF(AD72&lt;&gt;0,AE10,0)</f>
        <v>0</v>
      </c>
      <c r="AE73" s="877"/>
      <c r="AF73" s="877">
        <f>IF(AF72&lt;&gt;0,AG10,0)</f>
        <v>0</v>
      </c>
      <c r="AG73" s="877"/>
      <c r="AH73" s="877">
        <f>IF(AH72&lt;&gt;0,AI10,0)</f>
        <v>0</v>
      </c>
      <c r="AI73" s="877"/>
      <c r="AJ73" s="877">
        <f>IF(AJ72&lt;&gt;0,AK10,0)</f>
        <v>0</v>
      </c>
      <c r="AK73" s="877"/>
      <c r="AL73" s="877">
        <f>IF(AL72&lt;&gt;0,AM10,0)</f>
        <v>0</v>
      </c>
      <c r="AM73" s="877"/>
      <c r="AN73" s="877">
        <f>IF(AN72&lt;&gt;0,AO10,0)</f>
        <v>0</v>
      </c>
      <c r="AO73" s="877"/>
      <c r="AP73" s="877">
        <f>IF(AP72&lt;&gt;0,AQ10,0)</f>
        <v>0</v>
      </c>
      <c r="AQ73" s="877"/>
      <c r="AR73" s="877">
        <f>IF(AR72&lt;&gt;0,AS10,0)</f>
        <v>0</v>
      </c>
      <c r="AS73" s="877"/>
      <c r="AT73" s="877">
        <f>IF(AT72&lt;&gt;0,AU10,0)</f>
        <v>0</v>
      </c>
      <c r="AU73" s="877"/>
      <c r="AV73" s="877">
        <f>IF(AV72&lt;&gt;0,AW10,0)</f>
        <v>0</v>
      </c>
      <c r="AW73" s="877"/>
      <c r="AX73" s="877">
        <f>IF(AX72&lt;&gt;0,AY10,0)</f>
        <v>0</v>
      </c>
      <c r="AY73" s="877"/>
      <c r="AZ73" s="877">
        <f>IF(AZ72&lt;&gt;0,BA10,0)</f>
        <v>0</v>
      </c>
      <c r="BA73" s="877"/>
      <c r="BC73" s="877">
        <f>IF(BC72&lt;&gt;0,BD10,0)</f>
        <v>0</v>
      </c>
      <c r="BD73" s="877"/>
      <c r="BE73" s="877">
        <f>IF(BE72&lt;&gt;0,BF10,0)</f>
        <v>0</v>
      </c>
      <c r="BF73" s="877"/>
      <c r="BG73" s="877">
        <f>IF(BG72&lt;&gt;0,BH10,0)</f>
        <v>0</v>
      </c>
      <c r="BH73" s="877"/>
      <c r="BI73" s="877">
        <f>IF(BI72&lt;&gt;0,BJ10,0)</f>
        <v>0</v>
      </c>
      <c r="BJ73" s="877"/>
      <c r="BK73" s="877">
        <f>IF(BK72&lt;&gt;0,BL10,0)</f>
        <v>0</v>
      </c>
      <c r="BL73" s="877"/>
      <c r="BM73" s="877">
        <f>IF(BM72&lt;&gt;0,BN10,0)</f>
        <v>0</v>
      </c>
      <c r="BN73" s="877"/>
      <c r="BO73" s="877">
        <f>IF(BO72&lt;&gt;0,BP10,0)</f>
        <v>0</v>
      </c>
      <c r="BP73" s="877"/>
      <c r="BQ73" s="877">
        <f>IF(BQ72&lt;&gt;0,BR10,0)</f>
        <v>0</v>
      </c>
      <c r="BR73" s="877"/>
      <c r="BS73" s="877">
        <f>IF(BS72&lt;&gt;0,BT10,0)</f>
        <v>0</v>
      </c>
      <c r="BT73" s="877"/>
      <c r="BU73" s="877">
        <f>IF(BU72&lt;&gt;0,BV10,0)</f>
        <v>0</v>
      </c>
      <c r="BV73" s="877"/>
      <c r="BW73" s="877">
        <f>IF(BW72&lt;&gt;0,BX10,0)</f>
        <v>0</v>
      </c>
      <c r="BX73" s="877"/>
      <c r="BY73" s="877">
        <f>IF(BY72&lt;&gt;0,BZ10,0)</f>
        <v>0</v>
      </c>
      <c r="BZ73" s="877"/>
      <c r="CB73" s="286">
        <f>SUM(E73:CA73)</f>
        <v>1</v>
      </c>
    </row>
    <row r="74" spans="2:92" s="2" customFormat="1" ht="9.9499999999999993" hidden="1" customHeight="1">
      <c r="E74" s="876">
        <f>IF(E73&lt;&gt;0,C66+30*E72/100,0)</f>
        <v>12.79903533746441</v>
      </c>
      <c r="F74" s="876"/>
      <c r="G74" s="876">
        <f>IF(G73&lt;&gt;0,E66+30*G72/100,0)</f>
        <v>0</v>
      </c>
      <c r="H74" s="876"/>
      <c r="I74" s="876">
        <f>IF(I73&lt;&gt;0,G66+30*I72/100,0)</f>
        <v>0</v>
      </c>
      <c r="J74" s="876"/>
      <c r="K74" s="876">
        <f>IF(K73&lt;&gt;0,I66+30*K72/100,0)</f>
        <v>0</v>
      </c>
      <c r="L74" s="876"/>
      <c r="M74" s="876">
        <f>IF(M73&lt;&gt;0,K66+30*M72/100,0)</f>
        <v>0</v>
      </c>
      <c r="N74" s="876"/>
      <c r="O74" s="876">
        <f>IF(O73&lt;&gt;0,M66+30*O72/100,0)</f>
        <v>0</v>
      </c>
      <c r="P74" s="876"/>
      <c r="Q74" s="876">
        <f>IF(Q73&lt;&gt;0,O66+30*Q72/100,0)</f>
        <v>0</v>
      </c>
      <c r="R74" s="876"/>
      <c r="S74" s="876">
        <f>IF(S73&lt;&gt;0,Q66+30*S72/100,0)</f>
        <v>0</v>
      </c>
      <c r="T74" s="876"/>
      <c r="U74" s="876">
        <f>IF(U73&lt;&gt;0,S66+30*U72/100,0)</f>
        <v>0</v>
      </c>
      <c r="V74" s="876"/>
      <c r="W74" s="876">
        <f>IF(W73&lt;&gt;0,U66+30*W72/100,0)</f>
        <v>0</v>
      </c>
      <c r="X74" s="876"/>
      <c r="Y74" s="876">
        <f>IF(Y73&lt;&gt;0,W66+30*Y72/100,0)</f>
        <v>0</v>
      </c>
      <c r="Z74" s="876"/>
      <c r="AA74" s="876">
        <f>IF(AA73&lt;&gt;0,Y66+30*AA72/100,0)</f>
        <v>0</v>
      </c>
      <c r="AB74" s="876"/>
      <c r="AD74" s="876">
        <f>IF(AD73&lt;&gt;0,AA66+30*AD72/100,0)</f>
        <v>0</v>
      </c>
      <c r="AE74" s="876"/>
      <c r="AF74" s="876">
        <f>IF(AF73&lt;&gt;0,AD66+30*AF72/100,0)</f>
        <v>0</v>
      </c>
      <c r="AG74" s="876"/>
      <c r="AH74" s="876">
        <f>IF(AH73&lt;&gt;0,AF66+30*AH72/100,0)</f>
        <v>0</v>
      </c>
      <c r="AI74" s="876"/>
      <c r="AJ74" s="876">
        <f>IF(AJ73&lt;&gt;0,AH66+30*AJ72/100,0)</f>
        <v>0</v>
      </c>
      <c r="AK74" s="876"/>
      <c r="AL74" s="876">
        <f>IF(AL73&lt;&gt;0,AJ66+30*AL72/100,0)</f>
        <v>0</v>
      </c>
      <c r="AM74" s="876"/>
      <c r="AN74" s="876">
        <f>IF(AN73&lt;&gt;0,AL66+30*AN72/100,0)</f>
        <v>0</v>
      </c>
      <c r="AO74" s="876"/>
      <c r="AP74" s="876">
        <f>IF(AP73&lt;&gt;0,AN66+30*AP72/100,0)</f>
        <v>0</v>
      </c>
      <c r="AQ74" s="876"/>
      <c r="AR74" s="876">
        <f>IF(AR73&lt;&gt;0,AP66+30*AR72/100,0)</f>
        <v>0</v>
      </c>
      <c r="AS74" s="876"/>
      <c r="AT74" s="876">
        <f>IF(AT73&lt;&gt;0,AR66+30*AT72/100,0)</f>
        <v>0</v>
      </c>
      <c r="AU74" s="876"/>
      <c r="AV74" s="876">
        <f>IF(AV73&lt;&gt;0,AT66+30*AV72/100,0)</f>
        <v>0</v>
      </c>
      <c r="AW74" s="876"/>
      <c r="AX74" s="876">
        <f>IF(AX73&lt;&gt;0,AV66+30*AX72/100,0)</f>
        <v>0</v>
      </c>
      <c r="AY74" s="876"/>
      <c r="AZ74" s="876">
        <f>IF(AZ73&lt;&gt;0,AX66+30*AZ72/100,0)</f>
        <v>0</v>
      </c>
      <c r="BA74" s="876"/>
      <c r="BC74" s="876">
        <f>IF(BC73&lt;&gt;0,AZ66+30*BC72/100,0)</f>
        <v>0</v>
      </c>
      <c r="BD74" s="876"/>
      <c r="BE74" s="876">
        <f>IF(BE73&lt;&gt;0,BC66+30*BE72/100,0)</f>
        <v>0</v>
      </c>
      <c r="BF74" s="876"/>
      <c r="BG74" s="876">
        <f>IF(BG73&lt;&gt;0,BE66+30*BG72/100,0)</f>
        <v>0</v>
      </c>
      <c r="BH74" s="876"/>
      <c r="BI74" s="876">
        <f>IF(BI73&lt;&gt;0,BG66+30*BI72/100,0)</f>
        <v>0</v>
      </c>
      <c r="BJ74" s="876"/>
      <c r="BK74" s="876">
        <f>IF(BK73&lt;&gt;0,BI66+30*BK72/100,0)</f>
        <v>0</v>
      </c>
      <c r="BL74" s="876"/>
      <c r="BM74" s="876">
        <f>IF(BM73&lt;&gt;0,BK66+30*BM72/100,0)</f>
        <v>0</v>
      </c>
      <c r="BN74" s="876"/>
      <c r="BO74" s="876">
        <f>IF(BO73&lt;&gt;0,BM66+30*BO72/100,0)</f>
        <v>0</v>
      </c>
      <c r="BP74" s="876"/>
      <c r="BQ74" s="876">
        <f>IF(BQ73&lt;&gt;0,BO66+30*BQ72/100,0)</f>
        <v>0</v>
      </c>
      <c r="BR74" s="876"/>
      <c r="BS74" s="876">
        <f>IF(BS73&lt;&gt;0,BQ66+30*BS72/100,0)</f>
        <v>0</v>
      </c>
      <c r="BT74" s="876"/>
      <c r="BU74" s="876">
        <f>IF(BU73&lt;&gt;0,BS66+30*BU72/100,0)</f>
        <v>0</v>
      </c>
      <c r="BV74" s="876"/>
      <c r="BW74" s="876">
        <f>IF(BW73&lt;&gt;0,BU66+30*BW72/100,0)</f>
        <v>0</v>
      </c>
      <c r="BX74" s="876"/>
      <c r="BY74" s="876">
        <f>IF(BY73&lt;&gt;0,BW66+30*BY72/100,0)</f>
        <v>0</v>
      </c>
      <c r="BZ74" s="876"/>
      <c r="CB74" s="287">
        <f>SUM(E74:CA74)</f>
        <v>12.79903533746441</v>
      </c>
    </row>
    <row r="75" spans="2:92" s="2" customFormat="1" ht="9.9499999999999993" customHeight="1"/>
    <row r="76" spans="2:92" s="2" customFormat="1" ht="9.9499999999999993" customHeight="1"/>
    <row r="77" spans="2:92" s="2" customFormat="1" ht="9.9499999999999993" customHeight="1"/>
    <row r="78" spans="2:92" s="2" customFormat="1" ht="9.9499999999999993" customHeight="1"/>
    <row r="79" spans="2:92" s="2" customFormat="1" ht="9.9499999999999993" customHeight="1"/>
    <row r="80" spans="2:92" s="2" customFormat="1" ht="9.9499999999999993" customHeight="1"/>
    <row r="81" spans="3:79" s="2" customFormat="1" ht="9.9499999999999993" customHeight="1"/>
    <row r="82" spans="3:79" s="2" customFormat="1" ht="9.9499999999999993" customHeight="1"/>
    <row r="83" spans="3:79" s="2" customFormat="1" ht="9.9499999999999993" customHeight="1"/>
    <row r="84" spans="3:79" s="2" customFormat="1" ht="9.9499999999999993" customHeight="1">
      <c r="C84" s="3"/>
      <c r="D84" s="96"/>
      <c r="AC84" s="96"/>
      <c r="BB84" s="96"/>
      <c r="CA84" s="3"/>
    </row>
    <row r="85" spans="3:79" s="2" customFormat="1" ht="9.9499999999999993" customHeight="1">
      <c r="C85" s="3"/>
      <c r="D85" s="96"/>
      <c r="AC85" s="96"/>
      <c r="BB85" s="96"/>
      <c r="CA85" s="3"/>
    </row>
    <row r="86" spans="3:79" s="2" customFormat="1" ht="9.9499999999999993" customHeight="1">
      <c r="C86" s="3"/>
      <c r="D86" s="96"/>
      <c r="AC86" s="96"/>
      <c r="BB86" s="96"/>
      <c r="CA86" s="3"/>
    </row>
    <row r="87" spans="3:79" s="2" customFormat="1" ht="9.9499999999999993" customHeight="1">
      <c r="C87" s="3"/>
      <c r="D87" s="96"/>
      <c r="AC87" s="96"/>
      <c r="BB87" s="96"/>
      <c r="CA87" s="3"/>
    </row>
    <row r="88" spans="3:79" s="2" customFormat="1" ht="9.9499999999999993" customHeight="1">
      <c r="C88" s="3"/>
      <c r="D88" s="96"/>
      <c r="AC88" s="96"/>
      <c r="BB88" s="96"/>
      <c r="CA88" s="3"/>
    </row>
    <row r="89" spans="3:79" s="2" customFormat="1" ht="9.9499999999999993" customHeight="1">
      <c r="C89" s="3"/>
      <c r="D89" s="96"/>
      <c r="AC89" s="96"/>
      <c r="BB89" s="96"/>
      <c r="CA89" s="3"/>
    </row>
  </sheetData>
  <sheetProtection password="CC55" sheet="1" objects="1" scenarios="1"/>
  <mergeCells count="545">
    <mergeCell ref="U59:V59"/>
    <mergeCell ref="AT59:AU59"/>
    <mergeCell ref="BS59:BT59"/>
    <mergeCell ref="E61:J61"/>
    <mergeCell ref="O61:T61"/>
    <mergeCell ref="AD61:AI61"/>
    <mergeCell ref="AN61:AS61"/>
    <mergeCell ref="BC61:BH61"/>
    <mergeCell ref="BM61:BR61"/>
    <mergeCell ref="AF70:AG70"/>
    <mergeCell ref="AH70:AI70"/>
    <mergeCell ref="AJ70:AK70"/>
    <mergeCell ref="BM69:BN69"/>
    <mergeCell ref="BO69:BP69"/>
    <mergeCell ref="BQ69:BR69"/>
    <mergeCell ref="BE69:BF69"/>
    <mergeCell ref="BG69:BH69"/>
    <mergeCell ref="BI69:BJ69"/>
    <mergeCell ref="BK69:BL69"/>
    <mergeCell ref="BW69:BX69"/>
    <mergeCell ref="CA66:CB66"/>
    <mergeCell ref="CA67:CB67"/>
    <mergeCell ref="CA68:CB68"/>
    <mergeCell ref="CA69:CB69"/>
    <mergeCell ref="BU68:BV68"/>
    <mergeCell ref="BW68:BX68"/>
    <mergeCell ref="BY68:BZ68"/>
    <mergeCell ref="BY69:BZ69"/>
    <mergeCell ref="BU67:BV67"/>
    <mergeCell ref="W68:X68"/>
    <mergeCell ref="BC68:BD68"/>
    <mergeCell ref="AV68:AW68"/>
    <mergeCell ref="BO68:BP68"/>
    <mergeCell ref="BQ68:BR68"/>
    <mergeCell ref="AF68:AG68"/>
    <mergeCell ref="AX68:AY68"/>
    <mergeCell ref="AT69:AU69"/>
    <mergeCell ref="AV69:AW69"/>
    <mergeCell ref="BU66:BV66"/>
    <mergeCell ref="BW66:BX66"/>
    <mergeCell ref="BY66:BZ66"/>
    <mergeCell ref="AX69:AY69"/>
    <mergeCell ref="AZ69:BA69"/>
    <mergeCell ref="BC69:BD69"/>
    <mergeCell ref="BS69:BT69"/>
    <mergeCell ref="BU69:BV69"/>
    <mergeCell ref="Q69:R69"/>
    <mergeCell ref="S69:T69"/>
    <mergeCell ref="U69:V69"/>
    <mergeCell ref="W69:X69"/>
    <mergeCell ref="AH69:AI69"/>
    <mergeCell ref="AJ69:AK69"/>
    <mergeCell ref="AL69:AM69"/>
    <mergeCell ref="AN69:AO69"/>
    <mergeCell ref="AP69:AQ69"/>
    <mergeCell ref="BS68:BT68"/>
    <mergeCell ref="BE68:BF68"/>
    <mergeCell ref="BG68:BH68"/>
    <mergeCell ref="BI68:BJ68"/>
    <mergeCell ref="BK68:BL68"/>
    <mergeCell ref="BM68:BN68"/>
    <mergeCell ref="AR69:AS69"/>
    <mergeCell ref="C70:D70"/>
    <mergeCell ref="AP68:AQ68"/>
    <mergeCell ref="Y68:Z68"/>
    <mergeCell ref="AA68:AB68"/>
    <mergeCell ref="Y69:Z69"/>
    <mergeCell ref="AA69:AB69"/>
    <mergeCell ref="AD69:AE69"/>
    <mergeCell ref="AD68:AE68"/>
    <mergeCell ref="O68:P68"/>
    <mergeCell ref="AF69:AG69"/>
    <mergeCell ref="BW67:BX67"/>
    <mergeCell ref="BY67:BZ67"/>
    <mergeCell ref="BK67:BL67"/>
    <mergeCell ref="BM67:BN67"/>
    <mergeCell ref="BO67:BP67"/>
    <mergeCell ref="BQ67:BR67"/>
    <mergeCell ref="Y71:Z71"/>
    <mergeCell ref="AV67:AW67"/>
    <mergeCell ref="AX67:AY67"/>
    <mergeCell ref="AZ67:BA67"/>
    <mergeCell ref="BS67:BT67"/>
    <mergeCell ref="BC67:BD67"/>
    <mergeCell ref="BE67:BF67"/>
    <mergeCell ref="BG67:BH67"/>
    <mergeCell ref="BI67:BJ67"/>
    <mergeCell ref="AZ68:BA68"/>
    <mergeCell ref="AJ67:AK67"/>
    <mergeCell ref="AL67:AM67"/>
    <mergeCell ref="AR68:AS68"/>
    <mergeCell ref="AT68:AU68"/>
    <mergeCell ref="AH68:AI68"/>
    <mergeCell ref="AJ68:AK68"/>
    <mergeCell ref="AL68:AM68"/>
    <mergeCell ref="AN68:AO68"/>
    <mergeCell ref="C71:D71"/>
    <mergeCell ref="AD71:AE71"/>
    <mergeCell ref="AF71:AG71"/>
    <mergeCell ref="AH71:AI71"/>
    <mergeCell ref="AA71:AB71"/>
    <mergeCell ref="AF67:AG67"/>
    <mergeCell ref="AH67:AI67"/>
    <mergeCell ref="S71:T71"/>
    <mergeCell ref="U71:V71"/>
    <mergeCell ref="W71:X71"/>
    <mergeCell ref="AJ71:AK71"/>
    <mergeCell ref="AL71:AM71"/>
    <mergeCell ref="Q67:R67"/>
    <mergeCell ref="S67:T67"/>
    <mergeCell ref="U67:V67"/>
    <mergeCell ref="W67:X67"/>
    <mergeCell ref="Y67:Z67"/>
    <mergeCell ref="AA67:AB67"/>
    <mergeCell ref="Q70:R70"/>
    <mergeCell ref="S70:T70"/>
    <mergeCell ref="BS66:BT66"/>
    <mergeCell ref="BE66:BF66"/>
    <mergeCell ref="BG66:BH66"/>
    <mergeCell ref="BI66:BJ66"/>
    <mergeCell ref="BK66:BL66"/>
    <mergeCell ref="BM66:BN66"/>
    <mergeCell ref="BO66:BP66"/>
    <mergeCell ref="BQ66:BR66"/>
    <mergeCell ref="AX66:AY66"/>
    <mergeCell ref="AP66:AQ66"/>
    <mergeCell ref="AV66:AW66"/>
    <mergeCell ref="AD67:AE67"/>
    <mergeCell ref="AN67:AO67"/>
    <mergeCell ref="AP67:AQ67"/>
    <mergeCell ref="AR67:AS67"/>
    <mergeCell ref="AT67:AU67"/>
    <mergeCell ref="AD66:AE66"/>
    <mergeCell ref="AF66:AG66"/>
    <mergeCell ref="AZ66:BA66"/>
    <mergeCell ref="BC66:BD66"/>
    <mergeCell ref="AP71:AQ71"/>
    <mergeCell ref="AR71:AS71"/>
    <mergeCell ref="AT71:AU71"/>
    <mergeCell ref="AV71:AW71"/>
    <mergeCell ref="AX71:AY71"/>
    <mergeCell ref="AZ71:BA71"/>
    <mergeCell ref="AR66:AS66"/>
    <mergeCell ref="AT66:AU66"/>
    <mergeCell ref="AL66:AM66"/>
    <mergeCell ref="AN66:AO66"/>
    <mergeCell ref="U66:V66"/>
    <mergeCell ref="W66:X66"/>
    <mergeCell ref="Y66:Z66"/>
    <mergeCell ref="AA66:AB66"/>
    <mergeCell ref="C66:D66"/>
    <mergeCell ref="C67:D67"/>
    <mergeCell ref="C68:D68"/>
    <mergeCell ref="I66:J66"/>
    <mergeCell ref="Q66:R66"/>
    <mergeCell ref="S66:T66"/>
    <mergeCell ref="Q68:R68"/>
    <mergeCell ref="S68:T68"/>
    <mergeCell ref="M67:N67"/>
    <mergeCell ref="C69:D69"/>
    <mergeCell ref="I68:J68"/>
    <mergeCell ref="K68:L68"/>
    <mergeCell ref="M68:N68"/>
    <mergeCell ref="I69:J69"/>
    <mergeCell ref="K69:L69"/>
    <mergeCell ref="M69:N69"/>
    <mergeCell ref="E68:F68"/>
    <mergeCell ref="E69:F69"/>
    <mergeCell ref="E70:F70"/>
    <mergeCell ref="G66:H66"/>
    <mergeCell ref="G67:H67"/>
    <mergeCell ref="G68:H68"/>
    <mergeCell ref="G69:H69"/>
    <mergeCell ref="E66:F66"/>
    <mergeCell ref="E67:F67"/>
    <mergeCell ref="G70:H70"/>
    <mergeCell ref="AX5:BA5"/>
    <mergeCell ref="AS7:BA7"/>
    <mergeCell ref="BB5:BS5"/>
    <mergeCell ref="BT5:BV5"/>
    <mergeCell ref="BW5:BZ5"/>
    <mergeCell ref="BG7:BN7"/>
    <mergeCell ref="BO7:BQ7"/>
    <mergeCell ref="BR7:BZ7"/>
    <mergeCell ref="BB7:BF7"/>
    <mergeCell ref="I70:J70"/>
    <mergeCell ref="K70:L70"/>
    <mergeCell ref="M70:N70"/>
    <mergeCell ref="O70:P70"/>
    <mergeCell ref="AC5:AT5"/>
    <mergeCell ref="AU5:AW5"/>
    <mergeCell ref="K66:L66"/>
    <mergeCell ref="M66:N66"/>
    <mergeCell ref="AH66:AI66"/>
    <mergeCell ref="AJ66:AK66"/>
    <mergeCell ref="AD72:AE72"/>
    <mergeCell ref="AF72:AG72"/>
    <mergeCell ref="O66:P66"/>
    <mergeCell ref="O67:P67"/>
    <mergeCell ref="Q7:S7"/>
    <mergeCell ref="I67:J67"/>
    <mergeCell ref="K67:L67"/>
    <mergeCell ref="M54:N54"/>
    <mergeCell ref="O54:P54"/>
    <mergeCell ref="Q54:R54"/>
    <mergeCell ref="Y5:AB5"/>
    <mergeCell ref="V5:X5"/>
    <mergeCell ref="D5:U5"/>
    <mergeCell ref="E53:F53"/>
    <mergeCell ref="G53:H53"/>
    <mergeCell ref="I53:J53"/>
    <mergeCell ref="K53:L53"/>
    <mergeCell ref="AA53:AB53"/>
    <mergeCell ref="M53:N53"/>
    <mergeCell ref="O53:P53"/>
    <mergeCell ref="Q53:R53"/>
    <mergeCell ref="S53:T53"/>
    <mergeCell ref="U70:V70"/>
    <mergeCell ref="W70:X70"/>
    <mergeCell ref="Y70:Z70"/>
    <mergeCell ref="O69:P69"/>
    <mergeCell ref="U68:V68"/>
    <mergeCell ref="U53:V53"/>
    <mergeCell ref="O56:P56"/>
    <mergeCell ref="S56:T56"/>
    <mergeCell ref="E54:F54"/>
    <mergeCell ref="G54:H54"/>
    <mergeCell ref="I54:J54"/>
    <mergeCell ref="K54:L54"/>
    <mergeCell ref="D7:H7"/>
    <mergeCell ref="I7:P7"/>
    <mergeCell ref="T7:AB7"/>
    <mergeCell ref="W53:X53"/>
    <mergeCell ref="Y53:Z53"/>
    <mergeCell ref="E56:F56"/>
    <mergeCell ref="Q56:R56"/>
    <mergeCell ref="AA54:AB54"/>
    <mergeCell ref="S54:T54"/>
    <mergeCell ref="U54:V54"/>
    <mergeCell ref="W54:X54"/>
    <mergeCell ref="Y54:Z54"/>
    <mergeCell ref="I55:J55"/>
    <mergeCell ref="K55:L55"/>
    <mergeCell ref="U55:V55"/>
    <mergeCell ref="W55:X55"/>
    <mergeCell ref="M55:N55"/>
    <mergeCell ref="O55:P55"/>
    <mergeCell ref="AA55:AB55"/>
    <mergeCell ref="E57:F57"/>
    <mergeCell ref="G55:H55"/>
    <mergeCell ref="G56:H56"/>
    <mergeCell ref="G57:H57"/>
    <mergeCell ref="E55:F55"/>
    <mergeCell ref="Y55:Z55"/>
    <mergeCell ref="I56:J56"/>
    <mergeCell ref="K56:L56"/>
    <mergeCell ref="M56:N56"/>
    <mergeCell ref="U56:V56"/>
    <mergeCell ref="W56:X56"/>
    <mergeCell ref="Q55:R55"/>
    <mergeCell ref="S55:T55"/>
    <mergeCell ref="AF56:AG56"/>
    <mergeCell ref="AH56:AI56"/>
    <mergeCell ref="AD55:AE55"/>
    <mergeCell ref="AD56:AE56"/>
    <mergeCell ref="AF55:AG55"/>
    <mergeCell ref="AH55:AI55"/>
    <mergeCell ref="W57:X57"/>
    <mergeCell ref="I57:J57"/>
    <mergeCell ref="K57:L57"/>
    <mergeCell ref="M57:N57"/>
    <mergeCell ref="O57:P57"/>
    <mergeCell ref="Q57:R57"/>
    <mergeCell ref="S57:T57"/>
    <mergeCell ref="U57:V57"/>
    <mergeCell ref="AV57:AW57"/>
    <mergeCell ref="AX57:AY57"/>
    <mergeCell ref="AR70:AS70"/>
    <mergeCell ref="AA56:AB56"/>
    <mergeCell ref="AH57:AI57"/>
    <mergeCell ref="Y56:Z56"/>
    <mergeCell ref="AD57:AE57"/>
    <mergeCell ref="Y57:Z57"/>
    <mergeCell ref="AA57:AB57"/>
    <mergeCell ref="AF57:AG57"/>
    <mergeCell ref="AJ57:AK57"/>
    <mergeCell ref="AL57:AM57"/>
    <mergeCell ref="AN57:AO57"/>
    <mergeCell ref="AP57:AQ57"/>
    <mergeCell ref="AR57:AS57"/>
    <mergeCell ref="AT57:AU57"/>
    <mergeCell ref="AJ54:AK54"/>
    <mergeCell ref="AL54:AM54"/>
    <mergeCell ref="AH7:AO7"/>
    <mergeCell ref="AP7:AR7"/>
    <mergeCell ref="AX53:AY53"/>
    <mergeCell ref="AJ53:AK53"/>
    <mergeCell ref="AL53:AM53"/>
    <mergeCell ref="AN53:AO53"/>
    <mergeCell ref="AP53:AQ53"/>
    <mergeCell ref="AR53:AS53"/>
    <mergeCell ref="AF53:AG53"/>
    <mergeCell ref="AH53:AI53"/>
    <mergeCell ref="AF54:AG54"/>
    <mergeCell ref="AH54:AI54"/>
    <mergeCell ref="AD53:AE53"/>
    <mergeCell ref="AD54:AE54"/>
    <mergeCell ref="AV53:AW53"/>
    <mergeCell ref="AN54:AO54"/>
    <mergeCell ref="AP54:AQ54"/>
    <mergeCell ref="AR54:AS54"/>
    <mergeCell ref="AT54:AU54"/>
    <mergeCell ref="AV54:AW54"/>
    <mergeCell ref="AT53:AU53"/>
    <mergeCell ref="AP55:AQ55"/>
    <mergeCell ref="AV56:AW56"/>
    <mergeCell ref="AX56:AY56"/>
    <mergeCell ref="AR55:AS55"/>
    <mergeCell ref="AT55:AU55"/>
    <mergeCell ref="AR56:AS56"/>
    <mergeCell ref="AT56:AU56"/>
    <mergeCell ref="AJ56:AK56"/>
    <mergeCell ref="AL56:AM56"/>
    <mergeCell ref="AN56:AO56"/>
    <mergeCell ref="AP56:AQ56"/>
    <mergeCell ref="BC55:BD55"/>
    <mergeCell ref="AX55:AY55"/>
    <mergeCell ref="AZ55:BA55"/>
    <mergeCell ref="AJ55:AK55"/>
    <mergeCell ref="AL55:AM55"/>
    <mergeCell ref="AN55:AO55"/>
    <mergeCell ref="AX54:AY54"/>
    <mergeCell ref="AZ57:BA57"/>
    <mergeCell ref="BC57:BD57"/>
    <mergeCell ref="BC56:BD56"/>
    <mergeCell ref="AZ54:BA54"/>
    <mergeCell ref="AZ56:BA56"/>
    <mergeCell ref="BG53:BH53"/>
    <mergeCell ref="BI53:BJ53"/>
    <mergeCell ref="BK53:BL53"/>
    <mergeCell ref="BM53:BN53"/>
    <mergeCell ref="AZ53:BA53"/>
    <mergeCell ref="AV55:AW55"/>
    <mergeCell ref="BE53:BF53"/>
    <mergeCell ref="BE55:BF55"/>
    <mergeCell ref="BC53:BD53"/>
    <mergeCell ref="BC54:BD54"/>
    <mergeCell ref="BQ54:BR54"/>
    <mergeCell ref="BS54:BT54"/>
    <mergeCell ref="BO53:BP53"/>
    <mergeCell ref="BQ53:BR53"/>
    <mergeCell ref="BS53:BT53"/>
    <mergeCell ref="BU53:BV53"/>
    <mergeCell ref="BU54:BV54"/>
    <mergeCell ref="BE54:BF54"/>
    <mergeCell ref="BG54:BH54"/>
    <mergeCell ref="BI54:BJ54"/>
    <mergeCell ref="BK54:BL54"/>
    <mergeCell ref="BM54:BN54"/>
    <mergeCell ref="BO54:BP54"/>
    <mergeCell ref="BW54:BX54"/>
    <mergeCell ref="BY54:BZ54"/>
    <mergeCell ref="BS55:BT55"/>
    <mergeCell ref="BW53:BX53"/>
    <mergeCell ref="BY53:BZ53"/>
    <mergeCell ref="BS56:BT56"/>
    <mergeCell ref="BY56:BZ56"/>
    <mergeCell ref="BU55:BV55"/>
    <mergeCell ref="BW55:BX55"/>
    <mergeCell ref="BY55:BZ55"/>
    <mergeCell ref="BO56:BP56"/>
    <mergeCell ref="BQ56:BR56"/>
    <mergeCell ref="BG55:BH55"/>
    <mergeCell ref="BI55:BJ55"/>
    <mergeCell ref="BK55:BL55"/>
    <mergeCell ref="BK56:BL56"/>
    <mergeCell ref="BO55:BP55"/>
    <mergeCell ref="BQ55:BR55"/>
    <mergeCell ref="BU56:BV56"/>
    <mergeCell ref="BW56:BX56"/>
    <mergeCell ref="BW57:BX57"/>
    <mergeCell ref="BY57:BZ57"/>
    <mergeCell ref="BU57:BV57"/>
    <mergeCell ref="BM57:BN57"/>
    <mergeCell ref="BO57:BP57"/>
    <mergeCell ref="BQ57:BR57"/>
    <mergeCell ref="BS57:BT57"/>
    <mergeCell ref="BM56:BN56"/>
    <mergeCell ref="H4:K4"/>
    <mergeCell ref="AC7:AG7"/>
    <mergeCell ref="BG57:BH57"/>
    <mergeCell ref="BM55:BN55"/>
    <mergeCell ref="BI57:BJ57"/>
    <mergeCell ref="BK57:BL57"/>
    <mergeCell ref="BE56:BF56"/>
    <mergeCell ref="BG56:BH56"/>
    <mergeCell ref="BI56:BJ56"/>
    <mergeCell ref="BE57:BF57"/>
    <mergeCell ref="AT70:AU70"/>
    <mergeCell ref="AV70:AW70"/>
    <mergeCell ref="BC70:BD70"/>
    <mergeCell ref="AX70:AY70"/>
    <mergeCell ref="AZ70:BA70"/>
    <mergeCell ref="AA70:AB70"/>
    <mergeCell ref="AL70:AM70"/>
    <mergeCell ref="AN70:AO70"/>
    <mergeCell ref="AP70:AQ70"/>
    <mergeCell ref="AD70:AE70"/>
    <mergeCell ref="BM70:BN70"/>
    <mergeCell ref="BO70:BP70"/>
    <mergeCell ref="BQ70:BR70"/>
    <mergeCell ref="BS70:BT70"/>
    <mergeCell ref="BE70:BF70"/>
    <mergeCell ref="BG70:BH70"/>
    <mergeCell ref="BI70:BJ70"/>
    <mergeCell ref="BK70:BL70"/>
    <mergeCell ref="BU70:BV70"/>
    <mergeCell ref="BW70:BX70"/>
    <mergeCell ref="BY70:BZ70"/>
    <mergeCell ref="E71:F71"/>
    <mergeCell ref="G71:H71"/>
    <mergeCell ref="I71:J71"/>
    <mergeCell ref="K71:L71"/>
    <mergeCell ref="M71:N71"/>
    <mergeCell ref="O71:P71"/>
    <mergeCell ref="Q71:R71"/>
    <mergeCell ref="BU71:BV71"/>
    <mergeCell ref="BW71:BX71"/>
    <mergeCell ref="BK71:BL71"/>
    <mergeCell ref="AN71:AO71"/>
    <mergeCell ref="BM71:BN71"/>
    <mergeCell ref="BO71:BP71"/>
    <mergeCell ref="BC71:BD71"/>
    <mergeCell ref="BE71:BF71"/>
    <mergeCell ref="BG71:BH71"/>
    <mergeCell ref="BI71:BJ71"/>
    <mergeCell ref="O72:P72"/>
    <mergeCell ref="Q72:R72"/>
    <mergeCell ref="S72:T72"/>
    <mergeCell ref="U72:V72"/>
    <mergeCell ref="BQ71:BR71"/>
    <mergeCell ref="BS71:BT71"/>
    <mergeCell ref="AX72:AY72"/>
    <mergeCell ref="AJ72:AK72"/>
    <mergeCell ref="AL72:AM72"/>
    <mergeCell ref="AN72:AO72"/>
    <mergeCell ref="AR72:AS72"/>
    <mergeCell ref="AT72:AU72"/>
    <mergeCell ref="AV72:AW72"/>
    <mergeCell ref="AH72:AI72"/>
    <mergeCell ref="BY71:BZ71"/>
    <mergeCell ref="E72:F72"/>
    <mergeCell ref="G72:H72"/>
    <mergeCell ref="I72:J72"/>
    <mergeCell ref="K72:L72"/>
    <mergeCell ref="M72:N72"/>
    <mergeCell ref="BE72:BF72"/>
    <mergeCell ref="BG72:BH72"/>
    <mergeCell ref="BI72:BJ72"/>
    <mergeCell ref="BK72:BL72"/>
    <mergeCell ref="W72:X72"/>
    <mergeCell ref="Y72:Z72"/>
    <mergeCell ref="AA72:AB72"/>
    <mergeCell ref="BC72:BD72"/>
    <mergeCell ref="AZ72:BA72"/>
    <mergeCell ref="AP72:AQ72"/>
    <mergeCell ref="BM72:BN72"/>
    <mergeCell ref="BO72:BP72"/>
    <mergeCell ref="BY72:BZ72"/>
    <mergeCell ref="BQ72:BR72"/>
    <mergeCell ref="BS72:BT72"/>
    <mergeCell ref="BU72:BV72"/>
    <mergeCell ref="BW72:BX72"/>
    <mergeCell ref="M73:N73"/>
    <mergeCell ref="O73:P73"/>
    <mergeCell ref="Q73:R73"/>
    <mergeCell ref="S73:T73"/>
    <mergeCell ref="E73:F73"/>
    <mergeCell ref="G73:H73"/>
    <mergeCell ref="I73:J73"/>
    <mergeCell ref="K73:L73"/>
    <mergeCell ref="AD73:AE73"/>
    <mergeCell ref="AF73:AG73"/>
    <mergeCell ref="AH73:AI73"/>
    <mergeCell ref="AJ73:AK73"/>
    <mergeCell ref="U73:V73"/>
    <mergeCell ref="W73:X73"/>
    <mergeCell ref="Y73:Z73"/>
    <mergeCell ref="AA73:AB73"/>
    <mergeCell ref="AT73:AU73"/>
    <mergeCell ref="AV73:AW73"/>
    <mergeCell ref="AX73:AY73"/>
    <mergeCell ref="AZ73:BA73"/>
    <mergeCell ref="AL73:AM73"/>
    <mergeCell ref="AN73:AO73"/>
    <mergeCell ref="AP73:AQ73"/>
    <mergeCell ref="AR73:AS73"/>
    <mergeCell ref="BW73:BX73"/>
    <mergeCell ref="BY73:BZ73"/>
    <mergeCell ref="BK73:BL73"/>
    <mergeCell ref="BM73:BN73"/>
    <mergeCell ref="BO73:BP73"/>
    <mergeCell ref="BQ73:BR73"/>
    <mergeCell ref="I74:J74"/>
    <mergeCell ref="E74:F74"/>
    <mergeCell ref="G74:H74"/>
    <mergeCell ref="K74:L74"/>
    <mergeCell ref="BS73:BT73"/>
    <mergeCell ref="BU73:BV73"/>
    <mergeCell ref="BC73:BD73"/>
    <mergeCell ref="BE73:BF73"/>
    <mergeCell ref="BG73:BH73"/>
    <mergeCell ref="BI73:BJ73"/>
    <mergeCell ref="U74:V74"/>
    <mergeCell ref="W74:X74"/>
    <mergeCell ref="Y74:Z74"/>
    <mergeCell ref="AA74:AB74"/>
    <mergeCell ref="M74:N74"/>
    <mergeCell ref="O74:P74"/>
    <mergeCell ref="Q74:R74"/>
    <mergeCell ref="S74:T74"/>
    <mergeCell ref="AL74:AM74"/>
    <mergeCell ref="AN74:AO74"/>
    <mergeCell ref="AP74:AQ74"/>
    <mergeCell ref="AR74:AS74"/>
    <mergeCell ref="AD74:AE74"/>
    <mergeCell ref="AF74:AG74"/>
    <mergeCell ref="AH74:AI74"/>
    <mergeCell ref="AJ74:AK74"/>
    <mergeCell ref="BC74:BD74"/>
    <mergeCell ref="BE74:BF74"/>
    <mergeCell ref="BG74:BH74"/>
    <mergeCell ref="BU74:BV74"/>
    <mergeCell ref="AT74:AU74"/>
    <mergeCell ref="AV74:AW74"/>
    <mergeCell ref="AX74:AY74"/>
    <mergeCell ref="AZ74:BA74"/>
    <mergeCell ref="BW74:BX74"/>
    <mergeCell ref="BY74:BZ74"/>
    <mergeCell ref="BI74:BJ74"/>
    <mergeCell ref="BK74:BL74"/>
    <mergeCell ref="BM74:BN74"/>
    <mergeCell ref="BO74:BP74"/>
    <mergeCell ref="BQ74:BR74"/>
    <mergeCell ref="BS74:BT74"/>
  </mergeCells>
  <phoneticPr fontId="2" type="noConversion"/>
  <conditionalFormatting sqref="AG12:AG52 AB12:AB52 BF12:BF52 BA12:BA52 BZ12:BZ52 BX12:BX52 BV12:BV52 BT12:BT52 BR12:BR52 BP12:BP52 BN12:BN52 BL12:BL52 BJ12:BJ52 BH12:BH52 AY12:AY52 AW12:AW52 AU12:AU52 AS12:AS52 AQ12:AQ52 AO12:AO52 AM12:AM52 AK12:AK52 AI12:AI52 Z12:Z52 X12:X52 V12:V52 T12:T52 R12:R52 P12:P52 N12:N52 L12:L52 J12:J52 H12:H52">
    <cfRule type="cellIs" dxfId="5" priority="1" stopIfTrue="1" operator="equal">
      <formula>F12+H12-100</formula>
    </cfRule>
  </conditionalFormatting>
  <conditionalFormatting sqref="BD12:BD52 AE12:AE52">
    <cfRule type="cellIs" dxfId="4" priority="2" stopIfTrue="1" operator="equal">
      <formula>AB12+AE12-100</formula>
    </cfRule>
  </conditionalFormatting>
  <printOptions horizontalCentered="1"/>
  <pageMargins left="0.19685039370078741" right="0.19685039370078741" top="0.78740157480314965" bottom="0" header="0.39370078740157483" footer="0.39370078740157483"/>
  <pageSetup paperSize="9" orientation="landscape" r:id="rId1"/>
  <headerFooter alignWithMargins="0">
    <oddFooter>&amp;R&amp;"Arial,Negrito"&amp;8V.110324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Plan18">
    <outlinePr summaryBelow="0"/>
  </sheetPr>
  <dimension ref="A1:EM329"/>
  <sheetViews>
    <sheetView showGridLines="0" showRowColHeaders="0" showZeros="0" workbookViewId="0">
      <pane xSplit="39" ySplit="14" topLeftCell="AN24" activePane="bottomRight" state="frozen"/>
      <selection pane="topRight" activeCell="AN1" sqref="AN1"/>
      <selection pane="bottomLeft" activeCell="A15" sqref="A15"/>
      <selection pane="bottomRight" activeCell="AC6" sqref="AC6"/>
    </sheetView>
  </sheetViews>
  <sheetFormatPr defaultColWidth="1.7109375" defaultRowHeight="9.9499999999999993" customHeight="1"/>
  <cols>
    <col min="1" max="1" width="0.85546875" style="10" customWidth="1"/>
    <col min="2" max="50" width="1.7109375" style="7" customWidth="1"/>
    <col min="51" max="51" width="1.7109375" style="17" customWidth="1"/>
    <col min="52" max="52" width="1.7109375" style="10" customWidth="1"/>
    <col min="53" max="53" width="9.5703125" style="290" hidden="1" customWidth="1"/>
    <col min="54" max="54" width="6.7109375" style="480" hidden="1" customWidth="1"/>
    <col min="55" max="55" width="6.7109375" style="290" hidden="1" customWidth="1"/>
    <col min="56" max="56" width="6.7109375" style="481" hidden="1" customWidth="1"/>
    <col min="57" max="57" width="8.7109375" style="480" hidden="1" customWidth="1"/>
    <col min="58" max="58" width="8.140625" style="483" hidden="1" customWidth="1"/>
    <col min="59" max="59" width="7.85546875" style="483" hidden="1" customWidth="1"/>
    <col min="60" max="60" width="8.5703125" style="480" hidden="1" customWidth="1"/>
    <col min="61" max="61" width="7.7109375" style="480" hidden="1" customWidth="1"/>
    <col min="62" max="62" width="7.42578125" style="480" hidden="1" customWidth="1"/>
    <col min="63" max="63" width="6.7109375" style="480" hidden="1" customWidth="1"/>
    <col min="64" max="65" width="7.85546875" style="290" hidden="1" customWidth="1"/>
    <col min="66" max="66" width="7.5703125" style="290" hidden="1" customWidth="1"/>
    <col min="67" max="67" width="6.7109375" style="290" hidden="1" customWidth="1"/>
    <col min="68" max="68" width="6.7109375" style="196" hidden="1" customWidth="1"/>
    <col min="69" max="69" width="6.7109375" style="288" hidden="1" customWidth="1"/>
    <col min="70" max="91" width="8.7109375" style="28" customWidth="1"/>
    <col min="92" max="105" width="8.7109375" style="4" customWidth="1"/>
    <col min="106" max="106" width="6.7109375" style="4" customWidth="1"/>
    <col min="107" max="130" width="6.140625" style="4" hidden="1" customWidth="1"/>
    <col min="131" max="142" width="6.140625" style="7" hidden="1" customWidth="1"/>
    <col min="143" max="143" width="3.28515625" style="7" hidden="1" customWidth="1"/>
    <col min="144" max="16384" width="1.7109375" style="7"/>
  </cols>
  <sheetData>
    <row r="1" spans="1:143" ht="50.1" customHeight="1">
      <c r="A1" s="5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AS1" s="550" t="s">
        <v>436</v>
      </c>
      <c r="AT1" s="885" t="str">
        <f>'O3'!BN6</f>
        <v>01</v>
      </c>
      <c r="AU1" s="886"/>
      <c r="AV1" s="886"/>
      <c r="AY1" s="170"/>
      <c r="AZ1" s="5"/>
      <c r="BE1" s="482"/>
      <c r="BF1" s="482"/>
      <c r="BG1" s="482"/>
      <c r="BH1" s="482"/>
      <c r="BI1" s="482"/>
      <c r="BJ1" s="482"/>
      <c r="BK1" s="482"/>
    </row>
    <row r="2" spans="1:143" ht="6" customHeight="1">
      <c r="A2" s="5"/>
      <c r="E2" s="2"/>
      <c r="F2" s="2"/>
      <c r="G2" s="2"/>
      <c r="H2" s="2"/>
      <c r="I2" s="2"/>
      <c r="J2" s="2"/>
      <c r="K2" s="2"/>
      <c r="L2" s="2"/>
      <c r="M2" s="2"/>
      <c r="N2" s="2"/>
      <c r="O2" s="884" t="s">
        <v>191</v>
      </c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904"/>
      <c r="AA2" s="904"/>
      <c r="AB2" s="904"/>
      <c r="AC2" s="904"/>
      <c r="AD2" s="904"/>
      <c r="AE2" s="904"/>
      <c r="AF2" s="904"/>
      <c r="AG2" s="2"/>
      <c r="AH2" s="884" t="s">
        <v>161</v>
      </c>
      <c r="AI2" s="884"/>
      <c r="AJ2" s="884"/>
      <c r="AK2" s="884"/>
      <c r="AL2" s="884"/>
      <c r="AM2" s="884"/>
      <c r="AN2" s="884"/>
      <c r="AO2" s="884"/>
      <c r="AP2" s="884"/>
      <c r="AQ2" s="884"/>
      <c r="AR2" s="884"/>
      <c r="AS2" s="882"/>
      <c r="AT2" s="882"/>
      <c r="AU2" s="882"/>
      <c r="AV2" s="882"/>
      <c r="AW2" s="882"/>
      <c r="AX2" s="882"/>
      <c r="AY2" s="882"/>
      <c r="AZ2" s="5"/>
      <c r="BE2" s="482"/>
      <c r="BF2" s="482"/>
      <c r="BG2" s="482"/>
      <c r="BH2" s="482"/>
      <c r="BI2" s="482"/>
      <c r="BJ2" s="482"/>
      <c r="BK2" s="482"/>
    </row>
    <row r="3" spans="1:143" ht="5.25" customHeight="1" thickBot="1">
      <c r="A3" s="5"/>
      <c r="E3" s="2"/>
      <c r="F3" s="2"/>
      <c r="G3" s="2"/>
      <c r="H3" s="2"/>
      <c r="I3" s="2"/>
      <c r="J3" s="2"/>
      <c r="K3" s="2"/>
      <c r="L3" s="2"/>
      <c r="M3" s="2"/>
      <c r="N3" s="2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905"/>
      <c r="AA3" s="905"/>
      <c r="AB3" s="905"/>
      <c r="AC3" s="905"/>
      <c r="AD3" s="905"/>
      <c r="AE3" s="905"/>
      <c r="AF3" s="905"/>
      <c r="AG3" s="2"/>
      <c r="AH3" s="884"/>
      <c r="AI3" s="884"/>
      <c r="AJ3" s="884"/>
      <c r="AK3" s="884"/>
      <c r="AL3" s="884"/>
      <c r="AM3" s="884"/>
      <c r="AN3" s="884"/>
      <c r="AO3" s="884"/>
      <c r="AP3" s="884"/>
      <c r="AQ3" s="884"/>
      <c r="AR3" s="884"/>
      <c r="AS3" s="883"/>
      <c r="AT3" s="883"/>
      <c r="AU3" s="883"/>
      <c r="AV3" s="883"/>
      <c r="AW3" s="883"/>
      <c r="AX3" s="883"/>
      <c r="AY3" s="883"/>
      <c r="AZ3" s="5"/>
      <c r="BE3" s="482"/>
      <c r="BF3" s="482"/>
      <c r="BG3" s="482"/>
      <c r="BH3" s="482"/>
      <c r="BI3" s="482"/>
      <c r="BJ3" s="482"/>
      <c r="BK3" s="482"/>
    </row>
    <row r="4" spans="1:143" ht="3.95" customHeight="1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37"/>
      <c r="AL4" s="3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170"/>
      <c r="AZ4" s="5"/>
      <c r="BA4" s="289"/>
      <c r="BB4" s="484"/>
      <c r="BC4" s="289"/>
      <c r="BD4" s="512"/>
      <c r="BE4" s="513" t="s">
        <v>430</v>
      </c>
      <c r="BF4" s="514"/>
      <c r="BG4" s="515"/>
      <c r="BH4" s="516" t="s">
        <v>426</v>
      </c>
      <c r="BI4" s="514"/>
      <c r="BJ4" s="514"/>
      <c r="BK4" s="515"/>
      <c r="BL4" s="513" t="s">
        <v>428</v>
      </c>
      <c r="BM4" s="517"/>
      <c r="BN4" s="517"/>
      <c r="BO4" s="518"/>
      <c r="BP4" s="209"/>
      <c r="BQ4" s="519"/>
    </row>
    <row r="5" spans="1:143" ht="15" customHeight="1" thickBot="1">
      <c r="B5" s="166" t="s">
        <v>148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906" t="s">
        <v>155</v>
      </c>
      <c r="V5" s="907"/>
      <c r="W5" s="907"/>
      <c r="X5" s="907"/>
      <c r="Y5" s="907"/>
      <c r="Z5" s="907"/>
      <c r="AA5" s="907"/>
      <c r="AB5" s="908"/>
      <c r="AC5" s="915">
        <v>1</v>
      </c>
      <c r="AD5" s="916"/>
      <c r="AE5" s="916"/>
      <c r="AF5" s="917"/>
      <c r="AH5" s="899" t="s">
        <v>157</v>
      </c>
      <c r="AI5" s="900"/>
      <c r="AJ5" s="900"/>
      <c r="AK5" s="900"/>
      <c r="AL5" s="901"/>
      <c r="AM5" s="894">
        <f>IF(AC5=0,0,HLOOKUP(AC5-1,BQ12:DA14,3))</f>
        <v>0</v>
      </c>
      <c r="AN5" s="892"/>
      <c r="AO5" s="892"/>
      <c r="AP5" s="892"/>
      <c r="AQ5" s="892"/>
      <c r="AR5" s="892"/>
      <c r="AS5" s="169" t="s">
        <v>156</v>
      </c>
      <c r="AT5" s="892">
        <f>IF(AC5=0,0,HLOOKUP(AC5,BR12:DA14,3))</f>
        <v>0</v>
      </c>
      <c r="AU5" s="892"/>
      <c r="AV5" s="892"/>
      <c r="AW5" s="892"/>
      <c r="AX5" s="892"/>
      <c r="AY5" s="893"/>
      <c r="BA5" s="289"/>
      <c r="BB5" s="484"/>
      <c r="BC5" s="289"/>
      <c r="BD5" s="512"/>
      <c r="BE5" s="511">
        <f>BF5+BF7+BF9+BF11</f>
        <v>1367080.7100000004</v>
      </c>
      <c r="BF5" s="492">
        <f>'Q3'!AM50</f>
        <v>27037.649999999907</v>
      </c>
      <c r="BG5" s="503">
        <f>IF($BE$5=0,0,BF5/$BE$5)</f>
        <v>1.9777654532189177E-2</v>
      </c>
      <c r="BH5" s="507">
        <f>BA319-BI5-BJ5-BK5</f>
        <v>0</v>
      </c>
      <c r="BI5" s="504">
        <f>ROUND(BA319*BG7,2)</f>
        <v>0</v>
      </c>
      <c r="BJ5" s="504">
        <f>ROUND(BA319*BG9,2)</f>
        <v>0</v>
      </c>
      <c r="BK5" s="505">
        <f>ROUND(BA319*BG11,2)</f>
        <v>0</v>
      </c>
      <c r="BL5" s="506">
        <f>BG319-BM5-BN5-BO5</f>
        <v>2834</v>
      </c>
      <c r="BM5" s="507">
        <f>ROUND(BG319*BG7,2)</f>
        <v>140459.20000000001</v>
      </c>
      <c r="BN5" s="507">
        <f>ROUND(BG319*BG9,2)</f>
        <v>0</v>
      </c>
      <c r="BO5" s="508">
        <f>ROUND(BG319*BG11,2)</f>
        <v>0</v>
      </c>
      <c r="BP5" s="209"/>
      <c r="BQ5" s="519"/>
    </row>
    <row r="6" spans="1:143" ht="9.9499999999999993" customHeight="1">
      <c r="BA6" s="289"/>
      <c r="BB6" s="484"/>
      <c r="BC6" s="289"/>
      <c r="BD6" s="512"/>
      <c r="BE6" s="511"/>
      <c r="BF6" s="492"/>
      <c r="BG6" s="503"/>
      <c r="BH6" s="516" t="s">
        <v>427</v>
      </c>
      <c r="BI6" s="514"/>
      <c r="BJ6" s="514"/>
      <c r="BK6" s="515"/>
      <c r="BL6" s="513" t="s">
        <v>429</v>
      </c>
      <c r="BM6" s="517"/>
      <c r="BN6" s="517"/>
      <c r="BO6" s="518"/>
      <c r="BP6" s="209"/>
      <c r="BQ6" s="519"/>
    </row>
    <row r="7" spans="1:143" ht="12" customHeight="1" thickBot="1">
      <c r="B7" s="732" t="s">
        <v>81</v>
      </c>
      <c r="C7" s="732"/>
      <c r="D7" s="732"/>
      <c r="E7" s="732"/>
      <c r="F7" s="732"/>
      <c r="G7" s="732"/>
      <c r="H7" s="732"/>
      <c r="I7" s="732"/>
      <c r="J7" s="732"/>
      <c r="K7" s="732"/>
      <c r="L7" s="732"/>
      <c r="M7" s="732"/>
      <c r="N7" s="732"/>
      <c r="O7" s="732"/>
      <c r="P7" s="732"/>
      <c r="Q7" s="732"/>
      <c r="R7" s="732"/>
      <c r="S7" s="814" t="str">
        <f>'O3'!S7</f>
        <v>Prefeitura Municipal de Otacílio Costa</v>
      </c>
      <c r="T7" s="826"/>
      <c r="U7" s="826"/>
      <c r="V7" s="826"/>
      <c r="W7" s="826"/>
      <c r="X7" s="826"/>
      <c r="Y7" s="826"/>
      <c r="Z7" s="826"/>
      <c r="AA7" s="826"/>
      <c r="AB7" s="826"/>
      <c r="AC7" s="826"/>
      <c r="AD7" s="826"/>
      <c r="AE7" s="826"/>
      <c r="AF7" s="826"/>
      <c r="AG7" s="826"/>
      <c r="AH7" s="826"/>
      <c r="AI7" s="826"/>
      <c r="AJ7" s="826"/>
      <c r="AK7" s="826"/>
      <c r="AL7" s="826"/>
      <c r="AM7" s="826"/>
      <c r="AN7" s="826"/>
      <c r="AO7" s="826"/>
      <c r="AP7" s="826"/>
      <c r="AQ7" s="826"/>
      <c r="AR7" s="826"/>
      <c r="AS7" s="826"/>
      <c r="AT7" s="826"/>
      <c r="AU7" s="826"/>
      <c r="AV7" s="826"/>
      <c r="AW7" s="826"/>
      <c r="AX7" s="826"/>
      <c r="AY7" s="827"/>
      <c r="BA7" s="289"/>
      <c r="BB7" s="484"/>
      <c r="BC7" s="289"/>
      <c r="BD7" s="512"/>
      <c r="BE7" s="511"/>
      <c r="BF7" s="492">
        <f>'Q3'!AT50</f>
        <v>1340043.0600000005</v>
      </c>
      <c r="BG7" s="503">
        <f>IF($BE$5=0,0,BF7/$BE$5)</f>
        <v>0.98022234546781084</v>
      </c>
      <c r="BH7" s="504">
        <f>SUMIF('O3'!BS15:BS314,"R",BA15:BA314)</f>
        <v>0</v>
      </c>
      <c r="BI7" s="504">
        <f>SUMIF('O3'!BS15:BS314,"C",BA15:BA314)</f>
        <v>0</v>
      </c>
      <c r="BJ7" s="504">
        <f>SUMIF('O3'!BS15:BS314,"CF",BA15:BA314)</f>
        <v>0</v>
      </c>
      <c r="BK7" s="505">
        <f>SUMIF('O3'!BS15:BS314,"F",BA15:BA314)</f>
        <v>0</v>
      </c>
      <c r="BL7" s="506">
        <f>SUMIF('O3'!BS15:BS314,"R",BG15:BG314)</f>
        <v>0</v>
      </c>
      <c r="BM7" s="507">
        <f>SUMIF('O3'!BS15:BS314,"C",BG15:BG314)</f>
        <v>0</v>
      </c>
      <c r="BN7" s="507">
        <f>SUMIF('O3'!BS15:BS314,"CF",BG15:BG314)</f>
        <v>0</v>
      </c>
      <c r="BO7" s="508">
        <f>SUMIF('O3'!BS15:BS314,"F",BG15:BG314)</f>
        <v>0</v>
      </c>
      <c r="BP7" s="209"/>
      <c r="BQ7" s="519"/>
    </row>
    <row r="8" spans="1:143" ht="3" customHeight="1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159"/>
      <c r="BA8" s="289"/>
      <c r="BB8" s="484"/>
      <c r="BC8" s="289"/>
      <c r="BD8" s="512"/>
      <c r="BE8" s="511"/>
      <c r="BF8" s="492"/>
      <c r="BG8" s="503"/>
      <c r="BH8" s="289" t="s">
        <v>431</v>
      </c>
      <c r="BI8" s="484"/>
      <c r="BJ8" s="484"/>
      <c r="BK8" s="484"/>
      <c r="BL8" s="289" t="s">
        <v>431</v>
      </c>
      <c r="BM8" s="289"/>
      <c r="BN8" s="289"/>
      <c r="BO8" s="289"/>
      <c r="BP8" s="209"/>
      <c r="BQ8" s="519"/>
    </row>
    <row r="9" spans="1:143" s="10" customFormat="1" ht="13.5" customHeight="1">
      <c r="B9" s="62" t="s">
        <v>40</v>
      </c>
      <c r="C9" s="62"/>
      <c r="D9" s="62"/>
      <c r="E9" s="62"/>
      <c r="F9" s="62"/>
      <c r="G9" s="62"/>
      <c r="H9" s="62"/>
      <c r="I9" s="62"/>
      <c r="J9" s="62"/>
      <c r="K9" s="32"/>
      <c r="L9" s="735" t="str">
        <f>'O3'!L9</f>
        <v>Conclusão quadra Fundo do Campo</v>
      </c>
      <c r="M9" s="857"/>
      <c r="N9" s="857"/>
      <c r="O9" s="857"/>
      <c r="P9" s="857"/>
      <c r="Q9" s="857"/>
      <c r="R9" s="857"/>
      <c r="S9" s="857"/>
      <c r="T9" s="857"/>
      <c r="U9" s="857"/>
      <c r="V9" s="857"/>
      <c r="W9" s="857"/>
      <c r="X9" s="857"/>
      <c r="Y9" s="857"/>
      <c r="Z9" s="857"/>
      <c r="AA9" s="857"/>
      <c r="AB9" s="857"/>
      <c r="AC9" s="857"/>
      <c r="AD9" s="857"/>
      <c r="AE9" s="857"/>
      <c r="AF9" s="857"/>
      <c r="AG9" s="857"/>
      <c r="AH9" s="857"/>
      <c r="AI9" s="857"/>
      <c r="AJ9" s="857"/>
      <c r="AK9" s="857"/>
      <c r="AL9" s="857"/>
      <c r="AM9" s="857"/>
      <c r="AN9" s="857"/>
      <c r="AO9" s="857"/>
      <c r="AP9" s="857"/>
      <c r="AQ9" s="857"/>
      <c r="AR9" s="857"/>
      <c r="AS9" s="857"/>
      <c r="AT9" s="857"/>
      <c r="AU9" s="857"/>
      <c r="AV9" s="857"/>
      <c r="AW9" s="857"/>
      <c r="AX9" s="857"/>
      <c r="AY9" s="858"/>
      <c r="BA9" s="289"/>
      <c r="BB9" s="484"/>
      <c r="BC9" s="289"/>
      <c r="BD9" s="512"/>
      <c r="BE9" s="511"/>
      <c r="BF9" s="492">
        <f>'Q3'!BA50</f>
        <v>0</v>
      </c>
      <c r="BG9" s="503">
        <f>IF($BE$5=0,0,BF9/$BE$5)</f>
        <v>0</v>
      </c>
      <c r="BH9" s="289">
        <f>BH5+BI5+BJ5+BK5-BH7-BI7-BJ7-BK7-BK9-BJ9-BI9</f>
        <v>0</v>
      </c>
      <c r="BI9" s="289">
        <f>IF(BI5+BJ5+BK5&gt;BI7+BJ7+BK7,BI5+BJ5+BK5-BI7-BJ7-BK7,0)</f>
        <v>0</v>
      </c>
      <c r="BJ9" s="289"/>
      <c r="BK9" s="289"/>
      <c r="BL9" s="289">
        <f>BL5+BM5+BN5+BO5-BL7-BM7-BN7-BO7-BO9-BN9-BM9</f>
        <v>2834</v>
      </c>
      <c r="BM9" s="289">
        <f>IF(BM5+BN5+BO5&gt;BM7+BN7+BO7,BM5+BN5+BO5-BM7-BN7-BO7,0)</f>
        <v>140459.20000000001</v>
      </c>
      <c r="BN9" s="289"/>
      <c r="BO9" s="289"/>
      <c r="BP9" s="209"/>
      <c r="BQ9" s="209"/>
      <c r="BR9" s="167"/>
      <c r="BS9" s="167"/>
      <c r="BT9" s="167"/>
      <c r="BU9" s="167"/>
      <c r="BV9" s="167"/>
      <c r="BW9" s="167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209"/>
      <c r="DD9" s="209">
        <f>IF(DD11=0,0,IF(DD11&lt;DC11,1,0))</f>
        <v>0</v>
      </c>
      <c r="DE9" s="209">
        <f t="shared" ref="DE9:EL9" si="0">IF(DE11=0,0,IF(DE11&lt;DD11,1,0))</f>
        <v>0</v>
      </c>
      <c r="DF9" s="209">
        <f t="shared" si="0"/>
        <v>0</v>
      </c>
      <c r="DG9" s="209">
        <f t="shared" si="0"/>
        <v>0</v>
      </c>
      <c r="DH9" s="209">
        <f t="shared" si="0"/>
        <v>0</v>
      </c>
      <c r="DI9" s="209">
        <f t="shared" si="0"/>
        <v>0</v>
      </c>
      <c r="DJ9" s="209">
        <f t="shared" si="0"/>
        <v>0</v>
      </c>
      <c r="DK9" s="209">
        <f t="shared" si="0"/>
        <v>0</v>
      </c>
      <c r="DL9" s="209">
        <f t="shared" si="0"/>
        <v>0</v>
      </c>
      <c r="DM9" s="209">
        <f t="shared" si="0"/>
        <v>0</v>
      </c>
      <c r="DN9" s="209">
        <f t="shared" si="0"/>
        <v>0</v>
      </c>
      <c r="DO9" s="209">
        <f t="shared" si="0"/>
        <v>0</v>
      </c>
      <c r="DP9" s="209">
        <f t="shared" si="0"/>
        <v>0</v>
      </c>
      <c r="DQ9" s="209">
        <f t="shared" si="0"/>
        <v>0</v>
      </c>
      <c r="DR9" s="209">
        <f t="shared" si="0"/>
        <v>0</v>
      </c>
      <c r="DS9" s="209">
        <f t="shared" si="0"/>
        <v>0</v>
      </c>
      <c r="DT9" s="209">
        <f t="shared" si="0"/>
        <v>0</v>
      </c>
      <c r="DU9" s="209">
        <f t="shared" si="0"/>
        <v>0</v>
      </c>
      <c r="DV9" s="209">
        <f t="shared" si="0"/>
        <v>0</v>
      </c>
      <c r="DW9" s="209">
        <f t="shared" si="0"/>
        <v>0</v>
      </c>
      <c r="DX9" s="209">
        <f t="shared" si="0"/>
        <v>0</v>
      </c>
      <c r="DY9" s="209">
        <f t="shared" si="0"/>
        <v>0</v>
      </c>
      <c r="DZ9" s="209">
        <f t="shared" si="0"/>
        <v>0</v>
      </c>
      <c r="EA9" s="209">
        <f t="shared" si="0"/>
        <v>0</v>
      </c>
      <c r="EB9" s="209">
        <f t="shared" si="0"/>
        <v>0</v>
      </c>
      <c r="EC9" s="209">
        <f t="shared" si="0"/>
        <v>0</v>
      </c>
      <c r="ED9" s="209">
        <f t="shared" si="0"/>
        <v>0</v>
      </c>
      <c r="EE9" s="209">
        <f t="shared" si="0"/>
        <v>0</v>
      </c>
      <c r="EF9" s="209">
        <f t="shared" si="0"/>
        <v>0</v>
      </c>
      <c r="EG9" s="209">
        <f t="shared" si="0"/>
        <v>0</v>
      </c>
      <c r="EH9" s="209">
        <f t="shared" si="0"/>
        <v>0</v>
      </c>
      <c r="EI9" s="209">
        <f t="shared" si="0"/>
        <v>0</v>
      </c>
      <c r="EJ9" s="209">
        <f t="shared" si="0"/>
        <v>0</v>
      </c>
      <c r="EK9" s="209">
        <f t="shared" si="0"/>
        <v>0</v>
      </c>
      <c r="EL9" s="209">
        <f t="shared" si="0"/>
        <v>0</v>
      </c>
      <c r="EM9" s="21">
        <f>SUM(DD9:EL9)</f>
        <v>0</v>
      </c>
    </row>
    <row r="10" spans="1:143" s="10" customFormat="1" ht="3" customHeight="1">
      <c r="B10" s="62"/>
      <c r="C10" s="62"/>
      <c r="D10" s="62"/>
      <c r="E10" s="62"/>
      <c r="F10" s="62"/>
      <c r="G10" s="62"/>
      <c r="H10" s="62"/>
      <c r="I10" s="62"/>
      <c r="J10" s="62"/>
      <c r="K10" s="32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60"/>
      <c r="BA10" s="289"/>
      <c r="BB10" s="484"/>
      <c r="BC10" s="289"/>
      <c r="BD10" s="512"/>
      <c r="BE10" s="511"/>
      <c r="BF10" s="492"/>
      <c r="BG10" s="503"/>
      <c r="BH10" s="484"/>
      <c r="BI10" s="484"/>
      <c r="BJ10" s="484"/>
      <c r="BK10" s="484"/>
      <c r="BL10" s="289"/>
      <c r="BM10" s="289"/>
      <c r="BN10" s="289"/>
      <c r="BO10" s="289"/>
      <c r="BP10" s="209"/>
      <c r="BQ10" s="209"/>
      <c r="BR10" s="167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</row>
    <row r="11" spans="1:143" s="31" customFormat="1" ht="12" customHeight="1" thickBot="1">
      <c r="A11" s="30"/>
      <c r="B11" s="733" t="s">
        <v>82</v>
      </c>
      <c r="C11" s="733"/>
      <c r="D11" s="733"/>
      <c r="E11" s="733"/>
      <c r="F11" s="733"/>
      <c r="G11" s="733"/>
      <c r="H11" s="733"/>
      <c r="I11" s="734"/>
      <c r="J11" s="59" t="str">
        <f>'O3'!J11</f>
        <v>263097-6</v>
      </c>
      <c r="K11" s="60"/>
      <c r="L11" s="60"/>
      <c r="M11" s="60"/>
      <c r="N11" s="60"/>
      <c r="O11" s="60"/>
      <c r="P11" s="60"/>
      <c r="Q11" s="60"/>
      <c r="R11" s="61"/>
      <c r="T11" s="551"/>
      <c r="U11" s="552"/>
      <c r="V11" s="553"/>
      <c r="W11" s="552"/>
      <c r="X11" s="552"/>
      <c r="Y11" s="554" t="s">
        <v>434</v>
      </c>
      <c r="Z11" s="887">
        <f>'O3'!BL319</f>
        <v>1367080.71</v>
      </c>
      <c r="AA11" s="888"/>
      <c r="AB11" s="888"/>
      <c r="AC11" s="888"/>
      <c r="AD11" s="888"/>
      <c r="AE11" s="888"/>
      <c r="AF11" s="889"/>
      <c r="AY11" s="17"/>
      <c r="AZ11" s="30"/>
      <c r="BA11" s="520"/>
      <c r="BB11" s="521"/>
      <c r="BC11" s="520"/>
      <c r="BD11" s="522"/>
      <c r="BE11" s="523"/>
      <c r="BF11" s="504">
        <f>'Q3'!BH50</f>
        <v>0</v>
      </c>
      <c r="BG11" s="505">
        <f>IF($BE$5=0,0,BF11/$BE$5)</f>
        <v>0</v>
      </c>
      <c r="BH11" s="289">
        <f>IF(BH9+BI9=0,0,BH9/(BH9+BI9))</f>
        <v>0</v>
      </c>
      <c r="BI11" s="289">
        <f>IF(BH9+BI9=0,0,BI9/(BH9+BI9))</f>
        <v>0</v>
      </c>
      <c r="BJ11" s="484"/>
      <c r="BK11" s="484"/>
      <c r="BL11" s="289">
        <f>IF(BL9+BM9=0,0,BL9/(BL9+BM9))</f>
        <v>1.9777630759868575E-2</v>
      </c>
      <c r="BM11" s="289">
        <f>IF(BL9+BM9=0,0,BM9/(BL9+BM9))</f>
        <v>0.9802223692401314</v>
      </c>
      <c r="BN11" s="520"/>
      <c r="BO11" s="520"/>
      <c r="BP11" s="209" t="s">
        <v>170</v>
      </c>
      <c r="BQ11" s="209" t="s">
        <v>171</v>
      </c>
      <c r="BR11" s="174" t="s">
        <v>154</v>
      </c>
      <c r="BS11" s="174" t="s">
        <v>154</v>
      </c>
      <c r="BT11" s="174" t="s">
        <v>154</v>
      </c>
      <c r="BU11" s="174" t="s">
        <v>154</v>
      </c>
      <c r="BV11" s="174" t="s">
        <v>154</v>
      </c>
      <c r="BW11" s="174" t="s">
        <v>154</v>
      </c>
      <c r="BX11" s="174" t="s">
        <v>154</v>
      </c>
      <c r="BY11" s="174" t="s">
        <v>154</v>
      </c>
      <c r="BZ11" s="174" t="s">
        <v>154</v>
      </c>
      <c r="CA11" s="174" t="s">
        <v>154</v>
      </c>
      <c r="CB11" s="174" t="s">
        <v>154</v>
      </c>
      <c r="CC11" s="174" t="s">
        <v>154</v>
      </c>
      <c r="CD11" s="174" t="s">
        <v>154</v>
      </c>
      <c r="CE11" s="174" t="s">
        <v>154</v>
      </c>
      <c r="CF11" s="174" t="s">
        <v>154</v>
      </c>
      <c r="CG11" s="174" t="s">
        <v>154</v>
      </c>
      <c r="CH11" s="174" t="s">
        <v>154</v>
      </c>
      <c r="CI11" s="174" t="s">
        <v>154</v>
      </c>
      <c r="CJ11" s="174" t="s">
        <v>154</v>
      </c>
      <c r="CK11" s="174" t="s">
        <v>154</v>
      </c>
      <c r="CL11" s="174" t="s">
        <v>154</v>
      </c>
      <c r="CM11" s="174" t="s">
        <v>154</v>
      </c>
      <c r="CN11" s="174" t="s">
        <v>154</v>
      </c>
      <c r="CO11" s="174" t="s">
        <v>154</v>
      </c>
      <c r="CP11" s="174" t="s">
        <v>154</v>
      </c>
      <c r="CQ11" s="174" t="s">
        <v>154</v>
      </c>
      <c r="CR11" s="174" t="s">
        <v>154</v>
      </c>
      <c r="CS11" s="174" t="s">
        <v>154</v>
      </c>
      <c r="CT11" s="174" t="s">
        <v>154</v>
      </c>
      <c r="CU11" s="174" t="s">
        <v>154</v>
      </c>
      <c r="CV11" s="174" t="s">
        <v>154</v>
      </c>
      <c r="CW11" s="174" t="s">
        <v>154</v>
      </c>
      <c r="CX11" s="174" t="s">
        <v>154</v>
      </c>
      <c r="CY11" s="174" t="s">
        <v>154</v>
      </c>
      <c r="CZ11" s="174" t="s">
        <v>154</v>
      </c>
      <c r="DA11" s="174" t="s">
        <v>154</v>
      </c>
      <c r="DB11" s="4"/>
      <c r="DC11" s="297">
        <f>BR14</f>
        <v>0</v>
      </c>
      <c r="DD11" s="297">
        <f t="shared" ref="DD11:DI11" si="1">BS14</f>
        <v>0</v>
      </c>
      <c r="DE11" s="297">
        <f t="shared" si="1"/>
        <v>0</v>
      </c>
      <c r="DF11" s="297">
        <f t="shared" si="1"/>
        <v>0</v>
      </c>
      <c r="DG11" s="297">
        <f t="shared" si="1"/>
        <v>0</v>
      </c>
      <c r="DH11" s="297">
        <f t="shared" si="1"/>
        <v>0</v>
      </c>
      <c r="DI11" s="297">
        <f t="shared" si="1"/>
        <v>0</v>
      </c>
      <c r="DJ11" s="297">
        <f t="shared" ref="DJ11:EL11" si="2">BY14</f>
        <v>0</v>
      </c>
      <c r="DK11" s="297">
        <f t="shared" si="2"/>
        <v>0</v>
      </c>
      <c r="DL11" s="297">
        <f t="shared" si="2"/>
        <v>0</v>
      </c>
      <c r="DM11" s="297">
        <f t="shared" si="2"/>
        <v>0</v>
      </c>
      <c r="DN11" s="297">
        <f t="shared" si="2"/>
        <v>0</v>
      </c>
      <c r="DO11" s="297">
        <f t="shared" si="2"/>
        <v>0</v>
      </c>
      <c r="DP11" s="297">
        <f t="shared" si="2"/>
        <v>0</v>
      </c>
      <c r="DQ11" s="297">
        <f t="shared" si="2"/>
        <v>0</v>
      </c>
      <c r="DR11" s="297">
        <f t="shared" si="2"/>
        <v>0</v>
      </c>
      <c r="DS11" s="297">
        <f t="shared" si="2"/>
        <v>0</v>
      </c>
      <c r="DT11" s="297">
        <f t="shared" si="2"/>
        <v>0</v>
      </c>
      <c r="DU11" s="297">
        <f t="shared" si="2"/>
        <v>0</v>
      </c>
      <c r="DV11" s="297">
        <f t="shared" si="2"/>
        <v>0</v>
      </c>
      <c r="DW11" s="297">
        <f t="shared" si="2"/>
        <v>0</v>
      </c>
      <c r="DX11" s="297">
        <f t="shared" si="2"/>
        <v>0</v>
      </c>
      <c r="DY11" s="297">
        <f t="shared" si="2"/>
        <v>0</v>
      </c>
      <c r="DZ11" s="297">
        <f t="shared" si="2"/>
        <v>0</v>
      </c>
      <c r="EA11" s="297">
        <f t="shared" si="2"/>
        <v>0</v>
      </c>
      <c r="EB11" s="297">
        <f t="shared" si="2"/>
        <v>0</v>
      </c>
      <c r="EC11" s="297">
        <f t="shared" si="2"/>
        <v>0</v>
      </c>
      <c r="ED11" s="297">
        <f t="shared" si="2"/>
        <v>0</v>
      </c>
      <c r="EE11" s="297">
        <f t="shared" si="2"/>
        <v>0</v>
      </c>
      <c r="EF11" s="297">
        <f t="shared" si="2"/>
        <v>0</v>
      </c>
      <c r="EG11" s="297">
        <f t="shared" si="2"/>
        <v>0</v>
      </c>
      <c r="EH11" s="297">
        <f t="shared" si="2"/>
        <v>0</v>
      </c>
      <c r="EI11" s="297">
        <f t="shared" si="2"/>
        <v>0</v>
      </c>
      <c r="EJ11" s="297">
        <f t="shared" si="2"/>
        <v>0</v>
      </c>
      <c r="EK11" s="297">
        <f t="shared" si="2"/>
        <v>0</v>
      </c>
      <c r="EL11" s="297">
        <f t="shared" si="2"/>
        <v>0</v>
      </c>
    </row>
    <row r="12" spans="1:143" s="10" customFormat="1" ht="9.9499999999999993" customHeight="1">
      <c r="B12" s="11"/>
      <c r="C12" s="11"/>
      <c r="D12" s="11"/>
      <c r="E12" s="11"/>
      <c r="F12" s="11"/>
      <c r="G12" s="11"/>
      <c r="H12" s="11"/>
      <c r="I12" s="11"/>
      <c r="J12" s="36"/>
      <c r="K12" s="36"/>
      <c r="L12" s="36"/>
      <c r="M12" s="36"/>
      <c r="N12" s="36"/>
      <c r="O12" s="36"/>
      <c r="P12" s="36"/>
      <c r="Q12" s="36"/>
      <c r="R12" s="36"/>
      <c r="S12" s="12"/>
      <c r="T12" s="12"/>
      <c r="U12" s="12"/>
      <c r="V12" s="12"/>
      <c r="W12" s="12"/>
      <c r="X12" s="12"/>
      <c r="Y12" s="12"/>
      <c r="Z12" s="12"/>
      <c r="AA12" s="12"/>
      <c r="AB12" s="103"/>
      <c r="AC12" s="103"/>
      <c r="AD12" s="103"/>
      <c r="AE12" s="103"/>
      <c r="AH12" s="818" t="s">
        <v>149</v>
      </c>
      <c r="AI12" s="818"/>
      <c r="AJ12" s="818"/>
      <c r="AK12" s="818"/>
      <c r="AL12" s="818"/>
      <c r="AM12" s="818"/>
      <c r="AN12" s="818"/>
      <c r="AO12" s="818"/>
      <c r="AP12" s="818"/>
      <c r="AQ12" s="818"/>
      <c r="AR12" s="818"/>
      <c r="AS12" s="818"/>
      <c r="AT12" s="818"/>
      <c r="AU12" s="818"/>
      <c r="AV12" s="818"/>
      <c r="AW12" s="818"/>
      <c r="AX12" s="818"/>
      <c r="AY12" s="818"/>
      <c r="BA12" s="289"/>
      <c r="BB12" s="484"/>
      <c r="BC12" s="289"/>
      <c r="BD12" s="512"/>
      <c r="BE12" s="492"/>
      <c r="BF12" s="492"/>
      <c r="BG12" s="492"/>
      <c r="BH12" s="484"/>
      <c r="BI12" s="484"/>
      <c r="BJ12" s="484"/>
      <c r="BK12" s="484"/>
      <c r="BL12" s="289"/>
      <c r="BM12" s="289"/>
      <c r="BN12" s="289"/>
      <c r="BO12" s="289"/>
      <c r="BP12" s="495">
        <v>1</v>
      </c>
      <c r="BQ12" s="209">
        <v>0</v>
      </c>
      <c r="BR12" s="175">
        <v>1</v>
      </c>
      <c r="BS12" s="175">
        <v>2</v>
      </c>
      <c r="BT12" s="175">
        <v>3</v>
      </c>
      <c r="BU12" s="175">
        <v>4</v>
      </c>
      <c r="BV12" s="175">
        <v>5</v>
      </c>
      <c r="BW12" s="175">
        <v>6</v>
      </c>
      <c r="BX12" s="175">
        <v>7</v>
      </c>
      <c r="BY12" s="175">
        <v>8</v>
      </c>
      <c r="BZ12" s="175">
        <v>9</v>
      </c>
      <c r="CA12" s="175">
        <v>10</v>
      </c>
      <c r="CB12" s="175">
        <v>11</v>
      </c>
      <c r="CC12" s="175">
        <v>12</v>
      </c>
      <c r="CD12" s="175">
        <v>13</v>
      </c>
      <c r="CE12" s="175">
        <v>14</v>
      </c>
      <c r="CF12" s="175">
        <v>15</v>
      </c>
      <c r="CG12" s="175">
        <v>16</v>
      </c>
      <c r="CH12" s="175">
        <v>17</v>
      </c>
      <c r="CI12" s="175">
        <v>18</v>
      </c>
      <c r="CJ12" s="175">
        <v>19</v>
      </c>
      <c r="CK12" s="175">
        <v>20</v>
      </c>
      <c r="CL12" s="175">
        <v>21</v>
      </c>
      <c r="CM12" s="175">
        <v>22</v>
      </c>
      <c r="CN12" s="175">
        <v>23</v>
      </c>
      <c r="CO12" s="175">
        <v>24</v>
      </c>
      <c r="CP12" s="175">
        <v>25</v>
      </c>
      <c r="CQ12" s="175">
        <v>26</v>
      </c>
      <c r="CR12" s="175">
        <v>27</v>
      </c>
      <c r="CS12" s="175">
        <v>28</v>
      </c>
      <c r="CT12" s="175">
        <v>29</v>
      </c>
      <c r="CU12" s="175">
        <v>30</v>
      </c>
      <c r="CV12" s="175">
        <v>31</v>
      </c>
      <c r="CW12" s="175">
        <v>32</v>
      </c>
      <c r="CX12" s="175">
        <v>33</v>
      </c>
      <c r="CY12" s="175">
        <v>34</v>
      </c>
      <c r="CZ12" s="175">
        <v>35</v>
      </c>
      <c r="DA12" s="175">
        <v>36</v>
      </c>
      <c r="DB12" s="10">
        <v>0</v>
      </c>
      <c r="DC12" s="175">
        <v>1</v>
      </c>
      <c r="DD12" s="175">
        <v>2</v>
      </c>
      <c r="DE12" s="175">
        <v>3</v>
      </c>
      <c r="DF12" s="175">
        <v>4</v>
      </c>
      <c r="DG12" s="175">
        <v>5</v>
      </c>
      <c r="DH12" s="175">
        <v>6</v>
      </c>
      <c r="DI12" s="175">
        <v>7</v>
      </c>
      <c r="DJ12" s="175">
        <v>8</v>
      </c>
      <c r="DK12" s="175">
        <v>9</v>
      </c>
      <c r="DL12" s="175">
        <v>10</v>
      </c>
      <c r="DM12" s="175">
        <v>11</v>
      </c>
      <c r="DN12" s="175">
        <v>12</v>
      </c>
      <c r="DO12" s="175">
        <v>13</v>
      </c>
      <c r="DP12" s="175">
        <v>14</v>
      </c>
      <c r="DQ12" s="175">
        <v>15</v>
      </c>
      <c r="DR12" s="175">
        <v>16</v>
      </c>
      <c r="DS12" s="175">
        <v>17</v>
      </c>
      <c r="DT12" s="175">
        <v>18</v>
      </c>
      <c r="DU12" s="175">
        <v>19</v>
      </c>
      <c r="DV12" s="175">
        <v>20</v>
      </c>
      <c r="DW12" s="175">
        <v>21</v>
      </c>
      <c r="DX12" s="175">
        <v>22</v>
      </c>
      <c r="DY12" s="175">
        <v>23</v>
      </c>
      <c r="DZ12" s="175">
        <v>24</v>
      </c>
      <c r="EA12" s="175">
        <v>25</v>
      </c>
      <c r="EB12" s="175">
        <v>26</v>
      </c>
      <c r="EC12" s="175">
        <v>27</v>
      </c>
      <c r="ED12" s="175">
        <v>28</v>
      </c>
      <c r="EE12" s="175">
        <v>29</v>
      </c>
      <c r="EF12" s="175">
        <v>30</v>
      </c>
      <c r="EG12" s="175">
        <v>31</v>
      </c>
      <c r="EH12" s="175">
        <v>32</v>
      </c>
      <c r="EI12" s="175">
        <v>33</v>
      </c>
      <c r="EJ12" s="175">
        <v>34</v>
      </c>
      <c r="EK12" s="175">
        <v>35</v>
      </c>
      <c r="EL12" s="175">
        <v>36</v>
      </c>
    </row>
    <row r="13" spans="1:143" ht="9.9499999999999993" customHeight="1">
      <c r="B13" s="818" t="s">
        <v>3</v>
      </c>
      <c r="C13" s="818"/>
      <c r="D13" s="818"/>
      <c r="E13" s="818"/>
      <c r="F13" s="818"/>
      <c r="G13" s="738" t="s">
        <v>90</v>
      </c>
      <c r="H13" s="738"/>
      <c r="I13" s="738"/>
      <c r="J13" s="738"/>
      <c r="K13" s="738"/>
      <c r="L13" s="738"/>
      <c r="M13" s="738"/>
      <c r="N13" s="738"/>
      <c r="O13" s="738"/>
      <c r="P13" s="738"/>
      <c r="Q13" s="738"/>
      <c r="R13" s="738"/>
      <c r="S13" s="738"/>
      <c r="T13" s="738"/>
      <c r="U13" s="738"/>
      <c r="V13" s="738"/>
      <c r="W13" s="738"/>
      <c r="X13" s="738"/>
      <c r="Y13" s="738"/>
      <c r="Z13" s="738"/>
      <c r="AA13" s="738"/>
      <c r="AB13" s="738"/>
      <c r="AC13" s="909" t="s">
        <v>0</v>
      </c>
      <c r="AD13" s="910"/>
      <c r="AE13" s="910"/>
      <c r="AF13" s="910"/>
      <c r="AG13" s="911"/>
      <c r="AH13" s="818" t="s">
        <v>153</v>
      </c>
      <c r="AI13" s="818"/>
      <c r="AJ13" s="818"/>
      <c r="AK13" s="818"/>
      <c r="AL13" s="818"/>
      <c r="AM13" s="818"/>
      <c r="AN13" s="738" t="s">
        <v>150</v>
      </c>
      <c r="AO13" s="738"/>
      <c r="AP13" s="738"/>
      <c r="AQ13" s="738"/>
      <c r="AR13" s="738"/>
      <c r="AS13" s="738"/>
      <c r="AT13" s="738"/>
      <c r="AU13" s="738"/>
      <c r="AV13" s="738"/>
      <c r="AW13" s="738"/>
      <c r="AX13" s="738"/>
      <c r="AY13" s="738"/>
      <c r="BA13" s="289"/>
      <c r="BB13" s="484"/>
      <c r="BC13" s="289"/>
      <c r="BD13" s="512"/>
      <c r="BE13" s="484"/>
      <c r="BF13" s="509" t="s">
        <v>169</v>
      </c>
      <c r="BG13" s="510"/>
      <c r="BH13" s="487"/>
      <c r="BI13" s="488"/>
      <c r="BJ13" s="488" t="s">
        <v>167</v>
      </c>
      <c r="BK13" s="486"/>
      <c r="BL13" s="489"/>
      <c r="BM13" s="490"/>
      <c r="BN13" s="488" t="s">
        <v>168</v>
      </c>
      <c r="BO13" s="491"/>
      <c r="BP13" s="496">
        <v>2</v>
      </c>
      <c r="BQ13" s="519"/>
      <c r="BR13" s="174" t="s">
        <v>86</v>
      </c>
      <c r="BS13" s="174" t="s">
        <v>86</v>
      </c>
      <c r="BT13" s="174" t="s">
        <v>86</v>
      </c>
      <c r="BU13" s="174" t="s">
        <v>86</v>
      </c>
      <c r="BV13" s="174" t="s">
        <v>86</v>
      </c>
      <c r="BW13" s="174" t="s">
        <v>86</v>
      </c>
      <c r="BX13" s="174" t="s">
        <v>86</v>
      </c>
      <c r="BY13" s="174" t="s">
        <v>86</v>
      </c>
      <c r="BZ13" s="174" t="s">
        <v>86</v>
      </c>
      <c r="CA13" s="174" t="s">
        <v>86</v>
      </c>
      <c r="CB13" s="174" t="s">
        <v>86</v>
      </c>
      <c r="CC13" s="174" t="s">
        <v>86</v>
      </c>
      <c r="CD13" s="174" t="s">
        <v>86</v>
      </c>
      <c r="CE13" s="174" t="s">
        <v>86</v>
      </c>
      <c r="CF13" s="174" t="s">
        <v>86</v>
      </c>
      <c r="CG13" s="174" t="s">
        <v>86</v>
      </c>
      <c r="CH13" s="174" t="s">
        <v>86</v>
      </c>
      <c r="CI13" s="174" t="s">
        <v>86</v>
      </c>
      <c r="CJ13" s="174" t="s">
        <v>86</v>
      </c>
      <c r="CK13" s="174" t="s">
        <v>86</v>
      </c>
      <c r="CL13" s="174" t="s">
        <v>86</v>
      </c>
      <c r="CM13" s="174" t="s">
        <v>86</v>
      </c>
      <c r="CN13" s="174" t="s">
        <v>86</v>
      </c>
      <c r="CO13" s="174" t="s">
        <v>86</v>
      </c>
      <c r="CP13" s="174" t="s">
        <v>86</v>
      </c>
      <c r="CQ13" s="174" t="s">
        <v>86</v>
      </c>
      <c r="CR13" s="174" t="s">
        <v>86</v>
      </c>
      <c r="CS13" s="174" t="s">
        <v>86</v>
      </c>
      <c r="CT13" s="174" t="s">
        <v>86</v>
      </c>
      <c r="CU13" s="174" t="s">
        <v>86</v>
      </c>
      <c r="CV13" s="174" t="s">
        <v>86</v>
      </c>
      <c r="CW13" s="174" t="s">
        <v>86</v>
      </c>
      <c r="CX13" s="174" t="s">
        <v>86</v>
      </c>
      <c r="CY13" s="174" t="s">
        <v>86</v>
      </c>
      <c r="CZ13" s="174" t="s">
        <v>86</v>
      </c>
      <c r="DA13" s="174" t="s">
        <v>86</v>
      </c>
      <c r="DC13" s="10"/>
    </row>
    <row r="14" spans="1:143" ht="9.9499999999999993" customHeight="1">
      <c r="B14" s="818"/>
      <c r="C14" s="818"/>
      <c r="D14" s="818"/>
      <c r="E14" s="818"/>
      <c r="F14" s="818"/>
      <c r="G14" s="738"/>
      <c r="H14" s="738"/>
      <c r="I14" s="738"/>
      <c r="J14" s="738"/>
      <c r="K14" s="738"/>
      <c r="L14" s="738"/>
      <c r="M14" s="738"/>
      <c r="N14" s="738"/>
      <c r="O14" s="738"/>
      <c r="P14" s="738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912"/>
      <c r="AD14" s="913"/>
      <c r="AE14" s="913"/>
      <c r="AF14" s="913"/>
      <c r="AG14" s="914"/>
      <c r="AH14" s="818"/>
      <c r="AI14" s="818"/>
      <c r="AJ14" s="818"/>
      <c r="AK14" s="818"/>
      <c r="AL14" s="818"/>
      <c r="AM14" s="818"/>
      <c r="AN14" s="818" t="s">
        <v>151</v>
      </c>
      <c r="AO14" s="818"/>
      <c r="AP14" s="818"/>
      <c r="AQ14" s="818"/>
      <c r="AR14" s="818"/>
      <c r="AS14" s="818"/>
      <c r="AT14" s="818" t="s">
        <v>152</v>
      </c>
      <c r="AU14" s="818"/>
      <c r="AV14" s="818"/>
      <c r="AW14" s="818"/>
      <c r="AX14" s="818"/>
      <c r="AY14" s="818"/>
      <c r="BA14" s="289" t="s">
        <v>425</v>
      </c>
      <c r="BB14" s="497" t="s">
        <v>162</v>
      </c>
      <c r="BC14" s="289" t="s">
        <v>163</v>
      </c>
      <c r="BD14" s="497" t="s">
        <v>164</v>
      </c>
      <c r="BE14" s="497" t="s">
        <v>165</v>
      </c>
      <c r="BF14" s="498" t="s">
        <v>167</v>
      </c>
      <c r="BG14" s="499" t="s">
        <v>168</v>
      </c>
      <c r="BH14" s="500" t="s">
        <v>115</v>
      </c>
      <c r="BI14" s="501" t="s">
        <v>120</v>
      </c>
      <c r="BJ14" s="501" t="s">
        <v>166</v>
      </c>
      <c r="BK14" s="502" t="s">
        <v>121</v>
      </c>
      <c r="BL14" s="500" t="s">
        <v>115</v>
      </c>
      <c r="BM14" s="501" t="s">
        <v>120</v>
      </c>
      <c r="BN14" s="501" t="s">
        <v>166</v>
      </c>
      <c r="BO14" s="502" t="s">
        <v>121</v>
      </c>
      <c r="BP14" s="495">
        <v>3</v>
      </c>
      <c r="BQ14" s="287">
        <f>AS2</f>
        <v>0</v>
      </c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</row>
    <row r="15" spans="1:143" s="17" customFormat="1" ht="9.9499999999999993" customHeight="1">
      <c r="A15" s="16"/>
      <c r="B15" s="896">
        <f>'O3'!B15</f>
        <v>0</v>
      </c>
      <c r="C15" s="897"/>
      <c r="D15" s="897"/>
      <c r="E15" s="897"/>
      <c r="F15" s="897"/>
      <c r="G15" s="898" t="str">
        <f>'O3'!G15</f>
        <v>QUADRA FUNDO DO CAMPO (A LICITAR)</v>
      </c>
      <c r="H15" s="898"/>
      <c r="I15" s="898"/>
      <c r="J15" s="898"/>
      <c r="K15" s="898"/>
      <c r="L15" s="898"/>
      <c r="M15" s="898"/>
      <c r="N15" s="898"/>
      <c r="O15" s="898"/>
      <c r="P15" s="898"/>
      <c r="Q15" s="898"/>
      <c r="R15" s="898"/>
      <c r="S15" s="898"/>
      <c r="T15" s="898"/>
      <c r="U15" s="898"/>
      <c r="V15" s="898"/>
      <c r="W15" s="898"/>
      <c r="X15" s="898"/>
      <c r="Y15" s="898"/>
      <c r="Z15" s="898"/>
      <c r="AA15" s="898"/>
      <c r="AB15" s="898"/>
      <c r="AC15" s="902">
        <f>'O3'!AC15</f>
        <v>0</v>
      </c>
      <c r="AD15" s="902"/>
      <c r="AE15" s="902"/>
      <c r="AF15" s="902"/>
      <c r="AG15" s="902"/>
      <c r="AH15" s="890">
        <f>'O3'!AZ15</f>
        <v>0</v>
      </c>
      <c r="AI15" s="890"/>
      <c r="AJ15" s="890"/>
      <c r="AK15" s="890"/>
      <c r="AL15" s="890"/>
      <c r="AM15" s="890"/>
      <c r="AN15" s="865">
        <f t="shared" ref="AN15:AN78" si="3">AT15-HLOOKUP($AC$5-1,$DB$12:$EL$318,BP15)</f>
        <v>0</v>
      </c>
      <c r="AO15" s="865"/>
      <c r="AP15" s="865"/>
      <c r="AQ15" s="865"/>
      <c r="AR15" s="865"/>
      <c r="AS15" s="865"/>
      <c r="AT15" s="865">
        <f t="shared" ref="AT15:AT78" si="4">HLOOKUP($AC$5,$DC$12:$EL$318,BP15)</f>
        <v>0</v>
      </c>
      <c r="AU15" s="865"/>
      <c r="AV15" s="865"/>
      <c r="AW15" s="865"/>
      <c r="AX15" s="865"/>
      <c r="AY15" s="891"/>
      <c r="AZ15" s="570"/>
      <c r="BA15" s="492">
        <f>BG15-BF15</f>
        <v>0</v>
      </c>
      <c r="BB15" s="492" t="str">
        <f>IF(B15=0,BB14,IF(ISNONTEXT(B15)=TRUE,INT(B15),INT(LEFT(B15,FIND(".",B15)-1))))</f>
        <v>APROPRIAR O MACRO ITEM</v>
      </c>
      <c r="BC15" s="492">
        <f t="shared" ref="BC15:BC78" si="5">IF(BC16=1,1,IF(B15&lt;&gt;0,1,IF(G15&lt;&gt;0,1,IF(AC15&lt;&gt;0,1,IF(AH15&lt;&gt;0,1,"")))))</f>
        <v>1</v>
      </c>
      <c r="BD15" s="492" t="str">
        <f t="shared" ref="BD15:BD78" si="6">IF(BB15=0," ",IF(BB15&lt;&gt;BB14,BB15," "))</f>
        <v xml:space="preserve"> </v>
      </c>
      <c r="BE15" s="492">
        <f>COUNT(BD15:BD318)</f>
        <v>2</v>
      </c>
      <c r="BF15" s="492">
        <f>ROUND(AN15*'O3'!BE15,2)</f>
        <v>0</v>
      </c>
      <c r="BG15" s="492">
        <f>ROUND(AT15*'O3'!BE15,2)</f>
        <v>0</v>
      </c>
      <c r="BH15" s="484">
        <f t="shared" ref="BH15:BH78" si="7">BG15-BA15-BI15-BJ15-BK15</f>
        <v>0</v>
      </c>
      <c r="BI15" s="484">
        <f>BI319-BI320</f>
        <v>0</v>
      </c>
      <c r="BJ15" s="484">
        <f>BN15-IF('O3'!BS15="CF",BA15,0)</f>
        <v>0</v>
      </c>
      <c r="BK15" s="484">
        <f>BO15-IF('O3'!BS15="F",BA15,0)</f>
        <v>0</v>
      </c>
      <c r="BL15" s="484">
        <f t="shared" ref="BL15:BL79" si="8">BG15-BM15-BN15-BO15</f>
        <v>0</v>
      </c>
      <c r="BM15" s="484">
        <f>BM319-BM320</f>
        <v>0</v>
      </c>
      <c r="BN15" s="484">
        <f>IF('O3'!BS15="CF",BG15,0)</f>
        <v>0</v>
      </c>
      <c r="BO15" s="484">
        <f>IF('O3'!BS15="F",BG15,0)</f>
        <v>0</v>
      </c>
      <c r="BP15" s="571">
        <v>4</v>
      </c>
      <c r="BQ15" s="210"/>
      <c r="BR15" s="558"/>
      <c r="BS15" s="559">
        <f>BR15</f>
        <v>0</v>
      </c>
      <c r="BT15" s="559">
        <f t="shared" ref="BT15:DA22" si="9">BS15</f>
        <v>0</v>
      </c>
      <c r="BU15" s="559">
        <f t="shared" si="9"/>
        <v>0</v>
      </c>
      <c r="BV15" s="559">
        <f t="shared" si="9"/>
        <v>0</v>
      </c>
      <c r="BW15" s="559">
        <f t="shared" si="9"/>
        <v>0</v>
      </c>
      <c r="BX15" s="559">
        <f t="shared" si="9"/>
        <v>0</v>
      </c>
      <c r="BY15" s="559">
        <f t="shared" si="9"/>
        <v>0</v>
      </c>
      <c r="BZ15" s="559">
        <f t="shared" si="9"/>
        <v>0</v>
      </c>
      <c r="CA15" s="559">
        <f t="shared" si="9"/>
        <v>0</v>
      </c>
      <c r="CB15" s="559">
        <f t="shared" si="9"/>
        <v>0</v>
      </c>
      <c r="CC15" s="559">
        <f t="shared" si="9"/>
        <v>0</v>
      </c>
      <c r="CD15" s="559">
        <f t="shared" si="9"/>
        <v>0</v>
      </c>
      <c r="CE15" s="559">
        <f t="shared" si="9"/>
        <v>0</v>
      </c>
      <c r="CF15" s="559">
        <f t="shared" si="9"/>
        <v>0</v>
      </c>
      <c r="CG15" s="559">
        <f t="shared" si="9"/>
        <v>0</v>
      </c>
      <c r="CH15" s="559">
        <f t="shared" si="9"/>
        <v>0</v>
      </c>
      <c r="CI15" s="559">
        <f t="shared" si="9"/>
        <v>0</v>
      </c>
      <c r="CJ15" s="559">
        <f t="shared" si="9"/>
        <v>0</v>
      </c>
      <c r="CK15" s="559">
        <f t="shared" si="9"/>
        <v>0</v>
      </c>
      <c r="CL15" s="559">
        <f t="shared" si="9"/>
        <v>0</v>
      </c>
      <c r="CM15" s="559">
        <f t="shared" si="9"/>
        <v>0</v>
      </c>
      <c r="CN15" s="559">
        <f t="shared" si="9"/>
        <v>0</v>
      </c>
      <c r="CO15" s="559">
        <f t="shared" si="9"/>
        <v>0</v>
      </c>
      <c r="CP15" s="559">
        <f t="shared" si="9"/>
        <v>0</v>
      </c>
      <c r="CQ15" s="559">
        <f t="shared" si="9"/>
        <v>0</v>
      </c>
      <c r="CR15" s="559">
        <f t="shared" si="9"/>
        <v>0</v>
      </c>
      <c r="CS15" s="559">
        <f t="shared" si="9"/>
        <v>0</v>
      </c>
      <c r="CT15" s="559">
        <f t="shared" si="9"/>
        <v>0</v>
      </c>
      <c r="CU15" s="559">
        <f t="shared" si="9"/>
        <v>0</v>
      </c>
      <c r="CV15" s="559">
        <f t="shared" si="9"/>
        <v>0</v>
      </c>
      <c r="CW15" s="559">
        <f t="shared" si="9"/>
        <v>0</v>
      </c>
      <c r="CX15" s="559">
        <f t="shared" si="9"/>
        <v>0</v>
      </c>
      <c r="CY15" s="559">
        <f t="shared" si="9"/>
        <v>0</v>
      </c>
      <c r="CZ15" s="559">
        <f t="shared" si="9"/>
        <v>0</v>
      </c>
      <c r="DA15" s="559">
        <f t="shared" si="9"/>
        <v>0</v>
      </c>
      <c r="DC15" s="562">
        <f>BR15</f>
        <v>0</v>
      </c>
      <c r="DD15" s="562">
        <f t="shared" ref="DD15:EL22" si="10">BS15</f>
        <v>0</v>
      </c>
      <c r="DE15" s="562">
        <f t="shared" si="10"/>
        <v>0</v>
      </c>
      <c r="DF15" s="562">
        <f t="shared" si="10"/>
        <v>0</v>
      </c>
      <c r="DG15" s="562">
        <f t="shared" si="10"/>
        <v>0</v>
      </c>
      <c r="DH15" s="562">
        <f t="shared" si="10"/>
        <v>0</v>
      </c>
      <c r="DI15" s="562">
        <f t="shared" si="10"/>
        <v>0</v>
      </c>
      <c r="DJ15" s="562">
        <f t="shared" si="10"/>
        <v>0</v>
      </c>
      <c r="DK15" s="562">
        <f t="shared" si="10"/>
        <v>0</v>
      </c>
      <c r="DL15" s="562">
        <f t="shared" si="10"/>
        <v>0</v>
      </c>
      <c r="DM15" s="562">
        <f t="shared" si="10"/>
        <v>0</v>
      </c>
      <c r="DN15" s="562">
        <f t="shared" si="10"/>
        <v>0</v>
      </c>
      <c r="DO15" s="562">
        <f t="shared" si="10"/>
        <v>0</v>
      </c>
      <c r="DP15" s="562">
        <f t="shared" si="10"/>
        <v>0</v>
      </c>
      <c r="DQ15" s="562">
        <f t="shared" si="10"/>
        <v>0</v>
      </c>
      <c r="DR15" s="562">
        <f t="shared" si="10"/>
        <v>0</v>
      </c>
      <c r="DS15" s="562">
        <f t="shared" si="10"/>
        <v>0</v>
      </c>
      <c r="DT15" s="562">
        <f t="shared" si="10"/>
        <v>0</v>
      </c>
      <c r="DU15" s="562">
        <f t="shared" si="10"/>
        <v>0</v>
      </c>
      <c r="DV15" s="562">
        <f t="shared" si="10"/>
        <v>0</v>
      </c>
      <c r="DW15" s="562">
        <f t="shared" si="10"/>
        <v>0</v>
      </c>
      <c r="DX15" s="562">
        <f t="shared" si="10"/>
        <v>0</v>
      </c>
      <c r="DY15" s="562">
        <f t="shared" si="10"/>
        <v>0</v>
      </c>
      <c r="DZ15" s="562">
        <f t="shared" si="10"/>
        <v>0</v>
      </c>
      <c r="EA15" s="562">
        <f t="shared" si="10"/>
        <v>0</v>
      </c>
      <c r="EB15" s="562">
        <f t="shared" si="10"/>
        <v>0</v>
      </c>
      <c r="EC15" s="562">
        <f t="shared" si="10"/>
        <v>0</v>
      </c>
      <c r="ED15" s="562">
        <f t="shared" si="10"/>
        <v>0</v>
      </c>
      <c r="EE15" s="562">
        <f t="shared" si="10"/>
        <v>0</v>
      </c>
      <c r="EF15" s="562">
        <f t="shared" si="10"/>
        <v>0</v>
      </c>
      <c r="EG15" s="562">
        <f t="shared" si="10"/>
        <v>0</v>
      </c>
      <c r="EH15" s="562">
        <f t="shared" si="10"/>
        <v>0</v>
      </c>
      <c r="EI15" s="562">
        <f t="shared" si="10"/>
        <v>0</v>
      </c>
      <c r="EJ15" s="562">
        <f t="shared" si="10"/>
        <v>0</v>
      </c>
      <c r="EK15" s="562">
        <f t="shared" si="10"/>
        <v>0</v>
      </c>
      <c r="EL15" s="562">
        <f t="shared" si="10"/>
        <v>0</v>
      </c>
    </row>
    <row r="16" spans="1:143" s="4" customFormat="1" ht="9.9499999999999993" customHeight="1">
      <c r="A16" s="16"/>
      <c r="B16" s="750">
        <f>'O3'!B16</f>
        <v>1</v>
      </c>
      <c r="C16" s="751"/>
      <c r="D16" s="751"/>
      <c r="E16" s="751"/>
      <c r="F16" s="751"/>
      <c r="G16" s="872" t="str">
        <f>'O3'!G16</f>
        <v>PAVIMENTAÇÕES</v>
      </c>
      <c r="H16" s="872"/>
      <c r="I16" s="872"/>
      <c r="J16" s="872"/>
      <c r="K16" s="872"/>
      <c r="L16" s="872"/>
      <c r="M16" s="872"/>
      <c r="N16" s="872"/>
      <c r="O16" s="872"/>
      <c r="P16" s="872"/>
      <c r="Q16" s="872"/>
      <c r="R16" s="872"/>
      <c r="S16" s="872"/>
      <c r="T16" s="872"/>
      <c r="U16" s="872"/>
      <c r="V16" s="872"/>
      <c r="W16" s="872"/>
      <c r="X16" s="872"/>
      <c r="Y16" s="872"/>
      <c r="Z16" s="872"/>
      <c r="AA16" s="872"/>
      <c r="AB16" s="872"/>
      <c r="AC16" s="755">
        <f>'O3'!AC16</f>
        <v>0</v>
      </c>
      <c r="AD16" s="755"/>
      <c r="AE16" s="755"/>
      <c r="AF16" s="755"/>
      <c r="AG16" s="755"/>
      <c r="AH16" s="895">
        <f>'O3'!AZ16</f>
        <v>0</v>
      </c>
      <c r="AI16" s="895"/>
      <c r="AJ16" s="895"/>
      <c r="AK16" s="895"/>
      <c r="AL16" s="895"/>
      <c r="AM16" s="895"/>
      <c r="AN16" s="782">
        <f t="shared" si="3"/>
        <v>9</v>
      </c>
      <c r="AO16" s="782"/>
      <c r="AP16" s="782"/>
      <c r="AQ16" s="782"/>
      <c r="AR16" s="782"/>
      <c r="AS16" s="782"/>
      <c r="AT16" s="782">
        <f t="shared" si="4"/>
        <v>9</v>
      </c>
      <c r="AU16" s="782"/>
      <c r="AV16" s="782"/>
      <c r="AW16" s="782"/>
      <c r="AX16" s="782"/>
      <c r="AY16" s="881"/>
      <c r="AZ16" s="570"/>
      <c r="BA16" s="492">
        <f t="shared" ref="BA16:BA79" si="11">BG16-BF16</f>
        <v>0</v>
      </c>
      <c r="BB16" s="492">
        <f t="shared" ref="BB16:BB79" si="12">IF(B16=0,BB15,IF(ISNONTEXT(B16)=TRUE,INT(B16),INT(LEFT(B16,FIND(".",B16)-1))))</f>
        <v>1</v>
      </c>
      <c r="BC16" s="492">
        <f t="shared" si="5"/>
        <v>1</v>
      </c>
      <c r="BD16" s="492">
        <f t="shared" si="6"/>
        <v>1</v>
      </c>
      <c r="BE16" s="492"/>
      <c r="BF16" s="492">
        <f>ROUND(AN16*'O3'!BE16,2)</f>
        <v>526.95000000000005</v>
      </c>
      <c r="BG16" s="492">
        <f>ROUND(AT16*'O3'!BE16,2)</f>
        <v>526.95000000000005</v>
      </c>
      <c r="BH16" s="484">
        <f t="shared" si="7"/>
        <v>10.420000000000073</v>
      </c>
      <c r="BI16" s="484">
        <f>BM16-IF('O3'!BS16&lt;&gt;0,IF('O3'!BS16="C",BA16,0),ROUND(BA16*$BM$11,2))</f>
        <v>516.53</v>
      </c>
      <c r="BJ16" s="484">
        <f>BN16-IF('O3'!BS16="CF",BA16,0)</f>
        <v>0</v>
      </c>
      <c r="BK16" s="484">
        <f>BO16-IF('O3'!BS16="F",BA16,0)</f>
        <v>0</v>
      </c>
      <c r="BL16" s="484">
        <f t="shared" si="8"/>
        <v>10.420000000000073</v>
      </c>
      <c r="BM16" s="484">
        <f>IF('O3'!BS16&lt;&gt;0,IF('O3'!BS16="C",BG16,0),ROUND(BG16*$BM$11,2))</f>
        <v>516.53</v>
      </c>
      <c r="BN16" s="484">
        <f>IF('O3'!BS16="CF",BG16,0)</f>
        <v>0</v>
      </c>
      <c r="BO16" s="484">
        <f>IF('O3'!BS16="F",BG16,0)</f>
        <v>0</v>
      </c>
      <c r="BP16" s="572">
        <v>5</v>
      </c>
      <c r="BQ16" s="210"/>
      <c r="BR16" s="560">
        <v>9</v>
      </c>
      <c r="BS16" s="561"/>
      <c r="BT16" s="561"/>
      <c r="BU16" s="561"/>
      <c r="BV16" s="561"/>
      <c r="BW16" s="561"/>
      <c r="BX16" s="561">
        <f t="shared" ref="BX16:CH16" si="13">BW16</f>
        <v>0</v>
      </c>
      <c r="BY16" s="561">
        <f t="shared" si="13"/>
        <v>0</v>
      </c>
      <c r="BZ16" s="561">
        <f t="shared" si="13"/>
        <v>0</v>
      </c>
      <c r="CA16" s="561">
        <f t="shared" si="13"/>
        <v>0</v>
      </c>
      <c r="CB16" s="561">
        <f t="shared" si="13"/>
        <v>0</v>
      </c>
      <c r="CC16" s="561">
        <f t="shared" si="13"/>
        <v>0</v>
      </c>
      <c r="CD16" s="561">
        <f t="shared" si="13"/>
        <v>0</v>
      </c>
      <c r="CE16" s="561">
        <f t="shared" si="13"/>
        <v>0</v>
      </c>
      <c r="CF16" s="561">
        <f t="shared" si="13"/>
        <v>0</v>
      </c>
      <c r="CG16" s="561">
        <f t="shared" si="13"/>
        <v>0</v>
      </c>
      <c r="CH16" s="561">
        <f t="shared" si="13"/>
        <v>0</v>
      </c>
      <c r="CI16" s="561">
        <f t="shared" si="9"/>
        <v>0</v>
      </c>
      <c r="CJ16" s="561">
        <f t="shared" si="9"/>
        <v>0</v>
      </c>
      <c r="CK16" s="561">
        <f t="shared" si="9"/>
        <v>0</v>
      </c>
      <c r="CL16" s="561">
        <f t="shared" si="9"/>
        <v>0</v>
      </c>
      <c r="CM16" s="561">
        <f t="shared" si="9"/>
        <v>0</v>
      </c>
      <c r="CN16" s="561">
        <f t="shared" si="9"/>
        <v>0</v>
      </c>
      <c r="CO16" s="561">
        <f t="shared" si="9"/>
        <v>0</v>
      </c>
      <c r="CP16" s="561">
        <f t="shared" si="9"/>
        <v>0</v>
      </c>
      <c r="CQ16" s="561">
        <f t="shared" si="9"/>
        <v>0</v>
      </c>
      <c r="CR16" s="561">
        <f t="shared" si="9"/>
        <v>0</v>
      </c>
      <c r="CS16" s="561">
        <f t="shared" si="9"/>
        <v>0</v>
      </c>
      <c r="CT16" s="561">
        <f t="shared" si="9"/>
        <v>0</v>
      </c>
      <c r="CU16" s="561">
        <f t="shared" si="9"/>
        <v>0</v>
      </c>
      <c r="CV16" s="561">
        <f t="shared" si="9"/>
        <v>0</v>
      </c>
      <c r="CW16" s="561">
        <f t="shared" si="9"/>
        <v>0</v>
      </c>
      <c r="CX16" s="561">
        <f t="shared" si="9"/>
        <v>0</v>
      </c>
      <c r="CY16" s="561">
        <f t="shared" si="9"/>
        <v>0</v>
      </c>
      <c r="CZ16" s="561">
        <f t="shared" si="9"/>
        <v>0</v>
      </c>
      <c r="DA16" s="561">
        <f t="shared" si="9"/>
        <v>0</v>
      </c>
      <c r="DC16" s="562">
        <f t="shared" ref="DC16:DC79" si="14">BR16</f>
        <v>9</v>
      </c>
      <c r="DD16" s="562">
        <f t="shared" si="10"/>
        <v>0</v>
      </c>
      <c r="DE16" s="562">
        <f t="shared" si="10"/>
        <v>0</v>
      </c>
      <c r="DF16" s="562">
        <f t="shared" si="10"/>
        <v>0</v>
      </c>
      <c r="DG16" s="562">
        <f t="shared" si="10"/>
        <v>0</v>
      </c>
      <c r="DH16" s="562">
        <f t="shared" si="10"/>
        <v>0</v>
      </c>
      <c r="DI16" s="562">
        <f t="shared" si="10"/>
        <v>0</v>
      </c>
      <c r="DJ16" s="562">
        <f t="shared" si="10"/>
        <v>0</v>
      </c>
      <c r="DK16" s="562">
        <f t="shared" si="10"/>
        <v>0</v>
      </c>
      <c r="DL16" s="562">
        <f t="shared" si="10"/>
        <v>0</v>
      </c>
      <c r="DM16" s="562">
        <f t="shared" si="10"/>
        <v>0</v>
      </c>
      <c r="DN16" s="562">
        <f t="shared" si="10"/>
        <v>0</v>
      </c>
      <c r="DO16" s="562">
        <f t="shared" si="10"/>
        <v>0</v>
      </c>
      <c r="DP16" s="562">
        <f t="shared" si="10"/>
        <v>0</v>
      </c>
      <c r="DQ16" s="562">
        <f t="shared" si="10"/>
        <v>0</v>
      </c>
      <c r="DR16" s="562">
        <f t="shared" si="10"/>
        <v>0</v>
      </c>
      <c r="DS16" s="562">
        <f t="shared" si="10"/>
        <v>0</v>
      </c>
      <c r="DT16" s="562">
        <f t="shared" si="10"/>
        <v>0</v>
      </c>
      <c r="DU16" s="562">
        <f t="shared" si="10"/>
        <v>0</v>
      </c>
      <c r="DV16" s="562">
        <f t="shared" si="10"/>
        <v>0</v>
      </c>
      <c r="DW16" s="562">
        <f t="shared" si="10"/>
        <v>0</v>
      </c>
      <c r="DX16" s="562">
        <f t="shared" si="10"/>
        <v>0</v>
      </c>
      <c r="DY16" s="562">
        <f t="shared" si="10"/>
        <v>0</v>
      </c>
      <c r="DZ16" s="562">
        <f t="shared" si="10"/>
        <v>0</v>
      </c>
      <c r="EA16" s="562">
        <f t="shared" si="10"/>
        <v>0</v>
      </c>
      <c r="EB16" s="562">
        <f t="shared" si="10"/>
        <v>0</v>
      </c>
      <c r="EC16" s="562">
        <f t="shared" si="10"/>
        <v>0</v>
      </c>
      <c r="ED16" s="562">
        <f t="shared" si="10"/>
        <v>0</v>
      </c>
      <c r="EE16" s="562">
        <f t="shared" si="10"/>
        <v>0</v>
      </c>
      <c r="EF16" s="562">
        <f t="shared" si="10"/>
        <v>0</v>
      </c>
      <c r="EG16" s="562">
        <f t="shared" si="10"/>
        <v>0</v>
      </c>
      <c r="EH16" s="562">
        <f t="shared" si="10"/>
        <v>0</v>
      </c>
      <c r="EI16" s="562">
        <f t="shared" si="10"/>
        <v>0</v>
      </c>
      <c r="EJ16" s="562">
        <f t="shared" si="10"/>
        <v>0</v>
      </c>
      <c r="EK16" s="562">
        <f t="shared" si="10"/>
        <v>0</v>
      </c>
      <c r="EL16" s="562">
        <f t="shared" si="10"/>
        <v>0</v>
      </c>
    </row>
    <row r="17" spans="1:142" ht="9.9499999999999993" customHeight="1">
      <c r="A17" s="16"/>
      <c r="B17" s="750" t="str">
        <f>'O3'!B17</f>
        <v>1.1</v>
      </c>
      <c r="C17" s="751"/>
      <c r="D17" s="751"/>
      <c r="E17" s="751"/>
      <c r="F17" s="751"/>
      <c r="G17" s="872" t="str">
        <f>'O3'!G17</f>
        <v>PISO DE CONCRETO LIXADO E= 7CM SOB PISO DE CONCRETO EXISTENTE</v>
      </c>
      <c r="H17" s="872"/>
      <c r="I17" s="872"/>
      <c r="J17" s="872"/>
      <c r="K17" s="872"/>
      <c r="L17" s="872"/>
      <c r="M17" s="872"/>
      <c r="N17" s="872"/>
      <c r="O17" s="872"/>
      <c r="P17" s="872"/>
      <c r="Q17" s="872"/>
      <c r="R17" s="872"/>
      <c r="S17" s="872"/>
      <c r="T17" s="872"/>
      <c r="U17" s="872"/>
      <c r="V17" s="872"/>
      <c r="W17" s="872"/>
      <c r="X17" s="872"/>
      <c r="Y17" s="872"/>
      <c r="Z17" s="872"/>
      <c r="AA17" s="872"/>
      <c r="AB17" s="872"/>
      <c r="AC17" s="755" t="str">
        <f>'O3'!AC17</f>
        <v>M2</v>
      </c>
      <c r="AD17" s="755"/>
      <c r="AE17" s="755"/>
      <c r="AF17" s="755"/>
      <c r="AG17" s="755"/>
      <c r="AH17" s="895">
        <f>'O3'!AZ17</f>
        <v>700</v>
      </c>
      <c r="AI17" s="895"/>
      <c r="AJ17" s="895"/>
      <c r="AK17" s="895"/>
      <c r="AL17" s="895"/>
      <c r="AM17" s="895"/>
      <c r="AN17" s="782">
        <f t="shared" si="3"/>
        <v>1</v>
      </c>
      <c r="AO17" s="782"/>
      <c r="AP17" s="782"/>
      <c r="AQ17" s="782"/>
      <c r="AR17" s="782"/>
      <c r="AS17" s="782"/>
      <c r="AT17" s="782">
        <f t="shared" si="4"/>
        <v>1</v>
      </c>
      <c r="AU17" s="782"/>
      <c r="AV17" s="782"/>
      <c r="AW17" s="782"/>
      <c r="AX17" s="782"/>
      <c r="AY17" s="881"/>
      <c r="AZ17" s="570"/>
      <c r="BA17" s="492">
        <f t="shared" si="11"/>
        <v>0</v>
      </c>
      <c r="BB17" s="492">
        <f t="shared" si="12"/>
        <v>1</v>
      </c>
      <c r="BC17" s="492">
        <f t="shared" si="5"/>
        <v>1</v>
      </c>
      <c r="BD17" s="492" t="str">
        <f t="shared" si="6"/>
        <v xml:space="preserve"> </v>
      </c>
      <c r="BE17" s="492"/>
      <c r="BF17" s="492">
        <f>ROUND(AN17*'O3'!BE17,2)</f>
        <v>360</v>
      </c>
      <c r="BG17" s="492">
        <f>ROUND(AT17*'O3'!BE17,2)</f>
        <v>360</v>
      </c>
      <c r="BH17" s="484">
        <f t="shared" si="7"/>
        <v>7.1200000000000045</v>
      </c>
      <c r="BI17" s="484">
        <f>BM17-IF('O3'!BS17&lt;&gt;0,IF('O3'!BS17="C",BA17,0),ROUND(BA17*$BM$11,2))</f>
        <v>352.88</v>
      </c>
      <c r="BJ17" s="484">
        <f>BN17-IF('O3'!BS17="CF",BA17,0)</f>
        <v>0</v>
      </c>
      <c r="BK17" s="484">
        <f>BO17-IF('O3'!BS17="F",BA17,0)</f>
        <v>0</v>
      </c>
      <c r="BL17" s="484">
        <f t="shared" si="8"/>
        <v>7.1200000000000045</v>
      </c>
      <c r="BM17" s="484">
        <f>IF('O3'!BS17&lt;&gt;0,IF('O3'!BS17="C",BG17,0),ROUND(BG17*$BM$11,2))</f>
        <v>352.88</v>
      </c>
      <c r="BN17" s="484">
        <f>IF('O3'!BS17="CF",BG17,0)</f>
        <v>0</v>
      </c>
      <c r="BO17" s="484">
        <f>IF('O3'!BS17="F",BG17,0)</f>
        <v>0</v>
      </c>
      <c r="BP17" s="571">
        <v>6</v>
      </c>
      <c r="BQ17" s="573"/>
      <c r="BR17" s="560">
        <v>1</v>
      </c>
      <c r="BS17" s="561"/>
      <c r="BT17" s="561"/>
      <c r="BU17" s="561"/>
      <c r="BV17" s="561"/>
      <c r="BW17" s="561"/>
      <c r="BX17" s="561">
        <f t="shared" si="9"/>
        <v>0</v>
      </c>
      <c r="BY17" s="561">
        <f t="shared" si="9"/>
        <v>0</v>
      </c>
      <c r="BZ17" s="561">
        <f t="shared" si="9"/>
        <v>0</v>
      </c>
      <c r="CA17" s="561">
        <f t="shared" si="9"/>
        <v>0</v>
      </c>
      <c r="CB17" s="561">
        <f t="shared" si="9"/>
        <v>0</v>
      </c>
      <c r="CC17" s="561">
        <f t="shared" si="9"/>
        <v>0</v>
      </c>
      <c r="CD17" s="561">
        <f t="shared" si="9"/>
        <v>0</v>
      </c>
      <c r="CE17" s="561">
        <f t="shared" si="9"/>
        <v>0</v>
      </c>
      <c r="CF17" s="561">
        <f t="shared" si="9"/>
        <v>0</v>
      </c>
      <c r="CG17" s="561">
        <f t="shared" si="9"/>
        <v>0</v>
      </c>
      <c r="CH17" s="561">
        <f t="shared" si="9"/>
        <v>0</v>
      </c>
      <c r="CI17" s="561">
        <f t="shared" si="9"/>
        <v>0</v>
      </c>
      <c r="CJ17" s="561">
        <f t="shared" si="9"/>
        <v>0</v>
      </c>
      <c r="CK17" s="561">
        <f t="shared" si="9"/>
        <v>0</v>
      </c>
      <c r="CL17" s="561">
        <f t="shared" si="9"/>
        <v>0</v>
      </c>
      <c r="CM17" s="561">
        <f t="shared" si="9"/>
        <v>0</v>
      </c>
      <c r="CN17" s="561">
        <f t="shared" si="9"/>
        <v>0</v>
      </c>
      <c r="CO17" s="561">
        <f t="shared" si="9"/>
        <v>0</v>
      </c>
      <c r="CP17" s="561">
        <f t="shared" si="9"/>
        <v>0</v>
      </c>
      <c r="CQ17" s="561">
        <f t="shared" si="9"/>
        <v>0</v>
      </c>
      <c r="CR17" s="561">
        <f t="shared" si="9"/>
        <v>0</v>
      </c>
      <c r="CS17" s="561">
        <f t="shared" si="9"/>
        <v>0</v>
      </c>
      <c r="CT17" s="561">
        <f t="shared" si="9"/>
        <v>0</v>
      </c>
      <c r="CU17" s="561">
        <f t="shared" si="9"/>
        <v>0</v>
      </c>
      <c r="CV17" s="561">
        <f t="shared" si="9"/>
        <v>0</v>
      </c>
      <c r="CW17" s="561">
        <f t="shared" si="9"/>
        <v>0</v>
      </c>
      <c r="CX17" s="561">
        <f t="shared" si="9"/>
        <v>0</v>
      </c>
      <c r="CY17" s="561">
        <f t="shared" si="9"/>
        <v>0</v>
      </c>
      <c r="CZ17" s="561">
        <f t="shared" si="9"/>
        <v>0</v>
      </c>
      <c r="DA17" s="561">
        <f t="shared" si="9"/>
        <v>0</v>
      </c>
      <c r="DC17" s="562">
        <f t="shared" si="14"/>
        <v>1</v>
      </c>
      <c r="DD17" s="562">
        <f t="shared" si="10"/>
        <v>0</v>
      </c>
      <c r="DE17" s="562">
        <f t="shared" si="10"/>
        <v>0</v>
      </c>
      <c r="DF17" s="562">
        <f t="shared" si="10"/>
        <v>0</v>
      </c>
      <c r="DG17" s="562">
        <f t="shared" si="10"/>
        <v>0</v>
      </c>
      <c r="DH17" s="562">
        <f t="shared" si="10"/>
        <v>0</v>
      </c>
      <c r="DI17" s="562">
        <f t="shared" si="10"/>
        <v>0</v>
      </c>
      <c r="DJ17" s="562">
        <f t="shared" si="10"/>
        <v>0</v>
      </c>
      <c r="DK17" s="562">
        <f t="shared" si="10"/>
        <v>0</v>
      </c>
      <c r="DL17" s="562">
        <f t="shared" si="10"/>
        <v>0</v>
      </c>
      <c r="DM17" s="562">
        <f t="shared" si="10"/>
        <v>0</v>
      </c>
      <c r="DN17" s="562">
        <f t="shared" si="10"/>
        <v>0</v>
      </c>
      <c r="DO17" s="562">
        <f t="shared" si="10"/>
        <v>0</v>
      </c>
      <c r="DP17" s="562">
        <f t="shared" si="10"/>
        <v>0</v>
      </c>
      <c r="DQ17" s="562">
        <f t="shared" si="10"/>
        <v>0</v>
      </c>
      <c r="DR17" s="562">
        <f t="shared" si="10"/>
        <v>0</v>
      </c>
      <c r="DS17" s="562">
        <f t="shared" si="10"/>
        <v>0</v>
      </c>
      <c r="DT17" s="562">
        <f t="shared" si="10"/>
        <v>0</v>
      </c>
      <c r="DU17" s="562">
        <f t="shared" si="10"/>
        <v>0</v>
      </c>
      <c r="DV17" s="562">
        <f t="shared" si="10"/>
        <v>0</v>
      </c>
      <c r="DW17" s="562">
        <f t="shared" si="10"/>
        <v>0</v>
      </c>
      <c r="DX17" s="562">
        <f t="shared" si="10"/>
        <v>0</v>
      </c>
      <c r="DY17" s="562">
        <f t="shared" si="10"/>
        <v>0</v>
      </c>
      <c r="DZ17" s="562">
        <f t="shared" si="10"/>
        <v>0</v>
      </c>
      <c r="EA17" s="562">
        <f t="shared" si="10"/>
        <v>0</v>
      </c>
      <c r="EB17" s="562">
        <f t="shared" si="10"/>
        <v>0</v>
      </c>
      <c r="EC17" s="562">
        <f t="shared" si="10"/>
        <v>0</v>
      </c>
      <c r="ED17" s="562">
        <f t="shared" si="10"/>
        <v>0</v>
      </c>
      <c r="EE17" s="562">
        <f t="shared" si="10"/>
        <v>0</v>
      </c>
      <c r="EF17" s="562">
        <f t="shared" si="10"/>
        <v>0</v>
      </c>
      <c r="EG17" s="562">
        <f t="shared" si="10"/>
        <v>0</v>
      </c>
      <c r="EH17" s="562">
        <f t="shared" si="10"/>
        <v>0</v>
      </c>
      <c r="EI17" s="562">
        <f t="shared" si="10"/>
        <v>0</v>
      </c>
      <c r="EJ17" s="562">
        <f t="shared" si="10"/>
        <v>0</v>
      </c>
      <c r="EK17" s="562">
        <f t="shared" si="10"/>
        <v>0</v>
      </c>
      <c r="EL17" s="562">
        <f t="shared" si="10"/>
        <v>0</v>
      </c>
    </row>
    <row r="18" spans="1:142" ht="9.9499999999999993" customHeight="1">
      <c r="A18" s="16"/>
      <c r="B18" s="750" t="str">
        <f>'O3'!B18</f>
        <v>1.2</v>
      </c>
      <c r="C18" s="751"/>
      <c r="D18" s="751"/>
      <c r="E18" s="751"/>
      <c r="F18" s="751"/>
      <c r="G18" s="872" t="str">
        <f>'O3'!G18</f>
        <v>TRANSPORTE DO CONCREATO DMT 75KM PESO ESPECIFICO 2,2T/M3</v>
      </c>
      <c r="H18" s="872"/>
      <c r="I18" s="872"/>
      <c r="J18" s="872"/>
      <c r="K18" s="872"/>
      <c r="L18" s="872"/>
      <c r="M18" s="872"/>
      <c r="N18" s="872"/>
      <c r="O18" s="872"/>
      <c r="P18" s="872"/>
      <c r="Q18" s="872"/>
      <c r="R18" s="872"/>
      <c r="S18" s="872"/>
      <c r="T18" s="872"/>
      <c r="U18" s="872"/>
      <c r="V18" s="872"/>
      <c r="W18" s="872"/>
      <c r="X18" s="872"/>
      <c r="Y18" s="872"/>
      <c r="Z18" s="872"/>
      <c r="AA18" s="872"/>
      <c r="AB18" s="872"/>
      <c r="AC18" s="755" t="str">
        <f>'O3'!AC18</f>
        <v>TXKM</v>
      </c>
      <c r="AD18" s="755"/>
      <c r="AE18" s="755"/>
      <c r="AF18" s="755"/>
      <c r="AG18" s="755"/>
      <c r="AH18" s="895">
        <f>'O3'!AZ18</f>
        <v>8085</v>
      </c>
      <c r="AI18" s="895"/>
      <c r="AJ18" s="895"/>
      <c r="AK18" s="895"/>
      <c r="AL18" s="895"/>
      <c r="AM18" s="895"/>
      <c r="AN18" s="782">
        <f t="shared" si="3"/>
        <v>1</v>
      </c>
      <c r="AO18" s="782"/>
      <c r="AP18" s="782"/>
      <c r="AQ18" s="782"/>
      <c r="AR18" s="782"/>
      <c r="AS18" s="782"/>
      <c r="AT18" s="782">
        <f t="shared" si="4"/>
        <v>1</v>
      </c>
      <c r="AU18" s="782"/>
      <c r="AV18" s="782"/>
      <c r="AW18" s="782"/>
      <c r="AX18" s="782"/>
      <c r="AY18" s="881"/>
      <c r="AZ18" s="570"/>
      <c r="BA18" s="492">
        <f t="shared" si="11"/>
        <v>0</v>
      </c>
      <c r="BB18" s="492">
        <f t="shared" si="12"/>
        <v>1</v>
      </c>
      <c r="BC18" s="492">
        <f t="shared" si="5"/>
        <v>1</v>
      </c>
      <c r="BD18" s="492" t="str">
        <f t="shared" si="6"/>
        <v xml:space="preserve"> </v>
      </c>
      <c r="BE18" s="492"/>
      <c r="BF18" s="492">
        <f>ROUND(AN18*'O3'!BE18,2)</f>
        <v>135</v>
      </c>
      <c r="BG18" s="492">
        <f>ROUND(AT18*'O3'!BE18,2)</f>
        <v>135</v>
      </c>
      <c r="BH18" s="484">
        <f t="shared" si="7"/>
        <v>2.6699999999999875</v>
      </c>
      <c r="BI18" s="484">
        <f>BM18-IF('O3'!BS18&lt;&gt;0,IF('O3'!BS18="C",BA18,0),ROUND(BA18*$BM$11,2))</f>
        <v>132.33000000000001</v>
      </c>
      <c r="BJ18" s="484">
        <f>BN18-IF('O3'!BS18="CF",BA18,0)</f>
        <v>0</v>
      </c>
      <c r="BK18" s="484">
        <f>BO18-IF('O3'!BS18="F",BA18,0)</f>
        <v>0</v>
      </c>
      <c r="BL18" s="484">
        <f t="shared" si="8"/>
        <v>2.6699999999999875</v>
      </c>
      <c r="BM18" s="484">
        <f>IF('O3'!BS18&lt;&gt;0,IF('O3'!BS18="C",BG18,0),ROUND(BG18*$BM$11,2))</f>
        <v>132.33000000000001</v>
      </c>
      <c r="BN18" s="484">
        <f>IF('O3'!BS18="CF",BG18,0)</f>
        <v>0</v>
      </c>
      <c r="BO18" s="484">
        <f>IF('O3'!BS18="F",BG18,0)</f>
        <v>0</v>
      </c>
      <c r="BP18" s="572">
        <v>7</v>
      </c>
      <c r="BQ18" s="573"/>
      <c r="BR18" s="560">
        <v>1</v>
      </c>
      <c r="BS18" s="561"/>
      <c r="BT18" s="561"/>
      <c r="BU18" s="561"/>
      <c r="BV18" s="561"/>
      <c r="BW18" s="561"/>
      <c r="BX18" s="561">
        <f t="shared" si="9"/>
        <v>0</v>
      </c>
      <c r="BY18" s="561">
        <f t="shared" si="9"/>
        <v>0</v>
      </c>
      <c r="BZ18" s="561">
        <f t="shared" si="9"/>
        <v>0</v>
      </c>
      <c r="CA18" s="561">
        <f t="shared" si="9"/>
        <v>0</v>
      </c>
      <c r="CB18" s="561">
        <f t="shared" si="9"/>
        <v>0</v>
      </c>
      <c r="CC18" s="561">
        <f t="shared" si="9"/>
        <v>0</v>
      </c>
      <c r="CD18" s="561">
        <f t="shared" si="9"/>
        <v>0</v>
      </c>
      <c r="CE18" s="561">
        <f t="shared" si="9"/>
        <v>0</v>
      </c>
      <c r="CF18" s="561">
        <f t="shared" si="9"/>
        <v>0</v>
      </c>
      <c r="CG18" s="561">
        <f t="shared" si="9"/>
        <v>0</v>
      </c>
      <c r="CH18" s="561">
        <f t="shared" si="9"/>
        <v>0</v>
      </c>
      <c r="CI18" s="561">
        <f t="shared" si="9"/>
        <v>0</v>
      </c>
      <c r="CJ18" s="561">
        <f t="shared" si="9"/>
        <v>0</v>
      </c>
      <c r="CK18" s="561">
        <f t="shared" si="9"/>
        <v>0</v>
      </c>
      <c r="CL18" s="561">
        <f t="shared" si="9"/>
        <v>0</v>
      </c>
      <c r="CM18" s="561">
        <f t="shared" si="9"/>
        <v>0</v>
      </c>
      <c r="CN18" s="561">
        <f t="shared" si="9"/>
        <v>0</v>
      </c>
      <c r="CO18" s="561">
        <f t="shared" si="9"/>
        <v>0</v>
      </c>
      <c r="CP18" s="561">
        <f t="shared" si="9"/>
        <v>0</v>
      </c>
      <c r="CQ18" s="561">
        <f t="shared" si="9"/>
        <v>0</v>
      </c>
      <c r="CR18" s="561">
        <f t="shared" si="9"/>
        <v>0</v>
      </c>
      <c r="CS18" s="561">
        <f t="shared" si="9"/>
        <v>0</v>
      </c>
      <c r="CT18" s="561">
        <f t="shared" si="9"/>
        <v>0</v>
      </c>
      <c r="CU18" s="561">
        <f t="shared" si="9"/>
        <v>0</v>
      </c>
      <c r="CV18" s="561">
        <f t="shared" si="9"/>
        <v>0</v>
      </c>
      <c r="CW18" s="561">
        <f t="shared" si="9"/>
        <v>0</v>
      </c>
      <c r="CX18" s="561">
        <f t="shared" si="9"/>
        <v>0</v>
      </c>
      <c r="CY18" s="561">
        <f t="shared" si="9"/>
        <v>0</v>
      </c>
      <c r="CZ18" s="561">
        <f t="shared" si="9"/>
        <v>0</v>
      </c>
      <c r="DA18" s="561">
        <f t="shared" si="9"/>
        <v>0</v>
      </c>
      <c r="DC18" s="562">
        <f t="shared" si="14"/>
        <v>1</v>
      </c>
      <c r="DD18" s="562">
        <f t="shared" si="10"/>
        <v>0</v>
      </c>
      <c r="DE18" s="562">
        <f t="shared" si="10"/>
        <v>0</v>
      </c>
      <c r="DF18" s="562">
        <f t="shared" si="10"/>
        <v>0</v>
      </c>
      <c r="DG18" s="562">
        <f t="shared" si="10"/>
        <v>0</v>
      </c>
      <c r="DH18" s="562">
        <f t="shared" si="10"/>
        <v>0</v>
      </c>
      <c r="DI18" s="562">
        <f t="shared" si="10"/>
        <v>0</v>
      </c>
      <c r="DJ18" s="562">
        <f t="shared" si="10"/>
        <v>0</v>
      </c>
      <c r="DK18" s="562">
        <f t="shared" si="10"/>
        <v>0</v>
      </c>
      <c r="DL18" s="562">
        <f t="shared" si="10"/>
        <v>0</v>
      </c>
      <c r="DM18" s="562">
        <f t="shared" si="10"/>
        <v>0</v>
      </c>
      <c r="DN18" s="562">
        <f t="shared" si="10"/>
        <v>0</v>
      </c>
      <c r="DO18" s="562">
        <f t="shared" si="10"/>
        <v>0</v>
      </c>
      <c r="DP18" s="562">
        <f t="shared" si="10"/>
        <v>0</v>
      </c>
      <c r="DQ18" s="562">
        <f t="shared" si="10"/>
        <v>0</v>
      </c>
      <c r="DR18" s="562">
        <f t="shared" si="10"/>
        <v>0</v>
      </c>
      <c r="DS18" s="562">
        <f t="shared" si="10"/>
        <v>0</v>
      </c>
      <c r="DT18" s="562">
        <f t="shared" si="10"/>
        <v>0</v>
      </c>
      <c r="DU18" s="562">
        <f t="shared" si="10"/>
        <v>0</v>
      </c>
      <c r="DV18" s="562">
        <f t="shared" si="10"/>
        <v>0</v>
      </c>
      <c r="DW18" s="562">
        <f t="shared" si="10"/>
        <v>0</v>
      </c>
      <c r="DX18" s="562">
        <f t="shared" si="10"/>
        <v>0</v>
      </c>
      <c r="DY18" s="562">
        <f t="shared" si="10"/>
        <v>0</v>
      </c>
      <c r="DZ18" s="562">
        <f t="shared" si="10"/>
        <v>0</v>
      </c>
      <c r="EA18" s="562">
        <f t="shared" si="10"/>
        <v>0</v>
      </c>
      <c r="EB18" s="562">
        <f t="shared" si="10"/>
        <v>0</v>
      </c>
      <c r="EC18" s="562">
        <f t="shared" si="10"/>
        <v>0</v>
      </c>
      <c r="ED18" s="562">
        <f t="shared" si="10"/>
        <v>0</v>
      </c>
      <c r="EE18" s="562">
        <f t="shared" si="10"/>
        <v>0</v>
      </c>
      <c r="EF18" s="562">
        <f t="shared" si="10"/>
        <v>0</v>
      </c>
      <c r="EG18" s="562">
        <f t="shared" si="10"/>
        <v>0</v>
      </c>
      <c r="EH18" s="562">
        <f t="shared" si="10"/>
        <v>0</v>
      </c>
      <c r="EI18" s="562">
        <f t="shared" si="10"/>
        <v>0</v>
      </c>
      <c r="EJ18" s="562">
        <f t="shared" si="10"/>
        <v>0</v>
      </c>
      <c r="EK18" s="562">
        <f t="shared" si="10"/>
        <v>0</v>
      </c>
      <c r="EL18" s="562">
        <f t="shared" si="10"/>
        <v>0</v>
      </c>
    </row>
    <row r="19" spans="1:142" ht="9.9499999999999993" customHeight="1">
      <c r="A19" s="16"/>
      <c r="B19" s="750">
        <f>'O3'!B19</f>
        <v>2</v>
      </c>
      <c r="C19" s="751"/>
      <c r="D19" s="751"/>
      <c r="E19" s="751"/>
      <c r="F19" s="751"/>
      <c r="G19" s="872" t="str">
        <f>'O3'!G19</f>
        <v>COMPLEMENTAÇÃO DE OBRA</v>
      </c>
      <c r="H19" s="872"/>
      <c r="I19" s="872"/>
      <c r="J19" s="872"/>
      <c r="K19" s="872"/>
      <c r="L19" s="872"/>
      <c r="M19" s="872"/>
      <c r="N19" s="872"/>
      <c r="O19" s="872"/>
      <c r="P19" s="872"/>
      <c r="Q19" s="872"/>
      <c r="R19" s="872"/>
      <c r="S19" s="872"/>
      <c r="T19" s="872"/>
      <c r="U19" s="872"/>
      <c r="V19" s="872"/>
      <c r="W19" s="872"/>
      <c r="X19" s="872"/>
      <c r="Y19" s="872"/>
      <c r="Z19" s="872"/>
      <c r="AA19" s="872"/>
      <c r="AB19" s="872"/>
      <c r="AC19" s="755">
        <f>'O3'!AC19</f>
        <v>0</v>
      </c>
      <c r="AD19" s="755"/>
      <c r="AE19" s="755"/>
      <c r="AF19" s="755"/>
      <c r="AG19" s="755"/>
      <c r="AH19" s="895">
        <f>'O3'!AZ19</f>
        <v>0</v>
      </c>
      <c r="AI19" s="895"/>
      <c r="AJ19" s="895"/>
      <c r="AK19" s="895"/>
      <c r="AL19" s="895"/>
      <c r="AM19" s="895"/>
      <c r="AN19" s="782">
        <f t="shared" si="3"/>
        <v>2</v>
      </c>
      <c r="AO19" s="782"/>
      <c r="AP19" s="782"/>
      <c r="AQ19" s="782"/>
      <c r="AR19" s="782"/>
      <c r="AS19" s="782"/>
      <c r="AT19" s="782">
        <f t="shared" si="4"/>
        <v>2</v>
      </c>
      <c r="AU19" s="782"/>
      <c r="AV19" s="782"/>
      <c r="AW19" s="782"/>
      <c r="AX19" s="782"/>
      <c r="AY19" s="881"/>
      <c r="AZ19" s="570"/>
      <c r="BA19" s="492">
        <f t="shared" si="11"/>
        <v>0</v>
      </c>
      <c r="BB19" s="492">
        <f t="shared" si="12"/>
        <v>2</v>
      </c>
      <c r="BC19" s="492">
        <f t="shared" si="5"/>
        <v>1</v>
      </c>
      <c r="BD19" s="492">
        <f t="shared" si="6"/>
        <v>2</v>
      </c>
      <c r="BE19" s="492"/>
      <c r="BF19" s="492">
        <f>ROUND(AN19*'O3'!BE19,2)</f>
        <v>260</v>
      </c>
      <c r="BG19" s="492">
        <f>ROUND(AT19*'O3'!BE19,2)</f>
        <v>260</v>
      </c>
      <c r="BH19" s="484">
        <f>BG19-BA19-BI19-BJ19-BK19</f>
        <v>5.1399999999999864</v>
      </c>
      <c r="BI19" s="484">
        <f>BM19-IF('O3'!BS19&lt;&gt;0,IF('O3'!BS19="C",BA19,0),ROUND(BA19*$BM$11,2))</f>
        <v>254.86</v>
      </c>
      <c r="BJ19" s="484">
        <f>BN19-IF('O3'!BS19="CF",BA19,0)</f>
        <v>0</v>
      </c>
      <c r="BK19" s="484">
        <f>BO19-IF('O3'!BS19="F",BA19,0)</f>
        <v>0</v>
      </c>
      <c r="BL19" s="484">
        <f t="shared" si="8"/>
        <v>5.1399999999999864</v>
      </c>
      <c r="BM19" s="484">
        <f>IF('O3'!BS19&lt;&gt;0,IF('O3'!BS19="C",BG19,0),ROUND(BG19*$BM$11,2))</f>
        <v>254.86</v>
      </c>
      <c r="BN19" s="484">
        <f>IF('O3'!BS19="CF",BG19,0)</f>
        <v>0</v>
      </c>
      <c r="BO19" s="484">
        <f>IF('O3'!BS19="F",BG19,0)</f>
        <v>0</v>
      </c>
      <c r="BP19" s="571">
        <v>8</v>
      </c>
      <c r="BQ19" s="573"/>
      <c r="BR19" s="560">
        <v>2</v>
      </c>
      <c r="BS19" s="561"/>
      <c r="BT19" s="561"/>
      <c r="BU19" s="561"/>
      <c r="BV19" s="561"/>
      <c r="BW19" s="561"/>
      <c r="BX19" s="561">
        <f t="shared" si="9"/>
        <v>0</v>
      </c>
      <c r="BY19" s="561">
        <f t="shared" si="9"/>
        <v>0</v>
      </c>
      <c r="BZ19" s="561">
        <f t="shared" si="9"/>
        <v>0</v>
      </c>
      <c r="CA19" s="561">
        <f t="shared" si="9"/>
        <v>0</v>
      </c>
      <c r="CB19" s="561">
        <f t="shared" si="9"/>
        <v>0</v>
      </c>
      <c r="CC19" s="561">
        <f t="shared" si="9"/>
        <v>0</v>
      </c>
      <c r="CD19" s="561">
        <f t="shared" si="9"/>
        <v>0</v>
      </c>
      <c r="CE19" s="561">
        <f t="shared" si="9"/>
        <v>0</v>
      </c>
      <c r="CF19" s="561">
        <f t="shared" si="9"/>
        <v>0</v>
      </c>
      <c r="CG19" s="561">
        <f t="shared" si="9"/>
        <v>0</v>
      </c>
      <c r="CH19" s="561">
        <f t="shared" si="9"/>
        <v>0</v>
      </c>
      <c r="CI19" s="561">
        <f t="shared" si="9"/>
        <v>0</v>
      </c>
      <c r="CJ19" s="561">
        <f t="shared" si="9"/>
        <v>0</v>
      </c>
      <c r="CK19" s="561">
        <f t="shared" si="9"/>
        <v>0</v>
      </c>
      <c r="CL19" s="561">
        <f t="shared" si="9"/>
        <v>0</v>
      </c>
      <c r="CM19" s="561">
        <f t="shared" si="9"/>
        <v>0</v>
      </c>
      <c r="CN19" s="561">
        <f t="shared" si="9"/>
        <v>0</v>
      </c>
      <c r="CO19" s="561">
        <f t="shared" si="9"/>
        <v>0</v>
      </c>
      <c r="CP19" s="561">
        <f t="shared" si="9"/>
        <v>0</v>
      </c>
      <c r="CQ19" s="561">
        <f t="shared" si="9"/>
        <v>0</v>
      </c>
      <c r="CR19" s="561">
        <f t="shared" si="9"/>
        <v>0</v>
      </c>
      <c r="CS19" s="561">
        <f t="shared" si="9"/>
        <v>0</v>
      </c>
      <c r="CT19" s="561">
        <f t="shared" si="9"/>
        <v>0</v>
      </c>
      <c r="CU19" s="561">
        <f t="shared" si="9"/>
        <v>0</v>
      </c>
      <c r="CV19" s="561">
        <f t="shared" si="9"/>
        <v>0</v>
      </c>
      <c r="CW19" s="561">
        <f t="shared" si="9"/>
        <v>0</v>
      </c>
      <c r="CX19" s="561">
        <f t="shared" si="9"/>
        <v>0</v>
      </c>
      <c r="CY19" s="561">
        <f t="shared" si="9"/>
        <v>0</v>
      </c>
      <c r="CZ19" s="561">
        <f t="shared" si="9"/>
        <v>0</v>
      </c>
      <c r="DA19" s="561">
        <f t="shared" si="9"/>
        <v>0</v>
      </c>
      <c r="DC19" s="562">
        <f t="shared" si="14"/>
        <v>2</v>
      </c>
      <c r="DD19" s="562">
        <f t="shared" si="10"/>
        <v>0</v>
      </c>
      <c r="DE19" s="562">
        <f t="shared" si="10"/>
        <v>0</v>
      </c>
      <c r="DF19" s="562">
        <f t="shared" si="10"/>
        <v>0</v>
      </c>
      <c r="DG19" s="562">
        <f t="shared" si="10"/>
        <v>0</v>
      </c>
      <c r="DH19" s="562">
        <f t="shared" si="10"/>
        <v>0</v>
      </c>
      <c r="DI19" s="562">
        <f t="shared" si="10"/>
        <v>0</v>
      </c>
      <c r="DJ19" s="562">
        <f t="shared" si="10"/>
        <v>0</v>
      </c>
      <c r="DK19" s="562">
        <f t="shared" si="10"/>
        <v>0</v>
      </c>
      <c r="DL19" s="562">
        <f t="shared" si="10"/>
        <v>0</v>
      </c>
      <c r="DM19" s="562">
        <f t="shared" si="10"/>
        <v>0</v>
      </c>
      <c r="DN19" s="562">
        <f t="shared" si="10"/>
        <v>0</v>
      </c>
      <c r="DO19" s="562">
        <f t="shared" si="10"/>
        <v>0</v>
      </c>
      <c r="DP19" s="562">
        <f t="shared" si="10"/>
        <v>0</v>
      </c>
      <c r="DQ19" s="562">
        <f t="shared" si="10"/>
        <v>0</v>
      </c>
      <c r="DR19" s="562">
        <f t="shared" si="10"/>
        <v>0</v>
      </c>
      <c r="DS19" s="562">
        <f t="shared" si="10"/>
        <v>0</v>
      </c>
      <c r="DT19" s="562">
        <f t="shared" si="10"/>
        <v>0</v>
      </c>
      <c r="DU19" s="562">
        <f t="shared" si="10"/>
        <v>0</v>
      </c>
      <c r="DV19" s="562">
        <f t="shared" si="10"/>
        <v>0</v>
      </c>
      <c r="DW19" s="562">
        <f t="shared" si="10"/>
        <v>0</v>
      </c>
      <c r="DX19" s="562">
        <f t="shared" si="10"/>
        <v>0</v>
      </c>
      <c r="DY19" s="562">
        <f t="shared" si="10"/>
        <v>0</v>
      </c>
      <c r="DZ19" s="562">
        <f t="shared" si="10"/>
        <v>0</v>
      </c>
      <c r="EA19" s="562">
        <f t="shared" si="10"/>
        <v>0</v>
      </c>
      <c r="EB19" s="562">
        <f t="shared" si="10"/>
        <v>0</v>
      </c>
      <c r="EC19" s="562">
        <f t="shared" si="10"/>
        <v>0</v>
      </c>
      <c r="ED19" s="562">
        <f t="shared" si="10"/>
        <v>0</v>
      </c>
      <c r="EE19" s="562">
        <f t="shared" si="10"/>
        <v>0</v>
      </c>
      <c r="EF19" s="562">
        <f t="shared" si="10"/>
        <v>0</v>
      </c>
      <c r="EG19" s="562">
        <f t="shared" si="10"/>
        <v>0</v>
      </c>
      <c r="EH19" s="562">
        <f t="shared" si="10"/>
        <v>0</v>
      </c>
      <c r="EI19" s="562">
        <f t="shared" si="10"/>
        <v>0</v>
      </c>
      <c r="EJ19" s="562">
        <f t="shared" si="10"/>
        <v>0</v>
      </c>
      <c r="EK19" s="562">
        <f t="shared" si="10"/>
        <v>0</v>
      </c>
      <c r="EL19" s="562">
        <f t="shared" si="10"/>
        <v>0</v>
      </c>
    </row>
    <row r="20" spans="1:142" ht="9.9499999999999993" customHeight="1">
      <c r="A20" s="16"/>
      <c r="B20" s="750" t="str">
        <f>'O3'!B20</f>
        <v>2.1</v>
      </c>
      <c r="C20" s="751"/>
      <c r="D20" s="751"/>
      <c r="E20" s="751"/>
      <c r="F20" s="751"/>
      <c r="G20" s="872" t="str">
        <f>'O3'!G20</f>
        <v>Pintura e demarcação da quadra</v>
      </c>
      <c r="H20" s="872"/>
      <c r="I20" s="872"/>
      <c r="J20" s="872"/>
      <c r="K20" s="872"/>
      <c r="L20" s="872"/>
      <c r="M20" s="872"/>
      <c r="N20" s="872"/>
      <c r="O20" s="872"/>
      <c r="P20" s="872"/>
      <c r="Q20" s="872"/>
      <c r="R20" s="872"/>
      <c r="S20" s="872"/>
      <c r="T20" s="872"/>
      <c r="U20" s="872"/>
      <c r="V20" s="872"/>
      <c r="W20" s="872"/>
      <c r="X20" s="872"/>
      <c r="Y20" s="872"/>
      <c r="Z20" s="872"/>
      <c r="AA20" s="872"/>
      <c r="AB20" s="872"/>
      <c r="AC20" s="755" t="str">
        <f>'O3'!AC20</f>
        <v>m</v>
      </c>
      <c r="AD20" s="755"/>
      <c r="AE20" s="755"/>
      <c r="AF20" s="755"/>
      <c r="AG20" s="755"/>
      <c r="AH20" s="895">
        <f>'O3'!AZ20</f>
        <v>558.29999999999995</v>
      </c>
      <c r="AI20" s="895"/>
      <c r="AJ20" s="895"/>
      <c r="AK20" s="895"/>
      <c r="AL20" s="895"/>
      <c r="AM20" s="895"/>
      <c r="AN20" s="782">
        <f t="shared" si="3"/>
        <v>875</v>
      </c>
      <c r="AO20" s="782"/>
      <c r="AP20" s="782"/>
      <c r="AQ20" s="782"/>
      <c r="AR20" s="782"/>
      <c r="AS20" s="782"/>
      <c r="AT20" s="782">
        <f t="shared" si="4"/>
        <v>875</v>
      </c>
      <c r="AU20" s="782"/>
      <c r="AV20" s="782"/>
      <c r="AW20" s="782"/>
      <c r="AX20" s="782"/>
      <c r="AY20" s="881"/>
      <c r="AZ20" s="570"/>
      <c r="BA20" s="492">
        <f t="shared" si="11"/>
        <v>0</v>
      </c>
      <c r="BB20" s="492">
        <f t="shared" si="12"/>
        <v>2</v>
      </c>
      <c r="BC20" s="492">
        <f t="shared" si="5"/>
        <v>1</v>
      </c>
      <c r="BD20" s="492" t="str">
        <f t="shared" si="6"/>
        <v xml:space="preserve"> </v>
      </c>
      <c r="BE20" s="492"/>
      <c r="BF20" s="492">
        <f>ROUND(AN20*'O3'!BE20,2)</f>
        <v>875</v>
      </c>
      <c r="BG20" s="492">
        <f>ROUND(AT20*'O3'!BE20,2)</f>
        <v>875</v>
      </c>
      <c r="BH20" s="484">
        <f t="shared" si="7"/>
        <v>17.309999999999945</v>
      </c>
      <c r="BI20" s="484">
        <f>BM20-IF('O3'!BS20&lt;&gt;0,IF('O3'!BS20="C",BA20,0),ROUND(BA20*$BM$11,2))</f>
        <v>857.69</v>
      </c>
      <c r="BJ20" s="484">
        <f>BN20-IF('O3'!BS20="CF",BA20,0)</f>
        <v>0</v>
      </c>
      <c r="BK20" s="484">
        <f>BO20-IF('O3'!BS20="F",BA20,0)</f>
        <v>0</v>
      </c>
      <c r="BL20" s="484">
        <f t="shared" si="8"/>
        <v>17.309999999999945</v>
      </c>
      <c r="BM20" s="484">
        <f>IF('O3'!BS20&lt;&gt;0,IF('O3'!BS20="C",BG20,0),ROUND(BG20*$BM$11,2))</f>
        <v>857.69</v>
      </c>
      <c r="BN20" s="484">
        <f>IF('O3'!BS20="CF",BG20,0)</f>
        <v>0</v>
      </c>
      <c r="BO20" s="484">
        <f>IF('O3'!BS20="F",BG20,0)</f>
        <v>0</v>
      </c>
      <c r="BP20" s="572">
        <v>9</v>
      </c>
      <c r="BQ20" s="573"/>
      <c r="BR20" s="560">
        <v>875</v>
      </c>
      <c r="BS20" s="561"/>
      <c r="BT20" s="561"/>
      <c r="BU20" s="561"/>
      <c r="BV20" s="561"/>
      <c r="BW20" s="561"/>
      <c r="BX20" s="561">
        <f t="shared" si="9"/>
        <v>0</v>
      </c>
      <c r="BY20" s="561">
        <f t="shared" si="9"/>
        <v>0</v>
      </c>
      <c r="BZ20" s="561">
        <f t="shared" si="9"/>
        <v>0</v>
      </c>
      <c r="CA20" s="561">
        <f t="shared" si="9"/>
        <v>0</v>
      </c>
      <c r="CB20" s="561">
        <f t="shared" si="9"/>
        <v>0</v>
      </c>
      <c r="CC20" s="561">
        <f t="shared" si="9"/>
        <v>0</v>
      </c>
      <c r="CD20" s="561">
        <f t="shared" si="9"/>
        <v>0</v>
      </c>
      <c r="CE20" s="561">
        <f t="shared" si="9"/>
        <v>0</v>
      </c>
      <c r="CF20" s="561">
        <f t="shared" si="9"/>
        <v>0</v>
      </c>
      <c r="CG20" s="561">
        <f t="shared" si="9"/>
        <v>0</v>
      </c>
      <c r="CH20" s="561">
        <f t="shared" si="9"/>
        <v>0</v>
      </c>
      <c r="CI20" s="561">
        <f t="shared" si="9"/>
        <v>0</v>
      </c>
      <c r="CJ20" s="561">
        <f t="shared" si="9"/>
        <v>0</v>
      </c>
      <c r="CK20" s="561">
        <f t="shared" si="9"/>
        <v>0</v>
      </c>
      <c r="CL20" s="561">
        <f t="shared" si="9"/>
        <v>0</v>
      </c>
      <c r="CM20" s="561">
        <f t="shared" si="9"/>
        <v>0</v>
      </c>
      <c r="CN20" s="561">
        <f t="shared" si="9"/>
        <v>0</v>
      </c>
      <c r="CO20" s="561">
        <f t="shared" si="9"/>
        <v>0</v>
      </c>
      <c r="CP20" s="561">
        <f t="shared" si="9"/>
        <v>0</v>
      </c>
      <c r="CQ20" s="561">
        <f t="shared" si="9"/>
        <v>0</v>
      </c>
      <c r="CR20" s="561">
        <f t="shared" si="9"/>
        <v>0</v>
      </c>
      <c r="CS20" s="561">
        <f t="shared" si="9"/>
        <v>0</v>
      </c>
      <c r="CT20" s="561">
        <f t="shared" si="9"/>
        <v>0</v>
      </c>
      <c r="CU20" s="561">
        <f t="shared" si="9"/>
        <v>0</v>
      </c>
      <c r="CV20" s="561">
        <f t="shared" si="9"/>
        <v>0</v>
      </c>
      <c r="CW20" s="561">
        <f t="shared" si="9"/>
        <v>0</v>
      </c>
      <c r="CX20" s="561">
        <f t="shared" si="9"/>
        <v>0</v>
      </c>
      <c r="CY20" s="561">
        <f t="shared" si="9"/>
        <v>0</v>
      </c>
      <c r="CZ20" s="561">
        <f t="shared" si="9"/>
        <v>0</v>
      </c>
      <c r="DA20" s="561">
        <f t="shared" si="9"/>
        <v>0</v>
      </c>
      <c r="DC20" s="562">
        <f t="shared" si="14"/>
        <v>875</v>
      </c>
      <c r="DD20" s="562">
        <f t="shared" si="10"/>
        <v>0</v>
      </c>
      <c r="DE20" s="562">
        <f t="shared" si="10"/>
        <v>0</v>
      </c>
      <c r="DF20" s="562">
        <f t="shared" si="10"/>
        <v>0</v>
      </c>
      <c r="DG20" s="562">
        <f t="shared" si="10"/>
        <v>0</v>
      </c>
      <c r="DH20" s="562">
        <f t="shared" si="10"/>
        <v>0</v>
      </c>
      <c r="DI20" s="562">
        <f t="shared" si="10"/>
        <v>0</v>
      </c>
      <c r="DJ20" s="562">
        <f t="shared" si="10"/>
        <v>0</v>
      </c>
      <c r="DK20" s="562">
        <f t="shared" si="10"/>
        <v>0</v>
      </c>
      <c r="DL20" s="562">
        <f t="shared" si="10"/>
        <v>0</v>
      </c>
      <c r="DM20" s="562">
        <f t="shared" si="10"/>
        <v>0</v>
      </c>
      <c r="DN20" s="562">
        <f t="shared" si="10"/>
        <v>0</v>
      </c>
      <c r="DO20" s="562">
        <f t="shared" si="10"/>
        <v>0</v>
      </c>
      <c r="DP20" s="562">
        <f t="shared" si="10"/>
        <v>0</v>
      </c>
      <c r="DQ20" s="562">
        <f t="shared" si="10"/>
        <v>0</v>
      </c>
      <c r="DR20" s="562">
        <f t="shared" si="10"/>
        <v>0</v>
      </c>
      <c r="DS20" s="562">
        <f t="shared" si="10"/>
        <v>0</v>
      </c>
      <c r="DT20" s="562">
        <f t="shared" si="10"/>
        <v>0</v>
      </c>
      <c r="DU20" s="562">
        <f t="shared" si="10"/>
        <v>0</v>
      </c>
      <c r="DV20" s="562">
        <f t="shared" si="10"/>
        <v>0</v>
      </c>
      <c r="DW20" s="562">
        <f t="shared" si="10"/>
        <v>0</v>
      </c>
      <c r="DX20" s="562">
        <f t="shared" si="10"/>
        <v>0</v>
      </c>
      <c r="DY20" s="562">
        <f t="shared" si="10"/>
        <v>0</v>
      </c>
      <c r="DZ20" s="562">
        <f t="shared" si="10"/>
        <v>0</v>
      </c>
      <c r="EA20" s="562">
        <f t="shared" si="10"/>
        <v>0</v>
      </c>
      <c r="EB20" s="562">
        <f t="shared" si="10"/>
        <v>0</v>
      </c>
      <c r="EC20" s="562">
        <f t="shared" si="10"/>
        <v>0</v>
      </c>
      <c r="ED20" s="562">
        <f t="shared" si="10"/>
        <v>0</v>
      </c>
      <c r="EE20" s="562">
        <f t="shared" si="10"/>
        <v>0</v>
      </c>
      <c r="EF20" s="562">
        <f t="shared" si="10"/>
        <v>0</v>
      </c>
      <c r="EG20" s="562">
        <f t="shared" si="10"/>
        <v>0</v>
      </c>
      <c r="EH20" s="562">
        <f t="shared" si="10"/>
        <v>0</v>
      </c>
      <c r="EI20" s="562">
        <f t="shared" si="10"/>
        <v>0</v>
      </c>
      <c r="EJ20" s="562">
        <f t="shared" si="10"/>
        <v>0</v>
      </c>
      <c r="EK20" s="562">
        <f t="shared" si="10"/>
        <v>0</v>
      </c>
      <c r="EL20" s="562">
        <f t="shared" si="10"/>
        <v>0</v>
      </c>
    </row>
    <row r="21" spans="1:142" ht="9.9499999999999993" customHeight="1">
      <c r="A21" s="16"/>
      <c r="B21" s="750" t="str">
        <f>'O3'!B21</f>
        <v>2.2</v>
      </c>
      <c r="C21" s="751"/>
      <c r="D21" s="751"/>
      <c r="E21" s="751"/>
      <c r="F21" s="751"/>
      <c r="G21" s="872" t="str">
        <f>'O3'!G21</f>
        <v>Rede de nylon para proteção</v>
      </c>
      <c r="H21" s="872"/>
      <c r="I21" s="872"/>
      <c r="J21" s="872"/>
      <c r="K21" s="872"/>
      <c r="L21" s="872"/>
      <c r="M21" s="872"/>
      <c r="N21" s="872"/>
      <c r="O21" s="872"/>
      <c r="P21" s="872"/>
      <c r="Q21" s="872"/>
      <c r="R21" s="872"/>
      <c r="S21" s="872"/>
      <c r="T21" s="872"/>
      <c r="U21" s="872"/>
      <c r="V21" s="872"/>
      <c r="W21" s="872"/>
      <c r="X21" s="872"/>
      <c r="Y21" s="872"/>
      <c r="Z21" s="872"/>
      <c r="AA21" s="872"/>
      <c r="AB21" s="872"/>
      <c r="AC21" s="755" t="str">
        <f>'O3'!AC21</f>
        <v>M2</v>
      </c>
      <c r="AD21" s="755"/>
      <c r="AE21" s="755"/>
      <c r="AF21" s="755"/>
      <c r="AG21" s="755"/>
      <c r="AH21" s="895">
        <f>'O3'!AZ21</f>
        <v>300</v>
      </c>
      <c r="AI21" s="895"/>
      <c r="AJ21" s="895"/>
      <c r="AK21" s="895"/>
      <c r="AL21" s="895"/>
      <c r="AM21" s="895"/>
      <c r="AN21" s="782">
        <f t="shared" si="3"/>
        <v>0</v>
      </c>
      <c r="AO21" s="782"/>
      <c r="AP21" s="782"/>
      <c r="AQ21" s="782"/>
      <c r="AR21" s="782"/>
      <c r="AS21" s="782"/>
      <c r="AT21" s="782">
        <f t="shared" si="4"/>
        <v>0</v>
      </c>
      <c r="AU21" s="782"/>
      <c r="AV21" s="782"/>
      <c r="AW21" s="782"/>
      <c r="AX21" s="782"/>
      <c r="AY21" s="881"/>
      <c r="AZ21" s="570"/>
      <c r="BA21" s="492">
        <f t="shared" si="11"/>
        <v>0</v>
      </c>
      <c r="BB21" s="492">
        <f t="shared" si="12"/>
        <v>2</v>
      </c>
      <c r="BC21" s="492">
        <f t="shared" si="5"/>
        <v>1</v>
      </c>
      <c r="BD21" s="492" t="str">
        <f t="shared" si="6"/>
        <v xml:space="preserve"> </v>
      </c>
      <c r="BE21" s="492"/>
      <c r="BF21" s="492">
        <f>ROUND(AN21*'O3'!BE21,2)</f>
        <v>0</v>
      </c>
      <c r="BG21" s="492">
        <f>ROUND(AT21*'O3'!BE21,2)</f>
        <v>0</v>
      </c>
      <c r="BH21" s="484">
        <f t="shared" si="7"/>
        <v>0</v>
      </c>
      <c r="BI21" s="484">
        <f>BM21-IF('O3'!BS21&lt;&gt;0,IF('O3'!BS21="C",BA21,0),ROUND(BA21*$BM$11,2))</f>
        <v>0</v>
      </c>
      <c r="BJ21" s="484">
        <f>BN21-IF('O3'!BS21="CF",BA21,0)</f>
        <v>0</v>
      </c>
      <c r="BK21" s="484">
        <f>BO21-IF('O3'!BS21="F",BA21,0)</f>
        <v>0</v>
      </c>
      <c r="BL21" s="484">
        <f t="shared" si="8"/>
        <v>0</v>
      </c>
      <c r="BM21" s="484">
        <f>IF('O3'!BS21&lt;&gt;0,IF('O3'!BS21="C",BG21,0),ROUND(BG21*$BM$11,2))</f>
        <v>0</v>
      </c>
      <c r="BN21" s="484">
        <f>IF('O3'!BS21="CF",BG21,0)</f>
        <v>0</v>
      </c>
      <c r="BO21" s="484">
        <f>IF('O3'!BS21="F",BG21,0)</f>
        <v>0</v>
      </c>
      <c r="BP21" s="571">
        <v>10</v>
      </c>
      <c r="BQ21" s="573"/>
      <c r="BR21" s="560">
        <v>0</v>
      </c>
      <c r="BS21" s="561"/>
      <c r="BT21" s="561"/>
      <c r="BU21" s="561"/>
      <c r="BV21" s="561"/>
      <c r="BW21" s="561"/>
      <c r="BX21" s="561">
        <f t="shared" si="9"/>
        <v>0</v>
      </c>
      <c r="BY21" s="561">
        <f t="shared" si="9"/>
        <v>0</v>
      </c>
      <c r="BZ21" s="561">
        <f t="shared" si="9"/>
        <v>0</v>
      </c>
      <c r="CA21" s="561">
        <f t="shared" si="9"/>
        <v>0</v>
      </c>
      <c r="CB21" s="561">
        <f t="shared" si="9"/>
        <v>0</v>
      </c>
      <c r="CC21" s="561">
        <f t="shared" si="9"/>
        <v>0</v>
      </c>
      <c r="CD21" s="561">
        <f t="shared" si="9"/>
        <v>0</v>
      </c>
      <c r="CE21" s="561">
        <f t="shared" si="9"/>
        <v>0</v>
      </c>
      <c r="CF21" s="561">
        <f t="shared" si="9"/>
        <v>0</v>
      </c>
      <c r="CG21" s="561">
        <f t="shared" si="9"/>
        <v>0</v>
      </c>
      <c r="CH21" s="561">
        <f t="shared" si="9"/>
        <v>0</v>
      </c>
      <c r="CI21" s="561">
        <f t="shared" si="9"/>
        <v>0</v>
      </c>
      <c r="CJ21" s="561">
        <f t="shared" si="9"/>
        <v>0</v>
      </c>
      <c r="CK21" s="561">
        <f t="shared" si="9"/>
        <v>0</v>
      </c>
      <c r="CL21" s="561">
        <f t="shared" si="9"/>
        <v>0</v>
      </c>
      <c r="CM21" s="561">
        <f t="shared" si="9"/>
        <v>0</v>
      </c>
      <c r="CN21" s="561">
        <f t="shared" si="9"/>
        <v>0</v>
      </c>
      <c r="CO21" s="561">
        <f t="shared" si="9"/>
        <v>0</v>
      </c>
      <c r="CP21" s="561">
        <f t="shared" si="9"/>
        <v>0</v>
      </c>
      <c r="CQ21" s="561">
        <f t="shared" si="9"/>
        <v>0</v>
      </c>
      <c r="CR21" s="561">
        <f t="shared" si="9"/>
        <v>0</v>
      </c>
      <c r="CS21" s="561">
        <f t="shared" si="9"/>
        <v>0</v>
      </c>
      <c r="CT21" s="561">
        <f t="shared" si="9"/>
        <v>0</v>
      </c>
      <c r="CU21" s="561">
        <f t="shared" si="9"/>
        <v>0</v>
      </c>
      <c r="CV21" s="561">
        <f t="shared" si="9"/>
        <v>0</v>
      </c>
      <c r="CW21" s="561">
        <f t="shared" si="9"/>
        <v>0</v>
      </c>
      <c r="CX21" s="561">
        <f t="shared" si="9"/>
        <v>0</v>
      </c>
      <c r="CY21" s="561">
        <f t="shared" si="9"/>
        <v>0</v>
      </c>
      <c r="CZ21" s="561">
        <f t="shared" si="9"/>
        <v>0</v>
      </c>
      <c r="DA21" s="561">
        <f t="shared" si="9"/>
        <v>0</v>
      </c>
      <c r="DC21" s="562">
        <f t="shared" si="14"/>
        <v>0</v>
      </c>
      <c r="DD21" s="562">
        <f t="shared" si="10"/>
        <v>0</v>
      </c>
      <c r="DE21" s="562">
        <f t="shared" si="10"/>
        <v>0</v>
      </c>
      <c r="DF21" s="562">
        <f t="shared" si="10"/>
        <v>0</v>
      </c>
      <c r="DG21" s="562">
        <f t="shared" si="10"/>
        <v>0</v>
      </c>
      <c r="DH21" s="562">
        <f t="shared" si="10"/>
        <v>0</v>
      </c>
      <c r="DI21" s="562">
        <f t="shared" si="10"/>
        <v>0</v>
      </c>
      <c r="DJ21" s="562">
        <f t="shared" si="10"/>
        <v>0</v>
      </c>
      <c r="DK21" s="562">
        <f t="shared" si="10"/>
        <v>0</v>
      </c>
      <c r="DL21" s="562">
        <f t="shared" si="10"/>
        <v>0</v>
      </c>
      <c r="DM21" s="562">
        <f t="shared" si="10"/>
        <v>0</v>
      </c>
      <c r="DN21" s="562">
        <f t="shared" si="10"/>
        <v>0</v>
      </c>
      <c r="DO21" s="562">
        <f t="shared" si="10"/>
        <v>0</v>
      </c>
      <c r="DP21" s="562">
        <f t="shared" si="10"/>
        <v>0</v>
      </c>
      <c r="DQ21" s="562">
        <f t="shared" si="10"/>
        <v>0</v>
      </c>
      <c r="DR21" s="562">
        <f t="shared" si="10"/>
        <v>0</v>
      </c>
      <c r="DS21" s="562">
        <f t="shared" si="10"/>
        <v>0</v>
      </c>
      <c r="DT21" s="562">
        <f t="shared" si="10"/>
        <v>0</v>
      </c>
      <c r="DU21" s="562">
        <f t="shared" si="10"/>
        <v>0</v>
      </c>
      <c r="DV21" s="562">
        <f t="shared" si="10"/>
        <v>0</v>
      </c>
      <c r="DW21" s="562">
        <f t="shared" si="10"/>
        <v>0</v>
      </c>
      <c r="DX21" s="562">
        <f t="shared" si="10"/>
        <v>0</v>
      </c>
      <c r="DY21" s="562">
        <f t="shared" si="10"/>
        <v>0</v>
      </c>
      <c r="DZ21" s="562">
        <f t="shared" si="10"/>
        <v>0</v>
      </c>
      <c r="EA21" s="562">
        <f t="shared" si="10"/>
        <v>0</v>
      </c>
      <c r="EB21" s="562">
        <f t="shared" si="10"/>
        <v>0</v>
      </c>
      <c r="EC21" s="562">
        <f t="shared" si="10"/>
        <v>0</v>
      </c>
      <c r="ED21" s="562">
        <f t="shared" si="10"/>
        <v>0</v>
      </c>
      <c r="EE21" s="562">
        <f t="shared" si="10"/>
        <v>0</v>
      </c>
      <c r="EF21" s="562">
        <f t="shared" si="10"/>
        <v>0</v>
      </c>
      <c r="EG21" s="562">
        <f t="shared" si="10"/>
        <v>0</v>
      </c>
      <c r="EH21" s="562">
        <f t="shared" si="10"/>
        <v>0</v>
      </c>
      <c r="EI21" s="562">
        <f t="shared" si="10"/>
        <v>0</v>
      </c>
      <c r="EJ21" s="562">
        <f t="shared" si="10"/>
        <v>0</v>
      </c>
      <c r="EK21" s="562">
        <f t="shared" si="10"/>
        <v>0</v>
      </c>
      <c r="EL21" s="562">
        <f t="shared" si="10"/>
        <v>0</v>
      </c>
    </row>
    <row r="22" spans="1:142" ht="9.9499999999999993" customHeight="1">
      <c r="A22" s="16"/>
      <c r="B22" s="750" t="str">
        <f>'O3'!B22</f>
        <v>2.3</v>
      </c>
      <c r="C22" s="751"/>
      <c r="D22" s="751"/>
      <c r="E22" s="751"/>
      <c r="F22" s="751"/>
      <c r="G22" s="872" t="str">
        <f>'O3'!G22</f>
        <v>Balizas para voleibol e rede</v>
      </c>
      <c r="H22" s="872"/>
      <c r="I22" s="872"/>
      <c r="J22" s="872"/>
      <c r="K22" s="872"/>
      <c r="L22" s="872"/>
      <c r="M22" s="872"/>
      <c r="N22" s="872"/>
      <c r="O22" s="872"/>
      <c r="P22" s="872"/>
      <c r="Q22" s="872"/>
      <c r="R22" s="872"/>
      <c r="S22" s="872"/>
      <c r="T22" s="872"/>
      <c r="U22" s="872"/>
      <c r="V22" s="872"/>
      <c r="W22" s="872"/>
      <c r="X22" s="872"/>
      <c r="Y22" s="872"/>
      <c r="Z22" s="872"/>
      <c r="AA22" s="872"/>
      <c r="AB22" s="872"/>
      <c r="AC22" s="755" t="str">
        <f>'O3'!AC22</f>
        <v>CJ</v>
      </c>
      <c r="AD22" s="755"/>
      <c r="AE22" s="755"/>
      <c r="AF22" s="755"/>
      <c r="AG22" s="755"/>
      <c r="AH22" s="895">
        <f>'O3'!AZ22</f>
        <v>1</v>
      </c>
      <c r="AI22" s="895"/>
      <c r="AJ22" s="895"/>
      <c r="AK22" s="895"/>
      <c r="AL22" s="895"/>
      <c r="AM22" s="895"/>
      <c r="AN22" s="782">
        <f t="shared" si="3"/>
        <v>0</v>
      </c>
      <c r="AO22" s="782"/>
      <c r="AP22" s="782"/>
      <c r="AQ22" s="782"/>
      <c r="AR22" s="782"/>
      <c r="AS22" s="782"/>
      <c r="AT22" s="782">
        <f t="shared" si="4"/>
        <v>0</v>
      </c>
      <c r="AU22" s="782"/>
      <c r="AV22" s="782"/>
      <c r="AW22" s="782"/>
      <c r="AX22" s="782"/>
      <c r="AY22" s="881"/>
      <c r="AZ22" s="570"/>
      <c r="BA22" s="492">
        <f t="shared" si="11"/>
        <v>0</v>
      </c>
      <c r="BB22" s="492">
        <f t="shared" si="12"/>
        <v>2</v>
      </c>
      <c r="BC22" s="492">
        <f t="shared" si="5"/>
        <v>1</v>
      </c>
      <c r="BD22" s="492" t="str">
        <f t="shared" si="6"/>
        <v xml:space="preserve"> </v>
      </c>
      <c r="BE22" s="492"/>
      <c r="BF22" s="492">
        <f>ROUND(AN22*'O3'!BE22,2)</f>
        <v>0</v>
      </c>
      <c r="BG22" s="492">
        <f>ROUND(AT22*'O3'!BE22,2)</f>
        <v>0</v>
      </c>
      <c r="BH22" s="484">
        <f t="shared" si="7"/>
        <v>0</v>
      </c>
      <c r="BI22" s="484">
        <f>BM22-IF('O3'!BS22&lt;&gt;0,IF('O3'!BS22="C",BA22,0),ROUND(BA22*$BM$11,2))</f>
        <v>0</v>
      </c>
      <c r="BJ22" s="484">
        <f>BN22-IF('O3'!BS22="CF",BA22,0)</f>
        <v>0</v>
      </c>
      <c r="BK22" s="484">
        <f>BO22-IF('O3'!BS22="F",BA22,0)</f>
        <v>0</v>
      </c>
      <c r="BL22" s="484">
        <f t="shared" si="8"/>
        <v>0</v>
      </c>
      <c r="BM22" s="484">
        <f>IF('O3'!BS22&lt;&gt;0,IF('O3'!BS22="C",BG22,0),ROUND(BG22*$BM$11,2))</f>
        <v>0</v>
      </c>
      <c r="BN22" s="484">
        <f>IF('O3'!BS22="CF",BG22,0)</f>
        <v>0</v>
      </c>
      <c r="BO22" s="484">
        <f>IF('O3'!BS22="F",BG22,0)</f>
        <v>0</v>
      </c>
      <c r="BP22" s="572">
        <v>11</v>
      </c>
      <c r="BQ22" s="573"/>
      <c r="BR22" s="560">
        <v>0</v>
      </c>
      <c r="BS22" s="561"/>
      <c r="BT22" s="561"/>
      <c r="BU22" s="561"/>
      <c r="BV22" s="561"/>
      <c r="BW22" s="561"/>
      <c r="BX22" s="561">
        <f t="shared" si="9"/>
        <v>0</v>
      </c>
      <c r="BY22" s="561">
        <f t="shared" si="9"/>
        <v>0</v>
      </c>
      <c r="BZ22" s="561">
        <f t="shared" si="9"/>
        <v>0</v>
      </c>
      <c r="CA22" s="561">
        <f t="shared" si="9"/>
        <v>0</v>
      </c>
      <c r="CB22" s="561">
        <f t="shared" si="9"/>
        <v>0</v>
      </c>
      <c r="CC22" s="561">
        <f t="shared" si="9"/>
        <v>0</v>
      </c>
      <c r="CD22" s="561">
        <f t="shared" si="9"/>
        <v>0</v>
      </c>
      <c r="CE22" s="561">
        <f t="shared" si="9"/>
        <v>0</v>
      </c>
      <c r="CF22" s="561">
        <f t="shared" si="9"/>
        <v>0</v>
      </c>
      <c r="CG22" s="561">
        <f t="shared" si="9"/>
        <v>0</v>
      </c>
      <c r="CH22" s="561">
        <f t="shared" si="9"/>
        <v>0</v>
      </c>
      <c r="CI22" s="561">
        <f t="shared" si="9"/>
        <v>0</v>
      </c>
      <c r="CJ22" s="561">
        <f t="shared" si="9"/>
        <v>0</v>
      </c>
      <c r="CK22" s="561">
        <f t="shared" si="9"/>
        <v>0</v>
      </c>
      <c r="CL22" s="561">
        <f t="shared" si="9"/>
        <v>0</v>
      </c>
      <c r="CM22" s="561">
        <f t="shared" si="9"/>
        <v>0</v>
      </c>
      <c r="CN22" s="561">
        <f t="shared" si="9"/>
        <v>0</v>
      </c>
      <c r="CO22" s="561">
        <f t="shared" si="9"/>
        <v>0</v>
      </c>
      <c r="CP22" s="561">
        <f t="shared" si="9"/>
        <v>0</v>
      </c>
      <c r="CQ22" s="561">
        <f t="shared" si="9"/>
        <v>0</v>
      </c>
      <c r="CR22" s="561">
        <f t="shared" si="9"/>
        <v>0</v>
      </c>
      <c r="CS22" s="561">
        <f t="shared" si="9"/>
        <v>0</v>
      </c>
      <c r="CT22" s="561">
        <f t="shared" si="9"/>
        <v>0</v>
      </c>
      <c r="CU22" s="561">
        <f t="shared" si="9"/>
        <v>0</v>
      </c>
      <c r="CV22" s="561">
        <f t="shared" si="9"/>
        <v>0</v>
      </c>
      <c r="CW22" s="561">
        <f t="shared" si="9"/>
        <v>0</v>
      </c>
      <c r="CX22" s="561">
        <f t="shared" si="9"/>
        <v>0</v>
      </c>
      <c r="CY22" s="561">
        <f t="shared" si="9"/>
        <v>0</v>
      </c>
      <c r="CZ22" s="561">
        <f t="shared" ref="BX22:DA30" si="15">CY22</f>
        <v>0</v>
      </c>
      <c r="DA22" s="561">
        <f t="shared" si="15"/>
        <v>0</v>
      </c>
      <c r="DC22" s="562">
        <f t="shared" si="14"/>
        <v>0</v>
      </c>
      <c r="DD22" s="562">
        <f t="shared" si="10"/>
        <v>0</v>
      </c>
      <c r="DE22" s="562">
        <f t="shared" si="10"/>
        <v>0</v>
      </c>
      <c r="DF22" s="562">
        <f t="shared" si="10"/>
        <v>0</v>
      </c>
      <c r="DG22" s="562">
        <f t="shared" si="10"/>
        <v>0</v>
      </c>
      <c r="DH22" s="562">
        <f t="shared" si="10"/>
        <v>0</v>
      </c>
      <c r="DI22" s="562">
        <f t="shared" si="10"/>
        <v>0</v>
      </c>
      <c r="DJ22" s="562">
        <f t="shared" si="10"/>
        <v>0</v>
      </c>
      <c r="DK22" s="562">
        <f t="shared" si="10"/>
        <v>0</v>
      </c>
      <c r="DL22" s="562">
        <f t="shared" si="10"/>
        <v>0</v>
      </c>
      <c r="DM22" s="562">
        <f t="shared" si="10"/>
        <v>0</v>
      </c>
      <c r="DN22" s="562">
        <f t="shared" ref="DN22:DN85" si="16">CC22</f>
        <v>0</v>
      </c>
      <c r="DO22" s="562">
        <f t="shared" ref="DO22:DO85" si="17">CD22</f>
        <v>0</v>
      </c>
      <c r="DP22" s="562">
        <f t="shared" ref="DP22:DP85" si="18">CE22</f>
        <v>0</v>
      </c>
      <c r="DQ22" s="562">
        <f t="shared" ref="DQ22:DQ85" si="19">CF22</f>
        <v>0</v>
      </c>
      <c r="DR22" s="562">
        <f t="shared" ref="DR22:DR85" si="20">CG22</f>
        <v>0</v>
      </c>
      <c r="DS22" s="562">
        <f t="shared" ref="DS22:DS85" si="21">CH22</f>
        <v>0</v>
      </c>
      <c r="DT22" s="562">
        <f t="shared" ref="DT22:DT85" si="22">CI22</f>
        <v>0</v>
      </c>
      <c r="DU22" s="562">
        <f t="shared" ref="DU22:DU85" si="23">CJ22</f>
        <v>0</v>
      </c>
      <c r="DV22" s="562">
        <f t="shared" ref="DV22:DV85" si="24">CK22</f>
        <v>0</v>
      </c>
      <c r="DW22" s="562">
        <f t="shared" ref="DW22:DW85" si="25">CL22</f>
        <v>0</v>
      </c>
      <c r="DX22" s="562">
        <f t="shared" ref="DX22:DX85" si="26">CM22</f>
        <v>0</v>
      </c>
      <c r="DY22" s="562">
        <f t="shared" ref="DY22:DY85" si="27">CN22</f>
        <v>0</v>
      </c>
      <c r="DZ22" s="562">
        <f t="shared" ref="DZ22:DZ85" si="28">CO22</f>
        <v>0</v>
      </c>
      <c r="EA22" s="562">
        <f t="shared" ref="EA22:EA85" si="29">CP22</f>
        <v>0</v>
      </c>
      <c r="EB22" s="562">
        <f t="shared" ref="EB22:EB85" si="30">CQ22</f>
        <v>0</v>
      </c>
      <c r="EC22" s="562">
        <f t="shared" ref="EC22:EC85" si="31">CR22</f>
        <v>0</v>
      </c>
      <c r="ED22" s="562">
        <f t="shared" ref="ED22:ED85" si="32">CS22</f>
        <v>0</v>
      </c>
      <c r="EE22" s="562">
        <f t="shared" ref="EE22:EE85" si="33">CT22</f>
        <v>0</v>
      </c>
      <c r="EF22" s="562">
        <f t="shared" ref="EF22:EF85" si="34">CU22</f>
        <v>0</v>
      </c>
      <c r="EG22" s="562">
        <f t="shared" ref="EG22:EG85" si="35">CV22</f>
        <v>0</v>
      </c>
      <c r="EH22" s="562">
        <f t="shared" ref="EH22:EH85" si="36">CW22</f>
        <v>0</v>
      </c>
      <c r="EI22" s="562">
        <f t="shared" ref="EI22:EI85" si="37">CX22</f>
        <v>0</v>
      </c>
      <c r="EJ22" s="562">
        <f t="shared" ref="EJ22:EJ85" si="38">CY22</f>
        <v>0</v>
      </c>
      <c r="EK22" s="562">
        <f t="shared" ref="EK22:EK85" si="39">CZ22</f>
        <v>0</v>
      </c>
      <c r="EL22" s="562">
        <f t="shared" ref="EL22:EL85" si="40">DA22</f>
        <v>0</v>
      </c>
    </row>
    <row r="23" spans="1:142" ht="9.9499999999999993" customHeight="1">
      <c r="A23" s="16"/>
      <c r="B23" s="750" t="str">
        <f>'O3'!B23</f>
        <v>2.4</v>
      </c>
      <c r="C23" s="751"/>
      <c r="D23" s="751"/>
      <c r="E23" s="751"/>
      <c r="F23" s="751"/>
      <c r="G23" s="872" t="str">
        <f>'O3'!G23</f>
        <v>Estrut.artic.metálica basquete</v>
      </c>
      <c r="H23" s="872"/>
      <c r="I23" s="872"/>
      <c r="J23" s="872"/>
      <c r="K23" s="872"/>
      <c r="L23" s="872"/>
      <c r="M23" s="872"/>
      <c r="N23" s="872"/>
      <c r="O23" s="872"/>
      <c r="P23" s="872"/>
      <c r="Q23" s="872"/>
      <c r="R23" s="872"/>
      <c r="S23" s="872"/>
      <c r="T23" s="872"/>
      <c r="U23" s="872"/>
      <c r="V23" s="872"/>
      <c r="W23" s="872"/>
      <c r="X23" s="872"/>
      <c r="Y23" s="872"/>
      <c r="Z23" s="872"/>
      <c r="AA23" s="872"/>
      <c r="AB23" s="872"/>
      <c r="AC23" s="755" t="str">
        <f>'O3'!AC23</f>
        <v>CJ</v>
      </c>
      <c r="AD23" s="755"/>
      <c r="AE23" s="755"/>
      <c r="AF23" s="755"/>
      <c r="AG23" s="755"/>
      <c r="AH23" s="895">
        <f>'O3'!AZ23</f>
        <v>2</v>
      </c>
      <c r="AI23" s="895"/>
      <c r="AJ23" s="895"/>
      <c r="AK23" s="895"/>
      <c r="AL23" s="895"/>
      <c r="AM23" s="895"/>
      <c r="AN23" s="782">
        <f t="shared" si="3"/>
        <v>875</v>
      </c>
      <c r="AO23" s="782"/>
      <c r="AP23" s="782"/>
      <c r="AQ23" s="782"/>
      <c r="AR23" s="782"/>
      <c r="AS23" s="782"/>
      <c r="AT23" s="782">
        <f t="shared" si="4"/>
        <v>875</v>
      </c>
      <c r="AU23" s="782"/>
      <c r="AV23" s="782"/>
      <c r="AW23" s="782"/>
      <c r="AX23" s="782"/>
      <c r="AY23" s="881"/>
      <c r="AZ23" s="574"/>
      <c r="BA23" s="492">
        <f t="shared" si="11"/>
        <v>0</v>
      </c>
      <c r="BB23" s="492">
        <f t="shared" si="12"/>
        <v>2</v>
      </c>
      <c r="BC23" s="492">
        <f t="shared" si="5"/>
        <v>1</v>
      </c>
      <c r="BD23" s="492" t="str">
        <f t="shared" si="6"/>
        <v xml:space="preserve"> </v>
      </c>
      <c r="BE23" s="484"/>
      <c r="BF23" s="492">
        <f>ROUND(AN23*'O3'!BE23,2)</f>
        <v>125431.25</v>
      </c>
      <c r="BG23" s="492">
        <f>ROUND(AT23*'O3'!BE23,2)</f>
        <v>125431.25</v>
      </c>
      <c r="BH23" s="484">
        <f t="shared" si="7"/>
        <v>2480.7299999999959</v>
      </c>
      <c r="BI23" s="484">
        <f>BM23-IF('O3'!BS23&lt;&gt;0,IF('O3'!BS23="C",BA23,0),ROUND(BA23*$BM$11,2))</f>
        <v>122950.52</v>
      </c>
      <c r="BJ23" s="484">
        <f>BN23-IF('O3'!BS23="CF",BA23,0)</f>
        <v>0</v>
      </c>
      <c r="BK23" s="484">
        <f>BO23-IF('O3'!BS23="F",BA23,0)</f>
        <v>0</v>
      </c>
      <c r="BL23" s="484">
        <f t="shared" si="8"/>
        <v>2480.7299999999959</v>
      </c>
      <c r="BM23" s="484">
        <f>IF('O3'!BS23&lt;&gt;0,IF('O3'!BS23="C",BG23,0),ROUND(BG23*$BM$11,2))</f>
        <v>122950.52</v>
      </c>
      <c r="BN23" s="484">
        <f>IF('O3'!BS23="CF",BG23,0)</f>
        <v>0</v>
      </c>
      <c r="BO23" s="484">
        <f>IF('O3'!BS23="F",BG23,0)</f>
        <v>0</v>
      </c>
      <c r="BP23" s="571">
        <v>12</v>
      </c>
      <c r="BQ23" s="573"/>
      <c r="BR23" s="560">
        <v>875</v>
      </c>
      <c r="BS23" s="561"/>
      <c r="BT23" s="561"/>
      <c r="BU23" s="561"/>
      <c r="BV23" s="561"/>
      <c r="BW23" s="561"/>
      <c r="BX23" s="561">
        <f t="shared" si="15"/>
        <v>0</v>
      </c>
      <c r="BY23" s="561">
        <f t="shared" si="15"/>
        <v>0</v>
      </c>
      <c r="BZ23" s="561">
        <f t="shared" si="15"/>
        <v>0</v>
      </c>
      <c r="CA23" s="561">
        <f t="shared" si="15"/>
        <v>0</v>
      </c>
      <c r="CB23" s="561">
        <f t="shared" si="15"/>
        <v>0</v>
      </c>
      <c r="CC23" s="561">
        <f t="shared" si="15"/>
        <v>0</v>
      </c>
      <c r="CD23" s="561">
        <f t="shared" si="15"/>
        <v>0</v>
      </c>
      <c r="CE23" s="561">
        <f t="shared" si="15"/>
        <v>0</v>
      </c>
      <c r="CF23" s="561">
        <f t="shared" si="15"/>
        <v>0</v>
      </c>
      <c r="CG23" s="561">
        <f t="shared" si="15"/>
        <v>0</v>
      </c>
      <c r="CH23" s="561">
        <f t="shared" si="15"/>
        <v>0</v>
      </c>
      <c r="CI23" s="561">
        <f t="shared" si="15"/>
        <v>0</v>
      </c>
      <c r="CJ23" s="561">
        <f t="shared" si="15"/>
        <v>0</v>
      </c>
      <c r="CK23" s="561">
        <f t="shared" si="15"/>
        <v>0</v>
      </c>
      <c r="CL23" s="561">
        <f t="shared" si="15"/>
        <v>0</v>
      </c>
      <c r="CM23" s="561">
        <f t="shared" si="15"/>
        <v>0</v>
      </c>
      <c r="CN23" s="561">
        <f t="shared" si="15"/>
        <v>0</v>
      </c>
      <c r="CO23" s="561">
        <f t="shared" si="15"/>
        <v>0</v>
      </c>
      <c r="CP23" s="561">
        <f t="shared" si="15"/>
        <v>0</v>
      </c>
      <c r="CQ23" s="561">
        <f t="shared" si="15"/>
        <v>0</v>
      </c>
      <c r="CR23" s="561">
        <f t="shared" si="15"/>
        <v>0</v>
      </c>
      <c r="CS23" s="561">
        <f t="shared" si="15"/>
        <v>0</v>
      </c>
      <c r="CT23" s="561">
        <f t="shared" si="15"/>
        <v>0</v>
      </c>
      <c r="CU23" s="561">
        <f t="shared" si="15"/>
        <v>0</v>
      </c>
      <c r="CV23" s="561">
        <f t="shared" si="15"/>
        <v>0</v>
      </c>
      <c r="CW23" s="561">
        <f t="shared" si="15"/>
        <v>0</v>
      </c>
      <c r="CX23" s="561">
        <f t="shared" si="15"/>
        <v>0</v>
      </c>
      <c r="CY23" s="561">
        <f t="shared" si="15"/>
        <v>0</v>
      </c>
      <c r="CZ23" s="561">
        <f t="shared" si="15"/>
        <v>0</v>
      </c>
      <c r="DA23" s="561">
        <f t="shared" si="15"/>
        <v>0</v>
      </c>
      <c r="DC23" s="562">
        <f t="shared" si="14"/>
        <v>875</v>
      </c>
      <c r="DD23" s="562">
        <f t="shared" ref="DD23:DD86" si="41">BS23</f>
        <v>0</v>
      </c>
      <c r="DE23" s="562">
        <f t="shared" ref="DE23:DE86" si="42">BT23</f>
        <v>0</v>
      </c>
      <c r="DF23" s="562">
        <f t="shared" ref="DF23:DF86" si="43">BU23</f>
        <v>0</v>
      </c>
      <c r="DG23" s="562">
        <f t="shared" ref="DG23:DG86" si="44">BV23</f>
        <v>0</v>
      </c>
      <c r="DH23" s="562">
        <f t="shared" ref="DH23:DH86" si="45">BW23</f>
        <v>0</v>
      </c>
      <c r="DI23" s="562">
        <f t="shared" ref="DI23:DI86" si="46">BX23</f>
        <v>0</v>
      </c>
      <c r="DJ23" s="562">
        <f t="shared" ref="DJ23:DJ86" si="47">BY23</f>
        <v>0</v>
      </c>
      <c r="DK23" s="562">
        <f t="shared" ref="DK23:DK86" si="48">BZ23</f>
        <v>0</v>
      </c>
      <c r="DL23" s="562">
        <f t="shared" ref="DL23:DL86" si="49">CA23</f>
        <v>0</v>
      </c>
      <c r="DM23" s="562">
        <f t="shared" ref="DM23:DM86" si="50">CB23</f>
        <v>0</v>
      </c>
      <c r="DN23" s="562">
        <f t="shared" si="16"/>
        <v>0</v>
      </c>
      <c r="DO23" s="562">
        <f t="shared" si="17"/>
        <v>0</v>
      </c>
      <c r="DP23" s="562">
        <f t="shared" si="18"/>
        <v>0</v>
      </c>
      <c r="DQ23" s="562">
        <f t="shared" si="19"/>
        <v>0</v>
      </c>
      <c r="DR23" s="562">
        <f t="shared" si="20"/>
        <v>0</v>
      </c>
      <c r="DS23" s="562">
        <f t="shared" si="21"/>
        <v>0</v>
      </c>
      <c r="DT23" s="562">
        <f t="shared" si="22"/>
        <v>0</v>
      </c>
      <c r="DU23" s="562">
        <f t="shared" si="23"/>
        <v>0</v>
      </c>
      <c r="DV23" s="562">
        <f t="shared" si="24"/>
        <v>0</v>
      </c>
      <c r="DW23" s="562">
        <f t="shared" si="25"/>
        <v>0</v>
      </c>
      <c r="DX23" s="562">
        <f t="shared" si="26"/>
        <v>0</v>
      </c>
      <c r="DY23" s="562">
        <f t="shared" si="27"/>
        <v>0</v>
      </c>
      <c r="DZ23" s="562">
        <f t="shared" si="28"/>
        <v>0</v>
      </c>
      <c r="EA23" s="562">
        <f t="shared" si="29"/>
        <v>0</v>
      </c>
      <c r="EB23" s="562">
        <f t="shared" si="30"/>
        <v>0</v>
      </c>
      <c r="EC23" s="562">
        <f t="shared" si="31"/>
        <v>0</v>
      </c>
      <c r="ED23" s="562">
        <f t="shared" si="32"/>
        <v>0</v>
      </c>
      <c r="EE23" s="562">
        <f t="shared" si="33"/>
        <v>0</v>
      </c>
      <c r="EF23" s="562">
        <f t="shared" si="34"/>
        <v>0</v>
      </c>
      <c r="EG23" s="562">
        <f t="shared" si="35"/>
        <v>0</v>
      </c>
      <c r="EH23" s="562">
        <f t="shared" si="36"/>
        <v>0</v>
      </c>
      <c r="EI23" s="562">
        <f t="shared" si="37"/>
        <v>0</v>
      </c>
      <c r="EJ23" s="562">
        <f t="shared" si="38"/>
        <v>0</v>
      </c>
      <c r="EK23" s="562">
        <f t="shared" si="39"/>
        <v>0</v>
      </c>
      <c r="EL23" s="562">
        <f t="shared" si="40"/>
        <v>0</v>
      </c>
    </row>
    <row r="24" spans="1:142" ht="9.9499999999999993" customHeight="1">
      <c r="A24" s="5"/>
      <c r="B24" s="750" t="str">
        <f>'O3'!B24</f>
        <v>2.5</v>
      </c>
      <c r="C24" s="751"/>
      <c r="D24" s="751"/>
      <c r="E24" s="751"/>
      <c r="F24" s="751"/>
      <c r="G24" s="872" t="str">
        <f>'O3'!G24</f>
        <v>Cestas para basquete</v>
      </c>
      <c r="H24" s="872"/>
      <c r="I24" s="872"/>
      <c r="J24" s="872"/>
      <c r="K24" s="872"/>
      <c r="L24" s="872"/>
      <c r="M24" s="872"/>
      <c r="N24" s="872"/>
      <c r="O24" s="872"/>
      <c r="P24" s="872"/>
      <c r="Q24" s="872"/>
      <c r="R24" s="872"/>
      <c r="S24" s="872"/>
      <c r="T24" s="872"/>
      <c r="U24" s="872"/>
      <c r="V24" s="872"/>
      <c r="W24" s="872"/>
      <c r="X24" s="872"/>
      <c r="Y24" s="872"/>
      <c r="Z24" s="872"/>
      <c r="AA24" s="872"/>
      <c r="AB24" s="872"/>
      <c r="AC24" s="755" t="str">
        <f>'O3'!AC24</f>
        <v>UNID</v>
      </c>
      <c r="AD24" s="755"/>
      <c r="AE24" s="755"/>
      <c r="AF24" s="755"/>
      <c r="AG24" s="755"/>
      <c r="AH24" s="895">
        <f>'O3'!AZ24</f>
        <v>2</v>
      </c>
      <c r="AI24" s="895"/>
      <c r="AJ24" s="895"/>
      <c r="AK24" s="895"/>
      <c r="AL24" s="895"/>
      <c r="AM24" s="895"/>
      <c r="AN24" s="782">
        <f t="shared" si="3"/>
        <v>0</v>
      </c>
      <c r="AO24" s="782"/>
      <c r="AP24" s="782"/>
      <c r="AQ24" s="782"/>
      <c r="AR24" s="782"/>
      <c r="AS24" s="782"/>
      <c r="AT24" s="782">
        <f t="shared" si="4"/>
        <v>0</v>
      </c>
      <c r="AU24" s="782"/>
      <c r="AV24" s="782"/>
      <c r="AW24" s="782"/>
      <c r="AX24" s="782"/>
      <c r="AY24" s="881"/>
      <c r="AZ24" s="574"/>
      <c r="BA24" s="492">
        <f t="shared" si="11"/>
        <v>0</v>
      </c>
      <c r="BB24" s="492">
        <f t="shared" si="12"/>
        <v>2</v>
      </c>
      <c r="BC24" s="492">
        <f t="shared" si="5"/>
        <v>1</v>
      </c>
      <c r="BD24" s="492" t="str">
        <f t="shared" si="6"/>
        <v xml:space="preserve"> </v>
      </c>
      <c r="BE24" s="484"/>
      <c r="BF24" s="492">
        <f>ROUND(AN24*'O3'!BE24,2)</f>
        <v>0</v>
      </c>
      <c r="BG24" s="492">
        <f>ROUND(AT24*'O3'!BE24,2)</f>
        <v>0</v>
      </c>
      <c r="BH24" s="484">
        <f t="shared" si="7"/>
        <v>0</v>
      </c>
      <c r="BI24" s="484">
        <f>BM24-IF('O3'!BS24&lt;&gt;0,IF('O3'!BS24="C",BA24,0),ROUND(BA24*$BM$11,2))</f>
        <v>0</v>
      </c>
      <c r="BJ24" s="484">
        <f>BN24-IF('O3'!BS24="CF",BA24,0)</f>
        <v>0</v>
      </c>
      <c r="BK24" s="484">
        <f>BO24-IF('O3'!BS24="F",BA24,0)</f>
        <v>0</v>
      </c>
      <c r="BL24" s="484">
        <f t="shared" si="8"/>
        <v>0</v>
      </c>
      <c r="BM24" s="484">
        <f>IF('O3'!BS24&lt;&gt;0,IF('O3'!BS24="C",BG24,0),ROUND(BG24*$BM$11,2))</f>
        <v>0</v>
      </c>
      <c r="BN24" s="484">
        <f>IF('O3'!BS24="CF",BG24,0)</f>
        <v>0</v>
      </c>
      <c r="BO24" s="484">
        <f>IF('O3'!BS24="F",BG24,0)</f>
        <v>0</v>
      </c>
      <c r="BP24" s="572">
        <v>13</v>
      </c>
      <c r="BQ24" s="573"/>
      <c r="BR24" s="560">
        <v>0</v>
      </c>
      <c r="BS24" s="561"/>
      <c r="BT24" s="561"/>
      <c r="BU24" s="561"/>
      <c r="BV24" s="561"/>
      <c r="BW24" s="561"/>
      <c r="BX24" s="561">
        <f t="shared" si="15"/>
        <v>0</v>
      </c>
      <c r="BY24" s="561">
        <f t="shared" si="15"/>
        <v>0</v>
      </c>
      <c r="BZ24" s="561">
        <f t="shared" si="15"/>
        <v>0</v>
      </c>
      <c r="CA24" s="561">
        <f t="shared" si="15"/>
        <v>0</v>
      </c>
      <c r="CB24" s="561">
        <f t="shared" si="15"/>
        <v>0</v>
      </c>
      <c r="CC24" s="561">
        <f t="shared" si="15"/>
        <v>0</v>
      </c>
      <c r="CD24" s="561">
        <f t="shared" si="15"/>
        <v>0</v>
      </c>
      <c r="CE24" s="561">
        <f t="shared" si="15"/>
        <v>0</v>
      </c>
      <c r="CF24" s="561">
        <f t="shared" si="15"/>
        <v>0</v>
      </c>
      <c r="CG24" s="561">
        <f t="shared" si="15"/>
        <v>0</v>
      </c>
      <c r="CH24" s="561">
        <f t="shared" si="15"/>
        <v>0</v>
      </c>
      <c r="CI24" s="561">
        <f t="shared" si="15"/>
        <v>0</v>
      </c>
      <c r="CJ24" s="561">
        <f t="shared" si="15"/>
        <v>0</v>
      </c>
      <c r="CK24" s="561">
        <f t="shared" si="15"/>
        <v>0</v>
      </c>
      <c r="CL24" s="561">
        <f t="shared" si="15"/>
        <v>0</v>
      </c>
      <c r="CM24" s="561">
        <f t="shared" si="15"/>
        <v>0</v>
      </c>
      <c r="CN24" s="561">
        <f t="shared" si="15"/>
        <v>0</v>
      </c>
      <c r="CO24" s="561">
        <f t="shared" si="15"/>
        <v>0</v>
      </c>
      <c r="CP24" s="561">
        <f t="shared" si="15"/>
        <v>0</v>
      </c>
      <c r="CQ24" s="561">
        <f t="shared" si="15"/>
        <v>0</v>
      </c>
      <c r="CR24" s="561">
        <f t="shared" si="15"/>
        <v>0</v>
      </c>
      <c r="CS24" s="561">
        <f t="shared" si="15"/>
        <v>0</v>
      </c>
      <c r="CT24" s="561">
        <f t="shared" si="15"/>
        <v>0</v>
      </c>
      <c r="CU24" s="561">
        <f t="shared" si="15"/>
        <v>0</v>
      </c>
      <c r="CV24" s="561">
        <f t="shared" si="15"/>
        <v>0</v>
      </c>
      <c r="CW24" s="561">
        <f t="shared" si="15"/>
        <v>0</v>
      </c>
      <c r="CX24" s="561">
        <f t="shared" si="15"/>
        <v>0</v>
      </c>
      <c r="CY24" s="561">
        <f t="shared" si="15"/>
        <v>0</v>
      </c>
      <c r="CZ24" s="561">
        <f t="shared" si="15"/>
        <v>0</v>
      </c>
      <c r="DA24" s="561">
        <f t="shared" si="15"/>
        <v>0</v>
      </c>
      <c r="DC24" s="562">
        <f t="shared" si="14"/>
        <v>0</v>
      </c>
      <c r="DD24" s="562">
        <f t="shared" si="41"/>
        <v>0</v>
      </c>
      <c r="DE24" s="562">
        <f t="shared" si="42"/>
        <v>0</v>
      </c>
      <c r="DF24" s="562">
        <f t="shared" si="43"/>
        <v>0</v>
      </c>
      <c r="DG24" s="562">
        <f t="shared" si="44"/>
        <v>0</v>
      </c>
      <c r="DH24" s="562">
        <f t="shared" si="45"/>
        <v>0</v>
      </c>
      <c r="DI24" s="562">
        <f t="shared" si="46"/>
        <v>0</v>
      </c>
      <c r="DJ24" s="562">
        <f t="shared" si="47"/>
        <v>0</v>
      </c>
      <c r="DK24" s="562">
        <f t="shared" si="48"/>
        <v>0</v>
      </c>
      <c r="DL24" s="562">
        <f t="shared" si="49"/>
        <v>0</v>
      </c>
      <c r="DM24" s="562">
        <f t="shared" si="50"/>
        <v>0</v>
      </c>
      <c r="DN24" s="562">
        <f t="shared" si="16"/>
        <v>0</v>
      </c>
      <c r="DO24" s="562">
        <f t="shared" si="17"/>
        <v>0</v>
      </c>
      <c r="DP24" s="562">
        <f t="shared" si="18"/>
        <v>0</v>
      </c>
      <c r="DQ24" s="562">
        <f t="shared" si="19"/>
        <v>0</v>
      </c>
      <c r="DR24" s="562">
        <f t="shared" si="20"/>
        <v>0</v>
      </c>
      <c r="DS24" s="562">
        <f t="shared" si="21"/>
        <v>0</v>
      </c>
      <c r="DT24" s="562">
        <f t="shared" si="22"/>
        <v>0</v>
      </c>
      <c r="DU24" s="562">
        <f t="shared" si="23"/>
        <v>0</v>
      </c>
      <c r="DV24" s="562">
        <f t="shared" si="24"/>
        <v>0</v>
      </c>
      <c r="DW24" s="562">
        <f t="shared" si="25"/>
        <v>0</v>
      </c>
      <c r="DX24" s="562">
        <f t="shared" si="26"/>
        <v>0</v>
      </c>
      <c r="DY24" s="562">
        <f t="shared" si="27"/>
        <v>0</v>
      </c>
      <c r="DZ24" s="562">
        <f t="shared" si="28"/>
        <v>0</v>
      </c>
      <c r="EA24" s="562">
        <f t="shared" si="29"/>
        <v>0</v>
      </c>
      <c r="EB24" s="562">
        <f t="shared" si="30"/>
        <v>0</v>
      </c>
      <c r="EC24" s="562">
        <f t="shared" si="31"/>
        <v>0</v>
      </c>
      <c r="ED24" s="562">
        <f t="shared" si="32"/>
        <v>0</v>
      </c>
      <c r="EE24" s="562">
        <f t="shared" si="33"/>
        <v>0</v>
      </c>
      <c r="EF24" s="562">
        <f t="shared" si="34"/>
        <v>0</v>
      </c>
      <c r="EG24" s="562">
        <f t="shared" si="35"/>
        <v>0</v>
      </c>
      <c r="EH24" s="562">
        <f t="shared" si="36"/>
        <v>0</v>
      </c>
      <c r="EI24" s="562">
        <f t="shared" si="37"/>
        <v>0</v>
      </c>
      <c r="EJ24" s="562">
        <f t="shared" si="38"/>
        <v>0</v>
      </c>
      <c r="EK24" s="562">
        <f t="shared" si="39"/>
        <v>0</v>
      </c>
      <c r="EL24" s="562">
        <f t="shared" si="40"/>
        <v>0</v>
      </c>
    </row>
    <row r="25" spans="1:142" ht="9.9499999999999993" customHeight="1">
      <c r="A25" s="5"/>
      <c r="B25" s="750" t="str">
        <f>'O3'!B25</f>
        <v>2.6</v>
      </c>
      <c r="C25" s="751"/>
      <c r="D25" s="751"/>
      <c r="E25" s="751"/>
      <c r="F25" s="751"/>
      <c r="G25" s="872" t="str">
        <f>'O3'!G25</f>
        <v>Traves para futebol de salão</v>
      </c>
      <c r="H25" s="872"/>
      <c r="I25" s="872"/>
      <c r="J25" s="872"/>
      <c r="K25" s="872"/>
      <c r="L25" s="872"/>
      <c r="M25" s="872"/>
      <c r="N25" s="872"/>
      <c r="O25" s="872"/>
      <c r="P25" s="872"/>
      <c r="Q25" s="872"/>
      <c r="R25" s="872"/>
      <c r="S25" s="872"/>
      <c r="T25" s="872"/>
      <c r="U25" s="872"/>
      <c r="V25" s="872"/>
      <c r="W25" s="872"/>
      <c r="X25" s="872"/>
      <c r="Y25" s="872"/>
      <c r="Z25" s="872"/>
      <c r="AA25" s="872"/>
      <c r="AB25" s="872"/>
      <c r="AC25" s="755" t="str">
        <f>'O3'!AC25</f>
        <v>UNID</v>
      </c>
      <c r="AD25" s="755"/>
      <c r="AE25" s="755"/>
      <c r="AF25" s="755"/>
      <c r="AG25" s="755"/>
      <c r="AH25" s="895">
        <f>'O3'!AZ25</f>
        <v>2</v>
      </c>
      <c r="AI25" s="895"/>
      <c r="AJ25" s="895"/>
      <c r="AK25" s="895"/>
      <c r="AL25" s="895"/>
      <c r="AM25" s="895"/>
      <c r="AN25" s="782">
        <f t="shared" si="3"/>
        <v>0</v>
      </c>
      <c r="AO25" s="782"/>
      <c r="AP25" s="782"/>
      <c r="AQ25" s="782"/>
      <c r="AR25" s="782"/>
      <c r="AS25" s="782"/>
      <c r="AT25" s="782">
        <f t="shared" si="4"/>
        <v>0</v>
      </c>
      <c r="AU25" s="782"/>
      <c r="AV25" s="782"/>
      <c r="AW25" s="782"/>
      <c r="AX25" s="782"/>
      <c r="AY25" s="881"/>
      <c r="AZ25" s="574"/>
      <c r="BA25" s="492">
        <f t="shared" si="11"/>
        <v>0</v>
      </c>
      <c r="BB25" s="492">
        <f t="shared" si="12"/>
        <v>2</v>
      </c>
      <c r="BC25" s="492">
        <f t="shared" si="5"/>
        <v>1</v>
      </c>
      <c r="BD25" s="492" t="str">
        <f t="shared" si="6"/>
        <v xml:space="preserve"> </v>
      </c>
      <c r="BE25" s="484"/>
      <c r="BF25" s="492">
        <f>ROUND(AN25*'O3'!BE25,2)</f>
        <v>0</v>
      </c>
      <c r="BG25" s="492">
        <f>ROUND(AT25*'O3'!BE25,2)</f>
        <v>0</v>
      </c>
      <c r="BH25" s="484">
        <f t="shared" si="7"/>
        <v>0</v>
      </c>
      <c r="BI25" s="484">
        <f>BM25-IF('O3'!BS25&lt;&gt;0,IF('O3'!BS25="C",BA25,0),ROUND(BA25*$BM$11,2))</f>
        <v>0</v>
      </c>
      <c r="BJ25" s="484">
        <f>BN25-IF('O3'!BS25="CF",BA25,0)</f>
        <v>0</v>
      </c>
      <c r="BK25" s="484">
        <f>BO25-IF('O3'!BS25="F",BA25,0)</f>
        <v>0</v>
      </c>
      <c r="BL25" s="484">
        <f t="shared" si="8"/>
        <v>0</v>
      </c>
      <c r="BM25" s="484">
        <f>IF('O3'!BS25&lt;&gt;0,IF('O3'!BS25="C",BG25,0),ROUND(BG25*$BM$11,2))</f>
        <v>0</v>
      </c>
      <c r="BN25" s="484">
        <f>IF('O3'!BS25="CF",BG25,0)</f>
        <v>0</v>
      </c>
      <c r="BO25" s="484">
        <f>IF('O3'!BS25="F",BG25,0)</f>
        <v>0</v>
      </c>
      <c r="BP25" s="571">
        <v>14</v>
      </c>
      <c r="BQ25" s="573"/>
      <c r="BR25" s="560">
        <v>0</v>
      </c>
      <c r="BS25" s="561"/>
      <c r="BT25" s="561"/>
      <c r="BU25" s="561"/>
      <c r="BV25" s="561"/>
      <c r="BW25" s="561"/>
      <c r="BX25" s="561">
        <f t="shared" si="15"/>
        <v>0</v>
      </c>
      <c r="BY25" s="561">
        <f t="shared" si="15"/>
        <v>0</v>
      </c>
      <c r="BZ25" s="561">
        <f t="shared" si="15"/>
        <v>0</v>
      </c>
      <c r="CA25" s="561">
        <f t="shared" si="15"/>
        <v>0</v>
      </c>
      <c r="CB25" s="561">
        <f t="shared" si="15"/>
        <v>0</v>
      </c>
      <c r="CC25" s="561">
        <f t="shared" si="15"/>
        <v>0</v>
      </c>
      <c r="CD25" s="561">
        <f t="shared" si="15"/>
        <v>0</v>
      </c>
      <c r="CE25" s="561">
        <f t="shared" si="15"/>
        <v>0</v>
      </c>
      <c r="CF25" s="561">
        <f t="shared" si="15"/>
        <v>0</v>
      </c>
      <c r="CG25" s="561">
        <f t="shared" si="15"/>
        <v>0</v>
      </c>
      <c r="CH25" s="561">
        <f t="shared" si="15"/>
        <v>0</v>
      </c>
      <c r="CI25" s="561">
        <f t="shared" si="15"/>
        <v>0</v>
      </c>
      <c r="CJ25" s="561">
        <f t="shared" si="15"/>
        <v>0</v>
      </c>
      <c r="CK25" s="561">
        <f t="shared" si="15"/>
        <v>0</v>
      </c>
      <c r="CL25" s="561">
        <f t="shared" si="15"/>
        <v>0</v>
      </c>
      <c r="CM25" s="561">
        <f t="shared" si="15"/>
        <v>0</v>
      </c>
      <c r="CN25" s="561">
        <f t="shared" si="15"/>
        <v>0</v>
      </c>
      <c r="CO25" s="561">
        <f t="shared" si="15"/>
        <v>0</v>
      </c>
      <c r="CP25" s="561">
        <f t="shared" si="15"/>
        <v>0</v>
      </c>
      <c r="CQ25" s="561">
        <f t="shared" si="15"/>
        <v>0</v>
      </c>
      <c r="CR25" s="561">
        <f t="shared" si="15"/>
        <v>0</v>
      </c>
      <c r="CS25" s="561">
        <f t="shared" si="15"/>
        <v>0</v>
      </c>
      <c r="CT25" s="561">
        <f t="shared" si="15"/>
        <v>0</v>
      </c>
      <c r="CU25" s="561">
        <f t="shared" si="15"/>
        <v>0</v>
      </c>
      <c r="CV25" s="561">
        <f t="shared" si="15"/>
        <v>0</v>
      </c>
      <c r="CW25" s="561">
        <f t="shared" si="15"/>
        <v>0</v>
      </c>
      <c r="CX25" s="561">
        <f t="shared" si="15"/>
        <v>0</v>
      </c>
      <c r="CY25" s="561">
        <f t="shared" si="15"/>
        <v>0</v>
      </c>
      <c r="CZ25" s="561">
        <f t="shared" si="15"/>
        <v>0</v>
      </c>
      <c r="DA25" s="561">
        <f t="shared" si="15"/>
        <v>0</v>
      </c>
      <c r="DC25" s="562">
        <f t="shared" si="14"/>
        <v>0</v>
      </c>
      <c r="DD25" s="562">
        <f t="shared" si="41"/>
        <v>0</v>
      </c>
      <c r="DE25" s="562">
        <f t="shared" si="42"/>
        <v>0</v>
      </c>
      <c r="DF25" s="562">
        <f t="shared" si="43"/>
        <v>0</v>
      </c>
      <c r="DG25" s="562">
        <f t="shared" si="44"/>
        <v>0</v>
      </c>
      <c r="DH25" s="562">
        <f t="shared" si="45"/>
        <v>0</v>
      </c>
      <c r="DI25" s="562">
        <f t="shared" si="46"/>
        <v>0</v>
      </c>
      <c r="DJ25" s="562">
        <f t="shared" si="47"/>
        <v>0</v>
      </c>
      <c r="DK25" s="562">
        <f t="shared" si="48"/>
        <v>0</v>
      </c>
      <c r="DL25" s="562">
        <f t="shared" si="49"/>
        <v>0</v>
      </c>
      <c r="DM25" s="562">
        <f t="shared" si="50"/>
        <v>0</v>
      </c>
      <c r="DN25" s="562">
        <f t="shared" si="16"/>
        <v>0</v>
      </c>
      <c r="DO25" s="562">
        <f t="shared" si="17"/>
        <v>0</v>
      </c>
      <c r="DP25" s="562">
        <f t="shared" si="18"/>
        <v>0</v>
      </c>
      <c r="DQ25" s="562">
        <f t="shared" si="19"/>
        <v>0</v>
      </c>
      <c r="DR25" s="562">
        <f t="shared" si="20"/>
        <v>0</v>
      </c>
      <c r="DS25" s="562">
        <f t="shared" si="21"/>
        <v>0</v>
      </c>
      <c r="DT25" s="562">
        <f t="shared" si="22"/>
        <v>0</v>
      </c>
      <c r="DU25" s="562">
        <f t="shared" si="23"/>
        <v>0</v>
      </c>
      <c r="DV25" s="562">
        <f t="shared" si="24"/>
        <v>0</v>
      </c>
      <c r="DW25" s="562">
        <f t="shared" si="25"/>
        <v>0</v>
      </c>
      <c r="DX25" s="562">
        <f t="shared" si="26"/>
        <v>0</v>
      </c>
      <c r="DY25" s="562">
        <f t="shared" si="27"/>
        <v>0</v>
      </c>
      <c r="DZ25" s="562">
        <f t="shared" si="28"/>
        <v>0</v>
      </c>
      <c r="EA25" s="562">
        <f t="shared" si="29"/>
        <v>0</v>
      </c>
      <c r="EB25" s="562">
        <f t="shared" si="30"/>
        <v>0</v>
      </c>
      <c r="EC25" s="562">
        <f t="shared" si="31"/>
        <v>0</v>
      </c>
      <c r="ED25" s="562">
        <f t="shared" si="32"/>
        <v>0</v>
      </c>
      <c r="EE25" s="562">
        <f t="shared" si="33"/>
        <v>0</v>
      </c>
      <c r="EF25" s="562">
        <f t="shared" si="34"/>
        <v>0</v>
      </c>
      <c r="EG25" s="562">
        <f t="shared" si="35"/>
        <v>0</v>
      </c>
      <c r="EH25" s="562">
        <f t="shared" si="36"/>
        <v>0</v>
      </c>
      <c r="EI25" s="562">
        <f t="shared" si="37"/>
        <v>0</v>
      </c>
      <c r="EJ25" s="562">
        <f t="shared" si="38"/>
        <v>0</v>
      </c>
      <c r="EK25" s="562">
        <f t="shared" si="39"/>
        <v>0</v>
      </c>
      <c r="EL25" s="562">
        <f t="shared" si="40"/>
        <v>0</v>
      </c>
    </row>
    <row r="26" spans="1:142" ht="9.9499999999999993" customHeight="1">
      <c r="A26" s="5"/>
      <c r="B26" s="750" t="str">
        <f>'O3'!B26</f>
        <v>2.7</v>
      </c>
      <c r="C26" s="751"/>
      <c r="D26" s="751"/>
      <c r="E26" s="751"/>
      <c r="F26" s="751"/>
      <c r="G26" s="872" t="str">
        <f>'O3'!G26</f>
        <v xml:space="preserve">Placa de registro historico </v>
      </c>
      <c r="H26" s="872"/>
      <c r="I26" s="872"/>
      <c r="J26" s="872"/>
      <c r="K26" s="872"/>
      <c r="L26" s="872"/>
      <c r="M26" s="872"/>
      <c r="N26" s="872"/>
      <c r="O26" s="872"/>
      <c r="P26" s="872"/>
      <c r="Q26" s="872"/>
      <c r="R26" s="872"/>
      <c r="S26" s="872"/>
      <c r="T26" s="872"/>
      <c r="U26" s="872"/>
      <c r="V26" s="872"/>
      <c r="W26" s="872"/>
      <c r="X26" s="872"/>
      <c r="Y26" s="872"/>
      <c r="Z26" s="872"/>
      <c r="AA26" s="872"/>
      <c r="AB26" s="872"/>
      <c r="AC26" s="755" t="str">
        <f>'O3'!AC26</f>
        <v>UND</v>
      </c>
      <c r="AD26" s="755"/>
      <c r="AE26" s="755"/>
      <c r="AF26" s="755"/>
      <c r="AG26" s="755"/>
      <c r="AH26" s="895">
        <f>'O3'!AZ26</f>
        <v>927</v>
      </c>
      <c r="AI26" s="895"/>
      <c r="AJ26" s="895"/>
      <c r="AK26" s="895"/>
      <c r="AL26" s="895"/>
      <c r="AM26" s="895"/>
      <c r="AN26" s="782">
        <f t="shared" si="3"/>
        <v>927</v>
      </c>
      <c r="AO26" s="782"/>
      <c r="AP26" s="782"/>
      <c r="AQ26" s="782"/>
      <c r="AR26" s="782"/>
      <c r="AS26" s="782"/>
      <c r="AT26" s="782">
        <f t="shared" si="4"/>
        <v>927</v>
      </c>
      <c r="AU26" s="782"/>
      <c r="AV26" s="782"/>
      <c r="AW26" s="782"/>
      <c r="AX26" s="782"/>
      <c r="AY26" s="881"/>
      <c r="AZ26" s="574"/>
      <c r="BA26" s="492">
        <f t="shared" si="11"/>
        <v>0</v>
      </c>
      <c r="BB26" s="492">
        <f t="shared" si="12"/>
        <v>2</v>
      </c>
      <c r="BC26" s="492">
        <f t="shared" si="5"/>
        <v>1</v>
      </c>
      <c r="BD26" s="492" t="str">
        <f t="shared" si="6"/>
        <v xml:space="preserve"> </v>
      </c>
      <c r="BE26" s="484"/>
      <c r="BF26" s="492">
        <f>ROUND(AN26*'O3'!BE26,2)</f>
        <v>13905</v>
      </c>
      <c r="BG26" s="492">
        <f>ROUND(AT26*'O3'!BE26,2)</f>
        <v>13905</v>
      </c>
      <c r="BH26" s="484">
        <f t="shared" si="7"/>
        <v>275.01000000000022</v>
      </c>
      <c r="BI26" s="484">
        <f>BM26-IF('O3'!BS26&lt;&gt;0,IF('O3'!BS26="C",BA26,0),ROUND(BA26*$BM$11,2))</f>
        <v>13629.99</v>
      </c>
      <c r="BJ26" s="484">
        <f>BN26-IF('O3'!BS26="CF",BA26,0)</f>
        <v>0</v>
      </c>
      <c r="BK26" s="484">
        <f>BO26-IF('O3'!BS26="F",BA26,0)</f>
        <v>0</v>
      </c>
      <c r="BL26" s="484">
        <f t="shared" si="8"/>
        <v>275.01000000000022</v>
      </c>
      <c r="BM26" s="484">
        <f>IF('O3'!BS26&lt;&gt;0,IF('O3'!BS26="C",BG26,0),ROUND(BG26*$BM$11,2))</f>
        <v>13629.99</v>
      </c>
      <c r="BN26" s="484">
        <f>IF('O3'!BS26="CF",BG26,0)</f>
        <v>0</v>
      </c>
      <c r="BO26" s="484">
        <f>IF('O3'!BS26="F",BG26,0)</f>
        <v>0</v>
      </c>
      <c r="BP26" s="572">
        <v>15</v>
      </c>
      <c r="BQ26" s="573"/>
      <c r="BR26" s="560">
        <v>927</v>
      </c>
      <c r="BS26" s="561"/>
      <c r="BT26" s="561"/>
      <c r="BU26" s="561"/>
      <c r="BV26" s="561"/>
      <c r="BW26" s="561"/>
      <c r="BX26" s="561">
        <f t="shared" si="15"/>
        <v>0</v>
      </c>
      <c r="BY26" s="561">
        <f t="shared" si="15"/>
        <v>0</v>
      </c>
      <c r="BZ26" s="561">
        <f t="shared" si="15"/>
        <v>0</v>
      </c>
      <c r="CA26" s="561">
        <f t="shared" si="15"/>
        <v>0</v>
      </c>
      <c r="CB26" s="561">
        <f t="shared" si="15"/>
        <v>0</v>
      </c>
      <c r="CC26" s="561">
        <f t="shared" si="15"/>
        <v>0</v>
      </c>
      <c r="CD26" s="561">
        <f t="shared" si="15"/>
        <v>0</v>
      </c>
      <c r="CE26" s="561">
        <f t="shared" si="15"/>
        <v>0</v>
      </c>
      <c r="CF26" s="561">
        <f t="shared" si="15"/>
        <v>0</v>
      </c>
      <c r="CG26" s="561">
        <f t="shared" si="15"/>
        <v>0</v>
      </c>
      <c r="CH26" s="561">
        <f t="shared" si="15"/>
        <v>0</v>
      </c>
      <c r="CI26" s="561">
        <f t="shared" si="15"/>
        <v>0</v>
      </c>
      <c r="CJ26" s="561">
        <f t="shared" si="15"/>
        <v>0</v>
      </c>
      <c r="CK26" s="561">
        <f t="shared" si="15"/>
        <v>0</v>
      </c>
      <c r="CL26" s="561">
        <f t="shared" si="15"/>
        <v>0</v>
      </c>
      <c r="CM26" s="561">
        <f t="shared" si="15"/>
        <v>0</v>
      </c>
      <c r="CN26" s="561">
        <f t="shared" si="15"/>
        <v>0</v>
      </c>
      <c r="CO26" s="561">
        <f t="shared" si="15"/>
        <v>0</v>
      </c>
      <c r="CP26" s="561">
        <f t="shared" si="15"/>
        <v>0</v>
      </c>
      <c r="CQ26" s="561">
        <f t="shared" si="15"/>
        <v>0</v>
      </c>
      <c r="CR26" s="561">
        <f t="shared" si="15"/>
        <v>0</v>
      </c>
      <c r="CS26" s="561">
        <f t="shared" si="15"/>
        <v>0</v>
      </c>
      <c r="CT26" s="561">
        <f t="shared" si="15"/>
        <v>0</v>
      </c>
      <c r="CU26" s="561">
        <f t="shared" si="15"/>
        <v>0</v>
      </c>
      <c r="CV26" s="561">
        <f t="shared" si="15"/>
        <v>0</v>
      </c>
      <c r="CW26" s="561">
        <f t="shared" si="15"/>
        <v>0</v>
      </c>
      <c r="CX26" s="561">
        <f t="shared" si="15"/>
        <v>0</v>
      </c>
      <c r="CY26" s="561">
        <f t="shared" si="15"/>
        <v>0</v>
      </c>
      <c r="CZ26" s="561">
        <f t="shared" si="15"/>
        <v>0</v>
      </c>
      <c r="DA26" s="561">
        <f t="shared" si="15"/>
        <v>0</v>
      </c>
      <c r="DC26" s="562">
        <f t="shared" si="14"/>
        <v>927</v>
      </c>
      <c r="DD26" s="562">
        <f t="shared" si="41"/>
        <v>0</v>
      </c>
      <c r="DE26" s="562">
        <f t="shared" si="42"/>
        <v>0</v>
      </c>
      <c r="DF26" s="562">
        <f t="shared" si="43"/>
        <v>0</v>
      </c>
      <c r="DG26" s="562">
        <f t="shared" si="44"/>
        <v>0</v>
      </c>
      <c r="DH26" s="562">
        <f t="shared" si="45"/>
        <v>0</v>
      </c>
      <c r="DI26" s="562">
        <f t="shared" si="46"/>
        <v>0</v>
      </c>
      <c r="DJ26" s="562">
        <f t="shared" si="47"/>
        <v>0</v>
      </c>
      <c r="DK26" s="562">
        <f t="shared" si="48"/>
        <v>0</v>
      </c>
      <c r="DL26" s="562">
        <f t="shared" si="49"/>
        <v>0</v>
      </c>
      <c r="DM26" s="562">
        <f t="shared" si="50"/>
        <v>0</v>
      </c>
      <c r="DN26" s="562">
        <f t="shared" si="16"/>
        <v>0</v>
      </c>
      <c r="DO26" s="562">
        <f t="shared" si="17"/>
        <v>0</v>
      </c>
      <c r="DP26" s="562">
        <f t="shared" si="18"/>
        <v>0</v>
      </c>
      <c r="DQ26" s="562">
        <f t="shared" si="19"/>
        <v>0</v>
      </c>
      <c r="DR26" s="562">
        <f t="shared" si="20"/>
        <v>0</v>
      </c>
      <c r="DS26" s="562">
        <f t="shared" si="21"/>
        <v>0</v>
      </c>
      <c r="DT26" s="562">
        <f t="shared" si="22"/>
        <v>0</v>
      </c>
      <c r="DU26" s="562">
        <f t="shared" si="23"/>
        <v>0</v>
      </c>
      <c r="DV26" s="562">
        <f t="shared" si="24"/>
        <v>0</v>
      </c>
      <c r="DW26" s="562">
        <f t="shared" si="25"/>
        <v>0</v>
      </c>
      <c r="DX26" s="562">
        <f t="shared" si="26"/>
        <v>0</v>
      </c>
      <c r="DY26" s="562">
        <f t="shared" si="27"/>
        <v>0</v>
      </c>
      <c r="DZ26" s="562">
        <f t="shared" si="28"/>
        <v>0</v>
      </c>
      <c r="EA26" s="562">
        <f t="shared" si="29"/>
        <v>0</v>
      </c>
      <c r="EB26" s="562">
        <f t="shared" si="30"/>
        <v>0</v>
      </c>
      <c r="EC26" s="562">
        <f t="shared" si="31"/>
        <v>0</v>
      </c>
      <c r="ED26" s="562">
        <f t="shared" si="32"/>
        <v>0</v>
      </c>
      <c r="EE26" s="562">
        <f t="shared" si="33"/>
        <v>0</v>
      </c>
      <c r="EF26" s="562">
        <f t="shared" si="34"/>
        <v>0</v>
      </c>
      <c r="EG26" s="562">
        <f t="shared" si="35"/>
        <v>0</v>
      </c>
      <c r="EH26" s="562">
        <f t="shared" si="36"/>
        <v>0</v>
      </c>
      <c r="EI26" s="562">
        <f t="shared" si="37"/>
        <v>0</v>
      </c>
      <c r="EJ26" s="562">
        <f t="shared" si="38"/>
        <v>0</v>
      </c>
      <c r="EK26" s="562">
        <f t="shared" si="39"/>
        <v>0</v>
      </c>
      <c r="EL26" s="562">
        <f t="shared" si="40"/>
        <v>0</v>
      </c>
    </row>
    <row r="27" spans="1:142" ht="9.9499999999999993" customHeight="1">
      <c r="A27" s="5"/>
      <c r="B27" s="750">
        <f>'O3'!B27</f>
        <v>0</v>
      </c>
      <c r="C27" s="751"/>
      <c r="D27" s="751"/>
      <c r="E27" s="751"/>
      <c r="F27" s="751"/>
      <c r="G27" s="872">
        <f>'O3'!G27</f>
        <v>0</v>
      </c>
      <c r="H27" s="872"/>
      <c r="I27" s="872"/>
      <c r="J27" s="872"/>
      <c r="K27" s="872"/>
      <c r="L27" s="872"/>
      <c r="M27" s="872"/>
      <c r="N27" s="872"/>
      <c r="O27" s="872"/>
      <c r="P27" s="872"/>
      <c r="Q27" s="872"/>
      <c r="R27" s="872"/>
      <c r="S27" s="872"/>
      <c r="T27" s="872"/>
      <c r="U27" s="872"/>
      <c r="V27" s="872"/>
      <c r="W27" s="872"/>
      <c r="X27" s="872"/>
      <c r="Y27" s="872"/>
      <c r="Z27" s="872"/>
      <c r="AA27" s="872"/>
      <c r="AB27" s="872"/>
      <c r="AC27" s="755">
        <f>'O3'!AC27</f>
        <v>0</v>
      </c>
      <c r="AD27" s="755"/>
      <c r="AE27" s="755"/>
      <c r="AF27" s="755"/>
      <c r="AG27" s="755"/>
      <c r="AH27" s="895">
        <f>'O3'!AZ27</f>
        <v>0</v>
      </c>
      <c r="AI27" s="895"/>
      <c r="AJ27" s="895"/>
      <c r="AK27" s="895"/>
      <c r="AL27" s="895"/>
      <c r="AM27" s="895"/>
      <c r="AN27" s="782">
        <f t="shared" si="3"/>
        <v>0</v>
      </c>
      <c r="AO27" s="782"/>
      <c r="AP27" s="782"/>
      <c r="AQ27" s="782"/>
      <c r="AR27" s="782"/>
      <c r="AS27" s="782"/>
      <c r="AT27" s="782">
        <f t="shared" si="4"/>
        <v>0</v>
      </c>
      <c r="AU27" s="782"/>
      <c r="AV27" s="782"/>
      <c r="AW27" s="782"/>
      <c r="AX27" s="782"/>
      <c r="AY27" s="881"/>
      <c r="AZ27" s="574"/>
      <c r="BA27" s="492">
        <f t="shared" si="11"/>
        <v>0</v>
      </c>
      <c r="BB27" s="492">
        <f t="shared" si="12"/>
        <v>2</v>
      </c>
      <c r="BC27" s="492" t="str">
        <f t="shared" si="5"/>
        <v/>
      </c>
      <c r="BD27" s="492" t="str">
        <f t="shared" si="6"/>
        <v xml:space="preserve"> </v>
      </c>
      <c r="BE27" s="484"/>
      <c r="BF27" s="492">
        <f>ROUND(AN27*'O3'!BE27,2)</f>
        <v>0</v>
      </c>
      <c r="BG27" s="492">
        <f>ROUND(AT27*'O3'!BE27,2)</f>
        <v>0</v>
      </c>
      <c r="BH27" s="484">
        <f t="shared" si="7"/>
        <v>0</v>
      </c>
      <c r="BI27" s="484">
        <f>BM27-IF('O3'!BS27&lt;&gt;0,IF('O3'!BS27="C",BA27,0),ROUND(BA27*$BM$11,2))</f>
        <v>0</v>
      </c>
      <c r="BJ27" s="484">
        <f>BN27-IF('O3'!BS27="CF",BA27,0)</f>
        <v>0</v>
      </c>
      <c r="BK27" s="484">
        <f>BO27-IF('O3'!BS27="F",BA27,0)</f>
        <v>0</v>
      </c>
      <c r="BL27" s="484">
        <f t="shared" si="8"/>
        <v>0</v>
      </c>
      <c r="BM27" s="484">
        <f>IF('O3'!BS27&lt;&gt;0,IF('O3'!BS27="C",BG27,0),ROUND(BG27*$BM$11,2))</f>
        <v>0</v>
      </c>
      <c r="BN27" s="484">
        <f>IF('O3'!BS27="CF",BG27,0)</f>
        <v>0</v>
      </c>
      <c r="BO27" s="484">
        <f>IF('O3'!BS27="F",BG27,0)</f>
        <v>0</v>
      </c>
      <c r="BP27" s="571">
        <v>16</v>
      </c>
      <c r="BQ27" s="573"/>
      <c r="BR27" s="560">
        <v>0</v>
      </c>
      <c r="BS27" s="561"/>
      <c r="BT27" s="561"/>
      <c r="BU27" s="561"/>
      <c r="BV27" s="561"/>
      <c r="BW27" s="561"/>
      <c r="BX27" s="561">
        <f t="shared" si="15"/>
        <v>0</v>
      </c>
      <c r="BY27" s="561">
        <f t="shared" si="15"/>
        <v>0</v>
      </c>
      <c r="BZ27" s="561">
        <f t="shared" si="15"/>
        <v>0</v>
      </c>
      <c r="CA27" s="561">
        <f t="shared" si="15"/>
        <v>0</v>
      </c>
      <c r="CB27" s="561">
        <f t="shared" si="15"/>
        <v>0</v>
      </c>
      <c r="CC27" s="561">
        <f t="shared" si="15"/>
        <v>0</v>
      </c>
      <c r="CD27" s="561">
        <f t="shared" si="15"/>
        <v>0</v>
      </c>
      <c r="CE27" s="561">
        <f t="shared" si="15"/>
        <v>0</v>
      </c>
      <c r="CF27" s="561">
        <f t="shared" si="15"/>
        <v>0</v>
      </c>
      <c r="CG27" s="561">
        <f t="shared" si="15"/>
        <v>0</v>
      </c>
      <c r="CH27" s="561">
        <f t="shared" si="15"/>
        <v>0</v>
      </c>
      <c r="CI27" s="561">
        <f t="shared" si="15"/>
        <v>0</v>
      </c>
      <c r="CJ27" s="561">
        <f t="shared" si="15"/>
        <v>0</v>
      </c>
      <c r="CK27" s="561">
        <f t="shared" si="15"/>
        <v>0</v>
      </c>
      <c r="CL27" s="561">
        <f t="shared" si="15"/>
        <v>0</v>
      </c>
      <c r="CM27" s="561">
        <f t="shared" si="15"/>
        <v>0</v>
      </c>
      <c r="CN27" s="561">
        <f t="shared" si="15"/>
        <v>0</v>
      </c>
      <c r="CO27" s="561">
        <f t="shared" si="15"/>
        <v>0</v>
      </c>
      <c r="CP27" s="561">
        <f t="shared" si="15"/>
        <v>0</v>
      </c>
      <c r="CQ27" s="561">
        <f t="shared" si="15"/>
        <v>0</v>
      </c>
      <c r="CR27" s="561">
        <f t="shared" si="15"/>
        <v>0</v>
      </c>
      <c r="CS27" s="561">
        <f t="shared" si="15"/>
        <v>0</v>
      </c>
      <c r="CT27" s="561">
        <f t="shared" si="15"/>
        <v>0</v>
      </c>
      <c r="CU27" s="561">
        <f t="shared" si="15"/>
        <v>0</v>
      </c>
      <c r="CV27" s="561">
        <f t="shared" si="15"/>
        <v>0</v>
      </c>
      <c r="CW27" s="561">
        <f t="shared" si="15"/>
        <v>0</v>
      </c>
      <c r="CX27" s="561">
        <f t="shared" si="15"/>
        <v>0</v>
      </c>
      <c r="CY27" s="561">
        <f t="shared" si="15"/>
        <v>0</v>
      </c>
      <c r="CZ27" s="561">
        <f t="shared" si="15"/>
        <v>0</v>
      </c>
      <c r="DA27" s="561">
        <f t="shared" si="15"/>
        <v>0</v>
      </c>
      <c r="DC27" s="562">
        <f t="shared" si="14"/>
        <v>0</v>
      </c>
      <c r="DD27" s="562">
        <f t="shared" si="41"/>
        <v>0</v>
      </c>
      <c r="DE27" s="562">
        <f t="shared" si="42"/>
        <v>0</v>
      </c>
      <c r="DF27" s="562">
        <f t="shared" si="43"/>
        <v>0</v>
      </c>
      <c r="DG27" s="562">
        <f t="shared" si="44"/>
        <v>0</v>
      </c>
      <c r="DH27" s="562">
        <f t="shared" si="45"/>
        <v>0</v>
      </c>
      <c r="DI27" s="562">
        <f t="shared" si="46"/>
        <v>0</v>
      </c>
      <c r="DJ27" s="562">
        <f t="shared" si="47"/>
        <v>0</v>
      </c>
      <c r="DK27" s="562">
        <f t="shared" si="48"/>
        <v>0</v>
      </c>
      <c r="DL27" s="562">
        <f t="shared" si="49"/>
        <v>0</v>
      </c>
      <c r="DM27" s="562">
        <f t="shared" si="50"/>
        <v>0</v>
      </c>
      <c r="DN27" s="562">
        <f t="shared" si="16"/>
        <v>0</v>
      </c>
      <c r="DO27" s="562">
        <f t="shared" si="17"/>
        <v>0</v>
      </c>
      <c r="DP27" s="562">
        <f t="shared" si="18"/>
        <v>0</v>
      </c>
      <c r="DQ27" s="562">
        <f t="shared" si="19"/>
        <v>0</v>
      </c>
      <c r="DR27" s="562">
        <f t="shared" si="20"/>
        <v>0</v>
      </c>
      <c r="DS27" s="562">
        <f t="shared" si="21"/>
        <v>0</v>
      </c>
      <c r="DT27" s="562">
        <f t="shared" si="22"/>
        <v>0</v>
      </c>
      <c r="DU27" s="562">
        <f t="shared" si="23"/>
        <v>0</v>
      </c>
      <c r="DV27" s="562">
        <f t="shared" si="24"/>
        <v>0</v>
      </c>
      <c r="DW27" s="562">
        <f t="shared" si="25"/>
        <v>0</v>
      </c>
      <c r="DX27" s="562">
        <f t="shared" si="26"/>
        <v>0</v>
      </c>
      <c r="DY27" s="562">
        <f t="shared" si="27"/>
        <v>0</v>
      </c>
      <c r="DZ27" s="562">
        <f t="shared" si="28"/>
        <v>0</v>
      </c>
      <c r="EA27" s="562">
        <f t="shared" si="29"/>
        <v>0</v>
      </c>
      <c r="EB27" s="562">
        <f t="shared" si="30"/>
        <v>0</v>
      </c>
      <c r="EC27" s="562">
        <f t="shared" si="31"/>
        <v>0</v>
      </c>
      <c r="ED27" s="562">
        <f t="shared" si="32"/>
        <v>0</v>
      </c>
      <c r="EE27" s="562">
        <f t="shared" si="33"/>
        <v>0</v>
      </c>
      <c r="EF27" s="562">
        <f t="shared" si="34"/>
        <v>0</v>
      </c>
      <c r="EG27" s="562">
        <f t="shared" si="35"/>
        <v>0</v>
      </c>
      <c r="EH27" s="562">
        <f t="shared" si="36"/>
        <v>0</v>
      </c>
      <c r="EI27" s="562">
        <f t="shared" si="37"/>
        <v>0</v>
      </c>
      <c r="EJ27" s="562">
        <f t="shared" si="38"/>
        <v>0</v>
      </c>
      <c r="EK27" s="562">
        <f t="shared" si="39"/>
        <v>0</v>
      </c>
      <c r="EL27" s="562">
        <f t="shared" si="40"/>
        <v>0</v>
      </c>
    </row>
    <row r="28" spans="1:142" ht="9.9499999999999993" customHeight="1">
      <c r="A28" s="5"/>
      <c r="B28" s="750">
        <f>'O3'!B28</f>
        <v>0</v>
      </c>
      <c r="C28" s="751"/>
      <c r="D28" s="751"/>
      <c r="E28" s="751"/>
      <c r="F28" s="751"/>
      <c r="G28" s="872">
        <f>'O3'!G28</f>
        <v>0</v>
      </c>
      <c r="H28" s="872"/>
      <c r="I28" s="872"/>
      <c r="J28" s="872"/>
      <c r="K28" s="872"/>
      <c r="L28" s="872"/>
      <c r="M28" s="872"/>
      <c r="N28" s="872"/>
      <c r="O28" s="872"/>
      <c r="P28" s="872"/>
      <c r="Q28" s="872"/>
      <c r="R28" s="872"/>
      <c r="S28" s="872"/>
      <c r="T28" s="872"/>
      <c r="U28" s="872"/>
      <c r="V28" s="872"/>
      <c r="W28" s="872"/>
      <c r="X28" s="872"/>
      <c r="Y28" s="872"/>
      <c r="Z28" s="872"/>
      <c r="AA28" s="872"/>
      <c r="AB28" s="872"/>
      <c r="AC28" s="755">
        <f>'O3'!AC28</f>
        <v>0</v>
      </c>
      <c r="AD28" s="755"/>
      <c r="AE28" s="755"/>
      <c r="AF28" s="755"/>
      <c r="AG28" s="755"/>
      <c r="AH28" s="895">
        <f>'O3'!AZ28</f>
        <v>0</v>
      </c>
      <c r="AI28" s="895"/>
      <c r="AJ28" s="895"/>
      <c r="AK28" s="895"/>
      <c r="AL28" s="895"/>
      <c r="AM28" s="895"/>
      <c r="AN28" s="782">
        <f t="shared" si="3"/>
        <v>72</v>
      </c>
      <c r="AO28" s="782"/>
      <c r="AP28" s="782"/>
      <c r="AQ28" s="782"/>
      <c r="AR28" s="782"/>
      <c r="AS28" s="782"/>
      <c r="AT28" s="782">
        <f t="shared" si="4"/>
        <v>72</v>
      </c>
      <c r="AU28" s="782"/>
      <c r="AV28" s="782"/>
      <c r="AW28" s="782"/>
      <c r="AX28" s="782"/>
      <c r="AY28" s="881"/>
      <c r="AZ28" s="574"/>
      <c r="BA28" s="492">
        <f t="shared" si="11"/>
        <v>0</v>
      </c>
      <c r="BB28" s="492">
        <f t="shared" si="12"/>
        <v>2</v>
      </c>
      <c r="BC28" s="492" t="str">
        <f t="shared" si="5"/>
        <v/>
      </c>
      <c r="BD28" s="492" t="str">
        <f t="shared" si="6"/>
        <v xml:space="preserve"> </v>
      </c>
      <c r="BE28" s="484"/>
      <c r="BF28" s="492">
        <f>ROUND(AN28*'O3'!BE28,2)</f>
        <v>1800</v>
      </c>
      <c r="BG28" s="492">
        <f>ROUND(AT28*'O3'!BE28,2)</f>
        <v>1800</v>
      </c>
      <c r="BH28" s="484">
        <f t="shared" si="7"/>
        <v>35.599999999999909</v>
      </c>
      <c r="BI28" s="484">
        <f>BM28-IF('O3'!BS28&lt;&gt;0,IF('O3'!BS28="C",BA28,0),ROUND(BA28*$BM$11,2))</f>
        <v>1764.4</v>
      </c>
      <c r="BJ28" s="484">
        <f>BN28-IF('O3'!BS28="CF",BA28,0)</f>
        <v>0</v>
      </c>
      <c r="BK28" s="484">
        <f>BO28-IF('O3'!BS28="F",BA28,0)</f>
        <v>0</v>
      </c>
      <c r="BL28" s="484">
        <f t="shared" si="8"/>
        <v>35.599999999999909</v>
      </c>
      <c r="BM28" s="484">
        <f>IF('O3'!BS28&lt;&gt;0,IF('O3'!BS28="C",BG28,0),ROUND(BG28*$BM$11,2))</f>
        <v>1764.4</v>
      </c>
      <c r="BN28" s="484">
        <f>IF('O3'!BS28="CF",BG28,0)</f>
        <v>0</v>
      </c>
      <c r="BO28" s="484">
        <f>IF('O3'!BS28="F",BG28,0)</f>
        <v>0</v>
      </c>
      <c r="BP28" s="572">
        <v>17</v>
      </c>
      <c r="BQ28" s="573"/>
      <c r="BR28" s="560">
        <v>72</v>
      </c>
      <c r="BS28" s="561"/>
      <c r="BT28" s="561"/>
      <c r="BU28" s="561"/>
      <c r="BV28" s="561"/>
      <c r="BW28" s="561"/>
      <c r="BX28" s="561">
        <f t="shared" si="15"/>
        <v>0</v>
      </c>
      <c r="BY28" s="561">
        <f t="shared" si="15"/>
        <v>0</v>
      </c>
      <c r="BZ28" s="561">
        <f t="shared" si="15"/>
        <v>0</v>
      </c>
      <c r="CA28" s="561">
        <f t="shared" si="15"/>
        <v>0</v>
      </c>
      <c r="CB28" s="561">
        <f t="shared" si="15"/>
        <v>0</v>
      </c>
      <c r="CC28" s="561">
        <f t="shared" si="15"/>
        <v>0</v>
      </c>
      <c r="CD28" s="561">
        <f t="shared" si="15"/>
        <v>0</v>
      </c>
      <c r="CE28" s="561">
        <f t="shared" si="15"/>
        <v>0</v>
      </c>
      <c r="CF28" s="561">
        <f t="shared" si="15"/>
        <v>0</v>
      </c>
      <c r="CG28" s="561">
        <f t="shared" si="15"/>
        <v>0</v>
      </c>
      <c r="CH28" s="561">
        <f t="shared" si="15"/>
        <v>0</v>
      </c>
      <c r="CI28" s="561">
        <f t="shared" si="15"/>
        <v>0</v>
      </c>
      <c r="CJ28" s="561">
        <f t="shared" si="15"/>
        <v>0</v>
      </c>
      <c r="CK28" s="561">
        <f t="shared" si="15"/>
        <v>0</v>
      </c>
      <c r="CL28" s="561">
        <f t="shared" si="15"/>
        <v>0</v>
      </c>
      <c r="CM28" s="561">
        <f t="shared" si="15"/>
        <v>0</v>
      </c>
      <c r="CN28" s="561">
        <f t="shared" si="15"/>
        <v>0</v>
      </c>
      <c r="CO28" s="561">
        <f t="shared" si="15"/>
        <v>0</v>
      </c>
      <c r="CP28" s="561">
        <f t="shared" si="15"/>
        <v>0</v>
      </c>
      <c r="CQ28" s="561">
        <f t="shared" si="15"/>
        <v>0</v>
      </c>
      <c r="CR28" s="561">
        <f t="shared" si="15"/>
        <v>0</v>
      </c>
      <c r="CS28" s="561">
        <f t="shared" si="15"/>
        <v>0</v>
      </c>
      <c r="CT28" s="561">
        <f t="shared" si="15"/>
        <v>0</v>
      </c>
      <c r="CU28" s="561">
        <f t="shared" si="15"/>
        <v>0</v>
      </c>
      <c r="CV28" s="561">
        <f t="shared" si="15"/>
        <v>0</v>
      </c>
      <c r="CW28" s="561">
        <f t="shared" si="15"/>
        <v>0</v>
      </c>
      <c r="CX28" s="561">
        <f t="shared" si="15"/>
        <v>0</v>
      </c>
      <c r="CY28" s="561">
        <f t="shared" si="15"/>
        <v>0</v>
      </c>
      <c r="CZ28" s="561">
        <f t="shared" si="15"/>
        <v>0</v>
      </c>
      <c r="DA28" s="561">
        <f t="shared" si="15"/>
        <v>0</v>
      </c>
      <c r="DC28" s="562">
        <f t="shared" si="14"/>
        <v>72</v>
      </c>
      <c r="DD28" s="562">
        <f t="shared" si="41"/>
        <v>0</v>
      </c>
      <c r="DE28" s="562">
        <f t="shared" si="42"/>
        <v>0</v>
      </c>
      <c r="DF28" s="562">
        <f t="shared" si="43"/>
        <v>0</v>
      </c>
      <c r="DG28" s="562">
        <f t="shared" si="44"/>
        <v>0</v>
      </c>
      <c r="DH28" s="562">
        <f t="shared" si="45"/>
        <v>0</v>
      </c>
      <c r="DI28" s="562">
        <f t="shared" si="46"/>
        <v>0</v>
      </c>
      <c r="DJ28" s="562">
        <f t="shared" si="47"/>
        <v>0</v>
      </c>
      <c r="DK28" s="562">
        <f t="shared" si="48"/>
        <v>0</v>
      </c>
      <c r="DL28" s="562">
        <f t="shared" si="49"/>
        <v>0</v>
      </c>
      <c r="DM28" s="562">
        <f t="shared" si="50"/>
        <v>0</v>
      </c>
      <c r="DN28" s="562">
        <f t="shared" si="16"/>
        <v>0</v>
      </c>
      <c r="DO28" s="562">
        <f t="shared" si="17"/>
        <v>0</v>
      </c>
      <c r="DP28" s="562">
        <f t="shared" si="18"/>
        <v>0</v>
      </c>
      <c r="DQ28" s="562">
        <f t="shared" si="19"/>
        <v>0</v>
      </c>
      <c r="DR28" s="562">
        <f t="shared" si="20"/>
        <v>0</v>
      </c>
      <c r="DS28" s="562">
        <f t="shared" si="21"/>
        <v>0</v>
      </c>
      <c r="DT28" s="562">
        <f t="shared" si="22"/>
        <v>0</v>
      </c>
      <c r="DU28" s="562">
        <f t="shared" si="23"/>
        <v>0</v>
      </c>
      <c r="DV28" s="562">
        <f t="shared" si="24"/>
        <v>0</v>
      </c>
      <c r="DW28" s="562">
        <f t="shared" si="25"/>
        <v>0</v>
      </c>
      <c r="DX28" s="562">
        <f t="shared" si="26"/>
        <v>0</v>
      </c>
      <c r="DY28" s="562">
        <f t="shared" si="27"/>
        <v>0</v>
      </c>
      <c r="DZ28" s="562">
        <f t="shared" si="28"/>
        <v>0</v>
      </c>
      <c r="EA28" s="562">
        <f t="shared" si="29"/>
        <v>0</v>
      </c>
      <c r="EB28" s="562">
        <f t="shared" si="30"/>
        <v>0</v>
      </c>
      <c r="EC28" s="562">
        <f t="shared" si="31"/>
        <v>0</v>
      </c>
      <c r="ED28" s="562">
        <f t="shared" si="32"/>
        <v>0</v>
      </c>
      <c r="EE28" s="562">
        <f t="shared" si="33"/>
        <v>0</v>
      </c>
      <c r="EF28" s="562">
        <f t="shared" si="34"/>
        <v>0</v>
      </c>
      <c r="EG28" s="562">
        <f t="shared" si="35"/>
        <v>0</v>
      </c>
      <c r="EH28" s="562">
        <f t="shared" si="36"/>
        <v>0</v>
      </c>
      <c r="EI28" s="562">
        <f t="shared" si="37"/>
        <v>0</v>
      </c>
      <c r="EJ28" s="562">
        <f t="shared" si="38"/>
        <v>0</v>
      </c>
      <c r="EK28" s="562">
        <f t="shared" si="39"/>
        <v>0</v>
      </c>
      <c r="EL28" s="562">
        <f t="shared" si="40"/>
        <v>0</v>
      </c>
    </row>
    <row r="29" spans="1:142" ht="9.9499999999999993" customHeight="1">
      <c r="A29" s="5"/>
      <c r="B29" s="750">
        <f>'O3'!B29</f>
        <v>0</v>
      </c>
      <c r="C29" s="751"/>
      <c r="D29" s="751"/>
      <c r="E29" s="751"/>
      <c r="F29" s="751"/>
      <c r="G29" s="872">
        <f>'O3'!G29</f>
        <v>0</v>
      </c>
      <c r="H29" s="872"/>
      <c r="I29" s="872"/>
      <c r="J29" s="872"/>
      <c r="K29" s="872"/>
      <c r="L29" s="872"/>
      <c r="M29" s="872"/>
      <c r="N29" s="872"/>
      <c r="O29" s="872"/>
      <c r="P29" s="872"/>
      <c r="Q29" s="872"/>
      <c r="R29" s="872"/>
      <c r="S29" s="872"/>
      <c r="T29" s="872"/>
      <c r="U29" s="872"/>
      <c r="V29" s="872"/>
      <c r="W29" s="872"/>
      <c r="X29" s="872"/>
      <c r="Y29" s="872"/>
      <c r="Z29" s="872"/>
      <c r="AA29" s="872"/>
      <c r="AB29" s="872"/>
      <c r="AC29" s="755">
        <f>'O3'!AC29</f>
        <v>0</v>
      </c>
      <c r="AD29" s="755"/>
      <c r="AE29" s="755"/>
      <c r="AF29" s="755"/>
      <c r="AG29" s="755"/>
      <c r="AH29" s="895">
        <f>'O3'!AZ29</f>
        <v>0</v>
      </c>
      <c r="AI29" s="895"/>
      <c r="AJ29" s="895"/>
      <c r="AK29" s="895"/>
      <c r="AL29" s="895"/>
      <c r="AM29" s="895"/>
      <c r="AN29" s="782">
        <f t="shared" si="3"/>
        <v>0</v>
      </c>
      <c r="AO29" s="782"/>
      <c r="AP29" s="782"/>
      <c r="AQ29" s="782"/>
      <c r="AR29" s="782"/>
      <c r="AS29" s="782"/>
      <c r="AT29" s="782">
        <f t="shared" si="4"/>
        <v>0</v>
      </c>
      <c r="AU29" s="782"/>
      <c r="AV29" s="782"/>
      <c r="AW29" s="782"/>
      <c r="AX29" s="782"/>
      <c r="AY29" s="881"/>
      <c r="AZ29" s="574"/>
      <c r="BA29" s="492">
        <f t="shared" si="11"/>
        <v>0</v>
      </c>
      <c r="BB29" s="492">
        <f t="shared" si="12"/>
        <v>2</v>
      </c>
      <c r="BC29" s="492" t="str">
        <f t="shared" si="5"/>
        <v/>
      </c>
      <c r="BD29" s="492" t="str">
        <f t="shared" si="6"/>
        <v xml:space="preserve"> </v>
      </c>
      <c r="BE29" s="484"/>
      <c r="BF29" s="492">
        <f>ROUND(AN29*'O3'!BE29,2)</f>
        <v>0</v>
      </c>
      <c r="BG29" s="492">
        <f>ROUND(AT29*'O3'!BE29,2)</f>
        <v>0</v>
      </c>
      <c r="BH29" s="484">
        <f t="shared" si="7"/>
        <v>0</v>
      </c>
      <c r="BI29" s="484">
        <f>BM29-IF('O3'!BS29&lt;&gt;0,IF('O3'!BS29="C",BA29,0),ROUND(BA29*$BM$11,2))</f>
        <v>0</v>
      </c>
      <c r="BJ29" s="484">
        <f>BN29-IF('O3'!BS29="CF",BA29,0)</f>
        <v>0</v>
      </c>
      <c r="BK29" s="484">
        <f>BO29-IF('O3'!BS29="F",BA29,0)</f>
        <v>0</v>
      </c>
      <c r="BL29" s="484">
        <f t="shared" si="8"/>
        <v>0</v>
      </c>
      <c r="BM29" s="484">
        <f>IF('O3'!BS29&lt;&gt;0,IF('O3'!BS29="C",BG29,0),ROUND(BG29*$BM$11,2))</f>
        <v>0</v>
      </c>
      <c r="BN29" s="484">
        <f>IF('O3'!BS29="CF",BG29,0)</f>
        <v>0</v>
      </c>
      <c r="BO29" s="484">
        <f>IF('O3'!BS29="F",BG29,0)</f>
        <v>0</v>
      </c>
      <c r="BP29" s="571">
        <v>18</v>
      </c>
      <c r="BQ29" s="573"/>
      <c r="BR29" s="560">
        <v>0</v>
      </c>
      <c r="BS29" s="561"/>
      <c r="BT29" s="561"/>
      <c r="BU29" s="561"/>
      <c r="BV29" s="561"/>
      <c r="BW29" s="561"/>
      <c r="BX29" s="561">
        <f t="shared" si="15"/>
        <v>0</v>
      </c>
      <c r="BY29" s="561">
        <f t="shared" si="15"/>
        <v>0</v>
      </c>
      <c r="BZ29" s="561">
        <f t="shared" si="15"/>
        <v>0</v>
      </c>
      <c r="CA29" s="561">
        <f t="shared" si="15"/>
        <v>0</v>
      </c>
      <c r="CB29" s="561">
        <f t="shared" si="15"/>
        <v>0</v>
      </c>
      <c r="CC29" s="561">
        <f t="shared" si="15"/>
        <v>0</v>
      </c>
      <c r="CD29" s="561">
        <f t="shared" si="15"/>
        <v>0</v>
      </c>
      <c r="CE29" s="561">
        <f t="shared" si="15"/>
        <v>0</v>
      </c>
      <c r="CF29" s="561">
        <f t="shared" si="15"/>
        <v>0</v>
      </c>
      <c r="CG29" s="561">
        <f t="shared" si="15"/>
        <v>0</v>
      </c>
      <c r="CH29" s="561">
        <f t="shared" si="15"/>
        <v>0</v>
      </c>
      <c r="CI29" s="561">
        <f t="shared" si="15"/>
        <v>0</v>
      </c>
      <c r="CJ29" s="561">
        <f t="shared" si="15"/>
        <v>0</v>
      </c>
      <c r="CK29" s="561">
        <f t="shared" si="15"/>
        <v>0</v>
      </c>
      <c r="CL29" s="561">
        <f t="shared" si="15"/>
        <v>0</v>
      </c>
      <c r="CM29" s="561">
        <f t="shared" si="15"/>
        <v>0</v>
      </c>
      <c r="CN29" s="561">
        <f t="shared" si="15"/>
        <v>0</v>
      </c>
      <c r="CO29" s="561">
        <f t="shared" si="15"/>
        <v>0</v>
      </c>
      <c r="CP29" s="561">
        <f t="shared" si="15"/>
        <v>0</v>
      </c>
      <c r="CQ29" s="561">
        <f t="shared" si="15"/>
        <v>0</v>
      </c>
      <c r="CR29" s="561">
        <f t="shared" si="15"/>
        <v>0</v>
      </c>
      <c r="CS29" s="561">
        <f t="shared" si="15"/>
        <v>0</v>
      </c>
      <c r="CT29" s="561">
        <f t="shared" si="15"/>
        <v>0</v>
      </c>
      <c r="CU29" s="561">
        <f t="shared" si="15"/>
        <v>0</v>
      </c>
      <c r="CV29" s="561">
        <f t="shared" si="15"/>
        <v>0</v>
      </c>
      <c r="CW29" s="561">
        <f t="shared" si="15"/>
        <v>0</v>
      </c>
      <c r="CX29" s="561">
        <f t="shared" si="15"/>
        <v>0</v>
      </c>
      <c r="CY29" s="561">
        <f t="shared" si="15"/>
        <v>0</v>
      </c>
      <c r="CZ29" s="561">
        <f t="shared" si="15"/>
        <v>0</v>
      </c>
      <c r="DA29" s="561">
        <f t="shared" si="15"/>
        <v>0</v>
      </c>
      <c r="DC29" s="562">
        <f t="shared" si="14"/>
        <v>0</v>
      </c>
      <c r="DD29" s="562">
        <f t="shared" si="41"/>
        <v>0</v>
      </c>
      <c r="DE29" s="562">
        <f t="shared" si="42"/>
        <v>0</v>
      </c>
      <c r="DF29" s="562">
        <f t="shared" si="43"/>
        <v>0</v>
      </c>
      <c r="DG29" s="562">
        <f t="shared" si="44"/>
        <v>0</v>
      </c>
      <c r="DH29" s="562">
        <f t="shared" si="45"/>
        <v>0</v>
      </c>
      <c r="DI29" s="562">
        <f t="shared" si="46"/>
        <v>0</v>
      </c>
      <c r="DJ29" s="562">
        <f t="shared" si="47"/>
        <v>0</v>
      </c>
      <c r="DK29" s="562">
        <f t="shared" si="48"/>
        <v>0</v>
      </c>
      <c r="DL29" s="562">
        <f t="shared" si="49"/>
        <v>0</v>
      </c>
      <c r="DM29" s="562">
        <f t="shared" si="50"/>
        <v>0</v>
      </c>
      <c r="DN29" s="562">
        <f t="shared" si="16"/>
        <v>0</v>
      </c>
      <c r="DO29" s="562">
        <f t="shared" si="17"/>
        <v>0</v>
      </c>
      <c r="DP29" s="562">
        <f t="shared" si="18"/>
        <v>0</v>
      </c>
      <c r="DQ29" s="562">
        <f t="shared" si="19"/>
        <v>0</v>
      </c>
      <c r="DR29" s="562">
        <f t="shared" si="20"/>
        <v>0</v>
      </c>
      <c r="DS29" s="562">
        <f t="shared" si="21"/>
        <v>0</v>
      </c>
      <c r="DT29" s="562">
        <f t="shared" si="22"/>
        <v>0</v>
      </c>
      <c r="DU29" s="562">
        <f t="shared" si="23"/>
        <v>0</v>
      </c>
      <c r="DV29" s="562">
        <f t="shared" si="24"/>
        <v>0</v>
      </c>
      <c r="DW29" s="562">
        <f t="shared" si="25"/>
        <v>0</v>
      </c>
      <c r="DX29" s="562">
        <f t="shared" si="26"/>
        <v>0</v>
      </c>
      <c r="DY29" s="562">
        <f t="shared" si="27"/>
        <v>0</v>
      </c>
      <c r="DZ29" s="562">
        <f t="shared" si="28"/>
        <v>0</v>
      </c>
      <c r="EA29" s="562">
        <f t="shared" si="29"/>
        <v>0</v>
      </c>
      <c r="EB29" s="562">
        <f t="shared" si="30"/>
        <v>0</v>
      </c>
      <c r="EC29" s="562">
        <f t="shared" si="31"/>
        <v>0</v>
      </c>
      <c r="ED29" s="562">
        <f t="shared" si="32"/>
        <v>0</v>
      </c>
      <c r="EE29" s="562">
        <f t="shared" si="33"/>
        <v>0</v>
      </c>
      <c r="EF29" s="562">
        <f t="shared" si="34"/>
        <v>0</v>
      </c>
      <c r="EG29" s="562">
        <f t="shared" si="35"/>
        <v>0</v>
      </c>
      <c r="EH29" s="562">
        <f t="shared" si="36"/>
        <v>0</v>
      </c>
      <c r="EI29" s="562">
        <f t="shared" si="37"/>
        <v>0</v>
      </c>
      <c r="EJ29" s="562">
        <f t="shared" si="38"/>
        <v>0</v>
      </c>
      <c r="EK29" s="562">
        <f t="shared" si="39"/>
        <v>0</v>
      </c>
      <c r="EL29" s="562">
        <f t="shared" si="40"/>
        <v>0</v>
      </c>
    </row>
    <row r="30" spans="1:142" ht="9.9499999999999993" customHeight="1">
      <c r="B30" s="750">
        <f>'O3'!B30</f>
        <v>0</v>
      </c>
      <c r="C30" s="751"/>
      <c r="D30" s="751"/>
      <c r="E30" s="751"/>
      <c r="F30" s="751"/>
      <c r="G30" s="872">
        <f>'O3'!G30</f>
        <v>0</v>
      </c>
      <c r="H30" s="872"/>
      <c r="I30" s="872"/>
      <c r="J30" s="872"/>
      <c r="K30" s="872"/>
      <c r="L30" s="872"/>
      <c r="M30" s="872"/>
      <c r="N30" s="872"/>
      <c r="O30" s="872"/>
      <c r="P30" s="872"/>
      <c r="Q30" s="872"/>
      <c r="R30" s="872"/>
      <c r="S30" s="872"/>
      <c r="T30" s="872"/>
      <c r="U30" s="872"/>
      <c r="V30" s="872"/>
      <c r="W30" s="872"/>
      <c r="X30" s="872"/>
      <c r="Y30" s="872"/>
      <c r="Z30" s="872"/>
      <c r="AA30" s="872"/>
      <c r="AB30" s="872"/>
      <c r="AC30" s="755">
        <f>'O3'!AC30</f>
        <v>0</v>
      </c>
      <c r="AD30" s="755"/>
      <c r="AE30" s="755"/>
      <c r="AF30" s="755"/>
      <c r="AG30" s="755"/>
      <c r="AH30" s="895">
        <f>'O3'!AZ30</f>
        <v>0</v>
      </c>
      <c r="AI30" s="895"/>
      <c r="AJ30" s="895"/>
      <c r="AK30" s="895"/>
      <c r="AL30" s="895"/>
      <c r="AM30" s="895"/>
      <c r="AN30" s="782">
        <f t="shared" si="3"/>
        <v>0</v>
      </c>
      <c r="AO30" s="782"/>
      <c r="AP30" s="782"/>
      <c r="AQ30" s="782"/>
      <c r="AR30" s="782"/>
      <c r="AS30" s="782"/>
      <c r="AT30" s="782">
        <f t="shared" si="4"/>
        <v>0</v>
      </c>
      <c r="AU30" s="782"/>
      <c r="AV30" s="782"/>
      <c r="AW30" s="782"/>
      <c r="AX30" s="782"/>
      <c r="AY30" s="881"/>
      <c r="AZ30" s="574"/>
      <c r="BA30" s="492">
        <f t="shared" si="11"/>
        <v>0</v>
      </c>
      <c r="BB30" s="492">
        <f t="shared" si="12"/>
        <v>2</v>
      </c>
      <c r="BC30" s="492" t="str">
        <f t="shared" si="5"/>
        <v/>
      </c>
      <c r="BD30" s="492" t="str">
        <f t="shared" si="6"/>
        <v xml:space="preserve"> </v>
      </c>
      <c r="BE30" s="484"/>
      <c r="BF30" s="492">
        <f>ROUND(AN30*'O3'!BE30,2)</f>
        <v>0</v>
      </c>
      <c r="BG30" s="492">
        <f>ROUND(AT30*'O3'!BE30,2)</f>
        <v>0</v>
      </c>
      <c r="BH30" s="484">
        <f t="shared" si="7"/>
        <v>0</v>
      </c>
      <c r="BI30" s="484">
        <f>BM30-IF('O3'!BS30&lt;&gt;0,IF('O3'!BS30="C",BA30,0),ROUND(BA30*$BM$11,2))</f>
        <v>0</v>
      </c>
      <c r="BJ30" s="484">
        <f>BN30-IF('O3'!BS30="CF",BA30,0)</f>
        <v>0</v>
      </c>
      <c r="BK30" s="484">
        <f>BO30-IF('O3'!BS30="F",BA30,0)</f>
        <v>0</v>
      </c>
      <c r="BL30" s="484">
        <f t="shared" si="8"/>
        <v>0</v>
      </c>
      <c r="BM30" s="484">
        <f>IF('O3'!BS30&lt;&gt;0,IF('O3'!BS30="C",BG30,0),ROUND(BG30*$BM$11,2))</f>
        <v>0</v>
      </c>
      <c r="BN30" s="484">
        <f>IF('O3'!BS30="CF",BG30,0)</f>
        <v>0</v>
      </c>
      <c r="BO30" s="484">
        <f>IF('O3'!BS30="F",BG30,0)</f>
        <v>0</v>
      </c>
      <c r="BP30" s="572">
        <v>19</v>
      </c>
      <c r="BQ30" s="573"/>
      <c r="BR30" s="560">
        <v>0</v>
      </c>
      <c r="BS30" s="561"/>
      <c r="BT30" s="561"/>
      <c r="BU30" s="561"/>
      <c r="BV30" s="561"/>
      <c r="BW30" s="561"/>
      <c r="BX30" s="561">
        <f t="shared" si="15"/>
        <v>0</v>
      </c>
      <c r="BY30" s="561">
        <f t="shared" si="15"/>
        <v>0</v>
      </c>
      <c r="BZ30" s="561">
        <f t="shared" si="15"/>
        <v>0</v>
      </c>
      <c r="CA30" s="561">
        <f t="shared" si="15"/>
        <v>0</v>
      </c>
      <c r="CB30" s="561">
        <f t="shared" si="15"/>
        <v>0</v>
      </c>
      <c r="CC30" s="561">
        <f t="shared" si="15"/>
        <v>0</v>
      </c>
      <c r="CD30" s="561">
        <f t="shared" si="15"/>
        <v>0</v>
      </c>
      <c r="CE30" s="561">
        <f t="shared" si="15"/>
        <v>0</v>
      </c>
      <c r="CF30" s="561">
        <f t="shared" si="15"/>
        <v>0</v>
      </c>
      <c r="CG30" s="561">
        <f t="shared" si="15"/>
        <v>0</v>
      </c>
      <c r="CH30" s="561">
        <f t="shared" si="15"/>
        <v>0</v>
      </c>
      <c r="CI30" s="561">
        <f t="shared" ref="BX30:DA37" si="51">CH30</f>
        <v>0</v>
      </c>
      <c r="CJ30" s="561">
        <f t="shared" si="51"/>
        <v>0</v>
      </c>
      <c r="CK30" s="561">
        <f t="shared" si="51"/>
        <v>0</v>
      </c>
      <c r="CL30" s="561">
        <f t="shared" si="51"/>
        <v>0</v>
      </c>
      <c r="CM30" s="561">
        <f t="shared" si="51"/>
        <v>0</v>
      </c>
      <c r="CN30" s="561">
        <f t="shared" si="51"/>
        <v>0</v>
      </c>
      <c r="CO30" s="561">
        <f t="shared" si="51"/>
        <v>0</v>
      </c>
      <c r="CP30" s="561">
        <f t="shared" si="51"/>
        <v>0</v>
      </c>
      <c r="CQ30" s="561">
        <f t="shared" si="51"/>
        <v>0</v>
      </c>
      <c r="CR30" s="561">
        <f t="shared" si="51"/>
        <v>0</v>
      </c>
      <c r="CS30" s="561">
        <f t="shared" si="51"/>
        <v>0</v>
      </c>
      <c r="CT30" s="561">
        <f t="shared" si="51"/>
        <v>0</v>
      </c>
      <c r="CU30" s="561">
        <f t="shared" si="51"/>
        <v>0</v>
      </c>
      <c r="CV30" s="561">
        <f t="shared" si="51"/>
        <v>0</v>
      </c>
      <c r="CW30" s="561">
        <f t="shared" si="51"/>
        <v>0</v>
      </c>
      <c r="CX30" s="561">
        <f t="shared" si="51"/>
        <v>0</v>
      </c>
      <c r="CY30" s="561">
        <f t="shared" si="51"/>
        <v>0</v>
      </c>
      <c r="CZ30" s="561">
        <f t="shared" si="51"/>
        <v>0</v>
      </c>
      <c r="DA30" s="561">
        <f t="shared" si="51"/>
        <v>0</v>
      </c>
      <c r="DC30" s="562">
        <f t="shared" si="14"/>
        <v>0</v>
      </c>
      <c r="DD30" s="562">
        <f t="shared" si="41"/>
        <v>0</v>
      </c>
      <c r="DE30" s="562">
        <f t="shared" si="42"/>
        <v>0</v>
      </c>
      <c r="DF30" s="562">
        <f t="shared" si="43"/>
        <v>0</v>
      </c>
      <c r="DG30" s="562">
        <f t="shared" si="44"/>
        <v>0</v>
      </c>
      <c r="DH30" s="562">
        <f t="shared" si="45"/>
        <v>0</v>
      </c>
      <c r="DI30" s="562">
        <f t="shared" si="46"/>
        <v>0</v>
      </c>
      <c r="DJ30" s="562">
        <f t="shared" si="47"/>
        <v>0</v>
      </c>
      <c r="DK30" s="562">
        <f t="shared" si="48"/>
        <v>0</v>
      </c>
      <c r="DL30" s="562">
        <f t="shared" si="49"/>
        <v>0</v>
      </c>
      <c r="DM30" s="562">
        <f t="shared" si="50"/>
        <v>0</v>
      </c>
      <c r="DN30" s="562">
        <f t="shared" si="16"/>
        <v>0</v>
      </c>
      <c r="DO30" s="562">
        <f t="shared" si="17"/>
        <v>0</v>
      </c>
      <c r="DP30" s="562">
        <f t="shared" si="18"/>
        <v>0</v>
      </c>
      <c r="DQ30" s="562">
        <f t="shared" si="19"/>
        <v>0</v>
      </c>
      <c r="DR30" s="562">
        <f t="shared" si="20"/>
        <v>0</v>
      </c>
      <c r="DS30" s="562">
        <f t="shared" si="21"/>
        <v>0</v>
      </c>
      <c r="DT30" s="562">
        <f t="shared" si="22"/>
        <v>0</v>
      </c>
      <c r="DU30" s="562">
        <f t="shared" si="23"/>
        <v>0</v>
      </c>
      <c r="DV30" s="562">
        <f t="shared" si="24"/>
        <v>0</v>
      </c>
      <c r="DW30" s="562">
        <f t="shared" si="25"/>
        <v>0</v>
      </c>
      <c r="DX30" s="562">
        <f t="shared" si="26"/>
        <v>0</v>
      </c>
      <c r="DY30" s="562">
        <f t="shared" si="27"/>
        <v>0</v>
      </c>
      <c r="DZ30" s="562">
        <f t="shared" si="28"/>
        <v>0</v>
      </c>
      <c r="EA30" s="562">
        <f t="shared" si="29"/>
        <v>0</v>
      </c>
      <c r="EB30" s="562">
        <f t="shared" si="30"/>
        <v>0</v>
      </c>
      <c r="EC30" s="562">
        <f t="shared" si="31"/>
        <v>0</v>
      </c>
      <c r="ED30" s="562">
        <f t="shared" si="32"/>
        <v>0</v>
      </c>
      <c r="EE30" s="562">
        <f t="shared" si="33"/>
        <v>0</v>
      </c>
      <c r="EF30" s="562">
        <f t="shared" si="34"/>
        <v>0</v>
      </c>
      <c r="EG30" s="562">
        <f t="shared" si="35"/>
        <v>0</v>
      </c>
      <c r="EH30" s="562">
        <f t="shared" si="36"/>
        <v>0</v>
      </c>
      <c r="EI30" s="562">
        <f t="shared" si="37"/>
        <v>0</v>
      </c>
      <c r="EJ30" s="562">
        <f t="shared" si="38"/>
        <v>0</v>
      </c>
      <c r="EK30" s="562">
        <f t="shared" si="39"/>
        <v>0</v>
      </c>
      <c r="EL30" s="562">
        <f t="shared" si="40"/>
        <v>0</v>
      </c>
    </row>
    <row r="31" spans="1:142" ht="9.9499999999999993" customHeight="1">
      <c r="B31" s="750">
        <f>'O3'!B31</f>
        <v>0</v>
      </c>
      <c r="C31" s="751"/>
      <c r="D31" s="751"/>
      <c r="E31" s="751"/>
      <c r="F31" s="751"/>
      <c r="G31" s="872">
        <f>'O3'!G31</f>
        <v>0</v>
      </c>
      <c r="H31" s="872"/>
      <c r="I31" s="872"/>
      <c r="J31" s="872"/>
      <c r="K31" s="872"/>
      <c r="L31" s="872"/>
      <c r="M31" s="872"/>
      <c r="N31" s="872"/>
      <c r="O31" s="872"/>
      <c r="P31" s="872"/>
      <c r="Q31" s="872"/>
      <c r="R31" s="872"/>
      <c r="S31" s="872"/>
      <c r="T31" s="872"/>
      <c r="U31" s="872"/>
      <c r="V31" s="872"/>
      <c r="W31" s="872"/>
      <c r="X31" s="872"/>
      <c r="Y31" s="872"/>
      <c r="Z31" s="872"/>
      <c r="AA31" s="872"/>
      <c r="AB31" s="872"/>
      <c r="AC31" s="755">
        <f>'O3'!AC31</f>
        <v>0</v>
      </c>
      <c r="AD31" s="755"/>
      <c r="AE31" s="755"/>
      <c r="AF31" s="755"/>
      <c r="AG31" s="755"/>
      <c r="AH31" s="895">
        <f>'O3'!AZ31</f>
        <v>0</v>
      </c>
      <c r="AI31" s="895"/>
      <c r="AJ31" s="895"/>
      <c r="AK31" s="895"/>
      <c r="AL31" s="895"/>
      <c r="AM31" s="895"/>
      <c r="AN31" s="782">
        <f t="shared" si="3"/>
        <v>0</v>
      </c>
      <c r="AO31" s="782"/>
      <c r="AP31" s="782"/>
      <c r="AQ31" s="782"/>
      <c r="AR31" s="782"/>
      <c r="AS31" s="782"/>
      <c r="AT31" s="782">
        <f t="shared" si="4"/>
        <v>0</v>
      </c>
      <c r="AU31" s="782"/>
      <c r="AV31" s="782"/>
      <c r="AW31" s="782"/>
      <c r="AX31" s="782"/>
      <c r="AY31" s="881"/>
      <c r="AZ31" s="574"/>
      <c r="BA31" s="492">
        <f t="shared" si="11"/>
        <v>0</v>
      </c>
      <c r="BB31" s="492">
        <f t="shared" si="12"/>
        <v>2</v>
      </c>
      <c r="BC31" s="492" t="str">
        <f t="shared" si="5"/>
        <v/>
      </c>
      <c r="BD31" s="492" t="str">
        <f t="shared" si="6"/>
        <v xml:space="preserve"> </v>
      </c>
      <c r="BE31" s="484"/>
      <c r="BF31" s="492">
        <f>ROUND(AN31*'O3'!BE31,2)</f>
        <v>0</v>
      </c>
      <c r="BG31" s="492">
        <f>ROUND(AT31*'O3'!BE31,2)</f>
        <v>0</v>
      </c>
      <c r="BH31" s="484">
        <f t="shared" si="7"/>
        <v>0</v>
      </c>
      <c r="BI31" s="484">
        <f>BM31-IF('O3'!BS31&lt;&gt;0,IF('O3'!BS31="C",BA31,0),ROUND(BA31*$BM$11,2))</f>
        <v>0</v>
      </c>
      <c r="BJ31" s="484">
        <f>BN31-IF('O3'!BS31="CF",BA31,0)</f>
        <v>0</v>
      </c>
      <c r="BK31" s="484">
        <f>BO31-IF('O3'!BS31="F",BA31,0)</f>
        <v>0</v>
      </c>
      <c r="BL31" s="484">
        <f t="shared" si="8"/>
        <v>0</v>
      </c>
      <c r="BM31" s="484">
        <f>IF('O3'!BS31&lt;&gt;0,IF('O3'!BS31="C",BG31,0),ROUND(BG31*$BM$11,2))</f>
        <v>0</v>
      </c>
      <c r="BN31" s="484">
        <f>IF('O3'!BS31="CF",BG31,0)</f>
        <v>0</v>
      </c>
      <c r="BO31" s="484">
        <f>IF('O3'!BS31="F",BG31,0)</f>
        <v>0</v>
      </c>
      <c r="BP31" s="571">
        <v>20</v>
      </c>
      <c r="BQ31" s="573"/>
      <c r="BR31" s="560">
        <v>0</v>
      </c>
      <c r="BS31" s="561"/>
      <c r="BT31" s="561"/>
      <c r="BU31" s="561"/>
      <c r="BV31" s="561"/>
      <c r="BW31" s="561"/>
      <c r="BX31" s="561">
        <f t="shared" si="51"/>
        <v>0</v>
      </c>
      <c r="BY31" s="561">
        <f t="shared" si="51"/>
        <v>0</v>
      </c>
      <c r="BZ31" s="561">
        <f t="shared" si="51"/>
        <v>0</v>
      </c>
      <c r="CA31" s="561">
        <f t="shared" si="51"/>
        <v>0</v>
      </c>
      <c r="CB31" s="561">
        <f t="shared" si="51"/>
        <v>0</v>
      </c>
      <c r="CC31" s="561">
        <f t="shared" si="51"/>
        <v>0</v>
      </c>
      <c r="CD31" s="561">
        <f t="shared" si="51"/>
        <v>0</v>
      </c>
      <c r="CE31" s="561">
        <f t="shared" si="51"/>
        <v>0</v>
      </c>
      <c r="CF31" s="561">
        <f t="shared" si="51"/>
        <v>0</v>
      </c>
      <c r="CG31" s="561">
        <f t="shared" si="51"/>
        <v>0</v>
      </c>
      <c r="CH31" s="561">
        <f t="shared" si="51"/>
        <v>0</v>
      </c>
      <c r="CI31" s="561">
        <f t="shared" si="51"/>
        <v>0</v>
      </c>
      <c r="CJ31" s="561">
        <f t="shared" si="51"/>
        <v>0</v>
      </c>
      <c r="CK31" s="561">
        <f t="shared" si="51"/>
        <v>0</v>
      </c>
      <c r="CL31" s="561">
        <f t="shared" si="51"/>
        <v>0</v>
      </c>
      <c r="CM31" s="561">
        <f t="shared" si="51"/>
        <v>0</v>
      </c>
      <c r="CN31" s="561">
        <f t="shared" si="51"/>
        <v>0</v>
      </c>
      <c r="CO31" s="561">
        <f t="shared" si="51"/>
        <v>0</v>
      </c>
      <c r="CP31" s="561">
        <f t="shared" si="51"/>
        <v>0</v>
      </c>
      <c r="CQ31" s="561">
        <f t="shared" si="51"/>
        <v>0</v>
      </c>
      <c r="CR31" s="561">
        <f t="shared" si="51"/>
        <v>0</v>
      </c>
      <c r="CS31" s="561">
        <f t="shared" si="51"/>
        <v>0</v>
      </c>
      <c r="CT31" s="561">
        <f t="shared" si="51"/>
        <v>0</v>
      </c>
      <c r="CU31" s="561">
        <f t="shared" si="51"/>
        <v>0</v>
      </c>
      <c r="CV31" s="561">
        <f t="shared" si="51"/>
        <v>0</v>
      </c>
      <c r="CW31" s="561">
        <f t="shared" si="51"/>
        <v>0</v>
      </c>
      <c r="CX31" s="561">
        <f t="shared" si="51"/>
        <v>0</v>
      </c>
      <c r="CY31" s="561">
        <f t="shared" si="51"/>
        <v>0</v>
      </c>
      <c r="CZ31" s="561">
        <f t="shared" si="51"/>
        <v>0</v>
      </c>
      <c r="DA31" s="561">
        <f t="shared" si="51"/>
        <v>0</v>
      </c>
      <c r="DC31" s="562">
        <f t="shared" si="14"/>
        <v>0</v>
      </c>
      <c r="DD31" s="562">
        <f t="shared" si="41"/>
        <v>0</v>
      </c>
      <c r="DE31" s="562">
        <f t="shared" si="42"/>
        <v>0</v>
      </c>
      <c r="DF31" s="562">
        <f t="shared" si="43"/>
        <v>0</v>
      </c>
      <c r="DG31" s="562">
        <f t="shared" si="44"/>
        <v>0</v>
      </c>
      <c r="DH31" s="562">
        <f t="shared" si="45"/>
        <v>0</v>
      </c>
      <c r="DI31" s="562">
        <f t="shared" si="46"/>
        <v>0</v>
      </c>
      <c r="DJ31" s="562">
        <f t="shared" si="47"/>
        <v>0</v>
      </c>
      <c r="DK31" s="562">
        <f t="shared" si="48"/>
        <v>0</v>
      </c>
      <c r="DL31" s="562">
        <f t="shared" si="49"/>
        <v>0</v>
      </c>
      <c r="DM31" s="562">
        <f t="shared" si="50"/>
        <v>0</v>
      </c>
      <c r="DN31" s="562">
        <f t="shared" si="16"/>
        <v>0</v>
      </c>
      <c r="DO31" s="562">
        <f t="shared" si="17"/>
        <v>0</v>
      </c>
      <c r="DP31" s="562">
        <f t="shared" si="18"/>
        <v>0</v>
      </c>
      <c r="DQ31" s="562">
        <f t="shared" si="19"/>
        <v>0</v>
      </c>
      <c r="DR31" s="562">
        <f t="shared" si="20"/>
        <v>0</v>
      </c>
      <c r="DS31" s="562">
        <f t="shared" si="21"/>
        <v>0</v>
      </c>
      <c r="DT31" s="562">
        <f t="shared" si="22"/>
        <v>0</v>
      </c>
      <c r="DU31" s="562">
        <f t="shared" si="23"/>
        <v>0</v>
      </c>
      <c r="DV31" s="562">
        <f t="shared" si="24"/>
        <v>0</v>
      </c>
      <c r="DW31" s="562">
        <f t="shared" si="25"/>
        <v>0</v>
      </c>
      <c r="DX31" s="562">
        <f t="shared" si="26"/>
        <v>0</v>
      </c>
      <c r="DY31" s="562">
        <f t="shared" si="27"/>
        <v>0</v>
      </c>
      <c r="DZ31" s="562">
        <f t="shared" si="28"/>
        <v>0</v>
      </c>
      <c r="EA31" s="562">
        <f t="shared" si="29"/>
        <v>0</v>
      </c>
      <c r="EB31" s="562">
        <f t="shared" si="30"/>
        <v>0</v>
      </c>
      <c r="EC31" s="562">
        <f t="shared" si="31"/>
        <v>0</v>
      </c>
      <c r="ED31" s="562">
        <f t="shared" si="32"/>
        <v>0</v>
      </c>
      <c r="EE31" s="562">
        <f t="shared" si="33"/>
        <v>0</v>
      </c>
      <c r="EF31" s="562">
        <f t="shared" si="34"/>
        <v>0</v>
      </c>
      <c r="EG31" s="562">
        <f t="shared" si="35"/>
        <v>0</v>
      </c>
      <c r="EH31" s="562">
        <f t="shared" si="36"/>
        <v>0</v>
      </c>
      <c r="EI31" s="562">
        <f t="shared" si="37"/>
        <v>0</v>
      </c>
      <c r="EJ31" s="562">
        <f t="shared" si="38"/>
        <v>0</v>
      </c>
      <c r="EK31" s="562">
        <f t="shared" si="39"/>
        <v>0</v>
      </c>
      <c r="EL31" s="562">
        <f t="shared" si="40"/>
        <v>0</v>
      </c>
    </row>
    <row r="32" spans="1:142" ht="9.9499999999999993" customHeight="1">
      <c r="B32" s="750">
        <f>'O3'!B32</f>
        <v>0</v>
      </c>
      <c r="C32" s="751"/>
      <c r="D32" s="751"/>
      <c r="E32" s="751"/>
      <c r="F32" s="751"/>
      <c r="G32" s="872">
        <f>'O3'!G32</f>
        <v>0</v>
      </c>
      <c r="H32" s="872"/>
      <c r="I32" s="872"/>
      <c r="J32" s="872"/>
      <c r="K32" s="872"/>
      <c r="L32" s="872"/>
      <c r="M32" s="872"/>
      <c r="N32" s="872"/>
      <c r="O32" s="872"/>
      <c r="P32" s="872"/>
      <c r="Q32" s="872"/>
      <c r="R32" s="872"/>
      <c r="S32" s="872"/>
      <c r="T32" s="872"/>
      <c r="U32" s="872"/>
      <c r="V32" s="872"/>
      <c r="W32" s="872"/>
      <c r="X32" s="872"/>
      <c r="Y32" s="872"/>
      <c r="Z32" s="872"/>
      <c r="AA32" s="872"/>
      <c r="AB32" s="872"/>
      <c r="AC32" s="755">
        <f>'O3'!AC32</f>
        <v>0</v>
      </c>
      <c r="AD32" s="755"/>
      <c r="AE32" s="755"/>
      <c r="AF32" s="755"/>
      <c r="AG32" s="755"/>
      <c r="AH32" s="895">
        <f>'O3'!AZ32</f>
        <v>0</v>
      </c>
      <c r="AI32" s="895"/>
      <c r="AJ32" s="895"/>
      <c r="AK32" s="895"/>
      <c r="AL32" s="895"/>
      <c r="AM32" s="895"/>
      <c r="AN32" s="782">
        <f t="shared" si="3"/>
        <v>0</v>
      </c>
      <c r="AO32" s="782"/>
      <c r="AP32" s="782"/>
      <c r="AQ32" s="782"/>
      <c r="AR32" s="782"/>
      <c r="AS32" s="782"/>
      <c r="AT32" s="782">
        <f t="shared" si="4"/>
        <v>0</v>
      </c>
      <c r="AU32" s="782"/>
      <c r="AV32" s="782"/>
      <c r="AW32" s="782"/>
      <c r="AX32" s="782"/>
      <c r="AY32" s="881"/>
      <c r="AZ32" s="574"/>
      <c r="BA32" s="492">
        <f t="shared" si="11"/>
        <v>0</v>
      </c>
      <c r="BB32" s="492">
        <f t="shared" si="12"/>
        <v>2</v>
      </c>
      <c r="BC32" s="492" t="str">
        <f t="shared" si="5"/>
        <v/>
      </c>
      <c r="BD32" s="492" t="str">
        <f t="shared" si="6"/>
        <v xml:space="preserve"> </v>
      </c>
      <c r="BE32" s="484"/>
      <c r="BF32" s="492">
        <f>ROUND(AN32*'O3'!BE32,2)</f>
        <v>0</v>
      </c>
      <c r="BG32" s="492">
        <f>ROUND(AT32*'O3'!BE32,2)</f>
        <v>0</v>
      </c>
      <c r="BH32" s="484">
        <f t="shared" si="7"/>
        <v>0</v>
      </c>
      <c r="BI32" s="484">
        <f>BM32-IF('O3'!BS32&lt;&gt;0,IF('O3'!BS32="C",BA32,0),ROUND(BA32*$BM$11,2))</f>
        <v>0</v>
      </c>
      <c r="BJ32" s="484">
        <f>BN32-IF('O3'!BS32="CF",BA32,0)</f>
        <v>0</v>
      </c>
      <c r="BK32" s="484">
        <f>BO32-IF('O3'!BS32="F",BA32,0)</f>
        <v>0</v>
      </c>
      <c r="BL32" s="484">
        <f t="shared" si="8"/>
        <v>0</v>
      </c>
      <c r="BM32" s="484">
        <f>IF('O3'!BS32&lt;&gt;0,IF('O3'!BS32="C",BG32,0),ROUND(BG32*$BM$11,2))</f>
        <v>0</v>
      </c>
      <c r="BN32" s="484">
        <f>IF('O3'!BS32="CF",BG32,0)</f>
        <v>0</v>
      </c>
      <c r="BO32" s="484">
        <f>IF('O3'!BS32="F",BG32,0)</f>
        <v>0</v>
      </c>
      <c r="BP32" s="572">
        <v>21</v>
      </c>
      <c r="BQ32" s="573"/>
      <c r="BR32" s="560">
        <v>0</v>
      </c>
      <c r="BS32" s="561"/>
      <c r="BT32" s="561"/>
      <c r="BU32" s="561"/>
      <c r="BV32" s="561"/>
      <c r="BW32" s="561"/>
      <c r="BX32" s="561">
        <f t="shared" si="51"/>
        <v>0</v>
      </c>
      <c r="BY32" s="561">
        <f t="shared" si="51"/>
        <v>0</v>
      </c>
      <c r="BZ32" s="561">
        <f t="shared" si="51"/>
        <v>0</v>
      </c>
      <c r="CA32" s="561">
        <f t="shared" si="51"/>
        <v>0</v>
      </c>
      <c r="CB32" s="561">
        <f t="shared" si="51"/>
        <v>0</v>
      </c>
      <c r="CC32" s="561">
        <f t="shared" si="51"/>
        <v>0</v>
      </c>
      <c r="CD32" s="561">
        <f t="shared" si="51"/>
        <v>0</v>
      </c>
      <c r="CE32" s="561">
        <f t="shared" si="51"/>
        <v>0</v>
      </c>
      <c r="CF32" s="561">
        <f t="shared" si="51"/>
        <v>0</v>
      </c>
      <c r="CG32" s="561">
        <f t="shared" si="51"/>
        <v>0</v>
      </c>
      <c r="CH32" s="561">
        <f t="shared" si="51"/>
        <v>0</v>
      </c>
      <c r="CI32" s="561">
        <f t="shared" si="51"/>
        <v>0</v>
      </c>
      <c r="CJ32" s="561">
        <f t="shared" si="51"/>
        <v>0</v>
      </c>
      <c r="CK32" s="561">
        <f t="shared" si="51"/>
        <v>0</v>
      </c>
      <c r="CL32" s="561">
        <f t="shared" si="51"/>
        <v>0</v>
      </c>
      <c r="CM32" s="561">
        <f t="shared" si="51"/>
        <v>0</v>
      </c>
      <c r="CN32" s="561">
        <f t="shared" si="51"/>
        <v>0</v>
      </c>
      <c r="CO32" s="561">
        <f t="shared" si="51"/>
        <v>0</v>
      </c>
      <c r="CP32" s="561">
        <f t="shared" si="51"/>
        <v>0</v>
      </c>
      <c r="CQ32" s="561">
        <f t="shared" si="51"/>
        <v>0</v>
      </c>
      <c r="CR32" s="561">
        <f t="shared" si="51"/>
        <v>0</v>
      </c>
      <c r="CS32" s="561">
        <f t="shared" si="51"/>
        <v>0</v>
      </c>
      <c r="CT32" s="561">
        <f t="shared" si="51"/>
        <v>0</v>
      </c>
      <c r="CU32" s="561">
        <f t="shared" si="51"/>
        <v>0</v>
      </c>
      <c r="CV32" s="561">
        <f t="shared" si="51"/>
        <v>0</v>
      </c>
      <c r="CW32" s="561">
        <f t="shared" si="51"/>
        <v>0</v>
      </c>
      <c r="CX32" s="561">
        <f t="shared" si="51"/>
        <v>0</v>
      </c>
      <c r="CY32" s="561">
        <f t="shared" si="51"/>
        <v>0</v>
      </c>
      <c r="CZ32" s="561">
        <f t="shared" si="51"/>
        <v>0</v>
      </c>
      <c r="DA32" s="561">
        <f t="shared" si="51"/>
        <v>0</v>
      </c>
      <c r="DC32" s="562">
        <f t="shared" si="14"/>
        <v>0</v>
      </c>
      <c r="DD32" s="562">
        <f t="shared" si="41"/>
        <v>0</v>
      </c>
      <c r="DE32" s="562">
        <f t="shared" si="42"/>
        <v>0</v>
      </c>
      <c r="DF32" s="562">
        <f t="shared" si="43"/>
        <v>0</v>
      </c>
      <c r="DG32" s="562">
        <f t="shared" si="44"/>
        <v>0</v>
      </c>
      <c r="DH32" s="562">
        <f t="shared" si="45"/>
        <v>0</v>
      </c>
      <c r="DI32" s="562">
        <f t="shared" si="46"/>
        <v>0</v>
      </c>
      <c r="DJ32" s="562">
        <f t="shared" si="47"/>
        <v>0</v>
      </c>
      <c r="DK32" s="562">
        <f t="shared" si="48"/>
        <v>0</v>
      </c>
      <c r="DL32" s="562">
        <f t="shared" si="49"/>
        <v>0</v>
      </c>
      <c r="DM32" s="562">
        <f t="shared" si="50"/>
        <v>0</v>
      </c>
      <c r="DN32" s="562">
        <f t="shared" si="16"/>
        <v>0</v>
      </c>
      <c r="DO32" s="562">
        <f t="shared" si="17"/>
        <v>0</v>
      </c>
      <c r="DP32" s="562">
        <f t="shared" si="18"/>
        <v>0</v>
      </c>
      <c r="DQ32" s="562">
        <f t="shared" si="19"/>
        <v>0</v>
      </c>
      <c r="DR32" s="562">
        <f t="shared" si="20"/>
        <v>0</v>
      </c>
      <c r="DS32" s="562">
        <f t="shared" si="21"/>
        <v>0</v>
      </c>
      <c r="DT32" s="562">
        <f t="shared" si="22"/>
        <v>0</v>
      </c>
      <c r="DU32" s="562">
        <f t="shared" si="23"/>
        <v>0</v>
      </c>
      <c r="DV32" s="562">
        <f t="shared" si="24"/>
        <v>0</v>
      </c>
      <c r="DW32" s="562">
        <f t="shared" si="25"/>
        <v>0</v>
      </c>
      <c r="DX32" s="562">
        <f t="shared" si="26"/>
        <v>0</v>
      </c>
      <c r="DY32" s="562">
        <f t="shared" si="27"/>
        <v>0</v>
      </c>
      <c r="DZ32" s="562">
        <f t="shared" si="28"/>
        <v>0</v>
      </c>
      <c r="EA32" s="562">
        <f t="shared" si="29"/>
        <v>0</v>
      </c>
      <c r="EB32" s="562">
        <f t="shared" si="30"/>
        <v>0</v>
      </c>
      <c r="EC32" s="562">
        <f t="shared" si="31"/>
        <v>0</v>
      </c>
      <c r="ED32" s="562">
        <f t="shared" si="32"/>
        <v>0</v>
      </c>
      <c r="EE32" s="562">
        <f t="shared" si="33"/>
        <v>0</v>
      </c>
      <c r="EF32" s="562">
        <f t="shared" si="34"/>
        <v>0</v>
      </c>
      <c r="EG32" s="562">
        <f t="shared" si="35"/>
        <v>0</v>
      </c>
      <c r="EH32" s="562">
        <f t="shared" si="36"/>
        <v>0</v>
      </c>
      <c r="EI32" s="562">
        <f t="shared" si="37"/>
        <v>0</v>
      </c>
      <c r="EJ32" s="562">
        <f t="shared" si="38"/>
        <v>0</v>
      </c>
      <c r="EK32" s="562">
        <f t="shared" si="39"/>
        <v>0</v>
      </c>
      <c r="EL32" s="562">
        <f t="shared" si="40"/>
        <v>0</v>
      </c>
    </row>
    <row r="33" spans="2:142" ht="9.9499999999999993" customHeight="1">
      <c r="B33" s="750">
        <f>'O3'!B33</f>
        <v>0</v>
      </c>
      <c r="C33" s="751"/>
      <c r="D33" s="751"/>
      <c r="E33" s="751"/>
      <c r="F33" s="751"/>
      <c r="G33" s="872">
        <f>'O3'!G33</f>
        <v>0</v>
      </c>
      <c r="H33" s="872"/>
      <c r="I33" s="872"/>
      <c r="J33" s="872"/>
      <c r="K33" s="872"/>
      <c r="L33" s="872"/>
      <c r="M33" s="872"/>
      <c r="N33" s="872"/>
      <c r="O33" s="872"/>
      <c r="P33" s="872"/>
      <c r="Q33" s="872"/>
      <c r="R33" s="872"/>
      <c r="S33" s="872"/>
      <c r="T33" s="872"/>
      <c r="U33" s="872"/>
      <c r="V33" s="872"/>
      <c r="W33" s="872"/>
      <c r="X33" s="872"/>
      <c r="Y33" s="872"/>
      <c r="Z33" s="872"/>
      <c r="AA33" s="872"/>
      <c r="AB33" s="872"/>
      <c r="AC33" s="755">
        <f>'O3'!AC33</f>
        <v>0</v>
      </c>
      <c r="AD33" s="755"/>
      <c r="AE33" s="755"/>
      <c r="AF33" s="755"/>
      <c r="AG33" s="755"/>
      <c r="AH33" s="895">
        <f>'O3'!AZ33</f>
        <v>0</v>
      </c>
      <c r="AI33" s="895"/>
      <c r="AJ33" s="895"/>
      <c r="AK33" s="895"/>
      <c r="AL33" s="895"/>
      <c r="AM33" s="895"/>
      <c r="AN33" s="782">
        <f t="shared" si="3"/>
        <v>0</v>
      </c>
      <c r="AO33" s="782"/>
      <c r="AP33" s="782"/>
      <c r="AQ33" s="782"/>
      <c r="AR33" s="782"/>
      <c r="AS33" s="782"/>
      <c r="AT33" s="782">
        <f t="shared" si="4"/>
        <v>0</v>
      </c>
      <c r="AU33" s="782"/>
      <c r="AV33" s="782"/>
      <c r="AW33" s="782"/>
      <c r="AX33" s="782"/>
      <c r="AY33" s="881"/>
      <c r="AZ33" s="574"/>
      <c r="BA33" s="492">
        <f t="shared" si="11"/>
        <v>0</v>
      </c>
      <c r="BB33" s="492">
        <f t="shared" si="12"/>
        <v>2</v>
      </c>
      <c r="BC33" s="492" t="str">
        <f t="shared" si="5"/>
        <v/>
      </c>
      <c r="BD33" s="492" t="str">
        <f t="shared" si="6"/>
        <v xml:space="preserve"> </v>
      </c>
      <c r="BE33" s="484"/>
      <c r="BF33" s="492">
        <f>ROUND(AN33*'O3'!BE33,2)</f>
        <v>0</v>
      </c>
      <c r="BG33" s="492">
        <f>ROUND(AT33*'O3'!BE33,2)</f>
        <v>0</v>
      </c>
      <c r="BH33" s="484">
        <f t="shared" si="7"/>
        <v>0</v>
      </c>
      <c r="BI33" s="484">
        <f>BM33-IF('O3'!BS33&lt;&gt;0,IF('O3'!BS33="C",BA33,0),ROUND(BA33*$BM$11,2))</f>
        <v>0</v>
      </c>
      <c r="BJ33" s="484">
        <f>BN33-IF('O3'!BS33="CF",BA33,0)</f>
        <v>0</v>
      </c>
      <c r="BK33" s="484">
        <f>BO33-IF('O3'!BS33="F",BA33,0)</f>
        <v>0</v>
      </c>
      <c r="BL33" s="484">
        <f t="shared" si="8"/>
        <v>0</v>
      </c>
      <c r="BM33" s="484">
        <f>IF('O3'!BS33&lt;&gt;0,IF('O3'!BS33="C",BG33,0),ROUND(BG33*$BM$11,2))</f>
        <v>0</v>
      </c>
      <c r="BN33" s="484">
        <f>IF('O3'!BS33="CF",BG33,0)</f>
        <v>0</v>
      </c>
      <c r="BO33" s="484">
        <f>IF('O3'!BS33="F",BG33,0)</f>
        <v>0</v>
      </c>
      <c r="BP33" s="571">
        <v>22</v>
      </c>
      <c r="BQ33" s="573"/>
      <c r="BR33" s="560">
        <v>0</v>
      </c>
      <c r="BS33" s="561"/>
      <c r="BT33" s="561"/>
      <c r="BU33" s="561"/>
      <c r="BV33" s="561"/>
      <c r="BW33" s="561"/>
      <c r="BX33" s="561">
        <f t="shared" si="51"/>
        <v>0</v>
      </c>
      <c r="BY33" s="561">
        <f t="shared" si="51"/>
        <v>0</v>
      </c>
      <c r="BZ33" s="561">
        <f t="shared" si="51"/>
        <v>0</v>
      </c>
      <c r="CA33" s="561">
        <f t="shared" si="51"/>
        <v>0</v>
      </c>
      <c r="CB33" s="561">
        <f t="shared" si="51"/>
        <v>0</v>
      </c>
      <c r="CC33" s="561">
        <f t="shared" si="51"/>
        <v>0</v>
      </c>
      <c r="CD33" s="561">
        <f t="shared" si="51"/>
        <v>0</v>
      </c>
      <c r="CE33" s="561">
        <f t="shared" si="51"/>
        <v>0</v>
      </c>
      <c r="CF33" s="561">
        <f t="shared" si="51"/>
        <v>0</v>
      </c>
      <c r="CG33" s="561">
        <f t="shared" si="51"/>
        <v>0</v>
      </c>
      <c r="CH33" s="561">
        <f t="shared" si="51"/>
        <v>0</v>
      </c>
      <c r="CI33" s="561">
        <f t="shared" si="51"/>
        <v>0</v>
      </c>
      <c r="CJ33" s="561">
        <f t="shared" si="51"/>
        <v>0</v>
      </c>
      <c r="CK33" s="561">
        <f t="shared" si="51"/>
        <v>0</v>
      </c>
      <c r="CL33" s="561">
        <f t="shared" si="51"/>
        <v>0</v>
      </c>
      <c r="CM33" s="561">
        <f t="shared" si="51"/>
        <v>0</v>
      </c>
      <c r="CN33" s="561">
        <f t="shared" si="51"/>
        <v>0</v>
      </c>
      <c r="CO33" s="561">
        <f t="shared" si="51"/>
        <v>0</v>
      </c>
      <c r="CP33" s="561">
        <f t="shared" si="51"/>
        <v>0</v>
      </c>
      <c r="CQ33" s="561">
        <f t="shared" si="51"/>
        <v>0</v>
      </c>
      <c r="CR33" s="561">
        <f t="shared" si="51"/>
        <v>0</v>
      </c>
      <c r="CS33" s="561">
        <f t="shared" si="51"/>
        <v>0</v>
      </c>
      <c r="CT33" s="561">
        <f t="shared" si="51"/>
        <v>0</v>
      </c>
      <c r="CU33" s="561">
        <f t="shared" si="51"/>
        <v>0</v>
      </c>
      <c r="CV33" s="561">
        <f t="shared" si="51"/>
        <v>0</v>
      </c>
      <c r="CW33" s="561">
        <f t="shared" si="51"/>
        <v>0</v>
      </c>
      <c r="CX33" s="561">
        <f t="shared" si="51"/>
        <v>0</v>
      </c>
      <c r="CY33" s="561">
        <f t="shared" si="51"/>
        <v>0</v>
      </c>
      <c r="CZ33" s="561">
        <f t="shared" si="51"/>
        <v>0</v>
      </c>
      <c r="DA33" s="561">
        <f t="shared" si="51"/>
        <v>0</v>
      </c>
      <c r="DC33" s="562">
        <f t="shared" si="14"/>
        <v>0</v>
      </c>
      <c r="DD33" s="562">
        <f t="shared" si="41"/>
        <v>0</v>
      </c>
      <c r="DE33" s="562">
        <f t="shared" si="42"/>
        <v>0</v>
      </c>
      <c r="DF33" s="562">
        <f t="shared" si="43"/>
        <v>0</v>
      </c>
      <c r="DG33" s="562">
        <f t="shared" si="44"/>
        <v>0</v>
      </c>
      <c r="DH33" s="562">
        <f t="shared" si="45"/>
        <v>0</v>
      </c>
      <c r="DI33" s="562">
        <f t="shared" si="46"/>
        <v>0</v>
      </c>
      <c r="DJ33" s="562">
        <f t="shared" si="47"/>
        <v>0</v>
      </c>
      <c r="DK33" s="562">
        <f t="shared" si="48"/>
        <v>0</v>
      </c>
      <c r="DL33" s="562">
        <f t="shared" si="49"/>
        <v>0</v>
      </c>
      <c r="DM33" s="562">
        <f t="shared" si="50"/>
        <v>0</v>
      </c>
      <c r="DN33" s="562">
        <f t="shared" si="16"/>
        <v>0</v>
      </c>
      <c r="DO33" s="562">
        <f t="shared" si="17"/>
        <v>0</v>
      </c>
      <c r="DP33" s="562">
        <f t="shared" si="18"/>
        <v>0</v>
      </c>
      <c r="DQ33" s="562">
        <f t="shared" si="19"/>
        <v>0</v>
      </c>
      <c r="DR33" s="562">
        <f t="shared" si="20"/>
        <v>0</v>
      </c>
      <c r="DS33" s="562">
        <f t="shared" si="21"/>
        <v>0</v>
      </c>
      <c r="DT33" s="562">
        <f t="shared" si="22"/>
        <v>0</v>
      </c>
      <c r="DU33" s="562">
        <f t="shared" si="23"/>
        <v>0</v>
      </c>
      <c r="DV33" s="562">
        <f t="shared" si="24"/>
        <v>0</v>
      </c>
      <c r="DW33" s="562">
        <f t="shared" si="25"/>
        <v>0</v>
      </c>
      <c r="DX33" s="562">
        <f t="shared" si="26"/>
        <v>0</v>
      </c>
      <c r="DY33" s="562">
        <f t="shared" si="27"/>
        <v>0</v>
      </c>
      <c r="DZ33" s="562">
        <f t="shared" si="28"/>
        <v>0</v>
      </c>
      <c r="EA33" s="562">
        <f t="shared" si="29"/>
        <v>0</v>
      </c>
      <c r="EB33" s="562">
        <f t="shared" si="30"/>
        <v>0</v>
      </c>
      <c r="EC33" s="562">
        <f t="shared" si="31"/>
        <v>0</v>
      </c>
      <c r="ED33" s="562">
        <f t="shared" si="32"/>
        <v>0</v>
      </c>
      <c r="EE33" s="562">
        <f t="shared" si="33"/>
        <v>0</v>
      </c>
      <c r="EF33" s="562">
        <f t="shared" si="34"/>
        <v>0</v>
      </c>
      <c r="EG33" s="562">
        <f t="shared" si="35"/>
        <v>0</v>
      </c>
      <c r="EH33" s="562">
        <f t="shared" si="36"/>
        <v>0</v>
      </c>
      <c r="EI33" s="562">
        <f t="shared" si="37"/>
        <v>0</v>
      </c>
      <c r="EJ33" s="562">
        <f t="shared" si="38"/>
        <v>0</v>
      </c>
      <c r="EK33" s="562">
        <f t="shared" si="39"/>
        <v>0</v>
      </c>
      <c r="EL33" s="562">
        <f t="shared" si="40"/>
        <v>0</v>
      </c>
    </row>
    <row r="34" spans="2:142" ht="9.9499999999999993" customHeight="1">
      <c r="B34" s="750">
        <f>'O3'!B34</f>
        <v>0</v>
      </c>
      <c r="C34" s="751"/>
      <c r="D34" s="751"/>
      <c r="E34" s="751"/>
      <c r="F34" s="751"/>
      <c r="G34" s="872">
        <f>'O3'!G34</f>
        <v>0</v>
      </c>
      <c r="H34" s="872"/>
      <c r="I34" s="872"/>
      <c r="J34" s="872"/>
      <c r="K34" s="872"/>
      <c r="L34" s="872"/>
      <c r="M34" s="872"/>
      <c r="N34" s="872"/>
      <c r="O34" s="872"/>
      <c r="P34" s="872"/>
      <c r="Q34" s="872"/>
      <c r="R34" s="872"/>
      <c r="S34" s="872"/>
      <c r="T34" s="872"/>
      <c r="U34" s="872"/>
      <c r="V34" s="872"/>
      <c r="W34" s="872"/>
      <c r="X34" s="872"/>
      <c r="Y34" s="872"/>
      <c r="Z34" s="872"/>
      <c r="AA34" s="872"/>
      <c r="AB34" s="872"/>
      <c r="AC34" s="755">
        <f>'O3'!AC34</f>
        <v>0</v>
      </c>
      <c r="AD34" s="755"/>
      <c r="AE34" s="755"/>
      <c r="AF34" s="755"/>
      <c r="AG34" s="755"/>
      <c r="AH34" s="895">
        <f>'O3'!AZ34</f>
        <v>0</v>
      </c>
      <c r="AI34" s="895"/>
      <c r="AJ34" s="895"/>
      <c r="AK34" s="895"/>
      <c r="AL34" s="895"/>
      <c r="AM34" s="895"/>
      <c r="AN34" s="782">
        <f t="shared" si="3"/>
        <v>0</v>
      </c>
      <c r="AO34" s="782"/>
      <c r="AP34" s="782"/>
      <c r="AQ34" s="782"/>
      <c r="AR34" s="782"/>
      <c r="AS34" s="782"/>
      <c r="AT34" s="782">
        <f t="shared" si="4"/>
        <v>0</v>
      </c>
      <c r="AU34" s="782"/>
      <c r="AV34" s="782"/>
      <c r="AW34" s="782"/>
      <c r="AX34" s="782"/>
      <c r="AY34" s="881"/>
      <c r="AZ34" s="574"/>
      <c r="BA34" s="492">
        <f t="shared" si="11"/>
        <v>0</v>
      </c>
      <c r="BB34" s="492">
        <f t="shared" si="12"/>
        <v>2</v>
      </c>
      <c r="BC34" s="492" t="str">
        <f t="shared" si="5"/>
        <v/>
      </c>
      <c r="BD34" s="492" t="str">
        <f t="shared" si="6"/>
        <v xml:space="preserve"> </v>
      </c>
      <c r="BE34" s="484"/>
      <c r="BF34" s="492">
        <f>ROUND(AN34*'O3'!BE34,2)</f>
        <v>0</v>
      </c>
      <c r="BG34" s="492">
        <f>ROUND(AT34*'O3'!BE34,2)</f>
        <v>0</v>
      </c>
      <c r="BH34" s="484">
        <f t="shared" si="7"/>
        <v>0</v>
      </c>
      <c r="BI34" s="484">
        <f>BM34-IF('O3'!BS34&lt;&gt;0,IF('O3'!BS34="C",BA34,0),ROUND(BA34*$BM$11,2))</f>
        <v>0</v>
      </c>
      <c r="BJ34" s="484">
        <f>BN34-IF('O3'!BS34="CF",BA34,0)</f>
        <v>0</v>
      </c>
      <c r="BK34" s="484">
        <f>BO34-IF('O3'!BS34="F",BA34,0)</f>
        <v>0</v>
      </c>
      <c r="BL34" s="484">
        <f t="shared" si="8"/>
        <v>0</v>
      </c>
      <c r="BM34" s="484">
        <f>IF('O3'!BS34&lt;&gt;0,IF('O3'!BS34="C",BG34,0),ROUND(BG34*$BM$11,2))</f>
        <v>0</v>
      </c>
      <c r="BN34" s="484">
        <f>IF('O3'!BS34="CF",BG34,0)</f>
        <v>0</v>
      </c>
      <c r="BO34" s="484">
        <f>IF('O3'!BS34="F",BG34,0)</f>
        <v>0</v>
      </c>
      <c r="BP34" s="572">
        <v>23</v>
      </c>
      <c r="BQ34" s="573"/>
      <c r="BR34" s="560">
        <v>0</v>
      </c>
      <c r="BS34" s="561"/>
      <c r="BT34" s="561"/>
      <c r="BU34" s="561"/>
      <c r="BV34" s="561"/>
      <c r="BW34" s="561"/>
      <c r="BX34" s="561">
        <f t="shared" si="51"/>
        <v>0</v>
      </c>
      <c r="BY34" s="561">
        <f t="shared" si="51"/>
        <v>0</v>
      </c>
      <c r="BZ34" s="561">
        <f t="shared" si="51"/>
        <v>0</v>
      </c>
      <c r="CA34" s="561">
        <f t="shared" si="51"/>
        <v>0</v>
      </c>
      <c r="CB34" s="561">
        <f t="shared" si="51"/>
        <v>0</v>
      </c>
      <c r="CC34" s="561">
        <f t="shared" si="51"/>
        <v>0</v>
      </c>
      <c r="CD34" s="561">
        <f t="shared" si="51"/>
        <v>0</v>
      </c>
      <c r="CE34" s="561">
        <f t="shared" si="51"/>
        <v>0</v>
      </c>
      <c r="CF34" s="561">
        <f t="shared" si="51"/>
        <v>0</v>
      </c>
      <c r="CG34" s="561">
        <f t="shared" si="51"/>
        <v>0</v>
      </c>
      <c r="CH34" s="561">
        <f t="shared" si="51"/>
        <v>0</v>
      </c>
      <c r="CI34" s="561">
        <f t="shared" si="51"/>
        <v>0</v>
      </c>
      <c r="CJ34" s="561">
        <f t="shared" si="51"/>
        <v>0</v>
      </c>
      <c r="CK34" s="561">
        <f t="shared" si="51"/>
        <v>0</v>
      </c>
      <c r="CL34" s="561">
        <f t="shared" si="51"/>
        <v>0</v>
      </c>
      <c r="CM34" s="561">
        <f t="shared" si="51"/>
        <v>0</v>
      </c>
      <c r="CN34" s="561">
        <f t="shared" si="51"/>
        <v>0</v>
      </c>
      <c r="CO34" s="561">
        <f t="shared" si="51"/>
        <v>0</v>
      </c>
      <c r="CP34" s="561">
        <f t="shared" si="51"/>
        <v>0</v>
      </c>
      <c r="CQ34" s="561">
        <f t="shared" si="51"/>
        <v>0</v>
      </c>
      <c r="CR34" s="561">
        <f t="shared" si="51"/>
        <v>0</v>
      </c>
      <c r="CS34" s="561">
        <f t="shared" si="51"/>
        <v>0</v>
      </c>
      <c r="CT34" s="561">
        <f t="shared" si="51"/>
        <v>0</v>
      </c>
      <c r="CU34" s="561">
        <f t="shared" si="51"/>
        <v>0</v>
      </c>
      <c r="CV34" s="561">
        <f t="shared" si="51"/>
        <v>0</v>
      </c>
      <c r="CW34" s="561">
        <f t="shared" si="51"/>
        <v>0</v>
      </c>
      <c r="CX34" s="561">
        <f t="shared" si="51"/>
        <v>0</v>
      </c>
      <c r="CY34" s="561">
        <f t="shared" si="51"/>
        <v>0</v>
      </c>
      <c r="CZ34" s="561">
        <f t="shared" si="51"/>
        <v>0</v>
      </c>
      <c r="DA34" s="561">
        <f t="shared" si="51"/>
        <v>0</v>
      </c>
      <c r="DC34" s="562">
        <f t="shared" si="14"/>
        <v>0</v>
      </c>
      <c r="DD34" s="562">
        <f t="shared" si="41"/>
        <v>0</v>
      </c>
      <c r="DE34" s="562">
        <f t="shared" si="42"/>
        <v>0</v>
      </c>
      <c r="DF34" s="562">
        <f t="shared" si="43"/>
        <v>0</v>
      </c>
      <c r="DG34" s="562">
        <f t="shared" si="44"/>
        <v>0</v>
      </c>
      <c r="DH34" s="562">
        <f t="shared" si="45"/>
        <v>0</v>
      </c>
      <c r="DI34" s="562">
        <f t="shared" si="46"/>
        <v>0</v>
      </c>
      <c r="DJ34" s="562">
        <f t="shared" si="47"/>
        <v>0</v>
      </c>
      <c r="DK34" s="562">
        <f t="shared" si="48"/>
        <v>0</v>
      </c>
      <c r="DL34" s="562">
        <f t="shared" si="49"/>
        <v>0</v>
      </c>
      <c r="DM34" s="562">
        <f t="shared" si="50"/>
        <v>0</v>
      </c>
      <c r="DN34" s="562">
        <f t="shared" si="16"/>
        <v>0</v>
      </c>
      <c r="DO34" s="562">
        <f t="shared" si="17"/>
        <v>0</v>
      </c>
      <c r="DP34" s="562">
        <f t="shared" si="18"/>
        <v>0</v>
      </c>
      <c r="DQ34" s="562">
        <f t="shared" si="19"/>
        <v>0</v>
      </c>
      <c r="DR34" s="562">
        <f t="shared" si="20"/>
        <v>0</v>
      </c>
      <c r="DS34" s="562">
        <f t="shared" si="21"/>
        <v>0</v>
      </c>
      <c r="DT34" s="562">
        <f t="shared" si="22"/>
        <v>0</v>
      </c>
      <c r="DU34" s="562">
        <f t="shared" si="23"/>
        <v>0</v>
      </c>
      <c r="DV34" s="562">
        <f t="shared" si="24"/>
        <v>0</v>
      </c>
      <c r="DW34" s="562">
        <f t="shared" si="25"/>
        <v>0</v>
      </c>
      <c r="DX34" s="562">
        <f t="shared" si="26"/>
        <v>0</v>
      </c>
      <c r="DY34" s="562">
        <f t="shared" si="27"/>
        <v>0</v>
      </c>
      <c r="DZ34" s="562">
        <f t="shared" si="28"/>
        <v>0</v>
      </c>
      <c r="EA34" s="562">
        <f t="shared" si="29"/>
        <v>0</v>
      </c>
      <c r="EB34" s="562">
        <f t="shared" si="30"/>
        <v>0</v>
      </c>
      <c r="EC34" s="562">
        <f t="shared" si="31"/>
        <v>0</v>
      </c>
      <c r="ED34" s="562">
        <f t="shared" si="32"/>
        <v>0</v>
      </c>
      <c r="EE34" s="562">
        <f t="shared" si="33"/>
        <v>0</v>
      </c>
      <c r="EF34" s="562">
        <f t="shared" si="34"/>
        <v>0</v>
      </c>
      <c r="EG34" s="562">
        <f t="shared" si="35"/>
        <v>0</v>
      </c>
      <c r="EH34" s="562">
        <f t="shared" si="36"/>
        <v>0</v>
      </c>
      <c r="EI34" s="562">
        <f t="shared" si="37"/>
        <v>0</v>
      </c>
      <c r="EJ34" s="562">
        <f t="shared" si="38"/>
        <v>0</v>
      </c>
      <c r="EK34" s="562">
        <f t="shared" si="39"/>
        <v>0</v>
      </c>
      <c r="EL34" s="562">
        <f t="shared" si="40"/>
        <v>0</v>
      </c>
    </row>
    <row r="35" spans="2:142" ht="9.9499999999999993" customHeight="1">
      <c r="B35" s="750">
        <f>'O3'!B35</f>
        <v>0</v>
      </c>
      <c r="C35" s="751"/>
      <c r="D35" s="751"/>
      <c r="E35" s="751"/>
      <c r="F35" s="751"/>
      <c r="G35" s="872">
        <f>'O3'!G35</f>
        <v>0</v>
      </c>
      <c r="H35" s="872"/>
      <c r="I35" s="872"/>
      <c r="J35" s="872"/>
      <c r="K35" s="872"/>
      <c r="L35" s="872"/>
      <c r="M35" s="872"/>
      <c r="N35" s="872"/>
      <c r="O35" s="872"/>
      <c r="P35" s="872"/>
      <c r="Q35" s="872"/>
      <c r="R35" s="872"/>
      <c r="S35" s="872"/>
      <c r="T35" s="872"/>
      <c r="U35" s="872"/>
      <c r="V35" s="872"/>
      <c r="W35" s="872"/>
      <c r="X35" s="872"/>
      <c r="Y35" s="872"/>
      <c r="Z35" s="872"/>
      <c r="AA35" s="872"/>
      <c r="AB35" s="872"/>
      <c r="AC35" s="755">
        <f>'O3'!AC35</f>
        <v>0</v>
      </c>
      <c r="AD35" s="755"/>
      <c r="AE35" s="755"/>
      <c r="AF35" s="755"/>
      <c r="AG35" s="755"/>
      <c r="AH35" s="895">
        <f>'O3'!AZ35</f>
        <v>0</v>
      </c>
      <c r="AI35" s="895"/>
      <c r="AJ35" s="895"/>
      <c r="AK35" s="895"/>
      <c r="AL35" s="895"/>
      <c r="AM35" s="895"/>
      <c r="AN35" s="782">
        <f t="shared" si="3"/>
        <v>0</v>
      </c>
      <c r="AO35" s="782"/>
      <c r="AP35" s="782"/>
      <c r="AQ35" s="782"/>
      <c r="AR35" s="782"/>
      <c r="AS35" s="782"/>
      <c r="AT35" s="782">
        <f t="shared" si="4"/>
        <v>0</v>
      </c>
      <c r="AU35" s="782"/>
      <c r="AV35" s="782"/>
      <c r="AW35" s="782"/>
      <c r="AX35" s="782"/>
      <c r="AY35" s="881"/>
      <c r="AZ35" s="574"/>
      <c r="BA35" s="492">
        <f t="shared" si="11"/>
        <v>0</v>
      </c>
      <c r="BB35" s="492">
        <f t="shared" si="12"/>
        <v>2</v>
      </c>
      <c r="BC35" s="492" t="str">
        <f t="shared" si="5"/>
        <v/>
      </c>
      <c r="BD35" s="492" t="str">
        <f t="shared" si="6"/>
        <v xml:space="preserve"> </v>
      </c>
      <c r="BE35" s="484"/>
      <c r="BF35" s="492">
        <f>ROUND(AN35*'O3'!BE35,2)</f>
        <v>0</v>
      </c>
      <c r="BG35" s="492">
        <f>ROUND(AT35*'O3'!BE35,2)</f>
        <v>0</v>
      </c>
      <c r="BH35" s="484">
        <f t="shared" si="7"/>
        <v>0</v>
      </c>
      <c r="BI35" s="484">
        <f>BM35-IF('O3'!BS35&lt;&gt;0,IF('O3'!BS35="C",BA35,0),ROUND(BA35*$BM$11,2))</f>
        <v>0</v>
      </c>
      <c r="BJ35" s="484">
        <f>BN35-IF('O3'!BS35="CF",BA35,0)</f>
        <v>0</v>
      </c>
      <c r="BK35" s="484">
        <f>BO35-IF('O3'!BS35="F",BA35,0)</f>
        <v>0</v>
      </c>
      <c r="BL35" s="484">
        <f t="shared" si="8"/>
        <v>0</v>
      </c>
      <c r="BM35" s="484">
        <f>IF('O3'!BS35&lt;&gt;0,IF('O3'!BS35="C",BG35,0),ROUND(BG35*$BM$11,2))</f>
        <v>0</v>
      </c>
      <c r="BN35" s="484">
        <f>IF('O3'!BS35="CF",BG35,0)</f>
        <v>0</v>
      </c>
      <c r="BO35" s="484">
        <f>IF('O3'!BS35="F",BG35,0)</f>
        <v>0</v>
      </c>
      <c r="BP35" s="571">
        <v>24</v>
      </c>
      <c r="BQ35" s="573"/>
      <c r="BR35" s="560">
        <v>0</v>
      </c>
      <c r="BS35" s="561"/>
      <c r="BT35" s="561"/>
      <c r="BU35" s="561"/>
      <c r="BV35" s="561"/>
      <c r="BW35" s="561"/>
      <c r="BX35" s="561">
        <f t="shared" si="51"/>
        <v>0</v>
      </c>
      <c r="BY35" s="561">
        <f t="shared" si="51"/>
        <v>0</v>
      </c>
      <c r="BZ35" s="561">
        <f t="shared" si="51"/>
        <v>0</v>
      </c>
      <c r="CA35" s="561">
        <f t="shared" si="51"/>
        <v>0</v>
      </c>
      <c r="CB35" s="561">
        <f t="shared" si="51"/>
        <v>0</v>
      </c>
      <c r="CC35" s="561">
        <f t="shared" si="51"/>
        <v>0</v>
      </c>
      <c r="CD35" s="561">
        <f t="shared" si="51"/>
        <v>0</v>
      </c>
      <c r="CE35" s="561">
        <f t="shared" si="51"/>
        <v>0</v>
      </c>
      <c r="CF35" s="561">
        <f t="shared" si="51"/>
        <v>0</v>
      </c>
      <c r="CG35" s="561">
        <f t="shared" si="51"/>
        <v>0</v>
      </c>
      <c r="CH35" s="561">
        <f t="shared" si="51"/>
        <v>0</v>
      </c>
      <c r="CI35" s="561">
        <f t="shared" si="51"/>
        <v>0</v>
      </c>
      <c r="CJ35" s="561">
        <f t="shared" si="51"/>
        <v>0</v>
      </c>
      <c r="CK35" s="561">
        <f t="shared" si="51"/>
        <v>0</v>
      </c>
      <c r="CL35" s="561">
        <f t="shared" si="51"/>
        <v>0</v>
      </c>
      <c r="CM35" s="561">
        <f t="shared" si="51"/>
        <v>0</v>
      </c>
      <c r="CN35" s="561">
        <f t="shared" si="51"/>
        <v>0</v>
      </c>
      <c r="CO35" s="561">
        <f t="shared" si="51"/>
        <v>0</v>
      </c>
      <c r="CP35" s="561">
        <f t="shared" si="51"/>
        <v>0</v>
      </c>
      <c r="CQ35" s="561">
        <f t="shared" si="51"/>
        <v>0</v>
      </c>
      <c r="CR35" s="561">
        <f t="shared" si="51"/>
        <v>0</v>
      </c>
      <c r="CS35" s="561">
        <f t="shared" si="51"/>
        <v>0</v>
      </c>
      <c r="CT35" s="561">
        <f t="shared" si="51"/>
        <v>0</v>
      </c>
      <c r="CU35" s="561">
        <f t="shared" si="51"/>
        <v>0</v>
      </c>
      <c r="CV35" s="561">
        <f t="shared" si="51"/>
        <v>0</v>
      </c>
      <c r="CW35" s="561">
        <f t="shared" si="51"/>
        <v>0</v>
      </c>
      <c r="CX35" s="561">
        <f t="shared" si="51"/>
        <v>0</v>
      </c>
      <c r="CY35" s="561">
        <f t="shared" si="51"/>
        <v>0</v>
      </c>
      <c r="CZ35" s="561">
        <f t="shared" si="51"/>
        <v>0</v>
      </c>
      <c r="DA35" s="561">
        <f t="shared" si="51"/>
        <v>0</v>
      </c>
      <c r="DC35" s="562">
        <f t="shared" si="14"/>
        <v>0</v>
      </c>
      <c r="DD35" s="562">
        <f t="shared" si="41"/>
        <v>0</v>
      </c>
      <c r="DE35" s="562">
        <f t="shared" si="42"/>
        <v>0</v>
      </c>
      <c r="DF35" s="562">
        <f t="shared" si="43"/>
        <v>0</v>
      </c>
      <c r="DG35" s="562">
        <f t="shared" si="44"/>
        <v>0</v>
      </c>
      <c r="DH35" s="562">
        <f t="shared" si="45"/>
        <v>0</v>
      </c>
      <c r="DI35" s="562">
        <f t="shared" si="46"/>
        <v>0</v>
      </c>
      <c r="DJ35" s="562">
        <f t="shared" si="47"/>
        <v>0</v>
      </c>
      <c r="DK35" s="562">
        <f t="shared" si="48"/>
        <v>0</v>
      </c>
      <c r="DL35" s="562">
        <f t="shared" si="49"/>
        <v>0</v>
      </c>
      <c r="DM35" s="562">
        <f t="shared" si="50"/>
        <v>0</v>
      </c>
      <c r="DN35" s="562">
        <f t="shared" si="16"/>
        <v>0</v>
      </c>
      <c r="DO35" s="562">
        <f t="shared" si="17"/>
        <v>0</v>
      </c>
      <c r="DP35" s="562">
        <f t="shared" si="18"/>
        <v>0</v>
      </c>
      <c r="DQ35" s="562">
        <f t="shared" si="19"/>
        <v>0</v>
      </c>
      <c r="DR35" s="562">
        <f t="shared" si="20"/>
        <v>0</v>
      </c>
      <c r="DS35" s="562">
        <f t="shared" si="21"/>
        <v>0</v>
      </c>
      <c r="DT35" s="562">
        <f t="shared" si="22"/>
        <v>0</v>
      </c>
      <c r="DU35" s="562">
        <f t="shared" si="23"/>
        <v>0</v>
      </c>
      <c r="DV35" s="562">
        <f t="shared" si="24"/>
        <v>0</v>
      </c>
      <c r="DW35" s="562">
        <f t="shared" si="25"/>
        <v>0</v>
      </c>
      <c r="DX35" s="562">
        <f t="shared" si="26"/>
        <v>0</v>
      </c>
      <c r="DY35" s="562">
        <f t="shared" si="27"/>
        <v>0</v>
      </c>
      <c r="DZ35" s="562">
        <f t="shared" si="28"/>
        <v>0</v>
      </c>
      <c r="EA35" s="562">
        <f t="shared" si="29"/>
        <v>0</v>
      </c>
      <c r="EB35" s="562">
        <f t="shared" si="30"/>
        <v>0</v>
      </c>
      <c r="EC35" s="562">
        <f t="shared" si="31"/>
        <v>0</v>
      </c>
      <c r="ED35" s="562">
        <f t="shared" si="32"/>
        <v>0</v>
      </c>
      <c r="EE35" s="562">
        <f t="shared" si="33"/>
        <v>0</v>
      </c>
      <c r="EF35" s="562">
        <f t="shared" si="34"/>
        <v>0</v>
      </c>
      <c r="EG35" s="562">
        <f t="shared" si="35"/>
        <v>0</v>
      </c>
      <c r="EH35" s="562">
        <f t="shared" si="36"/>
        <v>0</v>
      </c>
      <c r="EI35" s="562">
        <f t="shared" si="37"/>
        <v>0</v>
      </c>
      <c r="EJ35" s="562">
        <f t="shared" si="38"/>
        <v>0</v>
      </c>
      <c r="EK35" s="562">
        <f t="shared" si="39"/>
        <v>0</v>
      </c>
      <c r="EL35" s="562">
        <f t="shared" si="40"/>
        <v>0</v>
      </c>
    </row>
    <row r="36" spans="2:142" ht="9.9499999999999993" customHeight="1">
      <c r="B36" s="750">
        <f>'O3'!B36</f>
        <v>0</v>
      </c>
      <c r="C36" s="751"/>
      <c r="D36" s="751"/>
      <c r="E36" s="751"/>
      <c r="F36" s="751"/>
      <c r="G36" s="872">
        <f>'O3'!G36</f>
        <v>0</v>
      </c>
      <c r="H36" s="872"/>
      <c r="I36" s="872"/>
      <c r="J36" s="872"/>
      <c r="K36" s="872"/>
      <c r="L36" s="872"/>
      <c r="M36" s="872"/>
      <c r="N36" s="872"/>
      <c r="O36" s="872"/>
      <c r="P36" s="872"/>
      <c r="Q36" s="872"/>
      <c r="R36" s="872"/>
      <c r="S36" s="872"/>
      <c r="T36" s="872"/>
      <c r="U36" s="872"/>
      <c r="V36" s="872"/>
      <c r="W36" s="872"/>
      <c r="X36" s="872"/>
      <c r="Y36" s="872"/>
      <c r="Z36" s="872"/>
      <c r="AA36" s="872"/>
      <c r="AB36" s="872"/>
      <c r="AC36" s="755">
        <f>'O3'!AC36</f>
        <v>0</v>
      </c>
      <c r="AD36" s="755"/>
      <c r="AE36" s="755"/>
      <c r="AF36" s="755"/>
      <c r="AG36" s="755"/>
      <c r="AH36" s="895">
        <f>'O3'!AZ36</f>
        <v>0</v>
      </c>
      <c r="AI36" s="895"/>
      <c r="AJ36" s="895"/>
      <c r="AK36" s="895"/>
      <c r="AL36" s="895"/>
      <c r="AM36" s="895"/>
      <c r="AN36" s="782">
        <f t="shared" si="3"/>
        <v>0</v>
      </c>
      <c r="AO36" s="782"/>
      <c r="AP36" s="782"/>
      <c r="AQ36" s="782"/>
      <c r="AR36" s="782"/>
      <c r="AS36" s="782"/>
      <c r="AT36" s="782">
        <f t="shared" si="4"/>
        <v>0</v>
      </c>
      <c r="AU36" s="782"/>
      <c r="AV36" s="782"/>
      <c r="AW36" s="782"/>
      <c r="AX36" s="782"/>
      <c r="AY36" s="881"/>
      <c r="AZ36" s="574"/>
      <c r="BA36" s="492">
        <f t="shared" si="11"/>
        <v>0</v>
      </c>
      <c r="BB36" s="492">
        <f t="shared" si="12"/>
        <v>2</v>
      </c>
      <c r="BC36" s="492" t="str">
        <f t="shared" si="5"/>
        <v/>
      </c>
      <c r="BD36" s="492" t="str">
        <f t="shared" si="6"/>
        <v xml:space="preserve"> </v>
      </c>
      <c r="BE36" s="484"/>
      <c r="BF36" s="492">
        <f>ROUND(AN36*'O3'!BE36,2)</f>
        <v>0</v>
      </c>
      <c r="BG36" s="492">
        <f>ROUND(AT36*'O3'!BE36,2)</f>
        <v>0</v>
      </c>
      <c r="BH36" s="484">
        <f t="shared" si="7"/>
        <v>0</v>
      </c>
      <c r="BI36" s="484">
        <f>BM36-IF('O3'!BS36&lt;&gt;0,IF('O3'!BS36="C",BA36,0),ROUND(BA36*$BM$11,2))</f>
        <v>0</v>
      </c>
      <c r="BJ36" s="484">
        <f>BN36-IF('O3'!BS36="CF",BA36,0)</f>
        <v>0</v>
      </c>
      <c r="BK36" s="484">
        <f>BO36-IF('O3'!BS36="F",BA36,0)</f>
        <v>0</v>
      </c>
      <c r="BL36" s="484">
        <f t="shared" si="8"/>
        <v>0</v>
      </c>
      <c r="BM36" s="484">
        <f>IF('O3'!BS36&lt;&gt;0,IF('O3'!BS36="C",BG36,0),ROUND(BG36*$BM$11,2))</f>
        <v>0</v>
      </c>
      <c r="BN36" s="484">
        <f>IF('O3'!BS36="CF",BG36,0)</f>
        <v>0</v>
      </c>
      <c r="BO36" s="484">
        <f>IF('O3'!BS36="F",BG36,0)</f>
        <v>0</v>
      </c>
      <c r="BP36" s="572">
        <v>25</v>
      </c>
      <c r="BQ36" s="573"/>
      <c r="BR36" s="560">
        <v>0</v>
      </c>
      <c r="BS36" s="561"/>
      <c r="BT36" s="561"/>
      <c r="BU36" s="561"/>
      <c r="BV36" s="561"/>
      <c r="BW36" s="561"/>
      <c r="BX36" s="561">
        <f t="shared" si="51"/>
        <v>0</v>
      </c>
      <c r="BY36" s="561">
        <f t="shared" si="51"/>
        <v>0</v>
      </c>
      <c r="BZ36" s="561">
        <f t="shared" si="51"/>
        <v>0</v>
      </c>
      <c r="CA36" s="561">
        <f t="shared" si="51"/>
        <v>0</v>
      </c>
      <c r="CB36" s="561">
        <f t="shared" si="51"/>
        <v>0</v>
      </c>
      <c r="CC36" s="561">
        <f t="shared" si="51"/>
        <v>0</v>
      </c>
      <c r="CD36" s="561">
        <f t="shared" si="51"/>
        <v>0</v>
      </c>
      <c r="CE36" s="561">
        <f t="shared" si="51"/>
        <v>0</v>
      </c>
      <c r="CF36" s="561">
        <f t="shared" si="51"/>
        <v>0</v>
      </c>
      <c r="CG36" s="561">
        <f t="shared" si="51"/>
        <v>0</v>
      </c>
      <c r="CH36" s="561">
        <f t="shared" si="51"/>
        <v>0</v>
      </c>
      <c r="CI36" s="561">
        <f t="shared" si="51"/>
        <v>0</v>
      </c>
      <c r="CJ36" s="561">
        <f t="shared" si="51"/>
        <v>0</v>
      </c>
      <c r="CK36" s="561">
        <f t="shared" si="51"/>
        <v>0</v>
      </c>
      <c r="CL36" s="561">
        <f t="shared" si="51"/>
        <v>0</v>
      </c>
      <c r="CM36" s="561">
        <f t="shared" si="51"/>
        <v>0</v>
      </c>
      <c r="CN36" s="561">
        <f t="shared" si="51"/>
        <v>0</v>
      </c>
      <c r="CO36" s="561">
        <f t="shared" si="51"/>
        <v>0</v>
      </c>
      <c r="CP36" s="561">
        <f t="shared" si="51"/>
        <v>0</v>
      </c>
      <c r="CQ36" s="561">
        <f t="shared" si="51"/>
        <v>0</v>
      </c>
      <c r="CR36" s="561">
        <f t="shared" si="51"/>
        <v>0</v>
      </c>
      <c r="CS36" s="561">
        <f t="shared" si="51"/>
        <v>0</v>
      </c>
      <c r="CT36" s="561">
        <f t="shared" si="51"/>
        <v>0</v>
      </c>
      <c r="CU36" s="561">
        <f t="shared" si="51"/>
        <v>0</v>
      </c>
      <c r="CV36" s="561">
        <f t="shared" si="51"/>
        <v>0</v>
      </c>
      <c r="CW36" s="561">
        <f t="shared" si="51"/>
        <v>0</v>
      </c>
      <c r="CX36" s="561">
        <f t="shared" si="51"/>
        <v>0</v>
      </c>
      <c r="CY36" s="561">
        <f t="shared" si="51"/>
        <v>0</v>
      </c>
      <c r="CZ36" s="561">
        <f t="shared" si="51"/>
        <v>0</v>
      </c>
      <c r="DA36" s="561">
        <f t="shared" si="51"/>
        <v>0</v>
      </c>
      <c r="DC36" s="562">
        <f t="shared" si="14"/>
        <v>0</v>
      </c>
      <c r="DD36" s="562">
        <f t="shared" si="41"/>
        <v>0</v>
      </c>
      <c r="DE36" s="562">
        <f t="shared" si="42"/>
        <v>0</v>
      </c>
      <c r="DF36" s="562">
        <f t="shared" si="43"/>
        <v>0</v>
      </c>
      <c r="DG36" s="562">
        <f t="shared" si="44"/>
        <v>0</v>
      </c>
      <c r="DH36" s="562">
        <f t="shared" si="45"/>
        <v>0</v>
      </c>
      <c r="DI36" s="562">
        <f t="shared" si="46"/>
        <v>0</v>
      </c>
      <c r="DJ36" s="562">
        <f t="shared" si="47"/>
        <v>0</v>
      </c>
      <c r="DK36" s="562">
        <f t="shared" si="48"/>
        <v>0</v>
      </c>
      <c r="DL36" s="562">
        <f t="shared" si="49"/>
        <v>0</v>
      </c>
      <c r="DM36" s="562">
        <f t="shared" si="50"/>
        <v>0</v>
      </c>
      <c r="DN36" s="562">
        <f t="shared" si="16"/>
        <v>0</v>
      </c>
      <c r="DO36" s="562">
        <f t="shared" si="17"/>
        <v>0</v>
      </c>
      <c r="DP36" s="562">
        <f t="shared" si="18"/>
        <v>0</v>
      </c>
      <c r="DQ36" s="562">
        <f t="shared" si="19"/>
        <v>0</v>
      </c>
      <c r="DR36" s="562">
        <f t="shared" si="20"/>
        <v>0</v>
      </c>
      <c r="DS36" s="562">
        <f t="shared" si="21"/>
        <v>0</v>
      </c>
      <c r="DT36" s="562">
        <f t="shared" si="22"/>
        <v>0</v>
      </c>
      <c r="DU36" s="562">
        <f t="shared" si="23"/>
        <v>0</v>
      </c>
      <c r="DV36" s="562">
        <f t="shared" si="24"/>
        <v>0</v>
      </c>
      <c r="DW36" s="562">
        <f t="shared" si="25"/>
        <v>0</v>
      </c>
      <c r="DX36" s="562">
        <f t="shared" si="26"/>
        <v>0</v>
      </c>
      <c r="DY36" s="562">
        <f t="shared" si="27"/>
        <v>0</v>
      </c>
      <c r="DZ36" s="562">
        <f t="shared" si="28"/>
        <v>0</v>
      </c>
      <c r="EA36" s="562">
        <f t="shared" si="29"/>
        <v>0</v>
      </c>
      <c r="EB36" s="562">
        <f t="shared" si="30"/>
        <v>0</v>
      </c>
      <c r="EC36" s="562">
        <f t="shared" si="31"/>
        <v>0</v>
      </c>
      <c r="ED36" s="562">
        <f t="shared" si="32"/>
        <v>0</v>
      </c>
      <c r="EE36" s="562">
        <f t="shared" si="33"/>
        <v>0</v>
      </c>
      <c r="EF36" s="562">
        <f t="shared" si="34"/>
        <v>0</v>
      </c>
      <c r="EG36" s="562">
        <f t="shared" si="35"/>
        <v>0</v>
      </c>
      <c r="EH36" s="562">
        <f t="shared" si="36"/>
        <v>0</v>
      </c>
      <c r="EI36" s="562">
        <f t="shared" si="37"/>
        <v>0</v>
      </c>
      <c r="EJ36" s="562">
        <f t="shared" si="38"/>
        <v>0</v>
      </c>
      <c r="EK36" s="562">
        <f t="shared" si="39"/>
        <v>0</v>
      </c>
      <c r="EL36" s="562">
        <f t="shared" si="40"/>
        <v>0</v>
      </c>
    </row>
    <row r="37" spans="2:142" ht="9.9499999999999993" customHeight="1">
      <c r="B37" s="750">
        <f>'O3'!B37</f>
        <v>0</v>
      </c>
      <c r="C37" s="751"/>
      <c r="D37" s="751"/>
      <c r="E37" s="751"/>
      <c r="F37" s="751"/>
      <c r="G37" s="872">
        <f>'O3'!G37</f>
        <v>0</v>
      </c>
      <c r="H37" s="872"/>
      <c r="I37" s="872"/>
      <c r="J37" s="872"/>
      <c r="K37" s="872"/>
      <c r="L37" s="872"/>
      <c r="M37" s="872"/>
      <c r="N37" s="872"/>
      <c r="O37" s="872"/>
      <c r="P37" s="872"/>
      <c r="Q37" s="872"/>
      <c r="R37" s="872"/>
      <c r="S37" s="872"/>
      <c r="T37" s="872"/>
      <c r="U37" s="872"/>
      <c r="V37" s="872"/>
      <c r="W37" s="872"/>
      <c r="X37" s="872"/>
      <c r="Y37" s="872"/>
      <c r="Z37" s="872"/>
      <c r="AA37" s="872"/>
      <c r="AB37" s="872"/>
      <c r="AC37" s="755">
        <f>'O3'!AC37</f>
        <v>0</v>
      </c>
      <c r="AD37" s="755"/>
      <c r="AE37" s="755"/>
      <c r="AF37" s="755"/>
      <c r="AG37" s="755"/>
      <c r="AH37" s="895">
        <f>'O3'!AZ37</f>
        <v>0</v>
      </c>
      <c r="AI37" s="895"/>
      <c r="AJ37" s="895"/>
      <c r="AK37" s="895"/>
      <c r="AL37" s="895"/>
      <c r="AM37" s="895"/>
      <c r="AN37" s="782">
        <f t="shared" si="3"/>
        <v>0</v>
      </c>
      <c r="AO37" s="782"/>
      <c r="AP37" s="782"/>
      <c r="AQ37" s="782"/>
      <c r="AR37" s="782"/>
      <c r="AS37" s="782"/>
      <c r="AT37" s="782">
        <f t="shared" si="4"/>
        <v>0</v>
      </c>
      <c r="AU37" s="782"/>
      <c r="AV37" s="782"/>
      <c r="AW37" s="782"/>
      <c r="AX37" s="782"/>
      <c r="AY37" s="881"/>
      <c r="AZ37" s="574"/>
      <c r="BA37" s="492">
        <f t="shared" si="11"/>
        <v>0</v>
      </c>
      <c r="BB37" s="492">
        <f t="shared" si="12"/>
        <v>2</v>
      </c>
      <c r="BC37" s="492" t="str">
        <f t="shared" si="5"/>
        <v/>
      </c>
      <c r="BD37" s="492" t="str">
        <f t="shared" si="6"/>
        <v xml:space="preserve"> </v>
      </c>
      <c r="BE37" s="484"/>
      <c r="BF37" s="492">
        <f>ROUND(AN37*'O3'!BE37,2)</f>
        <v>0</v>
      </c>
      <c r="BG37" s="492">
        <f>ROUND(AT37*'O3'!BE37,2)</f>
        <v>0</v>
      </c>
      <c r="BH37" s="484">
        <f t="shared" si="7"/>
        <v>0</v>
      </c>
      <c r="BI37" s="484">
        <f>BM37-IF('O3'!BS37&lt;&gt;0,IF('O3'!BS37="C",BA37,0),ROUND(BA37*$BM$11,2))</f>
        <v>0</v>
      </c>
      <c r="BJ37" s="484">
        <f>BN37-IF('O3'!BS37="CF",BA37,0)</f>
        <v>0</v>
      </c>
      <c r="BK37" s="484">
        <f>BO37-IF('O3'!BS37="F",BA37,0)</f>
        <v>0</v>
      </c>
      <c r="BL37" s="484">
        <f t="shared" si="8"/>
        <v>0</v>
      </c>
      <c r="BM37" s="484">
        <f>IF('O3'!BS37&lt;&gt;0,IF('O3'!BS37="C",BG37,0),ROUND(BG37*$BM$11,2))</f>
        <v>0</v>
      </c>
      <c r="BN37" s="484">
        <f>IF('O3'!BS37="CF",BG37,0)</f>
        <v>0</v>
      </c>
      <c r="BO37" s="484">
        <f>IF('O3'!BS37="F",BG37,0)</f>
        <v>0</v>
      </c>
      <c r="BP37" s="571">
        <v>26</v>
      </c>
      <c r="BQ37" s="573"/>
      <c r="BR37" s="560">
        <v>0</v>
      </c>
      <c r="BS37" s="561"/>
      <c r="BT37" s="561"/>
      <c r="BU37" s="561"/>
      <c r="BV37" s="561"/>
      <c r="BW37" s="561"/>
      <c r="BX37" s="561">
        <f t="shared" si="51"/>
        <v>0</v>
      </c>
      <c r="BY37" s="561">
        <f t="shared" si="51"/>
        <v>0</v>
      </c>
      <c r="BZ37" s="561">
        <f t="shared" si="51"/>
        <v>0</v>
      </c>
      <c r="CA37" s="561">
        <f t="shared" si="51"/>
        <v>0</v>
      </c>
      <c r="CB37" s="561">
        <f t="shared" si="51"/>
        <v>0</v>
      </c>
      <c r="CC37" s="561">
        <f t="shared" si="51"/>
        <v>0</v>
      </c>
      <c r="CD37" s="561">
        <f t="shared" si="51"/>
        <v>0</v>
      </c>
      <c r="CE37" s="561">
        <f t="shared" si="51"/>
        <v>0</v>
      </c>
      <c r="CF37" s="561">
        <f t="shared" si="51"/>
        <v>0</v>
      </c>
      <c r="CG37" s="561">
        <f t="shared" si="51"/>
        <v>0</v>
      </c>
      <c r="CH37" s="561">
        <f t="shared" si="51"/>
        <v>0</v>
      </c>
      <c r="CI37" s="561">
        <f t="shared" si="51"/>
        <v>0</v>
      </c>
      <c r="CJ37" s="561">
        <f t="shared" si="51"/>
        <v>0</v>
      </c>
      <c r="CK37" s="561">
        <f t="shared" si="51"/>
        <v>0</v>
      </c>
      <c r="CL37" s="561">
        <f t="shared" si="51"/>
        <v>0</v>
      </c>
      <c r="CM37" s="561">
        <f t="shared" si="51"/>
        <v>0</v>
      </c>
      <c r="CN37" s="561">
        <f t="shared" si="51"/>
        <v>0</v>
      </c>
      <c r="CO37" s="561">
        <f t="shared" si="51"/>
        <v>0</v>
      </c>
      <c r="CP37" s="561">
        <f t="shared" si="51"/>
        <v>0</v>
      </c>
      <c r="CQ37" s="561">
        <f t="shared" si="51"/>
        <v>0</v>
      </c>
      <c r="CR37" s="561">
        <f t="shared" si="51"/>
        <v>0</v>
      </c>
      <c r="CS37" s="561">
        <f t="shared" si="51"/>
        <v>0</v>
      </c>
      <c r="CT37" s="561">
        <f t="shared" si="51"/>
        <v>0</v>
      </c>
      <c r="CU37" s="561">
        <f t="shared" si="51"/>
        <v>0</v>
      </c>
      <c r="CV37" s="561">
        <f t="shared" si="51"/>
        <v>0</v>
      </c>
      <c r="CW37" s="561">
        <f t="shared" si="51"/>
        <v>0</v>
      </c>
      <c r="CX37" s="561">
        <f t="shared" si="51"/>
        <v>0</v>
      </c>
      <c r="CY37" s="561">
        <f t="shared" si="51"/>
        <v>0</v>
      </c>
      <c r="CZ37" s="561">
        <f t="shared" ref="BX37:DA45" si="52">CY37</f>
        <v>0</v>
      </c>
      <c r="DA37" s="561">
        <f t="shared" si="52"/>
        <v>0</v>
      </c>
      <c r="DC37" s="562">
        <f t="shared" si="14"/>
        <v>0</v>
      </c>
      <c r="DD37" s="562">
        <f t="shared" si="41"/>
        <v>0</v>
      </c>
      <c r="DE37" s="562">
        <f t="shared" si="42"/>
        <v>0</v>
      </c>
      <c r="DF37" s="562">
        <f t="shared" si="43"/>
        <v>0</v>
      </c>
      <c r="DG37" s="562">
        <f t="shared" si="44"/>
        <v>0</v>
      </c>
      <c r="DH37" s="562">
        <f t="shared" si="45"/>
        <v>0</v>
      </c>
      <c r="DI37" s="562">
        <f t="shared" si="46"/>
        <v>0</v>
      </c>
      <c r="DJ37" s="562">
        <f t="shared" si="47"/>
        <v>0</v>
      </c>
      <c r="DK37" s="562">
        <f t="shared" si="48"/>
        <v>0</v>
      </c>
      <c r="DL37" s="562">
        <f t="shared" si="49"/>
        <v>0</v>
      </c>
      <c r="DM37" s="562">
        <f t="shared" si="50"/>
        <v>0</v>
      </c>
      <c r="DN37" s="562">
        <f t="shared" si="16"/>
        <v>0</v>
      </c>
      <c r="DO37" s="562">
        <f t="shared" si="17"/>
        <v>0</v>
      </c>
      <c r="DP37" s="562">
        <f t="shared" si="18"/>
        <v>0</v>
      </c>
      <c r="DQ37" s="562">
        <f t="shared" si="19"/>
        <v>0</v>
      </c>
      <c r="DR37" s="562">
        <f t="shared" si="20"/>
        <v>0</v>
      </c>
      <c r="DS37" s="562">
        <f t="shared" si="21"/>
        <v>0</v>
      </c>
      <c r="DT37" s="562">
        <f t="shared" si="22"/>
        <v>0</v>
      </c>
      <c r="DU37" s="562">
        <f t="shared" si="23"/>
        <v>0</v>
      </c>
      <c r="DV37" s="562">
        <f t="shared" si="24"/>
        <v>0</v>
      </c>
      <c r="DW37" s="562">
        <f t="shared" si="25"/>
        <v>0</v>
      </c>
      <c r="DX37" s="562">
        <f t="shared" si="26"/>
        <v>0</v>
      </c>
      <c r="DY37" s="562">
        <f t="shared" si="27"/>
        <v>0</v>
      </c>
      <c r="DZ37" s="562">
        <f t="shared" si="28"/>
        <v>0</v>
      </c>
      <c r="EA37" s="562">
        <f t="shared" si="29"/>
        <v>0</v>
      </c>
      <c r="EB37" s="562">
        <f t="shared" si="30"/>
        <v>0</v>
      </c>
      <c r="EC37" s="562">
        <f t="shared" si="31"/>
        <v>0</v>
      </c>
      <c r="ED37" s="562">
        <f t="shared" si="32"/>
        <v>0</v>
      </c>
      <c r="EE37" s="562">
        <f t="shared" si="33"/>
        <v>0</v>
      </c>
      <c r="EF37" s="562">
        <f t="shared" si="34"/>
        <v>0</v>
      </c>
      <c r="EG37" s="562">
        <f t="shared" si="35"/>
        <v>0</v>
      </c>
      <c r="EH37" s="562">
        <f t="shared" si="36"/>
        <v>0</v>
      </c>
      <c r="EI37" s="562">
        <f t="shared" si="37"/>
        <v>0</v>
      </c>
      <c r="EJ37" s="562">
        <f t="shared" si="38"/>
        <v>0</v>
      </c>
      <c r="EK37" s="562">
        <f t="shared" si="39"/>
        <v>0</v>
      </c>
      <c r="EL37" s="562">
        <f t="shared" si="40"/>
        <v>0</v>
      </c>
    </row>
    <row r="38" spans="2:142" ht="9.9499999999999993" customHeight="1">
      <c r="B38" s="750">
        <f>'O3'!B38</f>
        <v>0</v>
      </c>
      <c r="C38" s="751"/>
      <c r="D38" s="751"/>
      <c r="E38" s="751"/>
      <c r="F38" s="751"/>
      <c r="G38" s="872">
        <f>'O3'!G38</f>
        <v>0</v>
      </c>
      <c r="H38" s="872"/>
      <c r="I38" s="872"/>
      <c r="J38" s="872"/>
      <c r="K38" s="872"/>
      <c r="L38" s="872"/>
      <c r="M38" s="872"/>
      <c r="N38" s="872"/>
      <c r="O38" s="872"/>
      <c r="P38" s="872"/>
      <c r="Q38" s="872"/>
      <c r="R38" s="872"/>
      <c r="S38" s="872"/>
      <c r="T38" s="872"/>
      <c r="U38" s="872"/>
      <c r="V38" s="872"/>
      <c r="W38" s="872"/>
      <c r="X38" s="872"/>
      <c r="Y38" s="872"/>
      <c r="Z38" s="872"/>
      <c r="AA38" s="872"/>
      <c r="AB38" s="872"/>
      <c r="AC38" s="755">
        <f>'O3'!AC38</f>
        <v>0</v>
      </c>
      <c r="AD38" s="755"/>
      <c r="AE38" s="755"/>
      <c r="AF38" s="755"/>
      <c r="AG38" s="755"/>
      <c r="AH38" s="895">
        <f>'O3'!AZ38</f>
        <v>0</v>
      </c>
      <c r="AI38" s="895"/>
      <c r="AJ38" s="895"/>
      <c r="AK38" s="895"/>
      <c r="AL38" s="895"/>
      <c r="AM38" s="895"/>
      <c r="AN38" s="782">
        <f t="shared" si="3"/>
        <v>0</v>
      </c>
      <c r="AO38" s="782"/>
      <c r="AP38" s="782"/>
      <c r="AQ38" s="782"/>
      <c r="AR38" s="782"/>
      <c r="AS38" s="782"/>
      <c r="AT38" s="782">
        <f t="shared" si="4"/>
        <v>0</v>
      </c>
      <c r="AU38" s="782"/>
      <c r="AV38" s="782"/>
      <c r="AW38" s="782"/>
      <c r="AX38" s="782"/>
      <c r="AY38" s="881"/>
      <c r="AZ38" s="574"/>
      <c r="BA38" s="492">
        <f t="shared" si="11"/>
        <v>0</v>
      </c>
      <c r="BB38" s="492">
        <f t="shared" si="12"/>
        <v>2</v>
      </c>
      <c r="BC38" s="492" t="str">
        <f t="shared" si="5"/>
        <v/>
      </c>
      <c r="BD38" s="492" t="str">
        <f t="shared" si="6"/>
        <v xml:space="preserve"> </v>
      </c>
      <c r="BE38" s="484"/>
      <c r="BF38" s="492">
        <f>ROUND(AN38*'O3'!BE38,2)</f>
        <v>0</v>
      </c>
      <c r="BG38" s="492">
        <f>ROUND(AT38*'O3'!BE38,2)</f>
        <v>0</v>
      </c>
      <c r="BH38" s="484">
        <f t="shared" si="7"/>
        <v>0</v>
      </c>
      <c r="BI38" s="484">
        <f>BM38-IF('O3'!BS38&lt;&gt;0,IF('O3'!BS38="C",BA38,0),ROUND(BA38*$BM$11,2))</f>
        <v>0</v>
      </c>
      <c r="BJ38" s="484">
        <f>BN38-IF('O3'!BS38="CF",BA38,0)</f>
        <v>0</v>
      </c>
      <c r="BK38" s="484">
        <f>BO38-IF('O3'!BS38="F",BA38,0)</f>
        <v>0</v>
      </c>
      <c r="BL38" s="484">
        <f t="shared" si="8"/>
        <v>0</v>
      </c>
      <c r="BM38" s="484">
        <f>IF('O3'!BS38&lt;&gt;0,IF('O3'!BS38="C",BG38,0),ROUND(BG38*$BM$11,2))</f>
        <v>0</v>
      </c>
      <c r="BN38" s="484">
        <f>IF('O3'!BS38="CF",BG38,0)</f>
        <v>0</v>
      </c>
      <c r="BO38" s="484">
        <f>IF('O3'!BS38="F",BG38,0)</f>
        <v>0</v>
      </c>
      <c r="BP38" s="572">
        <v>27</v>
      </c>
      <c r="BQ38" s="573"/>
      <c r="BR38" s="560">
        <v>0</v>
      </c>
      <c r="BS38" s="561"/>
      <c r="BT38" s="561"/>
      <c r="BU38" s="561"/>
      <c r="BV38" s="561"/>
      <c r="BW38" s="561"/>
      <c r="BX38" s="561">
        <f t="shared" si="52"/>
        <v>0</v>
      </c>
      <c r="BY38" s="561">
        <f t="shared" si="52"/>
        <v>0</v>
      </c>
      <c r="BZ38" s="561">
        <f t="shared" si="52"/>
        <v>0</v>
      </c>
      <c r="CA38" s="561">
        <f t="shared" si="52"/>
        <v>0</v>
      </c>
      <c r="CB38" s="561">
        <f t="shared" si="52"/>
        <v>0</v>
      </c>
      <c r="CC38" s="561">
        <f t="shared" si="52"/>
        <v>0</v>
      </c>
      <c r="CD38" s="561">
        <f t="shared" si="52"/>
        <v>0</v>
      </c>
      <c r="CE38" s="561">
        <f t="shared" si="52"/>
        <v>0</v>
      </c>
      <c r="CF38" s="561">
        <f t="shared" si="52"/>
        <v>0</v>
      </c>
      <c r="CG38" s="561">
        <f t="shared" si="52"/>
        <v>0</v>
      </c>
      <c r="CH38" s="561">
        <f t="shared" si="52"/>
        <v>0</v>
      </c>
      <c r="CI38" s="561">
        <f t="shared" si="52"/>
        <v>0</v>
      </c>
      <c r="CJ38" s="561">
        <f t="shared" si="52"/>
        <v>0</v>
      </c>
      <c r="CK38" s="561">
        <f t="shared" si="52"/>
        <v>0</v>
      </c>
      <c r="CL38" s="561">
        <f t="shared" si="52"/>
        <v>0</v>
      </c>
      <c r="CM38" s="561">
        <f t="shared" si="52"/>
        <v>0</v>
      </c>
      <c r="CN38" s="561">
        <f t="shared" si="52"/>
        <v>0</v>
      </c>
      <c r="CO38" s="561">
        <f t="shared" si="52"/>
        <v>0</v>
      </c>
      <c r="CP38" s="561">
        <f t="shared" si="52"/>
        <v>0</v>
      </c>
      <c r="CQ38" s="561">
        <f t="shared" si="52"/>
        <v>0</v>
      </c>
      <c r="CR38" s="561">
        <f t="shared" si="52"/>
        <v>0</v>
      </c>
      <c r="CS38" s="561">
        <f t="shared" si="52"/>
        <v>0</v>
      </c>
      <c r="CT38" s="561">
        <f t="shared" si="52"/>
        <v>0</v>
      </c>
      <c r="CU38" s="561">
        <f t="shared" si="52"/>
        <v>0</v>
      </c>
      <c r="CV38" s="561">
        <f t="shared" si="52"/>
        <v>0</v>
      </c>
      <c r="CW38" s="561">
        <f t="shared" si="52"/>
        <v>0</v>
      </c>
      <c r="CX38" s="561">
        <f t="shared" si="52"/>
        <v>0</v>
      </c>
      <c r="CY38" s="561">
        <f t="shared" si="52"/>
        <v>0</v>
      </c>
      <c r="CZ38" s="561">
        <f t="shared" si="52"/>
        <v>0</v>
      </c>
      <c r="DA38" s="561">
        <f t="shared" si="52"/>
        <v>0</v>
      </c>
      <c r="DC38" s="562">
        <f t="shared" si="14"/>
        <v>0</v>
      </c>
      <c r="DD38" s="562">
        <f t="shared" si="41"/>
        <v>0</v>
      </c>
      <c r="DE38" s="562">
        <f t="shared" si="42"/>
        <v>0</v>
      </c>
      <c r="DF38" s="562">
        <f t="shared" si="43"/>
        <v>0</v>
      </c>
      <c r="DG38" s="562">
        <f t="shared" si="44"/>
        <v>0</v>
      </c>
      <c r="DH38" s="562">
        <f t="shared" si="45"/>
        <v>0</v>
      </c>
      <c r="DI38" s="562">
        <f t="shared" si="46"/>
        <v>0</v>
      </c>
      <c r="DJ38" s="562">
        <f t="shared" si="47"/>
        <v>0</v>
      </c>
      <c r="DK38" s="562">
        <f t="shared" si="48"/>
        <v>0</v>
      </c>
      <c r="DL38" s="562">
        <f t="shared" si="49"/>
        <v>0</v>
      </c>
      <c r="DM38" s="562">
        <f t="shared" si="50"/>
        <v>0</v>
      </c>
      <c r="DN38" s="562">
        <f t="shared" si="16"/>
        <v>0</v>
      </c>
      <c r="DO38" s="562">
        <f t="shared" si="17"/>
        <v>0</v>
      </c>
      <c r="DP38" s="562">
        <f t="shared" si="18"/>
        <v>0</v>
      </c>
      <c r="DQ38" s="562">
        <f t="shared" si="19"/>
        <v>0</v>
      </c>
      <c r="DR38" s="562">
        <f t="shared" si="20"/>
        <v>0</v>
      </c>
      <c r="DS38" s="562">
        <f t="shared" si="21"/>
        <v>0</v>
      </c>
      <c r="DT38" s="562">
        <f t="shared" si="22"/>
        <v>0</v>
      </c>
      <c r="DU38" s="562">
        <f t="shared" si="23"/>
        <v>0</v>
      </c>
      <c r="DV38" s="562">
        <f t="shared" si="24"/>
        <v>0</v>
      </c>
      <c r="DW38" s="562">
        <f t="shared" si="25"/>
        <v>0</v>
      </c>
      <c r="DX38" s="562">
        <f t="shared" si="26"/>
        <v>0</v>
      </c>
      <c r="DY38" s="562">
        <f t="shared" si="27"/>
        <v>0</v>
      </c>
      <c r="DZ38" s="562">
        <f t="shared" si="28"/>
        <v>0</v>
      </c>
      <c r="EA38" s="562">
        <f t="shared" si="29"/>
        <v>0</v>
      </c>
      <c r="EB38" s="562">
        <f t="shared" si="30"/>
        <v>0</v>
      </c>
      <c r="EC38" s="562">
        <f t="shared" si="31"/>
        <v>0</v>
      </c>
      <c r="ED38" s="562">
        <f t="shared" si="32"/>
        <v>0</v>
      </c>
      <c r="EE38" s="562">
        <f t="shared" si="33"/>
        <v>0</v>
      </c>
      <c r="EF38" s="562">
        <f t="shared" si="34"/>
        <v>0</v>
      </c>
      <c r="EG38" s="562">
        <f t="shared" si="35"/>
        <v>0</v>
      </c>
      <c r="EH38" s="562">
        <f t="shared" si="36"/>
        <v>0</v>
      </c>
      <c r="EI38" s="562">
        <f t="shared" si="37"/>
        <v>0</v>
      </c>
      <c r="EJ38" s="562">
        <f t="shared" si="38"/>
        <v>0</v>
      </c>
      <c r="EK38" s="562">
        <f t="shared" si="39"/>
        <v>0</v>
      </c>
      <c r="EL38" s="562">
        <f t="shared" si="40"/>
        <v>0</v>
      </c>
    </row>
    <row r="39" spans="2:142" ht="9.9499999999999993" customHeight="1">
      <c r="B39" s="750">
        <f>'O3'!B39</f>
        <v>0</v>
      </c>
      <c r="C39" s="751"/>
      <c r="D39" s="751"/>
      <c r="E39" s="751"/>
      <c r="F39" s="751"/>
      <c r="G39" s="872">
        <f>'O3'!G39</f>
        <v>0</v>
      </c>
      <c r="H39" s="872"/>
      <c r="I39" s="872"/>
      <c r="J39" s="872"/>
      <c r="K39" s="872"/>
      <c r="L39" s="872"/>
      <c r="M39" s="872"/>
      <c r="N39" s="872"/>
      <c r="O39" s="872"/>
      <c r="P39" s="872"/>
      <c r="Q39" s="872"/>
      <c r="R39" s="872"/>
      <c r="S39" s="872"/>
      <c r="T39" s="872"/>
      <c r="U39" s="872"/>
      <c r="V39" s="872"/>
      <c r="W39" s="872"/>
      <c r="X39" s="872"/>
      <c r="Y39" s="872"/>
      <c r="Z39" s="872"/>
      <c r="AA39" s="872"/>
      <c r="AB39" s="872"/>
      <c r="AC39" s="755">
        <f>'O3'!AC39</f>
        <v>0</v>
      </c>
      <c r="AD39" s="755"/>
      <c r="AE39" s="755"/>
      <c r="AF39" s="755"/>
      <c r="AG39" s="755"/>
      <c r="AH39" s="895">
        <f>'O3'!AZ39</f>
        <v>0</v>
      </c>
      <c r="AI39" s="895"/>
      <c r="AJ39" s="895"/>
      <c r="AK39" s="895"/>
      <c r="AL39" s="895"/>
      <c r="AM39" s="895"/>
      <c r="AN39" s="782">
        <f t="shared" si="3"/>
        <v>0</v>
      </c>
      <c r="AO39" s="782"/>
      <c r="AP39" s="782"/>
      <c r="AQ39" s="782"/>
      <c r="AR39" s="782"/>
      <c r="AS39" s="782"/>
      <c r="AT39" s="782">
        <f t="shared" si="4"/>
        <v>0</v>
      </c>
      <c r="AU39" s="782"/>
      <c r="AV39" s="782"/>
      <c r="AW39" s="782"/>
      <c r="AX39" s="782"/>
      <c r="AY39" s="881"/>
      <c r="AZ39" s="574"/>
      <c r="BA39" s="492">
        <f t="shared" si="11"/>
        <v>0</v>
      </c>
      <c r="BB39" s="492">
        <f t="shared" si="12"/>
        <v>2</v>
      </c>
      <c r="BC39" s="492" t="str">
        <f t="shared" si="5"/>
        <v/>
      </c>
      <c r="BD39" s="492" t="str">
        <f t="shared" si="6"/>
        <v xml:space="preserve"> </v>
      </c>
      <c r="BE39" s="484"/>
      <c r="BF39" s="492">
        <f>ROUND(AN39*'O3'!BE39,2)</f>
        <v>0</v>
      </c>
      <c r="BG39" s="492">
        <f>ROUND(AT39*'O3'!BE39,2)</f>
        <v>0</v>
      </c>
      <c r="BH39" s="484">
        <f t="shared" si="7"/>
        <v>0</v>
      </c>
      <c r="BI39" s="484">
        <f>BM39-IF('O3'!BS39&lt;&gt;0,IF('O3'!BS39="C",BA39,0),ROUND(BA39*$BM$11,2))</f>
        <v>0</v>
      </c>
      <c r="BJ39" s="484">
        <f>BN39-IF('O3'!BS39="CF",BA39,0)</f>
        <v>0</v>
      </c>
      <c r="BK39" s="484">
        <f>BO39-IF('O3'!BS39="F",BA39,0)</f>
        <v>0</v>
      </c>
      <c r="BL39" s="484">
        <f t="shared" si="8"/>
        <v>0</v>
      </c>
      <c r="BM39" s="484">
        <f>IF('O3'!BS39&lt;&gt;0,IF('O3'!BS39="C",BG39,0),ROUND(BG39*$BM$11,2))</f>
        <v>0</v>
      </c>
      <c r="BN39" s="484">
        <f>IF('O3'!BS39="CF",BG39,0)</f>
        <v>0</v>
      </c>
      <c r="BO39" s="484">
        <f>IF('O3'!BS39="F",BG39,0)</f>
        <v>0</v>
      </c>
      <c r="BP39" s="571">
        <v>28</v>
      </c>
      <c r="BQ39" s="573"/>
      <c r="BR39" s="560">
        <v>0</v>
      </c>
      <c r="BS39" s="561"/>
      <c r="BT39" s="561"/>
      <c r="BU39" s="561"/>
      <c r="BV39" s="561"/>
      <c r="BW39" s="561"/>
      <c r="BX39" s="561">
        <f t="shared" si="52"/>
        <v>0</v>
      </c>
      <c r="BY39" s="561">
        <f t="shared" si="52"/>
        <v>0</v>
      </c>
      <c r="BZ39" s="561">
        <f t="shared" si="52"/>
        <v>0</v>
      </c>
      <c r="CA39" s="561">
        <f t="shared" si="52"/>
        <v>0</v>
      </c>
      <c r="CB39" s="561">
        <f t="shared" si="52"/>
        <v>0</v>
      </c>
      <c r="CC39" s="561">
        <f t="shared" si="52"/>
        <v>0</v>
      </c>
      <c r="CD39" s="561">
        <f t="shared" si="52"/>
        <v>0</v>
      </c>
      <c r="CE39" s="561">
        <f t="shared" si="52"/>
        <v>0</v>
      </c>
      <c r="CF39" s="561">
        <f t="shared" si="52"/>
        <v>0</v>
      </c>
      <c r="CG39" s="561">
        <f t="shared" si="52"/>
        <v>0</v>
      </c>
      <c r="CH39" s="561">
        <f t="shared" si="52"/>
        <v>0</v>
      </c>
      <c r="CI39" s="561">
        <f t="shared" si="52"/>
        <v>0</v>
      </c>
      <c r="CJ39" s="561">
        <f t="shared" si="52"/>
        <v>0</v>
      </c>
      <c r="CK39" s="561">
        <f t="shared" si="52"/>
        <v>0</v>
      </c>
      <c r="CL39" s="561">
        <f t="shared" si="52"/>
        <v>0</v>
      </c>
      <c r="CM39" s="561">
        <f t="shared" si="52"/>
        <v>0</v>
      </c>
      <c r="CN39" s="561">
        <f t="shared" si="52"/>
        <v>0</v>
      </c>
      <c r="CO39" s="561">
        <f t="shared" si="52"/>
        <v>0</v>
      </c>
      <c r="CP39" s="561">
        <f t="shared" si="52"/>
        <v>0</v>
      </c>
      <c r="CQ39" s="561">
        <f t="shared" si="52"/>
        <v>0</v>
      </c>
      <c r="CR39" s="561">
        <f t="shared" si="52"/>
        <v>0</v>
      </c>
      <c r="CS39" s="561">
        <f t="shared" si="52"/>
        <v>0</v>
      </c>
      <c r="CT39" s="561">
        <f t="shared" si="52"/>
        <v>0</v>
      </c>
      <c r="CU39" s="561">
        <f t="shared" si="52"/>
        <v>0</v>
      </c>
      <c r="CV39" s="561">
        <f t="shared" si="52"/>
        <v>0</v>
      </c>
      <c r="CW39" s="561">
        <f t="shared" si="52"/>
        <v>0</v>
      </c>
      <c r="CX39" s="561">
        <f t="shared" si="52"/>
        <v>0</v>
      </c>
      <c r="CY39" s="561">
        <f t="shared" si="52"/>
        <v>0</v>
      </c>
      <c r="CZ39" s="561">
        <f t="shared" si="52"/>
        <v>0</v>
      </c>
      <c r="DA39" s="561">
        <f t="shared" si="52"/>
        <v>0</v>
      </c>
      <c r="DC39" s="562">
        <f t="shared" si="14"/>
        <v>0</v>
      </c>
      <c r="DD39" s="562">
        <f t="shared" si="41"/>
        <v>0</v>
      </c>
      <c r="DE39" s="562">
        <f t="shared" si="42"/>
        <v>0</v>
      </c>
      <c r="DF39" s="562">
        <f t="shared" si="43"/>
        <v>0</v>
      </c>
      <c r="DG39" s="562">
        <f t="shared" si="44"/>
        <v>0</v>
      </c>
      <c r="DH39" s="562">
        <f t="shared" si="45"/>
        <v>0</v>
      </c>
      <c r="DI39" s="562">
        <f t="shared" si="46"/>
        <v>0</v>
      </c>
      <c r="DJ39" s="562">
        <f t="shared" si="47"/>
        <v>0</v>
      </c>
      <c r="DK39" s="562">
        <f t="shared" si="48"/>
        <v>0</v>
      </c>
      <c r="DL39" s="562">
        <f t="shared" si="49"/>
        <v>0</v>
      </c>
      <c r="DM39" s="562">
        <f t="shared" si="50"/>
        <v>0</v>
      </c>
      <c r="DN39" s="562">
        <f t="shared" si="16"/>
        <v>0</v>
      </c>
      <c r="DO39" s="562">
        <f t="shared" si="17"/>
        <v>0</v>
      </c>
      <c r="DP39" s="562">
        <f t="shared" si="18"/>
        <v>0</v>
      </c>
      <c r="DQ39" s="562">
        <f t="shared" si="19"/>
        <v>0</v>
      </c>
      <c r="DR39" s="562">
        <f t="shared" si="20"/>
        <v>0</v>
      </c>
      <c r="DS39" s="562">
        <f t="shared" si="21"/>
        <v>0</v>
      </c>
      <c r="DT39" s="562">
        <f t="shared" si="22"/>
        <v>0</v>
      </c>
      <c r="DU39" s="562">
        <f t="shared" si="23"/>
        <v>0</v>
      </c>
      <c r="DV39" s="562">
        <f t="shared" si="24"/>
        <v>0</v>
      </c>
      <c r="DW39" s="562">
        <f t="shared" si="25"/>
        <v>0</v>
      </c>
      <c r="DX39" s="562">
        <f t="shared" si="26"/>
        <v>0</v>
      </c>
      <c r="DY39" s="562">
        <f t="shared" si="27"/>
        <v>0</v>
      </c>
      <c r="DZ39" s="562">
        <f t="shared" si="28"/>
        <v>0</v>
      </c>
      <c r="EA39" s="562">
        <f t="shared" si="29"/>
        <v>0</v>
      </c>
      <c r="EB39" s="562">
        <f t="shared" si="30"/>
        <v>0</v>
      </c>
      <c r="EC39" s="562">
        <f t="shared" si="31"/>
        <v>0</v>
      </c>
      <c r="ED39" s="562">
        <f t="shared" si="32"/>
        <v>0</v>
      </c>
      <c r="EE39" s="562">
        <f t="shared" si="33"/>
        <v>0</v>
      </c>
      <c r="EF39" s="562">
        <f t="shared" si="34"/>
        <v>0</v>
      </c>
      <c r="EG39" s="562">
        <f t="shared" si="35"/>
        <v>0</v>
      </c>
      <c r="EH39" s="562">
        <f t="shared" si="36"/>
        <v>0</v>
      </c>
      <c r="EI39" s="562">
        <f t="shared" si="37"/>
        <v>0</v>
      </c>
      <c r="EJ39" s="562">
        <f t="shared" si="38"/>
        <v>0</v>
      </c>
      <c r="EK39" s="562">
        <f t="shared" si="39"/>
        <v>0</v>
      </c>
      <c r="EL39" s="562">
        <f t="shared" si="40"/>
        <v>0</v>
      </c>
    </row>
    <row r="40" spans="2:142" ht="9.9499999999999993" customHeight="1">
      <c r="B40" s="750">
        <f>'O3'!B40</f>
        <v>0</v>
      </c>
      <c r="C40" s="751"/>
      <c r="D40" s="751"/>
      <c r="E40" s="751"/>
      <c r="F40" s="751"/>
      <c r="G40" s="872">
        <f>'O3'!G40</f>
        <v>0</v>
      </c>
      <c r="H40" s="872"/>
      <c r="I40" s="872"/>
      <c r="J40" s="872"/>
      <c r="K40" s="872"/>
      <c r="L40" s="872"/>
      <c r="M40" s="872"/>
      <c r="N40" s="872"/>
      <c r="O40" s="872"/>
      <c r="P40" s="872"/>
      <c r="Q40" s="872"/>
      <c r="R40" s="872"/>
      <c r="S40" s="872"/>
      <c r="T40" s="872"/>
      <c r="U40" s="872"/>
      <c r="V40" s="872"/>
      <c r="W40" s="872"/>
      <c r="X40" s="872"/>
      <c r="Y40" s="872"/>
      <c r="Z40" s="872"/>
      <c r="AA40" s="872"/>
      <c r="AB40" s="872"/>
      <c r="AC40" s="755">
        <f>'O3'!AC40</f>
        <v>0</v>
      </c>
      <c r="AD40" s="755"/>
      <c r="AE40" s="755"/>
      <c r="AF40" s="755"/>
      <c r="AG40" s="755"/>
      <c r="AH40" s="895">
        <f>'O3'!AZ40</f>
        <v>0</v>
      </c>
      <c r="AI40" s="895"/>
      <c r="AJ40" s="895"/>
      <c r="AK40" s="895"/>
      <c r="AL40" s="895"/>
      <c r="AM40" s="895"/>
      <c r="AN40" s="782">
        <f t="shared" si="3"/>
        <v>0</v>
      </c>
      <c r="AO40" s="782"/>
      <c r="AP40" s="782"/>
      <c r="AQ40" s="782"/>
      <c r="AR40" s="782"/>
      <c r="AS40" s="782"/>
      <c r="AT40" s="782">
        <f t="shared" si="4"/>
        <v>0</v>
      </c>
      <c r="AU40" s="782"/>
      <c r="AV40" s="782"/>
      <c r="AW40" s="782"/>
      <c r="AX40" s="782"/>
      <c r="AY40" s="881"/>
      <c r="AZ40" s="574"/>
      <c r="BA40" s="492">
        <f t="shared" si="11"/>
        <v>0</v>
      </c>
      <c r="BB40" s="492">
        <f t="shared" si="12"/>
        <v>2</v>
      </c>
      <c r="BC40" s="492" t="str">
        <f t="shared" si="5"/>
        <v/>
      </c>
      <c r="BD40" s="492" t="str">
        <f t="shared" si="6"/>
        <v xml:space="preserve"> </v>
      </c>
      <c r="BE40" s="484"/>
      <c r="BF40" s="492">
        <f>ROUND(AN40*'O3'!BE40,2)</f>
        <v>0</v>
      </c>
      <c r="BG40" s="492">
        <f>ROUND(AT40*'O3'!BE40,2)</f>
        <v>0</v>
      </c>
      <c r="BH40" s="484">
        <f t="shared" si="7"/>
        <v>0</v>
      </c>
      <c r="BI40" s="484">
        <f>BM40-IF('O3'!BS40&lt;&gt;0,IF('O3'!BS40="C",BA40,0),ROUND(BA40*$BM$11,2))</f>
        <v>0</v>
      </c>
      <c r="BJ40" s="484">
        <f>BN40-IF('O3'!BS40="CF",BA40,0)</f>
        <v>0</v>
      </c>
      <c r="BK40" s="484">
        <f>BO40-IF('O3'!BS40="F",BA40,0)</f>
        <v>0</v>
      </c>
      <c r="BL40" s="484">
        <f t="shared" si="8"/>
        <v>0</v>
      </c>
      <c r="BM40" s="484">
        <f>IF('O3'!BS40&lt;&gt;0,IF('O3'!BS40="C",BG40,0),ROUND(BG40*$BM$11,2))</f>
        <v>0</v>
      </c>
      <c r="BN40" s="484">
        <f>IF('O3'!BS40="CF",BG40,0)</f>
        <v>0</v>
      </c>
      <c r="BO40" s="484">
        <f>IF('O3'!BS40="F",BG40,0)</f>
        <v>0</v>
      </c>
      <c r="BP40" s="572">
        <v>29</v>
      </c>
      <c r="BQ40" s="573"/>
      <c r="BR40" s="560">
        <v>0</v>
      </c>
      <c r="BS40" s="561"/>
      <c r="BT40" s="561"/>
      <c r="BU40" s="561"/>
      <c r="BV40" s="561"/>
      <c r="BW40" s="561"/>
      <c r="BX40" s="561">
        <f t="shared" si="52"/>
        <v>0</v>
      </c>
      <c r="BY40" s="561">
        <f t="shared" si="52"/>
        <v>0</v>
      </c>
      <c r="BZ40" s="561">
        <f t="shared" si="52"/>
        <v>0</v>
      </c>
      <c r="CA40" s="561">
        <f t="shared" si="52"/>
        <v>0</v>
      </c>
      <c r="CB40" s="561">
        <f t="shared" si="52"/>
        <v>0</v>
      </c>
      <c r="CC40" s="561">
        <f t="shared" si="52"/>
        <v>0</v>
      </c>
      <c r="CD40" s="561">
        <f t="shared" si="52"/>
        <v>0</v>
      </c>
      <c r="CE40" s="561">
        <f t="shared" si="52"/>
        <v>0</v>
      </c>
      <c r="CF40" s="561">
        <f t="shared" si="52"/>
        <v>0</v>
      </c>
      <c r="CG40" s="561">
        <f t="shared" si="52"/>
        <v>0</v>
      </c>
      <c r="CH40" s="561">
        <f t="shared" si="52"/>
        <v>0</v>
      </c>
      <c r="CI40" s="561">
        <f t="shared" si="52"/>
        <v>0</v>
      </c>
      <c r="CJ40" s="561">
        <f t="shared" si="52"/>
        <v>0</v>
      </c>
      <c r="CK40" s="561">
        <f t="shared" si="52"/>
        <v>0</v>
      </c>
      <c r="CL40" s="561">
        <f t="shared" si="52"/>
        <v>0</v>
      </c>
      <c r="CM40" s="561">
        <f t="shared" si="52"/>
        <v>0</v>
      </c>
      <c r="CN40" s="561">
        <f t="shared" si="52"/>
        <v>0</v>
      </c>
      <c r="CO40" s="561">
        <f t="shared" si="52"/>
        <v>0</v>
      </c>
      <c r="CP40" s="561">
        <f t="shared" si="52"/>
        <v>0</v>
      </c>
      <c r="CQ40" s="561">
        <f t="shared" si="52"/>
        <v>0</v>
      </c>
      <c r="CR40" s="561">
        <f t="shared" si="52"/>
        <v>0</v>
      </c>
      <c r="CS40" s="561">
        <f t="shared" si="52"/>
        <v>0</v>
      </c>
      <c r="CT40" s="561">
        <f t="shared" si="52"/>
        <v>0</v>
      </c>
      <c r="CU40" s="561">
        <f t="shared" si="52"/>
        <v>0</v>
      </c>
      <c r="CV40" s="561">
        <f t="shared" si="52"/>
        <v>0</v>
      </c>
      <c r="CW40" s="561">
        <f t="shared" si="52"/>
        <v>0</v>
      </c>
      <c r="CX40" s="561">
        <f t="shared" si="52"/>
        <v>0</v>
      </c>
      <c r="CY40" s="561">
        <f t="shared" si="52"/>
        <v>0</v>
      </c>
      <c r="CZ40" s="561">
        <f t="shared" si="52"/>
        <v>0</v>
      </c>
      <c r="DA40" s="561">
        <f t="shared" si="52"/>
        <v>0</v>
      </c>
      <c r="DC40" s="562">
        <f t="shared" si="14"/>
        <v>0</v>
      </c>
      <c r="DD40" s="562">
        <f t="shared" si="41"/>
        <v>0</v>
      </c>
      <c r="DE40" s="562">
        <f t="shared" si="42"/>
        <v>0</v>
      </c>
      <c r="DF40" s="562">
        <f t="shared" si="43"/>
        <v>0</v>
      </c>
      <c r="DG40" s="562">
        <f t="shared" si="44"/>
        <v>0</v>
      </c>
      <c r="DH40" s="562">
        <f t="shared" si="45"/>
        <v>0</v>
      </c>
      <c r="DI40" s="562">
        <f t="shared" si="46"/>
        <v>0</v>
      </c>
      <c r="DJ40" s="562">
        <f t="shared" si="47"/>
        <v>0</v>
      </c>
      <c r="DK40" s="562">
        <f t="shared" si="48"/>
        <v>0</v>
      </c>
      <c r="DL40" s="562">
        <f t="shared" si="49"/>
        <v>0</v>
      </c>
      <c r="DM40" s="562">
        <f t="shared" si="50"/>
        <v>0</v>
      </c>
      <c r="DN40" s="562">
        <f t="shared" si="16"/>
        <v>0</v>
      </c>
      <c r="DO40" s="562">
        <f t="shared" si="17"/>
        <v>0</v>
      </c>
      <c r="DP40" s="562">
        <f t="shared" si="18"/>
        <v>0</v>
      </c>
      <c r="DQ40" s="562">
        <f t="shared" si="19"/>
        <v>0</v>
      </c>
      <c r="DR40" s="562">
        <f t="shared" si="20"/>
        <v>0</v>
      </c>
      <c r="DS40" s="562">
        <f t="shared" si="21"/>
        <v>0</v>
      </c>
      <c r="DT40" s="562">
        <f t="shared" si="22"/>
        <v>0</v>
      </c>
      <c r="DU40" s="562">
        <f t="shared" si="23"/>
        <v>0</v>
      </c>
      <c r="DV40" s="562">
        <f t="shared" si="24"/>
        <v>0</v>
      </c>
      <c r="DW40" s="562">
        <f t="shared" si="25"/>
        <v>0</v>
      </c>
      <c r="DX40" s="562">
        <f t="shared" si="26"/>
        <v>0</v>
      </c>
      <c r="DY40" s="562">
        <f t="shared" si="27"/>
        <v>0</v>
      </c>
      <c r="DZ40" s="562">
        <f t="shared" si="28"/>
        <v>0</v>
      </c>
      <c r="EA40" s="562">
        <f t="shared" si="29"/>
        <v>0</v>
      </c>
      <c r="EB40" s="562">
        <f t="shared" si="30"/>
        <v>0</v>
      </c>
      <c r="EC40" s="562">
        <f t="shared" si="31"/>
        <v>0</v>
      </c>
      <c r="ED40" s="562">
        <f t="shared" si="32"/>
        <v>0</v>
      </c>
      <c r="EE40" s="562">
        <f t="shared" si="33"/>
        <v>0</v>
      </c>
      <c r="EF40" s="562">
        <f t="shared" si="34"/>
        <v>0</v>
      </c>
      <c r="EG40" s="562">
        <f t="shared" si="35"/>
        <v>0</v>
      </c>
      <c r="EH40" s="562">
        <f t="shared" si="36"/>
        <v>0</v>
      </c>
      <c r="EI40" s="562">
        <f t="shared" si="37"/>
        <v>0</v>
      </c>
      <c r="EJ40" s="562">
        <f t="shared" si="38"/>
        <v>0</v>
      </c>
      <c r="EK40" s="562">
        <f t="shared" si="39"/>
        <v>0</v>
      </c>
      <c r="EL40" s="562">
        <f t="shared" si="40"/>
        <v>0</v>
      </c>
    </row>
    <row r="41" spans="2:142" ht="9.9499999999999993" customHeight="1">
      <c r="B41" s="750">
        <f>'O3'!B41</f>
        <v>0</v>
      </c>
      <c r="C41" s="751"/>
      <c r="D41" s="751"/>
      <c r="E41" s="751"/>
      <c r="F41" s="751"/>
      <c r="G41" s="872">
        <f>'O3'!G41</f>
        <v>0</v>
      </c>
      <c r="H41" s="872"/>
      <c r="I41" s="872"/>
      <c r="J41" s="872"/>
      <c r="K41" s="872"/>
      <c r="L41" s="872"/>
      <c r="M41" s="872"/>
      <c r="N41" s="872"/>
      <c r="O41" s="872"/>
      <c r="P41" s="872"/>
      <c r="Q41" s="872"/>
      <c r="R41" s="872"/>
      <c r="S41" s="872"/>
      <c r="T41" s="872"/>
      <c r="U41" s="872"/>
      <c r="V41" s="872"/>
      <c r="W41" s="872"/>
      <c r="X41" s="872"/>
      <c r="Y41" s="872"/>
      <c r="Z41" s="872"/>
      <c r="AA41" s="872"/>
      <c r="AB41" s="872"/>
      <c r="AC41" s="755">
        <f>'O3'!AC41</f>
        <v>0</v>
      </c>
      <c r="AD41" s="755"/>
      <c r="AE41" s="755"/>
      <c r="AF41" s="755"/>
      <c r="AG41" s="755"/>
      <c r="AH41" s="895">
        <f>'O3'!AZ41</f>
        <v>0</v>
      </c>
      <c r="AI41" s="895"/>
      <c r="AJ41" s="895"/>
      <c r="AK41" s="895"/>
      <c r="AL41" s="895"/>
      <c r="AM41" s="895"/>
      <c r="AN41" s="782">
        <f t="shared" si="3"/>
        <v>0</v>
      </c>
      <c r="AO41" s="782"/>
      <c r="AP41" s="782"/>
      <c r="AQ41" s="782"/>
      <c r="AR41" s="782"/>
      <c r="AS41" s="782"/>
      <c r="AT41" s="782">
        <f t="shared" si="4"/>
        <v>0</v>
      </c>
      <c r="AU41" s="782"/>
      <c r="AV41" s="782"/>
      <c r="AW41" s="782"/>
      <c r="AX41" s="782"/>
      <c r="AY41" s="881"/>
      <c r="AZ41" s="574"/>
      <c r="BA41" s="492">
        <f t="shared" si="11"/>
        <v>0</v>
      </c>
      <c r="BB41" s="492">
        <f t="shared" si="12"/>
        <v>2</v>
      </c>
      <c r="BC41" s="492" t="str">
        <f t="shared" si="5"/>
        <v/>
      </c>
      <c r="BD41" s="492" t="str">
        <f t="shared" si="6"/>
        <v xml:space="preserve"> </v>
      </c>
      <c r="BE41" s="484"/>
      <c r="BF41" s="492">
        <f>ROUND(AN41*'O3'!BE41,2)</f>
        <v>0</v>
      </c>
      <c r="BG41" s="492">
        <f>ROUND(AT41*'O3'!BE41,2)</f>
        <v>0</v>
      </c>
      <c r="BH41" s="484">
        <f t="shared" si="7"/>
        <v>0</v>
      </c>
      <c r="BI41" s="484">
        <f>BM41-IF('O3'!BS41&lt;&gt;0,IF('O3'!BS41="C",BA41,0),ROUND(BA41*$BM$11,2))</f>
        <v>0</v>
      </c>
      <c r="BJ41" s="484">
        <f>BN41-IF('O3'!BS41="CF",BA41,0)</f>
        <v>0</v>
      </c>
      <c r="BK41" s="484">
        <f>BO41-IF('O3'!BS41="F",BA41,0)</f>
        <v>0</v>
      </c>
      <c r="BL41" s="484">
        <f t="shared" si="8"/>
        <v>0</v>
      </c>
      <c r="BM41" s="484">
        <f>IF('O3'!BS41&lt;&gt;0,IF('O3'!BS41="C",BG41,0),ROUND(BG41*$BM$11,2))</f>
        <v>0</v>
      </c>
      <c r="BN41" s="484">
        <f>IF('O3'!BS41="CF",BG41,0)</f>
        <v>0</v>
      </c>
      <c r="BO41" s="484">
        <f>IF('O3'!BS41="F",BG41,0)</f>
        <v>0</v>
      </c>
      <c r="BP41" s="571">
        <v>30</v>
      </c>
      <c r="BQ41" s="573"/>
      <c r="BR41" s="560">
        <v>0</v>
      </c>
      <c r="BS41" s="561"/>
      <c r="BT41" s="561"/>
      <c r="BU41" s="561"/>
      <c r="BV41" s="561"/>
      <c r="BW41" s="561"/>
      <c r="BX41" s="561">
        <f t="shared" si="52"/>
        <v>0</v>
      </c>
      <c r="BY41" s="561">
        <f t="shared" si="52"/>
        <v>0</v>
      </c>
      <c r="BZ41" s="561">
        <f t="shared" si="52"/>
        <v>0</v>
      </c>
      <c r="CA41" s="561">
        <f t="shared" si="52"/>
        <v>0</v>
      </c>
      <c r="CB41" s="561">
        <f t="shared" si="52"/>
        <v>0</v>
      </c>
      <c r="CC41" s="561">
        <f t="shared" si="52"/>
        <v>0</v>
      </c>
      <c r="CD41" s="561">
        <f t="shared" si="52"/>
        <v>0</v>
      </c>
      <c r="CE41" s="561">
        <f t="shared" si="52"/>
        <v>0</v>
      </c>
      <c r="CF41" s="561">
        <f t="shared" si="52"/>
        <v>0</v>
      </c>
      <c r="CG41" s="561">
        <f t="shared" si="52"/>
        <v>0</v>
      </c>
      <c r="CH41" s="561">
        <f t="shared" si="52"/>
        <v>0</v>
      </c>
      <c r="CI41" s="561">
        <f t="shared" si="52"/>
        <v>0</v>
      </c>
      <c r="CJ41" s="561">
        <f t="shared" si="52"/>
        <v>0</v>
      </c>
      <c r="CK41" s="561">
        <f t="shared" si="52"/>
        <v>0</v>
      </c>
      <c r="CL41" s="561">
        <f t="shared" si="52"/>
        <v>0</v>
      </c>
      <c r="CM41" s="561">
        <f t="shared" si="52"/>
        <v>0</v>
      </c>
      <c r="CN41" s="561">
        <f t="shared" si="52"/>
        <v>0</v>
      </c>
      <c r="CO41" s="561">
        <f t="shared" si="52"/>
        <v>0</v>
      </c>
      <c r="CP41" s="561">
        <f t="shared" si="52"/>
        <v>0</v>
      </c>
      <c r="CQ41" s="561">
        <f t="shared" si="52"/>
        <v>0</v>
      </c>
      <c r="CR41" s="561">
        <f t="shared" si="52"/>
        <v>0</v>
      </c>
      <c r="CS41" s="561">
        <f t="shared" si="52"/>
        <v>0</v>
      </c>
      <c r="CT41" s="561">
        <f t="shared" si="52"/>
        <v>0</v>
      </c>
      <c r="CU41" s="561">
        <f t="shared" si="52"/>
        <v>0</v>
      </c>
      <c r="CV41" s="561">
        <f t="shared" si="52"/>
        <v>0</v>
      </c>
      <c r="CW41" s="561">
        <f t="shared" si="52"/>
        <v>0</v>
      </c>
      <c r="CX41" s="561">
        <f t="shared" si="52"/>
        <v>0</v>
      </c>
      <c r="CY41" s="561">
        <f t="shared" si="52"/>
        <v>0</v>
      </c>
      <c r="CZ41" s="561">
        <f t="shared" si="52"/>
        <v>0</v>
      </c>
      <c r="DA41" s="561">
        <f t="shared" si="52"/>
        <v>0</v>
      </c>
      <c r="DC41" s="562">
        <f t="shared" si="14"/>
        <v>0</v>
      </c>
      <c r="DD41" s="562">
        <f t="shared" si="41"/>
        <v>0</v>
      </c>
      <c r="DE41" s="562">
        <f t="shared" si="42"/>
        <v>0</v>
      </c>
      <c r="DF41" s="562">
        <f t="shared" si="43"/>
        <v>0</v>
      </c>
      <c r="DG41" s="562">
        <f t="shared" si="44"/>
        <v>0</v>
      </c>
      <c r="DH41" s="562">
        <f t="shared" si="45"/>
        <v>0</v>
      </c>
      <c r="DI41" s="562">
        <f t="shared" si="46"/>
        <v>0</v>
      </c>
      <c r="DJ41" s="562">
        <f t="shared" si="47"/>
        <v>0</v>
      </c>
      <c r="DK41" s="562">
        <f t="shared" si="48"/>
        <v>0</v>
      </c>
      <c r="DL41" s="562">
        <f t="shared" si="49"/>
        <v>0</v>
      </c>
      <c r="DM41" s="562">
        <f t="shared" si="50"/>
        <v>0</v>
      </c>
      <c r="DN41" s="562">
        <f t="shared" si="16"/>
        <v>0</v>
      </c>
      <c r="DO41" s="562">
        <f t="shared" si="17"/>
        <v>0</v>
      </c>
      <c r="DP41" s="562">
        <f t="shared" si="18"/>
        <v>0</v>
      </c>
      <c r="DQ41" s="562">
        <f t="shared" si="19"/>
        <v>0</v>
      </c>
      <c r="DR41" s="562">
        <f t="shared" si="20"/>
        <v>0</v>
      </c>
      <c r="DS41" s="562">
        <f t="shared" si="21"/>
        <v>0</v>
      </c>
      <c r="DT41" s="562">
        <f t="shared" si="22"/>
        <v>0</v>
      </c>
      <c r="DU41" s="562">
        <f t="shared" si="23"/>
        <v>0</v>
      </c>
      <c r="DV41" s="562">
        <f t="shared" si="24"/>
        <v>0</v>
      </c>
      <c r="DW41" s="562">
        <f t="shared" si="25"/>
        <v>0</v>
      </c>
      <c r="DX41" s="562">
        <f t="shared" si="26"/>
        <v>0</v>
      </c>
      <c r="DY41" s="562">
        <f t="shared" si="27"/>
        <v>0</v>
      </c>
      <c r="DZ41" s="562">
        <f t="shared" si="28"/>
        <v>0</v>
      </c>
      <c r="EA41" s="562">
        <f t="shared" si="29"/>
        <v>0</v>
      </c>
      <c r="EB41" s="562">
        <f t="shared" si="30"/>
        <v>0</v>
      </c>
      <c r="EC41" s="562">
        <f t="shared" si="31"/>
        <v>0</v>
      </c>
      <c r="ED41" s="562">
        <f t="shared" si="32"/>
        <v>0</v>
      </c>
      <c r="EE41" s="562">
        <f t="shared" si="33"/>
        <v>0</v>
      </c>
      <c r="EF41" s="562">
        <f t="shared" si="34"/>
        <v>0</v>
      </c>
      <c r="EG41" s="562">
        <f t="shared" si="35"/>
        <v>0</v>
      </c>
      <c r="EH41" s="562">
        <f t="shared" si="36"/>
        <v>0</v>
      </c>
      <c r="EI41" s="562">
        <f t="shared" si="37"/>
        <v>0</v>
      </c>
      <c r="EJ41" s="562">
        <f t="shared" si="38"/>
        <v>0</v>
      </c>
      <c r="EK41" s="562">
        <f t="shared" si="39"/>
        <v>0</v>
      </c>
      <c r="EL41" s="562">
        <f t="shared" si="40"/>
        <v>0</v>
      </c>
    </row>
    <row r="42" spans="2:142" ht="9.9499999999999993" customHeight="1">
      <c r="B42" s="750">
        <f>'O3'!B42</f>
        <v>0</v>
      </c>
      <c r="C42" s="751"/>
      <c r="D42" s="751"/>
      <c r="E42" s="751"/>
      <c r="F42" s="751"/>
      <c r="G42" s="872">
        <f>'O3'!G42</f>
        <v>0</v>
      </c>
      <c r="H42" s="872"/>
      <c r="I42" s="872"/>
      <c r="J42" s="872"/>
      <c r="K42" s="872"/>
      <c r="L42" s="872"/>
      <c r="M42" s="872"/>
      <c r="N42" s="872"/>
      <c r="O42" s="872"/>
      <c r="P42" s="872"/>
      <c r="Q42" s="872"/>
      <c r="R42" s="872"/>
      <c r="S42" s="872"/>
      <c r="T42" s="872"/>
      <c r="U42" s="872"/>
      <c r="V42" s="872"/>
      <c r="W42" s="872"/>
      <c r="X42" s="872"/>
      <c r="Y42" s="872"/>
      <c r="Z42" s="872"/>
      <c r="AA42" s="872"/>
      <c r="AB42" s="872"/>
      <c r="AC42" s="755">
        <f>'O3'!AC42</f>
        <v>0</v>
      </c>
      <c r="AD42" s="755"/>
      <c r="AE42" s="755"/>
      <c r="AF42" s="755"/>
      <c r="AG42" s="755"/>
      <c r="AH42" s="895">
        <f>'O3'!AZ42</f>
        <v>0</v>
      </c>
      <c r="AI42" s="895"/>
      <c r="AJ42" s="895"/>
      <c r="AK42" s="895"/>
      <c r="AL42" s="895"/>
      <c r="AM42" s="895"/>
      <c r="AN42" s="782">
        <f t="shared" si="3"/>
        <v>0</v>
      </c>
      <c r="AO42" s="782"/>
      <c r="AP42" s="782"/>
      <c r="AQ42" s="782"/>
      <c r="AR42" s="782"/>
      <c r="AS42" s="782"/>
      <c r="AT42" s="782">
        <f t="shared" si="4"/>
        <v>0</v>
      </c>
      <c r="AU42" s="782"/>
      <c r="AV42" s="782"/>
      <c r="AW42" s="782"/>
      <c r="AX42" s="782"/>
      <c r="AY42" s="881"/>
      <c r="AZ42" s="574"/>
      <c r="BA42" s="492">
        <f t="shared" si="11"/>
        <v>0</v>
      </c>
      <c r="BB42" s="492">
        <f t="shared" si="12"/>
        <v>2</v>
      </c>
      <c r="BC42" s="492" t="str">
        <f t="shared" si="5"/>
        <v/>
      </c>
      <c r="BD42" s="492" t="str">
        <f t="shared" si="6"/>
        <v xml:space="preserve"> </v>
      </c>
      <c r="BE42" s="484"/>
      <c r="BF42" s="492">
        <f>ROUND(AN42*'O3'!BE42,2)</f>
        <v>0</v>
      </c>
      <c r="BG42" s="492">
        <f>ROUND(AT42*'O3'!BE42,2)</f>
        <v>0</v>
      </c>
      <c r="BH42" s="484">
        <f t="shared" si="7"/>
        <v>0</v>
      </c>
      <c r="BI42" s="484">
        <f>BM42-IF('O3'!BS42&lt;&gt;0,IF('O3'!BS42="C",BA42,0),ROUND(BA42*$BM$11,2))</f>
        <v>0</v>
      </c>
      <c r="BJ42" s="484">
        <f>BN42-IF('O3'!BS42="CF",BA42,0)</f>
        <v>0</v>
      </c>
      <c r="BK42" s="484">
        <f>BO42-IF('O3'!BS42="F",BA42,0)</f>
        <v>0</v>
      </c>
      <c r="BL42" s="484">
        <f t="shared" si="8"/>
        <v>0</v>
      </c>
      <c r="BM42" s="484">
        <f>IF('O3'!BS42&lt;&gt;0,IF('O3'!BS42="C",BG42,0),ROUND(BG42*$BM$11,2))</f>
        <v>0</v>
      </c>
      <c r="BN42" s="484">
        <f>IF('O3'!BS42="CF",BG42,0)</f>
        <v>0</v>
      </c>
      <c r="BO42" s="484">
        <f>IF('O3'!BS42="F",BG42,0)</f>
        <v>0</v>
      </c>
      <c r="BP42" s="572">
        <v>31</v>
      </c>
      <c r="BQ42" s="573"/>
      <c r="BR42" s="560">
        <v>0</v>
      </c>
      <c r="BS42" s="561"/>
      <c r="BT42" s="561"/>
      <c r="BU42" s="561"/>
      <c r="BV42" s="561"/>
      <c r="BW42" s="561"/>
      <c r="BX42" s="561">
        <f t="shared" si="52"/>
        <v>0</v>
      </c>
      <c r="BY42" s="561">
        <f t="shared" si="52"/>
        <v>0</v>
      </c>
      <c r="BZ42" s="561">
        <f t="shared" si="52"/>
        <v>0</v>
      </c>
      <c r="CA42" s="561">
        <f t="shared" si="52"/>
        <v>0</v>
      </c>
      <c r="CB42" s="561">
        <f t="shared" si="52"/>
        <v>0</v>
      </c>
      <c r="CC42" s="561">
        <f t="shared" si="52"/>
        <v>0</v>
      </c>
      <c r="CD42" s="561">
        <f t="shared" si="52"/>
        <v>0</v>
      </c>
      <c r="CE42" s="561">
        <f t="shared" si="52"/>
        <v>0</v>
      </c>
      <c r="CF42" s="561">
        <f t="shared" si="52"/>
        <v>0</v>
      </c>
      <c r="CG42" s="561">
        <f t="shared" si="52"/>
        <v>0</v>
      </c>
      <c r="CH42" s="561">
        <f t="shared" si="52"/>
        <v>0</v>
      </c>
      <c r="CI42" s="561">
        <f t="shared" si="52"/>
        <v>0</v>
      </c>
      <c r="CJ42" s="561">
        <f t="shared" si="52"/>
        <v>0</v>
      </c>
      <c r="CK42" s="561">
        <f t="shared" si="52"/>
        <v>0</v>
      </c>
      <c r="CL42" s="561">
        <f t="shared" si="52"/>
        <v>0</v>
      </c>
      <c r="CM42" s="561">
        <f t="shared" si="52"/>
        <v>0</v>
      </c>
      <c r="CN42" s="561">
        <f t="shared" si="52"/>
        <v>0</v>
      </c>
      <c r="CO42" s="561">
        <f t="shared" si="52"/>
        <v>0</v>
      </c>
      <c r="CP42" s="561">
        <f t="shared" si="52"/>
        <v>0</v>
      </c>
      <c r="CQ42" s="561">
        <f t="shared" si="52"/>
        <v>0</v>
      </c>
      <c r="CR42" s="561">
        <f t="shared" si="52"/>
        <v>0</v>
      </c>
      <c r="CS42" s="561">
        <f t="shared" si="52"/>
        <v>0</v>
      </c>
      <c r="CT42" s="561">
        <f t="shared" si="52"/>
        <v>0</v>
      </c>
      <c r="CU42" s="561">
        <f t="shared" si="52"/>
        <v>0</v>
      </c>
      <c r="CV42" s="561">
        <f t="shared" si="52"/>
        <v>0</v>
      </c>
      <c r="CW42" s="561">
        <f t="shared" si="52"/>
        <v>0</v>
      </c>
      <c r="CX42" s="561">
        <f t="shared" si="52"/>
        <v>0</v>
      </c>
      <c r="CY42" s="561">
        <f t="shared" si="52"/>
        <v>0</v>
      </c>
      <c r="CZ42" s="561">
        <f t="shared" si="52"/>
        <v>0</v>
      </c>
      <c r="DA42" s="561">
        <f t="shared" si="52"/>
        <v>0</v>
      </c>
      <c r="DC42" s="562">
        <f t="shared" si="14"/>
        <v>0</v>
      </c>
      <c r="DD42" s="562">
        <f t="shared" si="41"/>
        <v>0</v>
      </c>
      <c r="DE42" s="562">
        <f t="shared" si="42"/>
        <v>0</v>
      </c>
      <c r="DF42" s="562">
        <f t="shared" si="43"/>
        <v>0</v>
      </c>
      <c r="DG42" s="562">
        <f t="shared" si="44"/>
        <v>0</v>
      </c>
      <c r="DH42" s="562">
        <f t="shared" si="45"/>
        <v>0</v>
      </c>
      <c r="DI42" s="562">
        <f t="shared" si="46"/>
        <v>0</v>
      </c>
      <c r="DJ42" s="562">
        <f t="shared" si="47"/>
        <v>0</v>
      </c>
      <c r="DK42" s="562">
        <f t="shared" si="48"/>
        <v>0</v>
      </c>
      <c r="DL42" s="562">
        <f t="shared" si="49"/>
        <v>0</v>
      </c>
      <c r="DM42" s="562">
        <f t="shared" si="50"/>
        <v>0</v>
      </c>
      <c r="DN42" s="562">
        <f t="shared" si="16"/>
        <v>0</v>
      </c>
      <c r="DO42" s="562">
        <f t="shared" si="17"/>
        <v>0</v>
      </c>
      <c r="DP42" s="562">
        <f t="shared" si="18"/>
        <v>0</v>
      </c>
      <c r="DQ42" s="562">
        <f t="shared" si="19"/>
        <v>0</v>
      </c>
      <c r="DR42" s="562">
        <f t="shared" si="20"/>
        <v>0</v>
      </c>
      <c r="DS42" s="562">
        <f t="shared" si="21"/>
        <v>0</v>
      </c>
      <c r="DT42" s="562">
        <f t="shared" si="22"/>
        <v>0</v>
      </c>
      <c r="DU42" s="562">
        <f t="shared" si="23"/>
        <v>0</v>
      </c>
      <c r="DV42" s="562">
        <f t="shared" si="24"/>
        <v>0</v>
      </c>
      <c r="DW42" s="562">
        <f t="shared" si="25"/>
        <v>0</v>
      </c>
      <c r="DX42" s="562">
        <f t="shared" si="26"/>
        <v>0</v>
      </c>
      <c r="DY42" s="562">
        <f t="shared" si="27"/>
        <v>0</v>
      </c>
      <c r="DZ42" s="562">
        <f t="shared" si="28"/>
        <v>0</v>
      </c>
      <c r="EA42" s="562">
        <f t="shared" si="29"/>
        <v>0</v>
      </c>
      <c r="EB42" s="562">
        <f t="shared" si="30"/>
        <v>0</v>
      </c>
      <c r="EC42" s="562">
        <f t="shared" si="31"/>
        <v>0</v>
      </c>
      <c r="ED42" s="562">
        <f t="shared" si="32"/>
        <v>0</v>
      </c>
      <c r="EE42" s="562">
        <f t="shared" si="33"/>
        <v>0</v>
      </c>
      <c r="EF42" s="562">
        <f t="shared" si="34"/>
        <v>0</v>
      </c>
      <c r="EG42" s="562">
        <f t="shared" si="35"/>
        <v>0</v>
      </c>
      <c r="EH42" s="562">
        <f t="shared" si="36"/>
        <v>0</v>
      </c>
      <c r="EI42" s="562">
        <f t="shared" si="37"/>
        <v>0</v>
      </c>
      <c r="EJ42" s="562">
        <f t="shared" si="38"/>
        <v>0</v>
      </c>
      <c r="EK42" s="562">
        <f t="shared" si="39"/>
        <v>0</v>
      </c>
      <c r="EL42" s="562">
        <f t="shared" si="40"/>
        <v>0</v>
      </c>
    </row>
    <row r="43" spans="2:142" ht="9.9499999999999993" customHeight="1">
      <c r="B43" s="750">
        <f>'O3'!B43</f>
        <v>0</v>
      </c>
      <c r="C43" s="751"/>
      <c r="D43" s="751"/>
      <c r="E43" s="751"/>
      <c r="F43" s="751"/>
      <c r="G43" s="872">
        <f>'O3'!G43</f>
        <v>0</v>
      </c>
      <c r="H43" s="872"/>
      <c r="I43" s="872"/>
      <c r="J43" s="872"/>
      <c r="K43" s="872"/>
      <c r="L43" s="872"/>
      <c r="M43" s="872"/>
      <c r="N43" s="872"/>
      <c r="O43" s="872"/>
      <c r="P43" s="872"/>
      <c r="Q43" s="872"/>
      <c r="R43" s="872"/>
      <c r="S43" s="872"/>
      <c r="T43" s="872"/>
      <c r="U43" s="872"/>
      <c r="V43" s="872"/>
      <c r="W43" s="872"/>
      <c r="X43" s="872"/>
      <c r="Y43" s="872"/>
      <c r="Z43" s="872"/>
      <c r="AA43" s="872"/>
      <c r="AB43" s="872"/>
      <c r="AC43" s="755">
        <f>'O3'!AC43</f>
        <v>0</v>
      </c>
      <c r="AD43" s="755"/>
      <c r="AE43" s="755"/>
      <c r="AF43" s="755"/>
      <c r="AG43" s="755"/>
      <c r="AH43" s="895">
        <f>'O3'!AZ43</f>
        <v>0</v>
      </c>
      <c r="AI43" s="895"/>
      <c r="AJ43" s="895"/>
      <c r="AK43" s="895"/>
      <c r="AL43" s="895"/>
      <c r="AM43" s="895"/>
      <c r="AN43" s="782">
        <f t="shared" si="3"/>
        <v>9</v>
      </c>
      <c r="AO43" s="782"/>
      <c r="AP43" s="782"/>
      <c r="AQ43" s="782"/>
      <c r="AR43" s="782"/>
      <c r="AS43" s="782"/>
      <c r="AT43" s="782">
        <f t="shared" si="4"/>
        <v>9</v>
      </c>
      <c r="AU43" s="782"/>
      <c r="AV43" s="782"/>
      <c r="AW43" s="782"/>
      <c r="AX43" s="782"/>
      <c r="AY43" s="881"/>
      <c r="AZ43" s="574"/>
      <c r="BA43" s="492">
        <f t="shared" si="11"/>
        <v>0</v>
      </c>
      <c r="BB43" s="492">
        <f t="shared" si="12"/>
        <v>2</v>
      </c>
      <c r="BC43" s="492" t="str">
        <f t="shared" si="5"/>
        <v/>
      </c>
      <c r="BD43" s="492" t="str">
        <f t="shared" si="6"/>
        <v xml:space="preserve"> </v>
      </c>
      <c r="BE43" s="484"/>
      <c r="BF43" s="492">
        <f>ROUND(AN43*'O3'!BE43,2)</f>
        <v>0</v>
      </c>
      <c r="BG43" s="492">
        <f>ROUND(AT43*'O3'!BE43,2)</f>
        <v>0</v>
      </c>
      <c r="BH43" s="484">
        <f t="shared" si="7"/>
        <v>0</v>
      </c>
      <c r="BI43" s="484">
        <f>BM43-IF('O3'!BS43&lt;&gt;0,IF('O3'!BS43="C",BA43,0),ROUND(BA43*$BM$11,2))</f>
        <v>0</v>
      </c>
      <c r="BJ43" s="484">
        <f>BN43-IF('O3'!BS43="CF",BA43,0)</f>
        <v>0</v>
      </c>
      <c r="BK43" s="484">
        <f>BO43-IF('O3'!BS43="F",BA43,0)</f>
        <v>0</v>
      </c>
      <c r="BL43" s="484">
        <f t="shared" si="8"/>
        <v>0</v>
      </c>
      <c r="BM43" s="484">
        <f>IF('O3'!BS43&lt;&gt;0,IF('O3'!BS43="C",BG43,0),ROUND(BG43*$BM$11,2))</f>
        <v>0</v>
      </c>
      <c r="BN43" s="484">
        <f>IF('O3'!BS43="CF",BG43,0)</f>
        <v>0</v>
      </c>
      <c r="BO43" s="484">
        <f>IF('O3'!BS43="F",BG43,0)</f>
        <v>0</v>
      </c>
      <c r="BP43" s="571">
        <v>32</v>
      </c>
      <c r="BQ43" s="573"/>
      <c r="BR43" s="560">
        <v>9</v>
      </c>
      <c r="BS43" s="561"/>
      <c r="BT43" s="561"/>
      <c r="BU43" s="561"/>
      <c r="BV43" s="561"/>
      <c r="BW43" s="561"/>
      <c r="BX43" s="561">
        <f t="shared" si="52"/>
        <v>0</v>
      </c>
      <c r="BY43" s="561">
        <f t="shared" si="52"/>
        <v>0</v>
      </c>
      <c r="BZ43" s="561">
        <f t="shared" si="52"/>
        <v>0</v>
      </c>
      <c r="CA43" s="561">
        <f t="shared" si="52"/>
        <v>0</v>
      </c>
      <c r="CB43" s="561">
        <f t="shared" si="52"/>
        <v>0</v>
      </c>
      <c r="CC43" s="561">
        <f t="shared" si="52"/>
        <v>0</v>
      </c>
      <c r="CD43" s="561">
        <f t="shared" si="52"/>
        <v>0</v>
      </c>
      <c r="CE43" s="561">
        <f t="shared" si="52"/>
        <v>0</v>
      </c>
      <c r="CF43" s="561">
        <f t="shared" si="52"/>
        <v>0</v>
      </c>
      <c r="CG43" s="561">
        <f t="shared" si="52"/>
        <v>0</v>
      </c>
      <c r="CH43" s="561">
        <f t="shared" si="52"/>
        <v>0</v>
      </c>
      <c r="CI43" s="561">
        <f t="shared" si="52"/>
        <v>0</v>
      </c>
      <c r="CJ43" s="561">
        <f t="shared" si="52"/>
        <v>0</v>
      </c>
      <c r="CK43" s="561">
        <f t="shared" si="52"/>
        <v>0</v>
      </c>
      <c r="CL43" s="561">
        <f t="shared" si="52"/>
        <v>0</v>
      </c>
      <c r="CM43" s="561">
        <f t="shared" si="52"/>
        <v>0</v>
      </c>
      <c r="CN43" s="561">
        <f t="shared" si="52"/>
        <v>0</v>
      </c>
      <c r="CO43" s="561">
        <f t="shared" si="52"/>
        <v>0</v>
      </c>
      <c r="CP43" s="561">
        <f t="shared" si="52"/>
        <v>0</v>
      </c>
      <c r="CQ43" s="561">
        <f t="shared" si="52"/>
        <v>0</v>
      </c>
      <c r="CR43" s="561">
        <f t="shared" si="52"/>
        <v>0</v>
      </c>
      <c r="CS43" s="561">
        <f t="shared" si="52"/>
        <v>0</v>
      </c>
      <c r="CT43" s="561">
        <f t="shared" si="52"/>
        <v>0</v>
      </c>
      <c r="CU43" s="561">
        <f t="shared" si="52"/>
        <v>0</v>
      </c>
      <c r="CV43" s="561">
        <f t="shared" si="52"/>
        <v>0</v>
      </c>
      <c r="CW43" s="561">
        <f t="shared" si="52"/>
        <v>0</v>
      </c>
      <c r="CX43" s="561">
        <f t="shared" si="52"/>
        <v>0</v>
      </c>
      <c r="CY43" s="561">
        <f t="shared" si="52"/>
        <v>0</v>
      </c>
      <c r="CZ43" s="561">
        <f t="shared" si="52"/>
        <v>0</v>
      </c>
      <c r="DA43" s="561">
        <f t="shared" si="52"/>
        <v>0</v>
      </c>
      <c r="DC43" s="562">
        <f t="shared" si="14"/>
        <v>9</v>
      </c>
      <c r="DD43" s="562">
        <f t="shared" si="41"/>
        <v>0</v>
      </c>
      <c r="DE43" s="562">
        <f t="shared" si="42"/>
        <v>0</v>
      </c>
      <c r="DF43" s="562">
        <f t="shared" si="43"/>
        <v>0</v>
      </c>
      <c r="DG43" s="562">
        <f t="shared" si="44"/>
        <v>0</v>
      </c>
      <c r="DH43" s="562">
        <f t="shared" si="45"/>
        <v>0</v>
      </c>
      <c r="DI43" s="562">
        <f t="shared" si="46"/>
        <v>0</v>
      </c>
      <c r="DJ43" s="562">
        <f t="shared" si="47"/>
        <v>0</v>
      </c>
      <c r="DK43" s="562">
        <f t="shared" si="48"/>
        <v>0</v>
      </c>
      <c r="DL43" s="562">
        <f t="shared" si="49"/>
        <v>0</v>
      </c>
      <c r="DM43" s="562">
        <f t="shared" si="50"/>
        <v>0</v>
      </c>
      <c r="DN43" s="562">
        <f t="shared" si="16"/>
        <v>0</v>
      </c>
      <c r="DO43" s="562">
        <f t="shared" si="17"/>
        <v>0</v>
      </c>
      <c r="DP43" s="562">
        <f t="shared" si="18"/>
        <v>0</v>
      </c>
      <c r="DQ43" s="562">
        <f t="shared" si="19"/>
        <v>0</v>
      </c>
      <c r="DR43" s="562">
        <f t="shared" si="20"/>
        <v>0</v>
      </c>
      <c r="DS43" s="562">
        <f t="shared" si="21"/>
        <v>0</v>
      </c>
      <c r="DT43" s="562">
        <f t="shared" si="22"/>
        <v>0</v>
      </c>
      <c r="DU43" s="562">
        <f t="shared" si="23"/>
        <v>0</v>
      </c>
      <c r="DV43" s="562">
        <f t="shared" si="24"/>
        <v>0</v>
      </c>
      <c r="DW43" s="562">
        <f t="shared" si="25"/>
        <v>0</v>
      </c>
      <c r="DX43" s="562">
        <f t="shared" si="26"/>
        <v>0</v>
      </c>
      <c r="DY43" s="562">
        <f t="shared" si="27"/>
        <v>0</v>
      </c>
      <c r="DZ43" s="562">
        <f t="shared" si="28"/>
        <v>0</v>
      </c>
      <c r="EA43" s="562">
        <f t="shared" si="29"/>
        <v>0</v>
      </c>
      <c r="EB43" s="562">
        <f t="shared" si="30"/>
        <v>0</v>
      </c>
      <c r="EC43" s="562">
        <f t="shared" si="31"/>
        <v>0</v>
      </c>
      <c r="ED43" s="562">
        <f t="shared" si="32"/>
        <v>0</v>
      </c>
      <c r="EE43" s="562">
        <f t="shared" si="33"/>
        <v>0</v>
      </c>
      <c r="EF43" s="562">
        <f t="shared" si="34"/>
        <v>0</v>
      </c>
      <c r="EG43" s="562">
        <f t="shared" si="35"/>
        <v>0</v>
      </c>
      <c r="EH43" s="562">
        <f t="shared" si="36"/>
        <v>0</v>
      </c>
      <c r="EI43" s="562">
        <f t="shared" si="37"/>
        <v>0</v>
      </c>
      <c r="EJ43" s="562">
        <f t="shared" si="38"/>
        <v>0</v>
      </c>
      <c r="EK43" s="562">
        <f t="shared" si="39"/>
        <v>0</v>
      </c>
      <c r="EL43" s="562">
        <f t="shared" si="40"/>
        <v>0</v>
      </c>
    </row>
    <row r="44" spans="2:142" ht="9.9499999999999993" customHeight="1">
      <c r="B44" s="750">
        <f>'O3'!B44</f>
        <v>0</v>
      </c>
      <c r="C44" s="751"/>
      <c r="D44" s="751"/>
      <c r="E44" s="751"/>
      <c r="F44" s="751"/>
      <c r="G44" s="872">
        <f>'O3'!G44</f>
        <v>0</v>
      </c>
      <c r="H44" s="872"/>
      <c r="I44" s="872"/>
      <c r="J44" s="872"/>
      <c r="K44" s="872"/>
      <c r="L44" s="872"/>
      <c r="M44" s="872"/>
      <c r="N44" s="872"/>
      <c r="O44" s="872"/>
      <c r="P44" s="872"/>
      <c r="Q44" s="872"/>
      <c r="R44" s="872"/>
      <c r="S44" s="872"/>
      <c r="T44" s="872"/>
      <c r="U44" s="872"/>
      <c r="V44" s="872"/>
      <c r="W44" s="872"/>
      <c r="X44" s="872"/>
      <c r="Y44" s="872"/>
      <c r="Z44" s="872"/>
      <c r="AA44" s="872"/>
      <c r="AB44" s="872"/>
      <c r="AC44" s="755">
        <f>'O3'!AC44</f>
        <v>0</v>
      </c>
      <c r="AD44" s="755"/>
      <c r="AE44" s="755"/>
      <c r="AF44" s="755"/>
      <c r="AG44" s="755"/>
      <c r="AH44" s="895">
        <f>'O3'!AZ44</f>
        <v>0</v>
      </c>
      <c r="AI44" s="895"/>
      <c r="AJ44" s="895"/>
      <c r="AK44" s="895"/>
      <c r="AL44" s="895"/>
      <c r="AM44" s="895"/>
      <c r="AN44" s="782">
        <f t="shared" si="3"/>
        <v>1</v>
      </c>
      <c r="AO44" s="782"/>
      <c r="AP44" s="782"/>
      <c r="AQ44" s="782"/>
      <c r="AR44" s="782"/>
      <c r="AS44" s="782"/>
      <c r="AT44" s="782">
        <f t="shared" si="4"/>
        <v>1</v>
      </c>
      <c r="AU44" s="782"/>
      <c r="AV44" s="782"/>
      <c r="AW44" s="782"/>
      <c r="AX44" s="782"/>
      <c r="AY44" s="881"/>
      <c r="AZ44" s="574"/>
      <c r="BA44" s="492">
        <f t="shared" si="11"/>
        <v>0</v>
      </c>
      <c r="BB44" s="492">
        <f t="shared" si="12"/>
        <v>2</v>
      </c>
      <c r="BC44" s="492" t="str">
        <f t="shared" si="5"/>
        <v/>
      </c>
      <c r="BD44" s="492" t="str">
        <f t="shared" si="6"/>
        <v xml:space="preserve"> </v>
      </c>
      <c r="BE44" s="484"/>
      <c r="BF44" s="492">
        <f>ROUND(AN44*'O3'!BE44,2)</f>
        <v>0</v>
      </c>
      <c r="BG44" s="492">
        <f>ROUND(AT44*'O3'!BE44,2)</f>
        <v>0</v>
      </c>
      <c r="BH44" s="484">
        <f t="shared" si="7"/>
        <v>0</v>
      </c>
      <c r="BI44" s="484">
        <f>BM44-IF('O3'!BS44&lt;&gt;0,IF('O3'!BS44="C",BA44,0),ROUND(BA44*$BM$11,2))</f>
        <v>0</v>
      </c>
      <c r="BJ44" s="484">
        <f>BN44-IF('O3'!BS44="CF",BA44,0)</f>
        <v>0</v>
      </c>
      <c r="BK44" s="484">
        <f>BO44-IF('O3'!BS44="F",BA44,0)</f>
        <v>0</v>
      </c>
      <c r="BL44" s="484">
        <f t="shared" si="8"/>
        <v>0</v>
      </c>
      <c r="BM44" s="484">
        <f>IF('O3'!BS44&lt;&gt;0,IF('O3'!BS44="C",BG44,0),ROUND(BG44*$BM$11,2))</f>
        <v>0</v>
      </c>
      <c r="BN44" s="484">
        <f>IF('O3'!BS44="CF",BG44,0)</f>
        <v>0</v>
      </c>
      <c r="BO44" s="484">
        <f>IF('O3'!BS44="F",BG44,0)</f>
        <v>0</v>
      </c>
      <c r="BP44" s="572">
        <v>33</v>
      </c>
      <c r="BQ44" s="573"/>
      <c r="BR44" s="560">
        <v>1</v>
      </c>
      <c r="BS44" s="561"/>
      <c r="BT44" s="561"/>
      <c r="BU44" s="561"/>
      <c r="BV44" s="561"/>
      <c r="BW44" s="561"/>
      <c r="BX44" s="561">
        <f t="shared" si="52"/>
        <v>0</v>
      </c>
      <c r="BY44" s="561">
        <f t="shared" si="52"/>
        <v>0</v>
      </c>
      <c r="BZ44" s="561">
        <f t="shared" si="52"/>
        <v>0</v>
      </c>
      <c r="CA44" s="561">
        <f t="shared" si="52"/>
        <v>0</v>
      </c>
      <c r="CB44" s="561">
        <f t="shared" si="52"/>
        <v>0</v>
      </c>
      <c r="CC44" s="561">
        <f t="shared" si="52"/>
        <v>0</v>
      </c>
      <c r="CD44" s="561">
        <f t="shared" si="52"/>
        <v>0</v>
      </c>
      <c r="CE44" s="561">
        <f t="shared" si="52"/>
        <v>0</v>
      </c>
      <c r="CF44" s="561">
        <f t="shared" si="52"/>
        <v>0</v>
      </c>
      <c r="CG44" s="561">
        <f t="shared" si="52"/>
        <v>0</v>
      </c>
      <c r="CH44" s="561">
        <f t="shared" si="52"/>
        <v>0</v>
      </c>
      <c r="CI44" s="561">
        <f t="shared" si="52"/>
        <v>0</v>
      </c>
      <c r="CJ44" s="561">
        <f t="shared" si="52"/>
        <v>0</v>
      </c>
      <c r="CK44" s="561">
        <f t="shared" si="52"/>
        <v>0</v>
      </c>
      <c r="CL44" s="561">
        <f t="shared" si="52"/>
        <v>0</v>
      </c>
      <c r="CM44" s="561">
        <f t="shared" si="52"/>
        <v>0</v>
      </c>
      <c r="CN44" s="561">
        <f t="shared" si="52"/>
        <v>0</v>
      </c>
      <c r="CO44" s="561">
        <f t="shared" si="52"/>
        <v>0</v>
      </c>
      <c r="CP44" s="561">
        <f t="shared" si="52"/>
        <v>0</v>
      </c>
      <c r="CQ44" s="561">
        <f t="shared" si="52"/>
        <v>0</v>
      </c>
      <c r="CR44" s="561">
        <f t="shared" si="52"/>
        <v>0</v>
      </c>
      <c r="CS44" s="561">
        <f t="shared" si="52"/>
        <v>0</v>
      </c>
      <c r="CT44" s="561">
        <f t="shared" si="52"/>
        <v>0</v>
      </c>
      <c r="CU44" s="561">
        <f t="shared" si="52"/>
        <v>0</v>
      </c>
      <c r="CV44" s="561">
        <f t="shared" si="52"/>
        <v>0</v>
      </c>
      <c r="CW44" s="561">
        <f t="shared" si="52"/>
        <v>0</v>
      </c>
      <c r="CX44" s="561">
        <f t="shared" si="52"/>
        <v>0</v>
      </c>
      <c r="CY44" s="561">
        <f t="shared" si="52"/>
        <v>0</v>
      </c>
      <c r="CZ44" s="561">
        <f t="shared" si="52"/>
        <v>0</v>
      </c>
      <c r="DA44" s="561">
        <f t="shared" si="52"/>
        <v>0</v>
      </c>
      <c r="DC44" s="562">
        <f t="shared" si="14"/>
        <v>1</v>
      </c>
      <c r="DD44" s="562">
        <f t="shared" si="41"/>
        <v>0</v>
      </c>
      <c r="DE44" s="562">
        <f t="shared" si="42"/>
        <v>0</v>
      </c>
      <c r="DF44" s="562">
        <f t="shared" si="43"/>
        <v>0</v>
      </c>
      <c r="DG44" s="562">
        <f t="shared" si="44"/>
        <v>0</v>
      </c>
      <c r="DH44" s="562">
        <f t="shared" si="45"/>
        <v>0</v>
      </c>
      <c r="DI44" s="562">
        <f t="shared" si="46"/>
        <v>0</v>
      </c>
      <c r="DJ44" s="562">
        <f t="shared" si="47"/>
        <v>0</v>
      </c>
      <c r="DK44" s="562">
        <f t="shared" si="48"/>
        <v>0</v>
      </c>
      <c r="DL44" s="562">
        <f t="shared" si="49"/>
        <v>0</v>
      </c>
      <c r="DM44" s="562">
        <f t="shared" si="50"/>
        <v>0</v>
      </c>
      <c r="DN44" s="562">
        <f t="shared" si="16"/>
        <v>0</v>
      </c>
      <c r="DO44" s="562">
        <f t="shared" si="17"/>
        <v>0</v>
      </c>
      <c r="DP44" s="562">
        <f t="shared" si="18"/>
        <v>0</v>
      </c>
      <c r="DQ44" s="562">
        <f t="shared" si="19"/>
        <v>0</v>
      </c>
      <c r="DR44" s="562">
        <f t="shared" si="20"/>
        <v>0</v>
      </c>
      <c r="DS44" s="562">
        <f t="shared" si="21"/>
        <v>0</v>
      </c>
      <c r="DT44" s="562">
        <f t="shared" si="22"/>
        <v>0</v>
      </c>
      <c r="DU44" s="562">
        <f t="shared" si="23"/>
        <v>0</v>
      </c>
      <c r="DV44" s="562">
        <f t="shared" si="24"/>
        <v>0</v>
      </c>
      <c r="DW44" s="562">
        <f t="shared" si="25"/>
        <v>0</v>
      </c>
      <c r="DX44" s="562">
        <f t="shared" si="26"/>
        <v>0</v>
      </c>
      <c r="DY44" s="562">
        <f t="shared" si="27"/>
        <v>0</v>
      </c>
      <c r="DZ44" s="562">
        <f t="shared" si="28"/>
        <v>0</v>
      </c>
      <c r="EA44" s="562">
        <f t="shared" si="29"/>
        <v>0</v>
      </c>
      <c r="EB44" s="562">
        <f t="shared" si="30"/>
        <v>0</v>
      </c>
      <c r="EC44" s="562">
        <f t="shared" si="31"/>
        <v>0</v>
      </c>
      <c r="ED44" s="562">
        <f t="shared" si="32"/>
        <v>0</v>
      </c>
      <c r="EE44" s="562">
        <f t="shared" si="33"/>
        <v>0</v>
      </c>
      <c r="EF44" s="562">
        <f t="shared" si="34"/>
        <v>0</v>
      </c>
      <c r="EG44" s="562">
        <f t="shared" si="35"/>
        <v>0</v>
      </c>
      <c r="EH44" s="562">
        <f t="shared" si="36"/>
        <v>0</v>
      </c>
      <c r="EI44" s="562">
        <f t="shared" si="37"/>
        <v>0</v>
      </c>
      <c r="EJ44" s="562">
        <f t="shared" si="38"/>
        <v>0</v>
      </c>
      <c r="EK44" s="562">
        <f t="shared" si="39"/>
        <v>0</v>
      </c>
      <c r="EL44" s="562">
        <f t="shared" si="40"/>
        <v>0</v>
      </c>
    </row>
    <row r="45" spans="2:142" ht="9.9499999999999993" customHeight="1">
      <c r="B45" s="750">
        <f>'O3'!B45</f>
        <v>0</v>
      </c>
      <c r="C45" s="751"/>
      <c r="D45" s="751"/>
      <c r="E45" s="751"/>
      <c r="F45" s="751"/>
      <c r="G45" s="872">
        <f>'O3'!G45</f>
        <v>0</v>
      </c>
      <c r="H45" s="872"/>
      <c r="I45" s="872"/>
      <c r="J45" s="872"/>
      <c r="K45" s="872"/>
      <c r="L45" s="872"/>
      <c r="M45" s="872"/>
      <c r="N45" s="872"/>
      <c r="O45" s="872"/>
      <c r="P45" s="872"/>
      <c r="Q45" s="872"/>
      <c r="R45" s="872"/>
      <c r="S45" s="872"/>
      <c r="T45" s="872"/>
      <c r="U45" s="872"/>
      <c r="V45" s="872"/>
      <c r="W45" s="872"/>
      <c r="X45" s="872"/>
      <c r="Y45" s="872"/>
      <c r="Z45" s="872"/>
      <c r="AA45" s="872"/>
      <c r="AB45" s="872"/>
      <c r="AC45" s="755">
        <f>'O3'!AC45</f>
        <v>0</v>
      </c>
      <c r="AD45" s="755"/>
      <c r="AE45" s="755"/>
      <c r="AF45" s="755"/>
      <c r="AG45" s="755"/>
      <c r="AH45" s="895">
        <f>'O3'!AZ45</f>
        <v>0</v>
      </c>
      <c r="AI45" s="895"/>
      <c r="AJ45" s="895"/>
      <c r="AK45" s="895"/>
      <c r="AL45" s="895"/>
      <c r="AM45" s="895"/>
      <c r="AN45" s="782">
        <f t="shared" si="3"/>
        <v>1</v>
      </c>
      <c r="AO45" s="782"/>
      <c r="AP45" s="782"/>
      <c r="AQ45" s="782"/>
      <c r="AR45" s="782"/>
      <c r="AS45" s="782"/>
      <c r="AT45" s="782">
        <f t="shared" si="4"/>
        <v>1</v>
      </c>
      <c r="AU45" s="782"/>
      <c r="AV45" s="782"/>
      <c r="AW45" s="782"/>
      <c r="AX45" s="782"/>
      <c r="AY45" s="881"/>
      <c r="AZ45" s="574"/>
      <c r="BA45" s="492">
        <f t="shared" si="11"/>
        <v>0</v>
      </c>
      <c r="BB45" s="492">
        <f t="shared" si="12"/>
        <v>2</v>
      </c>
      <c r="BC45" s="492" t="str">
        <f t="shared" si="5"/>
        <v/>
      </c>
      <c r="BD45" s="492" t="str">
        <f t="shared" si="6"/>
        <v xml:space="preserve"> </v>
      </c>
      <c r="BE45" s="484"/>
      <c r="BF45" s="492">
        <f>ROUND(AN45*'O3'!BE45,2)</f>
        <v>0</v>
      </c>
      <c r="BG45" s="492">
        <f>ROUND(AT45*'O3'!BE45,2)</f>
        <v>0</v>
      </c>
      <c r="BH45" s="484">
        <f t="shared" si="7"/>
        <v>0</v>
      </c>
      <c r="BI45" s="484">
        <f>BM45-IF('O3'!BS45&lt;&gt;0,IF('O3'!BS45="C",BA45,0),ROUND(BA45*$BM$11,2))</f>
        <v>0</v>
      </c>
      <c r="BJ45" s="484">
        <f>BN45-IF('O3'!BS45="CF",BA45,0)</f>
        <v>0</v>
      </c>
      <c r="BK45" s="484">
        <f>BO45-IF('O3'!BS45="F",BA45,0)</f>
        <v>0</v>
      </c>
      <c r="BL45" s="484">
        <f t="shared" si="8"/>
        <v>0</v>
      </c>
      <c r="BM45" s="484">
        <f>IF('O3'!BS45&lt;&gt;0,IF('O3'!BS45="C",BG45,0),ROUND(BG45*$BM$11,2))</f>
        <v>0</v>
      </c>
      <c r="BN45" s="484">
        <f>IF('O3'!BS45="CF",BG45,0)</f>
        <v>0</v>
      </c>
      <c r="BO45" s="484">
        <f>IF('O3'!BS45="F",BG45,0)</f>
        <v>0</v>
      </c>
      <c r="BP45" s="571">
        <v>34</v>
      </c>
      <c r="BQ45" s="573"/>
      <c r="BR45" s="560">
        <v>1</v>
      </c>
      <c r="BS45" s="561"/>
      <c r="BT45" s="561"/>
      <c r="BU45" s="561"/>
      <c r="BV45" s="561"/>
      <c r="BW45" s="561"/>
      <c r="BX45" s="561">
        <f t="shared" si="52"/>
        <v>0</v>
      </c>
      <c r="BY45" s="561">
        <f t="shared" si="52"/>
        <v>0</v>
      </c>
      <c r="BZ45" s="561">
        <f t="shared" si="52"/>
        <v>0</v>
      </c>
      <c r="CA45" s="561">
        <f t="shared" si="52"/>
        <v>0</v>
      </c>
      <c r="CB45" s="561">
        <f t="shared" si="52"/>
        <v>0</v>
      </c>
      <c r="CC45" s="561">
        <f t="shared" si="52"/>
        <v>0</v>
      </c>
      <c r="CD45" s="561">
        <f t="shared" si="52"/>
        <v>0</v>
      </c>
      <c r="CE45" s="561">
        <f t="shared" si="52"/>
        <v>0</v>
      </c>
      <c r="CF45" s="561">
        <f t="shared" si="52"/>
        <v>0</v>
      </c>
      <c r="CG45" s="561">
        <f t="shared" si="52"/>
        <v>0</v>
      </c>
      <c r="CH45" s="561">
        <f t="shared" si="52"/>
        <v>0</v>
      </c>
      <c r="CI45" s="561">
        <f t="shared" ref="BX45:DA52" si="53">CH45</f>
        <v>0</v>
      </c>
      <c r="CJ45" s="561">
        <f t="shared" si="53"/>
        <v>0</v>
      </c>
      <c r="CK45" s="561">
        <f t="shared" si="53"/>
        <v>0</v>
      </c>
      <c r="CL45" s="561">
        <f t="shared" si="53"/>
        <v>0</v>
      </c>
      <c r="CM45" s="561">
        <f t="shared" si="53"/>
        <v>0</v>
      </c>
      <c r="CN45" s="561">
        <f t="shared" si="53"/>
        <v>0</v>
      </c>
      <c r="CO45" s="561">
        <f t="shared" si="53"/>
        <v>0</v>
      </c>
      <c r="CP45" s="561">
        <f t="shared" si="53"/>
        <v>0</v>
      </c>
      <c r="CQ45" s="561">
        <f t="shared" si="53"/>
        <v>0</v>
      </c>
      <c r="CR45" s="561">
        <f t="shared" si="53"/>
        <v>0</v>
      </c>
      <c r="CS45" s="561">
        <f t="shared" si="53"/>
        <v>0</v>
      </c>
      <c r="CT45" s="561">
        <f t="shared" si="53"/>
        <v>0</v>
      </c>
      <c r="CU45" s="561">
        <f t="shared" si="53"/>
        <v>0</v>
      </c>
      <c r="CV45" s="561">
        <f t="shared" si="53"/>
        <v>0</v>
      </c>
      <c r="CW45" s="561">
        <f t="shared" si="53"/>
        <v>0</v>
      </c>
      <c r="CX45" s="561">
        <f t="shared" si="53"/>
        <v>0</v>
      </c>
      <c r="CY45" s="561">
        <f t="shared" si="53"/>
        <v>0</v>
      </c>
      <c r="CZ45" s="561">
        <f t="shared" si="53"/>
        <v>0</v>
      </c>
      <c r="DA45" s="561">
        <f t="shared" si="53"/>
        <v>0</v>
      </c>
      <c r="DC45" s="562">
        <f t="shared" si="14"/>
        <v>1</v>
      </c>
      <c r="DD45" s="562">
        <f t="shared" si="41"/>
        <v>0</v>
      </c>
      <c r="DE45" s="562">
        <f t="shared" si="42"/>
        <v>0</v>
      </c>
      <c r="DF45" s="562">
        <f t="shared" si="43"/>
        <v>0</v>
      </c>
      <c r="DG45" s="562">
        <f t="shared" si="44"/>
        <v>0</v>
      </c>
      <c r="DH45" s="562">
        <f t="shared" si="45"/>
        <v>0</v>
      </c>
      <c r="DI45" s="562">
        <f t="shared" si="46"/>
        <v>0</v>
      </c>
      <c r="DJ45" s="562">
        <f t="shared" si="47"/>
        <v>0</v>
      </c>
      <c r="DK45" s="562">
        <f t="shared" si="48"/>
        <v>0</v>
      </c>
      <c r="DL45" s="562">
        <f t="shared" si="49"/>
        <v>0</v>
      </c>
      <c r="DM45" s="562">
        <f t="shared" si="50"/>
        <v>0</v>
      </c>
      <c r="DN45" s="562">
        <f t="shared" si="16"/>
        <v>0</v>
      </c>
      <c r="DO45" s="562">
        <f t="shared" si="17"/>
        <v>0</v>
      </c>
      <c r="DP45" s="562">
        <f t="shared" si="18"/>
        <v>0</v>
      </c>
      <c r="DQ45" s="562">
        <f t="shared" si="19"/>
        <v>0</v>
      </c>
      <c r="DR45" s="562">
        <f t="shared" si="20"/>
        <v>0</v>
      </c>
      <c r="DS45" s="562">
        <f t="shared" si="21"/>
        <v>0</v>
      </c>
      <c r="DT45" s="562">
        <f t="shared" si="22"/>
        <v>0</v>
      </c>
      <c r="DU45" s="562">
        <f t="shared" si="23"/>
        <v>0</v>
      </c>
      <c r="DV45" s="562">
        <f t="shared" si="24"/>
        <v>0</v>
      </c>
      <c r="DW45" s="562">
        <f t="shared" si="25"/>
        <v>0</v>
      </c>
      <c r="DX45" s="562">
        <f t="shared" si="26"/>
        <v>0</v>
      </c>
      <c r="DY45" s="562">
        <f t="shared" si="27"/>
        <v>0</v>
      </c>
      <c r="DZ45" s="562">
        <f t="shared" si="28"/>
        <v>0</v>
      </c>
      <c r="EA45" s="562">
        <f t="shared" si="29"/>
        <v>0</v>
      </c>
      <c r="EB45" s="562">
        <f t="shared" si="30"/>
        <v>0</v>
      </c>
      <c r="EC45" s="562">
        <f t="shared" si="31"/>
        <v>0</v>
      </c>
      <c r="ED45" s="562">
        <f t="shared" si="32"/>
        <v>0</v>
      </c>
      <c r="EE45" s="562">
        <f t="shared" si="33"/>
        <v>0</v>
      </c>
      <c r="EF45" s="562">
        <f t="shared" si="34"/>
        <v>0</v>
      </c>
      <c r="EG45" s="562">
        <f t="shared" si="35"/>
        <v>0</v>
      </c>
      <c r="EH45" s="562">
        <f t="shared" si="36"/>
        <v>0</v>
      </c>
      <c r="EI45" s="562">
        <f t="shared" si="37"/>
        <v>0</v>
      </c>
      <c r="EJ45" s="562">
        <f t="shared" si="38"/>
        <v>0</v>
      </c>
      <c r="EK45" s="562">
        <f t="shared" si="39"/>
        <v>0</v>
      </c>
      <c r="EL45" s="562">
        <f t="shared" si="40"/>
        <v>0</v>
      </c>
    </row>
    <row r="46" spans="2:142" ht="9.9499999999999993" customHeight="1">
      <c r="B46" s="750">
        <f>'O3'!B46</f>
        <v>0</v>
      </c>
      <c r="C46" s="751"/>
      <c r="D46" s="751"/>
      <c r="E46" s="751"/>
      <c r="F46" s="751"/>
      <c r="G46" s="872">
        <f>'O3'!G46</f>
        <v>0</v>
      </c>
      <c r="H46" s="872"/>
      <c r="I46" s="872"/>
      <c r="J46" s="872"/>
      <c r="K46" s="872"/>
      <c r="L46" s="872"/>
      <c r="M46" s="872"/>
      <c r="N46" s="872"/>
      <c r="O46" s="872"/>
      <c r="P46" s="872"/>
      <c r="Q46" s="872"/>
      <c r="R46" s="872"/>
      <c r="S46" s="872"/>
      <c r="T46" s="872"/>
      <c r="U46" s="872"/>
      <c r="V46" s="872"/>
      <c r="W46" s="872"/>
      <c r="X46" s="872"/>
      <c r="Y46" s="872"/>
      <c r="Z46" s="872"/>
      <c r="AA46" s="872"/>
      <c r="AB46" s="872"/>
      <c r="AC46" s="755">
        <f>'O3'!AC46</f>
        <v>0</v>
      </c>
      <c r="AD46" s="755"/>
      <c r="AE46" s="755"/>
      <c r="AF46" s="755"/>
      <c r="AG46" s="755"/>
      <c r="AH46" s="895">
        <f>'O3'!AZ46</f>
        <v>0</v>
      </c>
      <c r="AI46" s="895"/>
      <c r="AJ46" s="895"/>
      <c r="AK46" s="895"/>
      <c r="AL46" s="895"/>
      <c r="AM46" s="895"/>
      <c r="AN46" s="782">
        <f t="shared" si="3"/>
        <v>2</v>
      </c>
      <c r="AO46" s="782"/>
      <c r="AP46" s="782"/>
      <c r="AQ46" s="782"/>
      <c r="AR46" s="782"/>
      <c r="AS46" s="782"/>
      <c r="AT46" s="782">
        <f t="shared" si="4"/>
        <v>2</v>
      </c>
      <c r="AU46" s="782"/>
      <c r="AV46" s="782"/>
      <c r="AW46" s="782"/>
      <c r="AX46" s="782"/>
      <c r="AY46" s="881"/>
      <c r="AZ46" s="574"/>
      <c r="BA46" s="492">
        <f t="shared" si="11"/>
        <v>0</v>
      </c>
      <c r="BB46" s="492">
        <f t="shared" si="12"/>
        <v>2</v>
      </c>
      <c r="BC46" s="492" t="str">
        <f t="shared" si="5"/>
        <v/>
      </c>
      <c r="BD46" s="492" t="str">
        <f t="shared" si="6"/>
        <v xml:space="preserve"> </v>
      </c>
      <c r="BE46" s="484"/>
      <c r="BF46" s="492">
        <f>ROUND(AN46*'O3'!BE46,2)</f>
        <v>0</v>
      </c>
      <c r="BG46" s="492">
        <f>ROUND(AT46*'O3'!BE46,2)</f>
        <v>0</v>
      </c>
      <c r="BH46" s="484">
        <f t="shared" si="7"/>
        <v>0</v>
      </c>
      <c r="BI46" s="484">
        <f>BM46-IF('O3'!BS46&lt;&gt;0,IF('O3'!BS46="C",BA46,0),ROUND(BA46*$BM$11,2))</f>
        <v>0</v>
      </c>
      <c r="BJ46" s="484">
        <f>BN46-IF('O3'!BS46="CF",BA46,0)</f>
        <v>0</v>
      </c>
      <c r="BK46" s="484">
        <f>BO46-IF('O3'!BS46="F",BA46,0)</f>
        <v>0</v>
      </c>
      <c r="BL46" s="484">
        <f t="shared" si="8"/>
        <v>0</v>
      </c>
      <c r="BM46" s="484">
        <f>IF('O3'!BS46&lt;&gt;0,IF('O3'!BS46="C",BG46,0),ROUND(BG46*$BM$11,2))</f>
        <v>0</v>
      </c>
      <c r="BN46" s="484">
        <f>IF('O3'!BS46="CF",BG46,0)</f>
        <v>0</v>
      </c>
      <c r="BO46" s="484">
        <f>IF('O3'!BS46="F",BG46,0)</f>
        <v>0</v>
      </c>
      <c r="BP46" s="572">
        <v>35</v>
      </c>
      <c r="BQ46" s="573"/>
      <c r="BR46" s="560">
        <v>2</v>
      </c>
      <c r="BS46" s="561"/>
      <c r="BT46" s="561"/>
      <c r="BU46" s="561"/>
      <c r="BV46" s="561"/>
      <c r="BW46" s="561"/>
      <c r="BX46" s="561">
        <f t="shared" si="53"/>
        <v>0</v>
      </c>
      <c r="BY46" s="561">
        <f t="shared" si="53"/>
        <v>0</v>
      </c>
      <c r="BZ46" s="561">
        <f t="shared" si="53"/>
        <v>0</v>
      </c>
      <c r="CA46" s="561">
        <f t="shared" si="53"/>
        <v>0</v>
      </c>
      <c r="CB46" s="561">
        <f t="shared" si="53"/>
        <v>0</v>
      </c>
      <c r="CC46" s="561">
        <f t="shared" si="53"/>
        <v>0</v>
      </c>
      <c r="CD46" s="561">
        <f t="shared" si="53"/>
        <v>0</v>
      </c>
      <c r="CE46" s="561">
        <f t="shared" si="53"/>
        <v>0</v>
      </c>
      <c r="CF46" s="561">
        <f t="shared" si="53"/>
        <v>0</v>
      </c>
      <c r="CG46" s="561">
        <f t="shared" si="53"/>
        <v>0</v>
      </c>
      <c r="CH46" s="561">
        <f t="shared" si="53"/>
        <v>0</v>
      </c>
      <c r="CI46" s="561">
        <f t="shared" si="53"/>
        <v>0</v>
      </c>
      <c r="CJ46" s="561">
        <f t="shared" si="53"/>
        <v>0</v>
      </c>
      <c r="CK46" s="561">
        <f t="shared" si="53"/>
        <v>0</v>
      </c>
      <c r="CL46" s="561">
        <f t="shared" si="53"/>
        <v>0</v>
      </c>
      <c r="CM46" s="561">
        <f t="shared" si="53"/>
        <v>0</v>
      </c>
      <c r="CN46" s="561">
        <f t="shared" si="53"/>
        <v>0</v>
      </c>
      <c r="CO46" s="561">
        <f t="shared" si="53"/>
        <v>0</v>
      </c>
      <c r="CP46" s="561">
        <f t="shared" si="53"/>
        <v>0</v>
      </c>
      <c r="CQ46" s="561">
        <f t="shared" si="53"/>
        <v>0</v>
      </c>
      <c r="CR46" s="561">
        <f t="shared" si="53"/>
        <v>0</v>
      </c>
      <c r="CS46" s="561">
        <f t="shared" si="53"/>
        <v>0</v>
      </c>
      <c r="CT46" s="561">
        <f t="shared" si="53"/>
        <v>0</v>
      </c>
      <c r="CU46" s="561">
        <f t="shared" si="53"/>
        <v>0</v>
      </c>
      <c r="CV46" s="561">
        <f t="shared" si="53"/>
        <v>0</v>
      </c>
      <c r="CW46" s="561">
        <f t="shared" si="53"/>
        <v>0</v>
      </c>
      <c r="CX46" s="561">
        <f t="shared" si="53"/>
        <v>0</v>
      </c>
      <c r="CY46" s="561">
        <f t="shared" si="53"/>
        <v>0</v>
      </c>
      <c r="CZ46" s="561">
        <f t="shared" si="53"/>
        <v>0</v>
      </c>
      <c r="DA46" s="561">
        <f t="shared" si="53"/>
        <v>0</v>
      </c>
      <c r="DC46" s="562">
        <f t="shared" si="14"/>
        <v>2</v>
      </c>
      <c r="DD46" s="562">
        <f t="shared" si="41"/>
        <v>0</v>
      </c>
      <c r="DE46" s="562">
        <f t="shared" si="42"/>
        <v>0</v>
      </c>
      <c r="DF46" s="562">
        <f t="shared" si="43"/>
        <v>0</v>
      </c>
      <c r="DG46" s="562">
        <f t="shared" si="44"/>
        <v>0</v>
      </c>
      <c r="DH46" s="562">
        <f t="shared" si="45"/>
        <v>0</v>
      </c>
      <c r="DI46" s="562">
        <f t="shared" si="46"/>
        <v>0</v>
      </c>
      <c r="DJ46" s="562">
        <f t="shared" si="47"/>
        <v>0</v>
      </c>
      <c r="DK46" s="562">
        <f t="shared" si="48"/>
        <v>0</v>
      </c>
      <c r="DL46" s="562">
        <f t="shared" si="49"/>
        <v>0</v>
      </c>
      <c r="DM46" s="562">
        <f t="shared" si="50"/>
        <v>0</v>
      </c>
      <c r="DN46" s="562">
        <f t="shared" si="16"/>
        <v>0</v>
      </c>
      <c r="DO46" s="562">
        <f t="shared" si="17"/>
        <v>0</v>
      </c>
      <c r="DP46" s="562">
        <f t="shared" si="18"/>
        <v>0</v>
      </c>
      <c r="DQ46" s="562">
        <f t="shared" si="19"/>
        <v>0</v>
      </c>
      <c r="DR46" s="562">
        <f t="shared" si="20"/>
        <v>0</v>
      </c>
      <c r="DS46" s="562">
        <f t="shared" si="21"/>
        <v>0</v>
      </c>
      <c r="DT46" s="562">
        <f t="shared" si="22"/>
        <v>0</v>
      </c>
      <c r="DU46" s="562">
        <f t="shared" si="23"/>
        <v>0</v>
      </c>
      <c r="DV46" s="562">
        <f t="shared" si="24"/>
        <v>0</v>
      </c>
      <c r="DW46" s="562">
        <f t="shared" si="25"/>
        <v>0</v>
      </c>
      <c r="DX46" s="562">
        <f t="shared" si="26"/>
        <v>0</v>
      </c>
      <c r="DY46" s="562">
        <f t="shared" si="27"/>
        <v>0</v>
      </c>
      <c r="DZ46" s="562">
        <f t="shared" si="28"/>
        <v>0</v>
      </c>
      <c r="EA46" s="562">
        <f t="shared" si="29"/>
        <v>0</v>
      </c>
      <c r="EB46" s="562">
        <f t="shared" si="30"/>
        <v>0</v>
      </c>
      <c r="EC46" s="562">
        <f t="shared" si="31"/>
        <v>0</v>
      </c>
      <c r="ED46" s="562">
        <f t="shared" si="32"/>
        <v>0</v>
      </c>
      <c r="EE46" s="562">
        <f t="shared" si="33"/>
        <v>0</v>
      </c>
      <c r="EF46" s="562">
        <f t="shared" si="34"/>
        <v>0</v>
      </c>
      <c r="EG46" s="562">
        <f t="shared" si="35"/>
        <v>0</v>
      </c>
      <c r="EH46" s="562">
        <f t="shared" si="36"/>
        <v>0</v>
      </c>
      <c r="EI46" s="562">
        <f t="shared" si="37"/>
        <v>0</v>
      </c>
      <c r="EJ46" s="562">
        <f t="shared" si="38"/>
        <v>0</v>
      </c>
      <c r="EK46" s="562">
        <f t="shared" si="39"/>
        <v>0</v>
      </c>
      <c r="EL46" s="562">
        <f t="shared" si="40"/>
        <v>0</v>
      </c>
    </row>
    <row r="47" spans="2:142" ht="9.9499999999999993" customHeight="1">
      <c r="B47" s="750">
        <f>'O3'!B47</f>
        <v>0</v>
      </c>
      <c r="C47" s="751"/>
      <c r="D47" s="751"/>
      <c r="E47" s="751"/>
      <c r="F47" s="751"/>
      <c r="G47" s="872">
        <f>'O3'!G47</f>
        <v>0</v>
      </c>
      <c r="H47" s="872"/>
      <c r="I47" s="872"/>
      <c r="J47" s="872"/>
      <c r="K47" s="872"/>
      <c r="L47" s="872"/>
      <c r="M47" s="872"/>
      <c r="N47" s="872"/>
      <c r="O47" s="872"/>
      <c r="P47" s="872"/>
      <c r="Q47" s="872"/>
      <c r="R47" s="872"/>
      <c r="S47" s="872"/>
      <c r="T47" s="872"/>
      <c r="U47" s="872"/>
      <c r="V47" s="872"/>
      <c r="W47" s="872"/>
      <c r="X47" s="872"/>
      <c r="Y47" s="872"/>
      <c r="Z47" s="872"/>
      <c r="AA47" s="872"/>
      <c r="AB47" s="872"/>
      <c r="AC47" s="755">
        <f>'O3'!AC47</f>
        <v>0</v>
      </c>
      <c r="AD47" s="755"/>
      <c r="AE47" s="755"/>
      <c r="AF47" s="755"/>
      <c r="AG47" s="755"/>
      <c r="AH47" s="895">
        <f>'O3'!AZ47</f>
        <v>0</v>
      </c>
      <c r="AI47" s="895"/>
      <c r="AJ47" s="895"/>
      <c r="AK47" s="895"/>
      <c r="AL47" s="895"/>
      <c r="AM47" s="895"/>
      <c r="AN47" s="782">
        <f t="shared" si="3"/>
        <v>875</v>
      </c>
      <c r="AO47" s="782"/>
      <c r="AP47" s="782"/>
      <c r="AQ47" s="782"/>
      <c r="AR47" s="782"/>
      <c r="AS47" s="782"/>
      <c r="AT47" s="782">
        <f t="shared" si="4"/>
        <v>875</v>
      </c>
      <c r="AU47" s="782"/>
      <c r="AV47" s="782"/>
      <c r="AW47" s="782"/>
      <c r="AX47" s="782"/>
      <c r="AY47" s="881"/>
      <c r="AZ47" s="574"/>
      <c r="BA47" s="492">
        <f t="shared" si="11"/>
        <v>0</v>
      </c>
      <c r="BB47" s="492">
        <f t="shared" si="12"/>
        <v>2</v>
      </c>
      <c r="BC47" s="492" t="str">
        <f t="shared" si="5"/>
        <v/>
      </c>
      <c r="BD47" s="492" t="str">
        <f t="shared" si="6"/>
        <v xml:space="preserve"> </v>
      </c>
      <c r="BE47" s="484"/>
      <c r="BF47" s="492">
        <f>ROUND(AN47*'O3'!BE47,2)</f>
        <v>0</v>
      </c>
      <c r="BG47" s="492">
        <f>ROUND(AT47*'O3'!BE47,2)</f>
        <v>0</v>
      </c>
      <c r="BH47" s="484">
        <f t="shared" si="7"/>
        <v>0</v>
      </c>
      <c r="BI47" s="484">
        <f>BM47-IF('O3'!BS47&lt;&gt;0,IF('O3'!BS47="C",BA47,0),ROUND(BA47*$BM$11,2))</f>
        <v>0</v>
      </c>
      <c r="BJ47" s="484">
        <f>BN47-IF('O3'!BS47="CF",BA47,0)</f>
        <v>0</v>
      </c>
      <c r="BK47" s="484">
        <f>BO47-IF('O3'!BS47="F",BA47,0)</f>
        <v>0</v>
      </c>
      <c r="BL47" s="484">
        <f t="shared" si="8"/>
        <v>0</v>
      </c>
      <c r="BM47" s="484">
        <f>IF('O3'!BS47&lt;&gt;0,IF('O3'!BS47="C",BG47,0),ROUND(BG47*$BM$11,2))</f>
        <v>0</v>
      </c>
      <c r="BN47" s="484">
        <f>IF('O3'!BS47="CF",BG47,0)</f>
        <v>0</v>
      </c>
      <c r="BO47" s="484">
        <f>IF('O3'!BS47="F",BG47,0)</f>
        <v>0</v>
      </c>
      <c r="BP47" s="571">
        <v>36</v>
      </c>
      <c r="BQ47" s="573"/>
      <c r="BR47" s="560">
        <v>875</v>
      </c>
      <c r="BS47" s="561"/>
      <c r="BT47" s="561"/>
      <c r="BU47" s="561"/>
      <c r="BV47" s="561"/>
      <c r="BW47" s="561"/>
      <c r="BX47" s="561">
        <f t="shared" si="53"/>
        <v>0</v>
      </c>
      <c r="BY47" s="561">
        <f t="shared" si="53"/>
        <v>0</v>
      </c>
      <c r="BZ47" s="561">
        <f t="shared" si="53"/>
        <v>0</v>
      </c>
      <c r="CA47" s="561">
        <f t="shared" si="53"/>
        <v>0</v>
      </c>
      <c r="CB47" s="561">
        <f t="shared" si="53"/>
        <v>0</v>
      </c>
      <c r="CC47" s="561">
        <f t="shared" si="53"/>
        <v>0</v>
      </c>
      <c r="CD47" s="561">
        <f t="shared" si="53"/>
        <v>0</v>
      </c>
      <c r="CE47" s="561">
        <f t="shared" si="53"/>
        <v>0</v>
      </c>
      <c r="CF47" s="561">
        <f t="shared" si="53"/>
        <v>0</v>
      </c>
      <c r="CG47" s="561">
        <f t="shared" si="53"/>
        <v>0</v>
      </c>
      <c r="CH47" s="561">
        <f t="shared" si="53"/>
        <v>0</v>
      </c>
      <c r="CI47" s="561">
        <f t="shared" si="53"/>
        <v>0</v>
      </c>
      <c r="CJ47" s="561">
        <f t="shared" si="53"/>
        <v>0</v>
      </c>
      <c r="CK47" s="561">
        <f t="shared" si="53"/>
        <v>0</v>
      </c>
      <c r="CL47" s="561">
        <f t="shared" si="53"/>
        <v>0</v>
      </c>
      <c r="CM47" s="561">
        <f t="shared" si="53"/>
        <v>0</v>
      </c>
      <c r="CN47" s="561">
        <f t="shared" si="53"/>
        <v>0</v>
      </c>
      <c r="CO47" s="561">
        <f t="shared" si="53"/>
        <v>0</v>
      </c>
      <c r="CP47" s="561">
        <f t="shared" si="53"/>
        <v>0</v>
      </c>
      <c r="CQ47" s="561">
        <f t="shared" si="53"/>
        <v>0</v>
      </c>
      <c r="CR47" s="561">
        <f t="shared" si="53"/>
        <v>0</v>
      </c>
      <c r="CS47" s="561">
        <f t="shared" si="53"/>
        <v>0</v>
      </c>
      <c r="CT47" s="561">
        <f t="shared" si="53"/>
        <v>0</v>
      </c>
      <c r="CU47" s="561">
        <f t="shared" si="53"/>
        <v>0</v>
      </c>
      <c r="CV47" s="561">
        <f t="shared" si="53"/>
        <v>0</v>
      </c>
      <c r="CW47" s="561">
        <f t="shared" si="53"/>
        <v>0</v>
      </c>
      <c r="CX47" s="561">
        <f t="shared" si="53"/>
        <v>0</v>
      </c>
      <c r="CY47" s="561">
        <f t="shared" si="53"/>
        <v>0</v>
      </c>
      <c r="CZ47" s="561">
        <f t="shared" si="53"/>
        <v>0</v>
      </c>
      <c r="DA47" s="561">
        <f t="shared" si="53"/>
        <v>0</v>
      </c>
      <c r="DC47" s="562">
        <f t="shared" si="14"/>
        <v>875</v>
      </c>
      <c r="DD47" s="562">
        <f t="shared" si="41"/>
        <v>0</v>
      </c>
      <c r="DE47" s="562">
        <f t="shared" si="42"/>
        <v>0</v>
      </c>
      <c r="DF47" s="562">
        <f t="shared" si="43"/>
        <v>0</v>
      </c>
      <c r="DG47" s="562">
        <f t="shared" si="44"/>
        <v>0</v>
      </c>
      <c r="DH47" s="562">
        <f t="shared" si="45"/>
        <v>0</v>
      </c>
      <c r="DI47" s="562">
        <f t="shared" si="46"/>
        <v>0</v>
      </c>
      <c r="DJ47" s="562">
        <f t="shared" si="47"/>
        <v>0</v>
      </c>
      <c r="DK47" s="562">
        <f t="shared" si="48"/>
        <v>0</v>
      </c>
      <c r="DL47" s="562">
        <f t="shared" si="49"/>
        <v>0</v>
      </c>
      <c r="DM47" s="562">
        <f t="shared" si="50"/>
        <v>0</v>
      </c>
      <c r="DN47" s="562">
        <f t="shared" si="16"/>
        <v>0</v>
      </c>
      <c r="DO47" s="562">
        <f t="shared" si="17"/>
        <v>0</v>
      </c>
      <c r="DP47" s="562">
        <f t="shared" si="18"/>
        <v>0</v>
      </c>
      <c r="DQ47" s="562">
        <f t="shared" si="19"/>
        <v>0</v>
      </c>
      <c r="DR47" s="562">
        <f t="shared" si="20"/>
        <v>0</v>
      </c>
      <c r="DS47" s="562">
        <f t="shared" si="21"/>
        <v>0</v>
      </c>
      <c r="DT47" s="562">
        <f t="shared" si="22"/>
        <v>0</v>
      </c>
      <c r="DU47" s="562">
        <f t="shared" si="23"/>
        <v>0</v>
      </c>
      <c r="DV47" s="562">
        <f t="shared" si="24"/>
        <v>0</v>
      </c>
      <c r="DW47" s="562">
        <f t="shared" si="25"/>
        <v>0</v>
      </c>
      <c r="DX47" s="562">
        <f t="shared" si="26"/>
        <v>0</v>
      </c>
      <c r="DY47" s="562">
        <f t="shared" si="27"/>
        <v>0</v>
      </c>
      <c r="DZ47" s="562">
        <f t="shared" si="28"/>
        <v>0</v>
      </c>
      <c r="EA47" s="562">
        <f t="shared" si="29"/>
        <v>0</v>
      </c>
      <c r="EB47" s="562">
        <f t="shared" si="30"/>
        <v>0</v>
      </c>
      <c r="EC47" s="562">
        <f t="shared" si="31"/>
        <v>0</v>
      </c>
      <c r="ED47" s="562">
        <f t="shared" si="32"/>
        <v>0</v>
      </c>
      <c r="EE47" s="562">
        <f t="shared" si="33"/>
        <v>0</v>
      </c>
      <c r="EF47" s="562">
        <f t="shared" si="34"/>
        <v>0</v>
      </c>
      <c r="EG47" s="562">
        <f t="shared" si="35"/>
        <v>0</v>
      </c>
      <c r="EH47" s="562">
        <f t="shared" si="36"/>
        <v>0</v>
      </c>
      <c r="EI47" s="562">
        <f t="shared" si="37"/>
        <v>0</v>
      </c>
      <c r="EJ47" s="562">
        <f t="shared" si="38"/>
        <v>0</v>
      </c>
      <c r="EK47" s="562">
        <f t="shared" si="39"/>
        <v>0</v>
      </c>
      <c r="EL47" s="562">
        <f t="shared" si="40"/>
        <v>0</v>
      </c>
    </row>
    <row r="48" spans="2:142" ht="9.9499999999999993" customHeight="1">
      <c r="B48" s="750">
        <f>'O3'!B48</f>
        <v>0</v>
      </c>
      <c r="C48" s="751"/>
      <c r="D48" s="751"/>
      <c r="E48" s="751"/>
      <c r="F48" s="751"/>
      <c r="G48" s="872">
        <f>'O3'!G48</f>
        <v>0</v>
      </c>
      <c r="H48" s="872"/>
      <c r="I48" s="872"/>
      <c r="J48" s="872"/>
      <c r="K48" s="872"/>
      <c r="L48" s="872"/>
      <c r="M48" s="872"/>
      <c r="N48" s="872"/>
      <c r="O48" s="872"/>
      <c r="P48" s="872"/>
      <c r="Q48" s="872"/>
      <c r="R48" s="872"/>
      <c r="S48" s="872"/>
      <c r="T48" s="872"/>
      <c r="U48" s="872"/>
      <c r="V48" s="872"/>
      <c r="W48" s="872"/>
      <c r="X48" s="872"/>
      <c r="Y48" s="872"/>
      <c r="Z48" s="872"/>
      <c r="AA48" s="872"/>
      <c r="AB48" s="872"/>
      <c r="AC48" s="755">
        <f>'O3'!AC48</f>
        <v>0</v>
      </c>
      <c r="AD48" s="755"/>
      <c r="AE48" s="755"/>
      <c r="AF48" s="755"/>
      <c r="AG48" s="755"/>
      <c r="AH48" s="895">
        <f>'O3'!AZ48</f>
        <v>0</v>
      </c>
      <c r="AI48" s="895"/>
      <c r="AJ48" s="895"/>
      <c r="AK48" s="895"/>
      <c r="AL48" s="895"/>
      <c r="AM48" s="895"/>
      <c r="AN48" s="782">
        <f t="shared" si="3"/>
        <v>0</v>
      </c>
      <c r="AO48" s="782"/>
      <c r="AP48" s="782"/>
      <c r="AQ48" s="782"/>
      <c r="AR48" s="782"/>
      <c r="AS48" s="782"/>
      <c r="AT48" s="782">
        <f t="shared" si="4"/>
        <v>0</v>
      </c>
      <c r="AU48" s="782"/>
      <c r="AV48" s="782"/>
      <c r="AW48" s="782"/>
      <c r="AX48" s="782"/>
      <c r="AY48" s="881"/>
      <c r="AZ48" s="574"/>
      <c r="BA48" s="492">
        <f t="shared" si="11"/>
        <v>0</v>
      </c>
      <c r="BB48" s="492">
        <f t="shared" si="12"/>
        <v>2</v>
      </c>
      <c r="BC48" s="492" t="str">
        <f t="shared" si="5"/>
        <v/>
      </c>
      <c r="BD48" s="492" t="str">
        <f t="shared" si="6"/>
        <v xml:space="preserve"> </v>
      </c>
      <c r="BE48" s="484"/>
      <c r="BF48" s="492">
        <f>ROUND(AN48*'O3'!BE48,2)</f>
        <v>0</v>
      </c>
      <c r="BG48" s="492">
        <f>ROUND(AT48*'O3'!BE48,2)</f>
        <v>0</v>
      </c>
      <c r="BH48" s="484">
        <f t="shared" si="7"/>
        <v>0</v>
      </c>
      <c r="BI48" s="484">
        <f>BM48-IF('O3'!BS48&lt;&gt;0,IF('O3'!BS48="C",BA48,0),ROUND(BA48*$BM$11,2))</f>
        <v>0</v>
      </c>
      <c r="BJ48" s="484">
        <f>BN48-IF('O3'!BS48="CF",BA48,0)</f>
        <v>0</v>
      </c>
      <c r="BK48" s="484">
        <f>BO48-IF('O3'!BS48="F",BA48,0)</f>
        <v>0</v>
      </c>
      <c r="BL48" s="484">
        <f t="shared" si="8"/>
        <v>0</v>
      </c>
      <c r="BM48" s="484">
        <f>IF('O3'!BS48&lt;&gt;0,IF('O3'!BS48="C",BG48,0),ROUND(BG48*$BM$11,2))</f>
        <v>0</v>
      </c>
      <c r="BN48" s="484">
        <f>IF('O3'!BS48="CF",BG48,0)</f>
        <v>0</v>
      </c>
      <c r="BO48" s="484">
        <f>IF('O3'!BS48="F",BG48,0)</f>
        <v>0</v>
      </c>
      <c r="BP48" s="572">
        <v>37</v>
      </c>
      <c r="BQ48" s="573"/>
      <c r="BR48" s="560">
        <v>0</v>
      </c>
      <c r="BS48" s="561"/>
      <c r="BT48" s="561"/>
      <c r="BU48" s="561"/>
      <c r="BV48" s="561"/>
      <c r="BW48" s="561"/>
      <c r="BX48" s="561">
        <f t="shared" si="53"/>
        <v>0</v>
      </c>
      <c r="BY48" s="561">
        <f t="shared" si="53"/>
        <v>0</v>
      </c>
      <c r="BZ48" s="561">
        <f t="shared" si="53"/>
        <v>0</v>
      </c>
      <c r="CA48" s="561">
        <f t="shared" si="53"/>
        <v>0</v>
      </c>
      <c r="CB48" s="561">
        <f t="shared" si="53"/>
        <v>0</v>
      </c>
      <c r="CC48" s="561">
        <f t="shared" si="53"/>
        <v>0</v>
      </c>
      <c r="CD48" s="561">
        <f t="shared" si="53"/>
        <v>0</v>
      </c>
      <c r="CE48" s="561">
        <f t="shared" si="53"/>
        <v>0</v>
      </c>
      <c r="CF48" s="561">
        <f t="shared" si="53"/>
        <v>0</v>
      </c>
      <c r="CG48" s="561">
        <f t="shared" si="53"/>
        <v>0</v>
      </c>
      <c r="CH48" s="561">
        <f t="shared" si="53"/>
        <v>0</v>
      </c>
      <c r="CI48" s="561">
        <f t="shared" si="53"/>
        <v>0</v>
      </c>
      <c r="CJ48" s="561">
        <f t="shared" si="53"/>
        <v>0</v>
      </c>
      <c r="CK48" s="561">
        <f t="shared" si="53"/>
        <v>0</v>
      </c>
      <c r="CL48" s="561">
        <f t="shared" si="53"/>
        <v>0</v>
      </c>
      <c r="CM48" s="561">
        <f t="shared" si="53"/>
        <v>0</v>
      </c>
      <c r="CN48" s="561">
        <f t="shared" si="53"/>
        <v>0</v>
      </c>
      <c r="CO48" s="561">
        <f t="shared" si="53"/>
        <v>0</v>
      </c>
      <c r="CP48" s="561">
        <f t="shared" si="53"/>
        <v>0</v>
      </c>
      <c r="CQ48" s="561">
        <f t="shared" si="53"/>
        <v>0</v>
      </c>
      <c r="CR48" s="561">
        <f t="shared" si="53"/>
        <v>0</v>
      </c>
      <c r="CS48" s="561">
        <f t="shared" si="53"/>
        <v>0</v>
      </c>
      <c r="CT48" s="561">
        <f t="shared" si="53"/>
        <v>0</v>
      </c>
      <c r="CU48" s="561">
        <f t="shared" si="53"/>
        <v>0</v>
      </c>
      <c r="CV48" s="561">
        <f t="shared" si="53"/>
        <v>0</v>
      </c>
      <c r="CW48" s="561">
        <f t="shared" si="53"/>
        <v>0</v>
      </c>
      <c r="CX48" s="561">
        <f t="shared" si="53"/>
        <v>0</v>
      </c>
      <c r="CY48" s="561">
        <f t="shared" si="53"/>
        <v>0</v>
      </c>
      <c r="CZ48" s="561">
        <f t="shared" si="53"/>
        <v>0</v>
      </c>
      <c r="DA48" s="561">
        <f t="shared" si="53"/>
        <v>0</v>
      </c>
      <c r="DC48" s="562">
        <f t="shared" si="14"/>
        <v>0</v>
      </c>
      <c r="DD48" s="562">
        <f t="shared" si="41"/>
        <v>0</v>
      </c>
      <c r="DE48" s="562">
        <f t="shared" si="42"/>
        <v>0</v>
      </c>
      <c r="DF48" s="562">
        <f t="shared" si="43"/>
        <v>0</v>
      </c>
      <c r="DG48" s="562">
        <f t="shared" si="44"/>
        <v>0</v>
      </c>
      <c r="DH48" s="562">
        <f t="shared" si="45"/>
        <v>0</v>
      </c>
      <c r="DI48" s="562">
        <f t="shared" si="46"/>
        <v>0</v>
      </c>
      <c r="DJ48" s="562">
        <f t="shared" si="47"/>
        <v>0</v>
      </c>
      <c r="DK48" s="562">
        <f t="shared" si="48"/>
        <v>0</v>
      </c>
      <c r="DL48" s="562">
        <f t="shared" si="49"/>
        <v>0</v>
      </c>
      <c r="DM48" s="562">
        <f t="shared" si="50"/>
        <v>0</v>
      </c>
      <c r="DN48" s="562">
        <f t="shared" si="16"/>
        <v>0</v>
      </c>
      <c r="DO48" s="562">
        <f t="shared" si="17"/>
        <v>0</v>
      </c>
      <c r="DP48" s="562">
        <f t="shared" si="18"/>
        <v>0</v>
      </c>
      <c r="DQ48" s="562">
        <f t="shared" si="19"/>
        <v>0</v>
      </c>
      <c r="DR48" s="562">
        <f t="shared" si="20"/>
        <v>0</v>
      </c>
      <c r="DS48" s="562">
        <f t="shared" si="21"/>
        <v>0</v>
      </c>
      <c r="DT48" s="562">
        <f t="shared" si="22"/>
        <v>0</v>
      </c>
      <c r="DU48" s="562">
        <f t="shared" si="23"/>
        <v>0</v>
      </c>
      <c r="DV48" s="562">
        <f t="shared" si="24"/>
        <v>0</v>
      </c>
      <c r="DW48" s="562">
        <f t="shared" si="25"/>
        <v>0</v>
      </c>
      <c r="DX48" s="562">
        <f t="shared" si="26"/>
        <v>0</v>
      </c>
      <c r="DY48" s="562">
        <f t="shared" si="27"/>
        <v>0</v>
      </c>
      <c r="DZ48" s="562">
        <f t="shared" si="28"/>
        <v>0</v>
      </c>
      <c r="EA48" s="562">
        <f t="shared" si="29"/>
        <v>0</v>
      </c>
      <c r="EB48" s="562">
        <f t="shared" si="30"/>
        <v>0</v>
      </c>
      <c r="EC48" s="562">
        <f t="shared" si="31"/>
        <v>0</v>
      </c>
      <c r="ED48" s="562">
        <f t="shared" si="32"/>
        <v>0</v>
      </c>
      <c r="EE48" s="562">
        <f t="shared" si="33"/>
        <v>0</v>
      </c>
      <c r="EF48" s="562">
        <f t="shared" si="34"/>
        <v>0</v>
      </c>
      <c r="EG48" s="562">
        <f t="shared" si="35"/>
        <v>0</v>
      </c>
      <c r="EH48" s="562">
        <f t="shared" si="36"/>
        <v>0</v>
      </c>
      <c r="EI48" s="562">
        <f t="shared" si="37"/>
        <v>0</v>
      </c>
      <c r="EJ48" s="562">
        <f t="shared" si="38"/>
        <v>0</v>
      </c>
      <c r="EK48" s="562">
        <f t="shared" si="39"/>
        <v>0</v>
      </c>
      <c r="EL48" s="562">
        <f t="shared" si="40"/>
        <v>0</v>
      </c>
    </row>
    <row r="49" spans="2:142" ht="9.9499999999999993" customHeight="1">
      <c r="B49" s="750">
        <f>'O3'!B49</f>
        <v>0</v>
      </c>
      <c r="C49" s="751"/>
      <c r="D49" s="751"/>
      <c r="E49" s="751"/>
      <c r="F49" s="751"/>
      <c r="G49" s="872">
        <f>'O3'!G49</f>
        <v>0</v>
      </c>
      <c r="H49" s="872"/>
      <c r="I49" s="872"/>
      <c r="J49" s="872"/>
      <c r="K49" s="872"/>
      <c r="L49" s="872"/>
      <c r="M49" s="872"/>
      <c r="N49" s="872"/>
      <c r="O49" s="872"/>
      <c r="P49" s="872"/>
      <c r="Q49" s="872"/>
      <c r="R49" s="872"/>
      <c r="S49" s="872"/>
      <c r="T49" s="872"/>
      <c r="U49" s="872"/>
      <c r="V49" s="872"/>
      <c r="W49" s="872"/>
      <c r="X49" s="872"/>
      <c r="Y49" s="872"/>
      <c r="Z49" s="872"/>
      <c r="AA49" s="872"/>
      <c r="AB49" s="872"/>
      <c r="AC49" s="755">
        <f>'O3'!AC49</f>
        <v>0</v>
      </c>
      <c r="AD49" s="755"/>
      <c r="AE49" s="755"/>
      <c r="AF49" s="755"/>
      <c r="AG49" s="755"/>
      <c r="AH49" s="895">
        <f>'O3'!AZ49</f>
        <v>0</v>
      </c>
      <c r="AI49" s="895"/>
      <c r="AJ49" s="895"/>
      <c r="AK49" s="895"/>
      <c r="AL49" s="895"/>
      <c r="AM49" s="895"/>
      <c r="AN49" s="782">
        <f t="shared" si="3"/>
        <v>0</v>
      </c>
      <c r="AO49" s="782"/>
      <c r="AP49" s="782"/>
      <c r="AQ49" s="782"/>
      <c r="AR49" s="782"/>
      <c r="AS49" s="782"/>
      <c r="AT49" s="782">
        <f t="shared" si="4"/>
        <v>0</v>
      </c>
      <c r="AU49" s="782"/>
      <c r="AV49" s="782"/>
      <c r="AW49" s="782"/>
      <c r="AX49" s="782"/>
      <c r="AY49" s="881"/>
      <c r="AZ49" s="574"/>
      <c r="BA49" s="492">
        <f t="shared" si="11"/>
        <v>0</v>
      </c>
      <c r="BB49" s="492">
        <f t="shared" si="12"/>
        <v>2</v>
      </c>
      <c r="BC49" s="492" t="str">
        <f t="shared" si="5"/>
        <v/>
      </c>
      <c r="BD49" s="492" t="str">
        <f t="shared" si="6"/>
        <v xml:space="preserve"> </v>
      </c>
      <c r="BE49" s="484"/>
      <c r="BF49" s="492">
        <f>ROUND(AN49*'O3'!BE49,2)</f>
        <v>0</v>
      </c>
      <c r="BG49" s="492">
        <f>ROUND(AT49*'O3'!BE49,2)</f>
        <v>0</v>
      </c>
      <c r="BH49" s="484">
        <f t="shared" si="7"/>
        <v>0</v>
      </c>
      <c r="BI49" s="484">
        <f>BM49-IF('O3'!BS49&lt;&gt;0,IF('O3'!BS49="C",BA49,0),ROUND(BA49*$BM$11,2))</f>
        <v>0</v>
      </c>
      <c r="BJ49" s="484">
        <f>BN49-IF('O3'!BS49="CF",BA49,0)</f>
        <v>0</v>
      </c>
      <c r="BK49" s="484">
        <f>BO49-IF('O3'!BS49="F",BA49,0)</f>
        <v>0</v>
      </c>
      <c r="BL49" s="484">
        <f t="shared" si="8"/>
        <v>0</v>
      </c>
      <c r="BM49" s="484">
        <f>IF('O3'!BS49&lt;&gt;0,IF('O3'!BS49="C",BG49,0),ROUND(BG49*$BM$11,2))</f>
        <v>0</v>
      </c>
      <c r="BN49" s="484">
        <f>IF('O3'!BS49="CF",BG49,0)</f>
        <v>0</v>
      </c>
      <c r="BO49" s="484">
        <f>IF('O3'!BS49="F",BG49,0)</f>
        <v>0</v>
      </c>
      <c r="BP49" s="571">
        <v>38</v>
      </c>
      <c r="BQ49" s="573"/>
      <c r="BR49" s="560">
        <v>0</v>
      </c>
      <c r="BS49" s="561"/>
      <c r="BT49" s="561"/>
      <c r="BU49" s="561"/>
      <c r="BV49" s="561"/>
      <c r="BW49" s="561"/>
      <c r="BX49" s="561">
        <f t="shared" si="53"/>
        <v>0</v>
      </c>
      <c r="BY49" s="561">
        <f t="shared" si="53"/>
        <v>0</v>
      </c>
      <c r="BZ49" s="561">
        <f t="shared" si="53"/>
        <v>0</v>
      </c>
      <c r="CA49" s="561">
        <f t="shared" si="53"/>
        <v>0</v>
      </c>
      <c r="CB49" s="561">
        <f t="shared" si="53"/>
        <v>0</v>
      </c>
      <c r="CC49" s="561">
        <f t="shared" si="53"/>
        <v>0</v>
      </c>
      <c r="CD49" s="561">
        <f t="shared" si="53"/>
        <v>0</v>
      </c>
      <c r="CE49" s="561">
        <f t="shared" si="53"/>
        <v>0</v>
      </c>
      <c r="CF49" s="561">
        <f t="shared" si="53"/>
        <v>0</v>
      </c>
      <c r="CG49" s="561">
        <f t="shared" si="53"/>
        <v>0</v>
      </c>
      <c r="CH49" s="561">
        <f t="shared" si="53"/>
        <v>0</v>
      </c>
      <c r="CI49" s="561">
        <f t="shared" si="53"/>
        <v>0</v>
      </c>
      <c r="CJ49" s="561">
        <f t="shared" si="53"/>
        <v>0</v>
      </c>
      <c r="CK49" s="561">
        <f t="shared" si="53"/>
        <v>0</v>
      </c>
      <c r="CL49" s="561">
        <f t="shared" si="53"/>
        <v>0</v>
      </c>
      <c r="CM49" s="561">
        <f t="shared" si="53"/>
        <v>0</v>
      </c>
      <c r="CN49" s="561">
        <f t="shared" si="53"/>
        <v>0</v>
      </c>
      <c r="CO49" s="561">
        <f t="shared" si="53"/>
        <v>0</v>
      </c>
      <c r="CP49" s="561">
        <f t="shared" si="53"/>
        <v>0</v>
      </c>
      <c r="CQ49" s="561">
        <f t="shared" si="53"/>
        <v>0</v>
      </c>
      <c r="CR49" s="561">
        <f t="shared" si="53"/>
        <v>0</v>
      </c>
      <c r="CS49" s="561">
        <f t="shared" si="53"/>
        <v>0</v>
      </c>
      <c r="CT49" s="561">
        <f t="shared" si="53"/>
        <v>0</v>
      </c>
      <c r="CU49" s="561">
        <f t="shared" si="53"/>
        <v>0</v>
      </c>
      <c r="CV49" s="561">
        <f t="shared" si="53"/>
        <v>0</v>
      </c>
      <c r="CW49" s="561">
        <f t="shared" si="53"/>
        <v>0</v>
      </c>
      <c r="CX49" s="561">
        <f t="shared" si="53"/>
        <v>0</v>
      </c>
      <c r="CY49" s="561">
        <f t="shared" si="53"/>
        <v>0</v>
      </c>
      <c r="CZ49" s="561">
        <f t="shared" si="53"/>
        <v>0</v>
      </c>
      <c r="DA49" s="561">
        <f t="shared" si="53"/>
        <v>0</v>
      </c>
      <c r="DC49" s="562">
        <f t="shared" si="14"/>
        <v>0</v>
      </c>
      <c r="DD49" s="562">
        <f t="shared" si="41"/>
        <v>0</v>
      </c>
      <c r="DE49" s="562">
        <f t="shared" si="42"/>
        <v>0</v>
      </c>
      <c r="DF49" s="562">
        <f t="shared" si="43"/>
        <v>0</v>
      </c>
      <c r="DG49" s="562">
        <f t="shared" si="44"/>
        <v>0</v>
      </c>
      <c r="DH49" s="562">
        <f t="shared" si="45"/>
        <v>0</v>
      </c>
      <c r="DI49" s="562">
        <f t="shared" si="46"/>
        <v>0</v>
      </c>
      <c r="DJ49" s="562">
        <f t="shared" si="47"/>
        <v>0</v>
      </c>
      <c r="DK49" s="562">
        <f t="shared" si="48"/>
        <v>0</v>
      </c>
      <c r="DL49" s="562">
        <f t="shared" si="49"/>
        <v>0</v>
      </c>
      <c r="DM49" s="562">
        <f t="shared" si="50"/>
        <v>0</v>
      </c>
      <c r="DN49" s="562">
        <f t="shared" si="16"/>
        <v>0</v>
      </c>
      <c r="DO49" s="562">
        <f t="shared" si="17"/>
        <v>0</v>
      </c>
      <c r="DP49" s="562">
        <f t="shared" si="18"/>
        <v>0</v>
      </c>
      <c r="DQ49" s="562">
        <f t="shared" si="19"/>
        <v>0</v>
      </c>
      <c r="DR49" s="562">
        <f t="shared" si="20"/>
        <v>0</v>
      </c>
      <c r="DS49" s="562">
        <f t="shared" si="21"/>
        <v>0</v>
      </c>
      <c r="DT49" s="562">
        <f t="shared" si="22"/>
        <v>0</v>
      </c>
      <c r="DU49" s="562">
        <f t="shared" si="23"/>
        <v>0</v>
      </c>
      <c r="DV49" s="562">
        <f t="shared" si="24"/>
        <v>0</v>
      </c>
      <c r="DW49" s="562">
        <f t="shared" si="25"/>
        <v>0</v>
      </c>
      <c r="DX49" s="562">
        <f t="shared" si="26"/>
        <v>0</v>
      </c>
      <c r="DY49" s="562">
        <f t="shared" si="27"/>
        <v>0</v>
      </c>
      <c r="DZ49" s="562">
        <f t="shared" si="28"/>
        <v>0</v>
      </c>
      <c r="EA49" s="562">
        <f t="shared" si="29"/>
        <v>0</v>
      </c>
      <c r="EB49" s="562">
        <f t="shared" si="30"/>
        <v>0</v>
      </c>
      <c r="EC49" s="562">
        <f t="shared" si="31"/>
        <v>0</v>
      </c>
      <c r="ED49" s="562">
        <f t="shared" si="32"/>
        <v>0</v>
      </c>
      <c r="EE49" s="562">
        <f t="shared" si="33"/>
        <v>0</v>
      </c>
      <c r="EF49" s="562">
        <f t="shared" si="34"/>
        <v>0</v>
      </c>
      <c r="EG49" s="562">
        <f t="shared" si="35"/>
        <v>0</v>
      </c>
      <c r="EH49" s="562">
        <f t="shared" si="36"/>
        <v>0</v>
      </c>
      <c r="EI49" s="562">
        <f t="shared" si="37"/>
        <v>0</v>
      </c>
      <c r="EJ49" s="562">
        <f t="shared" si="38"/>
        <v>0</v>
      </c>
      <c r="EK49" s="562">
        <f t="shared" si="39"/>
        <v>0</v>
      </c>
      <c r="EL49" s="562">
        <f t="shared" si="40"/>
        <v>0</v>
      </c>
    </row>
    <row r="50" spans="2:142" ht="9.9499999999999993" customHeight="1">
      <c r="B50" s="750">
        <f>'O3'!B50</f>
        <v>0</v>
      </c>
      <c r="C50" s="751"/>
      <c r="D50" s="751"/>
      <c r="E50" s="751"/>
      <c r="F50" s="751"/>
      <c r="G50" s="872">
        <f>'O3'!G50</f>
        <v>0</v>
      </c>
      <c r="H50" s="872"/>
      <c r="I50" s="872"/>
      <c r="J50" s="872"/>
      <c r="K50" s="872"/>
      <c r="L50" s="872"/>
      <c r="M50" s="872"/>
      <c r="N50" s="872"/>
      <c r="O50" s="872"/>
      <c r="P50" s="872"/>
      <c r="Q50" s="872"/>
      <c r="R50" s="872"/>
      <c r="S50" s="872"/>
      <c r="T50" s="872"/>
      <c r="U50" s="872"/>
      <c r="V50" s="872"/>
      <c r="W50" s="872"/>
      <c r="X50" s="872"/>
      <c r="Y50" s="872"/>
      <c r="Z50" s="872"/>
      <c r="AA50" s="872"/>
      <c r="AB50" s="872"/>
      <c r="AC50" s="755">
        <f>'O3'!AC50</f>
        <v>0</v>
      </c>
      <c r="AD50" s="755"/>
      <c r="AE50" s="755"/>
      <c r="AF50" s="755"/>
      <c r="AG50" s="755"/>
      <c r="AH50" s="895">
        <f>'O3'!AZ50</f>
        <v>0</v>
      </c>
      <c r="AI50" s="895"/>
      <c r="AJ50" s="895"/>
      <c r="AK50" s="895"/>
      <c r="AL50" s="895"/>
      <c r="AM50" s="895"/>
      <c r="AN50" s="782">
        <f t="shared" si="3"/>
        <v>875</v>
      </c>
      <c r="AO50" s="782"/>
      <c r="AP50" s="782"/>
      <c r="AQ50" s="782"/>
      <c r="AR50" s="782"/>
      <c r="AS50" s="782"/>
      <c r="AT50" s="782">
        <f t="shared" si="4"/>
        <v>875</v>
      </c>
      <c r="AU50" s="782"/>
      <c r="AV50" s="782"/>
      <c r="AW50" s="782"/>
      <c r="AX50" s="782"/>
      <c r="AY50" s="881"/>
      <c r="AZ50" s="574"/>
      <c r="BA50" s="492">
        <f t="shared" si="11"/>
        <v>0</v>
      </c>
      <c r="BB50" s="492">
        <f t="shared" si="12"/>
        <v>2</v>
      </c>
      <c r="BC50" s="492" t="str">
        <f t="shared" si="5"/>
        <v/>
      </c>
      <c r="BD50" s="492" t="str">
        <f t="shared" si="6"/>
        <v xml:space="preserve"> </v>
      </c>
      <c r="BE50" s="484"/>
      <c r="BF50" s="492">
        <f>ROUND(AN50*'O3'!BE50,2)</f>
        <v>0</v>
      </c>
      <c r="BG50" s="492">
        <f>ROUND(AT50*'O3'!BE50,2)</f>
        <v>0</v>
      </c>
      <c r="BH50" s="484">
        <f t="shared" si="7"/>
        <v>0</v>
      </c>
      <c r="BI50" s="484">
        <f>BM50-IF('O3'!BS50&lt;&gt;0,IF('O3'!BS50="C",BA50,0),ROUND(BA50*$BM$11,2))</f>
        <v>0</v>
      </c>
      <c r="BJ50" s="484">
        <f>BN50-IF('O3'!BS50="CF",BA50,0)</f>
        <v>0</v>
      </c>
      <c r="BK50" s="484">
        <f>BO50-IF('O3'!BS50="F",BA50,0)</f>
        <v>0</v>
      </c>
      <c r="BL50" s="484">
        <f t="shared" si="8"/>
        <v>0</v>
      </c>
      <c r="BM50" s="484">
        <f>IF('O3'!BS50&lt;&gt;0,IF('O3'!BS50="C",BG50,0),ROUND(BG50*$BM$11,2))</f>
        <v>0</v>
      </c>
      <c r="BN50" s="484">
        <f>IF('O3'!BS50="CF",BG50,0)</f>
        <v>0</v>
      </c>
      <c r="BO50" s="484">
        <f>IF('O3'!BS50="F",BG50,0)</f>
        <v>0</v>
      </c>
      <c r="BP50" s="572">
        <v>39</v>
      </c>
      <c r="BQ50" s="573"/>
      <c r="BR50" s="560">
        <v>875</v>
      </c>
      <c r="BS50" s="561"/>
      <c r="BT50" s="561"/>
      <c r="BU50" s="561"/>
      <c r="BV50" s="561"/>
      <c r="BW50" s="561"/>
      <c r="BX50" s="561">
        <f t="shared" si="53"/>
        <v>0</v>
      </c>
      <c r="BY50" s="561">
        <f t="shared" si="53"/>
        <v>0</v>
      </c>
      <c r="BZ50" s="561">
        <f t="shared" si="53"/>
        <v>0</v>
      </c>
      <c r="CA50" s="561">
        <f t="shared" si="53"/>
        <v>0</v>
      </c>
      <c r="CB50" s="561">
        <f t="shared" si="53"/>
        <v>0</v>
      </c>
      <c r="CC50" s="561">
        <f t="shared" si="53"/>
        <v>0</v>
      </c>
      <c r="CD50" s="561">
        <f t="shared" si="53"/>
        <v>0</v>
      </c>
      <c r="CE50" s="561">
        <f t="shared" si="53"/>
        <v>0</v>
      </c>
      <c r="CF50" s="561">
        <f t="shared" si="53"/>
        <v>0</v>
      </c>
      <c r="CG50" s="561">
        <f t="shared" si="53"/>
        <v>0</v>
      </c>
      <c r="CH50" s="561">
        <f t="shared" si="53"/>
        <v>0</v>
      </c>
      <c r="CI50" s="561">
        <f t="shared" si="53"/>
        <v>0</v>
      </c>
      <c r="CJ50" s="561">
        <f t="shared" si="53"/>
        <v>0</v>
      </c>
      <c r="CK50" s="561">
        <f t="shared" si="53"/>
        <v>0</v>
      </c>
      <c r="CL50" s="561">
        <f t="shared" si="53"/>
        <v>0</v>
      </c>
      <c r="CM50" s="561">
        <f t="shared" si="53"/>
        <v>0</v>
      </c>
      <c r="CN50" s="561">
        <f t="shared" si="53"/>
        <v>0</v>
      </c>
      <c r="CO50" s="561">
        <f t="shared" si="53"/>
        <v>0</v>
      </c>
      <c r="CP50" s="561">
        <f t="shared" si="53"/>
        <v>0</v>
      </c>
      <c r="CQ50" s="561">
        <f t="shared" si="53"/>
        <v>0</v>
      </c>
      <c r="CR50" s="561">
        <f t="shared" si="53"/>
        <v>0</v>
      </c>
      <c r="CS50" s="561">
        <f t="shared" si="53"/>
        <v>0</v>
      </c>
      <c r="CT50" s="561">
        <f t="shared" si="53"/>
        <v>0</v>
      </c>
      <c r="CU50" s="561">
        <f t="shared" si="53"/>
        <v>0</v>
      </c>
      <c r="CV50" s="561">
        <f t="shared" si="53"/>
        <v>0</v>
      </c>
      <c r="CW50" s="561">
        <f t="shared" si="53"/>
        <v>0</v>
      </c>
      <c r="CX50" s="561">
        <f t="shared" si="53"/>
        <v>0</v>
      </c>
      <c r="CY50" s="561">
        <f t="shared" si="53"/>
        <v>0</v>
      </c>
      <c r="CZ50" s="561">
        <f t="shared" si="53"/>
        <v>0</v>
      </c>
      <c r="DA50" s="561">
        <f t="shared" si="53"/>
        <v>0</v>
      </c>
      <c r="DC50" s="562">
        <f t="shared" si="14"/>
        <v>875</v>
      </c>
      <c r="DD50" s="562">
        <f t="shared" si="41"/>
        <v>0</v>
      </c>
      <c r="DE50" s="562">
        <f t="shared" si="42"/>
        <v>0</v>
      </c>
      <c r="DF50" s="562">
        <f t="shared" si="43"/>
        <v>0</v>
      </c>
      <c r="DG50" s="562">
        <f t="shared" si="44"/>
        <v>0</v>
      </c>
      <c r="DH50" s="562">
        <f t="shared" si="45"/>
        <v>0</v>
      </c>
      <c r="DI50" s="562">
        <f t="shared" si="46"/>
        <v>0</v>
      </c>
      <c r="DJ50" s="562">
        <f t="shared" si="47"/>
        <v>0</v>
      </c>
      <c r="DK50" s="562">
        <f t="shared" si="48"/>
        <v>0</v>
      </c>
      <c r="DL50" s="562">
        <f t="shared" si="49"/>
        <v>0</v>
      </c>
      <c r="DM50" s="562">
        <f t="shared" si="50"/>
        <v>0</v>
      </c>
      <c r="DN50" s="562">
        <f t="shared" si="16"/>
        <v>0</v>
      </c>
      <c r="DO50" s="562">
        <f t="shared" si="17"/>
        <v>0</v>
      </c>
      <c r="DP50" s="562">
        <f t="shared" si="18"/>
        <v>0</v>
      </c>
      <c r="DQ50" s="562">
        <f t="shared" si="19"/>
        <v>0</v>
      </c>
      <c r="DR50" s="562">
        <f t="shared" si="20"/>
        <v>0</v>
      </c>
      <c r="DS50" s="562">
        <f t="shared" si="21"/>
        <v>0</v>
      </c>
      <c r="DT50" s="562">
        <f t="shared" si="22"/>
        <v>0</v>
      </c>
      <c r="DU50" s="562">
        <f t="shared" si="23"/>
        <v>0</v>
      </c>
      <c r="DV50" s="562">
        <f t="shared" si="24"/>
        <v>0</v>
      </c>
      <c r="DW50" s="562">
        <f t="shared" si="25"/>
        <v>0</v>
      </c>
      <c r="DX50" s="562">
        <f t="shared" si="26"/>
        <v>0</v>
      </c>
      <c r="DY50" s="562">
        <f t="shared" si="27"/>
        <v>0</v>
      </c>
      <c r="DZ50" s="562">
        <f t="shared" si="28"/>
        <v>0</v>
      </c>
      <c r="EA50" s="562">
        <f t="shared" si="29"/>
        <v>0</v>
      </c>
      <c r="EB50" s="562">
        <f t="shared" si="30"/>
        <v>0</v>
      </c>
      <c r="EC50" s="562">
        <f t="shared" si="31"/>
        <v>0</v>
      </c>
      <c r="ED50" s="562">
        <f t="shared" si="32"/>
        <v>0</v>
      </c>
      <c r="EE50" s="562">
        <f t="shared" si="33"/>
        <v>0</v>
      </c>
      <c r="EF50" s="562">
        <f t="shared" si="34"/>
        <v>0</v>
      </c>
      <c r="EG50" s="562">
        <f t="shared" si="35"/>
        <v>0</v>
      </c>
      <c r="EH50" s="562">
        <f t="shared" si="36"/>
        <v>0</v>
      </c>
      <c r="EI50" s="562">
        <f t="shared" si="37"/>
        <v>0</v>
      </c>
      <c r="EJ50" s="562">
        <f t="shared" si="38"/>
        <v>0</v>
      </c>
      <c r="EK50" s="562">
        <f t="shared" si="39"/>
        <v>0</v>
      </c>
      <c r="EL50" s="562">
        <f t="shared" si="40"/>
        <v>0</v>
      </c>
    </row>
    <row r="51" spans="2:142" ht="9.9499999999999993" customHeight="1">
      <c r="B51" s="750">
        <f>'O3'!B51</f>
        <v>0</v>
      </c>
      <c r="C51" s="751"/>
      <c r="D51" s="751"/>
      <c r="E51" s="751"/>
      <c r="F51" s="751"/>
      <c r="G51" s="872">
        <f>'O3'!G51</f>
        <v>0</v>
      </c>
      <c r="H51" s="872"/>
      <c r="I51" s="872"/>
      <c r="J51" s="872"/>
      <c r="K51" s="872"/>
      <c r="L51" s="872"/>
      <c r="M51" s="872"/>
      <c r="N51" s="872"/>
      <c r="O51" s="872"/>
      <c r="P51" s="872"/>
      <c r="Q51" s="872"/>
      <c r="R51" s="872"/>
      <c r="S51" s="872"/>
      <c r="T51" s="872"/>
      <c r="U51" s="872"/>
      <c r="V51" s="872"/>
      <c r="W51" s="872"/>
      <c r="X51" s="872"/>
      <c r="Y51" s="872"/>
      <c r="Z51" s="872"/>
      <c r="AA51" s="872"/>
      <c r="AB51" s="872"/>
      <c r="AC51" s="755">
        <f>'O3'!AC51</f>
        <v>0</v>
      </c>
      <c r="AD51" s="755"/>
      <c r="AE51" s="755"/>
      <c r="AF51" s="755"/>
      <c r="AG51" s="755"/>
      <c r="AH51" s="895">
        <f>'O3'!AZ51</f>
        <v>0</v>
      </c>
      <c r="AI51" s="895"/>
      <c r="AJ51" s="895"/>
      <c r="AK51" s="895"/>
      <c r="AL51" s="895"/>
      <c r="AM51" s="895"/>
      <c r="AN51" s="782">
        <f t="shared" si="3"/>
        <v>0</v>
      </c>
      <c r="AO51" s="782"/>
      <c r="AP51" s="782"/>
      <c r="AQ51" s="782"/>
      <c r="AR51" s="782"/>
      <c r="AS51" s="782"/>
      <c r="AT51" s="782">
        <f t="shared" si="4"/>
        <v>0</v>
      </c>
      <c r="AU51" s="782"/>
      <c r="AV51" s="782"/>
      <c r="AW51" s="782"/>
      <c r="AX51" s="782"/>
      <c r="AY51" s="881"/>
      <c r="AZ51" s="574"/>
      <c r="BA51" s="492">
        <f t="shared" si="11"/>
        <v>0</v>
      </c>
      <c r="BB51" s="492">
        <f t="shared" si="12"/>
        <v>2</v>
      </c>
      <c r="BC51" s="492" t="str">
        <f t="shared" si="5"/>
        <v/>
      </c>
      <c r="BD51" s="492" t="str">
        <f t="shared" si="6"/>
        <v xml:space="preserve"> </v>
      </c>
      <c r="BE51" s="484"/>
      <c r="BF51" s="492">
        <f>ROUND(AN51*'O3'!BE51,2)</f>
        <v>0</v>
      </c>
      <c r="BG51" s="492">
        <f>ROUND(AT51*'O3'!BE51,2)</f>
        <v>0</v>
      </c>
      <c r="BH51" s="484">
        <f t="shared" si="7"/>
        <v>0</v>
      </c>
      <c r="BI51" s="484">
        <f>BM51-IF('O3'!BS51&lt;&gt;0,IF('O3'!BS51="C",BA51,0),ROUND(BA51*$BM$11,2))</f>
        <v>0</v>
      </c>
      <c r="BJ51" s="484">
        <f>BN51-IF('O3'!BS51="CF",BA51,0)</f>
        <v>0</v>
      </c>
      <c r="BK51" s="484">
        <f>BO51-IF('O3'!BS51="F",BA51,0)</f>
        <v>0</v>
      </c>
      <c r="BL51" s="484">
        <f t="shared" si="8"/>
        <v>0</v>
      </c>
      <c r="BM51" s="484">
        <f>IF('O3'!BS51&lt;&gt;0,IF('O3'!BS51="C",BG51,0),ROUND(BG51*$BM$11,2))</f>
        <v>0</v>
      </c>
      <c r="BN51" s="484">
        <f>IF('O3'!BS51="CF",BG51,0)</f>
        <v>0</v>
      </c>
      <c r="BO51" s="484">
        <f>IF('O3'!BS51="F",BG51,0)</f>
        <v>0</v>
      </c>
      <c r="BP51" s="571">
        <v>40</v>
      </c>
      <c r="BQ51" s="573"/>
      <c r="BR51" s="560">
        <v>0</v>
      </c>
      <c r="BS51" s="561"/>
      <c r="BT51" s="561"/>
      <c r="BU51" s="561"/>
      <c r="BV51" s="561"/>
      <c r="BW51" s="561"/>
      <c r="BX51" s="561">
        <f t="shared" si="53"/>
        <v>0</v>
      </c>
      <c r="BY51" s="561">
        <f t="shared" si="53"/>
        <v>0</v>
      </c>
      <c r="BZ51" s="561">
        <f t="shared" si="53"/>
        <v>0</v>
      </c>
      <c r="CA51" s="561">
        <f t="shared" si="53"/>
        <v>0</v>
      </c>
      <c r="CB51" s="561">
        <f t="shared" si="53"/>
        <v>0</v>
      </c>
      <c r="CC51" s="561">
        <f t="shared" si="53"/>
        <v>0</v>
      </c>
      <c r="CD51" s="561">
        <f t="shared" si="53"/>
        <v>0</v>
      </c>
      <c r="CE51" s="561">
        <f t="shared" si="53"/>
        <v>0</v>
      </c>
      <c r="CF51" s="561">
        <f t="shared" si="53"/>
        <v>0</v>
      </c>
      <c r="CG51" s="561">
        <f t="shared" si="53"/>
        <v>0</v>
      </c>
      <c r="CH51" s="561">
        <f t="shared" si="53"/>
        <v>0</v>
      </c>
      <c r="CI51" s="561">
        <f t="shared" si="53"/>
        <v>0</v>
      </c>
      <c r="CJ51" s="561">
        <f t="shared" si="53"/>
        <v>0</v>
      </c>
      <c r="CK51" s="561">
        <f t="shared" si="53"/>
        <v>0</v>
      </c>
      <c r="CL51" s="561">
        <f t="shared" si="53"/>
        <v>0</v>
      </c>
      <c r="CM51" s="561">
        <f t="shared" si="53"/>
        <v>0</v>
      </c>
      <c r="CN51" s="561">
        <f t="shared" si="53"/>
        <v>0</v>
      </c>
      <c r="CO51" s="561">
        <f t="shared" si="53"/>
        <v>0</v>
      </c>
      <c r="CP51" s="561">
        <f t="shared" si="53"/>
        <v>0</v>
      </c>
      <c r="CQ51" s="561">
        <f t="shared" si="53"/>
        <v>0</v>
      </c>
      <c r="CR51" s="561">
        <f t="shared" si="53"/>
        <v>0</v>
      </c>
      <c r="CS51" s="561">
        <f t="shared" si="53"/>
        <v>0</v>
      </c>
      <c r="CT51" s="561">
        <f t="shared" si="53"/>
        <v>0</v>
      </c>
      <c r="CU51" s="561">
        <f t="shared" si="53"/>
        <v>0</v>
      </c>
      <c r="CV51" s="561">
        <f t="shared" si="53"/>
        <v>0</v>
      </c>
      <c r="CW51" s="561">
        <f t="shared" si="53"/>
        <v>0</v>
      </c>
      <c r="CX51" s="561">
        <f t="shared" si="53"/>
        <v>0</v>
      </c>
      <c r="CY51" s="561">
        <f t="shared" si="53"/>
        <v>0</v>
      </c>
      <c r="CZ51" s="561">
        <f t="shared" si="53"/>
        <v>0</v>
      </c>
      <c r="DA51" s="561">
        <f t="shared" si="53"/>
        <v>0</v>
      </c>
      <c r="DC51" s="562">
        <f t="shared" si="14"/>
        <v>0</v>
      </c>
      <c r="DD51" s="562">
        <f t="shared" si="41"/>
        <v>0</v>
      </c>
      <c r="DE51" s="562">
        <f t="shared" si="42"/>
        <v>0</v>
      </c>
      <c r="DF51" s="562">
        <f t="shared" si="43"/>
        <v>0</v>
      </c>
      <c r="DG51" s="562">
        <f t="shared" si="44"/>
        <v>0</v>
      </c>
      <c r="DH51" s="562">
        <f t="shared" si="45"/>
        <v>0</v>
      </c>
      <c r="DI51" s="562">
        <f t="shared" si="46"/>
        <v>0</v>
      </c>
      <c r="DJ51" s="562">
        <f t="shared" si="47"/>
        <v>0</v>
      </c>
      <c r="DK51" s="562">
        <f t="shared" si="48"/>
        <v>0</v>
      </c>
      <c r="DL51" s="562">
        <f t="shared" si="49"/>
        <v>0</v>
      </c>
      <c r="DM51" s="562">
        <f t="shared" si="50"/>
        <v>0</v>
      </c>
      <c r="DN51" s="562">
        <f t="shared" si="16"/>
        <v>0</v>
      </c>
      <c r="DO51" s="562">
        <f t="shared" si="17"/>
        <v>0</v>
      </c>
      <c r="DP51" s="562">
        <f t="shared" si="18"/>
        <v>0</v>
      </c>
      <c r="DQ51" s="562">
        <f t="shared" si="19"/>
        <v>0</v>
      </c>
      <c r="DR51" s="562">
        <f t="shared" si="20"/>
        <v>0</v>
      </c>
      <c r="DS51" s="562">
        <f t="shared" si="21"/>
        <v>0</v>
      </c>
      <c r="DT51" s="562">
        <f t="shared" si="22"/>
        <v>0</v>
      </c>
      <c r="DU51" s="562">
        <f t="shared" si="23"/>
        <v>0</v>
      </c>
      <c r="DV51" s="562">
        <f t="shared" si="24"/>
        <v>0</v>
      </c>
      <c r="DW51" s="562">
        <f t="shared" si="25"/>
        <v>0</v>
      </c>
      <c r="DX51" s="562">
        <f t="shared" si="26"/>
        <v>0</v>
      </c>
      <c r="DY51" s="562">
        <f t="shared" si="27"/>
        <v>0</v>
      </c>
      <c r="DZ51" s="562">
        <f t="shared" si="28"/>
        <v>0</v>
      </c>
      <c r="EA51" s="562">
        <f t="shared" si="29"/>
        <v>0</v>
      </c>
      <c r="EB51" s="562">
        <f t="shared" si="30"/>
        <v>0</v>
      </c>
      <c r="EC51" s="562">
        <f t="shared" si="31"/>
        <v>0</v>
      </c>
      <c r="ED51" s="562">
        <f t="shared" si="32"/>
        <v>0</v>
      </c>
      <c r="EE51" s="562">
        <f t="shared" si="33"/>
        <v>0</v>
      </c>
      <c r="EF51" s="562">
        <f t="shared" si="34"/>
        <v>0</v>
      </c>
      <c r="EG51" s="562">
        <f t="shared" si="35"/>
        <v>0</v>
      </c>
      <c r="EH51" s="562">
        <f t="shared" si="36"/>
        <v>0</v>
      </c>
      <c r="EI51" s="562">
        <f t="shared" si="37"/>
        <v>0</v>
      </c>
      <c r="EJ51" s="562">
        <f t="shared" si="38"/>
        <v>0</v>
      </c>
      <c r="EK51" s="562">
        <f t="shared" si="39"/>
        <v>0</v>
      </c>
      <c r="EL51" s="562">
        <f t="shared" si="40"/>
        <v>0</v>
      </c>
    </row>
    <row r="52" spans="2:142" ht="9.9499999999999993" customHeight="1">
      <c r="B52" s="750">
        <f>'O3'!B52</f>
        <v>0</v>
      </c>
      <c r="C52" s="751"/>
      <c r="D52" s="751"/>
      <c r="E52" s="751"/>
      <c r="F52" s="751"/>
      <c r="G52" s="872">
        <f>'O3'!G52</f>
        <v>0</v>
      </c>
      <c r="H52" s="872"/>
      <c r="I52" s="872"/>
      <c r="J52" s="872"/>
      <c r="K52" s="872"/>
      <c r="L52" s="872"/>
      <c r="M52" s="872"/>
      <c r="N52" s="872"/>
      <c r="O52" s="872"/>
      <c r="P52" s="872"/>
      <c r="Q52" s="872"/>
      <c r="R52" s="872"/>
      <c r="S52" s="872"/>
      <c r="T52" s="872"/>
      <c r="U52" s="872"/>
      <c r="V52" s="872"/>
      <c r="W52" s="872"/>
      <c r="X52" s="872"/>
      <c r="Y52" s="872"/>
      <c r="Z52" s="872"/>
      <c r="AA52" s="872"/>
      <c r="AB52" s="872"/>
      <c r="AC52" s="755">
        <f>'O3'!AC52</f>
        <v>0</v>
      </c>
      <c r="AD52" s="755"/>
      <c r="AE52" s="755"/>
      <c r="AF52" s="755"/>
      <c r="AG52" s="755"/>
      <c r="AH52" s="895">
        <f>'O3'!AZ52</f>
        <v>0</v>
      </c>
      <c r="AI52" s="895"/>
      <c r="AJ52" s="895"/>
      <c r="AK52" s="895"/>
      <c r="AL52" s="895"/>
      <c r="AM52" s="895"/>
      <c r="AN52" s="782">
        <f t="shared" si="3"/>
        <v>0</v>
      </c>
      <c r="AO52" s="782"/>
      <c r="AP52" s="782"/>
      <c r="AQ52" s="782"/>
      <c r="AR52" s="782"/>
      <c r="AS52" s="782"/>
      <c r="AT52" s="782">
        <f t="shared" si="4"/>
        <v>0</v>
      </c>
      <c r="AU52" s="782"/>
      <c r="AV52" s="782"/>
      <c r="AW52" s="782"/>
      <c r="AX52" s="782"/>
      <c r="AY52" s="881"/>
      <c r="AZ52" s="574"/>
      <c r="BA52" s="492">
        <f t="shared" si="11"/>
        <v>0</v>
      </c>
      <c r="BB52" s="492">
        <f t="shared" si="12"/>
        <v>2</v>
      </c>
      <c r="BC52" s="492" t="str">
        <f t="shared" si="5"/>
        <v/>
      </c>
      <c r="BD52" s="492" t="str">
        <f t="shared" si="6"/>
        <v xml:space="preserve"> </v>
      </c>
      <c r="BE52" s="484"/>
      <c r="BF52" s="492">
        <f>ROUND(AN52*'O3'!BE52,2)</f>
        <v>0</v>
      </c>
      <c r="BG52" s="492">
        <f>ROUND(AT52*'O3'!BE52,2)</f>
        <v>0</v>
      </c>
      <c r="BH52" s="484">
        <f t="shared" si="7"/>
        <v>0</v>
      </c>
      <c r="BI52" s="484">
        <f>BM52-IF('O3'!BS52&lt;&gt;0,IF('O3'!BS52="C",BA52,0),ROUND(BA52*$BM$11,2))</f>
        <v>0</v>
      </c>
      <c r="BJ52" s="484">
        <f>BN52-IF('O3'!BS52="CF",BA52,0)</f>
        <v>0</v>
      </c>
      <c r="BK52" s="484">
        <f>BO52-IF('O3'!BS52="F",BA52,0)</f>
        <v>0</v>
      </c>
      <c r="BL52" s="484">
        <f t="shared" si="8"/>
        <v>0</v>
      </c>
      <c r="BM52" s="484">
        <f>IF('O3'!BS52&lt;&gt;0,IF('O3'!BS52="C",BG52,0),ROUND(BG52*$BM$11,2))</f>
        <v>0</v>
      </c>
      <c r="BN52" s="484">
        <f>IF('O3'!BS52="CF",BG52,0)</f>
        <v>0</v>
      </c>
      <c r="BO52" s="484">
        <f>IF('O3'!BS52="F",BG52,0)</f>
        <v>0</v>
      </c>
      <c r="BP52" s="572">
        <v>41</v>
      </c>
      <c r="BQ52" s="573"/>
      <c r="BR52" s="560">
        <v>0</v>
      </c>
      <c r="BS52" s="561"/>
      <c r="BT52" s="561"/>
      <c r="BU52" s="561"/>
      <c r="BV52" s="561"/>
      <c r="BW52" s="561"/>
      <c r="BX52" s="561">
        <f t="shared" si="53"/>
        <v>0</v>
      </c>
      <c r="BY52" s="561">
        <f t="shared" si="53"/>
        <v>0</v>
      </c>
      <c r="BZ52" s="561">
        <f t="shared" si="53"/>
        <v>0</v>
      </c>
      <c r="CA52" s="561">
        <f t="shared" si="53"/>
        <v>0</v>
      </c>
      <c r="CB52" s="561">
        <f t="shared" si="53"/>
        <v>0</v>
      </c>
      <c r="CC52" s="561">
        <f t="shared" si="53"/>
        <v>0</v>
      </c>
      <c r="CD52" s="561">
        <f t="shared" si="53"/>
        <v>0</v>
      </c>
      <c r="CE52" s="561">
        <f t="shared" si="53"/>
        <v>0</v>
      </c>
      <c r="CF52" s="561">
        <f t="shared" si="53"/>
        <v>0</v>
      </c>
      <c r="CG52" s="561">
        <f t="shared" si="53"/>
        <v>0</v>
      </c>
      <c r="CH52" s="561">
        <f t="shared" si="53"/>
        <v>0</v>
      </c>
      <c r="CI52" s="561">
        <f t="shared" si="53"/>
        <v>0</v>
      </c>
      <c r="CJ52" s="561">
        <f t="shared" si="53"/>
        <v>0</v>
      </c>
      <c r="CK52" s="561">
        <f t="shared" si="53"/>
        <v>0</v>
      </c>
      <c r="CL52" s="561">
        <f t="shared" si="53"/>
        <v>0</v>
      </c>
      <c r="CM52" s="561">
        <f t="shared" si="53"/>
        <v>0</v>
      </c>
      <c r="CN52" s="561">
        <f t="shared" si="53"/>
        <v>0</v>
      </c>
      <c r="CO52" s="561">
        <f t="shared" si="53"/>
        <v>0</v>
      </c>
      <c r="CP52" s="561">
        <f t="shared" si="53"/>
        <v>0</v>
      </c>
      <c r="CQ52" s="561">
        <f t="shared" si="53"/>
        <v>0</v>
      </c>
      <c r="CR52" s="561">
        <f t="shared" si="53"/>
        <v>0</v>
      </c>
      <c r="CS52" s="561">
        <f t="shared" si="53"/>
        <v>0</v>
      </c>
      <c r="CT52" s="561">
        <f t="shared" si="53"/>
        <v>0</v>
      </c>
      <c r="CU52" s="561">
        <f t="shared" si="53"/>
        <v>0</v>
      </c>
      <c r="CV52" s="561">
        <f t="shared" si="53"/>
        <v>0</v>
      </c>
      <c r="CW52" s="561">
        <f t="shared" si="53"/>
        <v>0</v>
      </c>
      <c r="CX52" s="561">
        <f t="shared" si="53"/>
        <v>0</v>
      </c>
      <c r="CY52" s="561">
        <f t="shared" si="53"/>
        <v>0</v>
      </c>
      <c r="CZ52" s="561">
        <f t="shared" ref="BX52:DA60" si="54">CY52</f>
        <v>0</v>
      </c>
      <c r="DA52" s="561">
        <f t="shared" si="54"/>
        <v>0</v>
      </c>
      <c r="DC52" s="562">
        <f t="shared" si="14"/>
        <v>0</v>
      </c>
      <c r="DD52" s="562">
        <f t="shared" si="41"/>
        <v>0</v>
      </c>
      <c r="DE52" s="562">
        <f t="shared" si="42"/>
        <v>0</v>
      </c>
      <c r="DF52" s="562">
        <f t="shared" si="43"/>
        <v>0</v>
      </c>
      <c r="DG52" s="562">
        <f t="shared" si="44"/>
        <v>0</v>
      </c>
      <c r="DH52" s="562">
        <f t="shared" si="45"/>
        <v>0</v>
      </c>
      <c r="DI52" s="562">
        <f t="shared" si="46"/>
        <v>0</v>
      </c>
      <c r="DJ52" s="562">
        <f t="shared" si="47"/>
        <v>0</v>
      </c>
      <c r="DK52" s="562">
        <f t="shared" si="48"/>
        <v>0</v>
      </c>
      <c r="DL52" s="562">
        <f t="shared" si="49"/>
        <v>0</v>
      </c>
      <c r="DM52" s="562">
        <f t="shared" si="50"/>
        <v>0</v>
      </c>
      <c r="DN52" s="562">
        <f t="shared" si="16"/>
        <v>0</v>
      </c>
      <c r="DO52" s="562">
        <f t="shared" si="17"/>
        <v>0</v>
      </c>
      <c r="DP52" s="562">
        <f t="shared" si="18"/>
        <v>0</v>
      </c>
      <c r="DQ52" s="562">
        <f t="shared" si="19"/>
        <v>0</v>
      </c>
      <c r="DR52" s="562">
        <f t="shared" si="20"/>
        <v>0</v>
      </c>
      <c r="DS52" s="562">
        <f t="shared" si="21"/>
        <v>0</v>
      </c>
      <c r="DT52" s="562">
        <f t="shared" si="22"/>
        <v>0</v>
      </c>
      <c r="DU52" s="562">
        <f t="shared" si="23"/>
        <v>0</v>
      </c>
      <c r="DV52" s="562">
        <f t="shared" si="24"/>
        <v>0</v>
      </c>
      <c r="DW52" s="562">
        <f t="shared" si="25"/>
        <v>0</v>
      </c>
      <c r="DX52" s="562">
        <f t="shared" si="26"/>
        <v>0</v>
      </c>
      <c r="DY52" s="562">
        <f t="shared" si="27"/>
        <v>0</v>
      </c>
      <c r="DZ52" s="562">
        <f t="shared" si="28"/>
        <v>0</v>
      </c>
      <c r="EA52" s="562">
        <f t="shared" si="29"/>
        <v>0</v>
      </c>
      <c r="EB52" s="562">
        <f t="shared" si="30"/>
        <v>0</v>
      </c>
      <c r="EC52" s="562">
        <f t="shared" si="31"/>
        <v>0</v>
      </c>
      <c r="ED52" s="562">
        <f t="shared" si="32"/>
        <v>0</v>
      </c>
      <c r="EE52" s="562">
        <f t="shared" si="33"/>
        <v>0</v>
      </c>
      <c r="EF52" s="562">
        <f t="shared" si="34"/>
        <v>0</v>
      </c>
      <c r="EG52" s="562">
        <f t="shared" si="35"/>
        <v>0</v>
      </c>
      <c r="EH52" s="562">
        <f t="shared" si="36"/>
        <v>0</v>
      </c>
      <c r="EI52" s="562">
        <f t="shared" si="37"/>
        <v>0</v>
      </c>
      <c r="EJ52" s="562">
        <f t="shared" si="38"/>
        <v>0</v>
      </c>
      <c r="EK52" s="562">
        <f t="shared" si="39"/>
        <v>0</v>
      </c>
      <c r="EL52" s="562">
        <f t="shared" si="40"/>
        <v>0</v>
      </c>
    </row>
    <row r="53" spans="2:142" ht="9.9499999999999993" customHeight="1">
      <c r="B53" s="750">
        <f>'O3'!B53</f>
        <v>0</v>
      </c>
      <c r="C53" s="751"/>
      <c r="D53" s="751"/>
      <c r="E53" s="751"/>
      <c r="F53" s="751"/>
      <c r="G53" s="872">
        <f>'O3'!G53</f>
        <v>0</v>
      </c>
      <c r="H53" s="872"/>
      <c r="I53" s="872"/>
      <c r="J53" s="872"/>
      <c r="K53" s="872"/>
      <c r="L53" s="872"/>
      <c r="M53" s="872"/>
      <c r="N53" s="872"/>
      <c r="O53" s="872"/>
      <c r="P53" s="872"/>
      <c r="Q53" s="872"/>
      <c r="R53" s="872"/>
      <c r="S53" s="872"/>
      <c r="T53" s="872"/>
      <c r="U53" s="872"/>
      <c r="V53" s="872"/>
      <c r="W53" s="872"/>
      <c r="X53" s="872"/>
      <c r="Y53" s="872"/>
      <c r="Z53" s="872"/>
      <c r="AA53" s="872"/>
      <c r="AB53" s="872"/>
      <c r="AC53" s="755">
        <f>'O3'!AC53</f>
        <v>0</v>
      </c>
      <c r="AD53" s="755"/>
      <c r="AE53" s="755"/>
      <c r="AF53" s="755"/>
      <c r="AG53" s="755"/>
      <c r="AH53" s="895">
        <f>'O3'!AZ53</f>
        <v>0</v>
      </c>
      <c r="AI53" s="895"/>
      <c r="AJ53" s="895"/>
      <c r="AK53" s="895"/>
      <c r="AL53" s="895"/>
      <c r="AM53" s="895"/>
      <c r="AN53" s="782">
        <f t="shared" si="3"/>
        <v>927</v>
      </c>
      <c r="AO53" s="782"/>
      <c r="AP53" s="782"/>
      <c r="AQ53" s="782"/>
      <c r="AR53" s="782"/>
      <c r="AS53" s="782"/>
      <c r="AT53" s="782">
        <f t="shared" si="4"/>
        <v>927</v>
      </c>
      <c r="AU53" s="782"/>
      <c r="AV53" s="782"/>
      <c r="AW53" s="782"/>
      <c r="AX53" s="782"/>
      <c r="AY53" s="881"/>
      <c r="AZ53" s="574"/>
      <c r="BA53" s="492">
        <f t="shared" si="11"/>
        <v>0</v>
      </c>
      <c r="BB53" s="492">
        <f t="shared" si="12"/>
        <v>2</v>
      </c>
      <c r="BC53" s="492" t="str">
        <f t="shared" si="5"/>
        <v/>
      </c>
      <c r="BD53" s="492" t="str">
        <f t="shared" si="6"/>
        <v xml:space="preserve"> </v>
      </c>
      <c r="BE53" s="484"/>
      <c r="BF53" s="492">
        <f>ROUND(AN53*'O3'!BE53,2)</f>
        <v>0</v>
      </c>
      <c r="BG53" s="492">
        <f>ROUND(AT53*'O3'!BE53,2)</f>
        <v>0</v>
      </c>
      <c r="BH53" s="484">
        <f t="shared" si="7"/>
        <v>0</v>
      </c>
      <c r="BI53" s="484">
        <f>BM53-IF('O3'!BS53&lt;&gt;0,IF('O3'!BS53="C",BA53,0),ROUND(BA53*$BM$11,2))</f>
        <v>0</v>
      </c>
      <c r="BJ53" s="484">
        <f>BN53-IF('O3'!BS53="CF",BA53,0)</f>
        <v>0</v>
      </c>
      <c r="BK53" s="484">
        <f>BO53-IF('O3'!BS53="F",BA53,0)</f>
        <v>0</v>
      </c>
      <c r="BL53" s="484">
        <f t="shared" si="8"/>
        <v>0</v>
      </c>
      <c r="BM53" s="484">
        <f>IF('O3'!BS53&lt;&gt;0,IF('O3'!BS53="C",BG53,0),ROUND(BG53*$BM$11,2))</f>
        <v>0</v>
      </c>
      <c r="BN53" s="484">
        <f>IF('O3'!BS53="CF",BG53,0)</f>
        <v>0</v>
      </c>
      <c r="BO53" s="484">
        <f>IF('O3'!BS53="F",BG53,0)</f>
        <v>0</v>
      </c>
      <c r="BP53" s="571">
        <v>42</v>
      </c>
      <c r="BQ53" s="573"/>
      <c r="BR53" s="560">
        <v>927</v>
      </c>
      <c r="BS53" s="561"/>
      <c r="BT53" s="561"/>
      <c r="BU53" s="561"/>
      <c r="BV53" s="561"/>
      <c r="BW53" s="561"/>
      <c r="BX53" s="561">
        <f t="shared" si="54"/>
        <v>0</v>
      </c>
      <c r="BY53" s="561">
        <f t="shared" si="54"/>
        <v>0</v>
      </c>
      <c r="BZ53" s="561">
        <f t="shared" si="54"/>
        <v>0</v>
      </c>
      <c r="CA53" s="561">
        <f t="shared" si="54"/>
        <v>0</v>
      </c>
      <c r="CB53" s="561">
        <f t="shared" si="54"/>
        <v>0</v>
      </c>
      <c r="CC53" s="561">
        <f t="shared" si="54"/>
        <v>0</v>
      </c>
      <c r="CD53" s="561">
        <f t="shared" si="54"/>
        <v>0</v>
      </c>
      <c r="CE53" s="561">
        <f t="shared" si="54"/>
        <v>0</v>
      </c>
      <c r="CF53" s="561">
        <f t="shared" si="54"/>
        <v>0</v>
      </c>
      <c r="CG53" s="561">
        <f t="shared" si="54"/>
        <v>0</v>
      </c>
      <c r="CH53" s="561">
        <f t="shared" si="54"/>
        <v>0</v>
      </c>
      <c r="CI53" s="561">
        <f t="shared" si="54"/>
        <v>0</v>
      </c>
      <c r="CJ53" s="561">
        <f t="shared" si="54"/>
        <v>0</v>
      </c>
      <c r="CK53" s="561">
        <f t="shared" si="54"/>
        <v>0</v>
      </c>
      <c r="CL53" s="561">
        <f t="shared" si="54"/>
        <v>0</v>
      </c>
      <c r="CM53" s="561">
        <f t="shared" si="54"/>
        <v>0</v>
      </c>
      <c r="CN53" s="561">
        <f t="shared" si="54"/>
        <v>0</v>
      </c>
      <c r="CO53" s="561">
        <f t="shared" si="54"/>
        <v>0</v>
      </c>
      <c r="CP53" s="561">
        <f t="shared" si="54"/>
        <v>0</v>
      </c>
      <c r="CQ53" s="561">
        <f t="shared" si="54"/>
        <v>0</v>
      </c>
      <c r="CR53" s="561">
        <f t="shared" si="54"/>
        <v>0</v>
      </c>
      <c r="CS53" s="561">
        <f t="shared" si="54"/>
        <v>0</v>
      </c>
      <c r="CT53" s="561">
        <f t="shared" si="54"/>
        <v>0</v>
      </c>
      <c r="CU53" s="561">
        <f t="shared" si="54"/>
        <v>0</v>
      </c>
      <c r="CV53" s="561">
        <f t="shared" si="54"/>
        <v>0</v>
      </c>
      <c r="CW53" s="561">
        <f t="shared" si="54"/>
        <v>0</v>
      </c>
      <c r="CX53" s="561">
        <f t="shared" si="54"/>
        <v>0</v>
      </c>
      <c r="CY53" s="561">
        <f t="shared" si="54"/>
        <v>0</v>
      </c>
      <c r="CZ53" s="561">
        <f t="shared" si="54"/>
        <v>0</v>
      </c>
      <c r="DA53" s="561">
        <f t="shared" si="54"/>
        <v>0</v>
      </c>
      <c r="DC53" s="562">
        <f t="shared" si="14"/>
        <v>927</v>
      </c>
      <c r="DD53" s="562">
        <f t="shared" si="41"/>
        <v>0</v>
      </c>
      <c r="DE53" s="562">
        <f t="shared" si="42"/>
        <v>0</v>
      </c>
      <c r="DF53" s="562">
        <f t="shared" si="43"/>
        <v>0</v>
      </c>
      <c r="DG53" s="562">
        <f t="shared" si="44"/>
        <v>0</v>
      </c>
      <c r="DH53" s="562">
        <f t="shared" si="45"/>
        <v>0</v>
      </c>
      <c r="DI53" s="562">
        <f t="shared" si="46"/>
        <v>0</v>
      </c>
      <c r="DJ53" s="562">
        <f t="shared" si="47"/>
        <v>0</v>
      </c>
      <c r="DK53" s="562">
        <f t="shared" si="48"/>
        <v>0</v>
      </c>
      <c r="DL53" s="562">
        <f t="shared" si="49"/>
        <v>0</v>
      </c>
      <c r="DM53" s="562">
        <f t="shared" si="50"/>
        <v>0</v>
      </c>
      <c r="DN53" s="562">
        <f t="shared" si="16"/>
        <v>0</v>
      </c>
      <c r="DO53" s="562">
        <f t="shared" si="17"/>
        <v>0</v>
      </c>
      <c r="DP53" s="562">
        <f t="shared" si="18"/>
        <v>0</v>
      </c>
      <c r="DQ53" s="562">
        <f t="shared" si="19"/>
        <v>0</v>
      </c>
      <c r="DR53" s="562">
        <f t="shared" si="20"/>
        <v>0</v>
      </c>
      <c r="DS53" s="562">
        <f t="shared" si="21"/>
        <v>0</v>
      </c>
      <c r="DT53" s="562">
        <f t="shared" si="22"/>
        <v>0</v>
      </c>
      <c r="DU53" s="562">
        <f t="shared" si="23"/>
        <v>0</v>
      </c>
      <c r="DV53" s="562">
        <f t="shared" si="24"/>
        <v>0</v>
      </c>
      <c r="DW53" s="562">
        <f t="shared" si="25"/>
        <v>0</v>
      </c>
      <c r="DX53" s="562">
        <f t="shared" si="26"/>
        <v>0</v>
      </c>
      <c r="DY53" s="562">
        <f t="shared" si="27"/>
        <v>0</v>
      </c>
      <c r="DZ53" s="562">
        <f t="shared" si="28"/>
        <v>0</v>
      </c>
      <c r="EA53" s="562">
        <f t="shared" si="29"/>
        <v>0</v>
      </c>
      <c r="EB53" s="562">
        <f t="shared" si="30"/>
        <v>0</v>
      </c>
      <c r="EC53" s="562">
        <f t="shared" si="31"/>
        <v>0</v>
      </c>
      <c r="ED53" s="562">
        <f t="shared" si="32"/>
        <v>0</v>
      </c>
      <c r="EE53" s="562">
        <f t="shared" si="33"/>
        <v>0</v>
      </c>
      <c r="EF53" s="562">
        <f t="shared" si="34"/>
        <v>0</v>
      </c>
      <c r="EG53" s="562">
        <f t="shared" si="35"/>
        <v>0</v>
      </c>
      <c r="EH53" s="562">
        <f t="shared" si="36"/>
        <v>0</v>
      </c>
      <c r="EI53" s="562">
        <f t="shared" si="37"/>
        <v>0</v>
      </c>
      <c r="EJ53" s="562">
        <f t="shared" si="38"/>
        <v>0</v>
      </c>
      <c r="EK53" s="562">
        <f t="shared" si="39"/>
        <v>0</v>
      </c>
      <c r="EL53" s="562">
        <f t="shared" si="40"/>
        <v>0</v>
      </c>
    </row>
    <row r="54" spans="2:142" ht="9.9499999999999993" customHeight="1">
      <c r="B54" s="750">
        <f>'O3'!B54</f>
        <v>0</v>
      </c>
      <c r="C54" s="751"/>
      <c r="D54" s="751"/>
      <c r="E54" s="751"/>
      <c r="F54" s="751"/>
      <c r="G54" s="872">
        <f>'O3'!G54</f>
        <v>0</v>
      </c>
      <c r="H54" s="872"/>
      <c r="I54" s="872"/>
      <c r="J54" s="872"/>
      <c r="K54" s="872"/>
      <c r="L54" s="872"/>
      <c r="M54" s="872"/>
      <c r="N54" s="872"/>
      <c r="O54" s="872"/>
      <c r="P54" s="872"/>
      <c r="Q54" s="872"/>
      <c r="R54" s="872"/>
      <c r="S54" s="872"/>
      <c r="T54" s="872"/>
      <c r="U54" s="872"/>
      <c r="V54" s="872"/>
      <c r="W54" s="872"/>
      <c r="X54" s="872"/>
      <c r="Y54" s="872"/>
      <c r="Z54" s="872"/>
      <c r="AA54" s="872"/>
      <c r="AB54" s="872"/>
      <c r="AC54" s="755">
        <f>'O3'!AC54</f>
        <v>0</v>
      </c>
      <c r="AD54" s="755"/>
      <c r="AE54" s="755"/>
      <c r="AF54" s="755"/>
      <c r="AG54" s="755"/>
      <c r="AH54" s="895">
        <f>'O3'!AZ54</f>
        <v>0</v>
      </c>
      <c r="AI54" s="895"/>
      <c r="AJ54" s="895"/>
      <c r="AK54" s="895"/>
      <c r="AL54" s="895"/>
      <c r="AM54" s="895"/>
      <c r="AN54" s="782">
        <f t="shared" si="3"/>
        <v>0</v>
      </c>
      <c r="AO54" s="782"/>
      <c r="AP54" s="782"/>
      <c r="AQ54" s="782"/>
      <c r="AR54" s="782"/>
      <c r="AS54" s="782"/>
      <c r="AT54" s="782">
        <f t="shared" si="4"/>
        <v>0</v>
      </c>
      <c r="AU54" s="782"/>
      <c r="AV54" s="782"/>
      <c r="AW54" s="782"/>
      <c r="AX54" s="782"/>
      <c r="AY54" s="881"/>
      <c r="AZ54" s="574"/>
      <c r="BA54" s="492">
        <f t="shared" si="11"/>
        <v>0</v>
      </c>
      <c r="BB54" s="492">
        <f t="shared" si="12"/>
        <v>2</v>
      </c>
      <c r="BC54" s="492" t="str">
        <f t="shared" si="5"/>
        <v/>
      </c>
      <c r="BD54" s="492" t="str">
        <f t="shared" si="6"/>
        <v xml:space="preserve"> </v>
      </c>
      <c r="BE54" s="484"/>
      <c r="BF54" s="492">
        <f>ROUND(AN54*'O3'!BE54,2)</f>
        <v>0</v>
      </c>
      <c r="BG54" s="492">
        <f>ROUND(AT54*'O3'!BE54,2)</f>
        <v>0</v>
      </c>
      <c r="BH54" s="484">
        <f t="shared" si="7"/>
        <v>0</v>
      </c>
      <c r="BI54" s="484">
        <f>BM54-IF('O3'!BS54&lt;&gt;0,IF('O3'!BS54="C",BA54,0),ROUND(BA54*$BM$11,2))</f>
        <v>0</v>
      </c>
      <c r="BJ54" s="484">
        <f>BN54-IF('O3'!BS54="CF",BA54,0)</f>
        <v>0</v>
      </c>
      <c r="BK54" s="484">
        <f>BO54-IF('O3'!BS54="F",BA54,0)</f>
        <v>0</v>
      </c>
      <c r="BL54" s="484">
        <f t="shared" si="8"/>
        <v>0</v>
      </c>
      <c r="BM54" s="484">
        <f>IF('O3'!BS54&lt;&gt;0,IF('O3'!BS54="C",BG54,0),ROUND(BG54*$BM$11,2))</f>
        <v>0</v>
      </c>
      <c r="BN54" s="484">
        <f>IF('O3'!BS54="CF",BG54,0)</f>
        <v>0</v>
      </c>
      <c r="BO54" s="484">
        <f>IF('O3'!BS54="F",BG54,0)</f>
        <v>0</v>
      </c>
      <c r="BP54" s="572">
        <v>43</v>
      </c>
      <c r="BQ54" s="573"/>
      <c r="BR54" s="560">
        <v>0</v>
      </c>
      <c r="BS54" s="561"/>
      <c r="BT54" s="561"/>
      <c r="BU54" s="561"/>
      <c r="BV54" s="561"/>
      <c r="BW54" s="561"/>
      <c r="BX54" s="561">
        <f t="shared" si="54"/>
        <v>0</v>
      </c>
      <c r="BY54" s="561">
        <f t="shared" si="54"/>
        <v>0</v>
      </c>
      <c r="BZ54" s="561">
        <f t="shared" si="54"/>
        <v>0</v>
      </c>
      <c r="CA54" s="561">
        <f t="shared" si="54"/>
        <v>0</v>
      </c>
      <c r="CB54" s="561">
        <f t="shared" si="54"/>
        <v>0</v>
      </c>
      <c r="CC54" s="561">
        <f t="shared" si="54"/>
        <v>0</v>
      </c>
      <c r="CD54" s="561">
        <f t="shared" si="54"/>
        <v>0</v>
      </c>
      <c r="CE54" s="561">
        <f t="shared" si="54"/>
        <v>0</v>
      </c>
      <c r="CF54" s="561">
        <f t="shared" si="54"/>
        <v>0</v>
      </c>
      <c r="CG54" s="561">
        <f t="shared" si="54"/>
        <v>0</v>
      </c>
      <c r="CH54" s="561">
        <f t="shared" si="54"/>
        <v>0</v>
      </c>
      <c r="CI54" s="561">
        <f t="shared" si="54"/>
        <v>0</v>
      </c>
      <c r="CJ54" s="561">
        <f t="shared" si="54"/>
        <v>0</v>
      </c>
      <c r="CK54" s="561">
        <f t="shared" si="54"/>
        <v>0</v>
      </c>
      <c r="CL54" s="561">
        <f t="shared" si="54"/>
        <v>0</v>
      </c>
      <c r="CM54" s="561">
        <f t="shared" si="54"/>
        <v>0</v>
      </c>
      <c r="CN54" s="561">
        <f t="shared" si="54"/>
        <v>0</v>
      </c>
      <c r="CO54" s="561">
        <f t="shared" si="54"/>
        <v>0</v>
      </c>
      <c r="CP54" s="561">
        <f t="shared" si="54"/>
        <v>0</v>
      </c>
      <c r="CQ54" s="561">
        <f t="shared" si="54"/>
        <v>0</v>
      </c>
      <c r="CR54" s="561">
        <f t="shared" si="54"/>
        <v>0</v>
      </c>
      <c r="CS54" s="561">
        <f t="shared" si="54"/>
        <v>0</v>
      </c>
      <c r="CT54" s="561">
        <f t="shared" si="54"/>
        <v>0</v>
      </c>
      <c r="CU54" s="561">
        <f t="shared" si="54"/>
        <v>0</v>
      </c>
      <c r="CV54" s="561">
        <f t="shared" si="54"/>
        <v>0</v>
      </c>
      <c r="CW54" s="561">
        <f t="shared" si="54"/>
        <v>0</v>
      </c>
      <c r="CX54" s="561">
        <f t="shared" si="54"/>
        <v>0</v>
      </c>
      <c r="CY54" s="561">
        <f t="shared" si="54"/>
        <v>0</v>
      </c>
      <c r="CZ54" s="561">
        <f t="shared" si="54"/>
        <v>0</v>
      </c>
      <c r="DA54" s="561">
        <f t="shared" si="54"/>
        <v>0</v>
      </c>
      <c r="DC54" s="562">
        <f t="shared" si="14"/>
        <v>0</v>
      </c>
      <c r="DD54" s="562">
        <f t="shared" si="41"/>
        <v>0</v>
      </c>
      <c r="DE54" s="562">
        <f t="shared" si="42"/>
        <v>0</v>
      </c>
      <c r="DF54" s="562">
        <f t="shared" si="43"/>
        <v>0</v>
      </c>
      <c r="DG54" s="562">
        <f t="shared" si="44"/>
        <v>0</v>
      </c>
      <c r="DH54" s="562">
        <f t="shared" si="45"/>
        <v>0</v>
      </c>
      <c r="DI54" s="562">
        <f t="shared" si="46"/>
        <v>0</v>
      </c>
      <c r="DJ54" s="562">
        <f t="shared" si="47"/>
        <v>0</v>
      </c>
      <c r="DK54" s="562">
        <f t="shared" si="48"/>
        <v>0</v>
      </c>
      <c r="DL54" s="562">
        <f t="shared" si="49"/>
        <v>0</v>
      </c>
      <c r="DM54" s="562">
        <f t="shared" si="50"/>
        <v>0</v>
      </c>
      <c r="DN54" s="562">
        <f t="shared" si="16"/>
        <v>0</v>
      </c>
      <c r="DO54" s="562">
        <f t="shared" si="17"/>
        <v>0</v>
      </c>
      <c r="DP54" s="562">
        <f t="shared" si="18"/>
        <v>0</v>
      </c>
      <c r="DQ54" s="562">
        <f t="shared" si="19"/>
        <v>0</v>
      </c>
      <c r="DR54" s="562">
        <f t="shared" si="20"/>
        <v>0</v>
      </c>
      <c r="DS54" s="562">
        <f t="shared" si="21"/>
        <v>0</v>
      </c>
      <c r="DT54" s="562">
        <f t="shared" si="22"/>
        <v>0</v>
      </c>
      <c r="DU54" s="562">
        <f t="shared" si="23"/>
        <v>0</v>
      </c>
      <c r="DV54" s="562">
        <f t="shared" si="24"/>
        <v>0</v>
      </c>
      <c r="DW54" s="562">
        <f t="shared" si="25"/>
        <v>0</v>
      </c>
      <c r="DX54" s="562">
        <f t="shared" si="26"/>
        <v>0</v>
      </c>
      <c r="DY54" s="562">
        <f t="shared" si="27"/>
        <v>0</v>
      </c>
      <c r="DZ54" s="562">
        <f t="shared" si="28"/>
        <v>0</v>
      </c>
      <c r="EA54" s="562">
        <f t="shared" si="29"/>
        <v>0</v>
      </c>
      <c r="EB54" s="562">
        <f t="shared" si="30"/>
        <v>0</v>
      </c>
      <c r="EC54" s="562">
        <f t="shared" si="31"/>
        <v>0</v>
      </c>
      <c r="ED54" s="562">
        <f t="shared" si="32"/>
        <v>0</v>
      </c>
      <c r="EE54" s="562">
        <f t="shared" si="33"/>
        <v>0</v>
      </c>
      <c r="EF54" s="562">
        <f t="shared" si="34"/>
        <v>0</v>
      </c>
      <c r="EG54" s="562">
        <f t="shared" si="35"/>
        <v>0</v>
      </c>
      <c r="EH54" s="562">
        <f t="shared" si="36"/>
        <v>0</v>
      </c>
      <c r="EI54" s="562">
        <f t="shared" si="37"/>
        <v>0</v>
      </c>
      <c r="EJ54" s="562">
        <f t="shared" si="38"/>
        <v>0</v>
      </c>
      <c r="EK54" s="562">
        <f t="shared" si="39"/>
        <v>0</v>
      </c>
      <c r="EL54" s="562">
        <f t="shared" si="40"/>
        <v>0</v>
      </c>
    </row>
    <row r="55" spans="2:142" ht="9.9499999999999993" customHeight="1">
      <c r="B55" s="750">
        <f>'O3'!B55</f>
        <v>0</v>
      </c>
      <c r="C55" s="751"/>
      <c r="D55" s="751"/>
      <c r="E55" s="751"/>
      <c r="F55" s="751"/>
      <c r="G55" s="872">
        <f>'O3'!G55</f>
        <v>0</v>
      </c>
      <c r="H55" s="872"/>
      <c r="I55" s="872"/>
      <c r="J55" s="872"/>
      <c r="K55" s="872"/>
      <c r="L55" s="872"/>
      <c r="M55" s="872"/>
      <c r="N55" s="872"/>
      <c r="O55" s="872"/>
      <c r="P55" s="872"/>
      <c r="Q55" s="872"/>
      <c r="R55" s="872"/>
      <c r="S55" s="872"/>
      <c r="T55" s="872"/>
      <c r="U55" s="872"/>
      <c r="V55" s="872"/>
      <c r="W55" s="872"/>
      <c r="X55" s="872"/>
      <c r="Y55" s="872"/>
      <c r="Z55" s="872"/>
      <c r="AA55" s="872"/>
      <c r="AB55" s="872"/>
      <c r="AC55" s="755">
        <f>'O3'!AC55</f>
        <v>0</v>
      </c>
      <c r="AD55" s="755"/>
      <c r="AE55" s="755"/>
      <c r="AF55" s="755"/>
      <c r="AG55" s="755"/>
      <c r="AH55" s="895">
        <f>'O3'!AZ55</f>
        <v>0</v>
      </c>
      <c r="AI55" s="895"/>
      <c r="AJ55" s="895"/>
      <c r="AK55" s="895"/>
      <c r="AL55" s="895"/>
      <c r="AM55" s="895"/>
      <c r="AN55" s="782">
        <f t="shared" si="3"/>
        <v>72</v>
      </c>
      <c r="AO55" s="782"/>
      <c r="AP55" s="782"/>
      <c r="AQ55" s="782"/>
      <c r="AR55" s="782"/>
      <c r="AS55" s="782"/>
      <c r="AT55" s="782">
        <f t="shared" si="4"/>
        <v>72</v>
      </c>
      <c r="AU55" s="782"/>
      <c r="AV55" s="782"/>
      <c r="AW55" s="782"/>
      <c r="AX55" s="782"/>
      <c r="AY55" s="881"/>
      <c r="AZ55" s="574"/>
      <c r="BA55" s="492">
        <f t="shared" si="11"/>
        <v>0</v>
      </c>
      <c r="BB55" s="492">
        <f t="shared" si="12"/>
        <v>2</v>
      </c>
      <c r="BC55" s="492" t="str">
        <f t="shared" si="5"/>
        <v/>
      </c>
      <c r="BD55" s="492" t="str">
        <f t="shared" si="6"/>
        <v xml:space="preserve"> </v>
      </c>
      <c r="BE55" s="484"/>
      <c r="BF55" s="492">
        <f>ROUND(AN55*'O3'!BE55,2)</f>
        <v>0</v>
      </c>
      <c r="BG55" s="492">
        <f>ROUND(AT55*'O3'!BE55,2)</f>
        <v>0</v>
      </c>
      <c r="BH55" s="484">
        <f t="shared" si="7"/>
        <v>0</v>
      </c>
      <c r="BI55" s="484">
        <f>BM55-IF('O3'!BS55&lt;&gt;0,IF('O3'!BS55="C",BA55,0),ROUND(BA55*$BM$11,2))</f>
        <v>0</v>
      </c>
      <c r="BJ55" s="484">
        <f>BN55-IF('O3'!BS55="CF",BA55,0)</f>
        <v>0</v>
      </c>
      <c r="BK55" s="484">
        <f>BO55-IF('O3'!BS55="F",BA55,0)</f>
        <v>0</v>
      </c>
      <c r="BL55" s="484">
        <f t="shared" si="8"/>
        <v>0</v>
      </c>
      <c r="BM55" s="484">
        <f>IF('O3'!BS55&lt;&gt;0,IF('O3'!BS55="C",BG55,0),ROUND(BG55*$BM$11,2))</f>
        <v>0</v>
      </c>
      <c r="BN55" s="484">
        <f>IF('O3'!BS55="CF",BG55,0)</f>
        <v>0</v>
      </c>
      <c r="BO55" s="484">
        <f>IF('O3'!BS55="F",BG55,0)</f>
        <v>0</v>
      </c>
      <c r="BP55" s="571">
        <v>44</v>
      </c>
      <c r="BQ55" s="573"/>
      <c r="BR55" s="560">
        <v>72</v>
      </c>
      <c r="BS55" s="561"/>
      <c r="BT55" s="561"/>
      <c r="BU55" s="561"/>
      <c r="BV55" s="561"/>
      <c r="BW55" s="561"/>
      <c r="BX55" s="561">
        <f t="shared" si="54"/>
        <v>0</v>
      </c>
      <c r="BY55" s="561">
        <f t="shared" si="54"/>
        <v>0</v>
      </c>
      <c r="BZ55" s="561">
        <f t="shared" si="54"/>
        <v>0</v>
      </c>
      <c r="CA55" s="561">
        <f t="shared" si="54"/>
        <v>0</v>
      </c>
      <c r="CB55" s="561">
        <f t="shared" si="54"/>
        <v>0</v>
      </c>
      <c r="CC55" s="561">
        <f t="shared" si="54"/>
        <v>0</v>
      </c>
      <c r="CD55" s="561">
        <f t="shared" si="54"/>
        <v>0</v>
      </c>
      <c r="CE55" s="561">
        <f t="shared" si="54"/>
        <v>0</v>
      </c>
      <c r="CF55" s="561">
        <f t="shared" si="54"/>
        <v>0</v>
      </c>
      <c r="CG55" s="561">
        <f t="shared" si="54"/>
        <v>0</v>
      </c>
      <c r="CH55" s="561">
        <f t="shared" si="54"/>
        <v>0</v>
      </c>
      <c r="CI55" s="561">
        <f t="shared" si="54"/>
        <v>0</v>
      </c>
      <c r="CJ55" s="561">
        <f t="shared" si="54"/>
        <v>0</v>
      </c>
      <c r="CK55" s="561">
        <f t="shared" si="54"/>
        <v>0</v>
      </c>
      <c r="CL55" s="561">
        <f t="shared" si="54"/>
        <v>0</v>
      </c>
      <c r="CM55" s="561">
        <f t="shared" si="54"/>
        <v>0</v>
      </c>
      <c r="CN55" s="561">
        <f t="shared" si="54"/>
        <v>0</v>
      </c>
      <c r="CO55" s="561">
        <f t="shared" si="54"/>
        <v>0</v>
      </c>
      <c r="CP55" s="561">
        <f t="shared" si="54"/>
        <v>0</v>
      </c>
      <c r="CQ55" s="561">
        <f t="shared" si="54"/>
        <v>0</v>
      </c>
      <c r="CR55" s="561">
        <f t="shared" si="54"/>
        <v>0</v>
      </c>
      <c r="CS55" s="561">
        <f t="shared" si="54"/>
        <v>0</v>
      </c>
      <c r="CT55" s="561">
        <f t="shared" si="54"/>
        <v>0</v>
      </c>
      <c r="CU55" s="561">
        <f t="shared" si="54"/>
        <v>0</v>
      </c>
      <c r="CV55" s="561">
        <f t="shared" si="54"/>
        <v>0</v>
      </c>
      <c r="CW55" s="561">
        <f t="shared" si="54"/>
        <v>0</v>
      </c>
      <c r="CX55" s="561">
        <f t="shared" si="54"/>
        <v>0</v>
      </c>
      <c r="CY55" s="561">
        <f t="shared" si="54"/>
        <v>0</v>
      </c>
      <c r="CZ55" s="561">
        <f t="shared" si="54"/>
        <v>0</v>
      </c>
      <c r="DA55" s="561">
        <f t="shared" si="54"/>
        <v>0</v>
      </c>
      <c r="DC55" s="562">
        <f t="shared" si="14"/>
        <v>72</v>
      </c>
      <c r="DD55" s="562">
        <f t="shared" si="41"/>
        <v>0</v>
      </c>
      <c r="DE55" s="562">
        <f t="shared" si="42"/>
        <v>0</v>
      </c>
      <c r="DF55" s="562">
        <f t="shared" si="43"/>
        <v>0</v>
      </c>
      <c r="DG55" s="562">
        <f t="shared" si="44"/>
        <v>0</v>
      </c>
      <c r="DH55" s="562">
        <f t="shared" si="45"/>
        <v>0</v>
      </c>
      <c r="DI55" s="562">
        <f t="shared" si="46"/>
        <v>0</v>
      </c>
      <c r="DJ55" s="562">
        <f t="shared" si="47"/>
        <v>0</v>
      </c>
      <c r="DK55" s="562">
        <f t="shared" si="48"/>
        <v>0</v>
      </c>
      <c r="DL55" s="562">
        <f t="shared" si="49"/>
        <v>0</v>
      </c>
      <c r="DM55" s="562">
        <f t="shared" si="50"/>
        <v>0</v>
      </c>
      <c r="DN55" s="562">
        <f t="shared" si="16"/>
        <v>0</v>
      </c>
      <c r="DO55" s="562">
        <f t="shared" si="17"/>
        <v>0</v>
      </c>
      <c r="DP55" s="562">
        <f t="shared" si="18"/>
        <v>0</v>
      </c>
      <c r="DQ55" s="562">
        <f t="shared" si="19"/>
        <v>0</v>
      </c>
      <c r="DR55" s="562">
        <f t="shared" si="20"/>
        <v>0</v>
      </c>
      <c r="DS55" s="562">
        <f t="shared" si="21"/>
        <v>0</v>
      </c>
      <c r="DT55" s="562">
        <f t="shared" si="22"/>
        <v>0</v>
      </c>
      <c r="DU55" s="562">
        <f t="shared" si="23"/>
        <v>0</v>
      </c>
      <c r="DV55" s="562">
        <f t="shared" si="24"/>
        <v>0</v>
      </c>
      <c r="DW55" s="562">
        <f t="shared" si="25"/>
        <v>0</v>
      </c>
      <c r="DX55" s="562">
        <f t="shared" si="26"/>
        <v>0</v>
      </c>
      <c r="DY55" s="562">
        <f t="shared" si="27"/>
        <v>0</v>
      </c>
      <c r="DZ55" s="562">
        <f t="shared" si="28"/>
        <v>0</v>
      </c>
      <c r="EA55" s="562">
        <f t="shared" si="29"/>
        <v>0</v>
      </c>
      <c r="EB55" s="562">
        <f t="shared" si="30"/>
        <v>0</v>
      </c>
      <c r="EC55" s="562">
        <f t="shared" si="31"/>
        <v>0</v>
      </c>
      <c r="ED55" s="562">
        <f t="shared" si="32"/>
        <v>0</v>
      </c>
      <c r="EE55" s="562">
        <f t="shared" si="33"/>
        <v>0</v>
      </c>
      <c r="EF55" s="562">
        <f t="shared" si="34"/>
        <v>0</v>
      </c>
      <c r="EG55" s="562">
        <f t="shared" si="35"/>
        <v>0</v>
      </c>
      <c r="EH55" s="562">
        <f t="shared" si="36"/>
        <v>0</v>
      </c>
      <c r="EI55" s="562">
        <f t="shared" si="37"/>
        <v>0</v>
      </c>
      <c r="EJ55" s="562">
        <f t="shared" si="38"/>
        <v>0</v>
      </c>
      <c r="EK55" s="562">
        <f t="shared" si="39"/>
        <v>0</v>
      </c>
      <c r="EL55" s="562">
        <f t="shared" si="40"/>
        <v>0</v>
      </c>
    </row>
    <row r="56" spans="2:142" ht="9.9499999999999993" customHeight="1">
      <c r="B56" s="750">
        <f>'O3'!B56</f>
        <v>0</v>
      </c>
      <c r="C56" s="751"/>
      <c r="D56" s="751"/>
      <c r="E56" s="751"/>
      <c r="F56" s="751"/>
      <c r="G56" s="872">
        <f>'O3'!G56</f>
        <v>0</v>
      </c>
      <c r="H56" s="872"/>
      <c r="I56" s="872"/>
      <c r="J56" s="872"/>
      <c r="K56" s="872"/>
      <c r="L56" s="872"/>
      <c r="M56" s="872"/>
      <c r="N56" s="872"/>
      <c r="O56" s="872"/>
      <c r="P56" s="872"/>
      <c r="Q56" s="872"/>
      <c r="R56" s="872"/>
      <c r="S56" s="872"/>
      <c r="T56" s="872"/>
      <c r="U56" s="872"/>
      <c r="V56" s="872"/>
      <c r="W56" s="872"/>
      <c r="X56" s="872"/>
      <c r="Y56" s="872"/>
      <c r="Z56" s="872"/>
      <c r="AA56" s="872"/>
      <c r="AB56" s="872"/>
      <c r="AC56" s="755">
        <f>'O3'!AC56</f>
        <v>0</v>
      </c>
      <c r="AD56" s="755"/>
      <c r="AE56" s="755"/>
      <c r="AF56" s="755"/>
      <c r="AG56" s="755"/>
      <c r="AH56" s="895">
        <f>'O3'!AZ56</f>
        <v>0</v>
      </c>
      <c r="AI56" s="895"/>
      <c r="AJ56" s="895"/>
      <c r="AK56" s="895"/>
      <c r="AL56" s="895"/>
      <c r="AM56" s="895"/>
      <c r="AN56" s="782">
        <f t="shared" si="3"/>
        <v>0</v>
      </c>
      <c r="AO56" s="782"/>
      <c r="AP56" s="782"/>
      <c r="AQ56" s="782"/>
      <c r="AR56" s="782"/>
      <c r="AS56" s="782"/>
      <c r="AT56" s="782">
        <f t="shared" si="4"/>
        <v>0</v>
      </c>
      <c r="AU56" s="782"/>
      <c r="AV56" s="782"/>
      <c r="AW56" s="782"/>
      <c r="AX56" s="782"/>
      <c r="AY56" s="881"/>
      <c r="AZ56" s="574"/>
      <c r="BA56" s="492">
        <f t="shared" si="11"/>
        <v>0</v>
      </c>
      <c r="BB56" s="492">
        <f t="shared" si="12"/>
        <v>2</v>
      </c>
      <c r="BC56" s="492" t="str">
        <f t="shared" si="5"/>
        <v/>
      </c>
      <c r="BD56" s="492" t="str">
        <f t="shared" si="6"/>
        <v xml:space="preserve"> </v>
      </c>
      <c r="BE56" s="484"/>
      <c r="BF56" s="492">
        <f>ROUND(AN56*'O3'!BE56,2)</f>
        <v>0</v>
      </c>
      <c r="BG56" s="492">
        <f>ROUND(AT56*'O3'!BE56,2)</f>
        <v>0</v>
      </c>
      <c r="BH56" s="484">
        <f t="shared" si="7"/>
        <v>0</v>
      </c>
      <c r="BI56" s="484">
        <f>BM56-IF('O3'!BS56&lt;&gt;0,IF('O3'!BS56="C",BA56,0),ROUND(BA56*$BM$11,2))</f>
        <v>0</v>
      </c>
      <c r="BJ56" s="484">
        <f>BN56-IF('O3'!BS56="CF",BA56,0)</f>
        <v>0</v>
      </c>
      <c r="BK56" s="484">
        <f>BO56-IF('O3'!BS56="F",BA56,0)</f>
        <v>0</v>
      </c>
      <c r="BL56" s="484">
        <f t="shared" si="8"/>
        <v>0</v>
      </c>
      <c r="BM56" s="484">
        <f>IF('O3'!BS56&lt;&gt;0,IF('O3'!BS56="C",BG56,0),ROUND(BG56*$BM$11,2))</f>
        <v>0</v>
      </c>
      <c r="BN56" s="484">
        <f>IF('O3'!BS56="CF",BG56,0)</f>
        <v>0</v>
      </c>
      <c r="BO56" s="484">
        <f>IF('O3'!BS56="F",BG56,0)</f>
        <v>0</v>
      </c>
      <c r="BP56" s="572">
        <v>45</v>
      </c>
      <c r="BQ56" s="573"/>
      <c r="BR56" s="560">
        <v>0</v>
      </c>
      <c r="BS56" s="561"/>
      <c r="BT56" s="561"/>
      <c r="BU56" s="561"/>
      <c r="BV56" s="561"/>
      <c r="BW56" s="561"/>
      <c r="BX56" s="561">
        <f t="shared" si="54"/>
        <v>0</v>
      </c>
      <c r="BY56" s="561">
        <f t="shared" si="54"/>
        <v>0</v>
      </c>
      <c r="BZ56" s="561">
        <f t="shared" si="54"/>
        <v>0</v>
      </c>
      <c r="CA56" s="561">
        <f t="shared" si="54"/>
        <v>0</v>
      </c>
      <c r="CB56" s="561">
        <f t="shared" si="54"/>
        <v>0</v>
      </c>
      <c r="CC56" s="561">
        <f t="shared" si="54"/>
        <v>0</v>
      </c>
      <c r="CD56" s="561">
        <f t="shared" si="54"/>
        <v>0</v>
      </c>
      <c r="CE56" s="561">
        <f t="shared" si="54"/>
        <v>0</v>
      </c>
      <c r="CF56" s="561">
        <f t="shared" si="54"/>
        <v>0</v>
      </c>
      <c r="CG56" s="561">
        <f t="shared" si="54"/>
        <v>0</v>
      </c>
      <c r="CH56" s="561">
        <f t="shared" si="54"/>
        <v>0</v>
      </c>
      <c r="CI56" s="561">
        <f t="shared" si="54"/>
        <v>0</v>
      </c>
      <c r="CJ56" s="561">
        <f t="shared" si="54"/>
        <v>0</v>
      </c>
      <c r="CK56" s="561">
        <f t="shared" si="54"/>
        <v>0</v>
      </c>
      <c r="CL56" s="561">
        <f t="shared" si="54"/>
        <v>0</v>
      </c>
      <c r="CM56" s="561">
        <f t="shared" si="54"/>
        <v>0</v>
      </c>
      <c r="CN56" s="561">
        <f t="shared" si="54"/>
        <v>0</v>
      </c>
      <c r="CO56" s="561">
        <f t="shared" si="54"/>
        <v>0</v>
      </c>
      <c r="CP56" s="561">
        <f t="shared" si="54"/>
        <v>0</v>
      </c>
      <c r="CQ56" s="561">
        <f t="shared" si="54"/>
        <v>0</v>
      </c>
      <c r="CR56" s="561">
        <f t="shared" si="54"/>
        <v>0</v>
      </c>
      <c r="CS56" s="561">
        <f t="shared" si="54"/>
        <v>0</v>
      </c>
      <c r="CT56" s="561">
        <f t="shared" si="54"/>
        <v>0</v>
      </c>
      <c r="CU56" s="561">
        <f t="shared" si="54"/>
        <v>0</v>
      </c>
      <c r="CV56" s="561">
        <f t="shared" si="54"/>
        <v>0</v>
      </c>
      <c r="CW56" s="561">
        <f t="shared" si="54"/>
        <v>0</v>
      </c>
      <c r="CX56" s="561">
        <f t="shared" si="54"/>
        <v>0</v>
      </c>
      <c r="CY56" s="561">
        <f t="shared" si="54"/>
        <v>0</v>
      </c>
      <c r="CZ56" s="561">
        <f t="shared" si="54"/>
        <v>0</v>
      </c>
      <c r="DA56" s="561">
        <f t="shared" si="54"/>
        <v>0</v>
      </c>
      <c r="DC56" s="562">
        <f t="shared" si="14"/>
        <v>0</v>
      </c>
      <c r="DD56" s="562">
        <f t="shared" si="41"/>
        <v>0</v>
      </c>
      <c r="DE56" s="562">
        <f t="shared" si="42"/>
        <v>0</v>
      </c>
      <c r="DF56" s="562">
        <f t="shared" si="43"/>
        <v>0</v>
      </c>
      <c r="DG56" s="562">
        <f t="shared" si="44"/>
        <v>0</v>
      </c>
      <c r="DH56" s="562">
        <f t="shared" si="45"/>
        <v>0</v>
      </c>
      <c r="DI56" s="562">
        <f t="shared" si="46"/>
        <v>0</v>
      </c>
      <c r="DJ56" s="562">
        <f t="shared" si="47"/>
        <v>0</v>
      </c>
      <c r="DK56" s="562">
        <f t="shared" si="48"/>
        <v>0</v>
      </c>
      <c r="DL56" s="562">
        <f t="shared" si="49"/>
        <v>0</v>
      </c>
      <c r="DM56" s="562">
        <f t="shared" si="50"/>
        <v>0</v>
      </c>
      <c r="DN56" s="562">
        <f t="shared" si="16"/>
        <v>0</v>
      </c>
      <c r="DO56" s="562">
        <f t="shared" si="17"/>
        <v>0</v>
      </c>
      <c r="DP56" s="562">
        <f t="shared" si="18"/>
        <v>0</v>
      </c>
      <c r="DQ56" s="562">
        <f t="shared" si="19"/>
        <v>0</v>
      </c>
      <c r="DR56" s="562">
        <f t="shared" si="20"/>
        <v>0</v>
      </c>
      <c r="DS56" s="562">
        <f t="shared" si="21"/>
        <v>0</v>
      </c>
      <c r="DT56" s="562">
        <f t="shared" si="22"/>
        <v>0</v>
      </c>
      <c r="DU56" s="562">
        <f t="shared" si="23"/>
        <v>0</v>
      </c>
      <c r="DV56" s="562">
        <f t="shared" si="24"/>
        <v>0</v>
      </c>
      <c r="DW56" s="562">
        <f t="shared" si="25"/>
        <v>0</v>
      </c>
      <c r="DX56" s="562">
        <f t="shared" si="26"/>
        <v>0</v>
      </c>
      <c r="DY56" s="562">
        <f t="shared" si="27"/>
        <v>0</v>
      </c>
      <c r="DZ56" s="562">
        <f t="shared" si="28"/>
        <v>0</v>
      </c>
      <c r="EA56" s="562">
        <f t="shared" si="29"/>
        <v>0</v>
      </c>
      <c r="EB56" s="562">
        <f t="shared" si="30"/>
        <v>0</v>
      </c>
      <c r="EC56" s="562">
        <f t="shared" si="31"/>
        <v>0</v>
      </c>
      <c r="ED56" s="562">
        <f t="shared" si="32"/>
        <v>0</v>
      </c>
      <c r="EE56" s="562">
        <f t="shared" si="33"/>
        <v>0</v>
      </c>
      <c r="EF56" s="562">
        <f t="shared" si="34"/>
        <v>0</v>
      </c>
      <c r="EG56" s="562">
        <f t="shared" si="35"/>
        <v>0</v>
      </c>
      <c r="EH56" s="562">
        <f t="shared" si="36"/>
        <v>0</v>
      </c>
      <c r="EI56" s="562">
        <f t="shared" si="37"/>
        <v>0</v>
      </c>
      <c r="EJ56" s="562">
        <f t="shared" si="38"/>
        <v>0</v>
      </c>
      <c r="EK56" s="562">
        <f t="shared" si="39"/>
        <v>0</v>
      </c>
      <c r="EL56" s="562">
        <f t="shared" si="40"/>
        <v>0</v>
      </c>
    </row>
    <row r="57" spans="2:142" ht="9.9499999999999993" customHeight="1">
      <c r="B57" s="750">
        <f>'O3'!B57</f>
        <v>0</v>
      </c>
      <c r="C57" s="751"/>
      <c r="D57" s="751"/>
      <c r="E57" s="751"/>
      <c r="F57" s="751"/>
      <c r="G57" s="872">
        <f>'O3'!G57</f>
        <v>0</v>
      </c>
      <c r="H57" s="872"/>
      <c r="I57" s="872"/>
      <c r="J57" s="872"/>
      <c r="K57" s="872"/>
      <c r="L57" s="872"/>
      <c r="M57" s="872"/>
      <c r="N57" s="872"/>
      <c r="O57" s="872"/>
      <c r="P57" s="872"/>
      <c r="Q57" s="872"/>
      <c r="R57" s="872"/>
      <c r="S57" s="872"/>
      <c r="T57" s="872"/>
      <c r="U57" s="872"/>
      <c r="V57" s="872"/>
      <c r="W57" s="872"/>
      <c r="X57" s="872"/>
      <c r="Y57" s="872"/>
      <c r="Z57" s="872"/>
      <c r="AA57" s="872"/>
      <c r="AB57" s="872"/>
      <c r="AC57" s="755">
        <f>'O3'!AC57</f>
        <v>0</v>
      </c>
      <c r="AD57" s="755"/>
      <c r="AE57" s="755"/>
      <c r="AF57" s="755"/>
      <c r="AG57" s="755"/>
      <c r="AH57" s="895">
        <f>'O3'!AZ57</f>
        <v>0</v>
      </c>
      <c r="AI57" s="895"/>
      <c r="AJ57" s="895"/>
      <c r="AK57" s="895"/>
      <c r="AL57" s="895"/>
      <c r="AM57" s="895"/>
      <c r="AN57" s="782">
        <f t="shared" si="3"/>
        <v>0</v>
      </c>
      <c r="AO57" s="782"/>
      <c r="AP57" s="782"/>
      <c r="AQ57" s="782"/>
      <c r="AR57" s="782"/>
      <c r="AS57" s="782"/>
      <c r="AT57" s="782">
        <f t="shared" si="4"/>
        <v>0</v>
      </c>
      <c r="AU57" s="782"/>
      <c r="AV57" s="782"/>
      <c r="AW57" s="782"/>
      <c r="AX57" s="782"/>
      <c r="AY57" s="881"/>
      <c r="AZ57" s="574"/>
      <c r="BA57" s="492">
        <f t="shared" si="11"/>
        <v>0</v>
      </c>
      <c r="BB57" s="492">
        <f t="shared" si="12"/>
        <v>2</v>
      </c>
      <c r="BC57" s="492" t="str">
        <f t="shared" si="5"/>
        <v/>
      </c>
      <c r="BD57" s="492" t="str">
        <f t="shared" si="6"/>
        <v xml:space="preserve"> </v>
      </c>
      <c r="BE57" s="484"/>
      <c r="BF57" s="492">
        <f>ROUND(AN57*'O3'!BE57,2)</f>
        <v>0</v>
      </c>
      <c r="BG57" s="492">
        <f>ROUND(AT57*'O3'!BE57,2)</f>
        <v>0</v>
      </c>
      <c r="BH57" s="484">
        <f t="shared" si="7"/>
        <v>0</v>
      </c>
      <c r="BI57" s="484">
        <f>BM57-IF('O3'!BS57&lt;&gt;0,IF('O3'!BS57="C",BA57,0),ROUND(BA57*$BM$11,2))</f>
        <v>0</v>
      </c>
      <c r="BJ57" s="484">
        <f>BN57-IF('O3'!BS57="CF",BA57,0)</f>
        <v>0</v>
      </c>
      <c r="BK57" s="484">
        <f>BO57-IF('O3'!BS57="F",BA57,0)</f>
        <v>0</v>
      </c>
      <c r="BL57" s="484">
        <f t="shared" si="8"/>
        <v>0</v>
      </c>
      <c r="BM57" s="484">
        <f>IF('O3'!BS57&lt;&gt;0,IF('O3'!BS57="C",BG57,0),ROUND(BG57*$BM$11,2))</f>
        <v>0</v>
      </c>
      <c r="BN57" s="484">
        <f>IF('O3'!BS57="CF",BG57,0)</f>
        <v>0</v>
      </c>
      <c r="BO57" s="484">
        <f>IF('O3'!BS57="F",BG57,0)</f>
        <v>0</v>
      </c>
      <c r="BP57" s="571">
        <v>46</v>
      </c>
      <c r="BQ57" s="573"/>
      <c r="BR57" s="560">
        <v>0</v>
      </c>
      <c r="BS57" s="561"/>
      <c r="BT57" s="561"/>
      <c r="BU57" s="561"/>
      <c r="BV57" s="561"/>
      <c r="BW57" s="561"/>
      <c r="BX57" s="561">
        <f t="shared" si="54"/>
        <v>0</v>
      </c>
      <c r="BY57" s="561">
        <f t="shared" si="54"/>
        <v>0</v>
      </c>
      <c r="BZ57" s="561">
        <f t="shared" si="54"/>
        <v>0</v>
      </c>
      <c r="CA57" s="561">
        <f t="shared" si="54"/>
        <v>0</v>
      </c>
      <c r="CB57" s="561">
        <f t="shared" si="54"/>
        <v>0</v>
      </c>
      <c r="CC57" s="561">
        <f t="shared" si="54"/>
        <v>0</v>
      </c>
      <c r="CD57" s="561">
        <f t="shared" si="54"/>
        <v>0</v>
      </c>
      <c r="CE57" s="561">
        <f t="shared" si="54"/>
        <v>0</v>
      </c>
      <c r="CF57" s="561">
        <f t="shared" si="54"/>
        <v>0</v>
      </c>
      <c r="CG57" s="561">
        <f t="shared" si="54"/>
        <v>0</v>
      </c>
      <c r="CH57" s="561">
        <f t="shared" si="54"/>
        <v>0</v>
      </c>
      <c r="CI57" s="561">
        <f t="shared" si="54"/>
        <v>0</v>
      </c>
      <c r="CJ57" s="561">
        <f t="shared" si="54"/>
        <v>0</v>
      </c>
      <c r="CK57" s="561">
        <f t="shared" si="54"/>
        <v>0</v>
      </c>
      <c r="CL57" s="561">
        <f t="shared" si="54"/>
        <v>0</v>
      </c>
      <c r="CM57" s="561">
        <f t="shared" si="54"/>
        <v>0</v>
      </c>
      <c r="CN57" s="561">
        <f t="shared" si="54"/>
        <v>0</v>
      </c>
      <c r="CO57" s="561">
        <f t="shared" si="54"/>
        <v>0</v>
      </c>
      <c r="CP57" s="561">
        <f t="shared" si="54"/>
        <v>0</v>
      </c>
      <c r="CQ57" s="561">
        <f t="shared" si="54"/>
        <v>0</v>
      </c>
      <c r="CR57" s="561">
        <f t="shared" si="54"/>
        <v>0</v>
      </c>
      <c r="CS57" s="561">
        <f t="shared" si="54"/>
        <v>0</v>
      </c>
      <c r="CT57" s="561">
        <f t="shared" si="54"/>
        <v>0</v>
      </c>
      <c r="CU57" s="561">
        <f t="shared" si="54"/>
        <v>0</v>
      </c>
      <c r="CV57" s="561">
        <f t="shared" si="54"/>
        <v>0</v>
      </c>
      <c r="CW57" s="561">
        <f t="shared" si="54"/>
        <v>0</v>
      </c>
      <c r="CX57" s="561">
        <f t="shared" si="54"/>
        <v>0</v>
      </c>
      <c r="CY57" s="561">
        <f t="shared" si="54"/>
        <v>0</v>
      </c>
      <c r="CZ57" s="561">
        <f t="shared" si="54"/>
        <v>0</v>
      </c>
      <c r="DA57" s="561">
        <f t="shared" si="54"/>
        <v>0</v>
      </c>
      <c r="DC57" s="562">
        <f t="shared" si="14"/>
        <v>0</v>
      </c>
      <c r="DD57" s="562">
        <f t="shared" si="41"/>
        <v>0</v>
      </c>
      <c r="DE57" s="562">
        <f t="shared" si="42"/>
        <v>0</v>
      </c>
      <c r="DF57" s="562">
        <f t="shared" si="43"/>
        <v>0</v>
      </c>
      <c r="DG57" s="562">
        <f t="shared" si="44"/>
        <v>0</v>
      </c>
      <c r="DH57" s="562">
        <f t="shared" si="45"/>
        <v>0</v>
      </c>
      <c r="DI57" s="562">
        <f t="shared" si="46"/>
        <v>0</v>
      </c>
      <c r="DJ57" s="562">
        <f t="shared" si="47"/>
        <v>0</v>
      </c>
      <c r="DK57" s="562">
        <f t="shared" si="48"/>
        <v>0</v>
      </c>
      <c r="DL57" s="562">
        <f t="shared" si="49"/>
        <v>0</v>
      </c>
      <c r="DM57" s="562">
        <f t="shared" si="50"/>
        <v>0</v>
      </c>
      <c r="DN57" s="562">
        <f t="shared" si="16"/>
        <v>0</v>
      </c>
      <c r="DO57" s="562">
        <f t="shared" si="17"/>
        <v>0</v>
      </c>
      <c r="DP57" s="562">
        <f t="shared" si="18"/>
        <v>0</v>
      </c>
      <c r="DQ57" s="562">
        <f t="shared" si="19"/>
        <v>0</v>
      </c>
      <c r="DR57" s="562">
        <f t="shared" si="20"/>
        <v>0</v>
      </c>
      <c r="DS57" s="562">
        <f t="shared" si="21"/>
        <v>0</v>
      </c>
      <c r="DT57" s="562">
        <f t="shared" si="22"/>
        <v>0</v>
      </c>
      <c r="DU57" s="562">
        <f t="shared" si="23"/>
        <v>0</v>
      </c>
      <c r="DV57" s="562">
        <f t="shared" si="24"/>
        <v>0</v>
      </c>
      <c r="DW57" s="562">
        <f t="shared" si="25"/>
        <v>0</v>
      </c>
      <c r="DX57" s="562">
        <f t="shared" si="26"/>
        <v>0</v>
      </c>
      <c r="DY57" s="562">
        <f t="shared" si="27"/>
        <v>0</v>
      </c>
      <c r="DZ57" s="562">
        <f t="shared" si="28"/>
        <v>0</v>
      </c>
      <c r="EA57" s="562">
        <f t="shared" si="29"/>
        <v>0</v>
      </c>
      <c r="EB57" s="562">
        <f t="shared" si="30"/>
        <v>0</v>
      </c>
      <c r="EC57" s="562">
        <f t="shared" si="31"/>
        <v>0</v>
      </c>
      <c r="ED57" s="562">
        <f t="shared" si="32"/>
        <v>0</v>
      </c>
      <c r="EE57" s="562">
        <f t="shared" si="33"/>
        <v>0</v>
      </c>
      <c r="EF57" s="562">
        <f t="shared" si="34"/>
        <v>0</v>
      </c>
      <c r="EG57" s="562">
        <f t="shared" si="35"/>
        <v>0</v>
      </c>
      <c r="EH57" s="562">
        <f t="shared" si="36"/>
        <v>0</v>
      </c>
      <c r="EI57" s="562">
        <f t="shared" si="37"/>
        <v>0</v>
      </c>
      <c r="EJ57" s="562">
        <f t="shared" si="38"/>
        <v>0</v>
      </c>
      <c r="EK57" s="562">
        <f t="shared" si="39"/>
        <v>0</v>
      </c>
      <c r="EL57" s="562">
        <f t="shared" si="40"/>
        <v>0</v>
      </c>
    </row>
    <row r="58" spans="2:142" ht="9.9499999999999993" customHeight="1">
      <c r="B58" s="750">
        <f>'O3'!B58</f>
        <v>0</v>
      </c>
      <c r="C58" s="751"/>
      <c r="D58" s="751"/>
      <c r="E58" s="751"/>
      <c r="F58" s="751"/>
      <c r="G58" s="872">
        <f>'O3'!G58</f>
        <v>0</v>
      </c>
      <c r="H58" s="872"/>
      <c r="I58" s="872"/>
      <c r="J58" s="872"/>
      <c r="K58" s="872"/>
      <c r="L58" s="872"/>
      <c r="M58" s="872"/>
      <c r="N58" s="872"/>
      <c r="O58" s="872"/>
      <c r="P58" s="872"/>
      <c r="Q58" s="872"/>
      <c r="R58" s="872"/>
      <c r="S58" s="872"/>
      <c r="T58" s="872"/>
      <c r="U58" s="872"/>
      <c r="V58" s="872"/>
      <c r="W58" s="872"/>
      <c r="X58" s="872"/>
      <c r="Y58" s="872"/>
      <c r="Z58" s="872"/>
      <c r="AA58" s="872"/>
      <c r="AB58" s="872"/>
      <c r="AC58" s="755">
        <f>'O3'!AC58</f>
        <v>0</v>
      </c>
      <c r="AD58" s="755"/>
      <c r="AE58" s="755"/>
      <c r="AF58" s="755"/>
      <c r="AG58" s="755"/>
      <c r="AH58" s="895">
        <f>'O3'!AZ58</f>
        <v>0</v>
      </c>
      <c r="AI58" s="895"/>
      <c r="AJ58" s="895"/>
      <c r="AK58" s="895"/>
      <c r="AL58" s="895"/>
      <c r="AM58" s="895"/>
      <c r="AN58" s="782">
        <f t="shared" si="3"/>
        <v>0</v>
      </c>
      <c r="AO58" s="782"/>
      <c r="AP58" s="782"/>
      <c r="AQ58" s="782"/>
      <c r="AR58" s="782"/>
      <c r="AS58" s="782"/>
      <c r="AT58" s="782">
        <f t="shared" si="4"/>
        <v>0</v>
      </c>
      <c r="AU58" s="782"/>
      <c r="AV58" s="782"/>
      <c r="AW58" s="782"/>
      <c r="AX58" s="782"/>
      <c r="AY58" s="881"/>
      <c r="AZ58" s="574"/>
      <c r="BA58" s="492">
        <f t="shared" si="11"/>
        <v>0</v>
      </c>
      <c r="BB58" s="492">
        <f t="shared" si="12"/>
        <v>2</v>
      </c>
      <c r="BC58" s="492" t="str">
        <f t="shared" si="5"/>
        <v/>
      </c>
      <c r="BD58" s="492" t="str">
        <f t="shared" si="6"/>
        <v xml:space="preserve"> </v>
      </c>
      <c r="BE58" s="484"/>
      <c r="BF58" s="492">
        <f>ROUND(AN58*'O3'!BE58,2)</f>
        <v>0</v>
      </c>
      <c r="BG58" s="492">
        <f>ROUND(AT58*'O3'!BE58,2)</f>
        <v>0</v>
      </c>
      <c r="BH58" s="484">
        <f t="shared" si="7"/>
        <v>0</v>
      </c>
      <c r="BI58" s="484">
        <f>BM58-IF('O3'!BS58&lt;&gt;0,IF('O3'!BS58="C",BA58,0),ROUND(BA58*$BM$11,2))</f>
        <v>0</v>
      </c>
      <c r="BJ58" s="484">
        <f>BN58-IF('O3'!BS58="CF",BA58,0)</f>
        <v>0</v>
      </c>
      <c r="BK58" s="484">
        <f>BO58-IF('O3'!BS58="F",BA58,0)</f>
        <v>0</v>
      </c>
      <c r="BL58" s="484">
        <f t="shared" si="8"/>
        <v>0</v>
      </c>
      <c r="BM58" s="484">
        <f>IF('O3'!BS58&lt;&gt;0,IF('O3'!BS58="C",BG58,0),ROUND(BG58*$BM$11,2))</f>
        <v>0</v>
      </c>
      <c r="BN58" s="484">
        <f>IF('O3'!BS58="CF",BG58,0)</f>
        <v>0</v>
      </c>
      <c r="BO58" s="484">
        <f>IF('O3'!BS58="F",BG58,0)</f>
        <v>0</v>
      </c>
      <c r="BP58" s="572">
        <v>47</v>
      </c>
      <c r="BQ58" s="573"/>
      <c r="BR58" s="560">
        <v>0</v>
      </c>
      <c r="BS58" s="561"/>
      <c r="BT58" s="561"/>
      <c r="BU58" s="561"/>
      <c r="BV58" s="561"/>
      <c r="BW58" s="561"/>
      <c r="BX58" s="561">
        <f t="shared" si="54"/>
        <v>0</v>
      </c>
      <c r="BY58" s="561">
        <f t="shared" si="54"/>
        <v>0</v>
      </c>
      <c r="BZ58" s="561">
        <f t="shared" si="54"/>
        <v>0</v>
      </c>
      <c r="CA58" s="561">
        <f t="shared" si="54"/>
        <v>0</v>
      </c>
      <c r="CB58" s="561">
        <f t="shared" si="54"/>
        <v>0</v>
      </c>
      <c r="CC58" s="561">
        <f t="shared" si="54"/>
        <v>0</v>
      </c>
      <c r="CD58" s="561">
        <f t="shared" si="54"/>
        <v>0</v>
      </c>
      <c r="CE58" s="561">
        <f t="shared" si="54"/>
        <v>0</v>
      </c>
      <c r="CF58" s="561">
        <f t="shared" si="54"/>
        <v>0</v>
      </c>
      <c r="CG58" s="561">
        <f t="shared" si="54"/>
        <v>0</v>
      </c>
      <c r="CH58" s="561">
        <f t="shared" si="54"/>
        <v>0</v>
      </c>
      <c r="CI58" s="561">
        <f t="shared" si="54"/>
        <v>0</v>
      </c>
      <c r="CJ58" s="561">
        <f t="shared" si="54"/>
        <v>0</v>
      </c>
      <c r="CK58" s="561">
        <f t="shared" si="54"/>
        <v>0</v>
      </c>
      <c r="CL58" s="561">
        <f t="shared" si="54"/>
        <v>0</v>
      </c>
      <c r="CM58" s="561">
        <f t="shared" si="54"/>
        <v>0</v>
      </c>
      <c r="CN58" s="561">
        <f t="shared" si="54"/>
        <v>0</v>
      </c>
      <c r="CO58" s="561">
        <f t="shared" si="54"/>
        <v>0</v>
      </c>
      <c r="CP58" s="561">
        <f t="shared" si="54"/>
        <v>0</v>
      </c>
      <c r="CQ58" s="561">
        <f t="shared" si="54"/>
        <v>0</v>
      </c>
      <c r="CR58" s="561">
        <f t="shared" si="54"/>
        <v>0</v>
      </c>
      <c r="CS58" s="561">
        <f t="shared" si="54"/>
        <v>0</v>
      </c>
      <c r="CT58" s="561">
        <f t="shared" si="54"/>
        <v>0</v>
      </c>
      <c r="CU58" s="561">
        <f t="shared" si="54"/>
        <v>0</v>
      </c>
      <c r="CV58" s="561">
        <f t="shared" si="54"/>
        <v>0</v>
      </c>
      <c r="CW58" s="561">
        <f t="shared" si="54"/>
        <v>0</v>
      </c>
      <c r="CX58" s="561">
        <f t="shared" si="54"/>
        <v>0</v>
      </c>
      <c r="CY58" s="561">
        <f t="shared" si="54"/>
        <v>0</v>
      </c>
      <c r="CZ58" s="561">
        <f t="shared" si="54"/>
        <v>0</v>
      </c>
      <c r="DA58" s="561">
        <f t="shared" si="54"/>
        <v>0</v>
      </c>
      <c r="DC58" s="562">
        <f t="shared" si="14"/>
        <v>0</v>
      </c>
      <c r="DD58" s="562">
        <f t="shared" si="41"/>
        <v>0</v>
      </c>
      <c r="DE58" s="562">
        <f t="shared" si="42"/>
        <v>0</v>
      </c>
      <c r="DF58" s="562">
        <f t="shared" si="43"/>
        <v>0</v>
      </c>
      <c r="DG58" s="562">
        <f t="shared" si="44"/>
        <v>0</v>
      </c>
      <c r="DH58" s="562">
        <f t="shared" si="45"/>
        <v>0</v>
      </c>
      <c r="DI58" s="562">
        <f t="shared" si="46"/>
        <v>0</v>
      </c>
      <c r="DJ58" s="562">
        <f t="shared" si="47"/>
        <v>0</v>
      </c>
      <c r="DK58" s="562">
        <f t="shared" si="48"/>
        <v>0</v>
      </c>
      <c r="DL58" s="562">
        <f t="shared" si="49"/>
        <v>0</v>
      </c>
      <c r="DM58" s="562">
        <f t="shared" si="50"/>
        <v>0</v>
      </c>
      <c r="DN58" s="562">
        <f t="shared" si="16"/>
        <v>0</v>
      </c>
      <c r="DO58" s="562">
        <f t="shared" si="17"/>
        <v>0</v>
      </c>
      <c r="DP58" s="562">
        <f t="shared" si="18"/>
        <v>0</v>
      </c>
      <c r="DQ58" s="562">
        <f t="shared" si="19"/>
        <v>0</v>
      </c>
      <c r="DR58" s="562">
        <f t="shared" si="20"/>
        <v>0</v>
      </c>
      <c r="DS58" s="562">
        <f t="shared" si="21"/>
        <v>0</v>
      </c>
      <c r="DT58" s="562">
        <f t="shared" si="22"/>
        <v>0</v>
      </c>
      <c r="DU58" s="562">
        <f t="shared" si="23"/>
        <v>0</v>
      </c>
      <c r="DV58" s="562">
        <f t="shared" si="24"/>
        <v>0</v>
      </c>
      <c r="DW58" s="562">
        <f t="shared" si="25"/>
        <v>0</v>
      </c>
      <c r="DX58" s="562">
        <f t="shared" si="26"/>
        <v>0</v>
      </c>
      <c r="DY58" s="562">
        <f t="shared" si="27"/>
        <v>0</v>
      </c>
      <c r="DZ58" s="562">
        <f t="shared" si="28"/>
        <v>0</v>
      </c>
      <c r="EA58" s="562">
        <f t="shared" si="29"/>
        <v>0</v>
      </c>
      <c r="EB58" s="562">
        <f t="shared" si="30"/>
        <v>0</v>
      </c>
      <c r="EC58" s="562">
        <f t="shared" si="31"/>
        <v>0</v>
      </c>
      <c r="ED58" s="562">
        <f t="shared" si="32"/>
        <v>0</v>
      </c>
      <c r="EE58" s="562">
        <f t="shared" si="33"/>
        <v>0</v>
      </c>
      <c r="EF58" s="562">
        <f t="shared" si="34"/>
        <v>0</v>
      </c>
      <c r="EG58" s="562">
        <f t="shared" si="35"/>
        <v>0</v>
      </c>
      <c r="EH58" s="562">
        <f t="shared" si="36"/>
        <v>0</v>
      </c>
      <c r="EI58" s="562">
        <f t="shared" si="37"/>
        <v>0</v>
      </c>
      <c r="EJ58" s="562">
        <f t="shared" si="38"/>
        <v>0</v>
      </c>
      <c r="EK58" s="562">
        <f t="shared" si="39"/>
        <v>0</v>
      </c>
      <c r="EL58" s="562">
        <f t="shared" si="40"/>
        <v>0</v>
      </c>
    </row>
    <row r="59" spans="2:142" ht="9.9499999999999993" customHeight="1">
      <c r="B59" s="750">
        <f>'O3'!B59</f>
        <v>0</v>
      </c>
      <c r="C59" s="751"/>
      <c r="D59" s="751"/>
      <c r="E59" s="751"/>
      <c r="F59" s="751"/>
      <c r="G59" s="872">
        <f>'O3'!G59</f>
        <v>0</v>
      </c>
      <c r="H59" s="872"/>
      <c r="I59" s="872"/>
      <c r="J59" s="872"/>
      <c r="K59" s="872"/>
      <c r="L59" s="872"/>
      <c r="M59" s="872"/>
      <c r="N59" s="872"/>
      <c r="O59" s="872"/>
      <c r="P59" s="872"/>
      <c r="Q59" s="872"/>
      <c r="R59" s="872"/>
      <c r="S59" s="872"/>
      <c r="T59" s="872"/>
      <c r="U59" s="872"/>
      <c r="V59" s="872"/>
      <c r="W59" s="872"/>
      <c r="X59" s="872"/>
      <c r="Y59" s="872"/>
      <c r="Z59" s="872"/>
      <c r="AA59" s="872"/>
      <c r="AB59" s="872"/>
      <c r="AC59" s="755">
        <f>'O3'!AC59</f>
        <v>0</v>
      </c>
      <c r="AD59" s="755"/>
      <c r="AE59" s="755"/>
      <c r="AF59" s="755"/>
      <c r="AG59" s="755"/>
      <c r="AH59" s="895">
        <f>'O3'!AZ59</f>
        <v>0</v>
      </c>
      <c r="AI59" s="895"/>
      <c r="AJ59" s="895"/>
      <c r="AK59" s="895"/>
      <c r="AL59" s="895"/>
      <c r="AM59" s="895"/>
      <c r="AN59" s="782">
        <f t="shared" si="3"/>
        <v>0</v>
      </c>
      <c r="AO59" s="782"/>
      <c r="AP59" s="782"/>
      <c r="AQ59" s="782"/>
      <c r="AR59" s="782"/>
      <c r="AS59" s="782"/>
      <c r="AT59" s="782">
        <f t="shared" si="4"/>
        <v>0</v>
      </c>
      <c r="AU59" s="782"/>
      <c r="AV59" s="782"/>
      <c r="AW59" s="782"/>
      <c r="AX59" s="782"/>
      <c r="AY59" s="881"/>
      <c r="AZ59" s="574"/>
      <c r="BA59" s="492">
        <f t="shared" si="11"/>
        <v>0</v>
      </c>
      <c r="BB59" s="492">
        <f t="shared" si="12"/>
        <v>2</v>
      </c>
      <c r="BC59" s="492" t="str">
        <f t="shared" si="5"/>
        <v/>
      </c>
      <c r="BD59" s="492" t="str">
        <f t="shared" si="6"/>
        <v xml:space="preserve"> </v>
      </c>
      <c r="BE59" s="484"/>
      <c r="BF59" s="492">
        <f>ROUND(AN59*'O3'!BE59,2)</f>
        <v>0</v>
      </c>
      <c r="BG59" s="492">
        <f>ROUND(AT59*'O3'!BE59,2)</f>
        <v>0</v>
      </c>
      <c r="BH59" s="484">
        <f t="shared" si="7"/>
        <v>0</v>
      </c>
      <c r="BI59" s="484">
        <f>BM59-IF('O3'!BS59&lt;&gt;0,IF('O3'!BS59="C",BA59,0),ROUND(BA59*$BM$11,2))</f>
        <v>0</v>
      </c>
      <c r="BJ59" s="484">
        <f>BN59-IF('O3'!BS59="CF",BA59,0)</f>
        <v>0</v>
      </c>
      <c r="BK59" s="484">
        <f>BO59-IF('O3'!BS59="F",BA59,0)</f>
        <v>0</v>
      </c>
      <c r="BL59" s="484">
        <f t="shared" si="8"/>
        <v>0</v>
      </c>
      <c r="BM59" s="484">
        <f>IF('O3'!BS59&lt;&gt;0,IF('O3'!BS59="C",BG59,0),ROUND(BG59*$BM$11,2))</f>
        <v>0</v>
      </c>
      <c r="BN59" s="484">
        <f>IF('O3'!BS59="CF",BG59,0)</f>
        <v>0</v>
      </c>
      <c r="BO59" s="484">
        <f>IF('O3'!BS59="F",BG59,0)</f>
        <v>0</v>
      </c>
      <c r="BP59" s="571">
        <v>48</v>
      </c>
      <c r="BQ59" s="573"/>
      <c r="BR59" s="560">
        <v>0</v>
      </c>
      <c r="BS59" s="561"/>
      <c r="BT59" s="561"/>
      <c r="BU59" s="561"/>
      <c r="BV59" s="561"/>
      <c r="BW59" s="561"/>
      <c r="BX59" s="561">
        <f t="shared" si="54"/>
        <v>0</v>
      </c>
      <c r="BY59" s="561">
        <f t="shared" si="54"/>
        <v>0</v>
      </c>
      <c r="BZ59" s="561">
        <f t="shared" si="54"/>
        <v>0</v>
      </c>
      <c r="CA59" s="561">
        <f t="shared" si="54"/>
        <v>0</v>
      </c>
      <c r="CB59" s="561">
        <f t="shared" si="54"/>
        <v>0</v>
      </c>
      <c r="CC59" s="561">
        <f t="shared" si="54"/>
        <v>0</v>
      </c>
      <c r="CD59" s="561">
        <f t="shared" si="54"/>
        <v>0</v>
      </c>
      <c r="CE59" s="561">
        <f t="shared" si="54"/>
        <v>0</v>
      </c>
      <c r="CF59" s="561">
        <f t="shared" si="54"/>
        <v>0</v>
      </c>
      <c r="CG59" s="561">
        <f t="shared" si="54"/>
        <v>0</v>
      </c>
      <c r="CH59" s="561">
        <f t="shared" si="54"/>
        <v>0</v>
      </c>
      <c r="CI59" s="561">
        <f t="shared" si="54"/>
        <v>0</v>
      </c>
      <c r="CJ59" s="561">
        <f t="shared" si="54"/>
        <v>0</v>
      </c>
      <c r="CK59" s="561">
        <f t="shared" si="54"/>
        <v>0</v>
      </c>
      <c r="CL59" s="561">
        <f t="shared" si="54"/>
        <v>0</v>
      </c>
      <c r="CM59" s="561">
        <f t="shared" si="54"/>
        <v>0</v>
      </c>
      <c r="CN59" s="561">
        <f t="shared" si="54"/>
        <v>0</v>
      </c>
      <c r="CO59" s="561">
        <f t="shared" si="54"/>
        <v>0</v>
      </c>
      <c r="CP59" s="561">
        <f t="shared" si="54"/>
        <v>0</v>
      </c>
      <c r="CQ59" s="561">
        <f t="shared" si="54"/>
        <v>0</v>
      </c>
      <c r="CR59" s="561">
        <f t="shared" si="54"/>
        <v>0</v>
      </c>
      <c r="CS59" s="561">
        <f t="shared" si="54"/>
        <v>0</v>
      </c>
      <c r="CT59" s="561">
        <f t="shared" si="54"/>
        <v>0</v>
      </c>
      <c r="CU59" s="561">
        <f t="shared" si="54"/>
        <v>0</v>
      </c>
      <c r="CV59" s="561">
        <f t="shared" si="54"/>
        <v>0</v>
      </c>
      <c r="CW59" s="561">
        <f t="shared" si="54"/>
        <v>0</v>
      </c>
      <c r="CX59" s="561">
        <f t="shared" si="54"/>
        <v>0</v>
      </c>
      <c r="CY59" s="561">
        <f t="shared" si="54"/>
        <v>0</v>
      </c>
      <c r="CZ59" s="561">
        <f t="shared" si="54"/>
        <v>0</v>
      </c>
      <c r="DA59" s="561">
        <f t="shared" si="54"/>
        <v>0</v>
      </c>
      <c r="DC59" s="562">
        <f t="shared" si="14"/>
        <v>0</v>
      </c>
      <c r="DD59" s="562">
        <f t="shared" si="41"/>
        <v>0</v>
      </c>
      <c r="DE59" s="562">
        <f t="shared" si="42"/>
        <v>0</v>
      </c>
      <c r="DF59" s="562">
        <f t="shared" si="43"/>
        <v>0</v>
      </c>
      <c r="DG59" s="562">
        <f t="shared" si="44"/>
        <v>0</v>
      </c>
      <c r="DH59" s="562">
        <f t="shared" si="45"/>
        <v>0</v>
      </c>
      <c r="DI59" s="562">
        <f t="shared" si="46"/>
        <v>0</v>
      </c>
      <c r="DJ59" s="562">
        <f t="shared" si="47"/>
        <v>0</v>
      </c>
      <c r="DK59" s="562">
        <f t="shared" si="48"/>
        <v>0</v>
      </c>
      <c r="DL59" s="562">
        <f t="shared" si="49"/>
        <v>0</v>
      </c>
      <c r="DM59" s="562">
        <f t="shared" si="50"/>
        <v>0</v>
      </c>
      <c r="DN59" s="562">
        <f t="shared" si="16"/>
        <v>0</v>
      </c>
      <c r="DO59" s="562">
        <f t="shared" si="17"/>
        <v>0</v>
      </c>
      <c r="DP59" s="562">
        <f t="shared" si="18"/>
        <v>0</v>
      </c>
      <c r="DQ59" s="562">
        <f t="shared" si="19"/>
        <v>0</v>
      </c>
      <c r="DR59" s="562">
        <f t="shared" si="20"/>
        <v>0</v>
      </c>
      <c r="DS59" s="562">
        <f t="shared" si="21"/>
        <v>0</v>
      </c>
      <c r="DT59" s="562">
        <f t="shared" si="22"/>
        <v>0</v>
      </c>
      <c r="DU59" s="562">
        <f t="shared" si="23"/>
        <v>0</v>
      </c>
      <c r="DV59" s="562">
        <f t="shared" si="24"/>
        <v>0</v>
      </c>
      <c r="DW59" s="562">
        <f t="shared" si="25"/>
        <v>0</v>
      </c>
      <c r="DX59" s="562">
        <f t="shared" si="26"/>
        <v>0</v>
      </c>
      <c r="DY59" s="562">
        <f t="shared" si="27"/>
        <v>0</v>
      </c>
      <c r="DZ59" s="562">
        <f t="shared" si="28"/>
        <v>0</v>
      </c>
      <c r="EA59" s="562">
        <f t="shared" si="29"/>
        <v>0</v>
      </c>
      <c r="EB59" s="562">
        <f t="shared" si="30"/>
        <v>0</v>
      </c>
      <c r="EC59" s="562">
        <f t="shared" si="31"/>
        <v>0</v>
      </c>
      <c r="ED59" s="562">
        <f t="shared" si="32"/>
        <v>0</v>
      </c>
      <c r="EE59" s="562">
        <f t="shared" si="33"/>
        <v>0</v>
      </c>
      <c r="EF59" s="562">
        <f t="shared" si="34"/>
        <v>0</v>
      </c>
      <c r="EG59" s="562">
        <f t="shared" si="35"/>
        <v>0</v>
      </c>
      <c r="EH59" s="562">
        <f t="shared" si="36"/>
        <v>0</v>
      </c>
      <c r="EI59" s="562">
        <f t="shared" si="37"/>
        <v>0</v>
      </c>
      <c r="EJ59" s="562">
        <f t="shared" si="38"/>
        <v>0</v>
      </c>
      <c r="EK59" s="562">
        <f t="shared" si="39"/>
        <v>0</v>
      </c>
      <c r="EL59" s="562">
        <f t="shared" si="40"/>
        <v>0</v>
      </c>
    </row>
    <row r="60" spans="2:142" ht="9.9499999999999993" customHeight="1">
      <c r="B60" s="750">
        <f>'O3'!B60</f>
        <v>0</v>
      </c>
      <c r="C60" s="751"/>
      <c r="D60" s="751"/>
      <c r="E60" s="751"/>
      <c r="F60" s="751"/>
      <c r="G60" s="872">
        <f>'O3'!G60</f>
        <v>0</v>
      </c>
      <c r="H60" s="872"/>
      <c r="I60" s="872"/>
      <c r="J60" s="872"/>
      <c r="K60" s="872"/>
      <c r="L60" s="872"/>
      <c r="M60" s="872"/>
      <c r="N60" s="872"/>
      <c r="O60" s="872"/>
      <c r="P60" s="872"/>
      <c r="Q60" s="872"/>
      <c r="R60" s="872"/>
      <c r="S60" s="872"/>
      <c r="T60" s="872"/>
      <c r="U60" s="872"/>
      <c r="V60" s="872"/>
      <c r="W60" s="872"/>
      <c r="X60" s="872"/>
      <c r="Y60" s="872"/>
      <c r="Z60" s="872"/>
      <c r="AA60" s="872"/>
      <c r="AB60" s="872"/>
      <c r="AC60" s="755">
        <f>'O3'!AC60</f>
        <v>0</v>
      </c>
      <c r="AD60" s="755"/>
      <c r="AE60" s="755"/>
      <c r="AF60" s="755"/>
      <c r="AG60" s="755"/>
      <c r="AH60" s="895">
        <f>'O3'!AZ60</f>
        <v>0</v>
      </c>
      <c r="AI60" s="895"/>
      <c r="AJ60" s="895"/>
      <c r="AK60" s="895"/>
      <c r="AL60" s="895"/>
      <c r="AM60" s="895"/>
      <c r="AN60" s="782">
        <f t="shared" si="3"/>
        <v>0</v>
      </c>
      <c r="AO60" s="782"/>
      <c r="AP60" s="782"/>
      <c r="AQ60" s="782"/>
      <c r="AR60" s="782"/>
      <c r="AS60" s="782"/>
      <c r="AT60" s="782">
        <f t="shared" si="4"/>
        <v>0</v>
      </c>
      <c r="AU60" s="782"/>
      <c r="AV60" s="782"/>
      <c r="AW60" s="782"/>
      <c r="AX60" s="782"/>
      <c r="AY60" s="881"/>
      <c r="AZ60" s="574"/>
      <c r="BA60" s="492">
        <f t="shared" si="11"/>
        <v>0</v>
      </c>
      <c r="BB60" s="492">
        <f t="shared" si="12"/>
        <v>2</v>
      </c>
      <c r="BC60" s="492" t="str">
        <f t="shared" si="5"/>
        <v/>
      </c>
      <c r="BD60" s="492" t="str">
        <f t="shared" si="6"/>
        <v xml:space="preserve"> </v>
      </c>
      <c r="BE60" s="484"/>
      <c r="BF60" s="492">
        <f>ROUND(AN60*'O3'!BE60,2)</f>
        <v>0</v>
      </c>
      <c r="BG60" s="492">
        <f>ROUND(AT60*'O3'!BE60,2)</f>
        <v>0</v>
      </c>
      <c r="BH60" s="484">
        <f t="shared" si="7"/>
        <v>0</v>
      </c>
      <c r="BI60" s="484">
        <f>BM60-IF('O3'!BS60&lt;&gt;0,IF('O3'!BS60="C",BA60,0),ROUND(BA60*$BM$11,2))</f>
        <v>0</v>
      </c>
      <c r="BJ60" s="484">
        <f>BN60-IF('O3'!BS60="CF",BA60,0)</f>
        <v>0</v>
      </c>
      <c r="BK60" s="484">
        <f>BO60-IF('O3'!BS60="F",BA60,0)</f>
        <v>0</v>
      </c>
      <c r="BL60" s="484">
        <f t="shared" si="8"/>
        <v>0</v>
      </c>
      <c r="BM60" s="484">
        <f>IF('O3'!BS60&lt;&gt;0,IF('O3'!BS60="C",BG60,0),ROUND(BG60*$BM$11,2))</f>
        <v>0</v>
      </c>
      <c r="BN60" s="484">
        <f>IF('O3'!BS60="CF",BG60,0)</f>
        <v>0</v>
      </c>
      <c r="BO60" s="484">
        <f>IF('O3'!BS60="F",BG60,0)</f>
        <v>0</v>
      </c>
      <c r="BP60" s="572">
        <v>49</v>
      </c>
      <c r="BQ60" s="573"/>
      <c r="BR60" s="560">
        <v>0</v>
      </c>
      <c r="BS60" s="561"/>
      <c r="BT60" s="561"/>
      <c r="BU60" s="561"/>
      <c r="BV60" s="561"/>
      <c r="BW60" s="561"/>
      <c r="BX60" s="561">
        <f t="shared" si="54"/>
        <v>0</v>
      </c>
      <c r="BY60" s="561">
        <f t="shared" si="54"/>
        <v>0</v>
      </c>
      <c r="BZ60" s="561">
        <f t="shared" si="54"/>
        <v>0</v>
      </c>
      <c r="CA60" s="561">
        <f t="shared" si="54"/>
        <v>0</v>
      </c>
      <c r="CB60" s="561">
        <f t="shared" si="54"/>
        <v>0</v>
      </c>
      <c r="CC60" s="561">
        <f t="shared" si="54"/>
        <v>0</v>
      </c>
      <c r="CD60" s="561">
        <f t="shared" si="54"/>
        <v>0</v>
      </c>
      <c r="CE60" s="561">
        <f t="shared" si="54"/>
        <v>0</v>
      </c>
      <c r="CF60" s="561">
        <f t="shared" si="54"/>
        <v>0</v>
      </c>
      <c r="CG60" s="561">
        <f t="shared" si="54"/>
        <v>0</v>
      </c>
      <c r="CH60" s="561">
        <f t="shared" si="54"/>
        <v>0</v>
      </c>
      <c r="CI60" s="561">
        <f t="shared" ref="BT60:DA67" si="55">CH60</f>
        <v>0</v>
      </c>
      <c r="CJ60" s="561">
        <f t="shared" si="55"/>
        <v>0</v>
      </c>
      <c r="CK60" s="561">
        <f t="shared" si="55"/>
        <v>0</v>
      </c>
      <c r="CL60" s="561">
        <f t="shared" si="55"/>
        <v>0</v>
      </c>
      <c r="CM60" s="561">
        <f t="shared" si="55"/>
        <v>0</v>
      </c>
      <c r="CN60" s="561">
        <f t="shared" si="55"/>
        <v>0</v>
      </c>
      <c r="CO60" s="561">
        <f t="shared" si="55"/>
        <v>0</v>
      </c>
      <c r="CP60" s="561">
        <f t="shared" si="55"/>
        <v>0</v>
      </c>
      <c r="CQ60" s="561">
        <f t="shared" si="55"/>
        <v>0</v>
      </c>
      <c r="CR60" s="561">
        <f t="shared" si="55"/>
        <v>0</v>
      </c>
      <c r="CS60" s="561">
        <f t="shared" si="55"/>
        <v>0</v>
      </c>
      <c r="CT60" s="561">
        <f t="shared" si="55"/>
        <v>0</v>
      </c>
      <c r="CU60" s="561">
        <f t="shared" si="55"/>
        <v>0</v>
      </c>
      <c r="CV60" s="561">
        <f t="shared" si="55"/>
        <v>0</v>
      </c>
      <c r="CW60" s="561">
        <f t="shared" si="55"/>
        <v>0</v>
      </c>
      <c r="CX60" s="561">
        <f t="shared" si="55"/>
        <v>0</v>
      </c>
      <c r="CY60" s="561">
        <f t="shared" si="55"/>
        <v>0</v>
      </c>
      <c r="CZ60" s="561">
        <f t="shared" si="55"/>
        <v>0</v>
      </c>
      <c r="DA60" s="561">
        <f t="shared" si="55"/>
        <v>0</v>
      </c>
      <c r="DC60" s="562">
        <f t="shared" si="14"/>
        <v>0</v>
      </c>
      <c r="DD60" s="562">
        <f t="shared" si="41"/>
        <v>0</v>
      </c>
      <c r="DE60" s="562">
        <f t="shared" si="42"/>
        <v>0</v>
      </c>
      <c r="DF60" s="562">
        <f t="shared" si="43"/>
        <v>0</v>
      </c>
      <c r="DG60" s="562">
        <f t="shared" si="44"/>
        <v>0</v>
      </c>
      <c r="DH60" s="562">
        <f t="shared" si="45"/>
        <v>0</v>
      </c>
      <c r="DI60" s="562">
        <f t="shared" si="46"/>
        <v>0</v>
      </c>
      <c r="DJ60" s="562">
        <f t="shared" si="47"/>
        <v>0</v>
      </c>
      <c r="DK60" s="562">
        <f t="shared" si="48"/>
        <v>0</v>
      </c>
      <c r="DL60" s="562">
        <f t="shared" si="49"/>
        <v>0</v>
      </c>
      <c r="DM60" s="562">
        <f t="shared" si="50"/>
        <v>0</v>
      </c>
      <c r="DN60" s="562">
        <f t="shared" si="16"/>
        <v>0</v>
      </c>
      <c r="DO60" s="562">
        <f t="shared" si="17"/>
        <v>0</v>
      </c>
      <c r="DP60" s="562">
        <f t="shared" si="18"/>
        <v>0</v>
      </c>
      <c r="DQ60" s="562">
        <f t="shared" si="19"/>
        <v>0</v>
      </c>
      <c r="DR60" s="562">
        <f t="shared" si="20"/>
        <v>0</v>
      </c>
      <c r="DS60" s="562">
        <f t="shared" si="21"/>
        <v>0</v>
      </c>
      <c r="DT60" s="562">
        <f t="shared" si="22"/>
        <v>0</v>
      </c>
      <c r="DU60" s="562">
        <f t="shared" si="23"/>
        <v>0</v>
      </c>
      <c r="DV60" s="562">
        <f t="shared" si="24"/>
        <v>0</v>
      </c>
      <c r="DW60" s="562">
        <f t="shared" si="25"/>
        <v>0</v>
      </c>
      <c r="DX60" s="562">
        <f t="shared" si="26"/>
        <v>0</v>
      </c>
      <c r="DY60" s="562">
        <f t="shared" si="27"/>
        <v>0</v>
      </c>
      <c r="DZ60" s="562">
        <f t="shared" si="28"/>
        <v>0</v>
      </c>
      <c r="EA60" s="562">
        <f t="shared" si="29"/>
        <v>0</v>
      </c>
      <c r="EB60" s="562">
        <f t="shared" si="30"/>
        <v>0</v>
      </c>
      <c r="EC60" s="562">
        <f t="shared" si="31"/>
        <v>0</v>
      </c>
      <c r="ED60" s="562">
        <f t="shared" si="32"/>
        <v>0</v>
      </c>
      <c r="EE60" s="562">
        <f t="shared" si="33"/>
        <v>0</v>
      </c>
      <c r="EF60" s="562">
        <f t="shared" si="34"/>
        <v>0</v>
      </c>
      <c r="EG60" s="562">
        <f t="shared" si="35"/>
        <v>0</v>
      </c>
      <c r="EH60" s="562">
        <f t="shared" si="36"/>
        <v>0</v>
      </c>
      <c r="EI60" s="562">
        <f t="shared" si="37"/>
        <v>0</v>
      </c>
      <c r="EJ60" s="562">
        <f t="shared" si="38"/>
        <v>0</v>
      </c>
      <c r="EK60" s="562">
        <f t="shared" si="39"/>
        <v>0</v>
      </c>
      <c r="EL60" s="562">
        <f t="shared" si="40"/>
        <v>0</v>
      </c>
    </row>
    <row r="61" spans="2:142" ht="9.9499999999999993" customHeight="1">
      <c r="B61" s="750">
        <f>'O3'!B61</f>
        <v>0</v>
      </c>
      <c r="C61" s="751"/>
      <c r="D61" s="751"/>
      <c r="E61" s="751"/>
      <c r="F61" s="751"/>
      <c r="G61" s="872">
        <f>'O3'!G61</f>
        <v>0</v>
      </c>
      <c r="H61" s="872"/>
      <c r="I61" s="872"/>
      <c r="J61" s="872"/>
      <c r="K61" s="872"/>
      <c r="L61" s="872"/>
      <c r="M61" s="872"/>
      <c r="N61" s="872"/>
      <c r="O61" s="872"/>
      <c r="P61" s="872"/>
      <c r="Q61" s="872"/>
      <c r="R61" s="872"/>
      <c r="S61" s="872"/>
      <c r="T61" s="872"/>
      <c r="U61" s="872"/>
      <c r="V61" s="872"/>
      <c r="W61" s="872"/>
      <c r="X61" s="872"/>
      <c r="Y61" s="872"/>
      <c r="Z61" s="872"/>
      <c r="AA61" s="872"/>
      <c r="AB61" s="872"/>
      <c r="AC61" s="755">
        <f>'O3'!AC61</f>
        <v>0</v>
      </c>
      <c r="AD61" s="755"/>
      <c r="AE61" s="755"/>
      <c r="AF61" s="755"/>
      <c r="AG61" s="755"/>
      <c r="AH61" s="895">
        <f>'O3'!AZ61</f>
        <v>0</v>
      </c>
      <c r="AI61" s="895"/>
      <c r="AJ61" s="895"/>
      <c r="AK61" s="895"/>
      <c r="AL61" s="895"/>
      <c r="AM61" s="895"/>
      <c r="AN61" s="782">
        <f t="shared" si="3"/>
        <v>0</v>
      </c>
      <c r="AO61" s="782"/>
      <c r="AP61" s="782"/>
      <c r="AQ61" s="782"/>
      <c r="AR61" s="782"/>
      <c r="AS61" s="782"/>
      <c r="AT61" s="782">
        <f t="shared" si="4"/>
        <v>0</v>
      </c>
      <c r="AU61" s="782"/>
      <c r="AV61" s="782"/>
      <c r="AW61" s="782"/>
      <c r="AX61" s="782"/>
      <c r="AY61" s="881"/>
      <c r="AZ61" s="574"/>
      <c r="BA61" s="492">
        <f t="shared" si="11"/>
        <v>0</v>
      </c>
      <c r="BB61" s="492">
        <f t="shared" si="12"/>
        <v>2</v>
      </c>
      <c r="BC61" s="492" t="str">
        <f t="shared" si="5"/>
        <v/>
      </c>
      <c r="BD61" s="492" t="str">
        <f t="shared" si="6"/>
        <v xml:space="preserve"> </v>
      </c>
      <c r="BE61" s="484"/>
      <c r="BF61" s="492">
        <f>ROUND(AN61*'O3'!BE61,2)</f>
        <v>0</v>
      </c>
      <c r="BG61" s="492">
        <f>ROUND(AT61*'O3'!BE61,2)</f>
        <v>0</v>
      </c>
      <c r="BH61" s="484">
        <f t="shared" si="7"/>
        <v>0</v>
      </c>
      <c r="BI61" s="484">
        <f>BM61-IF('O3'!BS61&lt;&gt;0,IF('O3'!BS61="C",BA61,0),ROUND(BA61*$BM$11,2))</f>
        <v>0</v>
      </c>
      <c r="BJ61" s="484">
        <f>BN61-IF('O3'!BS61="CF",BA61,0)</f>
        <v>0</v>
      </c>
      <c r="BK61" s="484">
        <f>BO61-IF('O3'!BS61="F",BA61,0)</f>
        <v>0</v>
      </c>
      <c r="BL61" s="484">
        <f t="shared" si="8"/>
        <v>0</v>
      </c>
      <c r="BM61" s="484">
        <f>IF('O3'!BS61&lt;&gt;0,IF('O3'!BS61="C",BG61,0),ROUND(BG61*$BM$11,2))</f>
        <v>0</v>
      </c>
      <c r="BN61" s="484">
        <f>IF('O3'!BS61="CF",BG61,0)</f>
        <v>0</v>
      </c>
      <c r="BO61" s="484">
        <f>IF('O3'!BS61="F",BG61,0)</f>
        <v>0</v>
      </c>
      <c r="BP61" s="571">
        <v>50</v>
      </c>
      <c r="BQ61" s="573"/>
      <c r="BR61" s="560">
        <v>0</v>
      </c>
      <c r="BS61" s="561"/>
      <c r="BT61" s="561"/>
      <c r="BU61" s="561"/>
      <c r="BV61" s="561"/>
      <c r="BW61" s="561"/>
      <c r="BX61" s="561">
        <f t="shared" si="55"/>
        <v>0</v>
      </c>
      <c r="BY61" s="561">
        <f t="shared" si="55"/>
        <v>0</v>
      </c>
      <c r="BZ61" s="561">
        <f t="shared" si="55"/>
        <v>0</v>
      </c>
      <c r="CA61" s="561">
        <f t="shared" si="55"/>
        <v>0</v>
      </c>
      <c r="CB61" s="561">
        <f t="shared" si="55"/>
        <v>0</v>
      </c>
      <c r="CC61" s="561">
        <f t="shared" si="55"/>
        <v>0</v>
      </c>
      <c r="CD61" s="561">
        <f t="shared" si="55"/>
        <v>0</v>
      </c>
      <c r="CE61" s="561">
        <f t="shared" si="55"/>
        <v>0</v>
      </c>
      <c r="CF61" s="561">
        <f t="shared" si="55"/>
        <v>0</v>
      </c>
      <c r="CG61" s="561">
        <f t="shared" si="55"/>
        <v>0</v>
      </c>
      <c r="CH61" s="561">
        <f t="shared" si="55"/>
        <v>0</v>
      </c>
      <c r="CI61" s="561">
        <f t="shared" si="55"/>
        <v>0</v>
      </c>
      <c r="CJ61" s="561">
        <f t="shared" si="55"/>
        <v>0</v>
      </c>
      <c r="CK61" s="561">
        <f t="shared" si="55"/>
        <v>0</v>
      </c>
      <c r="CL61" s="561">
        <f t="shared" si="55"/>
        <v>0</v>
      </c>
      <c r="CM61" s="561">
        <f t="shared" si="55"/>
        <v>0</v>
      </c>
      <c r="CN61" s="561">
        <f t="shared" si="55"/>
        <v>0</v>
      </c>
      <c r="CO61" s="561">
        <f t="shared" si="55"/>
        <v>0</v>
      </c>
      <c r="CP61" s="561">
        <f t="shared" si="55"/>
        <v>0</v>
      </c>
      <c r="CQ61" s="561">
        <f t="shared" si="55"/>
        <v>0</v>
      </c>
      <c r="CR61" s="561">
        <f t="shared" si="55"/>
        <v>0</v>
      </c>
      <c r="CS61" s="561">
        <f t="shared" si="55"/>
        <v>0</v>
      </c>
      <c r="CT61" s="561">
        <f t="shared" si="55"/>
        <v>0</v>
      </c>
      <c r="CU61" s="561">
        <f t="shared" si="55"/>
        <v>0</v>
      </c>
      <c r="CV61" s="561">
        <f t="shared" si="55"/>
        <v>0</v>
      </c>
      <c r="CW61" s="561">
        <f t="shared" si="55"/>
        <v>0</v>
      </c>
      <c r="CX61" s="561">
        <f t="shared" si="55"/>
        <v>0</v>
      </c>
      <c r="CY61" s="561">
        <f t="shared" si="55"/>
        <v>0</v>
      </c>
      <c r="CZ61" s="561">
        <f t="shared" si="55"/>
        <v>0</v>
      </c>
      <c r="DA61" s="561">
        <f t="shared" si="55"/>
        <v>0</v>
      </c>
      <c r="DC61" s="562">
        <f t="shared" si="14"/>
        <v>0</v>
      </c>
      <c r="DD61" s="562">
        <f t="shared" si="41"/>
        <v>0</v>
      </c>
      <c r="DE61" s="562">
        <f t="shared" si="42"/>
        <v>0</v>
      </c>
      <c r="DF61" s="562">
        <f t="shared" si="43"/>
        <v>0</v>
      </c>
      <c r="DG61" s="562">
        <f t="shared" si="44"/>
        <v>0</v>
      </c>
      <c r="DH61" s="562">
        <f t="shared" si="45"/>
        <v>0</v>
      </c>
      <c r="DI61" s="562">
        <f t="shared" si="46"/>
        <v>0</v>
      </c>
      <c r="DJ61" s="562">
        <f t="shared" si="47"/>
        <v>0</v>
      </c>
      <c r="DK61" s="562">
        <f t="shared" si="48"/>
        <v>0</v>
      </c>
      <c r="DL61" s="562">
        <f t="shared" si="49"/>
        <v>0</v>
      </c>
      <c r="DM61" s="562">
        <f t="shared" si="50"/>
        <v>0</v>
      </c>
      <c r="DN61" s="562">
        <f t="shared" si="16"/>
        <v>0</v>
      </c>
      <c r="DO61" s="562">
        <f t="shared" si="17"/>
        <v>0</v>
      </c>
      <c r="DP61" s="562">
        <f t="shared" si="18"/>
        <v>0</v>
      </c>
      <c r="DQ61" s="562">
        <f t="shared" si="19"/>
        <v>0</v>
      </c>
      <c r="DR61" s="562">
        <f t="shared" si="20"/>
        <v>0</v>
      </c>
      <c r="DS61" s="562">
        <f t="shared" si="21"/>
        <v>0</v>
      </c>
      <c r="DT61" s="562">
        <f t="shared" si="22"/>
        <v>0</v>
      </c>
      <c r="DU61" s="562">
        <f t="shared" si="23"/>
        <v>0</v>
      </c>
      <c r="DV61" s="562">
        <f t="shared" si="24"/>
        <v>0</v>
      </c>
      <c r="DW61" s="562">
        <f t="shared" si="25"/>
        <v>0</v>
      </c>
      <c r="DX61" s="562">
        <f t="shared" si="26"/>
        <v>0</v>
      </c>
      <c r="DY61" s="562">
        <f t="shared" si="27"/>
        <v>0</v>
      </c>
      <c r="DZ61" s="562">
        <f t="shared" si="28"/>
        <v>0</v>
      </c>
      <c r="EA61" s="562">
        <f t="shared" si="29"/>
        <v>0</v>
      </c>
      <c r="EB61" s="562">
        <f t="shared" si="30"/>
        <v>0</v>
      </c>
      <c r="EC61" s="562">
        <f t="shared" si="31"/>
        <v>0</v>
      </c>
      <c r="ED61" s="562">
        <f t="shared" si="32"/>
        <v>0</v>
      </c>
      <c r="EE61" s="562">
        <f t="shared" si="33"/>
        <v>0</v>
      </c>
      <c r="EF61" s="562">
        <f t="shared" si="34"/>
        <v>0</v>
      </c>
      <c r="EG61" s="562">
        <f t="shared" si="35"/>
        <v>0</v>
      </c>
      <c r="EH61" s="562">
        <f t="shared" si="36"/>
        <v>0</v>
      </c>
      <c r="EI61" s="562">
        <f t="shared" si="37"/>
        <v>0</v>
      </c>
      <c r="EJ61" s="562">
        <f t="shared" si="38"/>
        <v>0</v>
      </c>
      <c r="EK61" s="562">
        <f t="shared" si="39"/>
        <v>0</v>
      </c>
      <c r="EL61" s="562">
        <f t="shared" si="40"/>
        <v>0</v>
      </c>
    </row>
    <row r="62" spans="2:142" ht="9.9499999999999993" customHeight="1">
      <c r="B62" s="750">
        <f>'O3'!B62</f>
        <v>0</v>
      </c>
      <c r="C62" s="751"/>
      <c r="D62" s="751"/>
      <c r="E62" s="751"/>
      <c r="F62" s="751"/>
      <c r="G62" s="872">
        <f>'O3'!G62</f>
        <v>0</v>
      </c>
      <c r="H62" s="872"/>
      <c r="I62" s="872"/>
      <c r="J62" s="872"/>
      <c r="K62" s="872"/>
      <c r="L62" s="872"/>
      <c r="M62" s="872"/>
      <c r="N62" s="872"/>
      <c r="O62" s="872"/>
      <c r="P62" s="872"/>
      <c r="Q62" s="872"/>
      <c r="R62" s="872"/>
      <c r="S62" s="872"/>
      <c r="T62" s="872"/>
      <c r="U62" s="872"/>
      <c r="V62" s="872"/>
      <c r="W62" s="872"/>
      <c r="X62" s="872"/>
      <c r="Y62" s="872"/>
      <c r="Z62" s="872"/>
      <c r="AA62" s="872"/>
      <c r="AB62" s="872"/>
      <c r="AC62" s="755">
        <f>'O3'!AC62</f>
        <v>0</v>
      </c>
      <c r="AD62" s="755"/>
      <c r="AE62" s="755"/>
      <c r="AF62" s="755"/>
      <c r="AG62" s="755"/>
      <c r="AH62" s="895">
        <f>'O3'!AZ62</f>
        <v>0</v>
      </c>
      <c r="AI62" s="895"/>
      <c r="AJ62" s="895"/>
      <c r="AK62" s="895"/>
      <c r="AL62" s="895"/>
      <c r="AM62" s="895"/>
      <c r="AN62" s="782">
        <f t="shared" si="3"/>
        <v>0</v>
      </c>
      <c r="AO62" s="782"/>
      <c r="AP62" s="782"/>
      <c r="AQ62" s="782"/>
      <c r="AR62" s="782"/>
      <c r="AS62" s="782"/>
      <c r="AT62" s="782">
        <f t="shared" si="4"/>
        <v>0</v>
      </c>
      <c r="AU62" s="782"/>
      <c r="AV62" s="782"/>
      <c r="AW62" s="782"/>
      <c r="AX62" s="782"/>
      <c r="AY62" s="881"/>
      <c r="AZ62" s="574"/>
      <c r="BA62" s="492">
        <f t="shared" si="11"/>
        <v>0</v>
      </c>
      <c r="BB62" s="492">
        <f t="shared" si="12"/>
        <v>2</v>
      </c>
      <c r="BC62" s="492" t="str">
        <f t="shared" si="5"/>
        <v/>
      </c>
      <c r="BD62" s="492" t="str">
        <f t="shared" si="6"/>
        <v xml:space="preserve"> </v>
      </c>
      <c r="BE62" s="484"/>
      <c r="BF62" s="492">
        <f>ROUND(AN62*'O3'!BE62,2)</f>
        <v>0</v>
      </c>
      <c r="BG62" s="492">
        <f>ROUND(AT62*'O3'!BE62,2)</f>
        <v>0</v>
      </c>
      <c r="BH62" s="484">
        <f t="shared" si="7"/>
        <v>0</v>
      </c>
      <c r="BI62" s="484">
        <f>BM62-IF('O3'!BS62&lt;&gt;0,IF('O3'!BS62="C",BA62,0),ROUND(BA62*$BM$11,2))</f>
        <v>0</v>
      </c>
      <c r="BJ62" s="484">
        <f>BN62-IF('O3'!BS62="CF",BA62,0)</f>
        <v>0</v>
      </c>
      <c r="BK62" s="484">
        <f>BO62-IF('O3'!BS62="F",BA62,0)</f>
        <v>0</v>
      </c>
      <c r="BL62" s="484">
        <f t="shared" si="8"/>
        <v>0</v>
      </c>
      <c r="BM62" s="484">
        <f>IF('O3'!BS62&lt;&gt;0,IF('O3'!BS62="C",BG62,0),ROUND(BG62*$BM$11,2))</f>
        <v>0</v>
      </c>
      <c r="BN62" s="484">
        <f>IF('O3'!BS62="CF",BG62,0)</f>
        <v>0</v>
      </c>
      <c r="BO62" s="484">
        <f>IF('O3'!BS62="F",BG62,0)</f>
        <v>0</v>
      </c>
      <c r="BP62" s="572">
        <v>51</v>
      </c>
      <c r="BQ62" s="573"/>
      <c r="BR62" s="560">
        <v>0</v>
      </c>
      <c r="BS62" s="561"/>
      <c r="BT62" s="561"/>
      <c r="BU62" s="561"/>
      <c r="BV62" s="561"/>
      <c r="BW62" s="561"/>
      <c r="BX62" s="561">
        <f t="shared" si="55"/>
        <v>0</v>
      </c>
      <c r="BY62" s="561">
        <f t="shared" si="55"/>
        <v>0</v>
      </c>
      <c r="BZ62" s="561">
        <f t="shared" si="55"/>
        <v>0</v>
      </c>
      <c r="CA62" s="561">
        <f t="shared" si="55"/>
        <v>0</v>
      </c>
      <c r="CB62" s="561">
        <f t="shared" si="55"/>
        <v>0</v>
      </c>
      <c r="CC62" s="561">
        <f t="shared" si="55"/>
        <v>0</v>
      </c>
      <c r="CD62" s="561">
        <f t="shared" si="55"/>
        <v>0</v>
      </c>
      <c r="CE62" s="561">
        <f t="shared" si="55"/>
        <v>0</v>
      </c>
      <c r="CF62" s="561">
        <f t="shared" si="55"/>
        <v>0</v>
      </c>
      <c r="CG62" s="561">
        <f t="shared" si="55"/>
        <v>0</v>
      </c>
      <c r="CH62" s="561">
        <f t="shared" si="55"/>
        <v>0</v>
      </c>
      <c r="CI62" s="561">
        <f t="shared" si="55"/>
        <v>0</v>
      </c>
      <c r="CJ62" s="561">
        <f t="shared" si="55"/>
        <v>0</v>
      </c>
      <c r="CK62" s="561">
        <f t="shared" si="55"/>
        <v>0</v>
      </c>
      <c r="CL62" s="561">
        <f t="shared" si="55"/>
        <v>0</v>
      </c>
      <c r="CM62" s="561">
        <f t="shared" si="55"/>
        <v>0</v>
      </c>
      <c r="CN62" s="561">
        <f t="shared" si="55"/>
        <v>0</v>
      </c>
      <c r="CO62" s="561">
        <f t="shared" si="55"/>
        <v>0</v>
      </c>
      <c r="CP62" s="561">
        <f t="shared" si="55"/>
        <v>0</v>
      </c>
      <c r="CQ62" s="561">
        <f t="shared" si="55"/>
        <v>0</v>
      </c>
      <c r="CR62" s="561">
        <f t="shared" si="55"/>
        <v>0</v>
      </c>
      <c r="CS62" s="561">
        <f t="shared" si="55"/>
        <v>0</v>
      </c>
      <c r="CT62" s="561">
        <f t="shared" si="55"/>
        <v>0</v>
      </c>
      <c r="CU62" s="561">
        <f t="shared" si="55"/>
        <v>0</v>
      </c>
      <c r="CV62" s="561">
        <f t="shared" si="55"/>
        <v>0</v>
      </c>
      <c r="CW62" s="561">
        <f t="shared" si="55"/>
        <v>0</v>
      </c>
      <c r="CX62" s="561">
        <f t="shared" si="55"/>
        <v>0</v>
      </c>
      <c r="CY62" s="561">
        <f t="shared" si="55"/>
        <v>0</v>
      </c>
      <c r="CZ62" s="561">
        <f t="shared" si="55"/>
        <v>0</v>
      </c>
      <c r="DA62" s="561">
        <f t="shared" si="55"/>
        <v>0</v>
      </c>
      <c r="DC62" s="562">
        <f t="shared" si="14"/>
        <v>0</v>
      </c>
      <c r="DD62" s="562">
        <f t="shared" si="41"/>
        <v>0</v>
      </c>
      <c r="DE62" s="562">
        <f t="shared" si="42"/>
        <v>0</v>
      </c>
      <c r="DF62" s="562">
        <f t="shared" si="43"/>
        <v>0</v>
      </c>
      <c r="DG62" s="562">
        <f t="shared" si="44"/>
        <v>0</v>
      </c>
      <c r="DH62" s="562">
        <f t="shared" si="45"/>
        <v>0</v>
      </c>
      <c r="DI62" s="562">
        <f t="shared" si="46"/>
        <v>0</v>
      </c>
      <c r="DJ62" s="562">
        <f t="shared" si="47"/>
        <v>0</v>
      </c>
      <c r="DK62" s="562">
        <f t="shared" si="48"/>
        <v>0</v>
      </c>
      <c r="DL62" s="562">
        <f t="shared" si="49"/>
        <v>0</v>
      </c>
      <c r="DM62" s="562">
        <f t="shared" si="50"/>
        <v>0</v>
      </c>
      <c r="DN62" s="562">
        <f t="shared" si="16"/>
        <v>0</v>
      </c>
      <c r="DO62" s="562">
        <f t="shared" si="17"/>
        <v>0</v>
      </c>
      <c r="DP62" s="562">
        <f t="shared" si="18"/>
        <v>0</v>
      </c>
      <c r="DQ62" s="562">
        <f t="shared" si="19"/>
        <v>0</v>
      </c>
      <c r="DR62" s="562">
        <f t="shared" si="20"/>
        <v>0</v>
      </c>
      <c r="DS62" s="562">
        <f t="shared" si="21"/>
        <v>0</v>
      </c>
      <c r="DT62" s="562">
        <f t="shared" si="22"/>
        <v>0</v>
      </c>
      <c r="DU62" s="562">
        <f t="shared" si="23"/>
        <v>0</v>
      </c>
      <c r="DV62" s="562">
        <f t="shared" si="24"/>
        <v>0</v>
      </c>
      <c r="DW62" s="562">
        <f t="shared" si="25"/>
        <v>0</v>
      </c>
      <c r="DX62" s="562">
        <f t="shared" si="26"/>
        <v>0</v>
      </c>
      <c r="DY62" s="562">
        <f t="shared" si="27"/>
        <v>0</v>
      </c>
      <c r="DZ62" s="562">
        <f t="shared" si="28"/>
        <v>0</v>
      </c>
      <c r="EA62" s="562">
        <f t="shared" si="29"/>
        <v>0</v>
      </c>
      <c r="EB62" s="562">
        <f t="shared" si="30"/>
        <v>0</v>
      </c>
      <c r="EC62" s="562">
        <f t="shared" si="31"/>
        <v>0</v>
      </c>
      <c r="ED62" s="562">
        <f t="shared" si="32"/>
        <v>0</v>
      </c>
      <c r="EE62" s="562">
        <f t="shared" si="33"/>
        <v>0</v>
      </c>
      <c r="EF62" s="562">
        <f t="shared" si="34"/>
        <v>0</v>
      </c>
      <c r="EG62" s="562">
        <f t="shared" si="35"/>
        <v>0</v>
      </c>
      <c r="EH62" s="562">
        <f t="shared" si="36"/>
        <v>0</v>
      </c>
      <c r="EI62" s="562">
        <f t="shared" si="37"/>
        <v>0</v>
      </c>
      <c r="EJ62" s="562">
        <f t="shared" si="38"/>
        <v>0</v>
      </c>
      <c r="EK62" s="562">
        <f t="shared" si="39"/>
        <v>0</v>
      </c>
      <c r="EL62" s="562">
        <f t="shared" si="40"/>
        <v>0</v>
      </c>
    </row>
    <row r="63" spans="2:142" ht="9.9499999999999993" customHeight="1">
      <c r="B63" s="750">
        <f>'O3'!B63</f>
        <v>0</v>
      </c>
      <c r="C63" s="751"/>
      <c r="D63" s="751"/>
      <c r="E63" s="751"/>
      <c r="F63" s="751"/>
      <c r="G63" s="872">
        <f>'O3'!G63</f>
        <v>0</v>
      </c>
      <c r="H63" s="872"/>
      <c r="I63" s="872"/>
      <c r="J63" s="872"/>
      <c r="K63" s="872"/>
      <c r="L63" s="872"/>
      <c r="M63" s="872"/>
      <c r="N63" s="872"/>
      <c r="O63" s="872"/>
      <c r="P63" s="872"/>
      <c r="Q63" s="872"/>
      <c r="R63" s="872"/>
      <c r="S63" s="872"/>
      <c r="T63" s="872"/>
      <c r="U63" s="872"/>
      <c r="V63" s="872"/>
      <c r="W63" s="872"/>
      <c r="X63" s="872"/>
      <c r="Y63" s="872"/>
      <c r="Z63" s="872"/>
      <c r="AA63" s="872"/>
      <c r="AB63" s="872"/>
      <c r="AC63" s="755">
        <f>'O3'!AC63</f>
        <v>0</v>
      </c>
      <c r="AD63" s="755"/>
      <c r="AE63" s="755"/>
      <c r="AF63" s="755"/>
      <c r="AG63" s="755"/>
      <c r="AH63" s="895">
        <f>'O3'!AZ63</f>
        <v>0</v>
      </c>
      <c r="AI63" s="895"/>
      <c r="AJ63" s="895"/>
      <c r="AK63" s="895"/>
      <c r="AL63" s="895"/>
      <c r="AM63" s="895"/>
      <c r="AN63" s="782">
        <f t="shared" si="3"/>
        <v>0</v>
      </c>
      <c r="AO63" s="782"/>
      <c r="AP63" s="782"/>
      <c r="AQ63" s="782"/>
      <c r="AR63" s="782"/>
      <c r="AS63" s="782"/>
      <c r="AT63" s="782">
        <f t="shared" si="4"/>
        <v>0</v>
      </c>
      <c r="AU63" s="782"/>
      <c r="AV63" s="782"/>
      <c r="AW63" s="782"/>
      <c r="AX63" s="782"/>
      <c r="AY63" s="881"/>
      <c r="AZ63" s="574"/>
      <c r="BA63" s="492">
        <f t="shared" si="11"/>
        <v>0</v>
      </c>
      <c r="BB63" s="492">
        <f t="shared" si="12"/>
        <v>2</v>
      </c>
      <c r="BC63" s="492" t="str">
        <f t="shared" si="5"/>
        <v/>
      </c>
      <c r="BD63" s="492" t="str">
        <f t="shared" si="6"/>
        <v xml:space="preserve"> </v>
      </c>
      <c r="BE63" s="484"/>
      <c r="BF63" s="492">
        <f>ROUND(AN63*'O3'!BE63,2)</f>
        <v>0</v>
      </c>
      <c r="BG63" s="492">
        <f>ROUND(AT63*'O3'!BE63,2)</f>
        <v>0</v>
      </c>
      <c r="BH63" s="484">
        <f t="shared" si="7"/>
        <v>0</v>
      </c>
      <c r="BI63" s="484">
        <f>BM63-IF('O3'!BS63&lt;&gt;0,IF('O3'!BS63="C",BA63,0),ROUND(BA63*$BM$11,2))</f>
        <v>0</v>
      </c>
      <c r="BJ63" s="484">
        <f>BN63-IF('O3'!BS63="CF",BA63,0)</f>
        <v>0</v>
      </c>
      <c r="BK63" s="484">
        <f>BO63-IF('O3'!BS63="F",BA63,0)</f>
        <v>0</v>
      </c>
      <c r="BL63" s="484">
        <f t="shared" si="8"/>
        <v>0</v>
      </c>
      <c r="BM63" s="484">
        <f>IF('O3'!BS63&lt;&gt;0,IF('O3'!BS63="C",BG63,0),ROUND(BG63*$BM$11,2))</f>
        <v>0</v>
      </c>
      <c r="BN63" s="484">
        <f>IF('O3'!BS63="CF",BG63,0)</f>
        <v>0</v>
      </c>
      <c r="BO63" s="484">
        <f>IF('O3'!BS63="F",BG63,0)</f>
        <v>0</v>
      </c>
      <c r="BP63" s="571">
        <v>52</v>
      </c>
      <c r="BQ63" s="573"/>
      <c r="BR63" s="560">
        <v>0</v>
      </c>
      <c r="BS63" s="561"/>
      <c r="BT63" s="561"/>
      <c r="BU63" s="561"/>
      <c r="BV63" s="561"/>
      <c r="BW63" s="561"/>
      <c r="BX63" s="561">
        <f t="shared" si="55"/>
        <v>0</v>
      </c>
      <c r="BY63" s="561">
        <f t="shared" si="55"/>
        <v>0</v>
      </c>
      <c r="BZ63" s="561">
        <f t="shared" si="55"/>
        <v>0</v>
      </c>
      <c r="CA63" s="561">
        <f t="shared" si="55"/>
        <v>0</v>
      </c>
      <c r="CB63" s="561">
        <f t="shared" si="55"/>
        <v>0</v>
      </c>
      <c r="CC63" s="561">
        <f t="shared" si="55"/>
        <v>0</v>
      </c>
      <c r="CD63" s="561">
        <f t="shared" si="55"/>
        <v>0</v>
      </c>
      <c r="CE63" s="561">
        <f t="shared" si="55"/>
        <v>0</v>
      </c>
      <c r="CF63" s="561">
        <f t="shared" si="55"/>
        <v>0</v>
      </c>
      <c r="CG63" s="561">
        <f t="shared" si="55"/>
        <v>0</v>
      </c>
      <c r="CH63" s="561">
        <f t="shared" si="55"/>
        <v>0</v>
      </c>
      <c r="CI63" s="561">
        <f t="shared" si="55"/>
        <v>0</v>
      </c>
      <c r="CJ63" s="561">
        <f t="shared" si="55"/>
        <v>0</v>
      </c>
      <c r="CK63" s="561">
        <f t="shared" si="55"/>
        <v>0</v>
      </c>
      <c r="CL63" s="561">
        <f t="shared" si="55"/>
        <v>0</v>
      </c>
      <c r="CM63" s="561">
        <f t="shared" si="55"/>
        <v>0</v>
      </c>
      <c r="CN63" s="561">
        <f t="shared" si="55"/>
        <v>0</v>
      </c>
      <c r="CO63" s="561">
        <f t="shared" si="55"/>
        <v>0</v>
      </c>
      <c r="CP63" s="561">
        <f t="shared" si="55"/>
        <v>0</v>
      </c>
      <c r="CQ63" s="561">
        <f t="shared" si="55"/>
        <v>0</v>
      </c>
      <c r="CR63" s="561">
        <f t="shared" si="55"/>
        <v>0</v>
      </c>
      <c r="CS63" s="561">
        <f t="shared" si="55"/>
        <v>0</v>
      </c>
      <c r="CT63" s="561">
        <f t="shared" si="55"/>
        <v>0</v>
      </c>
      <c r="CU63" s="561">
        <f t="shared" si="55"/>
        <v>0</v>
      </c>
      <c r="CV63" s="561">
        <f t="shared" si="55"/>
        <v>0</v>
      </c>
      <c r="CW63" s="561">
        <f t="shared" si="55"/>
        <v>0</v>
      </c>
      <c r="CX63" s="561">
        <f t="shared" si="55"/>
        <v>0</v>
      </c>
      <c r="CY63" s="561">
        <f t="shared" si="55"/>
        <v>0</v>
      </c>
      <c r="CZ63" s="561">
        <f t="shared" si="55"/>
        <v>0</v>
      </c>
      <c r="DA63" s="561">
        <f t="shared" si="55"/>
        <v>0</v>
      </c>
      <c r="DC63" s="562">
        <f t="shared" si="14"/>
        <v>0</v>
      </c>
      <c r="DD63" s="562">
        <f t="shared" si="41"/>
        <v>0</v>
      </c>
      <c r="DE63" s="562">
        <f t="shared" si="42"/>
        <v>0</v>
      </c>
      <c r="DF63" s="562">
        <f t="shared" si="43"/>
        <v>0</v>
      </c>
      <c r="DG63" s="562">
        <f t="shared" si="44"/>
        <v>0</v>
      </c>
      <c r="DH63" s="562">
        <f t="shared" si="45"/>
        <v>0</v>
      </c>
      <c r="DI63" s="562">
        <f t="shared" si="46"/>
        <v>0</v>
      </c>
      <c r="DJ63" s="562">
        <f t="shared" si="47"/>
        <v>0</v>
      </c>
      <c r="DK63" s="562">
        <f t="shared" si="48"/>
        <v>0</v>
      </c>
      <c r="DL63" s="562">
        <f t="shared" si="49"/>
        <v>0</v>
      </c>
      <c r="DM63" s="562">
        <f t="shared" si="50"/>
        <v>0</v>
      </c>
      <c r="DN63" s="562">
        <f t="shared" si="16"/>
        <v>0</v>
      </c>
      <c r="DO63" s="562">
        <f t="shared" si="17"/>
        <v>0</v>
      </c>
      <c r="DP63" s="562">
        <f t="shared" si="18"/>
        <v>0</v>
      </c>
      <c r="DQ63" s="562">
        <f t="shared" si="19"/>
        <v>0</v>
      </c>
      <c r="DR63" s="562">
        <f t="shared" si="20"/>
        <v>0</v>
      </c>
      <c r="DS63" s="562">
        <f t="shared" si="21"/>
        <v>0</v>
      </c>
      <c r="DT63" s="562">
        <f t="shared" si="22"/>
        <v>0</v>
      </c>
      <c r="DU63" s="562">
        <f t="shared" si="23"/>
        <v>0</v>
      </c>
      <c r="DV63" s="562">
        <f t="shared" si="24"/>
        <v>0</v>
      </c>
      <c r="DW63" s="562">
        <f t="shared" si="25"/>
        <v>0</v>
      </c>
      <c r="DX63" s="562">
        <f t="shared" si="26"/>
        <v>0</v>
      </c>
      <c r="DY63" s="562">
        <f t="shared" si="27"/>
        <v>0</v>
      </c>
      <c r="DZ63" s="562">
        <f t="shared" si="28"/>
        <v>0</v>
      </c>
      <c r="EA63" s="562">
        <f t="shared" si="29"/>
        <v>0</v>
      </c>
      <c r="EB63" s="562">
        <f t="shared" si="30"/>
        <v>0</v>
      </c>
      <c r="EC63" s="562">
        <f t="shared" si="31"/>
        <v>0</v>
      </c>
      <c r="ED63" s="562">
        <f t="shared" si="32"/>
        <v>0</v>
      </c>
      <c r="EE63" s="562">
        <f t="shared" si="33"/>
        <v>0</v>
      </c>
      <c r="EF63" s="562">
        <f t="shared" si="34"/>
        <v>0</v>
      </c>
      <c r="EG63" s="562">
        <f t="shared" si="35"/>
        <v>0</v>
      </c>
      <c r="EH63" s="562">
        <f t="shared" si="36"/>
        <v>0</v>
      </c>
      <c r="EI63" s="562">
        <f t="shared" si="37"/>
        <v>0</v>
      </c>
      <c r="EJ63" s="562">
        <f t="shared" si="38"/>
        <v>0</v>
      </c>
      <c r="EK63" s="562">
        <f t="shared" si="39"/>
        <v>0</v>
      </c>
      <c r="EL63" s="562">
        <f t="shared" si="40"/>
        <v>0</v>
      </c>
    </row>
    <row r="64" spans="2:142" ht="9.9499999999999993" customHeight="1">
      <c r="B64" s="750">
        <f>'O3'!B64</f>
        <v>0</v>
      </c>
      <c r="C64" s="751"/>
      <c r="D64" s="751"/>
      <c r="E64" s="751"/>
      <c r="F64" s="751"/>
      <c r="G64" s="872">
        <f>'O3'!G64</f>
        <v>0</v>
      </c>
      <c r="H64" s="872"/>
      <c r="I64" s="872"/>
      <c r="J64" s="872"/>
      <c r="K64" s="872"/>
      <c r="L64" s="872"/>
      <c r="M64" s="872"/>
      <c r="N64" s="872"/>
      <c r="O64" s="872"/>
      <c r="P64" s="872"/>
      <c r="Q64" s="872"/>
      <c r="R64" s="872"/>
      <c r="S64" s="872"/>
      <c r="T64" s="872"/>
      <c r="U64" s="872"/>
      <c r="V64" s="872"/>
      <c r="W64" s="872"/>
      <c r="X64" s="872"/>
      <c r="Y64" s="872"/>
      <c r="Z64" s="872"/>
      <c r="AA64" s="872"/>
      <c r="AB64" s="872"/>
      <c r="AC64" s="755">
        <f>'O3'!AC64</f>
        <v>0</v>
      </c>
      <c r="AD64" s="755"/>
      <c r="AE64" s="755"/>
      <c r="AF64" s="755"/>
      <c r="AG64" s="755"/>
      <c r="AH64" s="895">
        <f>'O3'!AZ64</f>
        <v>0</v>
      </c>
      <c r="AI64" s="895"/>
      <c r="AJ64" s="895"/>
      <c r="AK64" s="895"/>
      <c r="AL64" s="895"/>
      <c r="AM64" s="895"/>
      <c r="AN64" s="782">
        <f t="shared" si="3"/>
        <v>0</v>
      </c>
      <c r="AO64" s="782"/>
      <c r="AP64" s="782"/>
      <c r="AQ64" s="782"/>
      <c r="AR64" s="782"/>
      <c r="AS64" s="782"/>
      <c r="AT64" s="782">
        <f t="shared" si="4"/>
        <v>0</v>
      </c>
      <c r="AU64" s="782"/>
      <c r="AV64" s="782"/>
      <c r="AW64" s="782"/>
      <c r="AX64" s="782"/>
      <c r="AY64" s="881"/>
      <c r="AZ64" s="574"/>
      <c r="BA64" s="492">
        <f t="shared" si="11"/>
        <v>0</v>
      </c>
      <c r="BB64" s="492">
        <f t="shared" si="12"/>
        <v>2</v>
      </c>
      <c r="BC64" s="492" t="str">
        <f t="shared" si="5"/>
        <v/>
      </c>
      <c r="BD64" s="492" t="str">
        <f t="shared" si="6"/>
        <v xml:space="preserve"> </v>
      </c>
      <c r="BE64" s="484"/>
      <c r="BF64" s="492">
        <f>ROUND(AN64*'O3'!BE64,2)</f>
        <v>0</v>
      </c>
      <c r="BG64" s="492">
        <f>ROUND(AT64*'O3'!BE64,2)</f>
        <v>0</v>
      </c>
      <c r="BH64" s="484">
        <f t="shared" si="7"/>
        <v>0</v>
      </c>
      <c r="BI64" s="484">
        <f>BM64-IF('O3'!BS64&lt;&gt;0,IF('O3'!BS64="C",BA64,0),ROUND(BA64*$BM$11,2))</f>
        <v>0</v>
      </c>
      <c r="BJ64" s="484">
        <f>BN64-IF('O3'!BS64="CF",BA64,0)</f>
        <v>0</v>
      </c>
      <c r="BK64" s="484">
        <f>BO64-IF('O3'!BS64="F",BA64,0)</f>
        <v>0</v>
      </c>
      <c r="BL64" s="484">
        <f t="shared" si="8"/>
        <v>0</v>
      </c>
      <c r="BM64" s="484">
        <f>IF('O3'!BS64&lt;&gt;0,IF('O3'!BS64="C",BG64,0),ROUND(BG64*$BM$11,2))</f>
        <v>0</v>
      </c>
      <c r="BN64" s="484">
        <f>IF('O3'!BS64="CF",BG64,0)</f>
        <v>0</v>
      </c>
      <c r="BO64" s="484">
        <f>IF('O3'!BS64="F",BG64,0)</f>
        <v>0</v>
      </c>
      <c r="BP64" s="572">
        <v>53</v>
      </c>
      <c r="BQ64" s="573"/>
      <c r="BR64" s="560">
        <v>0</v>
      </c>
      <c r="BS64" s="561"/>
      <c r="BT64" s="561"/>
      <c r="BU64" s="561"/>
      <c r="BV64" s="561"/>
      <c r="BW64" s="561"/>
      <c r="BX64" s="561">
        <f t="shared" si="55"/>
        <v>0</v>
      </c>
      <c r="BY64" s="561">
        <f t="shared" si="55"/>
        <v>0</v>
      </c>
      <c r="BZ64" s="561">
        <f t="shared" si="55"/>
        <v>0</v>
      </c>
      <c r="CA64" s="561">
        <f t="shared" si="55"/>
        <v>0</v>
      </c>
      <c r="CB64" s="561">
        <f t="shared" si="55"/>
        <v>0</v>
      </c>
      <c r="CC64" s="561">
        <f t="shared" si="55"/>
        <v>0</v>
      </c>
      <c r="CD64" s="561">
        <f t="shared" si="55"/>
        <v>0</v>
      </c>
      <c r="CE64" s="561">
        <f t="shared" si="55"/>
        <v>0</v>
      </c>
      <c r="CF64" s="561">
        <f t="shared" si="55"/>
        <v>0</v>
      </c>
      <c r="CG64" s="561">
        <f t="shared" si="55"/>
        <v>0</v>
      </c>
      <c r="CH64" s="561">
        <f t="shared" si="55"/>
        <v>0</v>
      </c>
      <c r="CI64" s="561">
        <f t="shared" si="55"/>
        <v>0</v>
      </c>
      <c r="CJ64" s="561">
        <f t="shared" si="55"/>
        <v>0</v>
      </c>
      <c r="CK64" s="561">
        <f t="shared" si="55"/>
        <v>0</v>
      </c>
      <c r="CL64" s="561">
        <f t="shared" si="55"/>
        <v>0</v>
      </c>
      <c r="CM64" s="561">
        <f t="shared" si="55"/>
        <v>0</v>
      </c>
      <c r="CN64" s="561">
        <f t="shared" si="55"/>
        <v>0</v>
      </c>
      <c r="CO64" s="561">
        <f t="shared" si="55"/>
        <v>0</v>
      </c>
      <c r="CP64" s="561">
        <f t="shared" si="55"/>
        <v>0</v>
      </c>
      <c r="CQ64" s="561">
        <f t="shared" si="55"/>
        <v>0</v>
      </c>
      <c r="CR64" s="561">
        <f t="shared" si="55"/>
        <v>0</v>
      </c>
      <c r="CS64" s="561">
        <f t="shared" si="55"/>
        <v>0</v>
      </c>
      <c r="CT64" s="561">
        <f t="shared" si="55"/>
        <v>0</v>
      </c>
      <c r="CU64" s="561">
        <f t="shared" si="55"/>
        <v>0</v>
      </c>
      <c r="CV64" s="561">
        <f t="shared" si="55"/>
        <v>0</v>
      </c>
      <c r="CW64" s="561">
        <f t="shared" si="55"/>
        <v>0</v>
      </c>
      <c r="CX64" s="561">
        <f t="shared" si="55"/>
        <v>0</v>
      </c>
      <c r="CY64" s="561">
        <f t="shared" si="55"/>
        <v>0</v>
      </c>
      <c r="CZ64" s="561">
        <f t="shared" si="55"/>
        <v>0</v>
      </c>
      <c r="DA64" s="561">
        <f t="shared" si="55"/>
        <v>0</v>
      </c>
      <c r="DC64" s="562">
        <f t="shared" si="14"/>
        <v>0</v>
      </c>
      <c r="DD64" s="562">
        <f t="shared" si="41"/>
        <v>0</v>
      </c>
      <c r="DE64" s="562">
        <f t="shared" si="42"/>
        <v>0</v>
      </c>
      <c r="DF64" s="562">
        <f t="shared" si="43"/>
        <v>0</v>
      </c>
      <c r="DG64" s="562">
        <f t="shared" si="44"/>
        <v>0</v>
      </c>
      <c r="DH64" s="562">
        <f t="shared" si="45"/>
        <v>0</v>
      </c>
      <c r="DI64" s="562">
        <f t="shared" si="46"/>
        <v>0</v>
      </c>
      <c r="DJ64" s="562">
        <f t="shared" si="47"/>
        <v>0</v>
      </c>
      <c r="DK64" s="562">
        <f t="shared" si="48"/>
        <v>0</v>
      </c>
      <c r="DL64" s="562">
        <f t="shared" si="49"/>
        <v>0</v>
      </c>
      <c r="DM64" s="562">
        <f t="shared" si="50"/>
        <v>0</v>
      </c>
      <c r="DN64" s="562">
        <f t="shared" si="16"/>
        <v>0</v>
      </c>
      <c r="DO64" s="562">
        <f t="shared" si="17"/>
        <v>0</v>
      </c>
      <c r="DP64" s="562">
        <f t="shared" si="18"/>
        <v>0</v>
      </c>
      <c r="DQ64" s="562">
        <f t="shared" si="19"/>
        <v>0</v>
      </c>
      <c r="DR64" s="562">
        <f t="shared" si="20"/>
        <v>0</v>
      </c>
      <c r="DS64" s="562">
        <f t="shared" si="21"/>
        <v>0</v>
      </c>
      <c r="DT64" s="562">
        <f t="shared" si="22"/>
        <v>0</v>
      </c>
      <c r="DU64" s="562">
        <f t="shared" si="23"/>
        <v>0</v>
      </c>
      <c r="DV64" s="562">
        <f t="shared" si="24"/>
        <v>0</v>
      </c>
      <c r="DW64" s="562">
        <f t="shared" si="25"/>
        <v>0</v>
      </c>
      <c r="DX64" s="562">
        <f t="shared" si="26"/>
        <v>0</v>
      </c>
      <c r="DY64" s="562">
        <f t="shared" si="27"/>
        <v>0</v>
      </c>
      <c r="DZ64" s="562">
        <f t="shared" si="28"/>
        <v>0</v>
      </c>
      <c r="EA64" s="562">
        <f t="shared" si="29"/>
        <v>0</v>
      </c>
      <c r="EB64" s="562">
        <f t="shared" si="30"/>
        <v>0</v>
      </c>
      <c r="EC64" s="562">
        <f t="shared" si="31"/>
        <v>0</v>
      </c>
      <c r="ED64" s="562">
        <f t="shared" si="32"/>
        <v>0</v>
      </c>
      <c r="EE64" s="562">
        <f t="shared" si="33"/>
        <v>0</v>
      </c>
      <c r="EF64" s="562">
        <f t="shared" si="34"/>
        <v>0</v>
      </c>
      <c r="EG64" s="562">
        <f t="shared" si="35"/>
        <v>0</v>
      </c>
      <c r="EH64" s="562">
        <f t="shared" si="36"/>
        <v>0</v>
      </c>
      <c r="EI64" s="562">
        <f t="shared" si="37"/>
        <v>0</v>
      </c>
      <c r="EJ64" s="562">
        <f t="shared" si="38"/>
        <v>0</v>
      </c>
      <c r="EK64" s="562">
        <f t="shared" si="39"/>
        <v>0</v>
      </c>
      <c r="EL64" s="562">
        <f t="shared" si="40"/>
        <v>0</v>
      </c>
    </row>
    <row r="65" spans="2:142" ht="9.9499999999999993" customHeight="1">
      <c r="B65" s="750">
        <f>'O3'!B65</f>
        <v>0</v>
      </c>
      <c r="C65" s="751"/>
      <c r="D65" s="751"/>
      <c r="E65" s="751"/>
      <c r="F65" s="751"/>
      <c r="G65" s="872">
        <f>'O3'!G65</f>
        <v>0</v>
      </c>
      <c r="H65" s="872"/>
      <c r="I65" s="872"/>
      <c r="J65" s="872"/>
      <c r="K65" s="872"/>
      <c r="L65" s="872"/>
      <c r="M65" s="872"/>
      <c r="N65" s="872"/>
      <c r="O65" s="872"/>
      <c r="P65" s="872"/>
      <c r="Q65" s="872"/>
      <c r="R65" s="872"/>
      <c r="S65" s="872"/>
      <c r="T65" s="872"/>
      <c r="U65" s="872"/>
      <c r="V65" s="872"/>
      <c r="W65" s="872"/>
      <c r="X65" s="872"/>
      <c r="Y65" s="872"/>
      <c r="Z65" s="872"/>
      <c r="AA65" s="872"/>
      <c r="AB65" s="872"/>
      <c r="AC65" s="755">
        <f>'O3'!AC65</f>
        <v>0</v>
      </c>
      <c r="AD65" s="755"/>
      <c r="AE65" s="755"/>
      <c r="AF65" s="755"/>
      <c r="AG65" s="755"/>
      <c r="AH65" s="895">
        <f>'O3'!AZ65</f>
        <v>0</v>
      </c>
      <c r="AI65" s="895"/>
      <c r="AJ65" s="895"/>
      <c r="AK65" s="895"/>
      <c r="AL65" s="895"/>
      <c r="AM65" s="895"/>
      <c r="AN65" s="782">
        <f t="shared" si="3"/>
        <v>0</v>
      </c>
      <c r="AO65" s="782"/>
      <c r="AP65" s="782"/>
      <c r="AQ65" s="782"/>
      <c r="AR65" s="782"/>
      <c r="AS65" s="782"/>
      <c r="AT65" s="782">
        <f t="shared" si="4"/>
        <v>0</v>
      </c>
      <c r="AU65" s="782"/>
      <c r="AV65" s="782"/>
      <c r="AW65" s="782"/>
      <c r="AX65" s="782"/>
      <c r="AY65" s="881"/>
      <c r="AZ65" s="574"/>
      <c r="BA65" s="492">
        <f t="shared" si="11"/>
        <v>0</v>
      </c>
      <c r="BB65" s="492">
        <f t="shared" si="12"/>
        <v>2</v>
      </c>
      <c r="BC65" s="492" t="str">
        <f t="shared" si="5"/>
        <v/>
      </c>
      <c r="BD65" s="492" t="str">
        <f t="shared" si="6"/>
        <v xml:space="preserve"> </v>
      </c>
      <c r="BE65" s="484"/>
      <c r="BF65" s="492">
        <f>ROUND(AN65*'O3'!BE65,2)</f>
        <v>0</v>
      </c>
      <c r="BG65" s="492">
        <f>ROUND(AT65*'O3'!BE65,2)</f>
        <v>0</v>
      </c>
      <c r="BH65" s="484">
        <f t="shared" si="7"/>
        <v>0</v>
      </c>
      <c r="BI65" s="484">
        <f>BM65-IF('O3'!BS65&lt;&gt;0,IF('O3'!BS65="C",BA65,0),ROUND(BA65*$BM$11,2))</f>
        <v>0</v>
      </c>
      <c r="BJ65" s="484">
        <f>BN65-IF('O3'!BS65="CF",BA65,0)</f>
        <v>0</v>
      </c>
      <c r="BK65" s="484">
        <f>BO65-IF('O3'!BS65="F",BA65,0)</f>
        <v>0</v>
      </c>
      <c r="BL65" s="484">
        <f t="shared" si="8"/>
        <v>0</v>
      </c>
      <c r="BM65" s="484">
        <f>IF('O3'!BS65&lt;&gt;0,IF('O3'!BS65="C",BG65,0),ROUND(BG65*$BM$11,2))</f>
        <v>0</v>
      </c>
      <c r="BN65" s="484">
        <f>IF('O3'!BS65="CF",BG65,0)</f>
        <v>0</v>
      </c>
      <c r="BO65" s="484">
        <f>IF('O3'!BS65="F",BG65,0)</f>
        <v>0</v>
      </c>
      <c r="BP65" s="571">
        <v>54</v>
      </c>
      <c r="BQ65" s="573"/>
      <c r="BR65" s="560">
        <v>0</v>
      </c>
      <c r="BS65" s="561"/>
      <c r="BT65" s="561"/>
      <c r="BU65" s="561"/>
      <c r="BV65" s="561"/>
      <c r="BW65" s="561"/>
      <c r="BX65" s="561">
        <f t="shared" si="55"/>
        <v>0</v>
      </c>
      <c r="BY65" s="561">
        <f t="shared" si="55"/>
        <v>0</v>
      </c>
      <c r="BZ65" s="561">
        <f t="shared" si="55"/>
        <v>0</v>
      </c>
      <c r="CA65" s="561">
        <f t="shared" si="55"/>
        <v>0</v>
      </c>
      <c r="CB65" s="561">
        <f t="shared" si="55"/>
        <v>0</v>
      </c>
      <c r="CC65" s="561">
        <f t="shared" si="55"/>
        <v>0</v>
      </c>
      <c r="CD65" s="561">
        <f t="shared" si="55"/>
        <v>0</v>
      </c>
      <c r="CE65" s="561">
        <f t="shared" si="55"/>
        <v>0</v>
      </c>
      <c r="CF65" s="561">
        <f t="shared" si="55"/>
        <v>0</v>
      </c>
      <c r="CG65" s="561">
        <f t="shared" si="55"/>
        <v>0</v>
      </c>
      <c r="CH65" s="561">
        <f t="shared" si="55"/>
        <v>0</v>
      </c>
      <c r="CI65" s="561">
        <f t="shared" si="55"/>
        <v>0</v>
      </c>
      <c r="CJ65" s="561">
        <f t="shared" si="55"/>
        <v>0</v>
      </c>
      <c r="CK65" s="561">
        <f t="shared" si="55"/>
        <v>0</v>
      </c>
      <c r="CL65" s="561">
        <f t="shared" si="55"/>
        <v>0</v>
      </c>
      <c r="CM65" s="561">
        <f t="shared" si="55"/>
        <v>0</v>
      </c>
      <c r="CN65" s="561">
        <f t="shared" si="55"/>
        <v>0</v>
      </c>
      <c r="CO65" s="561">
        <f t="shared" si="55"/>
        <v>0</v>
      </c>
      <c r="CP65" s="561">
        <f t="shared" si="55"/>
        <v>0</v>
      </c>
      <c r="CQ65" s="561">
        <f t="shared" si="55"/>
        <v>0</v>
      </c>
      <c r="CR65" s="561">
        <f t="shared" si="55"/>
        <v>0</v>
      </c>
      <c r="CS65" s="561">
        <f t="shared" si="55"/>
        <v>0</v>
      </c>
      <c r="CT65" s="561">
        <f t="shared" si="55"/>
        <v>0</v>
      </c>
      <c r="CU65" s="561">
        <f t="shared" si="55"/>
        <v>0</v>
      </c>
      <c r="CV65" s="561">
        <f t="shared" si="55"/>
        <v>0</v>
      </c>
      <c r="CW65" s="561">
        <f t="shared" si="55"/>
        <v>0</v>
      </c>
      <c r="CX65" s="561">
        <f t="shared" si="55"/>
        <v>0</v>
      </c>
      <c r="CY65" s="561">
        <f t="shared" si="55"/>
        <v>0</v>
      </c>
      <c r="CZ65" s="561">
        <f t="shared" si="55"/>
        <v>0</v>
      </c>
      <c r="DA65" s="561">
        <f t="shared" si="55"/>
        <v>0</v>
      </c>
      <c r="DC65" s="562">
        <f t="shared" si="14"/>
        <v>0</v>
      </c>
      <c r="DD65" s="562">
        <f t="shared" si="41"/>
        <v>0</v>
      </c>
      <c r="DE65" s="562">
        <f t="shared" si="42"/>
        <v>0</v>
      </c>
      <c r="DF65" s="562">
        <f t="shared" si="43"/>
        <v>0</v>
      </c>
      <c r="DG65" s="562">
        <f t="shared" si="44"/>
        <v>0</v>
      </c>
      <c r="DH65" s="562">
        <f t="shared" si="45"/>
        <v>0</v>
      </c>
      <c r="DI65" s="562">
        <f t="shared" si="46"/>
        <v>0</v>
      </c>
      <c r="DJ65" s="562">
        <f t="shared" si="47"/>
        <v>0</v>
      </c>
      <c r="DK65" s="562">
        <f t="shared" si="48"/>
        <v>0</v>
      </c>
      <c r="DL65" s="562">
        <f t="shared" si="49"/>
        <v>0</v>
      </c>
      <c r="DM65" s="562">
        <f t="shared" si="50"/>
        <v>0</v>
      </c>
      <c r="DN65" s="562">
        <f t="shared" si="16"/>
        <v>0</v>
      </c>
      <c r="DO65" s="562">
        <f t="shared" si="17"/>
        <v>0</v>
      </c>
      <c r="DP65" s="562">
        <f t="shared" si="18"/>
        <v>0</v>
      </c>
      <c r="DQ65" s="562">
        <f t="shared" si="19"/>
        <v>0</v>
      </c>
      <c r="DR65" s="562">
        <f t="shared" si="20"/>
        <v>0</v>
      </c>
      <c r="DS65" s="562">
        <f t="shared" si="21"/>
        <v>0</v>
      </c>
      <c r="DT65" s="562">
        <f t="shared" si="22"/>
        <v>0</v>
      </c>
      <c r="DU65" s="562">
        <f t="shared" si="23"/>
        <v>0</v>
      </c>
      <c r="DV65" s="562">
        <f t="shared" si="24"/>
        <v>0</v>
      </c>
      <c r="DW65" s="562">
        <f t="shared" si="25"/>
        <v>0</v>
      </c>
      <c r="DX65" s="562">
        <f t="shared" si="26"/>
        <v>0</v>
      </c>
      <c r="DY65" s="562">
        <f t="shared" si="27"/>
        <v>0</v>
      </c>
      <c r="DZ65" s="562">
        <f t="shared" si="28"/>
        <v>0</v>
      </c>
      <c r="EA65" s="562">
        <f t="shared" si="29"/>
        <v>0</v>
      </c>
      <c r="EB65" s="562">
        <f t="shared" si="30"/>
        <v>0</v>
      </c>
      <c r="EC65" s="562">
        <f t="shared" si="31"/>
        <v>0</v>
      </c>
      <c r="ED65" s="562">
        <f t="shared" si="32"/>
        <v>0</v>
      </c>
      <c r="EE65" s="562">
        <f t="shared" si="33"/>
        <v>0</v>
      </c>
      <c r="EF65" s="562">
        <f t="shared" si="34"/>
        <v>0</v>
      </c>
      <c r="EG65" s="562">
        <f t="shared" si="35"/>
        <v>0</v>
      </c>
      <c r="EH65" s="562">
        <f t="shared" si="36"/>
        <v>0</v>
      </c>
      <c r="EI65" s="562">
        <f t="shared" si="37"/>
        <v>0</v>
      </c>
      <c r="EJ65" s="562">
        <f t="shared" si="38"/>
        <v>0</v>
      </c>
      <c r="EK65" s="562">
        <f t="shared" si="39"/>
        <v>0</v>
      </c>
      <c r="EL65" s="562">
        <f t="shared" si="40"/>
        <v>0</v>
      </c>
    </row>
    <row r="66" spans="2:142" ht="9.9499999999999993" customHeight="1">
      <c r="B66" s="750">
        <f>'O3'!B66</f>
        <v>0</v>
      </c>
      <c r="C66" s="751"/>
      <c r="D66" s="751"/>
      <c r="E66" s="751"/>
      <c r="F66" s="751"/>
      <c r="G66" s="872">
        <f>'O3'!G66</f>
        <v>0</v>
      </c>
      <c r="H66" s="872"/>
      <c r="I66" s="872"/>
      <c r="J66" s="872"/>
      <c r="K66" s="872"/>
      <c r="L66" s="872"/>
      <c r="M66" s="872"/>
      <c r="N66" s="872"/>
      <c r="O66" s="872"/>
      <c r="P66" s="872"/>
      <c r="Q66" s="872"/>
      <c r="R66" s="872"/>
      <c r="S66" s="872"/>
      <c r="T66" s="872"/>
      <c r="U66" s="872"/>
      <c r="V66" s="872"/>
      <c r="W66" s="872"/>
      <c r="X66" s="872"/>
      <c r="Y66" s="872"/>
      <c r="Z66" s="872"/>
      <c r="AA66" s="872"/>
      <c r="AB66" s="872"/>
      <c r="AC66" s="755">
        <f>'O3'!AC66</f>
        <v>0</v>
      </c>
      <c r="AD66" s="755"/>
      <c r="AE66" s="755"/>
      <c r="AF66" s="755"/>
      <c r="AG66" s="755"/>
      <c r="AH66" s="895">
        <f>'O3'!AZ66</f>
        <v>0</v>
      </c>
      <c r="AI66" s="895"/>
      <c r="AJ66" s="895"/>
      <c r="AK66" s="895"/>
      <c r="AL66" s="895"/>
      <c r="AM66" s="895"/>
      <c r="AN66" s="782">
        <f t="shared" si="3"/>
        <v>0</v>
      </c>
      <c r="AO66" s="782"/>
      <c r="AP66" s="782"/>
      <c r="AQ66" s="782"/>
      <c r="AR66" s="782"/>
      <c r="AS66" s="782"/>
      <c r="AT66" s="782">
        <f t="shared" si="4"/>
        <v>0</v>
      </c>
      <c r="AU66" s="782"/>
      <c r="AV66" s="782"/>
      <c r="AW66" s="782"/>
      <c r="AX66" s="782"/>
      <c r="AY66" s="881"/>
      <c r="AZ66" s="574"/>
      <c r="BA66" s="492">
        <f t="shared" si="11"/>
        <v>0</v>
      </c>
      <c r="BB66" s="492">
        <f t="shared" si="12"/>
        <v>2</v>
      </c>
      <c r="BC66" s="492" t="str">
        <f t="shared" si="5"/>
        <v/>
      </c>
      <c r="BD66" s="492" t="str">
        <f t="shared" si="6"/>
        <v xml:space="preserve"> </v>
      </c>
      <c r="BE66" s="484"/>
      <c r="BF66" s="492">
        <f>ROUND(AN66*'O3'!BE66,2)</f>
        <v>0</v>
      </c>
      <c r="BG66" s="492">
        <f>ROUND(AT66*'O3'!BE66,2)</f>
        <v>0</v>
      </c>
      <c r="BH66" s="484">
        <f t="shared" si="7"/>
        <v>0</v>
      </c>
      <c r="BI66" s="484">
        <f>BM66-IF('O3'!BS66&lt;&gt;0,IF('O3'!BS66="C",BA66,0),ROUND(BA66*$BM$11,2))</f>
        <v>0</v>
      </c>
      <c r="BJ66" s="484">
        <f>BN66-IF('O3'!BS66="CF",BA66,0)</f>
        <v>0</v>
      </c>
      <c r="BK66" s="484">
        <f>BO66-IF('O3'!BS66="F",BA66,0)</f>
        <v>0</v>
      </c>
      <c r="BL66" s="484">
        <f t="shared" si="8"/>
        <v>0</v>
      </c>
      <c r="BM66" s="484">
        <f>IF('O3'!BS66&lt;&gt;0,IF('O3'!BS66="C",BG66,0),ROUND(BG66*$BM$11,2))</f>
        <v>0</v>
      </c>
      <c r="BN66" s="484">
        <f>IF('O3'!BS66="CF",BG66,0)</f>
        <v>0</v>
      </c>
      <c r="BO66" s="484">
        <f>IF('O3'!BS66="F",BG66,0)</f>
        <v>0</v>
      </c>
      <c r="BP66" s="572">
        <v>55</v>
      </c>
      <c r="BQ66" s="573"/>
      <c r="BR66" s="560">
        <v>0</v>
      </c>
      <c r="BS66" s="561"/>
      <c r="BT66" s="561"/>
      <c r="BU66" s="561"/>
      <c r="BV66" s="561"/>
      <c r="BW66" s="561"/>
      <c r="BX66" s="561">
        <f t="shared" si="55"/>
        <v>0</v>
      </c>
      <c r="BY66" s="561">
        <f t="shared" si="55"/>
        <v>0</v>
      </c>
      <c r="BZ66" s="561">
        <f t="shared" si="55"/>
        <v>0</v>
      </c>
      <c r="CA66" s="561">
        <f t="shared" si="55"/>
        <v>0</v>
      </c>
      <c r="CB66" s="561">
        <f t="shared" si="55"/>
        <v>0</v>
      </c>
      <c r="CC66" s="561">
        <f t="shared" si="55"/>
        <v>0</v>
      </c>
      <c r="CD66" s="561">
        <f t="shared" si="55"/>
        <v>0</v>
      </c>
      <c r="CE66" s="561">
        <f t="shared" si="55"/>
        <v>0</v>
      </c>
      <c r="CF66" s="561">
        <f t="shared" si="55"/>
        <v>0</v>
      </c>
      <c r="CG66" s="561">
        <f t="shared" si="55"/>
        <v>0</v>
      </c>
      <c r="CH66" s="561">
        <f t="shared" si="55"/>
        <v>0</v>
      </c>
      <c r="CI66" s="561">
        <f t="shared" si="55"/>
        <v>0</v>
      </c>
      <c r="CJ66" s="561">
        <f t="shared" si="55"/>
        <v>0</v>
      </c>
      <c r="CK66" s="561">
        <f t="shared" si="55"/>
        <v>0</v>
      </c>
      <c r="CL66" s="561">
        <f t="shared" si="55"/>
        <v>0</v>
      </c>
      <c r="CM66" s="561">
        <f t="shared" si="55"/>
        <v>0</v>
      </c>
      <c r="CN66" s="561">
        <f t="shared" si="55"/>
        <v>0</v>
      </c>
      <c r="CO66" s="561">
        <f t="shared" si="55"/>
        <v>0</v>
      </c>
      <c r="CP66" s="561">
        <f t="shared" si="55"/>
        <v>0</v>
      </c>
      <c r="CQ66" s="561">
        <f t="shared" si="55"/>
        <v>0</v>
      </c>
      <c r="CR66" s="561">
        <f t="shared" si="55"/>
        <v>0</v>
      </c>
      <c r="CS66" s="561">
        <f t="shared" si="55"/>
        <v>0</v>
      </c>
      <c r="CT66" s="561">
        <f t="shared" si="55"/>
        <v>0</v>
      </c>
      <c r="CU66" s="561">
        <f t="shared" si="55"/>
        <v>0</v>
      </c>
      <c r="CV66" s="561">
        <f t="shared" si="55"/>
        <v>0</v>
      </c>
      <c r="CW66" s="561">
        <f t="shared" si="55"/>
        <v>0</v>
      </c>
      <c r="CX66" s="561">
        <f t="shared" si="55"/>
        <v>0</v>
      </c>
      <c r="CY66" s="561">
        <f t="shared" si="55"/>
        <v>0</v>
      </c>
      <c r="CZ66" s="561">
        <f t="shared" si="55"/>
        <v>0</v>
      </c>
      <c r="DA66" s="561">
        <f t="shared" si="55"/>
        <v>0</v>
      </c>
      <c r="DC66" s="562">
        <f t="shared" si="14"/>
        <v>0</v>
      </c>
      <c r="DD66" s="562">
        <f t="shared" si="41"/>
        <v>0</v>
      </c>
      <c r="DE66" s="562">
        <f t="shared" si="42"/>
        <v>0</v>
      </c>
      <c r="DF66" s="562">
        <f t="shared" si="43"/>
        <v>0</v>
      </c>
      <c r="DG66" s="562">
        <f t="shared" si="44"/>
        <v>0</v>
      </c>
      <c r="DH66" s="562">
        <f t="shared" si="45"/>
        <v>0</v>
      </c>
      <c r="DI66" s="562">
        <f t="shared" si="46"/>
        <v>0</v>
      </c>
      <c r="DJ66" s="562">
        <f t="shared" si="47"/>
        <v>0</v>
      </c>
      <c r="DK66" s="562">
        <f t="shared" si="48"/>
        <v>0</v>
      </c>
      <c r="DL66" s="562">
        <f t="shared" si="49"/>
        <v>0</v>
      </c>
      <c r="DM66" s="562">
        <f t="shared" si="50"/>
        <v>0</v>
      </c>
      <c r="DN66" s="562">
        <f t="shared" si="16"/>
        <v>0</v>
      </c>
      <c r="DO66" s="562">
        <f t="shared" si="17"/>
        <v>0</v>
      </c>
      <c r="DP66" s="562">
        <f t="shared" si="18"/>
        <v>0</v>
      </c>
      <c r="DQ66" s="562">
        <f t="shared" si="19"/>
        <v>0</v>
      </c>
      <c r="DR66" s="562">
        <f t="shared" si="20"/>
        <v>0</v>
      </c>
      <c r="DS66" s="562">
        <f t="shared" si="21"/>
        <v>0</v>
      </c>
      <c r="DT66" s="562">
        <f t="shared" si="22"/>
        <v>0</v>
      </c>
      <c r="DU66" s="562">
        <f t="shared" si="23"/>
        <v>0</v>
      </c>
      <c r="DV66" s="562">
        <f t="shared" si="24"/>
        <v>0</v>
      </c>
      <c r="DW66" s="562">
        <f t="shared" si="25"/>
        <v>0</v>
      </c>
      <c r="DX66" s="562">
        <f t="shared" si="26"/>
        <v>0</v>
      </c>
      <c r="DY66" s="562">
        <f t="shared" si="27"/>
        <v>0</v>
      </c>
      <c r="DZ66" s="562">
        <f t="shared" si="28"/>
        <v>0</v>
      </c>
      <c r="EA66" s="562">
        <f t="shared" si="29"/>
        <v>0</v>
      </c>
      <c r="EB66" s="562">
        <f t="shared" si="30"/>
        <v>0</v>
      </c>
      <c r="EC66" s="562">
        <f t="shared" si="31"/>
        <v>0</v>
      </c>
      <c r="ED66" s="562">
        <f t="shared" si="32"/>
        <v>0</v>
      </c>
      <c r="EE66" s="562">
        <f t="shared" si="33"/>
        <v>0</v>
      </c>
      <c r="EF66" s="562">
        <f t="shared" si="34"/>
        <v>0</v>
      </c>
      <c r="EG66" s="562">
        <f t="shared" si="35"/>
        <v>0</v>
      </c>
      <c r="EH66" s="562">
        <f t="shared" si="36"/>
        <v>0</v>
      </c>
      <c r="EI66" s="562">
        <f t="shared" si="37"/>
        <v>0</v>
      </c>
      <c r="EJ66" s="562">
        <f t="shared" si="38"/>
        <v>0</v>
      </c>
      <c r="EK66" s="562">
        <f t="shared" si="39"/>
        <v>0</v>
      </c>
      <c r="EL66" s="562">
        <f t="shared" si="40"/>
        <v>0</v>
      </c>
    </row>
    <row r="67" spans="2:142" ht="9.9499999999999993" customHeight="1">
      <c r="B67" s="750">
        <f>'O3'!B67</f>
        <v>0</v>
      </c>
      <c r="C67" s="751"/>
      <c r="D67" s="751"/>
      <c r="E67" s="751"/>
      <c r="F67" s="751"/>
      <c r="G67" s="872">
        <f>'O3'!G67</f>
        <v>0</v>
      </c>
      <c r="H67" s="872"/>
      <c r="I67" s="872"/>
      <c r="J67" s="872"/>
      <c r="K67" s="872"/>
      <c r="L67" s="872"/>
      <c r="M67" s="872"/>
      <c r="N67" s="872"/>
      <c r="O67" s="872"/>
      <c r="P67" s="872"/>
      <c r="Q67" s="872"/>
      <c r="R67" s="872"/>
      <c r="S67" s="872"/>
      <c r="T67" s="872"/>
      <c r="U67" s="872"/>
      <c r="V67" s="872"/>
      <c r="W67" s="872"/>
      <c r="X67" s="872"/>
      <c r="Y67" s="872"/>
      <c r="Z67" s="872"/>
      <c r="AA67" s="872"/>
      <c r="AB67" s="872"/>
      <c r="AC67" s="755">
        <f>'O3'!AC67</f>
        <v>0</v>
      </c>
      <c r="AD67" s="755"/>
      <c r="AE67" s="755"/>
      <c r="AF67" s="755"/>
      <c r="AG67" s="755"/>
      <c r="AH67" s="895">
        <f>'O3'!AZ67</f>
        <v>0</v>
      </c>
      <c r="AI67" s="895"/>
      <c r="AJ67" s="895"/>
      <c r="AK67" s="895"/>
      <c r="AL67" s="895"/>
      <c r="AM67" s="895"/>
      <c r="AN67" s="782">
        <f t="shared" si="3"/>
        <v>0</v>
      </c>
      <c r="AO67" s="782"/>
      <c r="AP67" s="782"/>
      <c r="AQ67" s="782"/>
      <c r="AR67" s="782"/>
      <c r="AS67" s="782"/>
      <c r="AT67" s="782">
        <f t="shared" si="4"/>
        <v>0</v>
      </c>
      <c r="AU67" s="782"/>
      <c r="AV67" s="782"/>
      <c r="AW67" s="782"/>
      <c r="AX67" s="782"/>
      <c r="AY67" s="881"/>
      <c r="AZ67" s="574"/>
      <c r="BA67" s="492">
        <f t="shared" si="11"/>
        <v>0</v>
      </c>
      <c r="BB67" s="492">
        <f t="shared" si="12"/>
        <v>2</v>
      </c>
      <c r="BC67" s="492" t="str">
        <f t="shared" si="5"/>
        <v/>
      </c>
      <c r="BD67" s="492" t="str">
        <f t="shared" si="6"/>
        <v xml:space="preserve"> </v>
      </c>
      <c r="BE67" s="484"/>
      <c r="BF67" s="492">
        <f>ROUND(AN67*'O3'!BE67,2)</f>
        <v>0</v>
      </c>
      <c r="BG67" s="492">
        <f>ROUND(AT67*'O3'!BE67,2)</f>
        <v>0</v>
      </c>
      <c r="BH67" s="484">
        <f t="shared" si="7"/>
        <v>0</v>
      </c>
      <c r="BI67" s="484">
        <f>BM67-IF('O3'!BS67&lt;&gt;0,IF('O3'!BS67="C",BA67,0),ROUND(BA67*$BM$11,2))</f>
        <v>0</v>
      </c>
      <c r="BJ67" s="484">
        <f>BN67-IF('O3'!BS67="CF",BA67,0)</f>
        <v>0</v>
      </c>
      <c r="BK67" s="484">
        <f>BO67-IF('O3'!BS67="F",BA67,0)</f>
        <v>0</v>
      </c>
      <c r="BL67" s="484">
        <f t="shared" si="8"/>
        <v>0</v>
      </c>
      <c r="BM67" s="484">
        <f>IF('O3'!BS67&lt;&gt;0,IF('O3'!BS67="C",BG67,0),ROUND(BG67*$BM$11,2))</f>
        <v>0</v>
      </c>
      <c r="BN67" s="484">
        <f>IF('O3'!BS67="CF",BG67,0)</f>
        <v>0</v>
      </c>
      <c r="BO67" s="484">
        <f>IF('O3'!BS67="F",BG67,0)</f>
        <v>0</v>
      </c>
      <c r="BP67" s="571">
        <v>56</v>
      </c>
      <c r="BQ67" s="573"/>
      <c r="BR67" s="560"/>
      <c r="BS67" s="561">
        <f t="shared" ref="BS67:BS78" si="56">BR67</f>
        <v>0</v>
      </c>
      <c r="BT67" s="561">
        <f t="shared" si="55"/>
        <v>0</v>
      </c>
      <c r="BU67" s="561">
        <f t="shared" si="55"/>
        <v>0</v>
      </c>
      <c r="BV67" s="561">
        <f t="shared" si="55"/>
        <v>0</v>
      </c>
      <c r="BW67" s="561">
        <f t="shared" si="55"/>
        <v>0</v>
      </c>
      <c r="BX67" s="561">
        <f t="shared" si="55"/>
        <v>0</v>
      </c>
      <c r="BY67" s="561">
        <f t="shared" si="55"/>
        <v>0</v>
      </c>
      <c r="BZ67" s="561">
        <f t="shared" si="55"/>
        <v>0</v>
      </c>
      <c r="CA67" s="561">
        <f t="shared" si="55"/>
        <v>0</v>
      </c>
      <c r="CB67" s="561">
        <f t="shared" si="55"/>
        <v>0</v>
      </c>
      <c r="CC67" s="561">
        <f t="shared" si="55"/>
        <v>0</v>
      </c>
      <c r="CD67" s="561">
        <f t="shared" si="55"/>
        <v>0</v>
      </c>
      <c r="CE67" s="561">
        <f t="shared" si="55"/>
        <v>0</v>
      </c>
      <c r="CF67" s="561">
        <f t="shared" si="55"/>
        <v>0</v>
      </c>
      <c r="CG67" s="561">
        <f t="shared" si="55"/>
        <v>0</v>
      </c>
      <c r="CH67" s="561">
        <f t="shared" si="55"/>
        <v>0</v>
      </c>
      <c r="CI67" s="561">
        <f t="shared" si="55"/>
        <v>0</v>
      </c>
      <c r="CJ67" s="561">
        <f t="shared" si="55"/>
        <v>0</v>
      </c>
      <c r="CK67" s="561">
        <f t="shared" si="55"/>
        <v>0</v>
      </c>
      <c r="CL67" s="561">
        <f t="shared" si="55"/>
        <v>0</v>
      </c>
      <c r="CM67" s="561">
        <f t="shared" si="55"/>
        <v>0</v>
      </c>
      <c r="CN67" s="561">
        <f t="shared" si="55"/>
        <v>0</v>
      </c>
      <c r="CO67" s="561">
        <f t="shared" si="55"/>
        <v>0</v>
      </c>
      <c r="CP67" s="561">
        <f t="shared" si="55"/>
        <v>0</v>
      </c>
      <c r="CQ67" s="561">
        <f t="shared" si="55"/>
        <v>0</v>
      </c>
      <c r="CR67" s="561">
        <f t="shared" si="55"/>
        <v>0</v>
      </c>
      <c r="CS67" s="561">
        <f t="shared" si="55"/>
        <v>0</v>
      </c>
      <c r="CT67" s="561">
        <f t="shared" si="55"/>
        <v>0</v>
      </c>
      <c r="CU67" s="561">
        <f t="shared" si="55"/>
        <v>0</v>
      </c>
      <c r="CV67" s="561">
        <f t="shared" si="55"/>
        <v>0</v>
      </c>
      <c r="CW67" s="561">
        <f t="shared" si="55"/>
        <v>0</v>
      </c>
      <c r="CX67" s="561">
        <f t="shared" si="55"/>
        <v>0</v>
      </c>
      <c r="CY67" s="561">
        <f t="shared" si="55"/>
        <v>0</v>
      </c>
      <c r="CZ67" s="561">
        <f t="shared" ref="BT67:DA75" si="57">CY67</f>
        <v>0</v>
      </c>
      <c r="DA67" s="561">
        <f t="shared" si="57"/>
        <v>0</v>
      </c>
      <c r="DC67" s="562">
        <f t="shared" si="14"/>
        <v>0</v>
      </c>
      <c r="DD67" s="562">
        <f t="shared" si="41"/>
        <v>0</v>
      </c>
      <c r="DE67" s="562">
        <f t="shared" si="42"/>
        <v>0</v>
      </c>
      <c r="DF67" s="562">
        <f t="shared" si="43"/>
        <v>0</v>
      </c>
      <c r="DG67" s="562">
        <f t="shared" si="44"/>
        <v>0</v>
      </c>
      <c r="DH67" s="562">
        <f t="shared" si="45"/>
        <v>0</v>
      </c>
      <c r="DI67" s="562">
        <f t="shared" si="46"/>
        <v>0</v>
      </c>
      <c r="DJ67" s="562">
        <f t="shared" si="47"/>
        <v>0</v>
      </c>
      <c r="DK67" s="562">
        <f t="shared" si="48"/>
        <v>0</v>
      </c>
      <c r="DL67" s="562">
        <f t="shared" si="49"/>
        <v>0</v>
      </c>
      <c r="DM67" s="562">
        <f t="shared" si="50"/>
        <v>0</v>
      </c>
      <c r="DN67" s="562">
        <f t="shared" si="16"/>
        <v>0</v>
      </c>
      <c r="DO67" s="562">
        <f t="shared" si="17"/>
        <v>0</v>
      </c>
      <c r="DP67" s="562">
        <f t="shared" si="18"/>
        <v>0</v>
      </c>
      <c r="DQ67" s="562">
        <f t="shared" si="19"/>
        <v>0</v>
      </c>
      <c r="DR67" s="562">
        <f t="shared" si="20"/>
        <v>0</v>
      </c>
      <c r="DS67" s="562">
        <f t="shared" si="21"/>
        <v>0</v>
      </c>
      <c r="DT67" s="562">
        <f t="shared" si="22"/>
        <v>0</v>
      </c>
      <c r="DU67" s="562">
        <f t="shared" si="23"/>
        <v>0</v>
      </c>
      <c r="DV67" s="562">
        <f t="shared" si="24"/>
        <v>0</v>
      </c>
      <c r="DW67" s="562">
        <f t="shared" si="25"/>
        <v>0</v>
      </c>
      <c r="DX67" s="562">
        <f t="shared" si="26"/>
        <v>0</v>
      </c>
      <c r="DY67" s="562">
        <f t="shared" si="27"/>
        <v>0</v>
      </c>
      <c r="DZ67" s="562">
        <f t="shared" si="28"/>
        <v>0</v>
      </c>
      <c r="EA67" s="562">
        <f t="shared" si="29"/>
        <v>0</v>
      </c>
      <c r="EB67" s="562">
        <f t="shared" si="30"/>
        <v>0</v>
      </c>
      <c r="EC67" s="562">
        <f t="shared" si="31"/>
        <v>0</v>
      </c>
      <c r="ED67" s="562">
        <f t="shared" si="32"/>
        <v>0</v>
      </c>
      <c r="EE67" s="562">
        <f t="shared" si="33"/>
        <v>0</v>
      </c>
      <c r="EF67" s="562">
        <f t="shared" si="34"/>
        <v>0</v>
      </c>
      <c r="EG67" s="562">
        <f t="shared" si="35"/>
        <v>0</v>
      </c>
      <c r="EH67" s="562">
        <f t="shared" si="36"/>
        <v>0</v>
      </c>
      <c r="EI67" s="562">
        <f t="shared" si="37"/>
        <v>0</v>
      </c>
      <c r="EJ67" s="562">
        <f t="shared" si="38"/>
        <v>0</v>
      </c>
      <c r="EK67" s="562">
        <f t="shared" si="39"/>
        <v>0</v>
      </c>
      <c r="EL67" s="562">
        <f t="shared" si="40"/>
        <v>0</v>
      </c>
    </row>
    <row r="68" spans="2:142" ht="9.9499999999999993" customHeight="1">
      <c r="B68" s="750">
        <f>'O3'!B68</f>
        <v>0</v>
      </c>
      <c r="C68" s="751"/>
      <c r="D68" s="751"/>
      <c r="E68" s="751"/>
      <c r="F68" s="751"/>
      <c r="G68" s="872">
        <f>'O3'!G68</f>
        <v>0</v>
      </c>
      <c r="H68" s="872"/>
      <c r="I68" s="872"/>
      <c r="J68" s="872"/>
      <c r="K68" s="872"/>
      <c r="L68" s="872"/>
      <c r="M68" s="872"/>
      <c r="N68" s="872"/>
      <c r="O68" s="872"/>
      <c r="P68" s="872"/>
      <c r="Q68" s="872"/>
      <c r="R68" s="872"/>
      <c r="S68" s="872"/>
      <c r="T68" s="872"/>
      <c r="U68" s="872"/>
      <c r="V68" s="872"/>
      <c r="W68" s="872"/>
      <c r="X68" s="872"/>
      <c r="Y68" s="872"/>
      <c r="Z68" s="872"/>
      <c r="AA68" s="872"/>
      <c r="AB68" s="872"/>
      <c r="AC68" s="755">
        <f>'O3'!AC68</f>
        <v>0</v>
      </c>
      <c r="AD68" s="755"/>
      <c r="AE68" s="755"/>
      <c r="AF68" s="755"/>
      <c r="AG68" s="755"/>
      <c r="AH68" s="895">
        <f>'O3'!AZ68</f>
        <v>0</v>
      </c>
      <c r="AI68" s="895"/>
      <c r="AJ68" s="895"/>
      <c r="AK68" s="895"/>
      <c r="AL68" s="895"/>
      <c r="AM68" s="895"/>
      <c r="AN68" s="782">
        <f t="shared" si="3"/>
        <v>0</v>
      </c>
      <c r="AO68" s="782"/>
      <c r="AP68" s="782"/>
      <c r="AQ68" s="782"/>
      <c r="AR68" s="782"/>
      <c r="AS68" s="782"/>
      <c r="AT68" s="782">
        <f t="shared" si="4"/>
        <v>0</v>
      </c>
      <c r="AU68" s="782"/>
      <c r="AV68" s="782"/>
      <c r="AW68" s="782"/>
      <c r="AX68" s="782"/>
      <c r="AY68" s="881"/>
      <c r="AZ68" s="574"/>
      <c r="BA68" s="492">
        <f t="shared" si="11"/>
        <v>0</v>
      </c>
      <c r="BB68" s="492">
        <f t="shared" si="12"/>
        <v>2</v>
      </c>
      <c r="BC68" s="492" t="str">
        <f t="shared" si="5"/>
        <v/>
      </c>
      <c r="BD68" s="492" t="str">
        <f t="shared" si="6"/>
        <v xml:space="preserve"> </v>
      </c>
      <c r="BE68" s="484"/>
      <c r="BF68" s="492">
        <f>ROUND(AN68*'O3'!BE68,2)</f>
        <v>0</v>
      </c>
      <c r="BG68" s="492">
        <f>ROUND(AT68*'O3'!BE68,2)</f>
        <v>0</v>
      </c>
      <c r="BH68" s="484">
        <f t="shared" si="7"/>
        <v>0</v>
      </c>
      <c r="BI68" s="484">
        <f>BM68-IF('O3'!BS68&lt;&gt;0,IF('O3'!BS68="C",BA68,0),ROUND(BA68*$BM$11,2))</f>
        <v>0</v>
      </c>
      <c r="BJ68" s="484">
        <f>BN68-IF('O3'!BS68="CF",BA68,0)</f>
        <v>0</v>
      </c>
      <c r="BK68" s="484">
        <f>BO68-IF('O3'!BS68="F",BA68,0)</f>
        <v>0</v>
      </c>
      <c r="BL68" s="484">
        <f t="shared" si="8"/>
        <v>0</v>
      </c>
      <c r="BM68" s="484">
        <f>IF('O3'!BS68&lt;&gt;0,IF('O3'!BS68="C",BG68,0),ROUND(BG68*$BM$11,2))</f>
        <v>0</v>
      </c>
      <c r="BN68" s="484">
        <f>IF('O3'!BS68="CF",BG68,0)</f>
        <v>0</v>
      </c>
      <c r="BO68" s="484">
        <f>IF('O3'!BS68="F",BG68,0)</f>
        <v>0</v>
      </c>
      <c r="BP68" s="572">
        <v>57</v>
      </c>
      <c r="BQ68" s="573"/>
      <c r="BR68" s="560"/>
      <c r="BS68" s="561">
        <f t="shared" si="56"/>
        <v>0</v>
      </c>
      <c r="BT68" s="561">
        <f t="shared" si="57"/>
        <v>0</v>
      </c>
      <c r="BU68" s="561">
        <f t="shared" si="57"/>
        <v>0</v>
      </c>
      <c r="BV68" s="561">
        <f t="shared" si="57"/>
        <v>0</v>
      </c>
      <c r="BW68" s="561">
        <f t="shared" si="57"/>
        <v>0</v>
      </c>
      <c r="BX68" s="561">
        <f t="shared" si="57"/>
        <v>0</v>
      </c>
      <c r="BY68" s="561">
        <f t="shared" si="57"/>
        <v>0</v>
      </c>
      <c r="BZ68" s="561">
        <f t="shared" si="57"/>
        <v>0</v>
      </c>
      <c r="CA68" s="561">
        <f t="shared" si="57"/>
        <v>0</v>
      </c>
      <c r="CB68" s="561">
        <f t="shared" si="57"/>
        <v>0</v>
      </c>
      <c r="CC68" s="561">
        <f t="shared" si="57"/>
        <v>0</v>
      </c>
      <c r="CD68" s="561">
        <f t="shared" si="57"/>
        <v>0</v>
      </c>
      <c r="CE68" s="561">
        <f t="shared" si="57"/>
        <v>0</v>
      </c>
      <c r="CF68" s="561">
        <f t="shared" si="57"/>
        <v>0</v>
      </c>
      <c r="CG68" s="561">
        <f t="shared" si="57"/>
        <v>0</v>
      </c>
      <c r="CH68" s="561">
        <f t="shared" si="57"/>
        <v>0</v>
      </c>
      <c r="CI68" s="561">
        <f t="shared" si="57"/>
        <v>0</v>
      </c>
      <c r="CJ68" s="561">
        <f t="shared" si="57"/>
        <v>0</v>
      </c>
      <c r="CK68" s="561">
        <f t="shared" si="57"/>
        <v>0</v>
      </c>
      <c r="CL68" s="561">
        <f t="shared" si="57"/>
        <v>0</v>
      </c>
      <c r="CM68" s="561">
        <f t="shared" si="57"/>
        <v>0</v>
      </c>
      <c r="CN68" s="561">
        <f t="shared" si="57"/>
        <v>0</v>
      </c>
      <c r="CO68" s="561">
        <f t="shared" si="57"/>
        <v>0</v>
      </c>
      <c r="CP68" s="561">
        <f t="shared" si="57"/>
        <v>0</v>
      </c>
      <c r="CQ68" s="561">
        <f t="shared" si="57"/>
        <v>0</v>
      </c>
      <c r="CR68" s="561">
        <f t="shared" si="57"/>
        <v>0</v>
      </c>
      <c r="CS68" s="561">
        <f t="shared" si="57"/>
        <v>0</v>
      </c>
      <c r="CT68" s="561">
        <f t="shared" si="57"/>
        <v>0</v>
      </c>
      <c r="CU68" s="561">
        <f t="shared" si="57"/>
        <v>0</v>
      </c>
      <c r="CV68" s="561">
        <f t="shared" si="57"/>
        <v>0</v>
      </c>
      <c r="CW68" s="561">
        <f t="shared" si="57"/>
        <v>0</v>
      </c>
      <c r="CX68" s="561">
        <f t="shared" si="57"/>
        <v>0</v>
      </c>
      <c r="CY68" s="561">
        <f t="shared" si="57"/>
        <v>0</v>
      </c>
      <c r="CZ68" s="561">
        <f t="shared" si="57"/>
        <v>0</v>
      </c>
      <c r="DA68" s="561">
        <f t="shared" si="57"/>
        <v>0</v>
      </c>
      <c r="DC68" s="562">
        <f t="shared" si="14"/>
        <v>0</v>
      </c>
      <c r="DD68" s="562">
        <f t="shared" si="41"/>
        <v>0</v>
      </c>
      <c r="DE68" s="562">
        <f t="shared" si="42"/>
        <v>0</v>
      </c>
      <c r="DF68" s="562">
        <f t="shared" si="43"/>
        <v>0</v>
      </c>
      <c r="DG68" s="562">
        <f t="shared" si="44"/>
        <v>0</v>
      </c>
      <c r="DH68" s="562">
        <f t="shared" si="45"/>
        <v>0</v>
      </c>
      <c r="DI68" s="562">
        <f t="shared" si="46"/>
        <v>0</v>
      </c>
      <c r="DJ68" s="562">
        <f t="shared" si="47"/>
        <v>0</v>
      </c>
      <c r="DK68" s="562">
        <f t="shared" si="48"/>
        <v>0</v>
      </c>
      <c r="DL68" s="562">
        <f t="shared" si="49"/>
        <v>0</v>
      </c>
      <c r="DM68" s="562">
        <f t="shared" si="50"/>
        <v>0</v>
      </c>
      <c r="DN68" s="562">
        <f t="shared" si="16"/>
        <v>0</v>
      </c>
      <c r="DO68" s="562">
        <f t="shared" si="17"/>
        <v>0</v>
      </c>
      <c r="DP68" s="562">
        <f t="shared" si="18"/>
        <v>0</v>
      </c>
      <c r="DQ68" s="562">
        <f t="shared" si="19"/>
        <v>0</v>
      </c>
      <c r="DR68" s="562">
        <f t="shared" si="20"/>
        <v>0</v>
      </c>
      <c r="DS68" s="562">
        <f t="shared" si="21"/>
        <v>0</v>
      </c>
      <c r="DT68" s="562">
        <f t="shared" si="22"/>
        <v>0</v>
      </c>
      <c r="DU68" s="562">
        <f t="shared" si="23"/>
        <v>0</v>
      </c>
      <c r="DV68" s="562">
        <f t="shared" si="24"/>
        <v>0</v>
      </c>
      <c r="DW68" s="562">
        <f t="shared" si="25"/>
        <v>0</v>
      </c>
      <c r="DX68" s="562">
        <f t="shared" si="26"/>
        <v>0</v>
      </c>
      <c r="DY68" s="562">
        <f t="shared" si="27"/>
        <v>0</v>
      </c>
      <c r="DZ68" s="562">
        <f t="shared" si="28"/>
        <v>0</v>
      </c>
      <c r="EA68" s="562">
        <f t="shared" si="29"/>
        <v>0</v>
      </c>
      <c r="EB68" s="562">
        <f t="shared" si="30"/>
        <v>0</v>
      </c>
      <c r="EC68" s="562">
        <f t="shared" si="31"/>
        <v>0</v>
      </c>
      <c r="ED68" s="562">
        <f t="shared" si="32"/>
        <v>0</v>
      </c>
      <c r="EE68" s="562">
        <f t="shared" si="33"/>
        <v>0</v>
      </c>
      <c r="EF68" s="562">
        <f t="shared" si="34"/>
        <v>0</v>
      </c>
      <c r="EG68" s="562">
        <f t="shared" si="35"/>
        <v>0</v>
      </c>
      <c r="EH68" s="562">
        <f t="shared" si="36"/>
        <v>0</v>
      </c>
      <c r="EI68" s="562">
        <f t="shared" si="37"/>
        <v>0</v>
      </c>
      <c r="EJ68" s="562">
        <f t="shared" si="38"/>
        <v>0</v>
      </c>
      <c r="EK68" s="562">
        <f t="shared" si="39"/>
        <v>0</v>
      </c>
      <c r="EL68" s="562">
        <f t="shared" si="40"/>
        <v>0</v>
      </c>
    </row>
    <row r="69" spans="2:142" ht="9.9499999999999993" customHeight="1">
      <c r="B69" s="750">
        <f>'O3'!B69</f>
        <v>0</v>
      </c>
      <c r="C69" s="751"/>
      <c r="D69" s="751"/>
      <c r="E69" s="751"/>
      <c r="F69" s="751"/>
      <c r="G69" s="872">
        <f>'O3'!G69</f>
        <v>0</v>
      </c>
      <c r="H69" s="872"/>
      <c r="I69" s="872"/>
      <c r="J69" s="872"/>
      <c r="K69" s="872"/>
      <c r="L69" s="872"/>
      <c r="M69" s="872"/>
      <c r="N69" s="872"/>
      <c r="O69" s="872"/>
      <c r="P69" s="872"/>
      <c r="Q69" s="872"/>
      <c r="R69" s="872"/>
      <c r="S69" s="872"/>
      <c r="T69" s="872"/>
      <c r="U69" s="872"/>
      <c r="V69" s="872"/>
      <c r="W69" s="872"/>
      <c r="X69" s="872"/>
      <c r="Y69" s="872"/>
      <c r="Z69" s="872"/>
      <c r="AA69" s="872"/>
      <c r="AB69" s="872"/>
      <c r="AC69" s="755">
        <f>'O3'!AC69</f>
        <v>0</v>
      </c>
      <c r="AD69" s="755"/>
      <c r="AE69" s="755"/>
      <c r="AF69" s="755"/>
      <c r="AG69" s="755"/>
      <c r="AH69" s="895">
        <f>'O3'!AZ69</f>
        <v>0</v>
      </c>
      <c r="AI69" s="895"/>
      <c r="AJ69" s="895"/>
      <c r="AK69" s="895"/>
      <c r="AL69" s="895"/>
      <c r="AM69" s="895"/>
      <c r="AN69" s="782">
        <f t="shared" si="3"/>
        <v>0</v>
      </c>
      <c r="AO69" s="782"/>
      <c r="AP69" s="782"/>
      <c r="AQ69" s="782"/>
      <c r="AR69" s="782"/>
      <c r="AS69" s="782"/>
      <c r="AT69" s="782">
        <f t="shared" si="4"/>
        <v>0</v>
      </c>
      <c r="AU69" s="782"/>
      <c r="AV69" s="782"/>
      <c r="AW69" s="782"/>
      <c r="AX69" s="782"/>
      <c r="AY69" s="881"/>
      <c r="AZ69" s="574"/>
      <c r="BA69" s="492">
        <f t="shared" si="11"/>
        <v>0</v>
      </c>
      <c r="BB69" s="492">
        <f t="shared" si="12"/>
        <v>2</v>
      </c>
      <c r="BC69" s="492" t="str">
        <f t="shared" si="5"/>
        <v/>
      </c>
      <c r="BD69" s="492" t="str">
        <f t="shared" si="6"/>
        <v xml:space="preserve"> </v>
      </c>
      <c r="BE69" s="484"/>
      <c r="BF69" s="492">
        <f>ROUND(AN69*'O3'!BE69,2)</f>
        <v>0</v>
      </c>
      <c r="BG69" s="492">
        <f>ROUND(AT69*'O3'!BE69,2)</f>
        <v>0</v>
      </c>
      <c r="BH69" s="484">
        <f t="shared" si="7"/>
        <v>0</v>
      </c>
      <c r="BI69" s="484">
        <f>BM69-IF('O3'!BS69&lt;&gt;0,IF('O3'!BS69="C",BA69,0),ROUND(BA69*$BM$11,2))</f>
        <v>0</v>
      </c>
      <c r="BJ69" s="484">
        <f>BN69-IF('O3'!BS69="CF",BA69,0)</f>
        <v>0</v>
      </c>
      <c r="BK69" s="484">
        <f>BO69-IF('O3'!BS69="F",BA69,0)</f>
        <v>0</v>
      </c>
      <c r="BL69" s="484">
        <f t="shared" si="8"/>
        <v>0</v>
      </c>
      <c r="BM69" s="484">
        <f>IF('O3'!BS69&lt;&gt;0,IF('O3'!BS69="C",BG69,0),ROUND(BG69*$BM$11,2))</f>
        <v>0</v>
      </c>
      <c r="BN69" s="484">
        <f>IF('O3'!BS69="CF",BG69,0)</f>
        <v>0</v>
      </c>
      <c r="BO69" s="484">
        <f>IF('O3'!BS69="F",BG69,0)</f>
        <v>0</v>
      </c>
      <c r="BP69" s="571">
        <v>58</v>
      </c>
      <c r="BQ69" s="573"/>
      <c r="BR69" s="560"/>
      <c r="BS69" s="561">
        <f t="shared" si="56"/>
        <v>0</v>
      </c>
      <c r="BT69" s="561">
        <f t="shared" si="57"/>
        <v>0</v>
      </c>
      <c r="BU69" s="561">
        <f t="shared" si="57"/>
        <v>0</v>
      </c>
      <c r="BV69" s="561">
        <f t="shared" si="57"/>
        <v>0</v>
      </c>
      <c r="BW69" s="561">
        <f t="shared" si="57"/>
        <v>0</v>
      </c>
      <c r="BX69" s="561">
        <f t="shared" si="57"/>
        <v>0</v>
      </c>
      <c r="BY69" s="561">
        <f t="shared" si="57"/>
        <v>0</v>
      </c>
      <c r="BZ69" s="561">
        <f t="shared" si="57"/>
        <v>0</v>
      </c>
      <c r="CA69" s="561">
        <f t="shared" si="57"/>
        <v>0</v>
      </c>
      <c r="CB69" s="561">
        <f t="shared" si="57"/>
        <v>0</v>
      </c>
      <c r="CC69" s="561">
        <f t="shared" si="57"/>
        <v>0</v>
      </c>
      <c r="CD69" s="561">
        <f t="shared" si="57"/>
        <v>0</v>
      </c>
      <c r="CE69" s="561">
        <f t="shared" si="57"/>
        <v>0</v>
      </c>
      <c r="CF69" s="561">
        <f t="shared" si="57"/>
        <v>0</v>
      </c>
      <c r="CG69" s="561">
        <f t="shared" si="57"/>
        <v>0</v>
      </c>
      <c r="CH69" s="561">
        <f t="shared" si="57"/>
        <v>0</v>
      </c>
      <c r="CI69" s="561">
        <f t="shared" si="57"/>
        <v>0</v>
      </c>
      <c r="CJ69" s="561">
        <f t="shared" si="57"/>
        <v>0</v>
      </c>
      <c r="CK69" s="561">
        <f t="shared" si="57"/>
        <v>0</v>
      </c>
      <c r="CL69" s="561">
        <f t="shared" si="57"/>
        <v>0</v>
      </c>
      <c r="CM69" s="561">
        <f t="shared" si="57"/>
        <v>0</v>
      </c>
      <c r="CN69" s="561">
        <f t="shared" si="57"/>
        <v>0</v>
      </c>
      <c r="CO69" s="561">
        <f t="shared" si="57"/>
        <v>0</v>
      </c>
      <c r="CP69" s="561">
        <f t="shared" si="57"/>
        <v>0</v>
      </c>
      <c r="CQ69" s="561">
        <f t="shared" si="57"/>
        <v>0</v>
      </c>
      <c r="CR69" s="561">
        <f t="shared" si="57"/>
        <v>0</v>
      </c>
      <c r="CS69" s="561">
        <f t="shared" si="57"/>
        <v>0</v>
      </c>
      <c r="CT69" s="561">
        <f t="shared" si="57"/>
        <v>0</v>
      </c>
      <c r="CU69" s="561">
        <f t="shared" si="57"/>
        <v>0</v>
      </c>
      <c r="CV69" s="561">
        <f t="shared" si="57"/>
        <v>0</v>
      </c>
      <c r="CW69" s="561">
        <f t="shared" si="57"/>
        <v>0</v>
      </c>
      <c r="CX69" s="561">
        <f t="shared" si="57"/>
        <v>0</v>
      </c>
      <c r="CY69" s="561">
        <f t="shared" si="57"/>
        <v>0</v>
      </c>
      <c r="CZ69" s="561">
        <f t="shared" si="57"/>
        <v>0</v>
      </c>
      <c r="DA69" s="561">
        <f t="shared" si="57"/>
        <v>0</v>
      </c>
      <c r="DC69" s="562">
        <f t="shared" si="14"/>
        <v>0</v>
      </c>
      <c r="DD69" s="562">
        <f t="shared" si="41"/>
        <v>0</v>
      </c>
      <c r="DE69" s="562">
        <f t="shared" si="42"/>
        <v>0</v>
      </c>
      <c r="DF69" s="562">
        <f t="shared" si="43"/>
        <v>0</v>
      </c>
      <c r="DG69" s="562">
        <f t="shared" si="44"/>
        <v>0</v>
      </c>
      <c r="DH69" s="562">
        <f t="shared" si="45"/>
        <v>0</v>
      </c>
      <c r="DI69" s="562">
        <f t="shared" si="46"/>
        <v>0</v>
      </c>
      <c r="DJ69" s="562">
        <f t="shared" si="47"/>
        <v>0</v>
      </c>
      <c r="DK69" s="562">
        <f t="shared" si="48"/>
        <v>0</v>
      </c>
      <c r="DL69" s="562">
        <f t="shared" si="49"/>
        <v>0</v>
      </c>
      <c r="DM69" s="562">
        <f t="shared" si="50"/>
        <v>0</v>
      </c>
      <c r="DN69" s="562">
        <f t="shared" si="16"/>
        <v>0</v>
      </c>
      <c r="DO69" s="562">
        <f t="shared" si="17"/>
        <v>0</v>
      </c>
      <c r="DP69" s="562">
        <f t="shared" si="18"/>
        <v>0</v>
      </c>
      <c r="DQ69" s="562">
        <f t="shared" si="19"/>
        <v>0</v>
      </c>
      <c r="DR69" s="562">
        <f t="shared" si="20"/>
        <v>0</v>
      </c>
      <c r="DS69" s="562">
        <f t="shared" si="21"/>
        <v>0</v>
      </c>
      <c r="DT69" s="562">
        <f t="shared" si="22"/>
        <v>0</v>
      </c>
      <c r="DU69" s="562">
        <f t="shared" si="23"/>
        <v>0</v>
      </c>
      <c r="DV69" s="562">
        <f t="shared" si="24"/>
        <v>0</v>
      </c>
      <c r="DW69" s="562">
        <f t="shared" si="25"/>
        <v>0</v>
      </c>
      <c r="DX69" s="562">
        <f t="shared" si="26"/>
        <v>0</v>
      </c>
      <c r="DY69" s="562">
        <f t="shared" si="27"/>
        <v>0</v>
      </c>
      <c r="DZ69" s="562">
        <f t="shared" si="28"/>
        <v>0</v>
      </c>
      <c r="EA69" s="562">
        <f t="shared" si="29"/>
        <v>0</v>
      </c>
      <c r="EB69" s="562">
        <f t="shared" si="30"/>
        <v>0</v>
      </c>
      <c r="EC69" s="562">
        <f t="shared" si="31"/>
        <v>0</v>
      </c>
      <c r="ED69" s="562">
        <f t="shared" si="32"/>
        <v>0</v>
      </c>
      <c r="EE69" s="562">
        <f t="shared" si="33"/>
        <v>0</v>
      </c>
      <c r="EF69" s="562">
        <f t="shared" si="34"/>
        <v>0</v>
      </c>
      <c r="EG69" s="562">
        <f t="shared" si="35"/>
        <v>0</v>
      </c>
      <c r="EH69" s="562">
        <f t="shared" si="36"/>
        <v>0</v>
      </c>
      <c r="EI69" s="562">
        <f t="shared" si="37"/>
        <v>0</v>
      </c>
      <c r="EJ69" s="562">
        <f t="shared" si="38"/>
        <v>0</v>
      </c>
      <c r="EK69" s="562">
        <f t="shared" si="39"/>
        <v>0</v>
      </c>
      <c r="EL69" s="562">
        <f t="shared" si="40"/>
        <v>0</v>
      </c>
    </row>
    <row r="70" spans="2:142" ht="9.9499999999999993" customHeight="1">
      <c r="B70" s="750">
        <f>'O3'!B70</f>
        <v>0</v>
      </c>
      <c r="C70" s="751"/>
      <c r="D70" s="751"/>
      <c r="E70" s="751"/>
      <c r="F70" s="751"/>
      <c r="G70" s="872">
        <f>'O3'!G70</f>
        <v>0</v>
      </c>
      <c r="H70" s="872"/>
      <c r="I70" s="872"/>
      <c r="J70" s="872"/>
      <c r="K70" s="872"/>
      <c r="L70" s="872"/>
      <c r="M70" s="872"/>
      <c r="N70" s="872"/>
      <c r="O70" s="872"/>
      <c r="P70" s="872"/>
      <c r="Q70" s="872"/>
      <c r="R70" s="872"/>
      <c r="S70" s="872"/>
      <c r="T70" s="872"/>
      <c r="U70" s="872"/>
      <c r="V70" s="872"/>
      <c r="W70" s="872"/>
      <c r="X70" s="872"/>
      <c r="Y70" s="872"/>
      <c r="Z70" s="872"/>
      <c r="AA70" s="872"/>
      <c r="AB70" s="872"/>
      <c r="AC70" s="755">
        <f>'O3'!AC70</f>
        <v>0</v>
      </c>
      <c r="AD70" s="755"/>
      <c r="AE70" s="755"/>
      <c r="AF70" s="755"/>
      <c r="AG70" s="755"/>
      <c r="AH70" s="895">
        <f>'O3'!AZ70</f>
        <v>0</v>
      </c>
      <c r="AI70" s="895"/>
      <c r="AJ70" s="895"/>
      <c r="AK70" s="895"/>
      <c r="AL70" s="895"/>
      <c r="AM70" s="895"/>
      <c r="AN70" s="782">
        <f t="shared" si="3"/>
        <v>0</v>
      </c>
      <c r="AO70" s="782"/>
      <c r="AP70" s="782"/>
      <c r="AQ70" s="782"/>
      <c r="AR70" s="782"/>
      <c r="AS70" s="782"/>
      <c r="AT70" s="782">
        <f t="shared" si="4"/>
        <v>0</v>
      </c>
      <c r="AU70" s="782"/>
      <c r="AV70" s="782"/>
      <c r="AW70" s="782"/>
      <c r="AX70" s="782"/>
      <c r="AY70" s="881"/>
      <c r="AZ70" s="574"/>
      <c r="BA70" s="492">
        <f t="shared" si="11"/>
        <v>0</v>
      </c>
      <c r="BB70" s="492">
        <f t="shared" si="12"/>
        <v>2</v>
      </c>
      <c r="BC70" s="492" t="str">
        <f t="shared" si="5"/>
        <v/>
      </c>
      <c r="BD70" s="492" t="str">
        <f t="shared" si="6"/>
        <v xml:space="preserve"> </v>
      </c>
      <c r="BE70" s="484"/>
      <c r="BF70" s="492">
        <f>ROUND(AN70*'O3'!BE70,2)</f>
        <v>0</v>
      </c>
      <c r="BG70" s="492">
        <f>ROUND(AT70*'O3'!BE70,2)</f>
        <v>0</v>
      </c>
      <c r="BH70" s="484">
        <f t="shared" si="7"/>
        <v>0</v>
      </c>
      <c r="BI70" s="484">
        <f>BM70-IF('O3'!BS70&lt;&gt;0,IF('O3'!BS70="C",BA70,0),ROUND(BA70*$BM$11,2))</f>
        <v>0</v>
      </c>
      <c r="BJ70" s="484">
        <f>BN70-IF('O3'!BS70="CF",BA70,0)</f>
        <v>0</v>
      </c>
      <c r="BK70" s="484">
        <f>BO70-IF('O3'!BS70="F",BA70,0)</f>
        <v>0</v>
      </c>
      <c r="BL70" s="484">
        <f t="shared" si="8"/>
        <v>0</v>
      </c>
      <c r="BM70" s="484">
        <f>IF('O3'!BS70&lt;&gt;0,IF('O3'!BS70="C",BG70,0),ROUND(BG70*$BM$11,2))</f>
        <v>0</v>
      </c>
      <c r="BN70" s="484">
        <f>IF('O3'!BS70="CF",BG70,0)</f>
        <v>0</v>
      </c>
      <c r="BO70" s="484">
        <f>IF('O3'!BS70="F",BG70,0)</f>
        <v>0</v>
      </c>
      <c r="BP70" s="572">
        <v>59</v>
      </c>
      <c r="BQ70" s="573"/>
      <c r="BR70" s="560"/>
      <c r="BS70" s="561">
        <f t="shared" si="56"/>
        <v>0</v>
      </c>
      <c r="BT70" s="561">
        <f t="shared" si="57"/>
        <v>0</v>
      </c>
      <c r="BU70" s="561">
        <f t="shared" si="57"/>
        <v>0</v>
      </c>
      <c r="BV70" s="561">
        <f t="shared" si="57"/>
        <v>0</v>
      </c>
      <c r="BW70" s="561">
        <f t="shared" si="57"/>
        <v>0</v>
      </c>
      <c r="BX70" s="561">
        <f t="shared" si="57"/>
        <v>0</v>
      </c>
      <c r="BY70" s="561">
        <f t="shared" si="57"/>
        <v>0</v>
      </c>
      <c r="BZ70" s="561">
        <f t="shared" si="57"/>
        <v>0</v>
      </c>
      <c r="CA70" s="561">
        <f t="shared" si="57"/>
        <v>0</v>
      </c>
      <c r="CB70" s="561">
        <f t="shared" si="57"/>
        <v>0</v>
      </c>
      <c r="CC70" s="561">
        <f t="shared" si="57"/>
        <v>0</v>
      </c>
      <c r="CD70" s="561">
        <f t="shared" si="57"/>
        <v>0</v>
      </c>
      <c r="CE70" s="561">
        <f t="shared" si="57"/>
        <v>0</v>
      </c>
      <c r="CF70" s="561">
        <f t="shared" si="57"/>
        <v>0</v>
      </c>
      <c r="CG70" s="561">
        <f t="shared" si="57"/>
        <v>0</v>
      </c>
      <c r="CH70" s="561">
        <f t="shared" si="57"/>
        <v>0</v>
      </c>
      <c r="CI70" s="561">
        <f t="shared" si="57"/>
        <v>0</v>
      </c>
      <c r="CJ70" s="561">
        <f t="shared" si="57"/>
        <v>0</v>
      </c>
      <c r="CK70" s="561">
        <f t="shared" si="57"/>
        <v>0</v>
      </c>
      <c r="CL70" s="561">
        <f t="shared" si="57"/>
        <v>0</v>
      </c>
      <c r="CM70" s="561">
        <f t="shared" si="57"/>
        <v>0</v>
      </c>
      <c r="CN70" s="561">
        <f t="shared" si="57"/>
        <v>0</v>
      </c>
      <c r="CO70" s="561">
        <f t="shared" si="57"/>
        <v>0</v>
      </c>
      <c r="CP70" s="561">
        <f t="shared" si="57"/>
        <v>0</v>
      </c>
      <c r="CQ70" s="561">
        <f t="shared" si="57"/>
        <v>0</v>
      </c>
      <c r="CR70" s="561">
        <f t="shared" si="57"/>
        <v>0</v>
      </c>
      <c r="CS70" s="561">
        <f t="shared" si="57"/>
        <v>0</v>
      </c>
      <c r="CT70" s="561">
        <f t="shared" si="57"/>
        <v>0</v>
      </c>
      <c r="CU70" s="561">
        <f t="shared" si="57"/>
        <v>0</v>
      </c>
      <c r="CV70" s="561">
        <f t="shared" si="57"/>
        <v>0</v>
      </c>
      <c r="CW70" s="561">
        <f t="shared" si="57"/>
        <v>0</v>
      </c>
      <c r="CX70" s="561">
        <f t="shared" si="57"/>
        <v>0</v>
      </c>
      <c r="CY70" s="561">
        <f t="shared" si="57"/>
        <v>0</v>
      </c>
      <c r="CZ70" s="561">
        <f t="shared" si="57"/>
        <v>0</v>
      </c>
      <c r="DA70" s="561">
        <f t="shared" si="57"/>
        <v>0</v>
      </c>
      <c r="DC70" s="562">
        <f t="shared" si="14"/>
        <v>0</v>
      </c>
      <c r="DD70" s="562">
        <f t="shared" si="41"/>
        <v>0</v>
      </c>
      <c r="DE70" s="562">
        <f t="shared" si="42"/>
        <v>0</v>
      </c>
      <c r="DF70" s="562">
        <f t="shared" si="43"/>
        <v>0</v>
      </c>
      <c r="DG70" s="562">
        <f t="shared" si="44"/>
        <v>0</v>
      </c>
      <c r="DH70" s="562">
        <f t="shared" si="45"/>
        <v>0</v>
      </c>
      <c r="DI70" s="562">
        <f t="shared" si="46"/>
        <v>0</v>
      </c>
      <c r="DJ70" s="562">
        <f t="shared" si="47"/>
        <v>0</v>
      </c>
      <c r="DK70" s="562">
        <f t="shared" si="48"/>
        <v>0</v>
      </c>
      <c r="DL70" s="562">
        <f t="shared" si="49"/>
        <v>0</v>
      </c>
      <c r="DM70" s="562">
        <f t="shared" si="50"/>
        <v>0</v>
      </c>
      <c r="DN70" s="562">
        <f t="shared" si="16"/>
        <v>0</v>
      </c>
      <c r="DO70" s="562">
        <f t="shared" si="17"/>
        <v>0</v>
      </c>
      <c r="DP70" s="562">
        <f t="shared" si="18"/>
        <v>0</v>
      </c>
      <c r="DQ70" s="562">
        <f t="shared" si="19"/>
        <v>0</v>
      </c>
      <c r="DR70" s="562">
        <f t="shared" si="20"/>
        <v>0</v>
      </c>
      <c r="DS70" s="562">
        <f t="shared" si="21"/>
        <v>0</v>
      </c>
      <c r="DT70" s="562">
        <f t="shared" si="22"/>
        <v>0</v>
      </c>
      <c r="DU70" s="562">
        <f t="shared" si="23"/>
        <v>0</v>
      </c>
      <c r="DV70" s="562">
        <f t="shared" si="24"/>
        <v>0</v>
      </c>
      <c r="DW70" s="562">
        <f t="shared" si="25"/>
        <v>0</v>
      </c>
      <c r="DX70" s="562">
        <f t="shared" si="26"/>
        <v>0</v>
      </c>
      <c r="DY70" s="562">
        <f t="shared" si="27"/>
        <v>0</v>
      </c>
      <c r="DZ70" s="562">
        <f t="shared" si="28"/>
        <v>0</v>
      </c>
      <c r="EA70" s="562">
        <f t="shared" si="29"/>
        <v>0</v>
      </c>
      <c r="EB70" s="562">
        <f t="shared" si="30"/>
        <v>0</v>
      </c>
      <c r="EC70" s="562">
        <f t="shared" si="31"/>
        <v>0</v>
      </c>
      <c r="ED70" s="562">
        <f t="shared" si="32"/>
        <v>0</v>
      </c>
      <c r="EE70" s="562">
        <f t="shared" si="33"/>
        <v>0</v>
      </c>
      <c r="EF70" s="562">
        <f t="shared" si="34"/>
        <v>0</v>
      </c>
      <c r="EG70" s="562">
        <f t="shared" si="35"/>
        <v>0</v>
      </c>
      <c r="EH70" s="562">
        <f t="shared" si="36"/>
        <v>0</v>
      </c>
      <c r="EI70" s="562">
        <f t="shared" si="37"/>
        <v>0</v>
      </c>
      <c r="EJ70" s="562">
        <f t="shared" si="38"/>
        <v>0</v>
      </c>
      <c r="EK70" s="562">
        <f t="shared" si="39"/>
        <v>0</v>
      </c>
      <c r="EL70" s="562">
        <f t="shared" si="40"/>
        <v>0</v>
      </c>
    </row>
    <row r="71" spans="2:142" ht="9.9499999999999993" customHeight="1">
      <c r="B71" s="750">
        <f>'O3'!B71</f>
        <v>0</v>
      </c>
      <c r="C71" s="751"/>
      <c r="D71" s="751"/>
      <c r="E71" s="751"/>
      <c r="F71" s="751"/>
      <c r="G71" s="872">
        <f>'O3'!G71</f>
        <v>0</v>
      </c>
      <c r="H71" s="872"/>
      <c r="I71" s="872"/>
      <c r="J71" s="872"/>
      <c r="K71" s="872"/>
      <c r="L71" s="872"/>
      <c r="M71" s="872"/>
      <c r="N71" s="872"/>
      <c r="O71" s="872"/>
      <c r="P71" s="872"/>
      <c r="Q71" s="872"/>
      <c r="R71" s="872"/>
      <c r="S71" s="872"/>
      <c r="T71" s="872"/>
      <c r="U71" s="872"/>
      <c r="V71" s="872"/>
      <c r="W71" s="872"/>
      <c r="X71" s="872"/>
      <c r="Y71" s="872"/>
      <c r="Z71" s="872"/>
      <c r="AA71" s="872"/>
      <c r="AB71" s="872"/>
      <c r="AC71" s="755">
        <f>'O3'!AC71</f>
        <v>0</v>
      </c>
      <c r="AD71" s="755"/>
      <c r="AE71" s="755"/>
      <c r="AF71" s="755"/>
      <c r="AG71" s="755"/>
      <c r="AH71" s="895">
        <f>'O3'!AZ71</f>
        <v>0</v>
      </c>
      <c r="AI71" s="895"/>
      <c r="AJ71" s="895"/>
      <c r="AK71" s="895"/>
      <c r="AL71" s="895"/>
      <c r="AM71" s="895"/>
      <c r="AN71" s="782">
        <f t="shared" si="3"/>
        <v>0</v>
      </c>
      <c r="AO71" s="782"/>
      <c r="AP71" s="782"/>
      <c r="AQ71" s="782"/>
      <c r="AR71" s="782"/>
      <c r="AS71" s="782"/>
      <c r="AT71" s="782">
        <f t="shared" si="4"/>
        <v>0</v>
      </c>
      <c r="AU71" s="782"/>
      <c r="AV71" s="782"/>
      <c r="AW71" s="782"/>
      <c r="AX71" s="782"/>
      <c r="AY71" s="881"/>
      <c r="AZ71" s="574"/>
      <c r="BA71" s="492">
        <f t="shared" si="11"/>
        <v>0</v>
      </c>
      <c r="BB71" s="492">
        <f t="shared" si="12"/>
        <v>2</v>
      </c>
      <c r="BC71" s="492" t="str">
        <f t="shared" si="5"/>
        <v/>
      </c>
      <c r="BD71" s="492" t="str">
        <f t="shared" si="6"/>
        <v xml:space="preserve"> </v>
      </c>
      <c r="BE71" s="484"/>
      <c r="BF71" s="492">
        <f>ROUND(AN71*'O3'!BE71,2)</f>
        <v>0</v>
      </c>
      <c r="BG71" s="492">
        <f>ROUND(AT71*'O3'!BE71,2)</f>
        <v>0</v>
      </c>
      <c r="BH71" s="484">
        <f t="shared" si="7"/>
        <v>0</v>
      </c>
      <c r="BI71" s="484">
        <f>BM71-IF('O3'!BS71&lt;&gt;0,IF('O3'!BS71="C",BA71,0),ROUND(BA71*$BM$11,2))</f>
        <v>0</v>
      </c>
      <c r="BJ71" s="484">
        <f>BN71-IF('O3'!BS71="CF",BA71,0)</f>
        <v>0</v>
      </c>
      <c r="BK71" s="484">
        <f>BO71-IF('O3'!BS71="F",BA71,0)</f>
        <v>0</v>
      </c>
      <c r="BL71" s="484">
        <f t="shared" si="8"/>
        <v>0</v>
      </c>
      <c r="BM71" s="484">
        <f>IF('O3'!BS71&lt;&gt;0,IF('O3'!BS71="C",BG71,0),ROUND(BG71*$BM$11,2))</f>
        <v>0</v>
      </c>
      <c r="BN71" s="484">
        <f>IF('O3'!BS71="CF",BG71,0)</f>
        <v>0</v>
      </c>
      <c r="BO71" s="484">
        <f>IF('O3'!BS71="F",BG71,0)</f>
        <v>0</v>
      </c>
      <c r="BP71" s="571">
        <v>60</v>
      </c>
      <c r="BQ71" s="573"/>
      <c r="BR71" s="560"/>
      <c r="BS71" s="561">
        <f t="shared" si="56"/>
        <v>0</v>
      </c>
      <c r="BT71" s="561">
        <f t="shared" si="57"/>
        <v>0</v>
      </c>
      <c r="BU71" s="561">
        <f t="shared" si="57"/>
        <v>0</v>
      </c>
      <c r="BV71" s="561">
        <f t="shared" si="57"/>
        <v>0</v>
      </c>
      <c r="BW71" s="561">
        <f t="shared" si="57"/>
        <v>0</v>
      </c>
      <c r="BX71" s="561">
        <f t="shared" si="57"/>
        <v>0</v>
      </c>
      <c r="BY71" s="561">
        <f t="shared" si="57"/>
        <v>0</v>
      </c>
      <c r="BZ71" s="561">
        <f t="shared" si="57"/>
        <v>0</v>
      </c>
      <c r="CA71" s="561">
        <f t="shared" si="57"/>
        <v>0</v>
      </c>
      <c r="CB71" s="561">
        <f t="shared" si="57"/>
        <v>0</v>
      </c>
      <c r="CC71" s="561">
        <f t="shared" si="57"/>
        <v>0</v>
      </c>
      <c r="CD71" s="561">
        <f t="shared" si="57"/>
        <v>0</v>
      </c>
      <c r="CE71" s="561">
        <f t="shared" si="57"/>
        <v>0</v>
      </c>
      <c r="CF71" s="561">
        <f t="shared" si="57"/>
        <v>0</v>
      </c>
      <c r="CG71" s="561">
        <f t="shared" si="57"/>
        <v>0</v>
      </c>
      <c r="CH71" s="561">
        <f t="shared" si="57"/>
        <v>0</v>
      </c>
      <c r="CI71" s="561">
        <f t="shared" si="57"/>
        <v>0</v>
      </c>
      <c r="CJ71" s="561">
        <f t="shared" si="57"/>
        <v>0</v>
      </c>
      <c r="CK71" s="561">
        <f t="shared" si="57"/>
        <v>0</v>
      </c>
      <c r="CL71" s="561">
        <f t="shared" si="57"/>
        <v>0</v>
      </c>
      <c r="CM71" s="561">
        <f t="shared" si="57"/>
        <v>0</v>
      </c>
      <c r="CN71" s="561">
        <f t="shared" si="57"/>
        <v>0</v>
      </c>
      <c r="CO71" s="561">
        <f t="shared" si="57"/>
        <v>0</v>
      </c>
      <c r="CP71" s="561">
        <f t="shared" si="57"/>
        <v>0</v>
      </c>
      <c r="CQ71" s="561">
        <f t="shared" si="57"/>
        <v>0</v>
      </c>
      <c r="CR71" s="561">
        <f t="shared" si="57"/>
        <v>0</v>
      </c>
      <c r="CS71" s="561">
        <f t="shared" si="57"/>
        <v>0</v>
      </c>
      <c r="CT71" s="561">
        <f t="shared" si="57"/>
        <v>0</v>
      </c>
      <c r="CU71" s="561">
        <f t="shared" si="57"/>
        <v>0</v>
      </c>
      <c r="CV71" s="561">
        <f t="shared" si="57"/>
        <v>0</v>
      </c>
      <c r="CW71" s="561">
        <f t="shared" si="57"/>
        <v>0</v>
      </c>
      <c r="CX71" s="561">
        <f t="shared" si="57"/>
        <v>0</v>
      </c>
      <c r="CY71" s="561">
        <f t="shared" si="57"/>
        <v>0</v>
      </c>
      <c r="CZ71" s="561">
        <f t="shared" si="57"/>
        <v>0</v>
      </c>
      <c r="DA71" s="561">
        <f t="shared" si="57"/>
        <v>0</v>
      </c>
      <c r="DC71" s="562">
        <f t="shared" si="14"/>
        <v>0</v>
      </c>
      <c r="DD71" s="562">
        <f t="shared" si="41"/>
        <v>0</v>
      </c>
      <c r="DE71" s="562">
        <f t="shared" si="42"/>
        <v>0</v>
      </c>
      <c r="DF71" s="562">
        <f t="shared" si="43"/>
        <v>0</v>
      </c>
      <c r="DG71" s="562">
        <f t="shared" si="44"/>
        <v>0</v>
      </c>
      <c r="DH71" s="562">
        <f t="shared" si="45"/>
        <v>0</v>
      </c>
      <c r="DI71" s="562">
        <f t="shared" si="46"/>
        <v>0</v>
      </c>
      <c r="DJ71" s="562">
        <f t="shared" si="47"/>
        <v>0</v>
      </c>
      <c r="DK71" s="562">
        <f t="shared" si="48"/>
        <v>0</v>
      </c>
      <c r="DL71" s="562">
        <f t="shared" si="49"/>
        <v>0</v>
      </c>
      <c r="DM71" s="562">
        <f t="shared" si="50"/>
        <v>0</v>
      </c>
      <c r="DN71" s="562">
        <f t="shared" si="16"/>
        <v>0</v>
      </c>
      <c r="DO71" s="562">
        <f t="shared" si="17"/>
        <v>0</v>
      </c>
      <c r="DP71" s="562">
        <f t="shared" si="18"/>
        <v>0</v>
      </c>
      <c r="DQ71" s="562">
        <f t="shared" si="19"/>
        <v>0</v>
      </c>
      <c r="DR71" s="562">
        <f t="shared" si="20"/>
        <v>0</v>
      </c>
      <c r="DS71" s="562">
        <f t="shared" si="21"/>
        <v>0</v>
      </c>
      <c r="DT71" s="562">
        <f t="shared" si="22"/>
        <v>0</v>
      </c>
      <c r="DU71" s="562">
        <f t="shared" si="23"/>
        <v>0</v>
      </c>
      <c r="DV71" s="562">
        <f t="shared" si="24"/>
        <v>0</v>
      </c>
      <c r="DW71" s="562">
        <f t="shared" si="25"/>
        <v>0</v>
      </c>
      <c r="DX71" s="562">
        <f t="shared" si="26"/>
        <v>0</v>
      </c>
      <c r="DY71" s="562">
        <f t="shared" si="27"/>
        <v>0</v>
      </c>
      <c r="DZ71" s="562">
        <f t="shared" si="28"/>
        <v>0</v>
      </c>
      <c r="EA71" s="562">
        <f t="shared" si="29"/>
        <v>0</v>
      </c>
      <c r="EB71" s="562">
        <f t="shared" si="30"/>
        <v>0</v>
      </c>
      <c r="EC71" s="562">
        <f t="shared" si="31"/>
        <v>0</v>
      </c>
      <c r="ED71" s="562">
        <f t="shared" si="32"/>
        <v>0</v>
      </c>
      <c r="EE71" s="562">
        <f t="shared" si="33"/>
        <v>0</v>
      </c>
      <c r="EF71" s="562">
        <f t="shared" si="34"/>
        <v>0</v>
      </c>
      <c r="EG71" s="562">
        <f t="shared" si="35"/>
        <v>0</v>
      </c>
      <c r="EH71" s="562">
        <f t="shared" si="36"/>
        <v>0</v>
      </c>
      <c r="EI71" s="562">
        <f t="shared" si="37"/>
        <v>0</v>
      </c>
      <c r="EJ71" s="562">
        <f t="shared" si="38"/>
        <v>0</v>
      </c>
      <c r="EK71" s="562">
        <f t="shared" si="39"/>
        <v>0</v>
      </c>
      <c r="EL71" s="562">
        <f t="shared" si="40"/>
        <v>0</v>
      </c>
    </row>
    <row r="72" spans="2:142" ht="9.9499999999999993" customHeight="1">
      <c r="B72" s="750">
        <f>'O3'!B72</f>
        <v>0</v>
      </c>
      <c r="C72" s="751"/>
      <c r="D72" s="751"/>
      <c r="E72" s="751"/>
      <c r="F72" s="751"/>
      <c r="G72" s="872">
        <f>'O3'!G72</f>
        <v>0</v>
      </c>
      <c r="H72" s="872"/>
      <c r="I72" s="872"/>
      <c r="J72" s="872"/>
      <c r="K72" s="872"/>
      <c r="L72" s="872"/>
      <c r="M72" s="872"/>
      <c r="N72" s="872"/>
      <c r="O72" s="872"/>
      <c r="P72" s="872"/>
      <c r="Q72" s="872"/>
      <c r="R72" s="872"/>
      <c r="S72" s="872"/>
      <c r="T72" s="872"/>
      <c r="U72" s="872"/>
      <c r="V72" s="872"/>
      <c r="W72" s="872"/>
      <c r="X72" s="872"/>
      <c r="Y72" s="872"/>
      <c r="Z72" s="872"/>
      <c r="AA72" s="872"/>
      <c r="AB72" s="872"/>
      <c r="AC72" s="755">
        <f>'O3'!AC72</f>
        <v>0</v>
      </c>
      <c r="AD72" s="755"/>
      <c r="AE72" s="755"/>
      <c r="AF72" s="755"/>
      <c r="AG72" s="755"/>
      <c r="AH72" s="895">
        <f>'O3'!AZ72</f>
        <v>0</v>
      </c>
      <c r="AI72" s="895"/>
      <c r="AJ72" s="895"/>
      <c r="AK72" s="895"/>
      <c r="AL72" s="895"/>
      <c r="AM72" s="895"/>
      <c r="AN72" s="782">
        <f t="shared" si="3"/>
        <v>0</v>
      </c>
      <c r="AO72" s="782"/>
      <c r="AP72" s="782"/>
      <c r="AQ72" s="782"/>
      <c r="AR72" s="782"/>
      <c r="AS72" s="782"/>
      <c r="AT72" s="782">
        <f t="shared" si="4"/>
        <v>0</v>
      </c>
      <c r="AU72" s="782"/>
      <c r="AV72" s="782"/>
      <c r="AW72" s="782"/>
      <c r="AX72" s="782"/>
      <c r="AY72" s="881"/>
      <c r="AZ72" s="574"/>
      <c r="BA72" s="492">
        <f t="shared" si="11"/>
        <v>0</v>
      </c>
      <c r="BB72" s="492">
        <f t="shared" si="12"/>
        <v>2</v>
      </c>
      <c r="BC72" s="492" t="str">
        <f t="shared" si="5"/>
        <v/>
      </c>
      <c r="BD72" s="492" t="str">
        <f t="shared" si="6"/>
        <v xml:space="preserve"> </v>
      </c>
      <c r="BE72" s="484"/>
      <c r="BF72" s="492">
        <f>ROUND(AN72*'O3'!BE72,2)</f>
        <v>0</v>
      </c>
      <c r="BG72" s="492">
        <f>ROUND(AT72*'O3'!BE72,2)</f>
        <v>0</v>
      </c>
      <c r="BH72" s="484">
        <f t="shared" si="7"/>
        <v>0</v>
      </c>
      <c r="BI72" s="484">
        <f>BM72-IF('O3'!BS72&lt;&gt;0,IF('O3'!BS72="C",BA72,0),ROUND(BA72*$BM$11,2))</f>
        <v>0</v>
      </c>
      <c r="BJ72" s="484">
        <f>BN72-IF('O3'!BS72="CF",BA72,0)</f>
        <v>0</v>
      </c>
      <c r="BK72" s="484">
        <f>BO72-IF('O3'!BS72="F",BA72,0)</f>
        <v>0</v>
      </c>
      <c r="BL72" s="484">
        <f t="shared" si="8"/>
        <v>0</v>
      </c>
      <c r="BM72" s="484">
        <f>IF('O3'!BS72&lt;&gt;0,IF('O3'!BS72="C",BG72,0),ROUND(BG72*$BM$11,2))</f>
        <v>0</v>
      </c>
      <c r="BN72" s="484">
        <f>IF('O3'!BS72="CF",BG72,0)</f>
        <v>0</v>
      </c>
      <c r="BO72" s="484">
        <f>IF('O3'!BS72="F",BG72,0)</f>
        <v>0</v>
      </c>
      <c r="BP72" s="572">
        <v>61</v>
      </c>
      <c r="BQ72" s="573"/>
      <c r="BR72" s="560"/>
      <c r="BS72" s="561">
        <f t="shared" si="56"/>
        <v>0</v>
      </c>
      <c r="BT72" s="561">
        <f t="shared" si="57"/>
        <v>0</v>
      </c>
      <c r="BU72" s="561">
        <f t="shared" si="57"/>
        <v>0</v>
      </c>
      <c r="BV72" s="561">
        <f t="shared" si="57"/>
        <v>0</v>
      </c>
      <c r="BW72" s="561">
        <f t="shared" si="57"/>
        <v>0</v>
      </c>
      <c r="BX72" s="561">
        <f t="shared" si="57"/>
        <v>0</v>
      </c>
      <c r="BY72" s="561">
        <f t="shared" si="57"/>
        <v>0</v>
      </c>
      <c r="BZ72" s="561">
        <f t="shared" si="57"/>
        <v>0</v>
      </c>
      <c r="CA72" s="561">
        <f t="shared" si="57"/>
        <v>0</v>
      </c>
      <c r="CB72" s="561">
        <f t="shared" si="57"/>
        <v>0</v>
      </c>
      <c r="CC72" s="561">
        <f t="shared" si="57"/>
        <v>0</v>
      </c>
      <c r="CD72" s="561">
        <f t="shared" si="57"/>
        <v>0</v>
      </c>
      <c r="CE72" s="561">
        <f t="shared" si="57"/>
        <v>0</v>
      </c>
      <c r="CF72" s="561">
        <f t="shared" si="57"/>
        <v>0</v>
      </c>
      <c r="CG72" s="561">
        <f t="shared" si="57"/>
        <v>0</v>
      </c>
      <c r="CH72" s="561">
        <f t="shared" si="57"/>
        <v>0</v>
      </c>
      <c r="CI72" s="561">
        <f t="shared" si="57"/>
        <v>0</v>
      </c>
      <c r="CJ72" s="561">
        <f t="shared" si="57"/>
        <v>0</v>
      </c>
      <c r="CK72" s="561">
        <f t="shared" si="57"/>
        <v>0</v>
      </c>
      <c r="CL72" s="561">
        <f t="shared" si="57"/>
        <v>0</v>
      </c>
      <c r="CM72" s="561">
        <f t="shared" si="57"/>
        <v>0</v>
      </c>
      <c r="CN72" s="561">
        <f t="shared" si="57"/>
        <v>0</v>
      </c>
      <c r="CO72" s="561">
        <f t="shared" si="57"/>
        <v>0</v>
      </c>
      <c r="CP72" s="561">
        <f t="shared" si="57"/>
        <v>0</v>
      </c>
      <c r="CQ72" s="561">
        <f t="shared" si="57"/>
        <v>0</v>
      </c>
      <c r="CR72" s="561">
        <f t="shared" si="57"/>
        <v>0</v>
      </c>
      <c r="CS72" s="561">
        <f t="shared" si="57"/>
        <v>0</v>
      </c>
      <c r="CT72" s="561">
        <f t="shared" si="57"/>
        <v>0</v>
      </c>
      <c r="CU72" s="561">
        <f t="shared" si="57"/>
        <v>0</v>
      </c>
      <c r="CV72" s="561">
        <f t="shared" si="57"/>
        <v>0</v>
      </c>
      <c r="CW72" s="561">
        <f t="shared" si="57"/>
        <v>0</v>
      </c>
      <c r="CX72" s="561">
        <f t="shared" si="57"/>
        <v>0</v>
      </c>
      <c r="CY72" s="561">
        <f t="shared" si="57"/>
        <v>0</v>
      </c>
      <c r="CZ72" s="561">
        <f t="shared" si="57"/>
        <v>0</v>
      </c>
      <c r="DA72" s="561">
        <f t="shared" si="57"/>
        <v>0</v>
      </c>
      <c r="DC72" s="562">
        <f t="shared" si="14"/>
        <v>0</v>
      </c>
      <c r="DD72" s="562">
        <f t="shared" si="41"/>
        <v>0</v>
      </c>
      <c r="DE72" s="562">
        <f t="shared" si="42"/>
        <v>0</v>
      </c>
      <c r="DF72" s="562">
        <f t="shared" si="43"/>
        <v>0</v>
      </c>
      <c r="DG72" s="562">
        <f t="shared" si="44"/>
        <v>0</v>
      </c>
      <c r="DH72" s="562">
        <f t="shared" si="45"/>
        <v>0</v>
      </c>
      <c r="DI72" s="562">
        <f t="shared" si="46"/>
        <v>0</v>
      </c>
      <c r="DJ72" s="562">
        <f t="shared" si="47"/>
        <v>0</v>
      </c>
      <c r="DK72" s="562">
        <f t="shared" si="48"/>
        <v>0</v>
      </c>
      <c r="DL72" s="562">
        <f t="shared" si="49"/>
        <v>0</v>
      </c>
      <c r="DM72" s="562">
        <f t="shared" si="50"/>
        <v>0</v>
      </c>
      <c r="DN72" s="562">
        <f t="shared" si="16"/>
        <v>0</v>
      </c>
      <c r="DO72" s="562">
        <f t="shared" si="17"/>
        <v>0</v>
      </c>
      <c r="DP72" s="562">
        <f t="shared" si="18"/>
        <v>0</v>
      </c>
      <c r="DQ72" s="562">
        <f t="shared" si="19"/>
        <v>0</v>
      </c>
      <c r="DR72" s="562">
        <f t="shared" si="20"/>
        <v>0</v>
      </c>
      <c r="DS72" s="562">
        <f t="shared" si="21"/>
        <v>0</v>
      </c>
      <c r="DT72" s="562">
        <f t="shared" si="22"/>
        <v>0</v>
      </c>
      <c r="DU72" s="562">
        <f t="shared" si="23"/>
        <v>0</v>
      </c>
      <c r="DV72" s="562">
        <f t="shared" si="24"/>
        <v>0</v>
      </c>
      <c r="DW72" s="562">
        <f t="shared" si="25"/>
        <v>0</v>
      </c>
      <c r="DX72" s="562">
        <f t="shared" si="26"/>
        <v>0</v>
      </c>
      <c r="DY72" s="562">
        <f t="shared" si="27"/>
        <v>0</v>
      </c>
      <c r="DZ72" s="562">
        <f t="shared" si="28"/>
        <v>0</v>
      </c>
      <c r="EA72" s="562">
        <f t="shared" si="29"/>
        <v>0</v>
      </c>
      <c r="EB72" s="562">
        <f t="shared" si="30"/>
        <v>0</v>
      </c>
      <c r="EC72" s="562">
        <f t="shared" si="31"/>
        <v>0</v>
      </c>
      <c r="ED72" s="562">
        <f t="shared" si="32"/>
        <v>0</v>
      </c>
      <c r="EE72" s="562">
        <f t="shared" si="33"/>
        <v>0</v>
      </c>
      <c r="EF72" s="562">
        <f t="shared" si="34"/>
        <v>0</v>
      </c>
      <c r="EG72" s="562">
        <f t="shared" si="35"/>
        <v>0</v>
      </c>
      <c r="EH72" s="562">
        <f t="shared" si="36"/>
        <v>0</v>
      </c>
      <c r="EI72" s="562">
        <f t="shared" si="37"/>
        <v>0</v>
      </c>
      <c r="EJ72" s="562">
        <f t="shared" si="38"/>
        <v>0</v>
      </c>
      <c r="EK72" s="562">
        <f t="shared" si="39"/>
        <v>0</v>
      </c>
      <c r="EL72" s="562">
        <f t="shared" si="40"/>
        <v>0</v>
      </c>
    </row>
    <row r="73" spans="2:142" ht="9.9499999999999993" customHeight="1">
      <c r="B73" s="750">
        <f>'O3'!B73</f>
        <v>0</v>
      </c>
      <c r="C73" s="751"/>
      <c r="D73" s="751"/>
      <c r="E73" s="751"/>
      <c r="F73" s="751"/>
      <c r="G73" s="872">
        <f>'O3'!G73</f>
        <v>0</v>
      </c>
      <c r="H73" s="872"/>
      <c r="I73" s="872"/>
      <c r="J73" s="872"/>
      <c r="K73" s="872"/>
      <c r="L73" s="872"/>
      <c r="M73" s="872"/>
      <c r="N73" s="872"/>
      <c r="O73" s="872"/>
      <c r="P73" s="872"/>
      <c r="Q73" s="872"/>
      <c r="R73" s="872"/>
      <c r="S73" s="872"/>
      <c r="T73" s="872"/>
      <c r="U73" s="872"/>
      <c r="V73" s="872"/>
      <c r="W73" s="872"/>
      <c r="X73" s="872"/>
      <c r="Y73" s="872"/>
      <c r="Z73" s="872"/>
      <c r="AA73" s="872"/>
      <c r="AB73" s="872"/>
      <c r="AC73" s="755">
        <f>'O3'!AC73</f>
        <v>0</v>
      </c>
      <c r="AD73" s="755"/>
      <c r="AE73" s="755"/>
      <c r="AF73" s="755"/>
      <c r="AG73" s="755"/>
      <c r="AH73" s="895">
        <f>'O3'!AZ73</f>
        <v>0</v>
      </c>
      <c r="AI73" s="895"/>
      <c r="AJ73" s="895"/>
      <c r="AK73" s="895"/>
      <c r="AL73" s="895"/>
      <c r="AM73" s="895"/>
      <c r="AN73" s="782">
        <f t="shared" si="3"/>
        <v>0</v>
      </c>
      <c r="AO73" s="782"/>
      <c r="AP73" s="782"/>
      <c r="AQ73" s="782"/>
      <c r="AR73" s="782"/>
      <c r="AS73" s="782"/>
      <c r="AT73" s="782">
        <f t="shared" si="4"/>
        <v>0</v>
      </c>
      <c r="AU73" s="782"/>
      <c r="AV73" s="782"/>
      <c r="AW73" s="782"/>
      <c r="AX73" s="782"/>
      <c r="AY73" s="881"/>
      <c r="AZ73" s="574"/>
      <c r="BA73" s="492">
        <f t="shared" si="11"/>
        <v>0</v>
      </c>
      <c r="BB73" s="492">
        <f t="shared" si="12"/>
        <v>2</v>
      </c>
      <c r="BC73" s="492" t="str">
        <f t="shared" si="5"/>
        <v/>
      </c>
      <c r="BD73" s="492" t="str">
        <f t="shared" si="6"/>
        <v xml:space="preserve"> </v>
      </c>
      <c r="BE73" s="484"/>
      <c r="BF73" s="492">
        <f>ROUND(AN73*'O3'!BE73,2)</f>
        <v>0</v>
      </c>
      <c r="BG73" s="492">
        <f>ROUND(AT73*'O3'!BE73,2)</f>
        <v>0</v>
      </c>
      <c r="BH73" s="484">
        <f t="shared" si="7"/>
        <v>0</v>
      </c>
      <c r="BI73" s="484">
        <f>BM73-IF('O3'!BS73&lt;&gt;0,IF('O3'!BS73="C",BA73,0),ROUND(BA73*$BM$11,2))</f>
        <v>0</v>
      </c>
      <c r="BJ73" s="484">
        <f>BN73-IF('O3'!BS73="CF",BA73,0)</f>
        <v>0</v>
      </c>
      <c r="BK73" s="484">
        <f>BO73-IF('O3'!BS73="F",BA73,0)</f>
        <v>0</v>
      </c>
      <c r="BL73" s="484">
        <f t="shared" si="8"/>
        <v>0</v>
      </c>
      <c r="BM73" s="484">
        <f>IF('O3'!BS73&lt;&gt;0,IF('O3'!BS73="C",BG73,0),ROUND(BG73*$BM$11,2))</f>
        <v>0</v>
      </c>
      <c r="BN73" s="484">
        <f>IF('O3'!BS73="CF",BG73,0)</f>
        <v>0</v>
      </c>
      <c r="BO73" s="484">
        <f>IF('O3'!BS73="F",BG73,0)</f>
        <v>0</v>
      </c>
      <c r="BP73" s="571">
        <v>62</v>
      </c>
      <c r="BQ73" s="573"/>
      <c r="BR73" s="560"/>
      <c r="BS73" s="561">
        <f t="shared" si="56"/>
        <v>0</v>
      </c>
      <c r="BT73" s="561">
        <f t="shared" si="57"/>
        <v>0</v>
      </c>
      <c r="BU73" s="561">
        <f t="shared" si="57"/>
        <v>0</v>
      </c>
      <c r="BV73" s="561">
        <f t="shared" si="57"/>
        <v>0</v>
      </c>
      <c r="BW73" s="561">
        <f t="shared" si="57"/>
        <v>0</v>
      </c>
      <c r="BX73" s="561">
        <f t="shared" si="57"/>
        <v>0</v>
      </c>
      <c r="BY73" s="561">
        <f t="shared" si="57"/>
        <v>0</v>
      </c>
      <c r="BZ73" s="561">
        <f t="shared" si="57"/>
        <v>0</v>
      </c>
      <c r="CA73" s="561">
        <f t="shared" si="57"/>
        <v>0</v>
      </c>
      <c r="CB73" s="561">
        <f t="shared" si="57"/>
        <v>0</v>
      </c>
      <c r="CC73" s="561">
        <f t="shared" si="57"/>
        <v>0</v>
      </c>
      <c r="CD73" s="561">
        <f t="shared" si="57"/>
        <v>0</v>
      </c>
      <c r="CE73" s="561">
        <f t="shared" si="57"/>
        <v>0</v>
      </c>
      <c r="CF73" s="561">
        <f t="shared" si="57"/>
        <v>0</v>
      </c>
      <c r="CG73" s="561">
        <f t="shared" si="57"/>
        <v>0</v>
      </c>
      <c r="CH73" s="561">
        <f t="shared" si="57"/>
        <v>0</v>
      </c>
      <c r="CI73" s="561">
        <f t="shared" si="57"/>
        <v>0</v>
      </c>
      <c r="CJ73" s="561">
        <f t="shared" si="57"/>
        <v>0</v>
      </c>
      <c r="CK73" s="561">
        <f t="shared" si="57"/>
        <v>0</v>
      </c>
      <c r="CL73" s="561">
        <f t="shared" si="57"/>
        <v>0</v>
      </c>
      <c r="CM73" s="561">
        <f t="shared" si="57"/>
        <v>0</v>
      </c>
      <c r="CN73" s="561">
        <f t="shared" si="57"/>
        <v>0</v>
      </c>
      <c r="CO73" s="561">
        <f t="shared" si="57"/>
        <v>0</v>
      </c>
      <c r="CP73" s="561">
        <f t="shared" si="57"/>
        <v>0</v>
      </c>
      <c r="CQ73" s="561">
        <f t="shared" si="57"/>
        <v>0</v>
      </c>
      <c r="CR73" s="561">
        <f t="shared" si="57"/>
        <v>0</v>
      </c>
      <c r="CS73" s="561">
        <f t="shared" si="57"/>
        <v>0</v>
      </c>
      <c r="CT73" s="561">
        <f t="shared" si="57"/>
        <v>0</v>
      </c>
      <c r="CU73" s="561">
        <f t="shared" si="57"/>
        <v>0</v>
      </c>
      <c r="CV73" s="561">
        <f t="shared" si="57"/>
        <v>0</v>
      </c>
      <c r="CW73" s="561">
        <f t="shared" si="57"/>
        <v>0</v>
      </c>
      <c r="CX73" s="561">
        <f t="shared" si="57"/>
        <v>0</v>
      </c>
      <c r="CY73" s="561">
        <f t="shared" si="57"/>
        <v>0</v>
      </c>
      <c r="CZ73" s="561">
        <f t="shared" si="57"/>
        <v>0</v>
      </c>
      <c r="DA73" s="561">
        <f t="shared" si="57"/>
        <v>0</v>
      </c>
      <c r="DC73" s="562">
        <f t="shared" si="14"/>
        <v>0</v>
      </c>
      <c r="DD73" s="562">
        <f t="shared" si="41"/>
        <v>0</v>
      </c>
      <c r="DE73" s="562">
        <f t="shared" si="42"/>
        <v>0</v>
      </c>
      <c r="DF73" s="562">
        <f t="shared" si="43"/>
        <v>0</v>
      </c>
      <c r="DG73" s="562">
        <f t="shared" si="44"/>
        <v>0</v>
      </c>
      <c r="DH73" s="562">
        <f t="shared" si="45"/>
        <v>0</v>
      </c>
      <c r="DI73" s="562">
        <f t="shared" si="46"/>
        <v>0</v>
      </c>
      <c r="DJ73" s="562">
        <f t="shared" si="47"/>
        <v>0</v>
      </c>
      <c r="DK73" s="562">
        <f t="shared" si="48"/>
        <v>0</v>
      </c>
      <c r="DL73" s="562">
        <f t="shared" si="49"/>
        <v>0</v>
      </c>
      <c r="DM73" s="562">
        <f t="shared" si="50"/>
        <v>0</v>
      </c>
      <c r="DN73" s="562">
        <f t="shared" si="16"/>
        <v>0</v>
      </c>
      <c r="DO73" s="562">
        <f t="shared" si="17"/>
        <v>0</v>
      </c>
      <c r="DP73" s="562">
        <f t="shared" si="18"/>
        <v>0</v>
      </c>
      <c r="DQ73" s="562">
        <f t="shared" si="19"/>
        <v>0</v>
      </c>
      <c r="DR73" s="562">
        <f t="shared" si="20"/>
        <v>0</v>
      </c>
      <c r="DS73" s="562">
        <f t="shared" si="21"/>
        <v>0</v>
      </c>
      <c r="DT73" s="562">
        <f t="shared" si="22"/>
        <v>0</v>
      </c>
      <c r="DU73" s="562">
        <f t="shared" si="23"/>
        <v>0</v>
      </c>
      <c r="DV73" s="562">
        <f t="shared" si="24"/>
        <v>0</v>
      </c>
      <c r="DW73" s="562">
        <f t="shared" si="25"/>
        <v>0</v>
      </c>
      <c r="DX73" s="562">
        <f t="shared" si="26"/>
        <v>0</v>
      </c>
      <c r="DY73" s="562">
        <f t="shared" si="27"/>
        <v>0</v>
      </c>
      <c r="DZ73" s="562">
        <f t="shared" si="28"/>
        <v>0</v>
      </c>
      <c r="EA73" s="562">
        <f t="shared" si="29"/>
        <v>0</v>
      </c>
      <c r="EB73" s="562">
        <f t="shared" si="30"/>
        <v>0</v>
      </c>
      <c r="EC73" s="562">
        <f t="shared" si="31"/>
        <v>0</v>
      </c>
      <c r="ED73" s="562">
        <f t="shared" si="32"/>
        <v>0</v>
      </c>
      <c r="EE73" s="562">
        <f t="shared" si="33"/>
        <v>0</v>
      </c>
      <c r="EF73" s="562">
        <f t="shared" si="34"/>
        <v>0</v>
      </c>
      <c r="EG73" s="562">
        <f t="shared" si="35"/>
        <v>0</v>
      </c>
      <c r="EH73" s="562">
        <f t="shared" si="36"/>
        <v>0</v>
      </c>
      <c r="EI73" s="562">
        <f t="shared" si="37"/>
        <v>0</v>
      </c>
      <c r="EJ73" s="562">
        <f t="shared" si="38"/>
        <v>0</v>
      </c>
      <c r="EK73" s="562">
        <f t="shared" si="39"/>
        <v>0</v>
      </c>
      <c r="EL73" s="562">
        <f t="shared" si="40"/>
        <v>0</v>
      </c>
    </row>
    <row r="74" spans="2:142" ht="9.9499999999999993" customHeight="1">
      <c r="B74" s="750">
        <f>'O3'!B74</f>
        <v>0</v>
      </c>
      <c r="C74" s="751"/>
      <c r="D74" s="751"/>
      <c r="E74" s="751"/>
      <c r="F74" s="751"/>
      <c r="G74" s="872">
        <f>'O3'!G74</f>
        <v>0</v>
      </c>
      <c r="H74" s="872"/>
      <c r="I74" s="872"/>
      <c r="J74" s="872"/>
      <c r="K74" s="872"/>
      <c r="L74" s="872"/>
      <c r="M74" s="872"/>
      <c r="N74" s="872"/>
      <c r="O74" s="872"/>
      <c r="P74" s="872"/>
      <c r="Q74" s="872"/>
      <c r="R74" s="872"/>
      <c r="S74" s="872"/>
      <c r="T74" s="872"/>
      <c r="U74" s="872"/>
      <c r="V74" s="872"/>
      <c r="W74" s="872"/>
      <c r="X74" s="872"/>
      <c r="Y74" s="872"/>
      <c r="Z74" s="872"/>
      <c r="AA74" s="872"/>
      <c r="AB74" s="872"/>
      <c r="AC74" s="755">
        <f>'O3'!AC74</f>
        <v>0</v>
      </c>
      <c r="AD74" s="755"/>
      <c r="AE74" s="755"/>
      <c r="AF74" s="755"/>
      <c r="AG74" s="755"/>
      <c r="AH74" s="895">
        <f>'O3'!AZ74</f>
        <v>0</v>
      </c>
      <c r="AI74" s="895"/>
      <c r="AJ74" s="895"/>
      <c r="AK74" s="895"/>
      <c r="AL74" s="895"/>
      <c r="AM74" s="895"/>
      <c r="AN74" s="782">
        <f t="shared" si="3"/>
        <v>0</v>
      </c>
      <c r="AO74" s="782"/>
      <c r="AP74" s="782"/>
      <c r="AQ74" s="782"/>
      <c r="AR74" s="782"/>
      <c r="AS74" s="782"/>
      <c r="AT74" s="782">
        <f t="shared" si="4"/>
        <v>0</v>
      </c>
      <c r="AU74" s="782"/>
      <c r="AV74" s="782"/>
      <c r="AW74" s="782"/>
      <c r="AX74" s="782"/>
      <c r="AY74" s="881"/>
      <c r="AZ74" s="574"/>
      <c r="BA74" s="492">
        <f t="shared" si="11"/>
        <v>0</v>
      </c>
      <c r="BB74" s="492">
        <f t="shared" si="12"/>
        <v>2</v>
      </c>
      <c r="BC74" s="492" t="str">
        <f t="shared" si="5"/>
        <v/>
      </c>
      <c r="BD74" s="492" t="str">
        <f t="shared" si="6"/>
        <v xml:space="preserve"> </v>
      </c>
      <c r="BE74" s="484"/>
      <c r="BF74" s="492">
        <f>ROUND(AN74*'O3'!BE74,2)</f>
        <v>0</v>
      </c>
      <c r="BG74" s="492">
        <f>ROUND(AT74*'O3'!BE74,2)</f>
        <v>0</v>
      </c>
      <c r="BH74" s="484">
        <f t="shared" si="7"/>
        <v>0</v>
      </c>
      <c r="BI74" s="484">
        <f>BM74-IF('O3'!BS74&lt;&gt;0,IF('O3'!BS74="C",BA74,0),ROUND(BA74*$BM$11,2))</f>
        <v>0</v>
      </c>
      <c r="BJ74" s="484">
        <f>BN74-IF('O3'!BS74="CF",BA74,0)</f>
        <v>0</v>
      </c>
      <c r="BK74" s="484">
        <f>BO74-IF('O3'!BS74="F",BA74,0)</f>
        <v>0</v>
      </c>
      <c r="BL74" s="484">
        <f t="shared" si="8"/>
        <v>0</v>
      </c>
      <c r="BM74" s="484">
        <f>IF('O3'!BS74&lt;&gt;0,IF('O3'!BS74="C",BG74,0),ROUND(BG74*$BM$11,2))</f>
        <v>0</v>
      </c>
      <c r="BN74" s="484">
        <f>IF('O3'!BS74="CF",BG74,0)</f>
        <v>0</v>
      </c>
      <c r="BO74" s="484">
        <f>IF('O3'!BS74="F",BG74,0)</f>
        <v>0</v>
      </c>
      <c r="BP74" s="572">
        <v>63</v>
      </c>
      <c r="BQ74" s="573"/>
      <c r="BR74" s="560"/>
      <c r="BS74" s="561">
        <f t="shared" si="56"/>
        <v>0</v>
      </c>
      <c r="BT74" s="561">
        <f t="shared" si="57"/>
        <v>0</v>
      </c>
      <c r="BU74" s="561">
        <f t="shared" si="57"/>
        <v>0</v>
      </c>
      <c r="BV74" s="561">
        <f t="shared" si="57"/>
        <v>0</v>
      </c>
      <c r="BW74" s="561">
        <f t="shared" si="57"/>
        <v>0</v>
      </c>
      <c r="BX74" s="561">
        <f t="shared" si="57"/>
        <v>0</v>
      </c>
      <c r="BY74" s="561">
        <f t="shared" si="57"/>
        <v>0</v>
      </c>
      <c r="BZ74" s="561">
        <f t="shared" si="57"/>
        <v>0</v>
      </c>
      <c r="CA74" s="561">
        <f t="shared" si="57"/>
        <v>0</v>
      </c>
      <c r="CB74" s="561">
        <f t="shared" si="57"/>
        <v>0</v>
      </c>
      <c r="CC74" s="561">
        <f t="shared" si="57"/>
        <v>0</v>
      </c>
      <c r="CD74" s="561">
        <f t="shared" si="57"/>
        <v>0</v>
      </c>
      <c r="CE74" s="561">
        <f t="shared" si="57"/>
        <v>0</v>
      </c>
      <c r="CF74" s="561">
        <f t="shared" si="57"/>
        <v>0</v>
      </c>
      <c r="CG74" s="561">
        <f t="shared" si="57"/>
        <v>0</v>
      </c>
      <c r="CH74" s="561">
        <f t="shared" si="57"/>
        <v>0</v>
      </c>
      <c r="CI74" s="561">
        <f t="shared" si="57"/>
        <v>0</v>
      </c>
      <c r="CJ74" s="561">
        <f t="shared" si="57"/>
        <v>0</v>
      </c>
      <c r="CK74" s="561">
        <f t="shared" si="57"/>
        <v>0</v>
      </c>
      <c r="CL74" s="561">
        <f t="shared" si="57"/>
        <v>0</v>
      </c>
      <c r="CM74" s="561">
        <f t="shared" si="57"/>
        <v>0</v>
      </c>
      <c r="CN74" s="561">
        <f t="shared" si="57"/>
        <v>0</v>
      </c>
      <c r="CO74" s="561">
        <f t="shared" si="57"/>
        <v>0</v>
      </c>
      <c r="CP74" s="561">
        <f t="shared" si="57"/>
        <v>0</v>
      </c>
      <c r="CQ74" s="561">
        <f t="shared" si="57"/>
        <v>0</v>
      </c>
      <c r="CR74" s="561">
        <f t="shared" si="57"/>
        <v>0</v>
      </c>
      <c r="CS74" s="561">
        <f t="shared" si="57"/>
        <v>0</v>
      </c>
      <c r="CT74" s="561">
        <f t="shared" si="57"/>
        <v>0</v>
      </c>
      <c r="CU74" s="561">
        <f t="shared" si="57"/>
        <v>0</v>
      </c>
      <c r="CV74" s="561">
        <f t="shared" si="57"/>
        <v>0</v>
      </c>
      <c r="CW74" s="561">
        <f t="shared" si="57"/>
        <v>0</v>
      </c>
      <c r="CX74" s="561">
        <f t="shared" si="57"/>
        <v>0</v>
      </c>
      <c r="CY74" s="561">
        <f t="shared" si="57"/>
        <v>0</v>
      </c>
      <c r="CZ74" s="561">
        <f t="shared" si="57"/>
        <v>0</v>
      </c>
      <c r="DA74" s="561">
        <f t="shared" si="57"/>
        <v>0</v>
      </c>
      <c r="DC74" s="562">
        <f t="shared" si="14"/>
        <v>0</v>
      </c>
      <c r="DD74" s="562">
        <f t="shared" si="41"/>
        <v>0</v>
      </c>
      <c r="DE74" s="562">
        <f t="shared" si="42"/>
        <v>0</v>
      </c>
      <c r="DF74" s="562">
        <f t="shared" si="43"/>
        <v>0</v>
      </c>
      <c r="DG74" s="562">
        <f t="shared" si="44"/>
        <v>0</v>
      </c>
      <c r="DH74" s="562">
        <f t="shared" si="45"/>
        <v>0</v>
      </c>
      <c r="DI74" s="562">
        <f t="shared" si="46"/>
        <v>0</v>
      </c>
      <c r="DJ74" s="562">
        <f t="shared" si="47"/>
        <v>0</v>
      </c>
      <c r="DK74" s="562">
        <f t="shared" si="48"/>
        <v>0</v>
      </c>
      <c r="DL74" s="562">
        <f t="shared" si="49"/>
        <v>0</v>
      </c>
      <c r="DM74" s="562">
        <f t="shared" si="50"/>
        <v>0</v>
      </c>
      <c r="DN74" s="562">
        <f t="shared" si="16"/>
        <v>0</v>
      </c>
      <c r="DO74" s="562">
        <f t="shared" si="17"/>
        <v>0</v>
      </c>
      <c r="DP74" s="562">
        <f t="shared" si="18"/>
        <v>0</v>
      </c>
      <c r="DQ74" s="562">
        <f t="shared" si="19"/>
        <v>0</v>
      </c>
      <c r="DR74" s="562">
        <f t="shared" si="20"/>
        <v>0</v>
      </c>
      <c r="DS74" s="562">
        <f t="shared" si="21"/>
        <v>0</v>
      </c>
      <c r="DT74" s="562">
        <f t="shared" si="22"/>
        <v>0</v>
      </c>
      <c r="DU74" s="562">
        <f t="shared" si="23"/>
        <v>0</v>
      </c>
      <c r="DV74" s="562">
        <f t="shared" si="24"/>
        <v>0</v>
      </c>
      <c r="DW74" s="562">
        <f t="shared" si="25"/>
        <v>0</v>
      </c>
      <c r="DX74" s="562">
        <f t="shared" si="26"/>
        <v>0</v>
      </c>
      <c r="DY74" s="562">
        <f t="shared" si="27"/>
        <v>0</v>
      </c>
      <c r="DZ74" s="562">
        <f t="shared" si="28"/>
        <v>0</v>
      </c>
      <c r="EA74" s="562">
        <f t="shared" si="29"/>
        <v>0</v>
      </c>
      <c r="EB74" s="562">
        <f t="shared" si="30"/>
        <v>0</v>
      </c>
      <c r="EC74" s="562">
        <f t="shared" si="31"/>
        <v>0</v>
      </c>
      <c r="ED74" s="562">
        <f t="shared" si="32"/>
        <v>0</v>
      </c>
      <c r="EE74" s="562">
        <f t="shared" si="33"/>
        <v>0</v>
      </c>
      <c r="EF74" s="562">
        <f t="shared" si="34"/>
        <v>0</v>
      </c>
      <c r="EG74" s="562">
        <f t="shared" si="35"/>
        <v>0</v>
      </c>
      <c r="EH74" s="562">
        <f t="shared" si="36"/>
        <v>0</v>
      </c>
      <c r="EI74" s="562">
        <f t="shared" si="37"/>
        <v>0</v>
      </c>
      <c r="EJ74" s="562">
        <f t="shared" si="38"/>
        <v>0</v>
      </c>
      <c r="EK74" s="562">
        <f t="shared" si="39"/>
        <v>0</v>
      </c>
      <c r="EL74" s="562">
        <f t="shared" si="40"/>
        <v>0</v>
      </c>
    </row>
    <row r="75" spans="2:142" ht="9.9499999999999993" customHeight="1">
      <c r="B75" s="750">
        <f>'O3'!B75</f>
        <v>0</v>
      </c>
      <c r="C75" s="751"/>
      <c r="D75" s="751"/>
      <c r="E75" s="751"/>
      <c r="F75" s="751"/>
      <c r="G75" s="872">
        <f>'O3'!G75</f>
        <v>0</v>
      </c>
      <c r="H75" s="872"/>
      <c r="I75" s="872"/>
      <c r="J75" s="872"/>
      <c r="K75" s="872"/>
      <c r="L75" s="872"/>
      <c r="M75" s="872"/>
      <c r="N75" s="872"/>
      <c r="O75" s="872"/>
      <c r="P75" s="872"/>
      <c r="Q75" s="872"/>
      <c r="R75" s="872"/>
      <c r="S75" s="872"/>
      <c r="T75" s="872"/>
      <c r="U75" s="872"/>
      <c r="V75" s="872"/>
      <c r="W75" s="872"/>
      <c r="X75" s="872"/>
      <c r="Y75" s="872"/>
      <c r="Z75" s="872"/>
      <c r="AA75" s="872"/>
      <c r="AB75" s="872"/>
      <c r="AC75" s="755">
        <f>'O3'!AC75</f>
        <v>0</v>
      </c>
      <c r="AD75" s="755"/>
      <c r="AE75" s="755"/>
      <c r="AF75" s="755"/>
      <c r="AG75" s="755"/>
      <c r="AH75" s="895">
        <f>'O3'!AZ75</f>
        <v>0</v>
      </c>
      <c r="AI75" s="895"/>
      <c r="AJ75" s="895"/>
      <c r="AK75" s="895"/>
      <c r="AL75" s="895"/>
      <c r="AM75" s="895"/>
      <c r="AN75" s="782">
        <f t="shared" si="3"/>
        <v>0</v>
      </c>
      <c r="AO75" s="782"/>
      <c r="AP75" s="782"/>
      <c r="AQ75" s="782"/>
      <c r="AR75" s="782"/>
      <c r="AS75" s="782"/>
      <c r="AT75" s="782">
        <f t="shared" si="4"/>
        <v>0</v>
      </c>
      <c r="AU75" s="782"/>
      <c r="AV75" s="782"/>
      <c r="AW75" s="782"/>
      <c r="AX75" s="782"/>
      <c r="AY75" s="881"/>
      <c r="AZ75" s="574"/>
      <c r="BA75" s="492">
        <f t="shared" si="11"/>
        <v>0</v>
      </c>
      <c r="BB75" s="492">
        <f t="shared" si="12"/>
        <v>2</v>
      </c>
      <c r="BC75" s="492" t="str">
        <f t="shared" si="5"/>
        <v/>
      </c>
      <c r="BD75" s="492" t="str">
        <f t="shared" si="6"/>
        <v xml:space="preserve"> </v>
      </c>
      <c r="BE75" s="484"/>
      <c r="BF75" s="492">
        <f>ROUND(AN75*'O3'!BE75,2)</f>
        <v>0</v>
      </c>
      <c r="BG75" s="492">
        <f>ROUND(AT75*'O3'!BE75,2)</f>
        <v>0</v>
      </c>
      <c r="BH75" s="484">
        <f t="shared" si="7"/>
        <v>0</v>
      </c>
      <c r="BI75" s="484">
        <f>BM75-IF('O3'!BS75&lt;&gt;0,IF('O3'!BS75="C",BA75,0),ROUND(BA75*$BM$11,2))</f>
        <v>0</v>
      </c>
      <c r="BJ75" s="484">
        <f>BN75-IF('O3'!BS75="CF",BA75,0)</f>
        <v>0</v>
      </c>
      <c r="BK75" s="484">
        <f>BO75-IF('O3'!BS75="F",BA75,0)</f>
        <v>0</v>
      </c>
      <c r="BL75" s="484">
        <f t="shared" si="8"/>
        <v>0</v>
      </c>
      <c r="BM75" s="484">
        <f>IF('O3'!BS75&lt;&gt;0,IF('O3'!BS75="C",BG75,0),ROUND(BG75*$BM$11,2))</f>
        <v>0</v>
      </c>
      <c r="BN75" s="484">
        <f>IF('O3'!BS75="CF",BG75,0)</f>
        <v>0</v>
      </c>
      <c r="BO75" s="484">
        <f>IF('O3'!BS75="F",BG75,0)</f>
        <v>0</v>
      </c>
      <c r="BP75" s="571">
        <v>64</v>
      </c>
      <c r="BQ75" s="573"/>
      <c r="BR75" s="560"/>
      <c r="BS75" s="561">
        <f t="shared" si="56"/>
        <v>0</v>
      </c>
      <c r="BT75" s="561">
        <f t="shared" si="57"/>
        <v>0</v>
      </c>
      <c r="BU75" s="561">
        <f t="shared" si="57"/>
        <v>0</v>
      </c>
      <c r="BV75" s="561">
        <f t="shared" si="57"/>
        <v>0</v>
      </c>
      <c r="BW75" s="561">
        <f t="shared" si="57"/>
        <v>0</v>
      </c>
      <c r="BX75" s="561">
        <f t="shared" si="57"/>
        <v>0</v>
      </c>
      <c r="BY75" s="561">
        <f t="shared" si="57"/>
        <v>0</v>
      </c>
      <c r="BZ75" s="561">
        <f t="shared" si="57"/>
        <v>0</v>
      </c>
      <c r="CA75" s="561">
        <f t="shared" si="57"/>
        <v>0</v>
      </c>
      <c r="CB75" s="561">
        <f t="shared" si="57"/>
        <v>0</v>
      </c>
      <c r="CC75" s="561">
        <f t="shared" si="57"/>
        <v>0</v>
      </c>
      <c r="CD75" s="561">
        <f t="shared" si="57"/>
        <v>0</v>
      </c>
      <c r="CE75" s="561">
        <f t="shared" si="57"/>
        <v>0</v>
      </c>
      <c r="CF75" s="561">
        <f t="shared" si="57"/>
        <v>0</v>
      </c>
      <c r="CG75" s="561">
        <f t="shared" si="57"/>
        <v>0</v>
      </c>
      <c r="CH75" s="561">
        <f t="shared" si="57"/>
        <v>0</v>
      </c>
      <c r="CI75" s="561">
        <f t="shared" ref="BT75:DA83" si="58">CH75</f>
        <v>0</v>
      </c>
      <c r="CJ75" s="561">
        <f t="shared" si="58"/>
        <v>0</v>
      </c>
      <c r="CK75" s="561">
        <f t="shared" si="58"/>
        <v>0</v>
      </c>
      <c r="CL75" s="561">
        <f t="shared" si="58"/>
        <v>0</v>
      </c>
      <c r="CM75" s="561">
        <f t="shared" si="58"/>
        <v>0</v>
      </c>
      <c r="CN75" s="561">
        <f t="shared" si="58"/>
        <v>0</v>
      </c>
      <c r="CO75" s="561">
        <f t="shared" si="58"/>
        <v>0</v>
      </c>
      <c r="CP75" s="561">
        <f t="shared" si="58"/>
        <v>0</v>
      </c>
      <c r="CQ75" s="561">
        <f t="shared" si="58"/>
        <v>0</v>
      </c>
      <c r="CR75" s="561">
        <f t="shared" si="58"/>
        <v>0</v>
      </c>
      <c r="CS75" s="561">
        <f t="shared" si="58"/>
        <v>0</v>
      </c>
      <c r="CT75" s="561">
        <f t="shared" si="58"/>
        <v>0</v>
      </c>
      <c r="CU75" s="561">
        <f t="shared" si="58"/>
        <v>0</v>
      </c>
      <c r="CV75" s="561">
        <f t="shared" si="58"/>
        <v>0</v>
      </c>
      <c r="CW75" s="561">
        <f t="shared" si="58"/>
        <v>0</v>
      </c>
      <c r="CX75" s="561">
        <f t="shared" si="58"/>
        <v>0</v>
      </c>
      <c r="CY75" s="561">
        <f t="shared" si="58"/>
        <v>0</v>
      </c>
      <c r="CZ75" s="561">
        <f t="shared" si="58"/>
        <v>0</v>
      </c>
      <c r="DA75" s="561">
        <f t="shared" si="58"/>
        <v>0</v>
      </c>
      <c r="DC75" s="562">
        <f t="shared" si="14"/>
        <v>0</v>
      </c>
      <c r="DD75" s="562">
        <f t="shared" si="41"/>
        <v>0</v>
      </c>
      <c r="DE75" s="562">
        <f t="shared" si="42"/>
        <v>0</v>
      </c>
      <c r="DF75" s="562">
        <f t="shared" si="43"/>
        <v>0</v>
      </c>
      <c r="DG75" s="562">
        <f t="shared" si="44"/>
        <v>0</v>
      </c>
      <c r="DH75" s="562">
        <f t="shared" si="45"/>
        <v>0</v>
      </c>
      <c r="DI75" s="562">
        <f t="shared" si="46"/>
        <v>0</v>
      </c>
      <c r="DJ75" s="562">
        <f t="shared" si="47"/>
        <v>0</v>
      </c>
      <c r="DK75" s="562">
        <f t="shared" si="48"/>
        <v>0</v>
      </c>
      <c r="DL75" s="562">
        <f t="shared" si="49"/>
        <v>0</v>
      </c>
      <c r="DM75" s="562">
        <f t="shared" si="50"/>
        <v>0</v>
      </c>
      <c r="DN75" s="562">
        <f t="shared" si="16"/>
        <v>0</v>
      </c>
      <c r="DO75" s="562">
        <f t="shared" si="17"/>
        <v>0</v>
      </c>
      <c r="DP75" s="562">
        <f t="shared" si="18"/>
        <v>0</v>
      </c>
      <c r="DQ75" s="562">
        <f t="shared" si="19"/>
        <v>0</v>
      </c>
      <c r="DR75" s="562">
        <f t="shared" si="20"/>
        <v>0</v>
      </c>
      <c r="DS75" s="562">
        <f t="shared" si="21"/>
        <v>0</v>
      </c>
      <c r="DT75" s="562">
        <f t="shared" si="22"/>
        <v>0</v>
      </c>
      <c r="DU75" s="562">
        <f t="shared" si="23"/>
        <v>0</v>
      </c>
      <c r="DV75" s="562">
        <f t="shared" si="24"/>
        <v>0</v>
      </c>
      <c r="DW75" s="562">
        <f t="shared" si="25"/>
        <v>0</v>
      </c>
      <c r="DX75" s="562">
        <f t="shared" si="26"/>
        <v>0</v>
      </c>
      <c r="DY75" s="562">
        <f t="shared" si="27"/>
        <v>0</v>
      </c>
      <c r="DZ75" s="562">
        <f t="shared" si="28"/>
        <v>0</v>
      </c>
      <c r="EA75" s="562">
        <f t="shared" si="29"/>
        <v>0</v>
      </c>
      <c r="EB75" s="562">
        <f t="shared" si="30"/>
        <v>0</v>
      </c>
      <c r="EC75" s="562">
        <f t="shared" si="31"/>
        <v>0</v>
      </c>
      <c r="ED75" s="562">
        <f t="shared" si="32"/>
        <v>0</v>
      </c>
      <c r="EE75" s="562">
        <f t="shared" si="33"/>
        <v>0</v>
      </c>
      <c r="EF75" s="562">
        <f t="shared" si="34"/>
        <v>0</v>
      </c>
      <c r="EG75" s="562">
        <f t="shared" si="35"/>
        <v>0</v>
      </c>
      <c r="EH75" s="562">
        <f t="shared" si="36"/>
        <v>0</v>
      </c>
      <c r="EI75" s="562">
        <f t="shared" si="37"/>
        <v>0</v>
      </c>
      <c r="EJ75" s="562">
        <f t="shared" si="38"/>
        <v>0</v>
      </c>
      <c r="EK75" s="562">
        <f t="shared" si="39"/>
        <v>0</v>
      </c>
      <c r="EL75" s="562">
        <f t="shared" si="40"/>
        <v>0</v>
      </c>
    </row>
    <row r="76" spans="2:142" ht="9.9499999999999993" customHeight="1">
      <c r="B76" s="750">
        <f>'O3'!B76</f>
        <v>0</v>
      </c>
      <c r="C76" s="751"/>
      <c r="D76" s="751"/>
      <c r="E76" s="751"/>
      <c r="F76" s="751"/>
      <c r="G76" s="872">
        <f>'O3'!G76</f>
        <v>0</v>
      </c>
      <c r="H76" s="872"/>
      <c r="I76" s="872"/>
      <c r="J76" s="872"/>
      <c r="K76" s="872"/>
      <c r="L76" s="872"/>
      <c r="M76" s="872"/>
      <c r="N76" s="872"/>
      <c r="O76" s="872"/>
      <c r="P76" s="872"/>
      <c r="Q76" s="872"/>
      <c r="R76" s="872"/>
      <c r="S76" s="872"/>
      <c r="T76" s="872"/>
      <c r="U76" s="872"/>
      <c r="V76" s="872"/>
      <c r="W76" s="872"/>
      <c r="X76" s="872"/>
      <c r="Y76" s="872"/>
      <c r="Z76" s="872"/>
      <c r="AA76" s="872"/>
      <c r="AB76" s="872"/>
      <c r="AC76" s="755">
        <f>'O3'!AC76</f>
        <v>0</v>
      </c>
      <c r="AD76" s="755"/>
      <c r="AE76" s="755"/>
      <c r="AF76" s="755"/>
      <c r="AG76" s="755"/>
      <c r="AH76" s="895">
        <f>'O3'!AZ76</f>
        <v>0</v>
      </c>
      <c r="AI76" s="895"/>
      <c r="AJ76" s="895"/>
      <c r="AK76" s="895"/>
      <c r="AL76" s="895"/>
      <c r="AM76" s="895"/>
      <c r="AN76" s="782">
        <f t="shared" si="3"/>
        <v>0</v>
      </c>
      <c r="AO76" s="782"/>
      <c r="AP76" s="782"/>
      <c r="AQ76" s="782"/>
      <c r="AR76" s="782"/>
      <c r="AS76" s="782"/>
      <c r="AT76" s="782">
        <f t="shared" si="4"/>
        <v>0</v>
      </c>
      <c r="AU76" s="782"/>
      <c r="AV76" s="782"/>
      <c r="AW76" s="782"/>
      <c r="AX76" s="782"/>
      <c r="AY76" s="881"/>
      <c r="AZ76" s="574"/>
      <c r="BA76" s="492">
        <f t="shared" si="11"/>
        <v>0</v>
      </c>
      <c r="BB76" s="492">
        <f t="shared" si="12"/>
        <v>2</v>
      </c>
      <c r="BC76" s="492" t="str">
        <f t="shared" si="5"/>
        <v/>
      </c>
      <c r="BD76" s="492" t="str">
        <f t="shared" si="6"/>
        <v xml:space="preserve"> </v>
      </c>
      <c r="BE76" s="484"/>
      <c r="BF76" s="492">
        <f>ROUND(AN76*'O3'!BE76,2)</f>
        <v>0</v>
      </c>
      <c r="BG76" s="492">
        <f>ROUND(AT76*'O3'!BE76,2)</f>
        <v>0</v>
      </c>
      <c r="BH76" s="484">
        <f t="shared" si="7"/>
        <v>0</v>
      </c>
      <c r="BI76" s="484">
        <f>BM76-IF('O3'!BS76&lt;&gt;0,IF('O3'!BS76="C",BA76,0),ROUND(BA76*$BM$11,2))</f>
        <v>0</v>
      </c>
      <c r="BJ76" s="484">
        <f>BN76-IF('O3'!BS76="CF",BA76,0)</f>
        <v>0</v>
      </c>
      <c r="BK76" s="484">
        <f>BO76-IF('O3'!BS76="F",BA76,0)</f>
        <v>0</v>
      </c>
      <c r="BL76" s="484">
        <f t="shared" si="8"/>
        <v>0</v>
      </c>
      <c r="BM76" s="484">
        <f>IF('O3'!BS76&lt;&gt;0,IF('O3'!BS76="C",BG76,0),ROUND(BG76*$BM$11,2))</f>
        <v>0</v>
      </c>
      <c r="BN76" s="484">
        <f>IF('O3'!BS76="CF",BG76,0)</f>
        <v>0</v>
      </c>
      <c r="BO76" s="484">
        <f>IF('O3'!BS76="F",BG76,0)</f>
        <v>0</v>
      </c>
      <c r="BP76" s="572">
        <v>65</v>
      </c>
      <c r="BQ76" s="573"/>
      <c r="BR76" s="560"/>
      <c r="BS76" s="561">
        <f t="shared" si="56"/>
        <v>0</v>
      </c>
      <c r="BT76" s="561">
        <f t="shared" si="58"/>
        <v>0</v>
      </c>
      <c r="BU76" s="561">
        <f t="shared" si="58"/>
        <v>0</v>
      </c>
      <c r="BV76" s="561">
        <f t="shared" si="58"/>
        <v>0</v>
      </c>
      <c r="BW76" s="561">
        <f t="shared" si="58"/>
        <v>0</v>
      </c>
      <c r="BX76" s="561">
        <f t="shared" si="58"/>
        <v>0</v>
      </c>
      <c r="BY76" s="561">
        <f t="shared" si="58"/>
        <v>0</v>
      </c>
      <c r="BZ76" s="561">
        <f t="shared" si="58"/>
        <v>0</v>
      </c>
      <c r="CA76" s="561">
        <f t="shared" si="58"/>
        <v>0</v>
      </c>
      <c r="CB76" s="561">
        <f t="shared" si="58"/>
        <v>0</v>
      </c>
      <c r="CC76" s="561">
        <f t="shared" si="58"/>
        <v>0</v>
      </c>
      <c r="CD76" s="561">
        <f t="shared" si="58"/>
        <v>0</v>
      </c>
      <c r="CE76" s="561">
        <f t="shared" si="58"/>
        <v>0</v>
      </c>
      <c r="CF76" s="561">
        <f t="shared" si="58"/>
        <v>0</v>
      </c>
      <c r="CG76" s="561">
        <f t="shared" si="58"/>
        <v>0</v>
      </c>
      <c r="CH76" s="561">
        <f t="shared" si="58"/>
        <v>0</v>
      </c>
      <c r="CI76" s="561">
        <f t="shared" si="58"/>
        <v>0</v>
      </c>
      <c r="CJ76" s="561">
        <f t="shared" si="58"/>
        <v>0</v>
      </c>
      <c r="CK76" s="561">
        <f t="shared" si="58"/>
        <v>0</v>
      </c>
      <c r="CL76" s="561">
        <f t="shared" si="58"/>
        <v>0</v>
      </c>
      <c r="CM76" s="561">
        <f t="shared" si="58"/>
        <v>0</v>
      </c>
      <c r="CN76" s="561">
        <f t="shared" si="58"/>
        <v>0</v>
      </c>
      <c r="CO76" s="561">
        <f t="shared" si="58"/>
        <v>0</v>
      </c>
      <c r="CP76" s="561">
        <f t="shared" si="58"/>
        <v>0</v>
      </c>
      <c r="CQ76" s="561">
        <f t="shared" si="58"/>
        <v>0</v>
      </c>
      <c r="CR76" s="561">
        <f t="shared" si="58"/>
        <v>0</v>
      </c>
      <c r="CS76" s="561">
        <f t="shared" si="58"/>
        <v>0</v>
      </c>
      <c r="CT76" s="561">
        <f t="shared" si="58"/>
        <v>0</v>
      </c>
      <c r="CU76" s="561">
        <f t="shared" si="58"/>
        <v>0</v>
      </c>
      <c r="CV76" s="561">
        <f t="shared" si="58"/>
        <v>0</v>
      </c>
      <c r="CW76" s="561">
        <f t="shared" si="58"/>
        <v>0</v>
      </c>
      <c r="CX76" s="561">
        <f t="shared" si="58"/>
        <v>0</v>
      </c>
      <c r="CY76" s="561">
        <f t="shared" si="58"/>
        <v>0</v>
      </c>
      <c r="CZ76" s="561">
        <f t="shared" si="58"/>
        <v>0</v>
      </c>
      <c r="DA76" s="561">
        <f t="shared" si="58"/>
        <v>0</v>
      </c>
      <c r="DC76" s="562">
        <f t="shared" si="14"/>
        <v>0</v>
      </c>
      <c r="DD76" s="562">
        <f t="shared" si="41"/>
        <v>0</v>
      </c>
      <c r="DE76" s="562">
        <f t="shared" si="42"/>
        <v>0</v>
      </c>
      <c r="DF76" s="562">
        <f t="shared" si="43"/>
        <v>0</v>
      </c>
      <c r="DG76" s="562">
        <f t="shared" si="44"/>
        <v>0</v>
      </c>
      <c r="DH76" s="562">
        <f t="shared" si="45"/>
        <v>0</v>
      </c>
      <c r="DI76" s="562">
        <f t="shared" si="46"/>
        <v>0</v>
      </c>
      <c r="DJ76" s="562">
        <f t="shared" si="47"/>
        <v>0</v>
      </c>
      <c r="DK76" s="562">
        <f t="shared" si="48"/>
        <v>0</v>
      </c>
      <c r="DL76" s="562">
        <f t="shared" si="49"/>
        <v>0</v>
      </c>
      <c r="DM76" s="562">
        <f t="shared" si="50"/>
        <v>0</v>
      </c>
      <c r="DN76" s="562">
        <f t="shared" si="16"/>
        <v>0</v>
      </c>
      <c r="DO76" s="562">
        <f t="shared" si="17"/>
        <v>0</v>
      </c>
      <c r="DP76" s="562">
        <f t="shared" si="18"/>
        <v>0</v>
      </c>
      <c r="DQ76" s="562">
        <f t="shared" si="19"/>
        <v>0</v>
      </c>
      <c r="DR76" s="562">
        <f t="shared" si="20"/>
        <v>0</v>
      </c>
      <c r="DS76" s="562">
        <f t="shared" si="21"/>
        <v>0</v>
      </c>
      <c r="DT76" s="562">
        <f t="shared" si="22"/>
        <v>0</v>
      </c>
      <c r="DU76" s="562">
        <f t="shared" si="23"/>
        <v>0</v>
      </c>
      <c r="DV76" s="562">
        <f t="shared" si="24"/>
        <v>0</v>
      </c>
      <c r="DW76" s="562">
        <f t="shared" si="25"/>
        <v>0</v>
      </c>
      <c r="DX76" s="562">
        <f t="shared" si="26"/>
        <v>0</v>
      </c>
      <c r="DY76" s="562">
        <f t="shared" si="27"/>
        <v>0</v>
      </c>
      <c r="DZ76" s="562">
        <f t="shared" si="28"/>
        <v>0</v>
      </c>
      <c r="EA76" s="562">
        <f t="shared" si="29"/>
        <v>0</v>
      </c>
      <c r="EB76" s="562">
        <f t="shared" si="30"/>
        <v>0</v>
      </c>
      <c r="EC76" s="562">
        <f t="shared" si="31"/>
        <v>0</v>
      </c>
      <c r="ED76" s="562">
        <f t="shared" si="32"/>
        <v>0</v>
      </c>
      <c r="EE76" s="562">
        <f t="shared" si="33"/>
        <v>0</v>
      </c>
      <c r="EF76" s="562">
        <f t="shared" si="34"/>
        <v>0</v>
      </c>
      <c r="EG76" s="562">
        <f t="shared" si="35"/>
        <v>0</v>
      </c>
      <c r="EH76" s="562">
        <f t="shared" si="36"/>
        <v>0</v>
      </c>
      <c r="EI76" s="562">
        <f t="shared" si="37"/>
        <v>0</v>
      </c>
      <c r="EJ76" s="562">
        <f t="shared" si="38"/>
        <v>0</v>
      </c>
      <c r="EK76" s="562">
        <f t="shared" si="39"/>
        <v>0</v>
      </c>
      <c r="EL76" s="562">
        <f t="shared" si="40"/>
        <v>0</v>
      </c>
    </row>
    <row r="77" spans="2:142" ht="9.9499999999999993" customHeight="1">
      <c r="B77" s="750">
        <f>'O3'!B77</f>
        <v>0</v>
      </c>
      <c r="C77" s="751"/>
      <c r="D77" s="751"/>
      <c r="E77" s="751"/>
      <c r="F77" s="751"/>
      <c r="G77" s="872">
        <f>'O3'!G77</f>
        <v>0</v>
      </c>
      <c r="H77" s="872"/>
      <c r="I77" s="872"/>
      <c r="J77" s="872"/>
      <c r="K77" s="872"/>
      <c r="L77" s="872"/>
      <c r="M77" s="872"/>
      <c r="N77" s="872"/>
      <c r="O77" s="872"/>
      <c r="P77" s="872"/>
      <c r="Q77" s="872"/>
      <c r="R77" s="872"/>
      <c r="S77" s="872"/>
      <c r="T77" s="872"/>
      <c r="U77" s="872"/>
      <c r="V77" s="872"/>
      <c r="W77" s="872"/>
      <c r="X77" s="872"/>
      <c r="Y77" s="872"/>
      <c r="Z77" s="872"/>
      <c r="AA77" s="872"/>
      <c r="AB77" s="872"/>
      <c r="AC77" s="755">
        <f>'O3'!AC77</f>
        <v>0</v>
      </c>
      <c r="AD77" s="755"/>
      <c r="AE77" s="755"/>
      <c r="AF77" s="755"/>
      <c r="AG77" s="755"/>
      <c r="AH77" s="895">
        <f>'O3'!AZ77</f>
        <v>0</v>
      </c>
      <c r="AI77" s="895"/>
      <c r="AJ77" s="895"/>
      <c r="AK77" s="895"/>
      <c r="AL77" s="895"/>
      <c r="AM77" s="895"/>
      <c r="AN77" s="782">
        <f t="shared" si="3"/>
        <v>0</v>
      </c>
      <c r="AO77" s="782"/>
      <c r="AP77" s="782"/>
      <c r="AQ77" s="782"/>
      <c r="AR77" s="782"/>
      <c r="AS77" s="782"/>
      <c r="AT77" s="782">
        <f t="shared" si="4"/>
        <v>0</v>
      </c>
      <c r="AU77" s="782"/>
      <c r="AV77" s="782"/>
      <c r="AW77" s="782"/>
      <c r="AX77" s="782"/>
      <c r="AY77" s="881"/>
      <c r="AZ77" s="574"/>
      <c r="BA77" s="492">
        <f t="shared" si="11"/>
        <v>0</v>
      </c>
      <c r="BB77" s="492">
        <f t="shared" si="12"/>
        <v>2</v>
      </c>
      <c r="BC77" s="492" t="str">
        <f t="shared" si="5"/>
        <v/>
      </c>
      <c r="BD77" s="492" t="str">
        <f t="shared" si="6"/>
        <v xml:space="preserve"> </v>
      </c>
      <c r="BE77" s="484"/>
      <c r="BF77" s="492">
        <f>ROUND(AN77*'O3'!BE77,2)</f>
        <v>0</v>
      </c>
      <c r="BG77" s="492">
        <f>ROUND(AT77*'O3'!BE77,2)</f>
        <v>0</v>
      </c>
      <c r="BH77" s="484">
        <f t="shared" si="7"/>
        <v>0</v>
      </c>
      <c r="BI77" s="484">
        <f>BM77-IF('O3'!BS77&lt;&gt;0,IF('O3'!BS77="C",BA77,0),ROUND(BA77*$BM$11,2))</f>
        <v>0</v>
      </c>
      <c r="BJ77" s="484">
        <f>BN77-IF('O3'!BS77="CF",BA77,0)</f>
        <v>0</v>
      </c>
      <c r="BK77" s="484">
        <f>BO77-IF('O3'!BS77="F",BA77,0)</f>
        <v>0</v>
      </c>
      <c r="BL77" s="484">
        <f t="shared" si="8"/>
        <v>0</v>
      </c>
      <c r="BM77" s="484">
        <f>IF('O3'!BS77&lt;&gt;0,IF('O3'!BS77="C",BG77,0),ROUND(BG77*$BM$11,2))</f>
        <v>0</v>
      </c>
      <c r="BN77" s="484">
        <f>IF('O3'!BS77="CF",BG77,0)</f>
        <v>0</v>
      </c>
      <c r="BO77" s="484">
        <f>IF('O3'!BS77="F",BG77,0)</f>
        <v>0</v>
      </c>
      <c r="BP77" s="571">
        <v>66</v>
      </c>
      <c r="BQ77" s="573"/>
      <c r="BR77" s="560"/>
      <c r="BS77" s="561">
        <f t="shared" si="56"/>
        <v>0</v>
      </c>
      <c r="BT77" s="561">
        <f t="shared" si="58"/>
        <v>0</v>
      </c>
      <c r="BU77" s="561">
        <f t="shared" si="58"/>
        <v>0</v>
      </c>
      <c r="BV77" s="561">
        <f t="shared" si="58"/>
        <v>0</v>
      </c>
      <c r="BW77" s="561">
        <f t="shared" si="58"/>
        <v>0</v>
      </c>
      <c r="BX77" s="561">
        <f t="shared" si="58"/>
        <v>0</v>
      </c>
      <c r="BY77" s="561">
        <f t="shared" si="58"/>
        <v>0</v>
      </c>
      <c r="BZ77" s="561">
        <f t="shared" si="58"/>
        <v>0</v>
      </c>
      <c r="CA77" s="561">
        <f t="shared" si="58"/>
        <v>0</v>
      </c>
      <c r="CB77" s="561">
        <f t="shared" si="58"/>
        <v>0</v>
      </c>
      <c r="CC77" s="561">
        <f t="shared" si="58"/>
        <v>0</v>
      </c>
      <c r="CD77" s="561">
        <f t="shared" si="58"/>
        <v>0</v>
      </c>
      <c r="CE77" s="561">
        <f t="shared" si="58"/>
        <v>0</v>
      </c>
      <c r="CF77" s="561">
        <f t="shared" si="58"/>
        <v>0</v>
      </c>
      <c r="CG77" s="561">
        <f t="shared" si="58"/>
        <v>0</v>
      </c>
      <c r="CH77" s="561">
        <f t="shared" si="58"/>
        <v>0</v>
      </c>
      <c r="CI77" s="561">
        <f t="shared" si="58"/>
        <v>0</v>
      </c>
      <c r="CJ77" s="561">
        <f t="shared" si="58"/>
        <v>0</v>
      </c>
      <c r="CK77" s="561">
        <f t="shared" si="58"/>
        <v>0</v>
      </c>
      <c r="CL77" s="561">
        <f t="shared" si="58"/>
        <v>0</v>
      </c>
      <c r="CM77" s="561">
        <f t="shared" si="58"/>
        <v>0</v>
      </c>
      <c r="CN77" s="561">
        <f t="shared" si="58"/>
        <v>0</v>
      </c>
      <c r="CO77" s="561">
        <f t="shared" si="58"/>
        <v>0</v>
      </c>
      <c r="CP77" s="561">
        <f t="shared" si="58"/>
        <v>0</v>
      </c>
      <c r="CQ77" s="561">
        <f t="shared" si="58"/>
        <v>0</v>
      </c>
      <c r="CR77" s="561">
        <f t="shared" si="58"/>
        <v>0</v>
      </c>
      <c r="CS77" s="561">
        <f t="shared" si="58"/>
        <v>0</v>
      </c>
      <c r="CT77" s="561">
        <f t="shared" si="58"/>
        <v>0</v>
      </c>
      <c r="CU77" s="561">
        <f t="shared" si="58"/>
        <v>0</v>
      </c>
      <c r="CV77" s="561">
        <f t="shared" si="58"/>
        <v>0</v>
      </c>
      <c r="CW77" s="561">
        <f t="shared" si="58"/>
        <v>0</v>
      </c>
      <c r="CX77" s="561">
        <f t="shared" si="58"/>
        <v>0</v>
      </c>
      <c r="CY77" s="561">
        <f t="shared" si="58"/>
        <v>0</v>
      </c>
      <c r="CZ77" s="561">
        <f t="shared" si="58"/>
        <v>0</v>
      </c>
      <c r="DA77" s="561">
        <f t="shared" si="58"/>
        <v>0</v>
      </c>
      <c r="DC77" s="562">
        <f t="shared" si="14"/>
        <v>0</v>
      </c>
      <c r="DD77" s="562">
        <f t="shared" si="41"/>
        <v>0</v>
      </c>
      <c r="DE77" s="562">
        <f t="shared" si="42"/>
        <v>0</v>
      </c>
      <c r="DF77" s="562">
        <f t="shared" si="43"/>
        <v>0</v>
      </c>
      <c r="DG77" s="562">
        <f t="shared" si="44"/>
        <v>0</v>
      </c>
      <c r="DH77" s="562">
        <f t="shared" si="45"/>
        <v>0</v>
      </c>
      <c r="DI77" s="562">
        <f t="shared" si="46"/>
        <v>0</v>
      </c>
      <c r="DJ77" s="562">
        <f t="shared" si="47"/>
        <v>0</v>
      </c>
      <c r="DK77" s="562">
        <f t="shared" si="48"/>
        <v>0</v>
      </c>
      <c r="DL77" s="562">
        <f t="shared" si="49"/>
        <v>0</v>
      </c>
      <c r="DM77" s="562">
        <f t="shared" si="50"/>
        <v>0</v>
      </c>
      <c r="DN77" s="562">
        <f t="shared" si="16"/>
        <v>0</v>
      </c>
      <c r="DO77" s="562">
        <f t="shared" si="17"/>
        <v>0</v>
      </c>
      <c r="DP77" s="562">
        <f t="shared" si="18"/>
        <v>0</v>
      </c>
      <c r="DQ77" s="562">
        <f t="shared" si="19"/>
        <v>0</v>
      </c>
      <c r="DR77" s="562">
        <f t="shared" si="20"/>
        <v>0</v>
      </c>
      <c r="DS77" s="562">
        <f t="shared" si="21"/>
        <v>0</v>
      </c>
      <c r="DT77" s="562">
        <f t="shared" si="22"/>
        <v>0</v>
      </c>
      <c r="DU77" s="562">
        <f t="shared" si="23"/>
        <v>0</v>
      </c>
      <c r="DV77" s="562">
        <f t="shared" si="24"/>
        <v>0</v>
      </c>
      <c r="DW77" s="562">
        <f t="shared" si="25"/>
        <v>0</v>
      </c>
      <c r="DX77" s="562">
        <f t="shared" si="26"/>
        <v>0</v>
      </c>
      <c r="DY77" s="562">
        <f t="shared" si="27"/>
        <v>0</v>
      </c>
      <c r="DZ77" s="562">
        <f t="shared" si="28"/>
        <v>0</v>
      </c>
      <c r="EA77" s="562">
        <f t="shared" si="29"/>
        <v>0</v>
      </c>
      <c r="EB77" s="562">
        <f t="shared" si="30"/>
        <v>0</v>
      </c>
      <c r="EC77" s="562">
        <f t="shared" si="31"/>
        <v>0</v>
      </c>
      <c r="ED77" s="562">
        <f t="shared" si="32"/>
        <v>0</v>
      </c>
      <c r="EE77" s="562">
        <f t="shared" si="33"/>
        <v>0</v>
      </c>
      <c r="EF77" s="562">
        <f t="shared" si="34"/>
        <v>0</v>
      </c>
      <c r="EG77" s="562">
        <f t="shared" si="35"/>
        <v>0</v>
      </c>
      <c r="EH77" s="562">
        <f t="shared" si="36"/>
        <v>0</v>
      </c>
      <c r="EI77" s="562">
        <f t="shared" si="37"/>
        <v>0</v>
      </c>
      <c r="EJ77" s="562">
        <f t="shared" si="38"/>
        <v>0</v>
      </c>
      <c r="EK77" s="562">
        <f t="shared" si="39"/>
        <v>0</v>
      </c>
      <c r="EL77" s="562">
        <f t="shared" si="40"/>
        <v>0</v>
      </c>
    </row>
    <row r="78" spans="2:142" ht="9.9499999999999993" customHeight="1">
      <c r="B78" s="750">
        <f>'O3'!B78</f>
        <v>0</v>
      </c>
      <c r="C78" s="751"/>
      <c r="D78" s="751"/>
      <c r="E78" s="751"/>
      <c r="F78" s="751"/>
      <c r="G78" s="872">
        <f>'O3'!G78</f>
        <v>0</v>
      </c>
      <c r="H78" s="872"/>
      <c r="I78" s="872"/>
      <c r="J78" s="872"/>
      <c r="K78" s="872"/>
      <c r="L78" s="872"/>
      <c r="M78" s="872"/>
      <c r="N78" s="872"/>
      <c r="O78" s="872"/>
      <c r="P78" s="872"/>
      <c r="Q78" s="872"/>
      <c r="R78" s="872"/>
      <c r="S78" s="872"/>
      <c r="T78" s="872"/>
      <c r="U78" s="872"/>
      <c r="V78" s="872"/>
      <c r="W78" s="872"/>
      <c r="X78" s="872"/>
      <c r="Y78" s="872"/>
      <c r="Z78" s="872"/>
      <c r="AA78" s="872"/>
      <c r="AB78" s="872"/>
      <c r="AC78" s="755">
        <f>'O3'!AC78</f>
        <v>0</v>
      </c>
      <c r="AD78" s="755"/>
      <c r="AE78" s="755"/>
      <c r="AF78" s="755"/>
      <c r="AG78" s="755"/>
      <c r="AH78" s="895">
        <f>'O3'!AZ78</f>
        <v>0</v>
      </c>
      <c r="AI78" s="895"/>
      <c r="AJ78" s="895"/>
      <c r="AK78" s="895"/>
      <c r="AL78" s="895"/>
      <c r="AM78" s="895"/>
      <c r="AN78" s="782">
        <f t="shared" si="3"/>
        <v>0</v>
      </c>
      <c r="AO78" s="782"/>
      <c r="AP78" s="782"/>
      <c r="AQ78" s="782"/>
      <c r="AR78" s="782"/>
      <c r="AS78" s="782"/>
      <c r="AT78" s="782">
        <f t="shared" si="4"/>
        <v>0</v>
      </c>
      <c r="AU78" s="782"/>
      <c r="AV78" s="782"/>
      <c r="AW78" s="782"/>
      <c r="AX78" s="782"/>
      <c r="AY78" s="881"/>
      <c r="AZ78" s="574"/>
      <c r="BA78" s="492">
        <f t="shared" si="11"/>
        <v>0</v>
      </c>
      <c r="BB78" s="492">
        <f t="shared" si="12"/>
        <v>2</v>
      </c>
      <c r="BC78" s="492" t="str">
        <f t="shared" si="5"/>
        <v/>
      </c>
      <c r="BD78" s="492" t="str">
        <f t="shared" si="6"/>
        <v xml:space="preserve"> </v>
      </c>
      <c r="BE78" s="484"/>
      <c r="BF78" s="492">
        <f>ROUND(AN78*'O3'!BE78,2)</f>
        <v>0</v>
      </c>
      <c r="BG78" s="492">
        <f>ROUND(AT78*'O3'!BE78,2)</f>
        <v>0</v>
      </c>
      <c r="BH78" s="484">
        <f t="shared" si="7"/>
        <v>0</v>
      </c>
      <c r="BI78" s="484">
        <f>BM78-IF('O3'!BS78&lt;&gt;0,IF('O3'!BS78="C",BA78,0),ROUND(BA78*$BM$11,2))</f>
        <v>0</v>
      </c>
      <c r="BJ78" s="484">
        <f>BN78-IF('O3'!BS78="CF",BA78,0)</f>
        <v>0</v>
      </c>
      <c r="BK78" s="484">
        <f>BO78-IF('O3'!BS78="F",BA78,0)</f>
        <v>0</v>
      </c>
      <c r="BL78" s="484">
        <f t="shared" si="8"/>
        <v>0</v>
      </c>
      <c r="BM78" s="484">
        <f>IF('O3'!BS78&lt;&gt;0,IF('O3'!BS78="C",BG78,0),ROUND(BG78*$BM$11,2))</f>
        <v>0</v>
      </c>
      <c r="BN78" s="484">
        <f>IF('O3'!BS78="CF",BG78,0)</f>
        <v>0</v>
      </c>
      <c r="BO78" s="484">
        <f>IF('O3'!BS78="F",BG78,0)</f>
        <v>0</v>
      </c>
      <c r="BP78" s="572">
        <v>67</v>
      </c>
      <c r="BQ78" s="573"/>
      <c r="BR78" s="560"/>
      <c r="BS78" s="561">
        <f t="shared" si="56"/>
        <v>0</v>
      </c>
      <c r="BT78" s="561">
        <f t="shared" si="58"/>
        <v>0</v>
      </c>
      <c r="BU78" s="561">
        <f t="shared" si="58"/>
        <v>0</v>
      </c>
      <c r="BV78" s="561">
        <f t="shared" si="58"/>
        <v>0</v>
      </c>
      <c r="BW78" s="561">
        <f t="shared" si="58"/>
        <v>0</v>
      </c>
      <c r="BX78" s="561">
        <f t="shared" si="58"/>
        <v>0</v>
      </c>
      <c r="BY78" s="561">
        <f t="shared" si="58"/>
        <v>0</v>
      </c>
      <c r="BZ78" s="561">
        <f t="shared" si="58"/>
        <v>0</v>
      </c>
      <c r="CA78" s="561">
        <f t="shared" si="58"/>
        <v>0</v>
      </c>
      <c r="CB78" s="561">
        <f t="shared" si="58"/>
        <v>0</v>
      </c>
      <c r="CC78" s="561">
        <f t="shared" si="58"/>
        <v>0</v>
      </c>
      <c r="CD78" s="561">
        <f t="shared" si="58"/>
        <v>0</v>
      </c>
      <c r="CE78" s="561">
        <f t="shared" si="58"/>
        <v>0</v>
      </c>
      <c r="CF78" s="561">
        <f t="shared" si="58"/>
        <v>0</v>
      </c>
      <c r="CG78" s="561">
        <f t="shared" si="58"/>
        <v>0</v>
      </c>
      <c r="CH78" s="561">
        <f t="shared" si="58"/>
        <v>0</v>
      </c>
      <c r="CI78" s="561">
        <f t="shared" si="58"/>
        <v>0</v>
      </c>
      <c r="CJ78" s="561">
        <f t="shared" si="58"/>
        <v>0</v>
      </c>
      <c r="CK78" s="561">
        <f t="shared" si="58"/>
        <v>0</v>
      </c>
      <c r="CL78" s="561">
        <f t="shared" si="58"/>
        <v>0</v>
      </c>
      <c r="CM78" s="561">
        <f t="shared" si="58"/>
        <v>0</v>
      </c>
      <c r="CN78" s="561">
        <f t="shared" si="58"/>
        <v>0</v>
      </c>
      <c r="CO78" s="561">
        <f t="shared" si="58"/>
        <v>0</v>
      </c>
      <c r="CP78" s="561">
        <f t="shared" si="58"/>
        <v>0</v>
      </c>
      <c r="CQ78" s="561">
        <f t="shared" si="58"/>
        <v>0</v>
      </c>
      <c r="CR78" s="561">
        <f t="shared" si="58"/>
        <v>0</v>
      </c>
      <c r="CS78" s="561">
        <f t="shared" si="58"/>
        <v>0</v>
      </c>
      <c r="CT78" s="561">
        <f t="shared" si="58"/>
        <v>0</v>
      </c>
      <c r="CU78" s="561">
        <f t="shared" si="58"/>
        <v>0</v>
      </c>
      <c r="CV78" s="561">
        <f t="shared" si="58"/>
        <v>0</v>
      </c>
      <c r="CW78" s="561">
        <f t="shared" si="58"/>
        <v>0</v>
      </c>
      <c r="CX78" s="561">
        <f t="shared" si="58"/>
        <v>0</v>
      </c>
      <c r="CY78" s="561">
        <f t="shared" si="58"/>
        <v>0</v>
      </c>
      <c r="CZ78" s="561">
        <f t="shared" si="58"/>
        <v>0</v>
      </c>
      <c r="DA78" s="561">
        <f t="shared" si="58"/>
        <v>0</v>
      </c>
      <c r="DC78" s="562">
        <f t="shared" si="14"/>
        <v>0</v>
      </c>
      <c r="DD78" s="562">
        <f t="shared" si="41"/>
        <v>0</v>
      </c>
      <c r="DE78" s="562">
        <f t="shared" si="42"/>
        <v>0</v>
      </c>
      <c r="DF78" s="562">
        <f t="shared" si="43"/>
        <v>0</v>
      </c>
      <c r="DG78" s="562">
        <f t="shared" si="44"/>
        <v>0</v>
      </c>
      <c r="DH78" s="562">
        <f t="shared" si="45"/>
        <v>0</v>
      </c>
      <c r="DI78" s="562">
        <f t="shared" si="46"/>
        <v>0</v>
      </c>
      <c r="DJ78" s="562">
        <f t="shared" si="47"/>
        <v>0</v>
      </c>
      <c r="DK78" s="562">
        <f t="shared" si="48"/>
        <v>0</v>
      </c>
      <c r="DL78" s="562">
        <f t="shared" si="49"/>
        <v>0</v>
      </c>
      <c r="DM78" s="562">
        <f t="shared" si="50"/>
        <v>0</v>
      </c>
      <c r="DN78" s="562">
        <f t="shared" si="16"/>
        <v>0</v>
      </c>
      <c r="DO78" s="562">
        <f t="shared" si="17"/>
        <v>0</v>
      </c>
      <c r="DP78" s="562">
        <f t="shared" si="18"/>
        <v>0</v>
      </c>
      <c r="DQ78" s="562">
        <f t="shared" si="19"/>
        <v>0</v>
      </c>
      <c r="DR78" s="562">
        <f t="shared" si="20"/>
        <v>0</v>
      </c>
      <c r="DS78" s="562">
        <f t="shared" si="21"/>
        <v>0</v>
      </c>
      <c r="DT78" s="562">
        <f t="shared" si="22"/>
        <v>0</v>
      </c>
      <c r="DU78" s="562">
        <f t="shared" si="23"/>
        <v>0</v>
      </c>
      <c r="DV78" s="562">
        <f t="shared" si="24"/>
        <v>0</v>
      </c>
      <c r="DW78" s="562">
        <f t="shared" si="25"/>
        <v>0</v>
      </c>
      <c r="DX78" s="562">
        <f t="shared" si="26"/>
        <v>0</v>
      </c>
      <c r="DY78" s="562">
        <f t="shared" si="27"/>
        <v>0</v>
      </c>
      <c r="DZ78" s="562">
        <f t="shared" si="28"/>
        <v>0</v>
      </c>
      <c r="EA78" s="562">
        <f t="shared" si="29"/>
        <v>0</v>
      </c>
      <c r="EB78" s="562">
        <f t="shared" si="30"/>
        <v>0</v>
      </c>
      <c r="EC78" s="562">
        <f t="shared" si="31"/>
        <v>0</v>
      </c>
      <c r="ED78" s="562">
        <f t="shared" si="32"/>
        <v>0</v>
      </c>
      <c r="EE78" s="562">
        <f t="shared" si="33"/>
        <v>0</v>
      </c>
      <c r="EF78" s="562">
        <f t="shared" si="34"/>
        <v>0</v>
      </c>
      <c r="EG78" s="562">
        <f t="shared" si="35"/>
        <v>0</v>
      </c>
      <c r="EH78" s="562">
        <f t="shared" si="36"/>
        <v>0</v>
      </c>
      <c r="EI78" s="562">
        <f t="shared" si="37"/>
        <v>0</v>
      </c>
      <c r="EJ78" s="562">
        <f t="shared" si="38"/>
        <v>0</v>
      </c>
      <c r="EK78" s="562">
        <f t="shared" si="39"/>
        <v>0</v>
      </c>
      <c r="EL78" s="562">
        <f t="shared" si="40"/>
        <v>0</v>
      </c>
    </row>
    <row r="79" spans="2:142" ht="9.9499999999999993" customHeight="1">
      <c r="B79" s="750">
        <f>'O3'!B79</f>
        <v>0</v>
      </c>
      <c r="C79" s="751"/>
      <c r="D79" s="751"/>
      <c r="E79" s="751"/>
      <c r="F79" s="751"/>
      <c r="G79" s="872">
        <f>'O3'!G79</f>
        <v>0</v>
      </c>
      <c r="H79" s="872"/>
      <c r="I79" s="872"/>
      <c r="J79" s="872"/>
      <c r="K79" s="872"/>
      <c r="L79" s="872"/>
      <c r="M79" s="872"/>
      <c r="N79" s="872"/>
      <c r="O79" s="872"/>
      <c r="P79" s="872"/>
      <c r="Q79" s="872"/>
      <c r="R79" s="872"/>
      <c r="S79" s="872"/>
      <c r="T79" s="872"/>
      <c r="U79" s="872"/>
      <c r="V79" s="872"/>
      <c r="W79" s="872"/>
      <c r="X79" s="872"/>
      <c r="Y79" s="872"/>
      <c r="Z79" s="872"/>
      <c r="AA79" s="872"/>
      <c r="AB79" s="872"/>
      <c r="AC79" s="755">
        <f>'O3'!AC79</f>
        <v>0</v>
      </c>
      <c r="AD79" s="755"/>
      <c r="AE79" s="755"/>
      <c r="AF79" s="755"/>
      <c r="AG79" s="755"/>
      <c r="AH79" s="895">
        <f>'O3'!AZ79</f>
        <v>0</v>
      </c>
      <c r="AI79" s="895"/>
      <c r="AJ79" s="895"/>
      <c r="AK79" s="895"/>
      <c r="AL79" s="895"/>
      <c r="AM79" s="895"/>
      <c r="AN79" s="782">
        <f t="shared" ref="AN79:AN142" si="59">AT79-HLOOKUP($AC$5-1,$DB$12:$EL$318,BP79)</f>
        <v>0</v>
      </c>
      <c r="AO79" s="782"/>
      <c r="AP79" s="782"/>
      <c r="AQ79" s="782"/>
      <c r="AR79" s="782"/>
      <c r="AS79" s="782"/>
      <c r="AT79" s="782">
        <f t="shared" ref="AT79:AT142" si="60">HLOOKUP($AC$5,$DC$12:$EL$318,BP79)</f>
        <v>0</v>
      </c>
      <c r="AU79" s="782"/>
      <c r="AV79" s="782"/>
      <c r="AW79" s="782"/>
      <c r="AX79" s="782"/>
      <c r="AY79" s="881"/>
      <c r="AZ79" s="574"/>
      <c r="BA79" s="492">
        <f t="shared" si="11"/>
        <v>0</v>
      </c>
      <c r="BB79" s="492">
        <f t="shared" si="12"/>
        <v>2</v>
      </c>
      <c r="BC79" s="492" t="str">
        <f t="shared" ref="BC79:BC142" si="61">IF(BC80=1,1,IF(B79&lt;&gt;0,1,IF(G79&lt;&gt;0,1,IF(AC79&lt;&gt;0,1,IF(AH79&lt;&gt;0,1,"")))))</f>
        <v/>
      </c>
      <c r="BD79" s="492" t="str">
        <f t="shared" ref="BD79:BD142" si="62">IF(BB79=0," ",IF(BB79&lt;&gt;BB78,BB79," "))</f>
        <v xml:space="preserve"> </v>
      </c>
      <c r="BE79" s="484"/>
      <c r="BF79" s="492">
        <f>ROUND(AN79*'O3'!BE79,2)</f>
        <v>0</v>
      </c>
      <c r="BG79" s="492">
        <f>ROUND(AT79*'O3'!BE79,2)</f>
        <v>0</v>
      </c>
      <c r="BH79" s="484">
        <f t="shared" ref="BH79:BH142" si="63">BG79-BA79-BI79-BJ79-BK79</f>
        <v>0</v>
      </c>
      <c r="BI79" s="484">
        <f>BM79-IF('O3'!BS79&lt;&gt;0,IF('O3'!BS79="C",BA79,0),ROUND(BA79*$BM$11,2))</f>
        <v>0</v>
      </c>
      <c r="BJ79" s="484">
        <f>BN79-IF('O3'!BS79="CF",BA79,0)</f>
        <v>0</v>
      </c>
      <c r="BK79" s="484">
        <f>BO79-IF('O3'!BS79="F",BA79,0)</f>
        <v>0</v>
      </c>
      <c r="BL79" s="484">
        <f t="shared" si="8"/>
        <v>0</v>
      </c>
      <c r="BM79" s="484">
        <f>IF('O3'!BS79&lt;&gt;0,IF('O3'!BS79="C",BG79,0),ROUND(BG79*$BM$11,2))</f>
        <v>0</v>
      </c>
      <c r="BN79" s="484">
        <f>IF('O3'!BS79="CF",BG79,0)</f>
        <v>0</v>
      </c>
      <c r="BO79" s="484">
        <f>IF('O3'!BS79="F",BG79,0)</f>
        <v>0</v>
      </c>
      <c r="BP79" s="571">
        <v>68</v>
      </c>
      <c r="BQ79" s="573"/>
      <c r="BR79" s="560"/>
      <c r="BS79" s="561">
        <f t="shared" ref="BS79:BS142" si="64">BR79</f>
        <v>0</v>
      </c>
      <c r="BT79" s="561">
        <f t="shared" si="58"/>
        <v>0</v>
      </c>
      <c r="BU79" s="561">
        <f t="shared" si="58"/>
        <v>0</v>
      </c>
      <c r="BV79" s="561">
        <f t="shared" si="58"/>
        <v>0</v>
      </c>
      <c r="BW79" s="561">
        <f t="shared" si="58"/>
        <v>0</v>
      </c>
      <c r="BX79" s="561">
        <f t="shared" si="58"/>
        <v>0</v>
      </c>
      <c r="BY79" s="561">
        <f t="shared" si="58"/>
        <v>0</v>
      </c>
      <c r="BZ79" s="561">
        <f t="shared" si="58"/>
        <v>0</v>
      </c>
      <c r="CA79" s="561">
        <f t="shared" si="58"/>
        <v>0</v>
      </c>
      <c r="CB79" s="561">
        <f t="shared" si="58"/>
        <v>0</v>
      </c>
      <c r="CC79" s="561">
        <f t="shared" si="58"/>
        <v>0</v>
      </c>
      <c r="CD79" s="561">
        <f t="shared" si="58"/>
        <v>0</v>
      </c>
      <c r="CE79" s="561">
        <f t="shared" si="58"/>
        <v>0</v>
      </c>
      <c r="CF79" s="561">
        <f t="shared" si="58"/>
        <v>0</v>
      </c>
      <c r="CG79" s="561">
        <f t="shared" si="58"/>
        <v>0</v>
      </c>
      <c r="CH79" s="561">
        <f t="shared" si="58"/>
        <v>0</v>
      </c>
      <c r="CI79" s="561">
        <f t="shared" si="58"/>
        <v>0</v>
      </c>
      <c r="CJ79" s="561">
        <f t="shared" si="58"/>
        <v>0</v>
      </c>
      <c r="CK79" s="561">
        <f t="shared" si="58"/>
        <v>0</v>
      </c>
      <c r="CL79" s="561">
        <f t="shared" si="58"/>
        <v>0</v>
      </c>
      <c r="CM79" s="561">
        <f t="shared" si="58"/>
        <v>0</v>
      </c>
      <c r="CN79" s="561">
        <f t="shared" si="58"/>
        <v>0</v>
      </c>
      <c r="CO79" s="561">
        <f t="shared" si="58"/>
        <v>0</v>
      </c>
      <c r="CP79" s="561">
        <f t="shared" si="58"/>
        <v>0</v>
      </c>
      <c r="CQ79" s="561">
        <f t="shared" si="58"/>
        <v>0</v>
      </c>
      <c r="CR79" s="561">
        <f t="shared" si="58"/>
        <v>0</v>
      </c>
      <c r="CS79" s="561">
        <f t="shared" si="58"/>
        <v>0</v>
      </c>
      <c r="CT79" s="561">
        <f t="shared" si="58"/>
        <v>0</v>
      </c>
      <c r="CU79" s="561">
        <f t="shared" si="58"/>
        <v>0</v>
      </c>
      <c r="CV79" s="561">
        <f t="shared" si="58"/>
        <v>0</v>
      </c>
      <c r="CW79" s="561">
        <f t="shared" si="58"/>
        <v>0</v>
      </c>
      <c r="CX79" s="561">
        <f t="shared" si="58"/>
        <v>0</v>
      </c>
      <c r="CY79" s="561">
        <f t="shared" si="58"/>
        <v>0</v>
      </c>
      <c r="CZ79" s="561">
        <f t="shared" si="58"/>
        <v>0</v>
      </c>
      <c r="DA79" s="561">
        <f t="shared" si="58"/>
        <v>0</v>
      </c>
      <c r="DC79" s="562">
        <f t="shared" si="14"/>
        <v>0</v>
      </c>
      <c r="DD79" s="562">
        <f t="shared" si="41"/>
        <v>0</v>
      </c>
      <c r="DE79" s="562">
        <f t="shared" si="42"/>
        <v>0</v>
      </c>
      <c r="DF79" s="562">
        <f t="shared" si="43"/>
        <v>0</v>
      </c>
      <c r="DG79" s="562">
        <f t="shared" si="44"/>
        <v>0</v>
      </c>
      <c r="DH79" s="562">
        <f t="shared" si="45"/>
        <v>0</v>
      </c>
      <c r="DI79" s="562">
        <f t="shared" si="46"/>
        <v>0</v>
      </c>
      <c r="DJ79" s="562">
        <f t="shared" si="47"/>
        <v>0</v>
      </c>
      <c r="DK79" s="562">
        <f t="shared" si="48"/>
        <v>0</v>
      </c>
      <c r="DL79" s="562">
        <f t="shared" si="49"/>
        <v>0</v>
      </c>
      <c r="DM79" s="562">
        <f t="shared" si="50"/>
        <v>0</v>
      </c>
      <c r="DN79" s="562">
        <f t="shared" si="16"/>
        <v>0</v>
      </c>
      <c r="DO79" s="562">
        <f t="shared" si="17"/>
        <v>0</v>
      </c>
      <c r="DP79" s="562">
        <f t="shared" si="18"/>
        <v>0</v>
      </c>
      <c r="DQ79" s="562">
        <f t="shared" si="19"/>
        <v>0</v>
      </c>
      <c r="DR79" s="562">
        <f t="shared" si="20"/>
        <v>0</v>
      </c>
      <c r="DS79" s="562">
        <f t="shared" si="21"/>
        <v>0</v>
      </c>
      <c r="DT79" s="562">
        <f t="shared" si="22"/>
        <v>0</v>
      </c>
      <c r="DU79" s="562">
        <f t="shared" si="23"/>
        <v>0</v>
      </c>
      <c r="DV79" s="562">
        <f t="shared" si="24"/>
        <v>0</v>
      </c>
      <c r="DW79" s="562">
        <f t="shared" si="25"/>
        <v>0</v>
      </c>
      <c r="DX79" s="562">
        <f t="shared" si="26"/>
        <v>0</v>
      </c>
      <c r="DY79" s="562">
        <f t="shared" si="27"/>
        <v>0</v>
      </c>
      <c r="DZ79" s="562">
        <f t="shared" si="28"/>
        <v>0</v>
      </c>
      <c r="EA79" s="562">
        <f t="shared" si="29"/>
        <v>0</v>
      </c>
      <c r="EB79" s="562">
        <f t="shared" si="30"/>
        <v>0</v>
      </c>
      <c r="EC79" s="562">
        <f t="shared" si="31"/>
        <v>0</v>
      </c>
      <c r="ED79" s="562">
        <f t="shared" si="32"/>
        <v>0</v>
      </c>
      <c r="EE79" s="562">
        <f t="shared" si="33"/>
        <v>0</v>
      </c>
      <c r="EF79" s="562">
        <f t="shared" si="34"/>
        <v>0</v>
      </c>
      <c r="EG79" s="562">
        <f t="shared" si="35"/>
        <v>0</v>
      </c>
      <c r="EH79" s="562">
        <f t="shared" si="36"/>
        <v>0</v>
      </c>
      <c r="EI79" s="562">
        <f t="shared" si="37"/>
        <v>0</v>
      </c>
      <c r="EJ79" s="562">
        <f t="shared" si="38"/>
        <v>0</v>
      </c>
      <c r="EK79" s="562">
        <f t="shared" si="39"/>
        <v>0</v>
      </c>
      <c r="EL79" s="562">
        <f t="shared" si="40"/>
        <v>0</v>
      </c>
    </row>
    <row r="80" spans="2:142" ht="9.9499999999999993" customHeight="1">
      <c r="B80" s="750">
        <f>'O3'!B80</f>
        <v>0</v>
      </c>
      <c r="C80" s="751"/>
      <c r="D80" s="751"/>
      <c r="E80" s="751"/>
      <c r="F80" s="751"/>
      <c r="G80" s="872">
        <f>'O3'!G80</f>
        <v>0</v>
      </c>
      <c r="H80" s="872"/>
      <c r="I80" s="872"/>
      <c r="J80" s="872"/>
      <c r="K80" s="872"/>
      <c r="L80" s="872"/>
      <c r="M80" s="872"/>
      <c r="N80" s="872"/>
      <c r="O80" s="872"/>
      <c r="P80" s="872"/>
      <c r="Q80" s="872"/>
      <c r="R80" s="872"/>
      <c r="S80" s="872"/>
      <c r="T80" s="872"/>
      <c r="U80" s="872"/>
      <c r="V80" s="872"/>
      <c r="W80" s="872"/>
      <c r="X80" s="872"/>
      <c r="Y80" s="872"/>
      <c r="Z80" s="872"/>
      <c r="AA80" s="872"/>
      <c r="AB80" s="872"/>
      <c r="AC80" s="755">
        <f>'O3'!AC80</f>
        <v>0</v>
      </c>
      <c r="AD80" s="755"/>
      <c r="AE80" s="755"/>
      <c r="AF80" s="755"/>
      <c r="AG80" s="755"/>
      <c r="AH80" s="895">
        <f>'O3'!AZ80</f>
        <v>0</v>
      </c>
      <c r="AI80" s="895"/>
      <c r="AJ80" s="895"/>
      <c r="AK80" s="895"/>
      <c r="AL80" s="895"/>
      <c r="AM80" s="895"/>
      <c r="AN80" s="782">
        <f t="shared" si="59"/>
        <v>0</v>
      </c>
      <c r="AO80" s="782"/>
      <c r="AP80" s="782"/>
      <c r="AQ80" s="782"/>
      <c r="AR80" s="782"/>
      <c r="AS80" s="782"/>
      <c r="AT80" s="782">
        <f t="shared" si="60"/>
        <v>0</v>
      </c>
      <c r="AU80" s="782"/>
      <c r="AV80" s="782"/>
      <c r="AW80" s="782"/>
      <c r="AX80" s="782"/>
      <c r="AY80" s="881"/>
      <c r="AZ80" s="574"/>
      <c r="BA80" s="492">
        <f t="shared" ref="BA80:BA143" si="65">BG80-BF80</f>
        <v>0</v>
      </c>
      <c r="BB80" s="492">
        <f t="shared" ref="BB80:BB143" si="66">IF(B80=0,BB79,IF(ISNONTEXT(B80)=TRUE,INT(B80),INT(LEFT(B80,FIND(".",B80)-1))))</f>
        <v>2</v>
      </c>
      <c r="BC80" s="492" t="str">
        <f t="shared" si="61"/>
        <v/>
      </c>
      <c r="BD80" s="492" t="str">
        <f t="shared" si="62"/>
        <v xml:space="preserve"> </v>
      </c>
      <c r="BE80" s="484"/>
      <c r="BF80" s="492">
        <f>ROUND(AN80*'O3'!BE80,2)</f>
        <v>0</v>
      </c>
      <c r="BG80" s="492">
        <f>ROUND(AT80*'O3'!BE80,2)</f>
        <v>0</v>
      </c>
      <c r="BH80" s="484">
        <f t="shared" si="63"/>
        <v>0</v>
      </c>
      <c r="BI80" s="484">
        <f>BM80-IF('O3'!BS80&lt;&gt;0,IF('O3'!BS80="C",BA80,0),ROUND(BA80*$BM$11,2))</f>
        <v>0</v>
      </c>
      <c r="BJ80" s="484">
        <f>BN80-IF('O3'!BS80="CF",BA80,0)</f>
        <v>0</v>
      </c>
      <c r="BK80" s="484">
        <f>BO80-IF('O3'!BS80="F",BA80,0)</f>
        <v>0</v>
      </c>
      <c r="BL80" s="484">
        <f t="shared" ref="BL80:BL143" si="67">BG80-BM80-BN80-BO80</f>
        <v>0</v>
      </c>
      <c r="BM80" s="484">
        <f>IF('O3'!BS80&lt;&gt;0,IF('O3'!BS80="C",BG80,0),ROUND(BG80*$BM$11,2))</f>
        <v>0</v>
      </c>
      <c r="BN80" s="484">
        <f>IF('O3'!BS80="CF",BG80,0)</f>
        <v>0</v>
      </c>
      <c r="BO80" s="484">
        <f>IF('O3'!BS80="F",BG80,0)</f>
        <v>0</v>
      </c>
      <c r="BP80" s="572">
        <v>69</v>
      </c>
      <c r="BQ80" s="573"/>
      <c r="BR80" s="560"/>
      <c r="BS80" s="561">
        <f t="shared" si="64"/>
        <v>0</v>
      </c>
      <c r="BT80" s="561">
        <f t="shared" ref="BT80:CH80" si="68">BS80</f>
        <v>0</v>
      </c>
      <c r="BU80" s="561">
        <f t="shared" si="68"/>
        <v>0</v>
      </c>
      <c r="BV80" s="561">
        <f t="shared" si="68"/>
        <v>0</v>
      </c>
      <c r="BW80" s="561">
        <f t="shared" si="68"/>
        <v>0</v>
      </c>
      <c r="BX80" s="561">
        <f t="shared" si="68"/>
        <v>0</v>
      </c>
      <c r="BY80" s="561">
        <f t="shared" si="68"/>
        <v>0</v>
      </c>
      <c r="BZ80" s="561">
        <f t="shared" si="68"/>
        <v>0</v>
      </c>
      <c r="CA80" s="561">
        <f t="shared" si="68"/>
        <v>0</v>
      </c>
      <c r="CB80" s="561">
        <f t="shared" si="68"/>
        <v>0</v>
      </c>
      <c r="CC80" s="561">
        <f t="shared" si="68"/>
        <v>0</v>
      </c>
      <c r="CD80" s="561">
        <f t="shared" si="68"/>
        <v>0</v>
      </c>
      <c r="CE80" s="561">
        <f t="shared" si="68"/>
        <v>0</v>
      </c>
      <c r="CF80" s="561">
        <f t="shared" si="68"/>
        <v>0</v>
      </c>
      <c r="CG80" s="561">
        <f t="shared" si="68"/>
        <v>0</v>
      </c>
      <c r="CH80" s="561">
        <f t="shared" si="68"/>
        <v>0</v>
      </c>
      <c r="CI80" s="561">
        <f t="shared" si="58"/>
        <v>0</v>
      </c>
      <c r="CJ80" s="561">
        <f t="shared" si="58"/>
        <v>0</v>
      </c>
      <c r="CK80" s="561">
        <f t="shared" si="58"/>
        <v>0</v>
      </c>
      <c r="CL80" s="561">
        <f t="shared" si="58"/>
        <v>0</v>
      </c>
      <c r="CM80" s="561">
        <f t="shared" si="58"/>
        <v>0</v>
      </c>
      <c r="CN80" s="561">
        <f t="shared" si="58"/>
        <v>0</v>
      </c>
      <c r="CO80" s="561">
        <f t="shared" si="58"/>
        <v>0</v>
      </c>
      <c r="CP80" s="561">
        <f t="shared" si="58"/>
        <v>0</v>
      </c>
      <c r="CQ80" s="561">
        <f t="shared" si="58"/>
        <v>0</v>
      </c>
      <c r="CR80" s="561">
        <f t="shared" si="58"/>
        <v>0</v>
      </c>
      <c r="CS80" s="561">
        <f t="shared" si="58"/>
        <v>0</v>
      </c>
      <c r="CT80" s="561">
        <f t="shared" si="58"/>
        <v>0</v>
      </c>
      <c r="CU80" s="561">
        <f t="shared" si="58"/>
        <v>0</v>
      </c>
      <c r="CV80" s="561">
        <f t="shared" si="58"/>
        <v>0</v>
      </c>
      <c r="CW80" s="561">
        <f t="shared" si="58"/>
        <v>0</v>
      </c>
      <c r="CX80" s="561">
        <f t="shared" si="58"/>
        <v>0</v>
      </c>
      <c r="CY80" s="561">
        <f t="shared" si="58"/>
        <v>0</v>
      </c>
      <c r="CZ80" s="561">
        <f t="shared" si="58"/>
        <v>0</v>
      </c>
      <c r="DA80" s="561">
        <f t="shared" si="58"/>
        <v>0</v>
      </c>
      <c r="DC80" s="562">
        <f t="shared" ref="DC80:DC143" si="69">BR80</f>
        <v>0</v>
      </c>
      <c r="DD80" s="562">
        <f t="shared" si="41"/>
        <v>0</v>
      </c>
      <c r="DE80" s="562">
        <f t="shared" si="42"/>
        <v>0</v>
      </c>
      <c r="DF80" s="562">
        <f t="shared" si="43"/>
        <v>0</v>
      </c>
      <c r="DG80" s="562">
        <f t="shared" si="44"/>
        <v>0</v>
      </c>
      <c r="DH80" s="562">
        <f t="shared" si="45"/>
        <v>0</v>
      </c>
      <c r="DI80" s="562">
        <f t="shared" si="46"/>
        <v>0</v>
      </c>
      <c r="DJ80" s="562">
        <f t="shared" si="47"/>
        <v>0</v>
      </c>
      <c r="DK80" s="562">
        <f t="shared" si="48"/>
        <v>0</v>
      </c>
      <c r="DL80" s="562">
        <f t="shared" si="49"/>
        <v>0</v>
      </c>
      <c r="DM80" s="562">
        <f t="shared" si="50"/>
        <v>0</v>
      </c>
      <c r="DN80" s="562">
        <f t="shared" si="16"/>
        <v>0</v>
      </c>
      <c r="DO80" s="562">
        <f t="shared" si="17"/>
        <v>0</v>
      </c>
      <c r="DP80" s="562">
        <f t="shared" si="18"/>
        <v>0</v>
      </c>
      <c r="DQ80" s="562">
        <f t="shared" si="19"/>
        <v>0</v>
      </c>
      <c r="DR80" s="562">
        <f t="shared" si="20"/>
        <v>0</v>
      </c>
      <c r="DS80" s="562">
        <f t="shared" si="21"/>
        <v>0</v>
      </c>
      <c r="DT80" s="562">
        <f t="shared" si="22"/>
        <v>0</v>
      </c>
      <c r="DU80" s="562">
        <f t="shared" si="23"/>
        <v>0</v>
      </c>
      <c r="DV80" s="562">
        <f t="shared" si="24"/>
        <v>0</v>
      </c>
      <c r="DW80" s="562">
        <f t="shared" si="25"/>
        <v>0</v>
      </c>
      <c r="DX80" s="562">
        <f t="shared" si="26"/>
        <v>0</v>
      </c>
      <c r="DY80" s="562">
        <f t="shared" si="27"/>
        <v>0</v>
      </c>
      <c r="DZ80" s="562">
        <f t="shared" si="28"/>
        <v>0</v>
      </c>
      <c r="EA80" s="562">
        <f t="shared" si="29"/>
        <v>0</v>
      </c>
      <c r="EB80" s="562">
        <f t="shared" si="30"/>
        <v>0</v>
      </c>
      <c r="EC80" s="562">
        <f t="shared" si="31"/>
        <v>0</v>
      </c>
      <c r="ED80" s="562">
        <f t="shared" si="32"/>
        <v>0</v>
      </c>
      <c r="EE80" s="562">
        <f t="shared" si="33"/>
        <v>0</v>
      </c>
      <c r="EF80" s="562">
        <f t="shared" si="34"/>
        <v>0</v>
      </c>
      <c r="EG80" s="562">
        <f t="shared" si="35"/>
        <v>0</v>
      </c>
      <c r="EH80" s="562">
        <f t="shared" si="36"/>
        <v>0</v>
      </c>
      <c r="EI80" s="562">
        <f t="shared" si="37"/>
        <v>0</v>
      </c>
      <c r="EJ80" s="562">
        <f t="shared" si="38"/>
        <v>0</v>
      </c>
      <c r="EK80" s="562">
        <f t="shared" si="39"/>
        <v>0</v>
      </c>
      <c r="EL80" s="562">
        <f t="shared" si="40"/>
        <v>0</v>
      </c>
    </row>
    <row r="81" spans="2:142" ht="9.9499999999999993" customHeight="1">
      <c r="B81" s="750">
        <f>'O3'!B81</f>
        <v>0</v>
      </c>
      <c r="C81" s="751"/>
      <c r="D81" s="751"/>
      <c r="E81" s="751"/>
      <c r="F81" s="751"/>
      <c r="G81" s="872">
        <f>'O3'!G81</f>
        <v>0</v>
      </c>
      <c r="H81" s="872"/>
      <c r="I81" s="872"/>
      <c r="J81" s="872"/>
      <c r="K81" s="872"/>
      <c r="L81" s="872"/>
      <c r="M81" s="872"/>
      <c r="N81" s="872"/>
      <c r="O81" s="872"/>
      <c r="P81" s="872"/>
      <c r="Q81" s="872"/>
      <c r="R81" s="872"/>
      <c r="S81" s="872"/>
      <c r="T81" s="872"/>
      <c r="U81" s="872"/>
      <c r="V81" s="872"/>
      <c r="W81" s="872"/>
      <c r="X81" s="872"/>
      <c r="Y81" s="872"/>
      <c r="Z81" s="872"/>
      <c r="AA81" s="872"/>
      <c r="AB81" s="872"/>
      <c r="AC81" s="755">
        <f>'O3'!AC81</f>
        <v>0</v>
      </c>
      <c r="AD81" s="755"/>
      <c r="AE81" s="755"/>
      <c r="AF81" s="755"/>
      <c r="AG81" s="755"/>
      <c r="AH81" s="895">
        <f>'O3'!AZ81</f>
        <v>0</v>
      </c>
      <c r="AI81" s="895"/>
      <c r="AJ81" s="895"/>
      <c r="AK81" s="895"/>
      <c r="AL81" s="895"/>
      <c r="AM81" s="895"/>
      <c r="AN81" s="782">
        <f t="shared" si="59"/>
        <v>0</v>
      </c>
      <c r="AO81" s="782"/>
      <c r="AP81" s="782"/>
      <c r="AQ81" s="782"/>
      <c r="AR81" s="782"/>
      <c r="AS81" s="782"/>
      <c r="AT81" s="782">
        <f t="shared" si="60"/>
        <v>0</v>
      </c>
      <c r="AU81" s="782"/>
      <c r="AV81" s="782"/>
      <c r="AW81" s="782"/>
      <c r="AX81" s="782"/>
      <c r="AY81" s="881"/>
      <c r="AZ81" s="574"/>
      <c r="BA81" s="492">
        <f t="shared" si="65"/>
        <v>0</v>
      </c>
      <c r="BB81" s="492">
        <f t="shared" si="66"/>
        <v>2</v>
      </c>
      <c r="BC81" s="492" t="str">
        <f t="shared" si="61"/>
        <v/>
      </c>
      <c r="BD81" s="492" t="str">
        <f t="shared" si="62"/>
        <v xml:space="preserve"> </v>
      </c>
      <c r="BE81" s="484"/>
      <c r="BF81" s="492">
        <f>ROUND(AN81*'O3'!BE81,2)</f>
        <v>0</v>
      </c>
      <c r="BG81" s="492">
        <f>ROUND(AT81*'O3'!BE81,2)</f>
        <v>0</v>
      </c>
      <c r="BH81" s="484">
        <f t="shared" si="63"/>
        <v>0</v>
      </c>
      <c r="BI81" s="484">
        <f>BM81-IF('O3'!BS81&lt;&gt;0,IF('O3'!BS81="C",BA81,0),ROUND(BA81*$BM$11,2))</f>
        <v>0</v>
      </c>
      <c r="BJ81" s="484">
        <f>BN81-IF('O3'!BS81="CF",BA81,0)</f>
        <v>0</v>
      </c>
      <c r="BK81" s="484">
        <f>BO81-IF('O3'!BS81="F",BA81,0)</f>
        <v>0</v>
      </c>
      <c r="BL81" s="484">
        <f t="shared" si="67"/>
        <v>0</v>
      </c>
      <c r="BM81" s="484">
        <f>IF('O3'!BS81&lt;&gt;0,IF('O3'!BS81="C",BG81,0),ROUND(BG81*$BM$11,2))</f>
        <v>0</v>
      </c>
      <c r="BN81" s="484">
        <f>IF('O3'!BS81="CF",BG81,0)</f>
        <v>0</v>
      </c>
      <c r="BO81" s="484">
        <f>IF('O3'!BS81="F",BG81,0)</f>
        <v>0</v>
      </c>
      <c r="BP81" s="571">
        <v>70</v>
      </c>
      <c r="BQ81" s="573"/>
      <c r="BR81" s="560"/>
      <c r="BS81" s="561">
        <f t="shared" si="64"/>
        <v>0</v>
      </c>
      <c r="BT81" s="561">
        <f t="shared" si="58"/>
        <v>0</v>
      </c>
      <c r="BU81" s="561">
        <f t="shared" si="58"/>
        <v>0</v>
      </c>
      <c r="BV81" s="561">
        <f t="shared" si="58"/>
        <v>0</v>
      </c>
      <c r="BW81" s="561">
        <f t="shared" si="58"/>
        <v>0</v>
      </c>
      <c r="BX81" s="561">
        <f t="shared" si="58"/>
        <v>0</v>
      </c>
      <c r="BY81" s="561">
        <f t="shared" si="58"/>
        <v>0</v>
      </c>
      <c r="BZ81" s="561">
        <f t="shared" si="58"/>
        <v>0</v>
      </c>
      <c r="CA81" s="561">
        <f t="shared" si="58"/>
        <v>0</v>
      </c>
      <c r="CB81" s="561">
        <f t="shared" si="58"/>
        <v>0</v>
      </c>
      <c r="CC81" s="561">
        <f t="shared" si="58"/>
        <v>0</v>
      </c>
      <c r="CD81" s="561">
        <f t="shared" si="58"/>
        <v>0</v>
      </c>
      <c r="CE81" s="561">
        <f t="shared" si="58"/>
        <v>0</v>
      </c>
      <c r="CF81" s="561">
        <f t="shared" si="58"/>
        <v>0</v>
      </c>
      <c r="CG81" s="561">
        <f t="shared" si="58"/>
        <v>0</v>
      </c>
      <c r="CH81" s="561">
        <f t="shared" si="58"/>
        <v>0</v>
      </c>
      <c r="CI81" s="561">
        <f t="shared" si="58"/>
        <v>0</v>
      </c>
      <c r="CJ81" s="561">
        <f t="shared" si="58"/>
        <v>0</v>
      </c>
      <c r="CK81" s="561">
        <f t="shared" si="58"/>
        <v>0</v>
      </c>
      <c r="CL81" s="561">
        <f t="shared" si="58"/>
        <v>0</v>
      </c>
      <c r="CM81" s="561">
        <f t="shared" si="58"/>
        <v>0</v>
      </c>
      <c r="CN81" s="561">
        <f t="shared" si="58"/>
        <v>0</v>
      </c>
      <c r="CO81" s="561">
        <f t="shared" si="58"/>
        <v>0</v>
      </c>
      <c r="CP81" s="561">
        <f t="shared" si="58"/>
        <v>0</v>
      </c>
      <c r="CQ81" s="561">
        <f t="shared" si="58"/>
        <v>0</v>
      </c>
      <c r="CR81" s="561">
        <f t="shared" si="58"/>
        <v>0</v>
      </c>
      <c r="CS81" s="561">
        <f t="shared" si="58"/>
        <v>0</v>
      </c>
      <c r="CT81" s="561">
        <f t="shared" si="58"/>
        <v>0</v>
      </c>
      <c r="CU81" s="561">
        <f t="shared" si="58"/>
        <v>0</v>
      </c>
      <c r="CV81" s="561">
        <f t="shared" si="58"/>
        <v>0</v>
      </c>
      <c r="CW81" s="561">
        <f t="shared" si="58"/>
        <v>0</v>
      </c>
      <c r="CX81" s="561">
        <f t="shared" si="58"/>
        <v>0</v>
      </c>
      <c r="CY81" s="561">
        <f t="shared" si="58"/>
        <v>0</v>
      </c>
      <c r="CZ81" s="561">
        <f t="shared" si="58"/>
        <v>0</v>
      </c>
      <c r="DA81" s="561">
        <f t="shared" si="58"/>
        <v>0</v>
      </c>
      <c r="DC81" s="562">
        <f t="shared" si="69"/>
        <v>0</v>
      </c>
      <c r="DD81" s="562">
        <f t="shared" si="41"/>
        <v>0</v>
      </c>
      <c r="DE81" s="562">
        <f t="shared" si="42"/>
        <v>0</v>
      </c>
      <c r="DF81" s="562">
        <f t="shared" si="43"/>
        <v>0</v>
      </c>
      <c r="DG81" s="562">
        <f t="shared" si="44"/>
        <v>0</v>
      </c>
      <c r="DH81" s="562">
        <f t="shared" si="45"/>
        <v>0</v>
      </c>
      <c r="DI81" s="562">
        <f t="shared" si="46"/>
        <v>0</v>
      </c>
      <c r="DJ81" s="562">
        <f t="shared" si="47"/>
        <v>0</v>
      </c>
      <c r="DK81" s="562">
        <f t="shared" si="48"/>
        <v>0</v>
      </c>
      <c r="DL81" s="562">
        <f t="shared" si="49"/>
        <v>0</v>
      </c>
      <c r="DM81" s="562">
        <f t="shared" si="50"/>
        <v>0</v>
      </c>
      <c r="DN81" s="562">
        <f t="shared" si="16"/>
        <v>0</v>
      </c>
      <c r="DO81" s="562">
        <f t="shared" si="17"/>
        <v>0</v>
      </c>
      <c r="DP81" s="562">
        <f t="shared" si="18"/>
        <v>0</v>
      </c>
      <c r="DQ81" s="562">
        <f t="shared" si="19"/>
        <v>0</v>
      </c>
      <c r="DR81" s="562">
        <f t="shared" si="20"/>
        <v>0</v>
      </c>
      <c r="DS81" s="562">
        <f t="shared" si="21"/>
        <v>0</v>
      </c>
      <c r="DT81" s="562">
        <f t="shared" si="22"/>
        <v>0</v>
      </c>
      <c r="DU81" s="562">
        <f t="shared" si="23"/>
        <v>0</v>
      </c>
      <c r="DV81" s="562">
        <f t="shared" si="24"/>
        <v>0</v>
      </c>
      <c r="DW81" s="562">
        <f t="shared" si="25"/>
        <v>0</v>
      </c>
      <c r="DX81" s="562">
        <f t="shared" si="26"/>
        <v>0</v>
      </c>
      <c r="DY81" s="562">
        <f t="shared" si="27"/>
        <v>0</v>
      </c>
      <c r="DZ81" s="562">
        <f t="shared" si="28"/>
        <v>0</v>
      </c>
      <c r="EA81" s="562">
        <f t="shared" si="29"/>
        <v>0</v>
      </c>
      <c r="EB81" s="562">
        <f t="shared" si="30"/>
        <v>0</v>
      </c>
      <c r="EC81" s="562">
        <f t="shared" si="31"/>
        <v>0</v>
      </c>
      <c r="ED81" s="562">
        <f t="shared" si="32"/>
        <v>0</v>
      </c>
      <c r="EE81" s="562">
        <f t="shared" si="33"/>
        <v>0</v>
      </c>
      <c r="EF81" s="562">
        <f t="shared" si="34"/>
        <v>0</v>
      </c>
      <c r="EG81" s="562">
        <f t="shared" si="35"/>
        <v>0</v>
      </c>
      <c r="EH81" s="562">
        <f t="shared" si="36"/>
        <v>0</v>
      </c>
      <c r="EI81" s="562">
        <f t="shared" si="37"/>
        <v>0</v>
      </c>
      <c r="EJ81" s="562">
        <f t="shared" si="38"/>
        <v>0</v>
      </c>
      <c r="EK81" s="562">
        <f t="shared" si="39"/>
        <v>0</v>
      </c>
      <c r="EL81" s="562">
        <f t="shared" si="40"/>
        <v>0</v>
      </c>
    </row>
    <row r="82" spans="2:142" ht="9.9499999999999993" customHeight="1">
      <c r="B82" s="750">
        <f>'O3'!B82</f>
        <v>0</v>
      </c>
      <c r="C82" s="751"/>
      <c r="D82" s="751"/>
      <c r="E82" s="751"/>
      <c r="F82" s="751"/>
      <c r="G82" s="872">
        <f>'O3'!G82</f>
        <v>0</v>
      </c>
      <c r="H82" s="872"/>
      <c r="I82" s="872"/>
      <c r="J82" s="872"/>
      <c r="K82" s="872"/>
      <c r="L82" s="872"/>
      <c r="M82" s="872"/>
      <c r="N82" s="872"/>
      <c r="O82" s="872"/>
      <c r="P82" s="872"/>
      <c r="Q82" s="872"/>
      <c r="R82" s="872"/>
      <c r="S82" s="872"/>
      <c r="T82" s="872"/>
      <c r="U82" s="872"/>
      <c r="V82" s="872"/>
      <c r="W82" s="872"/>
      <c r="X82" s="872"/>
      <c r="Y82" s="872"/>
      <c r="Z82" s="872"/>
      <c r="AA82" s="872"/>
      <c r="AB82" s="872"/>
      <c r="AC82" s="755">
        <f>'O3'!AC82</f>
        <v>0</v>
      </c>
      <c r="AD82" s="755"/>
      <c r="AE82" s="755"/>
      <c r="AF82" s="755"/>
      <c r="AG82" s="755"/>
      <c r="AH82" s="895">
        <f>'O3'!AZ82</f>
        <v>0</v>
      </c>
      <c r="AI82" s="895"/>
      <c r="AJ82" s="895"/>
      <c r="AK82" s="895"/>
      <c r="AL82" s="895"/>
      <c r="AM82" s="895"/>
      <c r="AN82" s="782">
        <f t="shared" si="59"/>
        <v>0</v>
      </c>
      <c r="AO82" s="782"/>
      <c r="AP82" s="782"/>
      <c r="AQ82" s="782"/>
      <c r="AR82" s="782"/>
      <c r="AS82" s="782"/>
      <c r="AT82" s="782">
        <f t="shared" si="60"/>
        <v>0</v>
      </c>
      <c r="AU82" s="782"/>
      <c r="AV82" s="782"/>
      <c r="AW82" s="782"/>
      <c r="AX82" s="782"/>
      <c r="AY82" s="881"/>
      <c r="AZ82" s="574"/>
      <c r="BA82" s="492">
        <f t="shared" si="65"/>
        <v>0</v>
      </c>
      <c r="BB82" s="492">
        <f t="shared" si="66"/>
        <v>2</v>
      </c>
      <c r="BC82" s="492" t="str">
        <f t="shared" si="61"/>
        <v/>
      </c>
      <c r="BD82" s="492" t="str">
        <f t="shared" si="62"/>
        <v xml:space="preserve"> </v>
      </c>
      <c r="BE82" s="484"/>
      <c r="BF82" s="492">
        <f>ROUND(AN82*'O3'!BE82,2)</f>
        <v>0</v>
      </c>
      <c r="BG82" s="492">
        <f>ROUND(AT82*'O3'!BE82,2)</f>
        <v>0</v>
      </c>
      <c r="BH82" s="484">
        <f t="shared" si="63"/>
        <v>0</v>
      </c>
      <c r="BI82" s="484">
        <f>BM82-IF('O3'!BS82&lt;&gt;0,IF('O3'!BS82="C",BA82,0),ROUND(BA82*$BM$11,2))</f>
        <v>0</v>
      </c>
      <c r="BJ82" s="484">
        <f>BN82-IF('O3'!BS82="CF",BA82,0)</f>
        <v>0</v>
      </c>
      <c r="BK82" s="484">
        <f>BO82-IF('O3'!BS82="F",BA82,0)</f>
        <v>0</v>
      </c>
      <c r="BL82" s="484">
        <f t="shared" si="67"/>
        <v>0</v>
      </c>
      <c r="BM82" s="484">
        <f>IF('O3'!BS82&lt;&gt;0,IF('O3'!BS82="C",BG82,0),ROUND(BG82*$BM$11,2))</f>
        <v>0</v>
      </c>
      <c r="BN82" s="484">
        <f>IF('O3'!BS82="CF",BG82,0)</f>
        <v>0</v>
      </c>
      <c r="BO82" s="484">
        <f>IF('O3'!BS82="F",BG82,0)</f>
        <v>0</v>
      </c>
      <c r="BP82" s="572">
        <v>71</v>
      </c>
      <c r="BQ82" s="573"/>
      <c r="BR82" s="560"/>
      <c r="BS82" s="561">
        <f t="shared" si="64"/>
        <v>0</v>
      </c>
      <c r="BT82" s="561">
        <f t="shared" si="58"/>
        <v>0</v>
      </c>
      <c r="BU82" s="561">
        <f t="shared" si="58"/>
        <v>0</v>
      </c>
      <c r="BV82" s="561">
        <f t="shared" si="58"/>
        <v>0</v>
      </c>
      <c r="BW82" s="561">
        <f t="shared" si="58"/>
        <v>0</v>
      </c>
      <c r="BX82" s="561">
        <f t="shared" si="58"/>
        <v>0</v>
      </c>
      <c r="BY82" s="561">
        <f t="shared" si="58"/>
        <v>0</v>
      </c>
      <c r="BZ82" s="561">
        <f t="shared" si="58"/>
        <v>0</v>
      </c>
      <c r="CA82" s="561">
        <f t="shared" si="58"/>
        <v>0</v>
      </c>
      <c r="CB82" s="561">
        <f t="shared" si="58"/>
        <v>0</v>
      </c>
      <c r="CC82" s="561">
        <f t="shared" si="58"/>
        <v>0</v>
      </c>
      <c r="CD82" s="561">
        <f t="shared" si="58"/>
        <v>0</v>
      </c>
      <c r="CE82" s="561">
        <f t="shared" si="58"/>
        <v>0</v>
      </c>
      <c r="CF82" s="561">
        <f t="shared" si="58"/>
        <v>0</v>
      </c>
      <c r="CG82" s="561">
        <f t="shared" si="58"/>
        <v>0</v>
      </c>
      <c r="CH82" s="561">
        <f t="shared" si="58"/>
        <v>0</v>
      </c>
      <c r="CI82" s="561">
        <f t="shared" si="58"/>
        <v>0</v>
      </c>
      <c r="CJ82" s="561">
        <f t="shared" si="58"/>
        <v>0</v>
      </c>
      <c r="CK82" s="561">
        <f t="shared" si="58"/>
        <v>0</v>
      </c>
      <c r="CL82" s="561">
        <f t="shared" si="58"/>
        <v>0</v>
      </c>
      <c r="CM82" s="561">
        <f t="shared" si="58"/>
        <v>0</v>
      </c>
      <c r="CN82" s="561">
        <f t="shared" si="58"/>
        <v>0</v>
      </c>
      <c r="CO82" s="561">
        <f t="shared" si="58"/>
        <v>0</v>
      </c>
      <c r="CP82" s="561">
        <f t="shared" si="58"/>
        <v>0</v>
      </c>
      <c r="CQ82" s="561">
        <f t="shared" si="58"/>
        <v>0</v>
      </c>
      <c r="CR82" s="561">
        <f t="shared" si="58"/>
        <v>0</v>
      </c>
      <c r="CS82" s="561">
        <f t="shared" si="58"/>
        <v>0</v>
      </c>
      <c r="CT82" s="561">
        <f t="shared" si="58"/>
        <v>0</v>
      </c>
      <c r="CU82" s="561">
        <f t="shared" si="58"/>
        <v>0</v>
      </c>
      <c r="CV82" s="561">
        <f t="shared" si="58"/>
        <v>0</v>
      </c>
      <c r="CW82" s="561">
        <f t="shared" si="58"/>
        <v>0</v>
      </c>
      <c r="CX82" s="561">
        <f t="shared" si="58"/>
        <v>0</v>
      </c>
      <c r="CY82" s="561">
        <f t="shared" si="58"/>
        <v>0</v>
      </c>
      <c r="CZ82" s="561">
        <f t="shared" si="58"/>
        <v>0</v>
      </c>
      <c r="DA82" s="561">
        <f t="shared" si="58"/>
        <v>0</v>
      </c>
      <c r="DC82" s="562">
        <f t="shared" si="69"/>
        <v>0</v>
      </c>
      <c r="DD82" s="562">
        <f t="shared" si="41"/>
        <v>0</v>
      </c>
      <c r="DE82" s="562">
        <f t="shared" si="42"/>
        <v>0</v>
      </c>
      <c r="DF82" s="562">
        <f t="shared" si="43"/>
        <v>0</v>
      </c>
      <c r="DG82" s="562">
        <f t="shared" si="44"/>
        <v>0</v>
      </c>
      <c r="DH82" s="562">
        <f t="shared" si="45"/>
        <v>0</v>
      </c>
      <c r="DI82" s="562">
        <f t="shared" si="46"/>
        <v>0</v>
      </c>
      <c r="DJ82" s="562">
        <f t="shared" si="47"/>
        <v>0</v>
      </c>
      <c r="DK82" s="562">
        <f t="shared" si="48"/>
        <v>0</v>
      </c>
      <c r="DL82" s="562">
        <f t="shared" si="49"/>
        <v>0</v>
      </c>
      <c r="DM82" s="562">
        <f t="shared" si="50"/>
        <v>0</v>
      </c>
      <c r="DN82" s="562">
        <f t="shared" si="16"/>
        <v>0</v>
      </c>
      <c r="DO82" s="562">
        <f t="shared" si="17"/>
        <v>0</v>
      </c>
      <c r="DP82" s="562">
        <f t="shared" si="18"/>
        <v>0</v>
      </c>
      <c r="DQ82" s="562">
        <f t="shared" si="19"/>
        <v>0</v>
      </c>
      <c r="DR82" s="562">
        <f t="shared" si="20"/>
        <v>0</v>
      </c>
      <c r="DS82" s="562">
        <f t="shared" si="21"/>
        <v>0</v>
      </c>
      <c r="DT82" s="562">
        <f t="shared" si="22"/>
        <v>0</v>
      </c>
      <c r="DU82" s="562">
        <f t="shared" si="23"/>
        <v>0</v>
      </c>
      <c r="DV82" s="562">
        <f t="shared" si="24"/>
        <v>0</v>
      </c>
      <c r="DW82" s="562">
        <f t="shared" si="25"/>
        <v>0</v>
      </c>
      <c r="DX82" s="562">
        <f t="shared" si="26"/>
        <v>0</v>
      </c>
      <c r="DY82" s="562">
        <f t="shared" si="27"/>
        <v>0</v>
      </c>
      <c r="DZ82" s="562">
        <f t="shared" si="28"/>
        <v>0</v>
      </c>
      <c r="EA82" s="562">
        <f t="shared" si="29"/>
        <v>0</v>
      </c>
      <c r="EB82" s="562">
        <f t="shared" si="30"/>
        <v>0</v>
      </c>
      <c r="EC82" s="562">
        <f t="shared" si="31"/>
        <v>0</v>
      </c>
      <c r="ED82" s="562">
        <f t="shared" si="32"/>
        <v>0</v>
      </c>
      <c r="EE82" s="562">
        <f t="shared" si="33"/>
        <v>0</v>
      </c>
      <c r="EF82" s="562">
        <f t="shared" si="34"/>
        <v>0</v>
      </c>
      <c r="EG82" s="562">
        <f t="shared" si="35"/>
        <v>0</v>
      </c>
      <c r="EH82" s="562">
        <f t="shared" si="36"/>
        <v>0</v>
      </c>
      <c r="EI82" s="562">
        <f t="shared" si="37"/>
        <v>0</v>
      </c>
      <c r="EJ82" s="562">
        <f t="shared" si="38"/>
        <v>0</v>
      </c>
      <c r="EK82" s="562">
        <f t="shared" si="39"/>
        <v>0</v>
      </c>
      <c r="EL82" s="562">
        <f t="shared" si="40"/>
        <v>0</v>
      </c>
    </row>
    <row r="83" spans="2:142" ht="9.9499999999999993" customHeight="1">
      <c r="B83" s="750">
        <f>'O3'!B83</f>
        <v>0</v>
      </c>
      <c r="C83" s="751"/>
      <c r="D83" s="751"/>
      <c r="E83" s="751"/>
      <c r="F83" s="751"/>
      <c r="G83" s="872">
        <f>'O3'!G83</f>
        <v>0</v>
      </c>
      <c r="H83" s="872"/>
      <c r="I83" s="872"/>
      <c r="J83" s="872"/>
      <c r="K83" s="872"/>
      <c r="L83" s="872"/>
      <c r="M83" s="872"/>
      <c r="N83" s="872"/>
      <c r="O83" s="872"/>
      <c r="P83" s="872"/>
      <c r="Q83" s="872"/>
      <c r="R83" s="872"/>
      <c r="S83" s="872"/>
      <c r="T83" s="872"/>
      <c r="U83" s="872"/>
      <c r="V83" s="872"/>
      <c r="W83" s="872"/>
      <c r="X83" s="872"/>
      <c r="Y83" s="872"/>
      <c r="Z83" s="872"/>
      <c r="AA83" s="872"/>
      <c r="AB83" s="872"/>
      <c r="AC83" s="755">
        <f>'O3'!AC83</f>
        <v>0</v>
      </c>
      <c r="AD83" s="755"/>
      <c r="AE83" s="755"/>
      <c r="AF83" s="755"/>
      <c r="AG83" s="755"/>
      <c r="AH83" s="895">
        <f>'O3'!AZ83</f>
        <v>0</v>
      </c>
      <c r="AI83" s="895"/>
      <c r="AJ83" s="895"/>
      <c r="AK83" s="895"/>
      <c r="AL83" s="895"/>
      <c r="AM83" s="895"/>
      <c r="AN83" s="782">
        <f t="shared" si="59"/>
        <v>0</v>
      </c>
      <c r="AO83" s="782"/>
      <c r="AP83" s="782"/>
      <c r="AQ83" s="782"/>
      <c r="AR83" s="782"/>
      <c r="AS83" s="782"/>
      <c r="AT83" s="782">
        <f t="shared" si="60"/>
        <v>0</v>
      </c>
      <c r="AU83" s="782"/>
      <c r="AV83" s="782"/>
      <c r="AW83" s="782"/>
      <c r="AX83" s="782"/>
      <c r="AY83" s="881"/>
      <c r="AZ83" s="574"/>
      <c r="BA83" s="492">
        <f t="shared" si="65"/>
        <v>0</v>
      </c>
      <c r="BB83" s="492">
        <f t="shared" si="66"/>
        <v>2</v>
      </c>
      <c r="BC83" s="492" t="str">
        <f t="shared" si="61"/>
        <v/>
      </c>
      <c r="BD83" s="492" t="str">
        <f t="shared" si="62"/>
        <v xml:space="preserve"> </v>
      </c>
      <c r="BE83" s="484"/>
      <c r="BF83" s="492">
        <f>ROUND(AN83*'O3'!BE83,2)</f>
        <v>0</v>
      </c>
      <c r="BG83" s="492">
        <f>ROUND(AT83*'O3'!BE83,2)</f>
        <v>0</v>
      </c>
      <c r="BH83" s="484">
        <f t="shared" si="63"/>
        <v>0</v>
      </c>
      <c r="BI83" s="484">
        <f>BM83-IF('O3'!BS83&lt;&gt;0,IF('O3'!BS83="C",BA83,0),ROUND(BA83*$BM$11,2))</f>
        <v>0</v>
      </c>
      <c r="BJ83" s="484">
        <f>BN83-IF('O3'!BS83="CF",BA83,0)</f>
        <v>0</v>
      </c>
      <c r="BK83" s="484">
        <f>BO83-IF('O3'!BS83="F",BA83,0)</f>
        <v>0</v>
      </c>
      <c r="BL83" s="484">
        <f t="shared" si="67"/>
        <v>0</v>
      </c>
      <c r="BM83" s="484">
        <f>IF('O3'!BS83&lt;&gt;0,IF('O3'!BS83="C",BG83,0),ROUND(BG83*$BM$11,2))</f>
        <v>0</v>
      </c>
      <c r="BN83" s="484">
        <f>IF('O3'!BS83="CF",BG83,0)</f>
        <v>0</v>
      </c>
      <c r="BO83" s="484">
        <f>IF('O3'!BS83="F",BG83,0)</f>
        <v>0</v>
      </c>
      <c r="BP83" s="571">
        <v>72</v>
      </c>
      <c r="BQ83" s="573"/>
      <c r="BR83" s="560"/>
      <c r="BS83" s="561">
        <f t="shared" si="64"/>
        <v>0</v>
      </c>
      <c r="BT83" s="561">
        <f t="shared" si="58"/>
        <v>0</v>
      </c>
      <c r="BU83" s="561">
        <f t="shared" si="58"/>
        <v>0</v>
      </c>
      <c r="BV83" s="561">
        <f t="shared" si="58"/>
        <v>0</v>
      </c>
      <c r="BW83" s="561">
        <f t="shared" si="58"/>
        <v>0</v>
      </c>
      <c r="BX83" s="561">
        <f t="shared" si="58"/>
        <v>0</v>
      </c>
      <c r="BY83" s="561">
        <f t="shared" si="58"/>
        <v>0</v>
      </c>
      <c r="BZ83" s="561">
        <f t="shared" si="58"/>
        <v>0</v>
      </c>
      <c r="CA83" s="561">
        <f t="shared" si="58"/>
        <v>0</v>
      </c>
      <c r="CB83" s="561">
        <f t="shared" si="58"/>
        <v>0</v>
      </c>
      <c r="CC83" s="561">
        <f t="shared" si="58"/>
        <v>0</v>
      </c>
      <c r="CD83" s="561">
        <f t="shared" si="58"/>
        <v>0</v>
      </c>
      <c r="CE83" s="561">
        <f t="shared" si="58"/>
        <v>0</v>
      </c>
      <c r="CF83" s="561">
        <f t="shared" si="58"/>
        <v>0</v>
      </c>
      <c r="CG83" s="561">
        <f t="shared" ref="BT83:DA90" si="70">CF83</f>
        <v>0</v>
      </c>
      <c r="CH83" s="561">
        <f t="shared" si="70"/>
        <v>0</v>
      </c>
      <c r="CI83" s="561">
        <f t="shared" si="70"/>
        <v>0</v>
      </c>
      <c r="CJ83" s="561">
        <f t="shared" si="70"/>
        <v>0</v>
      </c>
      <c r="CK83" s="561">
        <f t="shared" si="70"/>
        <v>0</v>
      </c>
      <c r="CL83" s="561">
        <f t="shared" si="70"/>
        <v>0</v>
      </c>
      <c r="CM83" s="561">
        <f t="shared" si="70"/>
        <v>0</v>
      </c>
      <c r="CN83" s="561">
        <f t="shared" si="70"/>
        <v>0</v>
      </c>
      <c r="CO83" s="561">
        <f t="shared" si="70"/>
        <v>0</v>
      </c>
      <c r="CP83" s="561">
        <f t="shared" si="70"/>
        <v>0</v>
      </c>
      <c r="CQ83" s="561">
        <f t="shared" si="70"/>
        <v>0</v>
      </c>
      <c r="CR83" s="561">
        <f t="shared" si="70"/>
        <v>0</v>
      </c>
      <c r="CS83" s="561">
        <f t="shared" si="70"/>
        <v>0</v>
      </c>
      <c r="CT83" s="561">
        <f t="shared" si="70"/>
        <v>0</v>
      </c>
      <c r="CU83" s="561">
        <f t="shared" si="70"/>
        <v>0</v>
      </c>
      <c r="CV83" s="561">
        <f t="shared" si="70"/>
        <v>0</v>
      </c>
      <c r="CW83" s="561">
        <f t="shared" si="70"/>
        <v>0</v>
      </c>
      <c r="CX83" s="561">
        <f t="shared" si="70"/>
        <v>0</v>
      </c>
      <c r="CY83" s="561">
        <f t="shared" si="70"/>
        <v>0</v>
      </c>
      <c r="CZ83" s="561">
        <f t="shared" si="70"/>
        <v>0</v>
      </c>
      <c r="DA83" s="561">
        <f t="shared" si="70"/>
        <v>0</v>
      </c>
      <c r="DC83" s="562">
        <f t="shared" si="69"/>
        <v>0</v>
      </c>
      <c r="DD83" s="562">
        <f t="shared" si="41"/>
        <v>0</v>
      </c>
      <c r="DE83" s="562">
        <f t="shared" si="42"/>
        <v>0</v>
      </c>
      <c r="DF83" s="562">
        <f t="shared" si="43"/>
        <v>0</v>
      </c>
      <c r="DG83" s="562">
        <f t="shared" si="44"/>
        <v>0</v>
      </c>
      <c r="DH83" s="562">
        <f t="shared" si="45"/>
        <v>0</v>
      </c>
      <c r="DI83" s="562">
        <f t="shared" si="46"/>
        <v>0</v>
      </c>
      <c r="DJ83" s="562">
        <f t="shared" si="47"/>
        <v>0</v>
      </c>
      <c r="DK83" s="562">
        <f t="shared" si="48"/>
        <v>0</v>
      </c>
      <c r="DL83" s="562">
        <f t="shared" si="49"/>
        <v>0</v>
      </c>
      <c r="DM83" s="562">
        <f t="shared" si="50"/>
        <v>0</v>
      </c>
      <c r="DN83" s="562">
        <f t="shared" si="16"/>
        <v>0</v>
      </c>
      <c r="DO83" s="562">
        <f t="shared" si="17"/>
        <v>0</v>
      </c>
      <c r="DP83" s="562">
        <f t="shared" si="18"/>
        <v>0</v>
      </c>
      <c r="DQ83" s="562">
        <f t="shared" si="19"/>
        <v>0</v>
      </c>
      <c r="DR83" s="562">
        <f t="shared" si="20"/>
        <v>0</v>
      </c>
      <c r="DS83" s="562">
        <f t="shared" si="21"/>
        <v>0</v>
      </c>
      <c r="DT83" s="562">
        <f t="shared" si="22"/>
        <v>0</v>
      </c>
      <c r="DU83" s="562">
        <f t="shared" si="23"/>
        <v>0</v>
      </c>
      <c r="DV83" s="562">
        <f t="shared" si="24"/>
        <v>0</v>
      </c>
      <c r="DW83" s="562">
        <f t="shared" si="25"/>
        <v>0</v>
      </c>
      <c r="DX83" s="562">
        <f t="shared" si="26"/>
        <v>0</v>
      </c>
      <c r="DY83" s="562">
        <f t="shared" si="27"/>
        <v>0</v>
      </c>
      <c r="DZ83" s="562">
        <f t="shared" si="28"/>
        <v>0</v>
      </c>
      <c r="EA83" s="562">
        <f t="shared" si="29"/>
        <v>0</v>
      </c>
      <c r="EB83" s="562">
        <f t="shared" si="30"/>
        <v>0</v>
      </c>
      <c r="EC83" s="562">
        <f t="shared" si="31"/>
        <v>0</v>
      </c>
      <c r="ED83" s="562">
        <f t="shared" si="32"/>
        <v>0</v>
      </c>
      <c r="EE83" s="562">
        <f t="shared" si="33"/>
        <v>0</v>
      </c>
      <c r="EF83" s="562">
        <f t="shared" si="34"/>
        <v>0</v>
      </c>
      <c r="EG83" s="562">
        <f t="shared" si="35"/>
        <v>0</v>
      </c>
      <c r="EH83" s="562">
        <f t="shared" si="36"/>
        <v>0</v>
      </c>
      <c r="EI83" s="562">
        <f t="shared" si="37"/>
        <v>0</v>
      </c>
      <c r="EJ83" s="562">
        <f t="shared" si="38"/>
        <v>0</v>
      </c>
      <c r="EK83" s="562">
        <f t="shared" si="39"/>
        <v>0</v>
      </c>
      <c r="EL83" s="562">
        <f t="shared" si="40"/>
        <v>0</v>
      </c>
    </row>
    <row r="84" spans="2:142" ht="9.9499999999999993" customHeight="1">
      <c r="B84" s="750">
        <f>'O3'!B84</f>
        <v>0</v>
      </c>
      <c r="C84" s="751"/>
      <c r="D84" s="751"/>
      <c r="E84" s="751"/>
      <c r="F84" s="751"/>
      <c r="G84" s="872">
        <f>'O3'!G84</f>
        <v>0</v>
      </c>
      <c r="H84" s="872"/>
      <c r="I84" s="872"/>
      <c r="J84" s="872"/>
      <c r="K84" s="872"/>
      <c r="L84" s="872"/>
      <c r="M84" s="872"/>
      <c r="N84" s="872"/>
      <c r="O84" s="872"/>
      <c r="P84" s="872"/>
      <c r="Q84" s="872"/>
      <c r="R84" s="872"/>
      <c r="S84" s="872"/>
      <c r="T84" s="872"/>
      <c r="U84" s="872"/>
      <c r="V84" s="872"/>
      <c r="W84" s="872"/>
      <c r="X84" s="872"/>
      <c r="Y84" s="872"/>
      <c r="Z84" s="872"/>
      <c r="AA84" s="872"/>
      <c r="AB84" s="872"/>
      <c r="AC84" s="755">
        <f>'O3'!AC84</f>
        <v>0</v>
      </c>
      <c r="AD84" s="755"/>
      <c r="AE84" s="755"/>
      <c r="AF84" s="755"/>
      <c r="AG84" s="755"/>
      <c r="AH84" s="895">
        <f>'O3'!AZ84</f>
        <v>0</v>
      </c>
      <c r="AI84" s="895"/>
      <c r="AJ84" s="895"/>
      <c r="AK84" s="895"/>
      <c r="AL84" s="895"/>
      <c r="AM84" s="895"/>
      <c r="AN84" s="782">
        <f t="shared" si="59"/>
        <v>0</v>
      </c>
      <c r="AO84" s="782"/>
      <c r="AP84" s="782"/>
      <c r="AQ84" s="782"/>
      <c r="AR84" s="782"/>
      <c r="AS84" s="782"/>
      <c r="AT84" s="782">
        <f t="shared" si="60"/>
        <v>0</v>
      </c>
      <c r="AU84" s="782"/>
      <c r="AV84" s="782"/>
      <c r="AW84" s="782"/>
      <c r="AX84" s="782"/>
      <c r="AY84" s="881"/>
      <c r="AZ84" s="574"/>
      <c r="BA84" s="492">
        <f t="shared" si="65"/>
        <v>0</v>
      </c>
      <c r="BB84" s="492">
        <f t="shared" si="66"/>
        <v>2</v>
      </c>
      <c r="BC84" s="492" t="str">
        <f t="shared" si="61"/>
        <v/>
      </c>
      <c r="BD84" s="492" t="str">
        <f t="shared" si="62"/>
        <v xml:space="preserve"> </v>
      </c>
      <c r="BE84" s="484"/>
      <c r="BF84" s="492">
        <f>ROUND(AN84*'O3'!BE84,2)</f>
        <v>0</v>
      </c>
      <c r="BG84" s="492">
        <f>ROUND(AT84*'O3'!BE84,2)</f>
        <v>0</v>
      </c>
      <c r="BH84" s="484">
        <f t="shared" si="63"/>
        <v>0</v>
      </c>
      <c r="BI84" s="484">
        <f>BM84-IF('O3'!BS84&lt;&gt;0,IF('O3'!BS84="C",BA84,0),ROUND(BA84*$BM$11,2))</f>
        <v>0</v>
      </c>
      <c r="BJ84" s="484">
        <f>BN84-IF('O3'!BS84="CF",BA84,0)</f>
        <v>0</v>
      </c>
      <c r="BK84" s="484">
        <f>BO84-IF('O3'!BS84="F",BA84,0)</f>
        <v>0</v>
      </c>
      <c r="BL84" s="484">
        <f t="shared" si="67"/>
        <v>0</v>
      </c>
      <c r="BM84" s="484">
        <f>IF('O3'!BS84&lt;&gt;0,IF('O3'!BS84="C",BG84,0),ROUND(BG84*$BM$11,2))</f>
        <v>0</v>
      </c>
      <c r="BN84" s="484">
        <f>IF('O3'!BS84="CF",BG84,0)</f>
        <v>0</v>
      </c>
      <c r="BO84" s="484">
        <f>IF('O3'!BS84="F",BG84,0)</f>
        <v>0</v>
      </c>
      <c r="BP84" s="572">
        <v>73</v>
      </c>
      <c r="BQ84" s="573"/>
      <c r="BR84" s="560"/>
      <c r="BS84" s="561">
        <f t="shared" si="64"/>
        <v>0</v>
      </c>
      <c r="BT84" s="561">
        <f t="shared" si="70"/>
        <v>0</v>
      </c>
      <c r="BU84" s="561">
        <f t="shared" si="70"/>
        <v>0</v>
      </c>
      <c r="BV84" s="561">
        <f t="shared" si="70"/>
        <v>0</v>
      </c>
      <c r="BW84" s="561">
        <f t="shared" si="70"/>
        <v>0</v>
      </c>
      <c r="BX84" s="561">
        <f t="shared" si="70"/>
        <v>0</v>
      </c>
      <c r="BY84" s="561">
        <f t="shared" si="70"/>
        <v>0</v>
      </c>
      <c r="BZ84" s="561">
        <f t="shared" si="70"/>
        <v>0</v>
      </c>
      <c r="CA84" s="561">
        <f t="shared" si="70"/>
        <v>0</v>
      </c>
      <c r="CB84" s="561">
        <f t="shared" si="70"/>
        <v>0</v>
      </c>
      <c r="CC84" s="561">
        <f t="shared" si="70"/>
        <v>0</v>
      </c>
      <c r="CD84" s="561">
        <f t="shared" si="70"/>
        <v>0</v>
      </c>
      <c r="CE84" s="561">
        <f t="shared" si="70"/>
        <v>0</v>
      </c>
      <c r="CF84" s="561">
        <f t="shared" si="70"/>
        <v>0</v>
      </c>
      <c r="CG84" s="561">
        <f t="shared" si="70"/>
        <v>0</v>
      </c>
      <c r="CH84" s="561">
        <f t="shared" si="70"/>
        <v>0</v>
      </c>
      <c r="CI84" s="561">
        <f t="shared" si="70"/>
        <v>0</v>
      </c>
      <c r="CJ84" s="561">
        <f t="shared" si="70"/>
        <v>0</v>
      </c>
      <c r="CK84" s="561">
        <f t="shared" si="70"/>
        <v>0</v>
      </c>
      <c r="CL84" s="561">
        <f t="shared" si="70"/>
        <v>0</v>
      </c>
      <c r="CM84" s="561">
        <f t="shared" si="70"/>
        <v>0</v>
      </c>
      <c r="CN84" s="561">
        <f t="shared" si="70"/>
        <v>0</v>
      </c>
      <c r="CO84" s="561">
        <f t="shared" si="70"/>
        <v>0</v>
      </c>
      <c r="CP84" s="561">
        <f t="shared" si="70"/>
        <v>0</v>
      </c>
      <c r="CQ84" s="561">
        <f t="shared" si="70"/>
        <v>0</v>
      </c>
      <c r="CR84" s="561">
        <f t="shared" si="70"/>
        <v>0</v>
      </c>
      <c r="CS84" s="561">
        <f t="shared" si="70"/>
        <v>0</v>
      </c>
      <c r="CT84" s="561">
        <f t="shared" si="70"/>
        <v>0</v>
      </c>
      <c r="CU84" s="561">
        <f t="shared" si="70"/>
        <v>0</v>
      </c>
      <c r="CV84" s="561">
        <f t="shared" si="70"/>
        <v>0</v>
      </c>
      <c r="CW84" s="561">
        <f t="shared" si="70"/>
        <v>0</v>
      </c>
      <c r="CX84" s="561">
        <f t="shared" si="70"/>
        <v>0</v>
      </c>
      <c r="CY84" s="561">
        <f t="shared" si="70"/>
        <v>0</v>
      </c>
      <c r="CZ84" s="561">
        <f t="shared" si="70"/>
        <v>0</v>
      </c>
      <c r="DA84" s="561">
        <f t="shared" si="70"/>
        <v>0</v>
      </c>
      <c r="DC84" s="562">
        <f t="shared" si="69"/>
        <v>0</v>
      </c>
      <c r="DD84" s="562">
        <f t="shared" si="41"/>
        <v>0</v>
      </c>
      <c r="DE84" s="562">
        <f t="shared" si="42"/>
        <v>0</v>
      </c>
      <c r="DF84" s="562">
        <f t="shared" si="43"/>
        <v>0</v>
      </c>
      <c r="DG84" s="562">
        <f t="shared" si="44"/>
        <v>0</v>
      </c>
      <c r="DH84" s="562">
        <f t="shared" si="45"/>
        <v>0</v>
      </c>
      <c r="DI84" s="562">
        <f t="shared" si="46"/>
        <v>0</v>
      </c>
      <c r="DJ84" s="562">
        <f t="shared" si="47"/>
        <v>0</v>
      </c>
      <c r="DK84" s="562">
        <f t="shared" si="48"/>
        <v>0</v>
      </c>
      <c r="DL84" s="562">
        <f t="shared" si="49"/>
        <v>0</v>
      </c>
      <c r="DM84" s="562">
        <f t="shared" si="50"/>
        <v>0</v>
      </c>
      <c r="DN84" s="562">
        <f t="shared" si="16"/>
        <v>0</v>
      </c>
      <c r="DO84" s="562">
        <f t="shared" si="17"/>
        <v>0</v>
      </c>
      <c r="DP84" s="562">
        <f t="shared" si="18"/>
        <v>0</v>
      </c>
      <c r="DQ84" s="562">
        <f t="shared" si="19"/>
        <v>0</v>
      </c>
      <c r="DR84" s="562">
        <f t="shared" si="20"/>
        <v>0</v>
      </c>
      <c r="DS84" s="562">
        <f t="shared" si="21"/>
        <v>0</v>
      </c>
      <c r="DT84" s="562">
        <f t="shared" si="22"/>
        <v>0</v>
      </c>
      <c r="DU84" s="562">
        <f t="shared" si="23"/>
        <v>0</v>
      </c>
      <c r="DV84" s="562">
        <f t="shared" si="24"/>
        <v>0</v>
      </c>
      <c r="DW84" s="562">
        <f t="shared" si="25"/>
        <v>0</v>
      </c>
      <c r="DX84" s="562">
        <f t="shared" si="26"/>
        <v>0</v>
      </c>
      <c r="DY84" s="562">
        <f t="shared" si="27"/>
        <v>0</v>
      </c>
      <c r="DZ84" s="562">
        <f t="shared" si="28"/>
        <v>0</v>
      </c>
      <c r="EA84" s="562">
        <f t="shared" si="29"/>
        <v>0</v>
      </c>
      <c r="EB84" s="562">
        <f t="shared" si="30"/>
        <v>0</v>
      </c>
      <c r="EC84" s="562">
        <f t="shared" si="31"/>
        <v>0</v>
      </c>
      <c r="ED84" s="562">
        <f t="shared" si="32"/>
        <v>0</v>
      </c>
      <c r="EE84" s="562">
        <f t="shared" si="33"/>
        <v>0</v>
      </c>
      <c r="EF84" s="562">
        <f t="shared" si="34"/>
        <v>0</v>
      </c>
      <c r="EG84" s="562">
        <f t="shared" si="35"/>
        <v>0</v>
      </c>
      <c r="EH84" s="562">
        <f t="shared" si="36"/>
        <v>0</v>
      </c>
      <c r="EI84" s="562">
        <f t="shared" si="37"/>
        <v>0</v>
      </c>
      <c r="EJ84" s="562">
        <f t="shared" si="38"/>
        <v>0</v>
      </c>
      <c r="EK84" s="562">
        <f t="shared" si="39"/>
        <v>0</v>
      </c>
      <c r="EL84" s="562">
        <f t="shared" si="40"/>
        <v>0</v>
      </c>
    </row>
    <row r="85" spans="2:142" ht="9.9499999999999993" customHeight="1">
      <c r="B85" s="750">
        <f>'O3'!B85</f>
        <v>0</v>
      </c>
      <c r="C85" s="751"/>
      <c r="D85" s="751"/>
      <c r="E85" s="751"/>
      <c r="F85" s="751"/>
      <c r="G85" s="872">
        <f>'O3'!G85</f>
        <v>0</v>
      </c>
      <c r="H85" s="872"/>
      <c r="I85" s="872"/>
      <c r="J85" s="872"/>
      <c r="K85" s="872"/>
      <c r="L85" s="872"/>
      <c r="M85" s="872"/>
      <c r="N85" s="872"/>
      <c r="O85" s="872"/>
      <c r="P85" s="872"/>
      <c r="Q85" s="872"/>
      <c r="R85" s="872"/>
      <c r="S85" s="872"/>
      <c r="T85" s="872"/>
      <c r="U85" s="872"/>
      <c r="V85" s="872"/>
      <c r="W85" s="872"/>
      <c r="X85" s="872"/>
      <c r="Y85" s="872"/>
      <c r="Z85" s="872"/>
      <c r="AA85" s="872"/>
      <c r="AB85" s="872"/>
      <c r="AC85" s="755">
        <f>'O3'!AC85</f>
        <v>0</v>
      </c>
      <c r="AD85" s="755"/>
      <c r="AE85" s="755"/>
      <c r="AF85" s="755"/>
      <c r="AG85" s="755"/>
      <c r="AH85" s="895">
        <f>'O3'!AZ85</f>
        <v>0</v>
      </c>
      <c r="AI85" s="895"/>
      <c r="AJ85" s="895"/>
      <c r="AK85" s="895"/>
      <c r="AL85" s="895"/>
      <c r="AM85" s="895"/>
      <c r="AN85" s="782">
        <f t="shared" si="59"/>
        <v>0</v>
      </c>
      <c r="AO85" s="782"/>
      <c r="AP85" s="782"/>
      <c r="AQ85" s="782"/>
      <c r="AR85" s="782"/>
      <c r="AS85" s="782"/>
      <c r="AT85" s="782">
        <f t="shared" si="60"/>
        <v>0</v>
      </c>
      <c r="AU85" s="782"/>
      <c r="AV85" s="782"/>
      <c r="AW85" s="782"/>
      <c r="AX85" s="782"/>
      <c r="AY85" s="881"/>
      <c r="AZ85" s="574"/>
      <c r="BA85" s="492">
        <f t="shared" si="65"/>
        <v>0</v>
      </c>
      <c r="BB85" s="492">
        <f t="shared" si="66"/>
        <v>2</v>
      </c>
      <c r="BC85" s="492" t="str">
        <f t="shared" si="61"/>
        <v/>
      </c>
      <c r="BD85" s="492" t="str">
        <f t="shared" si="62"/>
        <v xml:space="preserve"> </v>
      </c>
      <c r="BE85" s="484"/>
      <c r="BF85" s="492">
        <f>ROUND(AN85*'O3'!BE85,2)</f>
        <v>0</v>
      </c>
      <c r="BG85" s="492">
        <f>ROUND(AT85*'O3'!BE85,2)</f>
        <v>0</v>
      </c>
      <c r="BH85" s="484">
        <f t="shared" si="63"/>
        <v>0</v>
      </c>
      <c r="BI85" s="484">
        <f>BM85-IF('O3'!BS85&lt;&gt;0,IF('O3'!BS85="C",BA85,0),ROUND(BA85*$BM$11,2))</f>
        <v>0</v>
      </c>
      <c r="BJ85" s="484">
        <f>BN85-IF('O3'!BS85="CF",BA85,0)</f>
        <v>0</v>
      </c>
      <c r="BK85" s="484">
        <f>BO85-IF('O3'!BS85="F",BA85,0)</f>
        <v>0</v>
      </c>
      <c r="BL85" s="484">
        <f t="shared" si="67"/>
        <v>0</v>
      </c>
      <c r="BM85" s="484">
        <f>IF('O3'!BS85&lt;&gt;0,IF('O3'!BS85="C",BG85,0),ROUND(BG85*$BM$11,2))</f>
        <v>0</v>
      </c>
      <c r="BN85" s="484">
        <f>IF('O3'!BS85="CF",BG85,0)</f>
        <v>0</v>
      </c>
      <c r="BO85" s="484">
        <f>IF('O3'!BS85="F",BG85,0)</f>
        <v>0</v>
      </c>
      <c r="BP85" s="571">
        <v>74</v>
      </c>
      <c r="BQ85" s="573"/>
      <c r="BR85" s="560"/>
      <c r="BS85" s="561">
        <f t="shared" si="64"/>
        <v>0</v>
      </c>
      <c r="BT85" s="561">
        <f t="shared" si="70"/>
        <v>0</v>
      </c>
      <c r="BU85" s="561">
        <f t="shared" si="70"/>
        <v>0</v>
      </c>
      <c r="BV85" s="561">
        <f t="shared" si="70"/>
        <v>0</v>
      </c>
      <c r="BW85" s="561">
        <f t="shared" si="70"/>
        <v>0</v>
      </c>
      <c r="BX85" s="561">
        <f t="shared" si="70"/>
        <v>0</v>
      </c>
      <c r="BY85" s="561">
        <f t="shared" si="70"/>
        <v>0</v>
      </c>
      <c r="BZ85" s="561">
        <f t="shared" si="70"/>
        <v>0</v>
      </c>
      <c r="CA85" s="561">
        <f t="shared" si="70"/>
        <v>0</v>
      </c>
      <c r="CB85" s="561">
        <f t="shared" si="70"/>
        <v>0</v>
      </c>
      <c r="CC85" s="561">
        <f t="shared" si="70"/>
        <v>0</v>
      </c>
      <c r="CD85" s="561">
        <f t="shared" si="70"/>
        <v>0</v>
      </c>
      <c r="CE85" s="561">
        <f t="shared" si="70"/>
        <v>0</v>
      </c>
      <c r="CF85" s="561">
        <f t="shared" si="70"/>
        <v>0</v>
      </c>
      <c r="CG85" s="561">
        <f t="shared" si="70"/>
        <v>0</v>
      </c>
      <c r="CH85" s="561">
        <f t="shared" si="70"/>
        <v>0</v>
      </c>
      <c r="CI85" s="561">
        <f t="shared" si="70"/>
        <v>0</v>
      </c>
      <c r="CJ85" s="561">
        <f t="shared" si="70"/>
        <v>0</v>
      </c>
      <c r="CK85" s="561">
        <f t="shared" si="70"/>
        <v>0</v>
      </c>
      <c r="CL85" s="561">
        <f t="shared" si="70"/>
        <v>0</v>
      </c>
      <c r="CM85" s="561">
        <f t="shared" si="70"/>
        <v>0</v>
      </c>
      <c r="CN85" s="561">
        <f t="shared" si="70"/>
        <v>0</v>
      </c>
      <c r="CO85" s="561">
        <f t="shared" si="70"/>
        <v>0</v>
      </c>
      <c r="CP85" s="561">
        <f t="shared" si="70"/>
        <v>0</v>
      </c>
      <c r="CQ85" s="561">
        <f t="shared" si="70"/>
        <v>0</v>
      </c>
      <c r="CR85" s="561">
        <f t="shared" si="70"/>
        <v>0</v>
      </c>
      <c r="CS85" s="561">
        <f t="shared" si="70"/>
        <v>0</v>
      </c>
      <c r="CT85" s="561">
        <f t="shared" si="70"/>
        <v>0</v>
      </c>
      <c r="CU85" s="561">
        <f t="shared" si="70"/>
        <v>0</v>
      </c>
      <c r="CV85" s="561">
        <f t="shared" si="70"/>
        <v>0</v>
      </c>
      <c r="CW85" s="561">
        <f t="shared" si="70"/>
        <v>0</v>
      </c>
      <c r="CX85" s="561">
        <f t="shared" si="70"/>
        <v>0</v>
      </c>
      <c r="CY85" s="561">
        <f t="shared" si="70"/>
        <v>0</v>
      </c>
      <c r="CZ85" s="561">
        <f t="shared" si="70"/>
        <v>0</v>
      </c>
      <c r="DA85" s="561">
        <f t="shared" si="70"/>
        <v>0</v>
      </c>
      <c r="DC85" s="562">
        <f t="shared" si="69"/>
        <v>0</v>
      </c>
      <c r="DD85" s="562">
        <f t="shared" si="41"/>
        <v>0</v>
      </c>
      <c r="DE85" s="562">
        <f t="shared" si="42"/>
        <v>0</v>
      </c>
      <c r="DF85" s="562">
        <f t="shared" si="43"/>
        <v>0</v>
      </c>
      <c r="DG85" s="562">
        <f t="shared" si="44"/>
        <v>0</v>
      </c>
      <c r="DH85" s="562">
        <f t="shared" si="45"/>
        <v>0</v>
      </c>
      <c r="DI85" s="562">
        <f t="shared" si="46"/>
        <v>0</v>
      </c>
      <c r="DJ85" s="562">
        <f t="shared" si="47"/>
        <v>0</v>
      </c>
      <c r="DK85" s="562">
        <f t="shared" si="48"/>
        <v>0</v>
      </c>
      <c r="DL85" s="562">
        <f t="shared" si="49"/>
        <v>0</v>
      </c>
      <c r="DM85" s="562">
        <f t="shared" si="50"/>
        <v>0</v>
      </c>
      <c r="DN85" s="562">
        <f t="shared" si="16"/>
        <v>0</v>
      </c>
      <c r="DO85" s="562">
        <f t="shared" si="17"/>
        <v>0</v>
      </c>
      <c r="DP85" s="562">
        <f t="shared" si="18"/>
        <v>0</v>
      </c>
      <c r="DQ85" s="562">
        <f t="shared" si="19"/>
        <v>0</v>
      </c>
      <c r="DR85" s="562">
        <f t="shared" si="20"/>
        <v>0</v>
      </c>
      <c r="DS85" s="562">
        <f t="shared" si="21"/>
        <v>0</v>
      </c>
      <c r="DT85" s="562">
        <f t="shared" si="22"/>
        <v>0</v>
      </c>
      <c r="DU85" s="562">
        <f t="shared" si="23"/>
        <v>0</v>
      </c>
      <c r="DV85" s="562">
        <f t="shared" si="24"/>
        <v>0</v>
      </c>
      <c r="DW85" s="562">
        <f t="shared" si="25"/>
        <v>0</v>
      </c>
      <c r="DX85" s="562">
        <f t="shared" si="26"/>
        <v>0</v>
      </c>
      <c r="DY85" s="562">
        <f t="shared" si="27"/>
        <v>0</v>
      </c>
      <c r="DZ85" s="562">
        <f t="shared" si="28"/>
        <v>0</v>
      </c>
      <c r="EA85" s="562">
        <f t="shared" si="29"/>
        <v>0</v>
      </c>
      <c r="EB85" s="562">
        <f t="shared" si="30"/>
        <v>0</v>
      </c>
      <c r="EC85" s="562">
        <f t="shared" si="31"/>
        <v>0</v>
      </c>
      <c r="ED85" s="562">
        <f t="shared" si="32"/>
        <v>0</v>
      </c>
      <c r="EE85" s="562">
        <f t="shared" si="33"/>
        <v>0</v>
      </c>
      <c r="EF85" s="562">
        <f t="shared" si="34"/>
        <v>0</v>
      </c>
      <c r="EG85" s="562">
        <f t="shared" si="35"/>
        <v>0</v>
      </c>
      <c r="EH85" s="562">
        <f t="shared" si="36"/>
        <v>0</v>
      </c>
      <c r="EI85" s="562">
        <f t="shared" si="37"/>
        <v>0</v>
      </c>
      <c r="EJ85" s="562">
        <f t="shared" si="38"/>
        <v>0</v>
      </c>
      <c r="EK85" s="562">
        <f t="shared" si="39"/>
        <v>0</v>
      </c>
      <c r="EL85" s="562">
        <f t="shared" si="40"/>
        <v>0</v>
      </c>
    </row>
    <row r="86" spans="2:142" ht="9.9499999999999993" customHeight="1">
      <c r="B86" s="750">
        <f>'O3'!B86</f>
        <v>0</v>
      </c>
      <c r="C86" s="751"/>
      <c r="D86" s="751"/>
      <c r="E86" s="751"/>
      <c r="F86" s="751"/>
      <c r="G86" s="872">
        <f>'O3'!G86</f>
        <v>0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755">
        <f>'O3'!AC86</f>
        <v>0</v>
      </c>
      <c r="AD86" s="755"/>
      <c r="AE86" s="755"/>
      <c r="AF86" s="755"/>
      <c r="AG86" s="755"/>
      <c r="AH86" s="895">
        <f>'O3'!AZ86</f>
        <v>0</v>
      </c>
      <c r="AI86" s="895"/>
      <c r="AJ86" s="895"/>
      <c r="AK86" s="895"/>
      <c r="AL86" s="895"/>
      <c r="AM86" s="895"/>
      <c r="AN86" s="782">
        <f t="shared" si="59"/>
        <v>0</v>
      </c>
      <c r="AO86" s="782"/>
      <c r="AP86" s="782"/>
      <c r="AQ86" s="782"/>
      <c r="AR86" s="782"/>
      <c r="AS86" s="782"/>
      <c r="AT86" s="782">
        <f t="shared" si="60"/>
        <v>0</v>
      </c>
      <c r="AU86" s="782"/>
      <c r="AV86" s="782"/>
      <c r="AW86" s="782"/>
      <c r="AX86" s="782"/>
      <c r="AY86" s="881"/>
      <c r="AZ86" s="574"/>
      <c r="BA86" s="492">
        <f t="shared" si="65"/>
        <v>0</v>
      </c>
      <c r="BB86" s="492">
        <f t="shared" si="66"/>
        <v>2</v>
      </c>
      <c r="BC86" s="492" t="str">
        <f t="shared" si="61"/>
        <v/>
      </c>
      <c r="BD86" s="492" t="str">
        <f t="shared" si="62"/>
        <v xml:space="preserve"> </v>
      </c>
      <c r="BE86" s="484"/>
      <c r="BF86" s="492">
        <f>ROUND(AN86*'O3'!BE86,2)</f>
        <v>0</v>
      </c>
      <c r="BG86" s="492">
        <f>ROUND(AT86*'O3'!BE86,2)</f>
        <v>0</v>
      </c>
      <c r="BH86" s="484">
        <f t="shared" si="63"/>
        <v>0</v>
      </c>
      <c r="BI86" s="484">
        <f>BM86-IF('O3'!BS86&lt;&gt;0,IF('O3'!BS86="C",BA86,0),ROUND(BA86*$BM$11,2))</f>
        <v>0</v>
      </c>
      <c r="BJ86" s="484">
        <f>BN86-IF('O3'!BS86="CF",BA86,0)</f>
        <v>0</v>
      </c>
      <c r="BK86" s="484">
        <f>BO86-IF('O3'!BS86="F",BA86,0)</f>
        <v>0</v>
      </c>
      <c r="BL86" s="484">
        <f t="shared" si="67"/>
        <v>0</v>
      </c>
      <c r="BM86" s="484">
        <f>IF('O3'!BS86&lt;&gt;0,IF('O3'!BS86="C",BG86,0),ROUND(BG86*$BM$11,2))</f>
        <v>0</v>
      </c>
      <c r="BN86" s="484">
        <f>IF('O3'!BS86="CF",BG86,0)</f>
        <v>0</v>
      </c>
      <c r="BO86" s="484">
        <f>IF('O3'!BS86="F",BG86,0)</f>
        <v>0</v>
      </c>
      <c r="BP86" s="572">
        <v>75</v>
      </c>
      <c r="BQ86" s="573"/>
      <c r="BR86" s="560"/>
      <c r="BS86" s="561">
        <f t="shared" si="64"/>
        <v>0</v>
      </c>
      <c r="BT86" s="561">
        <f t="shared" si="70"/>
        <v>0</v>
      </c>
      <c r="BU86" s="561">
        <f t="shared" si="70"/>
        <v>0</v>
      </c>
      <c r="BV86" s="561">
        <f t="shared" si="70"/>
        <v>0</v>
      </c>
      <c r="BW86" s="561">
        <f t="shared" si="70"/>
        <v>0</v>
      </c>
      <c r="BX86" s="561">
        <f t="shared" si="70"/>
        <v>0</v>
      </c>
      <c r="BY86" s="561">
        <f t="shared" si="70"/>
        <v>0</v>
      </c>
      <c r="BZ86" s="561">
        <f t="shared" si="70"/>
        <v>0</v>
      </c>
      <c r="CA86" s="561">
        <f t="shared" si="70"/>
        <v>0</v>
      </c>
      <c r="CB86" s="561">
        <f t="shared" si="70"/>
        <v>0</v>
      </c>
      <c r="CC86" s="561">
        <f t="shared" si="70"/>
        <v>0</v>
      </c>
      <c r="CD86" s="561">
        <f t="shared" si="70"/>
        <v>0</v>
      </c>
      <c r="CE86" s="561">
        <f t="shared" si="70"/>
        <v>0</v>
      </c>
      <c r="CF86" s="561">
        <f t="shared" si="70"/>
        <v>0</v>
      </c>
      <c r="CG86" s="561">
        <f t="shared" si="70"/>
        <v>0</v>
      </c>
      <c r="CH86" s="561">
        <f t="shared" si="70"/>
        <v>0</v>
      </c>
      <c r="CI86" s="561">
        <f t="shared" si="70"/>
        <v>0</v>
      </c>
      <c r="CJ86" s="561">
        <f t="shared" si="70"/>
        <v>0</v>
      </c>
      <c r="CK86" s="561">
        <f t="shared" si="70"/>
        <v>0</v>
      </c>
      <c r="CL86" s="561">
        <f t="shared" si="70"/>
        <v>0</v>
      </c>
      <c r="CM86" s="561">
        <f t="shared" si="70"/>
        <v>0</v>
      </c>
      <c r="CN86" s="561">
        <f t="shared" si="70"/>
        <v>0</v>
      </c>
      <c r="CO86" s="561">
        <f t="shared" si="70"/>
        <v>0</v>
      </c>
      <c r="CP86" s="561">
        <f t="shared" si="70"/>
        <v>0</v>
      </c>
      <c r="CQ86" s="561">
        <f t="shared" si="70"/>
        <v>0</v>
      </c>
      <c r="CR86" s="561">
        <f t="shared" si="70"/>
        <v>0</v>
      </c>
      <c r="CS86" s="561">
        <f t="shared" si="70"/>
        <v>0</v>
      </c>
      <c r="CT86" s="561">
        <f t="shared" si="70"/>
        <v>0</v>
      </c>
      <c r="CU86" s="561">
        <f t="shared" si="70"/>
        <v>0</v>
      </c>
      <c r="CV86" s="561">
        <f t="shared" si="70"/>
        <v>0</v>
      </c>
      <c r="CW86" s="561">
        <f t="shared" si="70"/>
        <v>0</v>
      </c>
      <c r="CX86" s="561">
        <f t="shared" si="70"/>
        <v>0</v>
      </c>
      <c r="CY86" s="561">
        <f t="shared" si="70"/>
        <v>0</v>
      </c>
      <c r="CZ86" s="561">
        <f t="shared" si="70"/>
        <v>0</v>
      </c>
      <c r="DA86" s="561">
        <f t="shared" si="70"/>
        <v>0</v>
      </c>
      <c r="DC86" s="562">
        <f t="shared" si="69"/>
        <v>0</v>
      </c>
      <c r="DD86" s="562">
        <f t="shared" si="41"/>
        <v>0</v>
      </c>
      <c r="DE86" s="562">
        <f t="shared" si="42"/>
        <v>0</v>
      </c>
      <c r="DF86" s="562">
        <f t="shared" si="43"/>
        <v>0</v>
      </c>
      <c r="DG86" s="562">
        <f t="shared" si="44"/>
        <v>0</v>
      </c>
      <c r="DH86" s="562">
        <f t="shared" si="45"/>
        <v>0</v>
      </c>
      <c r="DI86" s="562">
        <f t="shared" si="46"/>
        <v>0</v>
      </c>
      <c r="DJ86" s="562">
        <f t="shared" si="47"/>
        <v>0</v>
      </c>
      <c r="DK86" s="562">
        <f t="shared" si="48"/>
        <v>0</v>
      </c>
      <c r="DL86" s="562">
        <f t="shared" si="49"/>
        <v>0</v>
      </c>
      <c r="DM86" s="562">
        <f t="shared" si="50"/>
        <v>0</v>
      </c>
      <c r="DN86" s="562">
        <f t="shared" ref="DN86:DN149" si="71">CC86</f>
        <v>0</v>
      </c>
      <c r="DO86" s="562">
        <f t="shared" ref="DO86:DO149" si="72">CD86</f>
        <v>0</v>
      </c>
      <c r="DP86" s="562">
        <f t="shared" ref="DP86:DP149" si="73">CE86</f>
        <v>0</v>
      </c>
      <c r="DQ86" s="562">
        <f t="shared" ref="DQ86:DQ149" si="74">CF86</f>
        <v>0</v>
      </c>
      <c r="DR86" s="562">
        <f t="shared" ref="DR86:DR149" si="75">CG86</f>
        <v>0</v>
      </c>
      <c r="DS86" s="562">
        <f t="shared" ref="DS86:DS149" si="76">CH86</f>
        <v>0</v>
      </c>
      <c r="DT86" s="562">
        <f t="shared" ref="DT86:DT149" si="77">CI86</f>
        <v>0</v>
      </c>
      <c r="DU86" s="562">
        <f t="shared" ref="DU86:DU149" si="78">CJ86</f>
        <v>0</v>
      </c>
      <c r="DV86" s="562">
        <f t="shared" ref="DV86:DV149" si="79">CK86</f>
        <v>0</v>
      </c>
      <c r="DW86" s="562">
        <f t="shared" ref="DW86:DW149" si="80">CL86</f>
        <v>0</v>
      </c>
      <c r="DX86" s="562">
        <f t="shared" ref="DX86:DX149" si="81">CM86</f>
        <v>0</v>
      </c>
      <c r="DY86" s="562">
        <f t="shared" ref="DY86:DY149" si="82">CN86</f>
        <v>0</v>
      </c>
      <c r="DZ86" s="562">
        <f t="shared" ref="DZ86:DZ149" si="83">CO86</f>
        <v>0</v>
      </c>
      <c r="EA86" s="562">
        <f t="shared" ref="EA86:EA149" si="84">CP86</f>
        <v>0</v>
      </c>
      <c r="EB86" s="562">
        <f t="shared" ref="EB86:EB149" si="85">CQ86</f>
        <v>0</v>
      </c>
      <c r="EC86" s="562">
        <f t="shared" ref="EC86:EC149" si="86">CR86</f>
        <v>0</v>
      </c>
      <c r="ED86" s="562">
        <f t="shared" ref="ED86:ED149" si="87">CS86</f>
        <v>0</v>
      </c>
      <c r="EE86" s="562">
        <f t="shared" ref="EE86:EE149" si="88">CT86</f>
        <v>0</v>
      </c>
      <c r="EF86" s="562">
        <f t="shared" ref="EF86:EF149" si="89">CU86</f>
        <v>0</v>
      </c>
      <c r="EG86" s="562">
        <f t="shared" ref="EG86:EG149" si="90">CV86</f>
        <v>0</v>
      </c>
      <c r="EH86" s="562">
        <f t="shared" ref="EH86:EH149" si="91">CW86</f>
        <v>0</v>
      </c>
      <c r="EI86" s="562">
        <f t="shared" ref="EI86:EI149" si="92">CX86</f>
        <v>0</v>
      </c>
      <c r="EJ86" s="562">
        <f t="shared" ref="EJ86:EJ149" si="93">CY86</f>
        <v>0</v>
      </c>
      <c r="EK86" s="562">
        <f t="shared" ref="EK86:EK149" si="94">CZ86</f>
        <v>0</v>
      </c>
      <c r="EL86" s="562">
        <f t="shared" ref="EL86:EL149" si="95">DA86</f>
        <v>0</v>
      </c>
    </row>
    <row r="87" spans="2:142" ht="9.9499999999999993" customHeight="1">
      <c r="B87" s="750">
        <f>'O3'!B87</f>
        <v>0</v>
      </c>
      <c r="C87" s="751"/>
      <c r="D87" s="751"/>
      <c r="E87" s="751"/>
      <c r="F87" s="751"/>
      <c r="G87" s="872">
        <f>'O3'!G87</f>
        <v>0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755">
        <f>'O3'!AC87</f>
        <v>0</v>
      </c>
      <c r="AD87" s="755"/>
      <c r="AE87" s="755"/>
      <c r="AF87" s="755"/>
      <c r="AG87" s="755"/>
      <c r="AH87" s="895">
        <f>'O3'!AZ87</f>
        <v>0</v>
      </c>
      <c r="AI87" s="895"/>
      <c r="AJ87" s="895"/>
      <c r="AK87" s="895"/>
      <c r="AL87" s="895"/>
      <c r="AM87" s="895"/>
      <c r="AN87" s="782">
        <f t="shared" si="59"/>
        <v>0</v>
      </c>
      <c r="AO87" s="782"/>
      <c r="AP87" s="782"/>
      <c r="AQ87" s="782"/>
      <c r="AR87" s="782"/>
      <c r="AS87" s="782"/>
      <c r="AT87" s="782">
        <f t="shared" si="60"/>
        <v>0</v>
      </c>
      <c r="AU87" s="782"/>
      <c r="AV87" s="782"/>
      <c r="AW87" s="782"/>
      <c r="AX87" s="782"/>
      <c r="AY87" s="881"/>
      <c r="AZ87" s="574"/>
      <c r="BA87" s="492">
        <f t="shared" si="65"/>
        <v>0</v>
      </c>
      <c r="BB87" s="492">
        <f t="shared" si="66"/>
        <v>2</v>
      </c>
      <c r="BC87" s="492" t="str">
        <f t="shared" si="61"/>
        <v/>
      </c>
      <c r="BD87" s="492" t="str">
        <f t="shared" si="62"/>
        <v xml:space="preserve"> </v>
      </c>
      <c r="BE87" s="484"/>
      <c r="BF87" s="492">
        <f>ROUND(AN87*'O3'!BE87,2)</f>
        <v>0</v>
      </c>
      <c r="BG87" s="492">
        <f>ROUND(AT87*'O3'!BE87,2)</f>
        <v>0</v>
      </c>
      <c r="BH87" s="484">
        <f t="shared" si="63"/>
        <v>0</v>
      </c>
      <c r="BI87" s="484">
        <f>BM87-IF('O3'!BS87&lt;&gt;0,IF('O3'!BS87="C",BA87,0),ROUND(BA87*$BM$11,2))</f>
        <v>0</v>
      </c>
      <c r="BJ87" s="484">
        <f>BN87-IF('O3'!BS87="CF",BA87,0)</f>
        <v>0</v>
      </c>
      <c r="BK87" s="484">
        <f>BO87-IF('O3'!BS87="F",BA87,0)</f>
        <v>0</v>
      </c>
      <c r="BL87" s="484">
        <f t="shared" si="67"/>
        <v>0</v>
      </c>
      <c r="BM87" s="484">
        <f>IF('O3'!BS87&lt;&gt;0,IF('O3'!BS87="C",BG87,0),ROUND(BG87*$BM$11,2))</f>
        <v>0</v>
      </c>
      <c r="BN87" s="484">
        <f>IF('O3'!BS87="CF",BG87,0)</f>
        <v>0</v>
      </c>
      <c r="BO87" s="484">
        <f>IF('O3'!BS87="F",BG87,0)</f>
        <v>0</v>
      </c>
      <c r="BP87" s="571">
        <v>76</v>
      </c>
      <c r="BQ87" s="573"/>
      <c r="BR87" s="560"/>
      <c r="BS87" s="561">
        <f t="shared" si="64"/>
        <v>0</v>
      </c>
      <c r="BT87" s="561">
        <f t="shared" si="70"/>
        <v>0</v>
      </c>
      <c r="BU87" s="561">
        <f t="shared" si="70"/>
        <v>0</v>
      </c>
      <c r="BV87" s="561">
        <f t="shared" si="70"/>
        <v>0</v>
      </c>
      <c r="BW87" s="561">
        <f t="shared" si="70"/>
        <v>0</v>
      </c>
      <c r="BX87" s="561">
        <f t="shared" si="70"/>
        <v>0</v>
      </c>
      <c r="BY87" s="561">
        <f t="shared" si="70"/>
        <v>0</v>
      </c>
      <c r="BZ87" s="561">
        <f t="shared" si="70"/>
        <v>0</v>
      </c>
      <c r="CA87" s="561">
        <f t="shared" si="70"/>
        <v>0</v>
      </c>
      <c r="CB87" s="561">
        <f t="shared" si="70"/>
        <v>0</v>
      </c>
      <c r="CC87" s="561">
        <f t="shared" si="70"/>
        <v>0</v>
      </c>
      <c r="CD87" s="561">
        <f t="shared" si="70"/>
        <v>0</v>
      </c>
      <c r="CE87" s="561">
        <f t="shared" si="70"/>
        <v>0</v>
      </c>
      <c r="CF87" s="561">
        <f t="shared" si="70"/>
        <v>0</v>
      </c>
      <c r="CG87" s="561">
        <f t="shared" si="70"/>
        <v>0</v>
      </c>
      <c r="CH87" s="561">
        <f t="shared" si="70"/>
        <v>0</v>
      </c>
      <c r="CI87" s="561">
        <f t="shared" si="70"/>
        <v>0</v>
      </c>
      <c r="CJ87" s="561">
        <f t="shared" si="70"/>
        <v>0</v>
      </c>
      <c r="CK87" s="561">
        <f t="shared" si="70"/>
        <v>0</v>
      </c>
      <c r="CL87" s="561">
        <f t="shared" si="70"/>
        <v>0</v>
      </c>
      <c r="CM87" s="561">
        <f t="shared" si="70"/>
        <v>0</v>
      </c>
      <c r="CN87" s="561">
        <f t="shared" si="70"/>
        <v>0</v>
      </c>
      <c r="CO87" s="561">
        <f t="shared" si="70"/>
        <v>0</v>
      </c>
      <c r="CP87" s="561">
        <f t="shared" si="70"/>
        <v>0</v>
      </c>
      <c r="CQ87" s="561">
        <f t="shared" si="70"/>
        <v>0</v>
      </c>
      <c r="CR87" s="561">
        <f t="shared" si="70"/>
        <v>0</v>
      </c>
      <c r="CS87" s="561">
        <f t="shared" si="70"/>
        <v>0</v>
      </c>
      <c r="CT87" s="561">
        <f t="shared" si="70"/>
        <v>0</v>
      </c>
      <c r="CU87" s="561">
        <f t="shared" si="70"/>
        <v>0</v>
      </c>
      <c r="CV87" s="561">
        <f t="shared" si="70"/>
        <v>0</v>
      </c>
      <c r="CW87" s="561">
        <f t="shared" si="70"/>
        <v>0</v>
      </c>
      <c r="CX87" s="561">
        <f t="shared" si="70"/>
        <v>0</v>
      </c>
      <c r="CY87" s="561">
        <f t="shared" si="70"/>
        <v>0</v>
      </c>
      <c r="CZ87" s="561">
        <f t="shared" si="70"/>
        <v>0</v>
      </c>
      <c r="DA87" s="561">
        <f t="shared" si="70"/>
        <v>0</v>
      </c>
      <c r="DC87" s="562">
        <f t="shared" si="69"/>
        <v>0</v>
      </c>
      <c r="DD87" s="562">
        <f t="shared" ref="DD87:DD150" si="96">BS87</f>
        <v>0</v>
      </c>
      <c r="DE87" s="562">
        <f t="shared" ref="DE87:DE150" si="97">BT87</f>
        <v>0</v>
      </c>
      <c r="DF87" s="562">
        <f t="shared" ref="DF87:DF150" si="98">BU87</f>
        <v>0</v>
      </c>
      <c r="DG87" s="562">
        <f t="shared" ref="DG87:DG150" si="99">BV87</f>
        <v>0</v>
      </c>
      <c r="DH87" s="562">
        <f t="shared" ref="DH87:DH150" si="100">BW87</f>
        <v>0</v>
      </c>
      <c r="DI87" s="562">
        <f t="shared" ref="DI87:DI150" si="101">BX87</f>
        <v>0</v>
      </c>
      <c r="DJ87" s="562">
        <f t="shared" ref="DJ87:DJ150" si="102">BY87</f>
        <v>0</v>
      </c>
      <c r="DK87" s="562">
        <f t="shared" ref="DK87:DK150" si="103">BZ87</f>
        <v>0</v>
      </c>
      <c r="DL87" s="562">
        <f t="shared" ref="DL87:DL150" si="104">CA87</f>
        <v>0</v>
      </c>
      <c r="DM87" s="562">
        <f t="shared" ref="DM87:DM150" si="105">CB87</f>
        <v>0</v>
      </c>
      <c r="DN87" s="562">
        <f t="shared" si="71"/>
        <v>0</v>
      </c>
      <c r="DO87" s="562">
        <f t="shared" si="72"/>
        <v>0</v>
      </c>
      <c r="DP87" s="562">
        <f t="shared" si="73"/>
        <v>0</v>
      </c>
      <c r="DQ87" s="562">
        <f t="shared" si="74"/>
        <v>0</v>
      </c>
      <c r="DR87" s="562">
        <f t="shared" si="75"/>
        <v>0</v>
      </c>
      <c r="DS87" s="562">
        <f t="shared" si="76"/>
        <v>0</v>
      </c>
      <c r="DT87" s="562">
        <f t="shared" si="77"/>
        <v>0</v>
      </c>
      <c r="DU87" s="562">
        <f t="shared" si="78"/>
        <v>0</v>
      </c>
      <c r="DV87" s="562">
        <f t="shared" si="79"/>
        <v>0</v>
      </c>
      <c r="DW87" s="562">
        <f t="shared" si="80"/>
        <v>0</v>
      </c>
      <c r="DX87" s="562">
        <f t="shared" si="81"/>
        <v>0</v>
      </c>
      <c r="DY87" s="562">
        <f t="shared" si="82"/>
        <v>0</v>
      </c>
      <c r="DZ87" s="562">
        <f t="shared" si="83"/>
        <v>0</v>
      </c>
      <c r="EA87" s="562">
        <f t="shared" si="84"/>
        <v>0</v>
      </c>
      <c r="EB87" s="562">
        <f t="shared" si="85"/>
        <v>0</v>
      </c>
      <c r="EC87" s="562">
        <f t="shared" si="86"/>
        <v>0</v>
      </c>
      <c r="ED87" s="562">
        <f t="shared" si="87"/>
        <v>0</v>
      </c>
      <c r="EE87" s="562">
        <f t="shared" si="88"/>
        <v>0</v>
      </c>
      <c r="EF87" s="562">
        <f t="shared" si="89"/>
        <v>0</v>
      </c>
      <c r="EG87" s="562">
        <f t="shared" si="90"/>
        <v>0</v>
      </c>
      <c r="EH87" s="562">
        <f t="shared" si="91"/>
        <v>0</v>
      </c>
      <c r="EI87" s="562">
        <f t="shared" si="92"/>
        <v>0</v>
      </c>
      <c r="EJ87" s="562">
        <f t="shared" si="93"/>
        <v>0</v>
      </c>
      <c r="EK87" s="562">
        <f t="shared" si="94"/>
        <v>0</v>
      </c>
      <c r="EL87" s="562">
        <f t="shared" si="95"/>
        <v>0</v>
      </c>
    </row>
    <row r="88" spans="2:142" ht="9.9499999999999993" customHeight="1">
      <c r="B88" s="750">
        <f>'O3'!B88</f>
        <v>0</v>
      </c>
      <c r="C88" s="751"/>
      <c r="D88" s="751"/>
      <c r="E88" s="751"/>
      <c r="F88" s="751"/>
      <c r="G88" s="872">
        <f>'O3'!G88</f>
        <v>0</v>
      </c>
      <c r="H88" s="872"/>
      <c r="I88" s="872"/>
      <c r="J88" s="872"/>
      <c r="K88" s="872"/>
      <c r="L88" s="872"/>
      <c r="M88" s="872"/>
      <c r="N88" s="872"/>
      <c r="O88" s="872"/>
      <c r="P88" s="872"/>
      <c r="Q88" s="872"/>
      <c r="R88" s="872"/>
      <c r="S88" s="872"/>
      <c r="T88" s="872"/>
      <c r="U88" s="872"/>
      <c r="V88" s="872"/>
      <c r="W88" s="872"/>
      <c r="X88" s="872"/>
      <c r="Y88" s="872"/>
      <c r="Z88" s="872"/>
      <c r="AA88" s="872"/>
      <c r="AB88" s="872"/>
      <c r="AC88" s="755">
        <f>'O3'!AC88</f>
        <v>0</v>
      </c>
      <c r="AD88" s="755"/>
      <c r="AE88" s="755"/>
      <c r="AF88" s="755"/>
      <c r="AG88" s="755"/>
      <c r="AH88" s="895">
        <f>'O3'!AZ88</f>
        <v>0</v>
      </c>
      <c r="AI88" s="895"/>
      <c r="AJ88" s="895"/>
      <c r="AK88" s="895"/>
      <c r="AL88" s="895"/>
      <c r="AM88" s="895"/>
      <c r="AN88" s="782">
        <f t="shared" si="59"/>
        <v>0</v>
      </c>
      <c r="AO88" s="782"/>
      <c r="AP88" s="782"/>
      <c r="AQ88" s="782"/>
      <c r="AR88" s="782"/>
      <c r="AS88" s="782"/>
      <c r="AT88" s="782">
        <f t="shared" si="60"/>
        <v>0</v>
      </c>
      <c r="AU88" s="782"/>
      <c r="AV88" s="782"/>
      <c r="AW88" s="782"/>
      <c r="AX88" s="782"/>
      <c r="AY88" s="881"/>
      <c r="AZ88" s="574"/>
      <c r="BA88" s="492">
        <f t="shared" si="65"/>
        <v>0</v>
      </c>
      <c r="BB88" s="492">
        <f t="shared" si="66"/>
        <v>2</v>
      </c>
      <c r="BC88" s="492" t="str">
        <f t="shared" si="61"/>
        <v/>
      </c>
      <c r="BD88" s="492" t="str">
        <f t="shared" si="62"/>
        <v xml:space="preserve"> </v>
      </c>
      <c r="BE88" s="484"/>
      <c r="BF88" s="492">
        <f>ROUND(AN88*'O3'!BE88,2)</f>
        <v>0</v>
      </c>
      <c r="BG88" s="492">
        <f>ROUND(AT88*'O3'!BE88,2)</f>
        <v>0</v>
      </c>
      <c r="BH88" s="484">
        <f t="shared" si="63"/>
        <v>0</v>
      </c>
      <c r="BI88" s="484">
        <f>BM88-IF('O3'!BS88&lt;&gt;0,IF('O3'!BS88="C",BA88,0),ROUND(BA88*$BM$11,2))</f>
        <v>0</v>
      </c>
      <c r="BJ88" s="484">
        <f>BN88-IF('O3'!BS88="CF",BA88,0)</f>
        <v>0</v>
      </c>
      <c r="BK88" s="484">
        <f>BO88-IF('O3'!BS88="F",BA88,0)</f>
        <v>0</v>
      </c>
      <c r="BL88" s="484">
        <f t="shared" si="67"/>
        <v>0</v>
      </c>
      <c r="BM88" s="484">
        <f>IF('O3'!BS88&lt;&gt;0,IF('O3'!BS88="C",BG88,0),ROUND(BG88*$BM$11,2))</f>
        <v>0</v>
      </c>
      <c r="BN88" s="484">
        <f>IF('O3'!BS88="CF",BG88,0)</f>
        <v>0</v>
      </c>
      <c r="BO88" s="484">
        <f>IF('O3'!BS88="F",BG88,0)</f>
        <v>0</v>
      </c>
      <c r="BP88" s="572">
        <v>77</v>
      </c>
      <c r="BQ88" s="573"/>
      <c r="BR88" s="560"/>
      <c r="BS88" s="561">
        <f t="shared" si="64"/>
        <v>0</v>
      </c>
      <c r="BT88" s="561">
        <f t="shared" si="70"/>
        <v>0</v>
      </c>
      <c r="BU88" s="561">
        <f t="shared" si="70"/>
        <v>0</v>
      </c>
      <c r="BV88" s="561">
        <f t="shared" si="70"/>
        <v>0</v>
      </c>
      <c r="BW88" s="561">
        <f t="shared" si="70"/>
        <v>0</v>
      </c>
      <c r="BX88" s="561">
        <f t="shared" si="70"/>
        <v>0</v>
      </c>
      <c r="BY88" s="561">
        <f t="shared" si="70"/>
        <v>0</v>
      </c>
      <c r="BZ88" s="561">
        <f t="shared" si="70"/>
        <v>0</v>
      </c>
      <c r="CA88" s="561">
        <f t="shared" si="70"/>
        <v>0</v>
      </c>
      <c r="CB88" s="561">
        <f t="shared" si="70"/>
        <v>0</v>
      </c>
      <c r="CC88" s="561">
        <f t="shared" si="70"/>
        <v>0</v>
      </c>
      <c r="CD88" s="561">
        <f t="shared" si="70"/>
        <v>0</v>
      </c>
      <c r="CE88" s="561">
        <f t="shared" si="70"/>
        <v>0</v>
      </c>
      <c r="CF88" s="561">
        <f t="shared" si="70"/>
        <v>0</v>
      </c>
      <c r="CG88" s="561">
        <f t="shared" si="70"/>
        <v>0</v>
      </c>
      <c r="CH88" s="561">
        <f t="shared" si="70"/>
        <v>0</v>
      </c>
      <c r="CI88" s="561">
        <f t="shared" si="70"/>
        <v>0</v>
      </c>
      <c r="CJ88" s="561">
        <f t="shared" si="70"/>
        <v>0</v>
      </c>
      <c r="CK88" s="561">
        <f t="shared" si="70"/>
        <v>0</v>
      </c>
      <c r="CL88" s="561">
        <f t="shared" si="70"/>
        <v>0</v>
      </c>
      <c r="CM88" s="561">
        <f t="shared" si="70"/>
        <v>0</v>
      </c>
      <c r="CN88" s="561">
        <f t="shared" si="70"/>
        <v>0</v>
      </c>
      <c r="CO88" s="561">
        <f t="shared" si="70"/>
        <v>0</v>
      </c>
      <c r="CP88" s="561">
        <f t="shared" si="70"/>
        <v>0</v>
      </c>
      <c r="CQ88" s="561">
        <f t="shared" si="70"/>
        <v>0</v>
      </c>
      <c r="CR88" s="561">
        <f t="shared" si="70"/>
        <v>0</v>
      </c>
      <c r="CS88" s="561">
        <f t="shared" si="70"/>
        <v>0</v>
      </c>
      <c r="CT88" s="561">
        <f t="shared" si="70"/>
        <v>0</v>
      </c>
      <c r="CU88" s="561">
        <f t="shared" si="70"/>
        <v>0</v>
      </c>
      <c r="CV88" s="561">
        <f t="shared" si="70"/>
        <v>0</v>
      </c>
      <c r="CW88" s="561">
        <f t="shared" si="70"/>
        <v>0</v>
      </c>
      <c r="CX88" s="561">
        <f t="shared" si="70"/>
        <v>0</v>
      </c>
      <c r="CY88" s="561">
        <f t="shared" si="70"/>
        <v>0</v>
      </c>
      <c r="CZ88" s="561">
        <f t="shared" si="70"/>
        <v>0</v>
      </c>
      <c r="DA88" s="561">
        <f t="shared" si="70"/>
        <v>0</v>
      </c>
      <c r="DC88" s="562">
        <f t="shared" si="69"/>
        <v>0</v>
      </c>
      <c r="DD88" s="562">
        <f t="shared" si="96"/>
        <v>0</v>
      </c>
      <c r="DE88" s="562">
        <f t="shared" si="97"/>
        <v>0</v>
      </c>
      <c r="DF88" s="562">
        <f t="shared" si="98"/>
        <v>0</v>
      </c>
      <c r="DG88" s="562">
        <f t="shared" si="99"/>
        <v>0</v>
      </c>
      <c r="DH88" s="562">
        <f t="shared" si="100"/>
        <v>0</v>
      </c>
      <c r="DI88" s="562">
        <f t="shared" si="101"/>
        <v>0</v>
      </c>
      <c r="DJ88" s="562">
        <f t="shared" si="102"/>
        <v>0</v>
      </c>
      <c r="DK88" s="562">
        <f t="shared" si="103"/>
        <v>0</v>
      </c>
      <c r="DL88" s="562">
        <f t="shared" si="104"/>
        <v>0</v>
      </c>
      <c r="DM88" s="562">
        <f t="shared" si="105"/>
        <v>0</v>
      </c>
      <c r="DN88" s="562">
        <f t="shared" si="71"/>
        <v>0</v>
      </c>
      <c r="DO88" s="562">
        <f t="shared" si="72"/>
        <v>0</v>
      </c>
      <c r="DP88" s="562">
        <f t="shared" si="73"/>
        <v>0</v>
      </c>
      <c r="DQ88" s="562">
        <f t="shared" si="74"/>
        <v>0</v>
      </c>
      <c r="DR88" s="562">
        <f t="shared" si="75"/>
        <v>0</v>
      </c>
      <c r="DS88" s="562">
        <f t="shared" si="76"/>
        <v>0</v>
      </c>
      <c r="DT88" s="562">
        <f t="shared" si="77"/>
        <v>0</v>
      </c>
      <c r="DU88" s="562">
        <f t="shared" si="78"/>
        <v>0</v>
      </c>
      <c r="DV88" s="562">
        <f t="shared" si="79"/>
        <v>0</v>
      </c>
      <c r="DW88" s="562">
        <f t="shared" si="80"/>
        <v>0</v>
      </c>
      <c r="DX88" s="562">
        <f t="shared" si="81"/>
        <v>0</v>
      </c>
      <c r="DY88" s="562">
        <f t="shared" si="82"/>
        <v>0</v>
      </c>
      <c r="DZ88" s="562">
        <f t="shared" si="83"/>
        <v>0</v>
      </c>
      <c r="EA88" s="562">
        <f t="shared" si="84"/>
        <v>0</v>
      </c>
      <c r="EB88" s="562">
        <f t="shared" si="85"/>
        <v>0</v>
      </c>
      <c r="EC88" s="562">
        <f t="shared" si="86"/>
        <v>0</v>
      </c>
      <c r="ED88" s="562">
        <f t="shared" si="87"/>
        <v>0</v>
      </c>
      <c r="EE88" s="562">
        <f t="shared" si="88"/>
        <v>0</v>
      </c>
      <c r="EF88" s="562">
        <f t="shared" si="89"/>
        <v>0</v>
      </c>
      <c r="EG88" s="562">
        <f t="shared" si="90"/>
        <v>0</v>
      </c>
      <c r="EH88" s="562">
        <f t="shared" si="91"/>
        <v>0</v>
      </c>
      <c r="EI88" s="562">
        <f t="shared" si="92"/>
        <v>0</v>
      </c>
      <c r="EJ88" s="562">
        <f t="shared" si="93"/>
        <v>0</v>
      </c>
      <c r="EK88" s="562">
        <f t="shared" si="94"/>
        <v>0</v>
      </c>
      <c r="EL88" s="562">
        <f t="shared" si="95"/>
        <v>0</v>
      </c>
    </row>
    <row r="89" spans="2:142" ht="9.9499999999999993" customHeight="1">
      <c r="B89" s="750">
        <f>'O3'!B89</f>
        <v>0</v>
      </c>
      <c r="C89" s="751"/>
      <c r="D89" s="751"/>
      <c r="E89" s="751"/>
      <c r="F89" s="751"/>
      <c r="G89" s="872">
        <f>'O3'!G89</f>
        <v>0</v>
      </c>
      <c r="H89" s="872"/>
      <c r="I89" s="872"/>
      <c r="J89" s="872"/>
      <c r="K89" s="872"/>
      <c r="L89" s="872"/>
      <c r="M89" s="872"/>
      <c r="N89" s="872"/>
      <c r="O89" s="872"/>
      <c r="P89" s="872"/>
      <c r="Q89" s="872"/>
      <c r="R89" s="872"/>
      <c r="S89" s="872"/>
      <c r="T89" s="872"/>
      <c r="U89" s="872"/>
      <c r="V89" s="872"/>
      <c r="W89" s="872"/>
      <c r="X89" s="872"/>
      <c r="Y89" s="872"/>
      <c r="Z89" s="872"/>
      <c r="AA89" s="872"/>
      <c r="AB89" s="872"/>
      <c r="AC89" s="755">
        <f>'O3'!AC89</f>
        <v>0</v>
      </c>
      <c r="AD89" s="755"/>
      <c r="AE89" s="755"/>
      <c r="AF89" s="755"/>
      <c r="AG89" s="755"/>
      <c r="AH89" s="895">
        <f>'O3'!AZ89</f>
        <v>0</v>
      </c>
      <c r="AI89" s="895"/>
      <c r="AJ89" s="895"/>
      <c r="AK89" s="895"/>
      <c r="AL89" s="895"/>
      <c r="AM89" s="895"/>
      <c r="AN89" s="782">
        <f t="shared" si="59"/>
        <v>0</v>
      </c>
      <c r="AO89" s="782"/>
      <c r="AP89" s="782"/>
      <c r="AQ89" s="782"/>
      <c r="AR89" s="782"/>
      <c r="AS89" s="782"/>
      <c r="AT89" s="782">
        <f t="shared" si="60"/>
        <v>0</v>
      </c>
      <c r="AU89" s="782"/>
      <c r="AV89" s="782"/>
      <c r="AW89" s="782"/>
      <c r="AX89" s="782"/>
      <c r="AY89" s="881"/>
      <c r="AZ89" s="574"/>
      <c r="BA89" s="492">
        <f t="shared" si="65"/>
        <v>0</v>
      </c>
      <c r="BB89" s="492">
        <f t="shared" si="66"/>
        <v>2</v>
      </c>
      <c r="BC89" s="492" t="str">
        <f t="shared" si="61"/>
        <v/>
      </c>
      <c r="BD89" s="492" t="str">
        <f t="shared" si="62"/>
        <v xml:space="preserve"> </v>
      </c>
      <c r="BE89" s="484"/>
      <c r="BF89" s="492">
        <f>ROUND(AN89*'O3'!BE89,2)</f>
        <v>0</v>
      </c>
      <c r="BG89" s="492">
        <f>ROUND(AT89*'O3'!BE89,2)</f>
        <v>0</v>
      </c>
      <c r="BH89" s="484">
        <f t="shared" si="63"/>
        <v>0</v>
      </c>
      <c r="BI89" s="484">
        <f>BM89-IF('O3'!BS89&lt;&gt;0,IF('O3'!BS89="C",BA89,0),ROUND(BA89*$BM$11,2))</f>
        <v>0</v>
      </c>
      <c r="BJ89" s="484">
        <f>BN89-IF('O3'!BS89="CF",BA89,0)</f>
        <v>0</v>
      </c>
      <c r="BK89" s="484">
        <f>BO89-IF('O3'!BS89="F",BA89,0)</f>
        <v>0</v>
      </c>
      <c r="BL89" s="484">
        <f t="shared" si="67"/>
        <v>0</v>
      </c>
      <c r="BM89" s="484">
        <f>IF('O3'!BS89&lt;&gt;0,IF('O3'!BS89="C",BG89,0),ROUND(BG89*$BM$11,2))</f>
        <v>0</v>
      </c>
      <c r="BN89" s="484">
        <f>IF('O3'!BS89="CF",BG89,0)</f>
        <v>0</v>
      </c>
      <c r="BO89" s="484">
        <f>IF('O3'!BS89="F",BG89,0)</f>
        <v>0</v>
      </c>
      <c r="BP89" s="571">
        <v>78</v>
      </c>
      <c r="BQ89" s="573"/>
      <c r="BR89" s="560"/>
      <c r="BS89" s="561">
        <f t="shared" si="64"/>
        <v>0</v>
      </c>
      <c r="BT89" s="561">
        <f t="shared" si="70"/>
        <v>0</v>
      </c>
      <c r="BU89" s="561">
        <f t="shared" si="70"/>
        <v>0</v>
      </c>
      <c r="BV89" s="561">
        <f t="shared" si="70"/>
        <v>0</v>
      </c>
      <c r="BW89" s="561">
        <f t="shared" si="70"/>
        <v>0</v>
      </c>
      <c r="BX89" s="561">
        <f t="shared" si="70"/>
        <v>0</v>
      </c>
      <c r="BY89" s="561">
        <f t="shared" si="70"/>
        <v>0</v>
      </c>
      <c r="BZ89" s="561">
        <f t="shared" si="70"/>
        <v>0</v>
      </c>
      <c r="CA89" s="561">
        <f t="shared" si="70"/>
        <v>0</v>
      </c>
      <c r="CB89" s="561">
        <f t="shared" si="70"/>
        <v>0</v>
      </c>
      <c r="CC89" s="561">
        <f t="shared" si="70"/>
        <v>0</v>
      </c>
      <c r="CD89" s="561">
        <f t="shared" si="70"/>
        <v>0</v>
      </c>
      <c r="CE89" s="561">
        <f t="shared" si="70"/>
        <v>0</v>
      </c>
      <c r="CF89" s="561">
        <f t="shared" si="70"/>
        <v>0</v>
      </c>
      <c r="CG89" s="561">
        <f t="shared" si="70"/>
        <v>0</v>
      </c>
      <c r="CH89" s="561">
        <f t="shared" si="70"/>
        <v>0</v>
      </c>
      <c r="CI89" s="561">
        <f t="shared" si="70"/>
        <v>0</v>
      </c>
      <c r="CJ89" s="561">
        <f t="shared" si="70"/>
        <v>0</v>
      </c>
      <c r="CK89" s="561">
        <f t="shared" si="70"/>
        <v>0</v>
      </c>
      <c r="CL89" s="561">
        <f t="shared" si="70"/>
        <v>0</v>
      </c>
      <c r="CM89" s="561">
        <f t="shared" si="70"/>
        <v>0</v>
      </c>
      <c r="CN89" s="561">
        <f t="shared" si="70"/>
        <v>0</v>
      </c>
      <c r="CO89" s="561">
        <f t="shared" si="70"/>
        <v>0</v>
      </c>
      <c r="CP89" s="561">
        <f t="shared" si="70"/>
        <v>0</v>
      </c>
      <c r="CQ89" s="561">
        <f t="shared" si="70"/>
        <v>0</v>
      </c>
      <c r="CR89" s="561">
        <f t="shared" si="70"/>
        <v>0</v>
      </c>
      <c r="CS89" s="561">
        <f t="shared" si="70"/>
        <v>0</v>
      </c>
      <c r="CT89" s="561">
        <f t="shared" si="70"/>
        <v>0</v>
      </c>
      <c r="CU89" s="561">
        <f t="shared" si="70"/>
        <v>0</v>
      </c>
      <c r="CV89" s="561">
        <f t="shared" si="70"/>
        <v>0</v>
      </c>
      <c r="CW89" s="561">
        <f t="shared" si="70"/>
        <v>0</v>
      </c>
      <c r="CX89" s="561">
        <f t="shared" si="70"/>
        <v>0</v>
      </c>
      <c r="CY89" s="561">
        <f t="shared" si="70"/>
        <v>0</v>
      </c>
      <c r="CZ89" s="561">
        <f t="shared" si="70"/>
        <v>0</v>
      </c>
      <c r="DA89" s="561">
        <f t="shared" si="70"/>
        <v>0</v>
      </c>
      <c r="DC89" s="562">
        <f t="shared" si="69"/>
        <v>0</v>
      </c>
      <c r="DD89" s="562">
        <f t="shared" si="96"/>
        <v>0</v>
      </c>
      <c r="DE89" s="562">
        <f t="shared" si="97"/>
        <v>0</v>
      </c>
      <c r="DF89" s="562">
        <f t="shared" si="98"/>
        <v>0</v>
      </c>
      <c r="DG89" s="562">
        <f t="shared" si="99"/>
        <v>0</v>
      </c>
      <c r="DH89" s="562">
        <f t="shared" si="100"/>
        <v>0</v>
      </c>
      <c r="DI89" s="562">
        <f t="shared" si="101"/>
        <v>0</v>
      </c>
      <c r="DJ89" s="562">
        <f t="shared" si="102"/>
        <v>0</v>
      </c>
      <c r="DK89" s="562">
        <f t="shared" si="103"/>
        <v>0</v>
      </c>
      <c r="DL89" s="562">
        <f t="shared" si="104"/>
        <v>0</v>
      </c>
      <c r="DM89" s="562">
        <f t="shared" si="105"/>
        <v>0</v>
      </c>
      <c r="DN89" s="562">
        <f t="shared" si="71"/>
        <v>0</v>
      </c>
      <c r="DO89" s="562">
        <f t="shared" si="72"/>
        <v>0</v>
      </c>
      <c r="DP89" s="562">
        <f t="shared" si="73"/>
        <v>0</v>
      </c>
      <c r="DQ89" s="562">
        <f t="shared" si="74"/>
        <v>0</v>
      </c>
      <c r="DR89" s="562">
        <f t="shared" si="75"/>
        <v>0</v>
      </c>
      <c r="DS89" s="562">
        <f t="shared" si="76"/>
        <v>0</v>
      </c>
      <c r="DT89" s="562">
        <f t="shared" si="77"/>
        <v>0</v>
      </c>
      <c r="DU89" s="562">
        <f t="shared" si="78"/>
        <v>0</v>
      </c>
      <c r="DV89" s="562">
        <f t="shared" si="79"/>
        <v>0</v>
      </c>
      <c r="DW89" s="562">
        <f t="shared" si="80"/>
        <v>0</v>
      </c>
      <c r="DX89" s="562">
        <f t="shared" si="81"/>
        <v>0</v>
      </c>
      <c r="DY89" s="562">
        <f t="shared" si="82"/>
        <v>0</v>
      </c>
      <c r="DZ89" s="562">
        <f t="shared" si="83"/>
        <v>0</v>
      </c>
      <c r="EA89" s="562">
        <f t="shared" si="84"/>
        <v>0</v>
      </c>
      <c r="EB89" s="562">
        <f t="shared" si="85"/>
        <v>0</v>
      </c>
      <c r="EC89" s="562">
        <f t="shared" si="86"/>
        <v>0</v>
      </c>
      <c r="ED89" s="562">
        <f t="shared" si="87"/>
        <v>0</v>
      </c>
      <c r="EE89" s="562">
        <f t="shared" si="88"/>
        <v>0</v>
      </c>
      <c r="EF89" s="562">
        <f t="shared" si="89"/>
        <v>0</v>
      </c>
      <c r="EG89" s="562">
        <f t="shared" si="90"/>
        <v>0</v>
      </c>
      <c r="EH89" s="562">
        <f t="shared" si="91"/>
        <v>0</v>
      </c>
      <c r="EI89" s="562">
        <f t="shared" si="92"/>
        <v>0</v>
      </c>
      <c r="EJ89" s="562">
        <f t="shared" si="93"/>
        <v>0</v>
      </c>
      <c r="EK89" s="562">
        <f t="shared" si="94"/>
        <v>0</v>
      </c>
      <c r="EL89" s="562">
        <f t="shared" si="95"/>
        <v>0</v>
      </c>
    </row>
    <row r="90" spans="2:142" ht="9.9499999999999993" customHeight="1">
      <c r="B90" s="750">
        <f>'O3'!B90</f>
        <v>0</v>
      </c>
      <c r="C90" s="751"/>
      <c r="D90" s="751"/>
      <c r="E90" s="751"/>
      <c r="F90" s="751"/>
      <c r="G90" s="872">
        <f>'O3'!G90</f>
        <v>0</v>
      </c>
      <c r="H90" s="872"/>
      <c r="I90" s="872"/>
      <c r="J90" s="872"/>
      <c r="K90" s="872"/>
      <c r="L90" s="872"/>
      <c r="M90" s="872"/>
      <c r="N90" s="872"/>
      <c r="O90" s="872"/>
      <c r="P90" s="872"/>
      <c r="Q90" s="872"/>
      <c r="R90" s="872"/>
      <c r="S90" s="872"/>
      <c r="T90" s="872"/>
      <c r="U90" s="872"/>
      <c r="V90" s="872"/>
      <c r="W90" s="872"/>
      <c r="X90" s="872"/>
      <c r="Y90" s="872"/>
      <c r="Z90" s="872"/>
      <c r="AA90" s="872"/>
      <c r="AB90" s="872"/>
      <c r="AC90" s="755">
        <f>'O3'!AC90</f>
        <v>0</v>
      </c>
      <c r="AD90" s="755"/>
      <c r="AE90" s="755"/>
      <c r="AF90" s="755"/>
      <c r="AG90" s="755"/>
      <c r="AH90" s="895">
        <f>'O3'!AZ90</f>
        <v>0</v>
      </c>
      <c r="AI90" s="895"/>
      <c r="AJ90" s="895"/>
      <c r="AK90" s="895"/>
      <c r="AL90" s="895"/>
      <c r="AM90" s="895"/>
      <c r="AN90" s="782">
        <f t="shared" si="59"/>
        <v>0</v>
      </c>
      <c r="AO90" s="782"/>
      <c r="AP90" s="782"/>
      <c r="AQ90" s="782"/>
      <c r="AR90" s="782"/>
      <c r="AS90" s="782"/>
      <c r="AT90" s="782">
        <f t="shared" si="60"/>
        <v>0</v>
      </c>
      <c r="AU90" s="782"/>
      <c r="AV90" s="782"/>
      <c r="AW90" s="782"/>
      <c r="AX90" s="782"/>
      <c r="AY90" s="881"/>
      <c r="AZ90" s="574"/>
      <c r="BA90" s="492">
        <f t="shared" si="65"/>
        <v>0</v>
      </c>
      <c r="BB90" s="492">
        <f t="shared" si="66"/>
        <v>2</v>
      </c>
      <c r="BC90" s="492" t="str">
        <f t="shared" si="61"/>
        <v/>
      </c>
      <c r="BD90" s="492" t="str">
        <f t="shared" si="62"/>
        <v xml:space="preserve"> </v>
      </c>
      <c r="BE90" s="484"/>
      <c r="BF90" s="492">
        <f>ROUND(AN90*'O3'!BE90,2)</f>
        <v>0</v>
      </c>
      <c r="BG90" s="492">
        <f>ROUND(AT90*'O3'!BE90,2)</f>
        <v>0</v>
      </c>
      <c r="BH90" s="484">
        <f t="shared" si="63"/>
        <v>0</v>
      </c>
      <c r="BI90" s="484">
        <f>BM90-IF('O3'!BS90&lt;&gt;0,IF('O3'!BS90="C",BA90,0),ROUND(BA90*$BM$11,2))</f>
        <v>0</v>
      </c>
      <c r="BJ90" s="484">
        <f>BN90-IF('O3'!BS90="CF",BA90,0)</f>
        <v>0</v>
      </c>
      <c r="BK90" s="484">
        <f>BO90-IF('O3'!BS90="F",BA90,0)</f>
        <v>0</v>
      </c>
      <c r="BL90" s="484">
        <f t="shared" si="67"/>
        <v>0</v>
      </c>
      <c r="BM90" s="484">
        <f>IF('O3'!BS90&lt;&gt;0,IF('O3'!BS90="C",BG90,0),ROUND(BG90*$BM$11,2))</f>
        <v>0</v>
      </c>
      <c r="BN90" s="484">
        <f>IF('O3'!BS90="CF",BG90,0)</f>
        <v>0</v>
      </c>
      <c r="BO90" s="484">
        <f>IF('O3'!BS90="F",BG90,0)</f>
        <v>0</v>
      </c>
      <c r="BP90" s="572">
        <v>79</v>
      </c>
      <c r="BQ90" s="573"/>
      <c r="BR90" s="560"/>
      <c r="BS90" s="561">
        <f t="shared" si="64"/>
        <v>0</v>
      </c>
      <c r="BT90" s="561">
        <f t="shared" si="70"/>
        <v>0</v>
      </c>
      <c r="BU90" s="561">
        <f t="shared" si="70"/>
        <v>0</v>
      </c>
      <c r="BV90" s="561">
        <f t="shared" si="70"/>
        <v>0</v>
      </c>
      <c r="BW90" s="561">
        <f t="shared" si="70"/>
        <v>0</v>
      </c>
      <c r="BX90" s="561">
        <f t="shared" si="70"/>
        <v>0</v>
      </c>
      <c r="BY90" s="561">
        <f t="shared" si="70"/>
        <v>0</v>
      </c>
      <c r="BZ90" s="561">
        <f t="shared" si="70"/>
        <v>0</v>
      </c>
      <c r="CA90" s="561">
        <f t="shared" si="70"/>
        <v>0</v>
      </c>
      <c r="CB90" s="561">
        <f t="shared" si="70"/>
        <v>0</v>
      </c>
      <c r="CC90" s="561">
        <f t="shared" si="70"/>
        <v>0</v>
      </c>
      <c r="CD90" s="561">
        <f t="shared" si="70"/>
        <v>0</v>
      </c>
      <c r="CE90" s="561">
        <f t="shared" si="70"/>
        <v>0</v>
      </c>
      <c r="CF90" s="561">
        <f t="shared" si="70"/>
        <v>0</v>
      </c>
      <c r="CG90" s="561">
        <f t="shared" si="70"/>
        <v>0</v>
      </c>
      <c r="CH90" s="561">
        <f t="shared" si="70"/>
        <v>0</v>
      </c>
      <c r="CI90" s="561">
        <f t="shared" si="70"/>
        <v>0</v>
      </c>
      <c r="CJ90" s="561">
        <f t="shared" si="70"/>
        <v>0</v>
      </c>
      <c r="CK90" s="561">
        <f t="shared" si="70"/>
        <v>0</v>
      </c>
      <c r="CL90" s="561">
        <f t="shared" si="70"/>
        <v>0</v>
      </c>
      <c r="CM90" s="561">
        <f t="shared" si="70"/>
        <v>0</v>
      </c>
      <c r="CN90" s="561">
        <f t="shared" si="70"/>
        <v>0</v>
      </c>
      <c r="CO90" s="561">
        <f t="shared" si="70"/>
        <v>0</v>
      </c>
      <c r="CP90" s="561">
        <f t="shared" si="70"/>
        <v>0</v>
      </c>
      <c r="CQ90" s="561">
        <f t="shared" si="70"/>
        <v>0</v>
      </c>
      <c r="CR90" s="561">
        <f t="shared" si="70"/>
        <v>0</v>
      </c>
      <c r="CS90" s="561">
        <f t="shared" si="70"/>
        <v>0</v>
      </c>
      <c r="CT90" s="561">
        <f t="shared" si="70"/>
        <v>0</v>
      </c>
      <c r="CU90" s="561">
        <f t="shared" si="70"/>
        <v>0</v>
      </c>
      <c r="CV90" s="561">
        <f t="shared" si="70"/>
        <v>0</v>
      </c>
      <c r="CW90" s="561">
        <f t="shared" si="70"/>
        <v>0</v>
      </c>
      <c r="CX90" s="561">
        <f t="shared" ref="BT90:DA98" si="106">CW90</f>
        <v>0</v>
      </c>
      <c r="CY90" s="561">
        <f t="shared" si="106"/>
        <v>0</v>
      </c>
      <c r="CZ90" s="561">
        <f t="shared" si="106"/>
        <v>0</v>
      </c>
      <c r="DA90" s="561">
        <f t="shared" si="106"/>
        <v>0</v>
      </c>
      <c r="DC90" s="562">
        <f t="shared" si="69"/>
        <v>0</v>
      </c>
      <c r="DD90" s="562">
        <f t="shared" si="96"/>
        <v>0</v>
      </c>
      <c r="DE90" s="562">
        <f t="shared" si="97"/>
        <v>0</v>
      </c>
      <c r="DF90" s="562">
        <f t="shared" si="98"/>
        <v>0</v>
      </c>
      <c r="DG90" s="562">
        <f t="shared" si="99"/>
        <v>0</v>
      </c>
      <c r="DH90" s="562">
        <f t="shared" si="100"/>
        <v>0</v>
      </c>
      <c r="DI90" s="562">
        <f t="shared" si="101"/>
        <v>0</v>
      </c>
      <c r="DJ90" s="562">
        <f t="shared" si="102"/>
        <v>0</v>
      </c>
      <c r="DK90" s="562">
        <f t="shared" si="103"/>
        <v>0</v>
      </c>
      <c r="DL90" s="562">
        <f t="shared" si="104"/>
        <v>0</v>
      </c>
      <c r="DM90" s="562">
        <f t="shared" si="105"/>
        <v>0</v>
      </c>
      <c r="DN90" s="562">
        <f t="shared" si="71"/>
        <v>0</v>
      </c>
      <c r="DO90" s="562">
        <f t="shared" si="72"/>
        <v>0</v>
      </c>
      <c r="DP90" s="562">
        <f t="shared" si="73"/>
        <v>0</v>
      </c>
      <c r="DQ90" s="562">
        <f t="shared" si="74"/>
        <v>0</v>
      </c>
      <c r="DR90" s="562">
        <f t="shared" si="75"/>
        <v>0</v>
      </c>
      <c r="DS90" s="562">
        <f t="shared" si="76"/>
        <v>0</v>
      </c>
      <c r="DT90" s="562">
        <f t="shared" si="77"/>
        <v>0</v>
      </c>
      <c r="DU90" s="562">
        <f t="shared" si="78"/>
        <v>0</v>
      </c>
      <c r="DV90" s="562">
        <f t="shared" si="79"/>
        <v>0</v>
      </c>
      <c r="DW90" s="562">
        <f t="shared" si="80"/>
        <v>0</v>
      </c>
      <c r="DX90" s="562">
        <f t="shared" si="81"/>
        <v>0</v>
      </c>
      <c r="DY90" s="562">
        <f t="shared" si="82"/>
        <v>0</v>
      </c>
      <c r="DZ90" s="562">
        <f t="shared" si="83"/>
        <v>0</v>
      </c>
      <c r="EA90" s="562">
        <f t="shared" si="84"/>
        <v>0</v>
      </c>
      <c r="EB90" s="562">
        <f t="shared" si="85"/>
        <v>0</v>
      </c>
      <c r="EC90" s="562">
        <f t="shared" si="86"/>
        <v>0</v>
      </c>
      <c r="ED90" s="562">
        <f t="shared" si="87"/>
        <v>0</v>
      </c>
      <c r="EE90" s="562">
        <f t="shared" si="88"/>
        <v>0</v>
      </c>
      <c r="EF90" s="562">
        <f t="shared" si="89"/>
        <v>0</v>
      </c>
      <c r="EG90" s="562">
        <f t="shared" si="90"/>
        <v>0</v>
      </c>
      <c r="EH90" s="562">
        <f t="shared" si="91"/>
        <v>0</v>
      </c>
      <c r="EI90" s="562">
        <f t="shared" si="92"/>
        <v>0</v>
      </c>
      <c r="EJ90" s="562">
        <f t="shared" si="93"/>
        <v>0</v>
      </c>
      <c r="EK90" s="562">
        <f t="shared" si="94"/>
        <v>0</v>
      </c>
      <c r="EL90" s="562">
        <f t="shared" si="95"/>
        <v>0</v>
      </c>
    </row>
    <row r="91" spans="2:142" ht="9.9499999999999993" customHeight="1">
      <c r="B91" s="750">
        <f>'O3'!B91</f>
        <v>0</v>
      </c>
      <c r="C91" s="751"/>
      <c r="D91" s="751"/>
      <c r="E91" s="751"/>
      <c r="F91" s="751"/>
      <c r="G91" s="872">
        <f>'O3'!G91</f>
        <v>0</v>
      </c>
      <c r="H91" s="872"/>
      <c r="I91" s="872"/>
      <c r="J91" s="872"/>
      <c r="K91" s="872"/>
      <c r="L91" s="872"/>
      <c r="M91" s="872"/>
      <c r="N91" s="872"/>
      <c r="O91" s="872"/>
      <c r="P91" s="872"/>
      <c r="Q91" s="872"/>
      <c r="R91" s="872"/>
      <c r="S91" s="872"/>
      <c r="T91" s="872"/>
      <c r="U91" s="872"/>
      <c r="V91" s="872"/>
      <c r="W91" s="872"/>
      <c r="X91" s="872"/>
      <c r="Y91" s="872"/>
      <c r="Z91" s="872"/>
      <c r="AA91" s="872"/>
      <c r="AB91" s="872"/>
      <c r="AC91" s="755">
        <f>'O3'!AC91</f>
        <v>0</v>
      </c>
      <c r="AD91" s="755"/>
      <c r="AE91" s="755"/>
      <c r="AF91" s="755"/>
      <c r="AG91" s="755"/>
      <c r="AH91" s="895">
        <f>'O3'!AZ91</f>
        <v>0</v>
      </c>
      <c r="AI91" s="895"/>
      <c r="AJ91" s="895"/>
      <c r="AK91" s="895"/>
      <c r="AL91" s="895"/>
      <c r="AM91" s="895"/>
      <c r="AN91" s="782">
        <f t="shared" si="59"/>
        <v>0</v>
      </c>
      <c r="AO91" s="782"/>
      <c r="AP91" s="782"/>
      <c r="AQ91" s="782"/>
      <c r="AR91" s="782"/>
      <c r="AS91" s="782"/>
      <c r="AT91" s="782">
        <f t="shared" si="60"/>
        <v>0</v>
      </c>
      <c r="AU91" s="782"/>
      <c r="AV91" s="782"/>
      <c r="AW91" s="782"/>
      <c r="AX91" s="782"/>
      <c r="AY91" s="881"/>
      <c r="AZ91" s="574"/>
      <c r="BA91" s="492">
        <f t="shared" si="65"/>
        <v>0</v>
      </c>
      <c r="BB91" s="492">
        <f t="shared" si="66"/>
        <v>2</v>
      </c>
      <c r="BC91" s="492" t="str">
        <f t="shared" si="61"/>
        <v/>
      </c>
      <c r="BD91" s="492" t="str">
        <f t="shared" si="62"/>
        <v xml:space="preserve"> </v>
      </c>
      <c r="BE91" s="484"/>
      <c r="BF91" s="492">
        <f>ROUND(AN91*'O3'!BE91,2)</f>
        <v>0</v>
      </c>
      <c r="BG91" s="492">
        <f>ROUND(AT91*'O3'!BE91,2)</f>
        <v>0</v>
      </c>
      <c r="BH91" s="484">
        <f t="shared" si="63"/>
        <v>0</v>
      </c>
      <c r="BI91" s="484">
        <f>BM91-IF('O3'!BS91&lt;&gt;0,IF('O3'!BS91="C",BA91,0),ROUND(BA91*$BM$11,2))</f>
        <v>0</v>
      </c>
      <c r="BJ91" s="484">
        <f>BN91-IF('O3'!BS91="CF",BA91,0)</f>
        <v>0</v>
      </c>
      <c r="BK91" s="484">
        <f>BO91-IF('O3'!BS91="F",BA91,0)</f>
        <v>0</v>
      </c>
      <c r="BL91" s="484">
        <f t="shared" si="67"/>
        <v>0</v>
      </c>
      <c r="BM91" s="484">
        <f>IF('O3'!BS91&lt;&gt;0,IF('O3'!BS91="C",BG91,0),ROUND(BG91*$BM$11,2))</f>
        <v>0</v>
      </c>
      <c r="BN91" s="484">
        <f>IF('O3'!BS91="CF",BG91,0)</f>
        <v>0</v>
      </c>
      <c r="BO91" s="484">
        <f>IF('O3'!BS91="F",BG91,0)</f>
        <v>0</v>
      </c>
      <c r="BP91" s="571">
        <v>80</v>
      </c>
      <c r="BQ91" s="573"/>
      <c r="BR91" s="560"/>
      <c r="BS91" s="561">
        <f t="shared" si="64"/>
        <v>0</v>
      </c>
      <c r="BT91" s="561">
        <f t="shared" si="106"/>
        <v>0</v>
      </c>
      <c r="BU91" s="561">
        <f t="shared" si="106"/>
        <v>0</v>
      </c>
      <c r="BV91" s="561">
        <f t="shared" si="106"/>
        <v>0</v>
      </c>
      <c r="BW91" s="561">
        <f t="shared" si="106"/>
        <v>0</v>
      </c>
      <c r="BX91" s="561">
        <f t="shared" si="106"/>
        <v>0</v>
      </c>
      <c r="BY91" s="561">
        <f t="shared" si="106"/>
        <v>0</v>
      </c>
      <c r="BZ91" s="561">
        <f t="shared" si="106"/>
        <v>0</v>
      </c>
      <c r="CA91" s="561">
        <f t="shared" si="106"/>
        <v>0</v>
      </c>
      <c r="CB91" s="561">
        <f t="shared" si="106"/>
        <v>0</v>
      </c>
      <c r="CC91" s="561">
        <f t="shared" si="106"/>
        <v>0</v>
      </c>
      <c r="CD91" s="561">
        <f t="shared" si="106"/>
        <v>0</v>
      </c>
      <c r="CE91" s="561">
        <f t="shared" si="106"/>
        <v>0</v>
      </c>
      <c r="CF91" s="561">
        <f t="shared" si="106"/>
        <v>0</v>
      </c>
      <c r="CG91" s="561">
        <f t="shared" si="106"/>
        <v>0</v>
      </c>
      <c r="CH91" s="561">
        <f t="shared" si="106"/>
        <v>0</v>
      </c>
      <c r="CI91" s="561">
        <f t="shared" si="106"/>
        <v>0</v>
      </c>
      <c r="CJ91" s="561">
        <f t="shared" si="106"/>
        <v>0</v>
      </c>
      <c r="CK91" s="561">
        <f t="shared" si="106"/>
        <v>0</v>
      </c>
      <c r="CL91" s="561">
        <f t="shared" si="106"/>
        <v>0</v>
      </c>
      <c r="CM91" s="561">
        <f t="shared" si="106"/>
        <v>0</v>
      </c>
      <c r="CN91" s="561">
        <f t="shared" si="106"/>
        <v>0</v>
      </c>
      <c r="CO91" s="561">
        <f t="shared" si="106"/>
        <v>0</v>
      </c>
      <c r="CP91" s="561">
        <f t="shared" si="106"/>
        <v>0</v>
      </c>
      <c r="CQ91" s="561">
        <f t="shared" si="106"/>
        <v>0</v>
      </c>
      <c r="CR91" s="561">
        <f t="shared" si="106"/>
        <v>0</v>
      </c>
      <c r="CS91" s="561">
        <f t="shared" si="106"/>
        <v>0</v>
      </c>
      <c r="CT91" s="561">
        <f t="shared" si="106"/>
        <v>0</v>
      </c>
      <c r="CU91" s="561">
        <f t="shared" si="106"/>
        <v>0</v>
      </c>
      <c r="CV91" s="561">
        <f t="shared" si="106"/>
        <v>0</v>
      </c>
      <c r="CW91" s="561">
        <f t="shared" si="106"/>
        <v>0</v>
      </c>
      <c r="CX91" s="561">
        <f t="shared" si="106"/>
        <v>0</v>
      </c>
      <c r="CY91" s="561">
        <f t="shared" si="106"/>
        <v>0</v>
      </c>
      <c r="CZ91" s="561">
        <f t="shared" si="106"/>
        <v>0</v>
      </c>
      <c r="DA91" s="561">
        <f t="shared" si="106"/>
        <v>0</v>
      </c>
      <c r="DC91" s="562">
        <f t="shared" si="69"/>
        <v>0</v>
      </c>
      <c r="DD91" s="562">
        <f t="shared" si="96"/>
        <v>0</v>
      </c>
      <c r="DE91" s="562">
        <f t="shared" si="97"/>
        <v>0</v>
      </c>
      <c r="DF91" s="562">
        <f t="shared" si="98"/>
        <v>0</v>
      </c>
      <c r="DG91" s="562">
        <f t="shared" si="99"/>
        <v>0</v>
      </c>
      <c r="DH91" s="562">
        <f t="shared" si="100"/>
        <v>0</v>
      </c>
      <c r="DI91" s="562">
        <f t="shared" si="101"/>
        <v>0</v>
      </c>
      <c r="DJ91" s="562">
        <f t="shared" si="102"/>
        <v>0</v>
      </c>
      <c r="DK91" s="562">
        <f t="shared" si="103"/>
        <v>0</v>
      </c>
      <c r="DL91" s="562">
        <f t="shared" si="104"/>
        <v>0</v>
      </c>
      <c r="DM91" s="562">
        <f t="shared" si="105"/>
        <v>0</v>
      </c>
      <c r="DN91" s="562">
        <f t="shared" si="71"/>
        <v>0</v>
      </c>
      <c r="DO91" s="562">
        <f t="shared" si="72"/>
        <v>0</v>
      </c>
      <c r="DP91" s="562">
        <f t="shared" si="73"/>
        <v>0</v>
      </c>
      <c r="DQ91" s="562">
        <f t="shared" si="74"/>
        <v>0</v>
      </c>
      <c r="DR91" s="562">
        <f t="shared" si="75"/>
        <v>0</v>
      </c>
      <c r="DS91" s="562">
        <f t="shared" si="76"/>
        <v>0</v>
      </c>
      <c r="DT91" s="562">
        <f t="shared" si="77"/>
        <v>0</v>
      </c>
      <c r="DU91" s="562">
        <f t="shared" si="78"/>
        <v>0</v>
      </c>
      <c r="DV91" s="562">
        <f t="shared" si="79"/>
        <v>0</v>
      </c>
      <c r="DW91" s="562">
        <f t="shared" si="80"/>
        <v>0</v>
      </c>
      <c r="DX91" s="562">
        <f t="shared" si="81"/>
        <v>0</v>
      </c>
      <c r="DY91" s="562">
        <f t="shared" si="82"/>
        <v>0</v>
      </c>
      <c r="DZ91" s="562">
        <f t="shared" si="83"/>
        <v>0</v>
      </c>
      <c r="EA91" s="562">
        <f t="shared" si="84"/>
        <v>0</v>
      </c>
      <c r="EB91" s="562">
        <f t="shared" si="85"/>
        <v>0</v>
      </c>
      <c r="EC91" s="562">
        <f t="shared" si="86"/>
        <v>0</v>
      </c>
      <c r="ED91" s="562">
        <f t="shared" si="87"/>
        <v>0</v>
      </c>
      <c r="EE91" s="562">
        <f t="shared" si="88"/>
        <v>0</v>
      </c>
      <c r="EF91" s="562">
        <f t="shared" si="89"/>
        <v>0</v>
      </c>
      <c r="EG91" s="562">
        <f t="shared" si="90"/>
        <v>0</v>
      </c>
      <c r="EH91" s="562">
        <f t="shared" si="91"/>
        <v>0</v>
      </c>
      <c r="EI91" s="562">
        <f t="shared" si="92"/>
        <v>0</v>
      </c>
      <c r="EJ91" s="562">
        <f t="shared" si="93"/>
        <v>0</v>
      </c>
      <c r="EK91" s="562">
        <f t="shared" si="94"/>
        <v>0</v>
      </c>
      <c r="EL91" s="562">
        <f t="shared" si="95"/>
        <v>0</v>
      </c>
    </row>
    <row r="92" spans="2:142" ht="9.9499999999999993" customHeight="1">
      <c r="B92" s="750">
        <f>'O3'!B92</f>
        <v>0</v>
      </c>
      <c r="C92" s="751"/>
      <c r="D92" s="751"/>
      <c r="E92" s="751"/>
      <c r="F92" s="751"/>
      <c r="G92" s="872">
        <f>'O3'!G92</f>
        <v>0</v>
      </c>
      <c r="H92" s="872"/>
      <c r="I92" s="872"/>
      <c r="J92" s="872"/>
      <c r="K92" s="872"/>
      <c r="L92" s="872"/>
      <c r="M92" s="872"/>
      <c r="N92" s="872"/>
      <c r="O92" s="872"/>
      <c r="P92" s="872"/>
      <c r="Q92" s="872"/>
      <c r="R92" s="872"/>
      <c r="S92" s="872"/>
      <c r="T92" s="872"/>
      <c r="U92" s="872"/>
      <c r="V92" s="872"/>
      <c r="W92" s="872"/>
      <c r="X92" s="872"/>
      <c r="Y92" s="872"/>
      <c r="Z92" s="872"/>
      <c r="AA92" s="872"/>
      <c r="AB92" s="872"/>
      <c r="AC92" s="755">
        <f>'O3'!AC92</f>
        <v>0</v>
      </c>
      <c r="AD92" s="755"/>
      <c r="AE92" s="755"/>
      <c r="AF92" s="755"/>
      <c r="AG92" s="755"/>
      <c r="AH92" s="895">
        <f>'O3'!AZ92</f>
        <v>0</v>
      </c>
      <c r="AI92" s="895"/>
      <c r="AJ92" s="895"/>
      <c r="AK92" s="895"/>
      <c r="AL92" s="895"/>
      <c r="AM92" s="895"/>
      <c r="AN92" s="782">
        <f t="shared" si="59"/>
        <v>0</v>
      </c>
      <c r="AO92" s="782"/>
      <c r="AP92" s="782"/>
      <c r="AQ92" s="782"/>
      <c r="AR92" s="782"/>
      <c r="AS92" s="782"/>
      <c r="AT92" s="782">
        <f t="shared" si="60"/>
        <v>0</v>
      </c>
      <c r="AU92" s="782"/>
      <c r="AV92" s="782"/>
      <c r="AW92" s="782"/>
      <c r="AX92" s="782"/>
      <c r="AY92" s="881"/>
      <c r="AZ92" s="574"/>
      <c r="BA92" s="492">
        <f t="shared" si="65"/>
        <v>0</v>
      </c>
      <c r="BB92" s="492">
        <f t="shared" si="66"/>
        <v>2</v>
      </c>
      <c r="BC92" s="492" t="str">
        <f t="shared" si="61"/>
        <v/>
      </c>
      <c r="BD92" s="492" t="str">
        <f t="shared" si="62"/>
        <v xml:space="preserve"> </v>
      </c>
      <c r="BE92" s="484"/>
      <c r="BF92" s="492">
        <f>ROUND(AN92*'O3'!BE92,2)</f>
        <v>0</v>
      </c>
      <c r="BG92" s="492">
        <f>ROUND(AT92*'O3'!BE92,2)</f>
        <v>0</v>
      </c>
      <c r="BH92" s="484">
        <f t="shared" si="63"/>
        <v>0</v>
      </c>
      <c r="BI92" s="484">
        <f>BM92-IF('O3'!BS92&lt;&gt;0,IF('O3'!BS92="C",BA92,0),ROUND(BA92*$BM$11,2))</f>
        <v>0</v>
      </c>
      <c r="BJ92" s="484">
        <f>BN92-IF('O3'!BS92="CF",BA92,0)</f>
        <v>0</v>
      </c>
      <c r="BK92" s="484">
        <f>BO92-IF('O3'!BS92="F",BA92,0)</f>
        <v>0</v>
      </c>
      <c r="BL92" s="484">
        <f t="shared" si="67"/>
        <v>0</v>
      </c>
      <c r="BM92" s="484">
        <f>IF('O3'!BS92&lt;&gt;0,IF('O3'!BS92="C",BG92,0),ROUND(BG92*$BM$11,2))</f>
        <v>0</v>
      </c>
      <c r="BN92" s="484">
        <f>IF('O3'!BS92="CF",BG92,0)</f>
        <v>0</v>
      </c>
      <c r="BO92" s="484">
        <f>IF('O3'!BS92="F",BG92,0)</f>
        <v>0</v>
      </c>
      <c r="BP92" s="572">
        <v>81</v>
      </c>
      <c r="BQ92" s="573"/>
      <c r="BR92" s="560"/>
      <c r="BS92" s="561">
        <f t="shared" si="64"/>
        <v>0</v>
      </c>
      <c r="BT92" s="561">
        <f t="shared" si="106"/>
        <v>0</v>
      </c>
      <c r="BU92" s="561">
        <f t="shared" si="106"/>
        <v>0</v>
      </c>
      <c r="BV92" s="561">
        <f t="shared" si="106"/>
        <v>0</v>
      </c>
      <c r="BW92" s="561">
        <f t="shared" si="106"/>
        <v>0</v>
      </c>
      <c r="BX92" s="561">
        <f t="shared" si="106"/>
        <v>0</v>
      </c>
      <c r="BY92" s="561">
        <f t="shared" si="106"/>
        <v>0</v>
      </c>
      <c r="BZ92" s="561">
        <f t="shared" si="106"/>
        <v>0</v>
      </c>
      <c r="CA92" s="561">
        <f t="shared" si="106"/>
        <v>0</v>
      </c>
      <c r="CB92" s="561">
        <f t="shared" si="106"/>
        <v>0</v>
      </c>
      <c r="CC92" s="561">
        <f t="shared" si="106"/>
        <v>0</v>
      </c>
      <c r="CD92" s="561">
        <f t="shared" si="106"/>
        <v>0</v>
      </c>
      <c r="CE92" s="561">
        <f t="shared" si="106"/>
        <v>0</v>
      </c>
      <c r="CF92" s="561">
        <f t="shared" si="106"/>
        <v>0</v>
      </c>
      <c r="CG92" s="561">
        <f t="shared" si="106"/>
        <v>0</v>
      </c>
      <c r="CH92" s="561">
        <f t="shared" si="106"/>
        <v>0</v>
      </c>
      <c r="CI92" s="561">
        <f t="shared" si="106"/>
        <v>0</v>
      </c>
      <c r="CJ92" s="561">
        <f t="shared" si="106"/>
        <v>0</v>
      </c>
      <c r="CK92" s="561">
        <f t="shared" si="106"/>
        <v>0</v>
      </c>
      <c r="CL92" s="561">
        <f t="shared" si="106"/>
        <v>0</v>
      </c>
      <c r="CM92" s="561">
        <f t="shared" si="106"/>
        <v>0</v>
      </c>
      <c r="CN92" s="561">
        <f t="shared" si="106"/>
        <v>0</v>
      </c>
      <c r="CO92" s="561">
        <f t="shared" si="106"/>
        <v>0</v>
      </c>
      <c r="CP92" s="561">
        <f t="shared" si="106"/>
        <v>0</v>
      </c>
      <c r="CQ92" s="561">
        <f t="shared" si="106"/>
        <v>0</v>
      </c>
      <c r="CR92" s="561">
        <f t="shared" si="106"/>
        <v>0</v>
      </c>
      <c r="CS92" s="561">
        <f t="shared" si="106"/>
        <v>0</v>
      </c>
      <c r="CT92" s="561">
        <f t="shared" si="106"/>
        <v>0</v>
      </c>
      <c r="CU92" s="561">
        <f t="shared" si="106"/>
        <v>0</v>
      </c>
      <c r="CV92" s="561">
        <f t="shared" si="106"/>
        <v>0</v>
      </c>
      <c r="CW92" s="561">
        <f t="shared" si="106"/>
        <v>0</v>
      </c>
      <c r="CX92" s="561">
        <f t="shared" si="106"/>
        <v>0</v>
      </c>
      <c r="CY92" s="561">
        <f t="shared" si="106"/>
        <v>0</v>
      </c>
      <c r="CZ92" s="561">
        <f t="shared" si="106"/>
        <v>0</v>
      </c>
      <c r="DA92" s="561">
        <f t="shared" si="106"/>
        <v>0</v>
      </c>
      <c r="DC92" s="562">
        <f t="shared" si="69"/>
        <v>0</v>
      </c>
      <c r="DD92" s="562">
        <f t="shared" si="96"/>
        <v>0</v>
      </c>
      <c r="DE92" s="562">
        <f t="shared" si="97"/>
        <v>0</v>
      </c>
      <c r="DF92" s="562">
        <f t="shared" si="98"/>
        <v>0</v>
      </c>
      <c r="DG92" s="562">
        <f t="shared" si="99"/>
        <v>0</v>
      </c>
      <c r="DH92" s="562">
        <f t="shared" si="100"/>
        <v>0</v>
      </c>
      <c r="DI92" s="562">
        <f t="shared" si="101"/>
        <v>0</v>
      </c>
      <c r="DJ92" s="562">
        <f t="shared" si="102"/>
        <v>0</v>
      </c>
      <c r="DK92" s="562">
        <f t="shared" si="103"/>
        <v>0</v>
      </c>
      <c r="DL92" s="562">
        <f t="shared" si="104"/>
        <v>0</v>
      </c>
      <c r="DM92" s="562">
        <f t="shared" si="105"/>
        <v>0</v>
      </c>
      <c r="DN92" s="562">
        <f t="shared" si="71"/>
        <v>0</v>
      </c>
      <c r="DO92" s="562">
        <f t="shared" si="72"/>
        <v>0</v>
      </c>
      <c r="DP92" s="562">
        <f t="shared" si="73"/>
        <v>0</v>
      </c>
      <c r="DQ92" s="562">
        <f t="shared" si="74"/>
        <v>0</v>
      </c>
      <c r="DR92" s="562">
        <f t="shared" si="75"/>
        <v>0</v>
      </c>
      <c r="DS92" s="562">
        <f t="shared" si="76"/>
        <v>0</v>
      </c>
      <c r="DT92" s="562">
        <f t="shared" si="77"/>
        <v>0</v>
      </c>
      <c r="DU92" s="562">
        <f t="shared" si="78"/>
        <v>0</v>
      </c>
      <c r="DV92" s="562">
        <f t="shared" si="79"/>
        <v>0</v>
      </c>
      <c r="DW92" s="562">
        <f t="shared" si="80"/>
        <v>0</v>
      </c>
      <c r="DX92" s="562">
        <f t="shared" si="81"/>
        <v>0</v>
      </c>
      <c r="DY92" s="562">
        <f t="shared" si="82"/>
        <v>0</v>
      </c>
      <c r="DZ92" s="562">
        <f t="shared" si="83"/>
        <v>0</v>
      </c>
      <c r="EA92" s="562">
        <f t="shared" si="84"/>
        <v>0</v>
      </c>
      <c r="EB92" s="562">
        <f t="shared" si="85"/>
        <v>0</v>
      </c>
      <c r="EC92" s="562">
        <f t="shared" si="86"/>
        <v>0</v>
      </c>
      <c r="ED92" s="562">
        <f t="shared" si="87"/>
        <v>0</v>
      </c>
      <c r="EE92" s="562">
        <f t="shared" si="88"/>
        <v>0</v>
      </c>
      <c r="EF92" s="562">
        <f t="shared" si="89"/>
        <v>0</v>
      </c>
      <c r="EG92" s="562">
        <f t="shared" si="90"/>
        <v>0</v>
      </c>
      <c r="EH92" s="562">
        <f t="shared" si="91"/>
        <v>0</v>
      </c>
      <c r="EI92" s="562">
        <f t="shared" si="92"/>
        <v>0</v>
      </c>
      <c r="EJ92" s="562">
        <f t="shared" si="93"/>
        <v>0</v>
      </c>
      <c r="EK92" s="562">
        <f t="shared" si="94"/>
        <v>0</v>
      </c>
      <c r="EL92" s="562">
        <f t="shared" si="95"/>
        <v>0</v>
      </c>
    </row>
    <row r="93" spans="2:142" ht="9.9499999999999993" customHeight="1">
      <c r="B93" s="750">
        <f>'O3'!B93</f>
        <v>0</v>
      </c>
      <c r="C93" s="751"/>
      <c r="D93" s="751"/>
      <c r="E93" s="751"/>
      <c r="F93" s="751"/>
      <c r="G93" s="872">
        <f>'O3'!G93</f>
        <v>0</v>
      </c>
      <c r="H93" s="872"/>
      <c r="I93" s="872"/>
      <c r="J93" s="872"/>
      <c r="K93" s="872"/>
      <c r="L93" s="872"/>
      <c r="M93" s="872"/>
      <c r="N93" s="872"/>
      <c r="O93" s="872"/>
      <c r="P93" s="872"/>
      <c r="Q93" s="872"/>
      <c r="R93" s="872"/>
      <c r="S93" s="872"/>
      <c r="T93" s="872"/>
      <c r="U93" s="872"/>
      <c r="V93" s="872"/>
      <c r="W93" s="872"/>
      <c r="X93" s="872"/>
      <c r="Y93" s="872"/>
      <c r="Z93" s="872"/>
      <c r="AA93" s="872"/>
      <c r="AB93" s="872"/>
      <c r="AC93" s="755">
        <f>'O3'!AC93</f>
        <v>0</v>
      </c>
      <c r="AD93" s="755"/>
      <c r="AE93" s="755"/>
      <c r="AF93" s="755"/>
      <c r="AG93" s="755"/>
      <c r="AH93" s="895">
        <f>'O3'!AZ93</f>
        <v>0</v>
      </c>
      <c r="AI93" s="895"/>
      <c r="AJ93" s="895"/>
      <c r="AK93" s="895"/>
      <c r="AL93" s="895"/>
      <c r="AM93" s="895"/>
      <c r="AN93" s="782">
        <f t="shared" si="59"/>
        <v>0</v>
      </c>
      <c r="AO93" s="782"/>
      <c r="AP93" s="782"/>
      <c r="AQ93" s="782"/>
      <c r="AR93" s="782"/>
      <c r="AS93" s="782"/>
      <c r="AT93" s="782">
        <f t="shared" si="60"/>
        <v>0</v>
      </c>
      <c r="AU93" s="782"/>
      <c r="AV93" s="782"/>
      <c r="AW93" s="782"/>
      <c r="AX93" s="782"/>
      <c r="AY93" s="881"/>
      <c r="AZ93" s="574"/>
      <c r="BA93" s="492">
        <f t="shared" si="65"/>
        <v>0</v>
      </c>
      <c r="BB93" s="492">
        <f t="shared" si="66"/>
        <v>2</v>
      </c>
      <c r="BC93" s="492" t="str">
        <f t="shared" si="61"/>
        <v/>
      </c>
      <c r="BD93" s="492" t="str">
        <f t="shared" si="62"/>
        <v xml:space="preserve"> </v>
      </c>
      <c r="BE93" s="484"/>
      <c r="BF93" s="492">
        <f>ROUND(AN93*'O3'!BE93,2)</f>
        <v>0</v>
      </c>
      <c r="BG93" s="492">
        <f>ROUND(AT93*'O3'!BE93,2)</f>
        <v>0</v>
      </c>
      <c r="BH93" s="484">
        <f t="shared" si="63"/>
        <v>0</v>
      </c>
      <c r="BI93" s="484">
        <f>BM93-IF('O3'!BS93&lt;&gt;0,IF('O3'!BS93="C",BA93,0),ROUND(BA93*$BM$11,2))</f>
        <v>0</v>
      </c>
      <c r="BJ93" s="484">
        <f>BN93-IF('O3'!BS93="CF",BA93,0)</f>
        <v>0</v>
      </c>
      <c r="BK93" s="484">
        <f>BO93-IF('O3'!BS93="F",BA93,0)</f>
        <v>0</v>
      </c>
      <c r="BL93" s="484">
        <f t="shared" si="67"/>
        <v>0</v>
      </c>
      <c r="BM93" s="484">
        <f>IF('O3'!BS93&lt;&gt;0,IF('O3'!BS93="C",BG93,0),ROUND(BG93*$BM$11,2))</f>
        <v>0</v>
      </c>
      <c r="BN93" s="484">
        <f>IF('O3'!BS93="CF",BG93,0)</f>
        <v>0</v>
      </c>
      <c r="BO93" s="484">
        <f>IF('O3'!BS93="F",BG93,0)</f>
        <v>0</v>
      </c>
      <c r="BP93" s="571">
        <v>82</v>
      </c>
      <c r="BQ93" s="573"/>
      <c r="BR93" s="560"/>
      <c r="BS93" s="561">
        <f t="shared" si="64"/>
        <v>0</v>
      </c>
      <c r="BT93" s="561">
        <f t="shared" si="106"/>
        <v>0</v>
      </c>
      <c r="BU93" s="561">
        <f t="shared" si="106"/>
        <v>0</v>
      </c>
      <c r="BV93" s="561">
        <f t="shared" si="106"/>
        <v>0</v>
      </c>
      <c r="BW93" s="561">
        <f t="shared" si="106"/>
        <v>0</v>
      </c>
      <c r="BX93" s="561">
        <f t="shared" si="106"/>
        <v>0</v>
      </c>
      <c r="BY93" s="561">
        <f t="shared" si="106"/>
        <v>0</v>
      </c>
      <c r="BZ93" s="561">
        <f t="shared" si="106"/>
        <v>0</v>
      </c>
      <c r="CA93" s="561">
        <f t="shared" si="106"/>
        <v>0</v>
      </c>
      <c r="CB93" s="561">
        <f t="shared" si="106"/>
        <v>0</v>
      </c>
      <c r="CC93" s="561">
        <f t="shared" si="106"/>
        <v>0</v>
      </c>
      <c r="CD93" s="561">
        <f t="shared" si="106"/>
        <v>0</v>
      </c>
      <c r="CE93" s="561">
        <f t="shared" si="106"/>
        <v>0</v>
      </c>
      <c r="CF93" s="561">
        <f t="shared" si="106"/>
        <v>0</v>
      </c>
      <c r="CG93" s="561">
        <f t="shared" si="106"/>
        <v>0</v>
      </c>
      <c r="CH93" s="561">
        <f t="shared" si="106"/>
        <v>0</v>
      </c>
      <c r="CI93" s="561">
        <f t="shared" si="106"/>
        <v>0</v>
      </c>
      <c r="CJ93" s="561">
        <f t="shared" si="106"/>
        <v>0</v>
      </c>
      <c r="CK93" s="561">
        <f t="shared" si="106"/>
        <v>0</v>
      </c>
      <c r="CL93" s="561">
        <f t="shared" si="106"/>
        <v>0</v>
      </c>
      <c r="CM93" s="561">
        <f t="shared" si="106"/>
        <v>0</v>
      </c>
      <c r="CN93" s="561">
        <f t="shared" si="106"/>
        <v>0</v>
      </c>
      <c r="CO93" s="561">
        <f t="shared" si="106"/>
        <v>0</v>
      </c>
      <c r="CP93" s="561">
        <f t="shared" si="106"/>
        <v>0</v>
      </c>
      <c r="CQ93" s="561">
        <f t="shared" si="106"/>
        <v>0</v>
      </c>
      <c r="CR93" s="561">
        <f t="shared" si="106"/>
        <v>0</v>
      </c>
      <c r="CS93" s="561">
        <f t="shared" si="106"/>
        <v>0</v>
      </c>
      <c r="CT93" s="561">
        <f t="shared" si="106"/>
        <v>0</v>
      </c>
      <c r="CU93" s="561">
        <f t="shared" si="106"/>
        <v>0</v>
      </c>
      <c r="CV93" s="561">
        <f t="shared" si="106"/>
        <v>0</v>
      </c>
      <c r="CW93" s="561">
        <f t="shared" si="106"/>
        <v>0</v>
      </c>
      <c r="CX93" s="561">
        <f t="shared" si="106"/>
        <v>0</v>
      </c>
      <c r="CY93" s="561">
        <f t="shared" si="106"/>
        <v>0</v>
      </c>
      <c r="CZ93" s="561">
        <f t="shared" si="106"/>
        <v>0</v>
      </c>
      <c r="DA93" s="561">
        <f t="shared" si="106"/>
        <v>0</v>
      </c>
      <c r="DC93" s="562">
        <f t="shared" si="69"/>
        <v>0</v>
      </c>
      <c r="DD93" s="562">
        <f t="shared" si="96"/>
        <v>0</v>
      </c>
      <c r="DE93" s="562">
        <f t="shared" si="97"/>
        <v>0</v>
      </c>
      <c r="DF93" s="562">
        <f t="shared" si="98"/>
        <v>0</v>
      </c>
      <c r="DG93" s="562">
        <f t="shared" si="99"/>
        <v>0</v>
      </c>
      <c r="DH93" s="562">
        <f t="shared" si="100"/>
        <v>0</v>
      </c>
      <c r="DI93" s="562">
        <f t="shared" si="101"/>
        <v>0</v>
      </c>
      <c r="DJ93" s="562">
        <f t="shared" si="102"/>
        <v>0</v>
      </c>
      <c r="DK93" s="562">
        <f t="shared" si="103"/>
        <v>0</v>
      </c>
      <c r="DL93" s="562">
        <f t="shared" si="104"/>
        <v>0</v>
      </c>
      <c r="DM93" s="562">
        <f t="shared" si="105"/>
        <v>0</v>
      </c>
      <c r="DN93" s="562">
        <f t="shared" si="71"/>
        <v>0</v>
      </c>
      <c r="DO93" s="562">
        <f t="shared" si="72"/>
        <v>0</v>
      </c>
      <c r="DP93" s="562">
        <f t="shared" si="73"/>
        <v>0</v>
      </c>
      <c r="DQ93" s="562">
        <f t="shared" si="74"/>
        <v>0</v>
      </c>
      <c r="DR93" s="562">
        <f t="shared" si="75"/>
        <v>0</v>
      </c>
      <c r="DS93" s="562">
        <f t="shared" si="76"/>
        <v>0</v>
      </c>
      <c r="DT93" s="562">
        <f t="shared" si="77"/>
        <v>0</v>
      </c>
      <c r="DU93" s="562">
        <f t="shared" si="78"/>
        <v>0</v>
      </c>
      <c r="DV93" s="562">
        <f t="shared" si="79"/>
        <v>0</v>
      </c>
      <c r="DW93" s="562">
        <f t="shared" si="80"/>
        <v>0</v>
      </c>
      <c r="DX93" s="562">
        <f t="shared" si="81"/>
        <v>0</v>
      </c>
      <c r="DY93" s="562">
        <f t="shared" si="82"/>
        <v>0</v>
      </c>
      <c r="DZ93" s="562">
        <f t="shared" si="83"/>
        <v>0</v>
      </c>
      <c r="EA93" s="562">
        <f t="shared" si="84"/>
        <v>0</v>
      </c>
      <c r="EB93" s="562">
        <f t="shared" si="85"/>
        <v>0</v>
      </c>
      <c r="EC93" s="562">
        <f t="shared" si="86"/>
        <v>0</v>
      </c>
      <c r="ED93" s="562">
        <f t="shared" si="87"/>
        <v>0</v>
      </c>
      <c r="EE93" s="562">
        <f t="shared" si="88"/>
        <v>0</v>
      </c>
      <c r="EF93" s="562">
        <f t="shared" si="89"/>
        <v>0</v>
      </c>
      <c r="EG93" s="562">
        <f t="shared" si="90"/>
        <v>0</v>
      </c>
      <c r="EH93" s="562">
        <f t="shared" si="91"/>
        <v>0</v>
      </c>
      <c r="EI93" s="562">
        <f t="shared" si="92"/>
        <v>0</v>
      </c>
      <c r="EJ93" s="562">
        <f t="shared" si="93"/>
        <v>0</v>
      </c>
      <c r="EK93" s="562">
        <f t="shared" si="94"/>
        <v>0</v>
      </c>
      <c r="EL93" s="562">
        <f t="shared" si="95"/>
        <v>0</v>
      </c>
    </row>
    <row r="94" spans="2:142" ht="9.9499999999999993" customHeight="1">
      <c r="B94" s="750">
        <f>'O3'!B94</f>
        <v>0</v>
      </c>
      <c r="C94" s="751"/>
      <c r="D94" s="751"/>
      <c r="E94" s="751"/>
      <c r="F94" s="751"/>
      <c r="G94" s="872">
        <f>'O3'!G94</f>
        <v>0</v>
      </c>
      <c r="H94" s="872"/>
      <c r="I94" s="872"/>
      <c r="J94" s="872"/>
      <c r="K94" s="872"/>
      <c r="L94" s="872"/>
      <c r="M94" s="872"/>
      <c r="N94" s="872"/>
      <c r="O94" s="872"/>
      <c r="P94" s="872"/>
      <c r="Q94" s="872"/>
      <c r="R94" s="872"/>
      <c r="S94" s="872"/>
      <c r="T94" s="872"/>
      <c r="U94" s="872"/>
      <c r="V94" s="872"/>
      <c r="W94" s="872"/>
      <c r="X94" s="872"/>
      <c r="Y94" s="872"/>
      <c r="Z94" s="872"/>
      <c r="AA94" s="872"/>
      <c r="AB94" s="872"/>
      <c r="AC94" s="755">
        <f>'O3'!AC94</f>
        <v>0</v>
      </c>
      <c r="AD94" s="755"/>
      <c r="AE94" s="755"/>
      <c r="AF94" s="755"/>
      <c r="AG94" s="755"/>
      <c r="AH94" s="895">
        <f>'O3'!AZ94</f>
        <v>0</v>
      </c>
      <c r="AI94" s="895"/>
      <c r="AJ94" s="895"/>
      <c r="AK94" s="895"/>
      <c r="AL94" s="895"/>
      <c r="AM94" s="895"/>
      <c r="AN94" s="782">
        <f t="shared" si="59"/>
        <v>0</v>
      </c>
      <c r="AO94" s="782"/>
      <c r="AP94" s="782"/>
      <c r="AQ94" s="782"/>
      <c r="AR94" s="782"/>
      <c r="AS94" s="782"/>
      <c r="AT94" s="782">
        <f t="shared" si="60"/>
        <v>0</v>
      </c>
      <c r="AU94" s="782"/>
      <c r="AV94" s="782"/>
      <c r="AW94" s="782"/>
      <c r="AX94" s="782"/>
      <c r="AY94" s="881"/>
      <c r="AZ94" s="574"/>
      <c r="BA94" s="492">
        <f t="shared" si="65"/>
        <v>0</v>
      </c>
      <c r="BB94" s="492">
        <f t="shared" si="66"/>
        <v>2</v>
      </c>
      <c r="BC94" s="492" t="str">
        <f t="shared" si="61"/>
        <v/>
      </c>
      <c r="BD94" s="492" t="str">
        <f t="shared" si="62"/>
        <v xml:space="preserve"> </v>
      </c>
      <c r="BE94" s="484"/>
      <c r="BF94" s="492">
        <f>ROUND(AN94*'O3'!BE94,2)</f>
        <v>0</v>
      </c>
      <c r="BG94" s="492">
        <f>ROUND(AT94*'O3'!BE94,2)</f>
        <v>0</v>
      </c>
      <c r="BH94" s="484">
        <f t="shared" si="63"/>
        <v>0</v>
      </c>
      <c r="BI94" s="484">
        <f>BM94-IF('O3'!BS94&lt;&gt;0,IF('O3'!BS94="C",BA94,0),ROUND(BA94*$BM$11,2))</f>
        <v>0</v>
      </c>
      <c r="BJ94" s="484">
        <f>BN94-IF('O3'!BS94="CF",BA94,0)</f>
        <v>0</v>
      </c>
      <c r="BK94" s="484">
        <f>BO94-IF('O3'!BS94="F",BA94,0)</f>
        <v>0</v>
      </c>
      <c r="BL94" s="484">
        <f t="shared" si="67"/>
        <v>0</v>
      </c>
      <c r="BM94" s="484">
        <f>IF('O3'!BS94&lt;&gt;0,IF('O3'!BS94="C",BG94,0),ROUND(BG94*$BM$11,2))</f>
        <v>0</v>
      </c>
      <c r="BN94" s="484">
        <f>IF('O3'!BS94="CF",BG94,0)</f>
        <v>0</v>
      </c>
      <c r="BO94" s="484">
        <f>IF('O3'!BS94="F",BG94,0)</f>
        <v>0</v>
      </c>
      <c r="BP94" s="572">
        <v>83</v>
      </c>
      <c r="BQ94" s="573"/>
      <c r="BR94" s="560"/>
      <c r="BS94" s="561">
        <f t="shared" si="64"/>
        <v>0</v>
      </c>
      <c r="BT94" s="561">
        <f t="shared" si="106"/>
        <v>0</v>
      </c>
      <c r="BU94" s="561">
        <f t="shared" si="106"/>
        <v>0</v>
      </c>
      <c r="BV94" s="561">
        <f t="shared" si="106"/>
        <v>0</v>
      </c>
      <c r="BW94" s="561">
        <f t="shared" si="106"/>
        <v>0</v>
      </c>
      <c r="BX94" s="561">
        <f t="shared" si="106"/>
        <v>0</v>
      </c>
      <c r="BY94" s="561">
        <f t="shared" si="106"/>
        <v>0</v>
      </c>
      <c r="BZ94" s="561">
        <f t="shared" si="106"/>
        <v>0</v>
      </c>
      <c r="CA94" s="561">
        <f t="shared" si="106"/>
        <v>0</v>
      </c>
      <c r="CB94" s="561">
        <f t="shared" si="106"/>
        <v>0</v>
      </c>
      <c r="CC94" s="561">
        <f t="shared" si="106"/>
        <v>0</v>
      </c>
      <c r="CD94" s="561">
        <f t="shared" si="106"/>
        <v>0</v>
      </c>
      <c r="CE94" s="561">
        <f t="shared" si="106"/>
        <v>0</v>
      </c>
      <c r="CF94" s="561">
        <f t="shared" si="106"/>
        <v>0</v>
      </c>
      <c r="CG94" s="561">
        <f t="shared" si="106"/>
        <v>0</v>
      </c>
      <c r="CH94" s="561">
        <f t="shared" si="106"/>
        <v>0</v>
      </c>
      <c r="CI94" s="561">
        <f t="shared" si="106"/>
        <v>0</v>
      </c>
      <c r="CJ94" s="561">
        <f t="shared" si="106"/>
        <v>0</v>
      </c>
      <c r="CK94" s="561">
        <f t="shared" si="106"/>
        <v>0</v>
      </c>
      <c r="CL94" s="561">
        <f t="shared" si="106"/>
        <v>0</v>
      </c>
      <c r="CM94" s="561">
        <f t="shared" si="106"/>
        <v>0</v>
      </c>
      <c r="CN94" s="561">
        <f t="shared" si="106"/>
        <v>0</v>
      </c>
      <c r="CO94" s="561">
        <f t="shared" si="106"/>
        <v>0</v>
      </c>
      <c r="CP94" s="561">
        <f t="shared" si="106"/>
        <v>0</v>
      </c>
      <c r="CQ94" s="561">
        <f t="shared" si="106"/>
        <v>0</v>
      </c>
      <c r="CR94" s="561">
        <f t="shared" si="106"/>
        <v>0</v>
      </c>
      <c r="CS94" s="561">
        <f t="shared" si="106"/>
        <v>0</v>
      </c>
      <c r="CT94" s="561">
        <f t="shared" si="106"/>
        <v>0</v>
      </c>
      <c r="CU94" s="561">
        <f t="shared" si="106"/>
        <v>0</v>
      </c>
      <c r="CV94" s="561">
        <f t="shared" si="106"/>
        <v>0</v>
      </c>
      <c r="CW94" s="561">
        <f t="shared" si="106"/>
        <v>0</v>
      </c>
      <c r="CX94" s="561">
        <f t="shared" si="106"/>
        <v>0</v>
      </c>
      <c r="CY94" s="561">
        <f t="shared" si="106"/>
        <v>0</v>
      </c>
      <c r="CZ94" s="561">
        <f t="shared" si="106"/>
        <v>0</v>
      </c>
      <c r="DA94" s="561">
        <f t="shared" si="106"/>
        <v>0</v>
      </c>
      <c r="DC94" s="562">
        <f t="shared" si="69"/>
        <v>0</v>
      </c>
      <c r="DD94" s="562">
        <f t="shared" si="96"/>
        <v>0</v>
      </c>
      <c r="DE94" s="562">
        <f t="shared" si="97"/>
        <v>0</v>
      </c>
      <c r="DF94" s="562">
        <f t="shared" si="98"/>
        <v>0</v>
      </c>
      <c r="DG94" s="562">
        <f t="shared" si="99"/>
        <v>0</v>
      </c>
      <c r="DH94" s="562">
        <f t="shared" si="100"/>
        <v>0</v>
      </c>
      <c r="DI94" s="562">
        <f t="shared" si="101"/>
        <v>0</v>
      </c>
      <c r="DJ94" s="562">
        <f t="shared" si="102"/>
        <v>0</v>
      </c>
      <c r="DK94" s="562">
        <f t="shared" si="103"/>
        <v>0</v>
      </c>
      <c r="DL94" s="562">
        <f t="shared" si="104"/>
        <v>0</v>
      </c>
      <c r="DM94" s="562">
        <f t="shared" si="105"/>
        <v>0</v>
      </c>
      <c r="DN94" s="562">
        <f t="shared" si="71"/>
        <v>0</v>
      </c>
      <c r="DO94" s="562">
        <f t="shared" si="72"/>
        <v>0</v>
      </c>
      <c r="DP94" s="562">
        <f t="shared" si="73"/>
        <v>0</v>
      </c>
      <c r="DQ94" s="562">
        <f t="shared" si="74"/>
        <v>0</v>
      </c>
      <c r="DR94" s="562">
        <f t="shared" si="75"/>
        <v>0</v>
      </c>
      <c r="DS94" s="562">
        <f t="shared" si="76"/>
        <v>0</v>
      </c>
      <c r="DT94" s="562">
        <f t="shared" si="77"/>
        <v>0</v>
      </c>
      <c r="DU94" s="562">
        <f t="shared" si="78"/>
        <v>0</v>
      </c>
      <c r="DV94" s="562">
        <f t="shared" si="79"/>
        <v>0</v>
      </c>
      <c r="DW94" s="562">
        <f t="shared" si="80"/>
        <v>0</v>
      </c>
      <c r="DX94" s="562">
        <f t="shared" si="81"/>
        <v>0</v>
      </c>
      <c r="DY94" s="562">
        <f t="shared" si="82"/>
        <v>0</v>
      </c>
      <c r="DZ94" s="562">
        <f t="shared" si="83"/>
        <v>0</v>
      </c>
      <c r="EA94" s="562">
        <f t="shared" si="84"/>
        <v>0</v>
      </c>
      <c r="EB94" s="562">
        <f t="shared" si="85"/>
        <v>0</v>
      </c>
      <c r="EC94" s="562">
        <f t="shared" si="86"/>
        <v>0</v>
      </c>
      <c r="ED94" s="562">
        <f t="shared" si="87"/>
        <v>0</v>
      </c>
      <c r="EE94" s="562">
        <f t="shared" si="88"/>
        <v>0</v>
      </c>
      <c r="EF94" s="562">
        <f t="shared" si="89"/>
        <v>0</v>
      </c>
      <c r="EG94" s="562">
        <f t="shared" si="90"/>
        <v>0</v>
      </c>
      <c r="EH94" s="562">
        <f t="shared" si="91"/>
        <v>0</v>
      </c>
      <c r="EI94" s="562">
        <f t="shared" si="92"/>
        <v>0</v>
      </c>
      <c r="EJ94" s="562">
        <f t="shared" si="93"/>
        <v>0</v>
      </c>
      <c r="EK94" s="562">
        <f t="shared" si="94"/>
        <v>0</v>
      </c>
      <c r="EL94" s="562">
        <f t="shared" si="95"/>
        <v>0</v>
      </c>
    </row>
    <row r="95" spans="2:142" ht="9.9499999999999993" customHeight="1">
      <c r="B95" s="750">
        <f>'O3'!B95</f>
        <v>0</v>
      </c>
      <c r="C95" s="751"/>
      <c r="D95" s="751"/>
      <c r="E95" s="751"/>
      <c r="F95" s="751"/>
      <c r="G95" s="872">
        <f>'O3'!G95</f>
        <v>0</v>
      </c>
      <c r="H95" s="872"/>
      <c r="I95" s="872"/>
      <c r="J95" s="872"/>
      <c r="K95" s="872"/>
      <c r="L95" s="872"/>
      <c r="M95" s="872"/>
      <c r="N95" s="872"/>
      <c r="O95" s="872"/>
      <c r="P95" s="872"/>
      <c r="Q95" s="872"/>
      <c r="R95" s="872"/>
      <c r="S95" s="872"/>
      <c r="T95" s="872"/>
      <c r="U95" s="872"/>
      <c r="V95" s="872"/>
      <c r="W95" s="872"/>
      <c r="X95" s="872"/>
      <c r="Y95" s="872"/>
      <c r="Z95" s="872"/>
      <c r="AA95" s="872"/>
      <c r="AB95" s="872"/>
      <c r="AC95" s="755">
        <f>'O3'!AC95</f>
        <v>0</v>
      </c>
      <c r="AD95" s="755"/>
      <c r="AE95" s="755"/>
      <c r="AF95" s="755"/>
      <c r="AG95" s="755"/>
      <c r="AH95" s="895">
        <f>'O3'!AZ95</f>
        <v>0</v>
      </c>
      <c r="AI95" s="895"/>
      <c r="AJ95" s="895"/>
      <c r="AK95" s="895"/>
      <c r="AL95" s="895"/>
      <c r="AM95" s="895"/>
      <c r="AN95" s="782">
        <f t="shared" si="59"/>
        <v>0</v>
      </c>
      <c r="AO95" s="782"/>
      <c r="AP95" s="782"/>
      <c r="AQ95" s="782"/>
      <c r="AR95" s="782"/>
      <c r="AS95" s="782"/>
      <c r="AT95" s="782">
        <f t="shared" si="60"/>
        <v>0</v>
      </c>
      <c r="AU95" s="782"/>
      <c r="AV95" s="782"/>
      <c r="AW95" s="782"/>
      <c r="AX95" s="782"/>
      <c r="AY95" s="881"/>
      <c r="AZ95" s="574"/>
      <c r="BA95" s="492">
        <f t="shared" si="65"/>
        <v>0</v>
      </c>
      <c r="BB95" s="492">
        <f t="shared" si="66"/>
        <v>2</v>
      </c>
      <c r="BC95" s="492" t="str">
        <f t="shared" si="61"/>
        <v/>
      </c>
      <c r="BD95" s="492" t="str">
        <f t="shared" si="62"/>
        <v xml:space="preserve"> </v>
      </c>
      <c r="BE95" s="484"/>
      <c r="BF95" s="492">
        <f>ROUND(AN95*'O3'!BE95,2)</f>
        <v>0</v>
      </c>
      <c r="BG95" s="492">
        <f>ROUND(AT95*'O3'!BE95,2)</f>
        <v>0</v>
      </c>
      <c r="BH95" s="484">
        <f t="shared" si="63"/>
        <v>0</v>
      </c>
      <c r="BI95" s="484">
        <f>BM95-IF('O3'!BS95&lt;&gt;0,IF('O3'!BS95="C",BA95,0),ROUND(BA95*$BM$11,2))</f>
        <v>0</v>
      </c>
      <c r="BJ95" s="484">
        <f>BN95-IF('O3'!BS95="CF",BA95,0)</f>
        <v>0</v>
      </c>
      <c r="BK95" s="484">
        <f>BO95-IF('O3'!BS95="F",BA95,0)</f>
        <v>0</v>
      </c>
      <c r="BL95" s="484">
        <f t="shared" si="67"/>
        <v>0</v>
      </c>
      <c r="BM95" s="484">
        <f>IF('O3'!BS95&lt;&gt;0,IF('O3'!BS95="C",BG95,0),ROUND(BG95*$BM$11,2))</f>
        <v>0</v>
      </c>
      <c r="BN95" s="484">
        <f>IF('O3'!BS95="CF",BG95,0)</f>
        <v>0</v>
      </c>
      <c r="BO95" s="484">
        <f>IF('O3'!BS95="F",BG95,0)</f>
        <v>0</v>
      </c>
      <c r="BP95" s="571">
        <v>84</v>
      </c>
      <c r="BQ95" s="573"/>
      <c r="BR95" s="560"/>
      <c r="BS95" s="561">
        <f t="shared" si="64"/>
        <v>0</v>
      </c>
      <c r="BT95" s="561">
        <f t="shared" si="106"/>
        <v>0</v>
      </c>
      <c r="BU95" s="561">
        <f t="shared" si="106"/>
        <v>0</v>
      </c>
      <c r="BV95" s="561">
        <f t="shared" si="106"/>
        <v>0</v>
      </c>
      <c r="BW95" s="561">
        <f t="shared" si="106"/>
        <v>0</v>
      </c>
      <c r="BX95" s="561">
        <f t="shared" si="106"/>
        <v>0</v>
      </c>
      <c r="BY95" s="561">
        <f t="shared" si="106"/>
        <v>0</v>
      </c>
      <c r="BZ95" s="561">
        <f t="shared" si="106"/>
        <v>0</v>
      </c>
      <c r="CA95" s="561">
        <f t="shared" si="106"/>
        <v>0</v>
      </c>
      <c r="CB95" s="561">
        <f t="shared" si="106"/>
        <v>0</v>
      </c>
      <c r="CC95" s="561">
        <f t="shared" si="106"/>
        <v>0</v>
      </c>
      <c r="CD95" s="561">
        <f t="shared" si="106"/>
        <v>0</v>
      </c>
      <c r="CE95" s="561">
        <f t="shared" si="106"/>
        <v>0</v>
      </c>
      <c r="CF95" s="561">
        <f t="shared" si="106"/>
        <v>0</v>
      </c>
      <c r="CG95" s="561">
        <f t="shared" si="106"/>
        <v>0</v>
      </c>
      <c r="CH95" s="561">
        <f t="shared" si="106"/>
        <v>0</v>
      </c>
      <c r="CI95" s="561">
        <f t="shared" si="106"/>
        <v>0</v>
      </c>
      <c r="CJ95" s="561">
        <f t="shared" si="106"/>
        <v>0</v>
      </c>
      <c r="CK95" s="561">
        <f t="shared" si="106"/>
        <v>0</v>
      </c>
      <c r="CL95" s="561">
        <f t="shared" si="106"/>
        <v>0</v>
      </c>
      <c r="CM95" s="561">
        <f t="shared" si="106"/>
        <v>0</v>
      </c>
      <c r="CN95" s="561">
        <f t="shared" si="106"/>
        <v>0</v>
      </c>
      <c r="CO95" s="561">
        <f t="shared" si="106"/>
        <v>0</v>
      </c>
      <c r="CP95" s="561">
        <f t="shared" si="106"/>
        <v>0</v>
      </c>
      <c r="CQ95" s="561">
        <f t="shared" si="106"/>
        <v>0</v>
      </c>
      <c r="CR95" s="561">
        <f t="shared" si="106"/>
        <v>0</v>
      </c>
      <c r="CS95" s="561">
        <f t="shared" si="106"/>
        <v>0</v>
      </c>
      <c r="CT95" s="561">
        <f t="shared" si="106"/>
        <v>0</v>
      </c>
      <c r="CU95" s="561">
        <f t="shared" si="106"/>
        <v>0</v>
      </c>
      <c r="CV95" s="561">
        <f t="shared" si="106"/>
        <v>0</v>
      </c>
      <c r="CW95" s="561">
        <f t="shared" si="106"/>
        <v>0</v>
      </c>
      <c r="CX95" s="561">
        <f t="shared" si="106"/>
        <v>0</v>
      </c>
      <c r="CY95" s="561">
        <f t="shared" si="106"/>
        <v>0</v>
      </c>
      <c r="CZ95" s="561">
        <f t="shared" si="106"/>
        <v>0</v>
      </c>
      <c r="DA95" s="561">
        <f t="shared" si="106"/>
        <v>0</v>
      </c>
      <c r="DC95" s="562">
        <f t="shared" si="69"/>
        <v>0</v>
      </c>
      <c r="DD95" s="562">
        <f t="shared" si="96"/>
        <v>0</v>
      </c>
      <c r="DE95" s="562">
        <f t="shared" si="97"/>
        <v>0</v>
      </c>
      <c r="DF95" s="562">
        <f t="shared" si="98"/>
        <v>0</v>
      </c>
      <c r="DG95" s="562">
        <f t="shared" si="99"/>
        <v>0</v>
      </c>
      <c r="DH95" s="562">
        <f t="shared" si="100"/>
        <v>0</v>
      </c>
      <c r="DI95" s="562">
        <f t="shared" si="101"/>
        <v>0</v>
      </c>
      <c r="DJ95" s="562">
        <f t="shared" si="102"/>
        <v>0</v>
      </c>
      <c r="DK95" s="562">
        <f t="shared" si="103"/>
        <v>0</v>
      </c>
      <c r="DL95" s="562">
        <f t="shared" si="104"/>
        <v>0</v>
      </c>
      <c r="DM95" s="562">
        <f t="shared" si="105"/>
        <v>0</v>
      </c>
      <c r="DN95" s="562">
        <f t="shared" si="71"/>
        <v>0</v>
      </c>
      <c r="DO95" s="562">
        <f t="shared" si="72"/>
        <v>0</v>
      </c>
      <c r="DP95" s="562">
        <f t="shared" si="73"/>
        <v>0</v>
      </c>
      <c r="DQ95" s="562">
        <f t="shared" si="74"/>
        <v>0</v>
      </c>
      <c r="DR95" s="562">
        <f t="shared" si="75"/>
        <v>0</v>
      </c>
      <c r="DS95" s="562">
        <f t="shared" si="76"/>
        <v>0</v>
      </c>
      <c r="DT95" s="562">
        <f t="shared" si="77"/>
        <v>0</v>
      </c>
      <c r="DU95" s="562">
        <f t="shared" si="78"/>
        <v>0</v>
      </c>
      <c r="DV95" s="562">
        <f t="shared" si="79"/>
        <v>0</v>
      </c>
      <c r="DW95" s="562">
        <f t="shared" si="80"/>
        <v>0</v>
      </c>
      <c r="DX95" s="562">
        <f t="shared" si="81"/>
        <v>0</v>
      </c>
      <c r="DY95" s="562">
        <f t="shared" si="82"/>
        <v>0</v>
      </c>
      <c r="DZ95" s="562">
        <f t="shared" si="83"/>
        <v>0</v>
      </c>
      <c r="EA95" s="562">
        <f t="shared" si="84"/>
        <v>0</v>
      </c>
      <c r="EB95" s="562">
        <f t="shared" si="85"/>
        <v>0</v>
      </c>
      <c r="EC95" s="562">
        <f t="shared" si="86"/>
        <v>0</v>
      </c>
      <c r="ED95" s="562">
        <f t="shared" si="87"/>
        <v>0</v>
      </c>
      <c r="EE95" s="562">
        <f t="shared" si="88"/>
        <v>0</v>
      </c>
      <c r="EF95" s="562">
        <f t="shared" si="89"/>
        <v>0</v>
      </c>
      <c r="EG95" s="562">
        <f t="shared" si="90"/>
        <v>0</v>
      </c>
      <c r="EH95" s="562">
        <f t="shared" si="91"/>
        <v>0</v>
      </c>
      <c r="EI95" s="562">
        <f t="shared" si="92"/>
        <v>0</v>
      </c>
      <c r="EJ95" s="562">
        <f t="shared" si="93"/>
        <v>0</v>
      </c>
      <c r="EK95" s="562">
        <f t="shared" si="94"/>
        <v>0</v>
      </c>
      <c r="EL95" s="562">
        <f t="shared" si="95"/>
        <v>0</v>
      </c>
    </row>
    <row r="96" spans="2:142" ht="9.9499999999999993" customHeight="1">
      <c r="B96" s="750">
        <f>'O3'!B96</f>
        <v>0</v>
      </c>
      <c r="C96" s="751"/>
      <c r="D96" s="751"/>
      <c r="E96" s="751"/>
      <c r="F96" s="751"/>
      <c r="G96" s="872">
        <f>'O3'!G96</f>
        <v>0</v>
      </c>
      <c r="H96" s="872"/>
      <c r="I96" s="872"/>
      <c r="J96" s="872"/>
      <c r="K96" s="872"/>
      <c r="L96" s="872"/>
      <c r="M96" s="872"/>
      <c r="N96" s="872"/>
      <c r="O96" s="872"/>
      <c r="P96" s="872"/>
      <c r="Q96" s="872"/>
      <c r="R96" s="872"/>
      <c r="S96" s="872"/>
      <c r="T96" s="872"/>
      <c r="U96" s="872"/>
      <c r="V96" s="872"/>
      <c r="W96" s="872"/>
      <c r="X96" s="872"/>
      <c r="Y96" s="872"/>
      <c r="Z96" s="872"/>
      <c r="AA96" s="872"/>
      <c r="AB96" s="872"/>
      <c r="AC96" s="755">
        <f>'O3'!AC96</f>
        <v>0</v>
      </c>
      <c r="AD96" s="755"/>
      <c r="AE96" s="755"/>
      <c r="AF96" s="755"/>
      <c r="AG96" s="755"/>
      <c r="AH96" s="895">
        <f>'O3'!AZ96</f>
        <v>0</v>
      </c>
      <c r="AI96" s="895"/>
      <c r="AJ96" s="895"/>
      <c r="AK96" s="895"/>
      <c r="AL96" s="895"/>
      <c r="AM96" s="895"/>
      <c r="AN96" s="782">
        <f t="shared" si="59"/>
        <v>0</v>
      </c>
      <c r="AO96" s="782"/>
      <c r="AP96" s="782"/>
      <c r="AQ96" s="782"/>
      <c r="AR96" s="782"/>
      <c r="AS96" s="782"/>
      <c r="AT96" s="782">
        <f t="shared" si="60"/>
        <v>0</v>
      </c>
      <c r="AU96" s="782"/>
      <c r="AV96" s="782"/>
      <c r="AW96" s="782"/>
      <c r="AX96" s="782"/>
      <c r="AY96" s="881"/>
      <c r="AZ96" s="574"/>
      <c r="BA96" s="492">
        <f t="shared" si="65"/>
        <v>0</v>
      </c>
      <c r="BB96" s="492">
        <f t="shared" si="66"/>
        <v>2</v>
      </c>
      <c r="BC96" s="492" t="str">
        <f t="shared" si="61"/>
        <v/>
      </c>
      <c r="BD96" s="492" t="str">
        <f t="shared" si="62"/>
        <v xml:space="preserve"> </v>
      </c>
      <c r="BE96" s="484"/>
      <c r="BF96" s="492">
        <f>ROUND(AN96*'O3'!BE96,2)</f>
        <v>0</v>
      </c>
      <c r="BG96" s="492">
        <f>ROUND(AT96*'O3'!BE96,2)</f>
        <v>0</v>
      </c>
      <c r="BH96" s="484">
        <f t="shared" si="63"/>
        <v>0</v>
      </c>
      <c r="BI96" s="484">
        <f>BM96-IF('O3'!BS96&lt;&gt;0,IF('O3'!BS96="C",BA96,0),ROUND(BA96*$BM$11,2))</f>
        <v>0</v>
      </c>
      <c r="BJ96" s="484">
        <f>BN96-IF('O3'!BS96="CF",BA96,0)</f>
        <v>0</v>
      </c>
      <c r="BK96" s="484">
        <f>BO96-IF('O3'!BS96="F",BA96,0)</f>
        <v>0</v>
      </c>
      <c r="BL96" s="484">
        <f t="shared" si="67"/>
        <v>0</v>
      </c>
      <c r="BM96" s="484">
        <f>IF('O3'!BS96&lt;&gt;0,IF('O3'!BS96="C",BG96,0),ROUND(BG96*$BM$11,2))</f>
        <v>0</v>
      </c>
      <c r="BN96" s="484">
        <f>IF('O3'!BS96="CF",BG96,0)</f>
        <v>0</v>
      </c>
      <c r="BO96" s="484">
        <f>IF('O3'!BS96="F",BG96,0)</f>
        <v>0</v>
      </c>
      <c r="BP96" s="572">
        <v>85</v>
      </c>
      <c r="BQ96" s="573"/>
      <c r="BR96" s="560"/>
      <c r="BS96" s="561">
        <f t="shared" si="64"/>
        <v>0</v>
      </c>
      <c r="BT96" s="561">
        <f t="shared" si="106"/>
        <v>0</v>
      </c>
      <c r="BU96" s="561">
        <f t="shared" si="106"/>
        <v>0</v>
      </c>
      <c r="BV96" s="561">
        <f t="shared" si="106"/>
        <v>0</v>
      </c>
      <c r="BW96" s="561">
        <f t="shared" si="106"/>
        <v>0</v>
      </c>
      <c r="BX96" s="561">
        <f t="shared" si="106"/>
        <v>0</v>
      </c>
      <c r="BY96" s="561">
        <f t="shared" si="106"/>
        <v>0</v>
      </c>
      <c r="BZ96" s="561">
        <f t="shared" si="106"/>
        <v>0</v>
      </c>
      <c r="CA96" s="561">
        <f t="shared" si="106"/>
        <v>0</v>
      </c>
      <c r="CB96" s="561">
        <f t="shared" si="106"/>
        <v>0</v>
      </c>
      <c r="CC96" s="561">
        <f t="shared" si="106"/>
        <v>0</v>
      </c>
      <c r="CD96" s="561">
        <f t="shared" si="106"/>
        <v>0</v>
      </c>
      <c r="CE96" s="561">
        <f t="shared" si="106"/>
        <v>0</v>
      </c>
      <c r="CF96" s="561">
        <f t="shared" si="106"/>
        <v>0</v>
      </c>
      <c r="CG96" s="561">
        <f t="shared" si="106"/>
        <v>0</v>
      </c>
      <c r="CH96" s="561">
        <f t="shared" si="106"/>
        <v>0</v>
      </c>
      <c r="CI96" s="561">
        <f t="shared" si="106"/>
        <v>0</v>
      </c>
      <c r="CJ96" s="561">
        <f t="shared" si="106"/>
        <v>0</v>
      </c>
      <c r="CK96" s="561">
        <f t="shared" si="106"/>
        <v>0</v>
      </c>
      <c r="CL96" s="561">
        <f t="shared" si="106"/>
        <v>0</v>
      </c>
      <c r="CM96" s="561">
        <f t="shared" si="106"/>
        <v>0</v>
      </c>
      <c r="CN96" s="561">
        <f t="shared" si="106"/>
        <v>0</v>
      </c>
      <c r="CO96" s="561">
        <f t="shared" si="106"/>
        <v>0</v>
      </c>
      <c r="CP96" s="561">
        <f t="shared" si="106"/>
        <v>0</v>
      </c>
      <c r="CQ96" s="561">
        <f t="shared" si="106"/>
        <v>0</v>
      </c>
      <c r="CR96" s="561">
        <f t="shared" si="106"/>
        <v>0</v>
      </c>
      <c r="CS96" s="561">
        <f t="shared" si="106"/>
        <v>0</v>
      </c>
      <c r="CT96" s="561">
        <f t="shared" si="106"/>
        <v>0</v>
      </c>
      <c r="CU96" s="561">
        <f t="shared" si="106"/>
        <v>0</v>
      </c>
      <c r="CV96" s="561">
        <f t="shared" si="106"/>
        <v>0</v>
      </c>
      <c r="CW96" s="561">
        <f t="shared" si="106"/>
        <v>0</v>
      </c>
      <c r="CX96" s="561">
        <f t="shared" si="106"/>
        <v>0</v>
      </c>
      <c r="CY96" s="561">
        <f t="shared" si="106"/>
        <v>0</v>
      </c>
      <c r="CZ96" s="561">
        <f t="shared" si="106"/>
        <v>0</v>
      </c>
      <c r="DA96" s="561">
        <f t="shared" si="106"/>
        <v>0</v>
      </c>
      <c r="DC96" s="562">
        <f t="shared" si="69"/>
        <v>0</v>
      </c>
      <c r="DD96" s="562">
        <f t="shared" si="96"/>
        <v>0</v>
      </c>
      <c r="DE96" s="562">
        <f t="shared" si="97"/>
        <v>0</v>
      </c>
      <c r="DF96" s="562">
        <f t="shared" si="98"/>
        <v>0</v>
      </c>
      <c r="DG96" s="562">
        <f t="shared" si="99"/>
        <v>0</v>
      </c>
      <c r="DH96" s="562">
        <f t="shared" si="100"/>
        <v>0</v>
      </c>
      <c r="DI96" s="562">
        <f t="shared" si="101"/>
        <v>0</v>
      </c>
      <c r="DJ96" s="562">
        <f t="shared" si="102"/>
        <v>0</v>
      </c>
      <c r="DK96" s="562">
        <f t="shared" si="103"/>
        <v>0</v>
      </c>
      <c r="DL96" s="562">
        <f t="shared" si="104"/>
        <v>0</v>
      </c>
      <c r="DM96" s="562">
        <f t="shared" si="105"/>
        <v>0</v>
      </c>
      <c r="DN96" s="562">
        <f t="shared" si="71"/>
        <v>0</v>
      </c>
      <c r="DO96" s="562">
        <f t="shared" si="72"/>
        <v>0</v>
      </c>
      <c r="DP96" s="562">
        <f t="shared" si="73"/>
        <v>0</v>
      </c>
      <c r="DQ96" s="562">
        <f t="shared" si="74"/>
        <v>0</v>
      </c>
      <c r="DR96" s="562">
        <f t="shared" si="75"/>
        <v>0</v>
      </c>
      <c r="DS96" s="562">
        <f t="shared" si="76"/>
        <v>0</v>
      </c>
      <c r="DT96" s="562">
        <f t="shared" si="77"/>
        <v>0</v>
      </c>
      <c r="DU96" s="562">
        <f t="shared" si="78"/>
        <v>0</v>
      </c>
      <c r="DV96" s="562">
        <f t="shared" si="79"/>
        <v>0</v>
      </c>
      <c r="DW96" s="562">
        <f t="shared" si="80"/>
        <v>0</v>
      </c>
      <c r="DX96" s="562">
        <f t="shared" si="81"/>
        <v>0</v>
      </c>
      <c r="DY96" s="562">
        <f t="shared" si="82"/>
        <v>0</v>
      </c>
      <c r="DZ96" s="562">
        <f t="shared" si="83"/>
        <v>0</v>
      </c>
      <c r="EA96" s="562">
        <f t="shared" si="84"/>
        <v>0</v>
      </c>
      <c r="EB96" s="562">
        <f t="shared" si="85"/>
        <v>0</v>
      </c>
      <c r="EC96" s="562">
        <f t="shared" si="86"/>
        <v>0</v>
      </c>
      <c r="ED96" s="562">
        <f t="shared" si="87"/>
        <v>0</v>
      </c>
      <c r="EE96" s="562">
        <f t="shared" si="88"/>
        <v>0</v>
      </c>
      <c r="EF96" s="562">
        <f t="shared" si="89"/>
        <v>0</v>
      </c>
      <c r="EG96" s="562">
        <f t="shared" si="90"/>
        <v>0</v>
      </c>
      <c r="EH96" s="562">
        <f t="shared" si="91"/>
        <v>0</v>
      </c>
      <c r="EI96" s="562">
        <f t="shared" si="92"/>
        <v>0</v>
      </c>
      <c r="EJ96" s="562">
        <f t="shared" si="93"/>
        <v>0</v>
      </c>
      <c r="EK96" s="562">
        <f t="shared" si="94"/>
        <v>0</v>
      </c>
      <c r="EL96" s="562">
        <f t="shared" si="95"/>
        <v>0</v>
      </c>
    </row>
    <row r="97" spans="2:142" ht="9.9499999999999993" customHeight="1">
      <c r="B97" s="750">
        <f>'O3'!B97</f>
        <v>0</v>
      </c>
      <c r="C97" s="751"/>
      <c r="D97" s="751"/>
      <c r="E97" s="751"/>
      <c r="F97" s="751"/>
      <c r="G97" s="872">
        <f>'O3'!G97</f>
        <v>0</v>
      </c>
      <c r="H97" s="872"/>
      <c r="I97" s="872"/>
      <c r="J97" s="872"/>
      <c r="K97" s="872"/>
      <c r="L97" s="872"/>
      <c r="M97" s="872"/>
      <c r="N97" s="872"/>
      <c r="O97" s="872"/>
      <c r="P97" s="872"/>
      <c r="Q97" s="872"/>
      <c r="R97" s="872"/>
      <c r="S97" s="872"/>
      <c r="T97" s="872"/>
      <c r="U97" s="872"/>
      <c r="V97" s="872"/>
      <c r="W97" s="872"/>
      <c r="X97" s="872"/>
      <c r="Y97" s="872"/>
      <c r="Z97" s="872"/>
      <c r="AA97" s="872"/>
      <c r="AB97" s="872"/>
      <c r="AC97" s="755">
        <f>'O3'!AC97</f>
        <v>0</v>
      </c>
      <c r="AD97" s="755"/>
      <c r="AE97" s="755"/>
      <c r="AF97" s="755"/>
      <c r="AG97" s="755"/>
      <c r="AH97" s="895">
        <f>'O3'!AZ97</f>
        <v>0</v>
      </c>
      <c r="AI97" s="895"/>
      <c r="AJ97" s="895"/>
      <c r="AK97" s="895"/>
      <c r="AL97" s="895"/>
      <c r="AM97" s="895"/>
      <c r="AN97" s="782">
        <f t="shared" si="59"/>
        <v>0</v>
      </c>
      <c r="AO97" s="782"/>
      <c r="AP97" s="782"/>
      <c r="AQ97" s="782"/>
      <c r="AR97" s="782"/>
      <c r="AS97" s="782"/>
      <c r="AT97" s="782">
        <f t="shared" si="60"/>
        <v>0</v>
      </c>
      <c r="AU97" s="782"/>
      <c r="AV97" s="782"/>
      <c r="AW97" s="782"/>
      <c r="AX97" s="782"/>
      <c r="AY97" s="881"/>
      <c r="AZ97" s="574"/>
      <c r="BA97" s="492">
        <f t="shared" si="65"/>
        <v>0</v>
      </c>
      <c r="BB97" s="492">
        <f t="shared" si="66"/>
        <v>2</v>
      </c>
      <c r="BC97" s="492" t="str">
        <f t="shared" si="61"/>
        <v/>
      </c>
      <c r="BD97" s="492" t="str">
        <f t="shared" si="62"/>
        <v xml:space="preserve"> </v>
      </c>
      <c r="BE97" s="484"/>
      <c r="BF97" s="492">
        <f>ROUND(AN97*'O3'!BE97,2)</f>
        <v>0</v>
      </c>
      <c r="BG97" s="492">
        <f>ROUND(AT97*'O3'!BE97,2)</f>
        <v>0</v>
      </c>
      <c r="BH97" s="484">
        <f t="shared" si="63"/>
        <v>0</v>
      </c>
      <c r="BI97" s="484">
        <f>BM97-IF('O3'!BS97&lt;&gt;0,IF('O3'!BS97="C",BA97,0),ROUND(BA97*$BM$11,2))</f>
        <v>0</v>
      </c>
      <c r="BJ97" s="484">
        <f>BN97-IF('O3'!BS97="CF",BA97,0)</f>
        <v>0</v>
      </c>
      <c r="BK97" s="484">
        <f>BO97-IF('O3'!BS97="F",BA97,0)</f>
        <v>0</v>
      </c>
      <c r="BL97" s="484">
        <f t="shared" si="67"/>
        <v>0</v>
      </c>
      <c r="BM97" s="484">
        <f>IF('O3'!BS97&lt;&gt;0,IF('O3'!BS97="C",BG97,0),ROUND(BG97*$BM$11,2))</f>
        <v>0</v>
      </c>
      <c r="BN97" s="484">
        <f>IF('O3'!BS97="CF",BG97,0)</f>
        <v>0</v>
      </c>
      <c r="BO97" s="484">
        <f>IF('O3'!BS97="F",BG97,0)</f>
        <v>0</v>
      </c>
      <c r="BP97" s="571">
        <v>86</v>
      </c>
      <c r="BQ97" s="573"/>
      <c r="BR97" s="560"/>
      <c r="BS97" s="561">
        <f t="shared" si="64"/>
        <v>0</v>
      </c>
      <c r="BT97" s="561">
        <f t="shared" si="106"/>
        <v>0</v>
      </c>
      <c r="BU97" s="561">
        <f t="shared" si="106"/>
        <v>0</v>
      </c>
      <c r="BV97" s="561">
        <f t="shared" si="106"/>
        <v>0</v>
      </c>
      <c r="BW97" s="561">
        <f t="shared" si="106"/>
        <v>0</v>
      </c>
      <c r="BX97" s="561">
        <f t="shared" si="106"/>
        <v>0</v>
      </c>
      <c r="BY97" s="561">
        <f t="shared" si="106"/>
        <v>0</v>
      </c>
      <c r="BZ97" s="561">
        <f t="shared" si="106"/>
        <v>0</v>
      </c>
      <c r="CA97" s="561">
        <f t="shared" si="106"/>
        <v>0</v>
      </c>
      <c r="CB97" s="561">
        <f t="shared" si="106"/>
        <v>0</v>
      </c>
      <c r="CC97" s="561">
        <f t="shared" si="106"/>
        <v>0</v>
      </c>
      <c r="CD97" s="561">
        <f t="shared" si="106"/>
        <v>0</v>
      </c>
      <c r="CE97" s="561">
        <f t="shared" si="106"/>
        <v>0</v>
      </c>
      <c r="CF97" s="561">
        <f t="shared" si="106"/>
        <v>0</v>
      </c>
      <c r="CG97" s="561">
        <f t="shared" si="106"/>
        <v>0</v>
      </c>
      <c r="CH97" s="561">
        <f t="shared" si="106"/>
        <v>0</v>
      </c>
      <c r="CI97" s="561">
        <f t="shared" si="106"/>
        <v>0</v>
      </c>
      <c r="CJ97" s="561">
        <f t="shared" si="106"/>
        <v>0</v>
      </c>
      <c r="CK97" s="561">
        <f t="shared" si="106"/>
        <v>0</v>
      </c>
      <c r="CL97" s="561">
        <f t="shared" si="106"/>
        <v>0</v>
      </c>
      <c r="CM97" s="561">
        <f t="shared" si="106"/>
        <v>0</v>
      </c>
      <c r="CN97" s="561">
        <f t="shared" si="106"/>
        <v>0</v>
      </c>
      <c r="CO97" s="561">
        <f t="shared" si="106"/>
        <v>0</v>
      </c>
      <c r="CP97" s="561">
        <f t="shared" si="106"/>
        <v>0</v>
      </c>
      <c r="CQ97" s="561">
        <f t="shared" si="106"/>
        <v>0</v>
      </c>
      <c r="CR97" s="561">
        <f t="shared" si="106"/>
        <v>0</v>
      </c>
      <c r="CS97" s="561">
        <f t="shared" si="106"/>
        <v>0</v>
      </c>
      <c r="CT97" s="561">
        <f t="shared" si="106"/>
        <v>0</v>
      </c>
      <c r="CU97" s="561">
        <f t="shared" si="106"/>
        <v>0</v>
      </c>
      <c r="CV97" s="561">
        <f t="shared" si="106"/>
        <v>0</v>
      </c>
      <c r="CW97" s="561">
        <f t="shared" si="106"/>
        <v>0</v>
      </c>
      <c r="CX97" s="561">
        <f t="shared" si="106"/>
        <v>0</v>
      </c>
      <c r="CY97" s="561">
        <f t="shared" si="106"/>
        <v>0</v>
      </c>
      <c r="CZ97" s="561">
        <f t="shared" si="106"/>
        <v>0</v>
      </c>
      <c r="DA97" s="561">
        <f t="shared" si="106"/>
        <v>0</v>
      </c>
      <c r="DC97" s="562">
        <f t="shared" si="69"/>
        <v>0</v>
      </c>
      <c r="DD97" s="562">
        <f t="shared" si="96"/>
        <v>0</v>
      </c>
      <c r="DE97" s="562">
        <f t="shared" si="97"/>
        <v>0</v>
      </c>
      <c r="DF97" s="562">
        <f t="shared" si="98"/>
        <v>0</v>
      </c>
      <c r="DG97" s="562">
        <f t="shared" si="99"/>
        <v>0</v>
      </c>
      <c r="DH97" s="562">
        <f t="shared" si="100"/>
        <v>0</v>
      </c>
      <c r="DI97" s="562">
        <f t="shared" si="101"/>
        <v>0</v>
      </c>
      <c r="DJ97" s="562">
        <f t="shared" si="102"/>
        <v>0</v>
      </c>
      <c r="DK97" s="562">
        <f t="shared" si="103"/>
        <v>0</v>
      </c>
      <c r="DL97" s="562">
        <f t="shared" si="104"/>
        <v>0</v>
      </c>
      <c r="DM97" s="562">
        <f t="shared" si="105"/>
        <v>0</v>
      </c>
      <c r="DN97" s="562">
        <f t="shared" si="71"/>
        <v>0</v>
      </c>
      <c r="DO97" s="562">
        <f t="shared" si="72"/>
        <v>0</v>
      </c>
      <c r="DP97" s="562">
        <f t="shared" si="73"/>
        <v>0</v>
      </c>
      <c r="DQ97" s="562">
        <f t="shared" si="74"/>
        <v>0</v>
      </c>
      <c r="DR97" s="562">
        <f t="shared" si="75"/>
        <v>0</v>
      </c>
      <c r="DS97" s="562">
        <f t="shared" si="76"/>
        <v>0</v>
      </c>
      <c r="DT97" s="562">
        <f t="shared" si="77"/>
        <v>0</v>
      </c>
      <c r="DU97" s="562">
        <f t="shared" si="78"/>
        <v>0</v>
      </c>
      <c r="DV97" s="562">
        <f t="shared" si="79"/>
        <v>0</v>
      </c>
      <c r="DW97" s="562">
        <f t="shared" si="80"/>
        <v>0</v>
      </c>
      <c r="DX97" s="562">
        <f t="shared" si="81"/>
        <v>0</v>
      </c>
      <c r="DY97" s="562">
        <f t="shared" si="82"/>
        <v>0</v>
      </c>
      <c r="DZ97" s="562">
        <f t="shared" si="83"/>
        <v>0</v>
      </c>
      <c r="EA97" s="562">
        <f t="shared" si="84"/>
        <v>0</v>
      </c>
      <c r="EB97" s="562">
        <f t="shared" si="85"/>
        <v>0</v>
      </c>
      <c r="EC97" s="562">
        <f t="shared" si="86"/>
        <v>0</v>
      </c>
      <c r="ED97" s="562">
        <f t="shared" si="87"/>
        <v>0</v>
      </c>
      <c r="EE97" s="562">
        <f t="shared" si="88"/>
        <v>0</v>
      </c>
      <c r="EF97" s="562">
        <f t="shared" si="89"/>
        <v>0</v>
      </c>
      <c r="EG97" s="562">
        <f t="shared" si="90"/>
        <v>0</v>
      </c>
      <c r="EH97" s="562">
        <f t="shared" si="91"/>
        <v>0</v>
      </c>
      <c r="EI97" s="562">
        <f t="shared" si="92"/>
        <v>0</v>
      </c>
      <c r="EJ97" s="562">
        <f t="shared" si="93"/>
        <v>0</v>
      </c>
      <c r="EK97" s="562">
        <f t="shared" si="94"/>
        <v>0</v>
      </c>
      <c r="EL97" s="562">
        <f t="shared" si="95"/>
        <v>0</v>
      </c>
    </row>
    <row r="98" spans="2:142" ht="9.9499999999999993" customHeight="1">
      <c r="B98" s="750">
        <f>'O3'!B98</f>
        <v>0</v>
      </c>
      <c r="C98" s="751"/>
      <c r="D98" s="751"/>
      <c r="E98" s="751"/>
      <c r="F98" s="751"/>
      <c r="G98" s="872">
        <f>'O3'!G98</f>
        <v>0</v>
      </c>
      <c r="H98" s="872"/>
      <c r="I98" s="872"/>
      <c r="J98" s="872"/>
      <c r="K98" s="872"/>
      <c r="L98" s="872"/>
      <c r="M98" s="872"/>
      <c r="N98" s="872"/>
      <c r="O98" s="872"/>
      <c r="P98" s="872"/>
      <c r="Q98" s="872"/>
      <c r="R98" s="872"/>
      <c r="S98" s="872"/>
      <c r="T98" s="872"/>
      <c r="U98" s="872"/>
      <c r="V98" s="872"/>
      <c r="W98" s="872"/>
      <c r="X98" s="872"/>
      <c r="Y98" s="872"/>
      <c r="Z98" s="872"/>
      <c r="AA98" s="872"/>
      <c r="AB98" s="872"/>
      <c r="AC98" s="755">
        <f>'O3'!AC98</f>
        <v>0</v>
      </c>
      <c r="AD98" s="755"/>
      <c r="AE98" s="755"/>
      <c r="AF98" s="755"/>
      <c r="AG98" s="755"/>
      <c r="AH98" s="895">
        <f>'O3'!AZ98</f>
        <v>0</v>
      </c>
      <c r="AI98" s="895"/>
      <c r="AJ98" s="895"/>
      <c r="AK98" s="895"/>
      <c r="AL98" s="895"/>
      <c r="AM98" s="895"/>
      <c r="AN98" s="782">
        <f t="shared" si="59"/>
        <v>0</v>
      </c>
      <c r="AO98" s="782"/>
      <c r="AP98" s="782"/>
      <c r="AQ98" s="782"/>
      <c r="AR98" s="782"/>
      <c r="AS98" s="782"/>
      <c r="AT98" s="782">
        <f t="shared" si="60"/>
        <v>0</v>
      </c>
      <c r="AU98" s="782"/>
      <c r="AV98" s="782"/>
      <c r="AW98" s="782"/>
      <c r="AX98" s="782"/>
      <c r="AY98" s="881"/>
      <c r="AZ98" s="574"/>
      <c r="BA98" s="492">
        <f t="shared" si="65"/>
        <v>0</v>
      </c>
      <c r="BB98" s="492">
        <f t="shared" si="66"/>
        <v>2</v>
      </c>
      <c r="BC98" s="492" t="str">
        <f t="shared" si="61"/>
        <v/>
      </c>
      <c r="BD98" s="492" t="str">
        <f t="shared" si="62"/>
        <v xml:space="preserve"> </v>
      </c>
      <c r="BE98" s="484"/>
      <c r="BF98" s="492">
        <f>ROUND(AN98*'O3'!BE98,2)</f>
        <v>0</v>
      </c>
      <c r="BG98" s="492">
        <f>ROUND(AT98*'O3'!BE98,2)</f>
        <v>0</v>
      </c>
      <c r="BH98" s="484">
        <f t="shared" si="63"/>
        <v>0</v>
      </c>
      <c r="BI98" s="484">
        <f>BM98-IF('O3'!BS98&lt;&gt;0,IF('O3'!BS98="C",BA98,0),ROUND(BA98*$BM$11,2))</f>
        <v>0</v>
      </c>
      <c r="BJ98" s="484">
        <f>BN98-IF('O3'!BS98="CF",BA98,0)</f>
        <v>0</v>
      </c>
      <c r="BK98" s="484">
        <f>BO98-IF('O3'!BS98="F",BA98,0)</f>
        <v>0</v>
      </c>
      <c r="BL98" s="484">
        <f t="shared" si="67"/>
        <v>0</v>
      </c>
      <c r="BM98" s="484">
        <f>IF('O3'!BS98&lt;&gt;0,IF('O3'!BS98="C",BG98,0),ROUND(BG98*$BM$11,2))</f>
        <v>0</v>
      </c>
      <c r="BN98" s="484">
        <f>IF('O3'!BS98="CF",BG98,0)</f>
        <v>0</v>
      </c>
      <c r="BO98" s="484">
        <f>IF('O3'!BS98="F",BG98,0)</f>
        <v>0</v>
      </c>
      <c r="BP98" s="572">
        <v>87</v>
      </c>
      <c r="BQ98" s="573"/>
      <c r="BR98" s="560"/>
      <c r="BS98" s="561">
        <f t="shared" si="64"/>
        <v>0</v>
      </c>
      <c r="BT98" s="561">
        <f t="shared" si="106"/>
        <v>0</v>
      </c>
      <c r="BU98" s="561">
        <f t="shared" si="106"/>
        <v>0</v>
      </c>
      <c r="BV98" s="561">
        <f t="shared" si="106"/>
        <v>0</v>
      </c>
      <c r="BW98" s="561">
        <f t="shared" si="106"/>
        <v>0</v>
      </c>
      <c r="BX98" s="561">
        <f t="shared" si="106"/>
        <v>0</v>
      </c>
      <c r="BY98" s="561">
        <f t="shared" si="106"/>
        <v>0</v>
      </c>
      <c r="BZ98" s="561">
        <f t="shared" si="106"/>
        <v>0</v>
      </c>
      <c r="CA98" s="561">
        <f t="shared" si="106"/>
        <v>0</v>
      </c>
      <c r="CB98" s="561">
        <f t="shared" si="106"/>
        <v>0</v>
      </c>
      <c r="CC98" s="561">
        <f t="shared" si="106"/>
        <v>0</v>
      </c>
      <c r="CD98" s="561">
        <f t="shared" si="106"/>
        <v>0</v>
      </c>
      <c r="CE98" s="561">
        <f t="shared" si="106"/>
        <v>0</v>
      </c>
      <c r="CF98" s="561">
        <f t="shared" si="106"/>
        <v>0</v>
      </c>
      <c r="CG98" s="561">
        <f t="shared" ref="BT98:DA105" si="107">CF98</f>
        <v>0</v>
      </c>
      <c r="CH98" s="561">
        <f t="shared" si="107"/>
        <v>0</v>
      </c>
      <c r="CI98" s="561">
        <f t="shared" si="107"/>
        <v>0</v>
      </c>
      <c r="CJ98" s="561">
        <f t="shared" si="107"/>
        <v>0</v>
      </c>
      <c r="CK98" s="561">
        <f t="shared" si="107"/>
        <v>0</v>
      </c>
      <c r="CL98" s="561">
        <f t="shared" si="107"/>
        <v>0</v>
      </c>
      <c r="CM98" s="561">
        <f t="shared" si="107"/>
        <v>0</v>
      </c>
      <c r="CN98" s="561">
        <f t="shared" si="107"/>
        <v>0</v>
      </c>
      <c r="CO98" s="561">
        <f t="shared" si="107"/>
        <v>0</v>
      </c>
      <c r="CP98" s="561">
        <f t="shared" si="107"/>
        <v>0</v>
      </c>
      <c r="CQ98" s="561">
        <f t="shared" si="107"/>
        <v>0</v>
      </c>
      <c r="CR98" s="561">
        <f t="shared" si="107"/>
        <v>0</v>
      </c>
      <c r="CS98" s="561">
        <f t="shared" si="107"/>
        <v>0</v>
      </c>
      <c r="CT98" s="561">
        <f t="shared" si="107"/>
        <v>0</v>
      </c>
      <c r="CU98" s="561">
        <f t="shared" si="107"/>
        <v>0</v>
      </c>
      <c r="CV98" s="561">
        <f t="shared" si="107"/>
        <v>0</v>
      </c>
      <c r="CW98" s="561">
        <f t="shared" si="107"/>
        <v>0</v>
      </c>
      <c r="CX98" s="561">
        <f t="shared" si="107"/>
        <v>0</v>
      </c>
      <c r="CY98" s="561">
        <f t="shared" si="107"/>
        <v>0</v>
      </c>
      <c r="CZ98" s="561">
        <f t="shared" si="107"/>
        <v>0</v>
      </c>
      <c r="DA98" s="561">
        <f t="shared" si="107"/>
        <v>0</v>
      </c>
      <c r="DC98" s="562">
        <f t="shared" si="69"/>
        <v>0</v>
      </c>
      <c r="DD98" s="562">
        <f t="shared" si="96"/>
        <v>0</v>
      </c>
      <c r="DE98" s="562">
        <f t="shared" si="97"/>
        <v>0</v>
      </c>
      <c r="DF98" s="562">
        <f t="shared" si="98"/>
        <v>0</v>
      </c>
      <c r="DG98" s="562">
        <f t="shared" si="99"/>
        <v>0</v>
      </c>
      <c r="DH98" s="562">
        <f t="shared" si="100"/>
        <v>0</v>
      </c>
      <c r="DI98" s="562">
        <f t="shared" si="101"/>
        <v>0</v>
      </c>
      <c r="DJ98" s="562">
        <f t="shared" si="102"/>
        <v>0</v>
      </c>
      <c r="DK98" s="562">
        <f t="shared" si="103"/>
        <v>0</v>
      </c>
      <c r="DL98" s="562">
        <f t="shared" si="104"/>
        <v>0</v>
      </c>
      <c r="DM98" s="562">
        <f t="shared" si="105"/>
        <v>0</v>
      </c>
      <c r="DN98" s="562">
        <f t="shared" si="71"/>
        <v>0</v>
      </c>
      <c r="DO98" s="562">
        <f t="shared" si="72"/>
        <v>0</v>
      </c>
      <c r="DP98" s="562">
        <f t="shared" si="73"/>
        <v>0</v>
      </c>
      <c r="DQ98" s="562">
        <f t="shared" si="74"/>
        <v>0</v>
      </c>
      <c r="DR98" s="562">
        <f t="shared" si="75"/>
        <v>0</v>
      </c>
      <c r="DS98" s="562">
        <f t="shared" si="76"/>
        <v>0</v>
      </c>
      <c r="DT98" s="562">
        <f t="shared" si="77"/>
        <v>0</v>
      </c>
      <c r="DU98" s="562">
        <f t="shared" si="78"/>
        <v>0</v>
      </c>
      <c r="DV98" s="562">
        <f t="shared" si="79"/>
        <v>0</v>
      </c>
      <c r="DW98" s="562">
        <f t="shared" si="80"/>
        <v>0</v>
      </c>
      <c r="DX98" s="562">
        <f t="shared" si="81"/>
        <v>0</v>
      </c>
      <c r="DY98" s="562">
        <f t="shared" si="82"/>
        <v>0</v>
      </c>
      <c r="DZ98" s="562">
        <f t="shared" si="83"/>
        <v>0</v>
      </c>
      <c r="EA98" s="562">
        <f t="shared" si="84"/>
        <v>0</v>
      </c>
      <c r="EB98" s="562">
        <f t="shared" si="85"/>
        <v>0</v>
      </c>
      <c r="EC98" s="562">
        <f t="shared" si="86"/>
        <v>0</v>
      </c>
      <c r="ED98" s="562">
        <f t="shared" si="87"/>
        <v>0</v>
      </c>
      <c r="EE98" s="562">
        <f t="shared" si="88"/>
        <v>0</v>
      </c>
      <c r="EF98" s="562">
        <f t="shared" si="89"/>
        <v>0</v>
      </c>
      <c r="EG98" s="562">
        <f t="shared" si="90"/>
        <v>0</v>
      </c>
      <c r="EH98" s="562">
        <f t="shared" si="91"/>
        <v>0</v>
      </c>
      <c r="EI98" s="562">
        <f t="shared" si="92"/>
        <v>0</v>
      </c>
      <c r="EJ98" s="562">
        <f t="shared" si="93"/>
        <v>0</v>
      </c>
      <c r="EK98" s="562">
        <f t="shared" si="94"/>
        <v>0</v>
      </c>
      <c r="EL98" s="562">
        <f t="shared" si="95"/>
        <v>0</v>
      </c>
    </row>
    <row r="99" spans="2:142" ht="9.9499999999999993" customHeight="1">
      <c r="B99" s="750">
        <f>'O3'!B99</f>
        <v>0</v>
      </c>
      <c r="C99" s="751"/>
      <c r="D99" s="751"/>
      <c r="E99" s="751"/>
      <c r="F99" s="751"/>
      <c r="G99" s="872">
        <f>'O3'!G99</f>
        <v>0</v>
      </c>
      <c r="H99" s="872"/>
      <c r="I99" s="872"/>
      <c r="J99" s="872"/>
      <c r="K99" s="872"/>
      <c r="L99" s="872"/>
      <c r="M99" s="872"/>
      <c r="N99" s="872"/>
      <c r="O99" s="872"/>
      <c r="P99" s="872"/>
      <c r="Q99" s="872"/>
      <c r="R99" s="872"/>
      <c r="S99" s="872"/>
      <c r="T99" s="872"/>
      <c r="U99" s="872"/>
      <c r="V99" s="872"/>
      <c r="W99" s="872"/>
      <c r="X99" s="872"/>
      <c r="Y99" s="872"/>
      <c r="Z99" s="872"/>
      <c r="AA99" s="872"/>
      <c r="AB99" s="872"/>
      <c r="AC99" s="755">
        <f>'O3'!AC99</f>
        <v>0</v>
      </c>
      <c r="AD99" s="755"/>
      <c r="AE99" s="755"/>
      <c r="AF99" s="755"/>
      <c r="AG99" s="755"/>
      <c r="AH99" s="895">
        <f>'O3'!AZ99</f>
        <v>0</v>
      </c>
      <c r="AI99" s="895"/>
      <c r="AJ99" s="895"/>
      <c r="AK99" s="895"/>
      <c r="AL99" s="895"/>
      <c r="AM99" s="895"/>
      <c r="AN99" s="782">
        <f t="shared" si="59"/>
        <v>0</v>
      </c>
      <c r="AO99" s="782"/>
      <c r="AP99" s="782"/>
      <c r="AQ99" s="782"/>
      <c r="AR99" s="782"/>
      <c r="AS99" s="782"/>
      <c r="AT99" s="782">
        <f t="shared" si="60"/>
        <v>0</v>
      </c>
      <c r="AU99" s="782"/>
      <c r="AV99" s="782"/>
      <c r="AW99" s="782"/>
      <c r="AX99" s="782"/>
      <c r="AY99" s="881"/>
      <c r="AZ99" s="574"/>
      <c r="BA99" s="492">
        <f t="shared" si="65"/>
        <v>0</v>
      </c>
      <c r="BB99" s="492">
        <f t="shared" si="66"/>
        <v>2</v>
      </c>
      <c r="BC99" s="492" t="str">
        <f t="shared" si="61"/>
        <v/>
      </c>
      <c r="BD99" s="492" t="str">
        <f t="shared" si="62"/>
        <v xml:space="preserve"> </v>
      </c>
      <c r="BE99" s="484"/>
      <c r="BF99" s="492">
        <f>ROUND(AN99*'O3'!BE99,2)</f>
        <v>0</v>
      </c>
      <c r="BG99" s="492">
        <f>ROUND(AT99*'O3'!BE99,2)</f>
        <v>0</v>
      </c>
      <c r="BH99" s="484">
        <f t="shared" si="63"/>
        <v>0</v>
      </c>
      <c r="BI99" s="484">
        <f>BM99-IF('O3'!BS99&lt;&gt;0,IF('O3'!BS99="C",BA99,0),ROUND(BA99*$BM$11,2))</f>
        <v>0</v>
      </c>
      <c r="BJ99" s="484">
        <f>BN99-IF('O3'!BS99="CF",BA99,0)</f>
        <v>0</v>
      </c>
      <c r="BK99" s="484">
        <f>BO99-IF('O3'!BS99="F",BA99,0)</f>
        <v>0</v>
      </c>
      <c r="BL99" s="484">
        <f t="shared" si="67"/>
        <v>0</v>
      </c>
      <c r="BM99" s="484">
        <f>IF('O3'!BS99&lt;&gt;0,IF('O3'!BS99="C",BG99,0),ROUND(BG99*$BM$11,2))</f>
        <v>0</v>
      </c>
      <c r="BN99" s="484">
        <f>IF('O3'!BS99="CF",BG99,0)</f>
        <v>0</v>
      </c>
      <c r="BO99" s="484">
        <f>IF('O3'!BS99="F",BG99,0)</f>
        <v>0</v>
      </c>
      <c r="BP99" s="571">
        <v>88</v>
      </c>
      <c r="BQ99" s="573"/>
      <c r="BR99" s="560"/>
      <c r="BS99" s="561">
        <f t="shared" si="64"/>
        <v>0</v>
      </c>
      <c r="BT99" s="561">
        <f t="shared" si="107"/>
        <v>0</v>
      </c>
      <c r="BU99" s="561">
        <f t="shared" si="107"/>
        <v>0</v>
      </c>
      <c r="BV99" s="561">
        <f t="shared" si="107"/>
        <v>0</v>
      </c>
      <c r="BW99" s="561">
        <f t="shared" si="107"/>
        <v>0</v>
      </c>
      <c r="BX99" s="561">
        <f t="shared" si="107"/>
        <v>0</v>
      </c>
      <c r="BY99" s="561">
        <f t="shared" si="107"/>
        <v>0</v>
      </c>
      <c r="BZ99" s="561">
        <f t="shared" si="107"/>
        <v>0</v>
      </c>
      <c r="CA99" s="561">
        <f t="shared" si="107"/>
        <v>0</v>
      </c>
      <c r="CB99" s="561">
        <f t="shared" si="107"/>
        <v>0</v>
      </c>
      <c r="CC99" s="561">
        <f t="shared" si="107"/>
        <v>0</v>
      </c>
      <c r="CD99" s="561">
        <f t="shared" si="107"/>
        <v>0</v>
      </c>
      <c r="CE99" s="561">
        <f t="shared" si="107"/>
        <v>0</v>
      </c>
      <c r="CF99" s="561">
        <f t="shared" si="107"/>
        <v>0</v>
      </c>
      <c r="CG99" s="561">
        <f t="shared" si="107"/>
        <v>0</v>
      </c>
      <c r="CH99" s="561">
        <f t="shared" si="107"/>
        <v>0</v>
      </c>
      <c r="CI99" s="561">
        <f t="shared" si="107"/>
        <v>0</v>
      </c>
      <c r="CJ99" s="561">
        <f t="shared" si="107"/>
        <v>0</v>
      </c>
      <c r="CK99" s="561">
        <f t="shared" si="107"/>
        <v>0</v>
      </c>
      <c r="CL99" s="561">
        <f t="shared" si="107"/>
        <v>0</v>
      </c>
      <c r="CM99" s="561">
        <f t="shared" si="107"/>
        <v>0</v>
      </c>
      <c r="CN99" s="561">
        <f t="shared" si="107"/>
        <v>0</v>
      </c>
      <c r="CO99" s="561">
        <f t="shared" si="107"/>
        <v>0</v>
      </c>
      <c r="CP99" s="561">
        <f t="shared" si="107"/>
        <v>0</v>
      </c>
      <c r="CQ99" s="561">
        <f t="shared" si="107"/>
        <v>0</v>
      </c>
      <c r="CR99" s="561">
        <f t="shared" si="107"/>
        <v>0</v>
      </c>
      <c r="CS99" s="561">
        <f t="shared" si="107"/>
        <v>0</v>
      </c>
      <c r="CT99" s="561">
        <f t="shared" si="107"/>
        <v>0</v>
      </c>
      <c r="CU99" s="561">
        <f t="shared" si="107"/>
        <v>0</v>
      </c>
      <c r="CV99" s="561">
        <f t="shared" si="107"/>
        <v>0</v>
      </c>
      <c r="CW99" s="561">
        <f t="shared" si="107"/>
        <v>0</v>
      </c>
      <c r="CX99" s="561">
        <f t="shared" si="107"/>
        <v>0</v>
      </c>
      <c r="CY99" s="561">
        <f t="shared" si="107"/>
        <v>0</v>
      </c>
      <c r="CZ99" s="561">
        <f t="shared" si="107"/>
        <v>0</v>
      </c>
      <c r="DA99" s="561">
        <f t="shared" si="107"/>
        <v>0</v>
      </c>
      <c r="DC99" s="562">
        <f t="shared" si="69"/>
        <v>0</v>
      </c>
      <c r="DD99" s="562">
        <f t="shared" si="96"/>
        <v>0</v>
      </c>
      <c r="DE99" s="562">
        <f t="shared" si="97"/>
        <v>0</v>
      </c>
      <c r="DF99" s="562">
        <f t="shared" si="98"/>
        <v>0</v>
      </c>
      <c r="DG99" s="562">
        <f t="shared" si="99"/>
        <v>0</v>
      </c>
      <c r="DH99" s="562">
        <f t="shared" si="100"/>
        <v>0</v>
      </c>
      <c r="DI99" s="562">
        <f t="shared" si="101"/>
        <v>0</v>
      </c>
      <c r="DJ99" s="562">
        <f t="shared" si="102"/>
        <v>0</v>
      </c>
      <c r="DK99" s="562">
        <f t="shared" si="103"/>
        <v>0</v>
      </c>
      <c r="DL99" s="562">
        <f t="shared" si="104"/>
        <v>0</v>
      </c>
      <c r="DM99" s="562">
        <f t="shared" si="105"/>
        <v>0</v>
      </c>
      <c r="DN99" s="562">
        <f t="shared" si="71"/>
        <v>0</v>
      </c>
      <c r="DO99" s="562">
        <f t="shared" si="72"/>
        <v>0</v>
      </c>
      <c r="DP99" s="562">
        <f t="shared" si="73"/>
        <v>0</v>
      </c>
      <c r="DQ99" s="562">
        <f t="shared" si="74"/>
        <v>0</v>
      </c>
      <c r="DR99" s="562">
        <f t="shared" si="75"/>
        <v>0</v>
      </c>
      <c r="DS99" s="562">
        <f t="shared" si="76"/>
        <v>0</v>
      </c>
      <c r="DT99" s="562">
        <f t="shared" si="77"/>
        <v>0</v>
      </c>
      <c r="DU99" s="562">
        <f t="shared" si="78"/>
        <v>0</v>
      </c>
      <c r="DV99" s="562">
        <f t="shared" si="79"/>
        <v>0</v>
      </c>
      <c r="DW99" s="562">
        <f t="shared" si="80"/>
        <v>0</v>
      </c>
      <c r="DX99" s="562">
        <f t="shared" si="81"/>
        <v>0</v>
      </c>
      <c r="DY99" s="562">
        <f t="shared" si="82"/>
        <v>0</v>
      </c>
      <c r="DZ99" s="562">
        <f t="shared" si="83"/>
        <v>0</v>
      </c>
      <c r="EA99" s="562">
        <f t="shared" si="84"/>
        <v>0</v>
      </c>
      <c r="EB99" s="562">
        <f t="shared" si="85"/>
        <v>0</v>
      </c>
      <c r="EC99" s="562">
        <f t="shared" si="86"/>
        <v>0</v>
      </c>
      <c r="ED99" s="562">
        <f t="shared" si="87"/>
        <v>0</v>
      </c>
      <c r="EE99" s="562">
        <f t="shared" si="88"/>
        <v>0</v>
      </c>
      <c r="EF99" s="562">
        <f t="shared" si="89"/>
        <v>0</v>
      </c>
      <c r="EG99" s="562">
        <f t="shared" si="90"/>
        <v>0</v>
      </c>
      <c r="EH99" s="562">
        <f t="shared" si="91"/>
        <v>0</v>
      </c>
      <c r="EI99" s="562">
        <f t="shared" si="92"/>
        <v>0</v>
      </c>
      <c r="EJ99" s="562">
        <f t="shared" si="93"/>
        <v>0</v>
      </c>
      <c r="EK99" s="562">
        <f t="shared" si="94"/>
        <v>0</v>
      </c>
      <c r="EL99" s="562">
        <f t="shared" si="95"/>
        <v>0</v>
      </c>
    </row>
    <row r="100" spans="2:142" ht="9.9499999999999993" customHeight="1">
      <c r="B100" s="750">
        <f>'O3'!B100</f>
        <v>0</v>
      </c>
      <c r="C100" s="751"/>
      <c r="D100" s="751"/>
      <c r="E100" s="751"/>
      <c r="F100" s="751"/>
      <c r="G100" s="872">
        <f>'O3'!G100</f>
        <v>0</v>
      </c>
      <c r="H100" s="872"/>
      <c r="I100" s="872"/>
      <c r="J100" s="872"/>
      <c r="K100" s="872"/>
      <c r="L100" s="872"/>
      <c r="M100" s="872"/>
      <c r="N100" s="872"/>
      <c r="O100" s="872"/>
      <c r="P100" s="872"/>
      <c r="Q100" s="872"/>
      <c r="R100" s="872"/>
      <c r="S100" s="872"/>
      <c r="T100" s="872"/>
      <c r="U100" s="872"/>
      <c r="V100" s="872"/>
      <c r="W100" s="872"/>
      <c r="X100" s="872"/>
      <c r="Y100" s="872"/>
      <c r="Z100" s="872"/>
      <c r="AA100" s="872"/>
      <c r="AB100" s="872"/>
      <c r="AC100" s="755">
        <f>'O3'!AC100</f>
        <v>0</v>
      </c>
      <c r="AD100" s="755"/>
      <c r="AE100" s="755"/>
      <c r="AF100" s="755"/>
      <c r="AG100" s="755"/>
      <c r="AH100" s="895">
        <f>'O3'!AZ100</f>
        <v>0</v>
      </c>
      <c r="AI100" s="895"/>
      <c r="AJ100" s="895"/>
      <c r="AK100" s="895"/>
      <c r="AL100" s="895"/>
      <c r="AM100" s="895"/>
      <c r="AN100" s="782">
        <f t="shared" si="59"/>
        <v>0</v>
      </c>
      <c r="AO100" s="782"/>
      <c r="AP100" s="782"/>
      <c r="AQ100" s="782"/>
      <c r="AR100" s="782"/>
      <c r="AS100" s="782"/>
      <c r="AT100" s="782">
        <f t="shared" si="60"/>
        <v>0</v>
      </c>
      <c r="AU100" s="782"/>
      <c r="AV100" s="782"/>
      <c r="AW100" s="782"/>
      <c r="AX100" s="782"/>
      <c r="AY100" s="881"/>
      <c r="AZ100" s="574"/>
      <c r="BA100" s="492">
        <f t="shared" si="65"/>
        <v>0</v>
      </c>
      <c r="BB100" s="492">
        <f t="shared" si="66"/>
        <v>2</v>
      </c>
      <c r="BC100" s="492" t="str">
        <f t="shared" si="61"/>
        <v/>
      </c>
      <c r="BD100" s="492" t="str">
        <f t="shared" si="62"/>
        <v xml:space="preserve"> </v>
      </c>
      <c r="BE100" s="484"/>
      <c r="BF100" s="492">
        <f>ROUND(AN100*'O3'!BE100,2)</f>
        <v>0</v>
      </c>
      <c r="BG100" s="492">
        <f>ROUND(AT100*'O3'!BE100,2)</f>
        <v>0</v>
      </c>
      <c r="BH100" s="484">
        <f t="shared" si="63"/>
        <v>0</v>
      </c>
      <c r="BI100" s="484">
        <f>BM100-IF('O3'!BS100&lt;&gt;0,IF('O3'!BS100="C",BA100,0),ROUND(BA100*$BM$11,2))</f>
        <v>0</v>
      </c>
      <c r="BJ100" s="484">
        <f>BN100-IF('O3'!BS100="CF",BA100,0)</f>
        <v>0</v>
      </c>
      <c r="BK100" s="484">
        <f>BO100-IF('O3'!BS100="F",BA100,0)</f>
        <v>0</v>
      </c>
      <c r="BL100" s="484">
        <f t="shared" si="67"/>
        <v>0</v>
      </c>
      <c r="BM100" s="484">
        <f>IF('O3'!BS100&lt;&gt;0,IF('O3'!BS100="C",BG100,0),ROUND(BG100*$BM$11,2))</f>
        <v>0</v>
      </c>
      <c r="BN100" s="484">
        <f>IF('O3'!BS100="CF",BG100,0)</f>
        <v>0</v>
      </c>
      <c r="BO100" s="484">
        <f>IF('O3'!BS100="F",BG100,0)</f>
        <v>0</v>
      </c>
      <c r="BP100" s="572">
        <v>89</v>
      </c>
      <c r="BQ100" s="573"/>
      <c r="BR100" s="560"/>
      <c r="BS100" s="561">
        <f t="shared" si="64"/>
        <v>0</v>
      </c>
      <c r="BT100" s="561">
        <f t="shared" si="107"/>
        <v>0</v>
      </c>
      <c r="BU100" s="561">
        <f t="shared" si="107"/>
        <v>0</v>
      </c>
      <c r="BV100" s="561">
        <f t="shared" si="107"/>
        <v>0</v>
      </c>
      <c r="BW100" s="561">
        <f t="shared" si="107"/>
        <v>0</v>
      </c>
      <c r="BX100" s="561">
        <f t="shared" si="107"/>
        <v>0</v>
      </c>
      <c r="BY100" s="561">
        <f t="shared" si="107"/>
        <v>0</v>
      </c>
      <c r="BZ100" s="561">
        <f t="shared" si="107"/>
        <v>0</v>
      </c>
      <c r="CA100" s="561">
        <f t="shared" si="107"/>
        <v>0</v>
      </c>
      <c r="CB100" s="561">
        <f t="shared" si="107"/>
        <v>0</v>
      </c>
      <c r="CC100" s="561">
        <f t="shared" si="107"/>
        <v>0</v>
      </c>
      <c r="CD100" s="561">
        <f t="shared" si="107"/>
        <v>0</v>
      </c>
      <c r="CE100" s="561">
        <f t="shared" si="107"/>
        <v>0</v>
      </c>
      <c r="CF100" s="561">
        <f t="shared" si="107"/>
        <v>0</v>
      </c>
      <c r="CG100" s="561">
        <f t="shared" si="107"/>
        <v>0</v>
      </c>
      <c r="CH100" s="561">
        <f t="shared" si="107"/>
        <v>0</v>
      </c>
      <c r="CI100" s="561">
        <f t="shared" si="107"/>
        <v>0</v>
      </c>
      <c r="CJ100" s="561">
        <f t="shared" si="107"/>
        <v>0</v>
      </c>
      <c r="CK100" s="561">
        <f t="shared" si="107"/>
        <v>0</v>
      </c>
      <c r="CL100" s="561">
        <f t="shared" si="107"/>
        <v>0</v>
      </c>
      <c r="CM100" s="561">
        <f t="shared" si="107"/>
        <v>0</v>
      </c>
      <c r="CN100" s="561">
        <f t="shared" si="107"/>
        <v>0</v>
      </c>
      <c r="CO100" s="561">
        <f t="shared" si="107"/>
        <v>0</v>
      </c>
      <c r="CP100" s="561">
        <f t="shared" si="107"/>
        <v>0</v>
      </c>
      <c r="CQ100" s="561">
        <f t="shared" si="107"/>
        <v>0</v>
      </c>
      <c r="CR100" s="561">
        <f t="shared" si="107"/>
        <v>0</v>
      </c>
      <c r="CS100" s="561">
        <f t="shared" si="107"/>
        <v>0</v>
      </c>
      <c r="CT100" s="561">
        <f t="shared" si="107"/>
        <v>0</v>
      </c>
      <c r="CU100" s="561">
        <f t="shared" si="107"/>
        <v>0</v>
      </c>
      <c r="CV100" s="561">
        <f t="shared" si="107"/>
        <v>0</v>
      </c>
      <c r="CW100" s="561">
        <f t="shared" si="107"/>
        <v>0</v>
      </c>
      <c r="CX100" s="561">
        <f t="shared" si="107"/>
        <v>0</v>
      </c>
      <c r="CY100" s="561">
        <f t="shared" si="107"/>
        <v>0</v>
      </c>
      <c r="CZ100" s="561">
        <f t="shared" si="107"/>
        <v>0</v>
      </c>
      <c r="DA100" s="561">
        <f t="shared" si="107"/>
        <v>0</v>
      </c>
      <c r="DC100" s="562">
        <f t="shared" si="69"/>
        <v>0</v>
      </c>
      <c r="DD100" s="562">
        <f t="shared" si="96"/>
        <v>0</v>
      </c>
      <c r="DE100" s="562">
        <f t="shared" si="97"/>
        <v>0</v>
      </c>
      <c r="DF100" s="562">
        <f t="shared" si="98"/>
        <v>0</v>
      </c>
      <c r="DG100" s="562">
        <f t="shared" si="99"/>
        <v>0</v>
      </c>
      <c r="DH100" s="562">
        <f t="shared" si="100"/>
        <v>0</v>
      </c>
      <c r="DI100" s="562">
        <f t="shared" si="101"/>
        <v>0</v>
      </c>
      <c r="DJ100" s="562">
        <f t="shared" si="102"/>
        <v>0</v>
      </c>
      <c r="DK100" s="562">
        <f t="shared" si="103"/>
        <v>0</v>
      </c>
      <c r="DL100" s="562">
        <f t="shared" si="104"/>
        <v>0</v>
      </c>
      <c r="DM100" s="562">
        <f t="shared" si="105"/>
        <v>0</v>
      </c>
      <c r="DN100" s="562">
        <f t="shared" si="71"/>
        <v>0</v>
      </c>
      <c r="DO100" s="562">
        <f t="shared" si="72"/>
        <v>0</v>
      </c>
      <c r="DP100" s="562">
        <f t="shared" si="73"/>
        <v>0</v>
      </c>
      <c r="DQ100" s="562">
        <f t="shared" si="74"/>
        <v>0</v>
      </c>
      <c r="DR100" s="562">
        <f t="shared" si="75"/>
        <v>0</v>
      </c>
      <c r="DS100" s="562">
        <f t="shared" si="76"/>
        <v>0</v>
      </c>
      <c r="DT100" s="562">
        <f t="shared" si="77"/>
        <v>0</v>
      </c>
      <c r="DU100" s="562">
        <f t="shared" si="78"/>
        <v>0</v>
      </c>
      <c r="DV100" s="562">
        <f t="shared" si="79"/>
        <v>0</v>
      </c>
      <c r="DW100" s="562">
        <f t="shared" si="80"/>
        <v>0</v>
      </c>
      <c r="DX100" s="562">
        <f t="shared" si="81"/>
        <v>0</v>
      </c>
      <c r="DY100" s="562">
        <f t="shared" si="82"/>
        <v>0</v>
      </c>
      <c r="DZ100" s="562">
        <f t="shared" si="83"/>
        <v>0</v>
      </c>
      <c r="EA100" s="562">
        <f t="shared" si="84"/>
        <v>0</v>
      </c>
      <c r="EB100" s="562">
        <f t="shared" si="85"/>
        <v>0</v>
      </c>
      <c r="EC100" s="562">
        <f t="shared" si="86"/>
        <v>0</v>
      </c>
      <c r="ED100" s="562">
        <f t="shared" si="87"/>
        <v>0</v>
      </c>
      <c r="EE100" s="562">
        <f t="shared" si="88"/>
        <v>0</v>
      </c>
      <c r="EF100" s="562">
        <f t="shared" si="89"/>
        <v>0</v>
      </c>
      <c r="EG100" s="562">
        <f t="shared" si="90"/>
        <v>0</v>
      </c>
      <c r="EH100" s="562">
        <f t="shared" si="91"/>
        <v>0</v>
      </c>
      <c r="EI100" s="562">
        <f t="shared" si="92"/>
        <v>0</v>
      </c>
      <c r="EJ100" s="562">
        <f t="shared" si="93"/>
        <v>0</v>
      </c>
      <c r="EK100" s="562">
        <f t="shared" si="94"/>
        <v>0</v>
      </c>
      <c r="EL100" s="562">
        <f t="shared" si="95"/>
        <v>0</v>
      </c>
    </row>
    <row r="101" spans="2:142" ht="9.9499999999999993" customHeight="1">
      <c r="B101" s="750">
        <f>'O3'!B101</f>
        <v>0</v>
      </c>
      <c r="C101" s="751"/>
      <c r="D101" s="751"/>
      <c r="E101" s="751"/>
      <c r="F101" s="751"/>
      <c r="G101" s="872">
        <f>'O3'!G101</f>
        <v>0</v>
      </c>
      <c r="H101" s="872"/>
      <c r="I101" s="872"/>
      <c r="J101" s="872"/>
      <c r="K101" s="872"/>
      <c r="L101" s="872"/>
      <c r="M101" s="872"/>
      <c r="N101" s="872"/>
      <c r="O101" s="872"/>
      <c r="P101" s="872"/>
      <c r="Q101" s="872"/>
      <c r="R101" s="872"/>
      <c r="S101" s="872"/>
      <c r="T101" s="872"/>
      <c r="U101" s="872"/>
      <c r="V101" s="872"/>
      <c r="W101" s="872"/>
      <c r="X101" s="872"/>
      <c r="Y101" s="872"/>
      <c r="Z101" s="872"/>
      <c r="AA101" s="872"/>
      <c r="AB101" s="872"/>
      <c r="AC101" s="755">
        <f>'O3'!AC101</f>
        <v>0</v>
      </c>
      <c r="AD101" s="755"/>
      <c r="AE101" s="755"/>
      <c r="AF101" s="755"/>
      <c r="AG101" s="755"/>
      <c r="AH101" s="895">
        <f>'O3'!AZ101</f>
        <v>0</v>
      </c>
      <c r="AI101" s="895"/>
      <c r="AJ101" s="895"/>
      <c r="AK101" s="895"/>
      <c r="AL101" s="895"/>
      <c r="AM101" s="895"/>
      <c r="AN101" s="782">
        <f t="shared" si="59"/>
        <v>0</v>
      </c>
      <c r="AO101" s="782"/>
      <c r="AP101" s="782"/>
      <c r="AQ101" s="782"/>
      <c r="AR101" s="782"/>
      <c r="AS101" s="782"/>
      <c r="AT101" s="782">
        <f t="shared" si="60"/>
        <v>0</v>
      </c>
      <c r="AU101" s="782"/>
      <c r="AV101" s="782"/>
      <c r="AW101" s="782"/>
      <c r="AX101" s="782"/>
      <c r="AY101" s="881"/>
      <c r="AZ101" s="13"/>
      <c r="BA101" s="492">
        <f t="shared" si="65"/>
        <v>0</v>
      </c>
      <c r="BB101" s="492">
        <f t="shared" si="66"/>
        <v>2</v>
      </c>
      <c r="BC101" s="492" t="str">
        <f t="shared" si="61"/>
        <v/>
      </c>
      <c r="BD101" s="492" t="str">
        <f t="shared" si="62"/>
        <v xml:space="preserve"> </v>
      </c>
      <c r="BE101" s="484"/>
      <c r="BF101" s="492">
        <f>ROUND(AN101*'O3'!BE101,2)</f>
        <v>0</v>
      </c>
      <c r="BG101" s="492">
        <f>ROUND(AT101*'O3'!BE101,2)</f>
        <v>0</v>
      </c>
      <c r="BH101" s="484">
        <f t="shared" si="63"/>
        <v>0</v>
      </c>
      <c r="BI101" s="484">
        <f>BM101-IF('O3'!BS101&lt;&gt;0,IF('O3'!BS101="C",BA101,0),ROUND(BA101*$BM$11,2))</f>
        <v>0</v>
      </c>
      <c r="BJ101" s="484">
        <f>BN101-IF('O3'!BS101="CF",BA101,0)</f>
        <v>0</v>
      </c>
      <c r="BK101" s="484">
        <f>BO101-IF('O3'!BS101="F",BA101,0)</f>
        <v>0</v>
      </c>
      <c r="BL101" s="484">
        <f t="shared" si="67"/>
        <v>0</v>
      </c>
      <c r="BM101" s="484">
        <f>IF('O3'!BS101&lt;&gt;0,IF('O3'!BS101="C",BG101,0),ROUND(BG101*$BM$11,2))</f>
        <v>0</v>
      </c>
      <c r="BN101" s="484">
        <f>IF('O3'!BS101="CF",BG101,0)</f>
        <v>0</v>
      </c>
      <c r="BO101" s="484">
        <f>IF('O3'!BS101="F",BG101,0)</f>
        <v>0</v>
      </c>
      <c r="BP101" s="571">
        <v>90</v>
      </c>
      <c r="BQ101" s="573"/>
      <c r="BR101" s="560"/>
      <c r="BS101" s="561">
        <f t="shared" si="64"/>
        <v>0</v>
      </c>
      <c r="BT101" s="561">
        <f t="shared" si="107"/>
        <v>0</v>
      </c>
      <c r="BU101" s="561">
        <f t="shared" si="107"/>
        <v>0</v>
      </c>
      <c r="BV101" s="561">
        <f t="shared" si="107"/>
        <v>0</v>
      </c>
      <c r="BW101" s="561">
        <f t="shared" si="107"/>
        <v>0</v>
      </c>
      <c r="BX101" s="561">
        <f t="shared" si="107"/>
        <v>0</v>
      </c>
      <c r="BY101" s="561">
        <f t="shared" si="107"/>
        <v>0</v>
      </c>
      <c r="BZ101" s="561">
        <f t="shared" si="107"/>
        <v>0</v>
      </c>
      <c r="CA101" s="561">
        <f t="shared" si="107"/>
        <v>0</v>
      </c>
      <c r="CB101" s="561">
        <f t="shared" si="107"/>
        <v>0</v>
      </c>
      <c r="CC101" s="561">
        <f t="shared" si="107"/>
        <v>0</v>
      </c>
      <c r="CD101" s="561">
        <f t="shared" si="107"/>
        <v>0</v>
      </c>
      <c r="CE101" s="561">
        <f t="shared" si="107"/>
        <v>0</v>
      </c>
      <c r="CF101" s="561">
        <f t="shared" si="107"/>
        <v>0</v>
      </c>
      <c r="CG101" s="561">
        <f t="shared" si="107"/>
        <v>0</v>
      </c>
      <c r="CH101" s="561">
        <f t="shared" si="107"/>
        <v>0</v>
      </c>
      <c r="CI101" s="561">
        <f t="shared" si="107"/>
        <v>0</v>
      </c>
      <c r="CJ101" s="561">
        <f t="shared" si="107"/>
        <v>0</v>
      </c>
      <c r="CK101" s="561">
        <f t="shared" si="107"/>
        <v>0</v>
      </c>
      <c r="CL101" s="561">
        <f t="shared" si="107"/>
        <v>0</v>
      </c>
      <c r="CM101" s="561">
        <f t="shared" si="107"/>
        <v>0</v>
      </c>
      <c r="CN101" s="561">
        <f t="shared" si="107"/>
        <v>0</v>
      </c>
      <c r="CO101" s="561">
        <f t="shared" si="107"/>
        <v>0</v>
      </c>
      <c r="CP101" s="561">
        <f t="shared" si="107"/>
        <v>0</v>
      </c>
      <c r="CQ101" s="561">
        <f t="shared" si="107"/>
        <v>0</v>
      </c>
      <c r="CR101" s="561">
        <f t="shared" si="107"/>
        <v>0</v>
      </c>
      <c r="CS101" s="561">
        <f t="shared" si="107"/>
        <v>0</v>
      </c>
      <c r="CT101" s="561">
        <f t="shared" si="107"/>
        <v>0</v>
      </c>
      <c r="CU101" s="561">
        <f t="shared" si="107"/>
        <v>0</v>
      </c>
      <c r="CV101" s="561">
        <f t="shared" si="107"/>
        <v>0</v>
      </c>
      <c r="CW101" s="561">
        <f t="shared" si="107"/>
        <v>0</v>
      </c>
      <c r="CX101" s="561">
        <f t="shared" si="107"/>
        <v>0</v>
      </c>
      <c r="CY101" s="561">
        <f t="shared" si="107"/>
        <v>0</v>
      </c>
      <c r="CZ101" s="561">
        <f t="shared" si="107"/>
        <v>0</v>
      </c>
      <c r="DA101" s="561">
        <f t="shared" si="107"/>
        <v>0</v>
      </c>
      <c r="DC101" s="562">
        <f t="shared" si="69"/>
        <v>0</v>
      </c>
      <c r="DD101" s="562">
        <f t="shared" si="96"/>
        <v>0</v>
      </c>
      <c r="DE101" s="562">
        <f t="shared" si="97"/>
        <v>0</v>
      </c>
      <c r="DF101" s="562">
        <f t="shared" si="98"/>
        <v>0</v>
      </c>
      <c r="DG101" s="562">
        <f t="shared" si="99"/>
        <v>0</v>
      </c>
      <c r="DH101" s="562">
        <f t="shared" si="100"/>
        <v>0</v>
      </c>
      <c r="DI101" s="562">
        <f t="shared" si="101"/>
        <v>0</v>
      </c>
      <c r="DJ101" s="562">
        <f t="shared" si="102"/>
        <v>0</v>
      </c>
      <c r="DK101" s="562">
        <f t="shared" si="103"/>
        <v>0</v>
      </c>
      <c r="DL101" s="562">
        <f t="shared" si="104"/>
        <v>0</v>
      </c>
      <c r="DM101" s="562">
        <f t="shared" si="105"/>
        <v>0</v>
      </c>
      <c r="DN101" s="562">
        <f t="shared" si="71"/>
        <v>0</v>
      </c>
      <c r="DO101" s="562">
        <f t="shared" si="72"/>
        <v>0</v>
      </c>
      <c r="DP101" s="562">
        <f t="shared" si="73"/>
        <v>0</v>
      </c>
      <c r="DQ101" s="562">
        <f t="shared" si="74"/>
        <v>0</v>
      </c>
      <c r="DR101" s="562">
        <f t="shared" si="75"/>
        <v>0</v>
      </c>
      <c r="DS101" s="562">
        <f t="shared" si="76"/>
        <v>0</v>
      </c>
      <c r="DT101" s="562">
        <f t="shared" si="77"/>
        <v>0</v>
      </c>
      <c r="DU101" s="562">
        <f t="shared" si="78"/>
        <v>0</v>
      </c>
      <c r="DV101" s="562">
        <f t="shared" si="79"/>
        <v>0</v>
      </c>
      <c r="DW101" s="562">
        <f t="shared" si="80"/>
        <v>0</v>
      </c>
      <c r="DX101" s="562">
        <f t="shared" si="81"/>
        <v>0</v>
      </c>
      <c r="DY101" s="562">
        <f t="shared" si="82"/>
        <v>0</v>
      </c>
      <c r="DZ101" s="562">
        <f t="shared" si="83"/>
        <v>0</v>
      </c>
      <c r="EA101" s="562">
        <f t="shared" si="84"/>
        <v>0</v>
      </c>
      <c r="EB101" s="562">
        <f t="shared" si="85"/>
        <v>0</v>
      </c>
      <c r="EC101" s="562">
        <f t="shared" si="86"/>
        <v>0</v>
      </c>
      <c r="ED101" s="562">
        <f t="shared" si="87"/>
        <v>0</v>
      </c>
      <c r="EE101" s="562">
        <f t="shared" si="88"/>
        <v>0</v>
      </c>
      <c r="EF101" s="562">
        <f t="shared" si="89"/>
        <v>0</v>
      </c>
      <c r="EG101" s="562">
        <f t="shared" si="90"/>
        <v>0</v>
      </c>
      <c r="EH101" s="562">
        <f t="shared" si="91"/>
        <v>0</v>
      </c>
      <c r="EI101" s="562">
        <f t="shared" si="92"/>
        <v>0</v>
      </c>
      <c r="EJ101" s="562">
        <f t="shared" si="93"/>
        <v>0</v>
      </c>
      <c r="EK101" s="562">
        <f t="shared" si="94"/>
        <v>0</v>
      </c>
      <c r="EL101" s="562">
        <f t="shared" si="95"/>
        <v>0</v>
      </c>
    </row>
    <row r="102" spans="2:142" ht="9.9499999999999993" customHeight="1">
      <c r="B102" s="750">
        <f>'O3'!B102</f>
        <v>0</v>
      </c>
      <c r="C102" s="751"/>
      <c r="D102" s="751"/>
      <c r="E102" s="751"/>
      <c r="F102" s="751"/>
      <c r="G102" s="872">
        <f>'O3'!G102</f>
        <v>0</v>
      </c>
      <c r="H102" s="872"/>
      <c r="I102" s="872"/>
      <c r="J102" s="872"/>
      <c r="K102" s="872"/>
      <c r="L102" s="872"/>
      <c r="M102" s="872"/>
      <c r="N102" s="872"/>
      <c r="O102" s="872"/>
      <c r="P102" s="872"/>
      <c r="Q102" s="872"/>
      <c r="R102" s="872"/>
      <c r="S102" s="872"/>
      <c r="T102" s="872"/>
      <c r="U102" s="872"/>
      <c r="V102" s="872"/>
      <c r="W102" s="872"/>
      <c r="X102" s="872"/>
      <c r="Y102" s="872"/>
      <c r="Z102" s="872"/>
      <c r="AA102" s="872"/>
      <c r="AB102" s="872"/>
      <c r="AC102" s="755">
        <f>'O3'!AC102</f>
        <v>0</v>
      </c>
      <c r="AD102" s="755"/>
      <c r="AE102" s="755"/>
      <c r="AF102" s="755"/>
      <c r="AG102" s="755"/>
      <c r="AH102" s="895">
        <f>'O3'!AZ102</f>
        <v>0</v>
      </c>
      <c r="AI102" s="895"/>
      <c r="AJ102" s="895"/>
      <c r="AK102" s="895"/>
      <c r="AL102" s="895"/>
      <c r="AM102" s="895"/>
      <c r="AN102" s="782">
        <f t="shared" si="59"/>
        <v>0</v>
      </c>
      <c r="AO102" s="782"/>
      <c r="AP102" s="782"/>
      <c r="AQ102" s="782"/>
      <c r="AR102" s="782"/>
      <c r="AS102" s="782"/>
      <c r="AT102" s="782">
        <f t="shared" si="60"/>
        <v>0</v>
      </c>
      <c r="AU102" s="782"/>
      <c r="AV102" s="782"/>
      <c r="AW102" s="782"/>
      <c r="AX102" s="782"/>
      <c r="AY102" s="881"/>
      <c r="AZ102" s="13"/>
      <c r="BA102" s="492">
        <f t="shared" si="65"/>
        <v>0</v>
      </c>
      <c r="BB102" s="492">
        <f t="shared" si="66"/>
        <v>2</v>
      </c>
      <c r="BC102" s="492" t="str">
        <f t="shared" si="61"/>
        <v/>
      </c>
      <c r="BD102" s="492" t="str">
        <f t="shared" si="62"/>
        <v xml:space="preserve"> </v>
      </c>
      <c r="BE102" s="484"/>
      <c r="BF102" s="492">
        <f>ROUND(AN102*'O3'!BE102,2)</f>
        <v>0</v>
      </c>
      <c r="BG102" s="492">
        <f>ROUND(AT102*'O3'!BE102,2)</f>
        <v>0</v>
      </c>
      <c r="BH102" s="484">
        <f t="shared" si="63"/>
        <v>0</v>
      </c>
      <c r="BI102" s="484">
        <f>BM102-IF('O3'!BS102&lt;&gt;0,IF('O3'!BS102="C",BA102,0),ROUND(BA102*$BM$11,2))</f>
        <v>0</v>
      </c>
      <c r="BJ102" s="484">
        <f>BN102-IF('O3'!BS102="CF",BA102,0)</f>
        <v>0</v>
      </c>
      <c r="BK102" s="484">
        <f>BO102-IF('O3'!BS102="F",BA102,0)</f>
        <v>0</v>
      </c>
      <c r="BL102" s="484">
        <f t="shared" si="67"/>
        <v>0</v>
      </c>
      <c r="BM102" s="484">
        <f>IF('O3'!BS102&lt;&gt;0,IF('O3'!BS102="C",BG102,0),ROUND(BG102*$BM$11,2))</f>
        <v>0</v>
      </c>
      <c r="BN102" s="484">
        <f>IF('O3'!BS102="CF",BG102,0)</f>
        <v>0</v>
      </c>
      <c r="BO102" s="484">
        <f>IF('O3'!BS102="F",BG102,0)</f>
        <v>0</v>
      </c>
      <c r="BP102" s="572">
        <v>91</v>
      </c>
      <c r="BQ102" s="573"/>
      <c r="BR102" s="560"/>
      <c r="BS102" s="561">
        <f t="shared" si="64"/>
        <v>0</v>
      </c>
      <c r="BT102" s="561">
        <f t="shared" si="107"/>
        <v>0</v>
      </c>
      <c r="BU102" s="561">
        <f t="shared" si="107"/>
        <v>0</v>
      </c>
      <c r="BV102" s="561">
        <f t="shared" si="107"/>
        <v>0</v>
      </c>
      <c r="BW102" s="561">
        <f t="shared" si="107"/>
        <v>0</v>
      </c>
      <c r="BX102" s="561">
        <f t="shared" si="107"/>
        <v>0</v>
      </c>
      <c r="BY102" s="561">
        <f t="shared" si="107"/>
        <v>0</v>
      </c>
      <c r="BZ102" s="561">
        <f t="shared" si="107"/>
        <v>0</v>
      </c>
      <c r="CA102" s="561">
        <f t="shared" si="107"/>
        <v>0</v>
      </c>
      <c r="CB102" s="561">
        <f t="shared" si="107"/>
        <v>0</v>
      </c>
      <c r="CC102" s="561">
        <f t="shared" si="107"/>
        <v>0</v>
      </c>
      <c r="CD102" s="561">
        <f t="shared" si="107"/>
        <v>0</v>
      </c>
      <c r="CE102" s="561">
        <f t="shared" si="107"/>
        <v>0</v>
      </c>
      <c r="CF102" s="561">
        <f t="shared" si="107"/>
        <v>0</v>
      </c>
      <c r="CG102" s="561">
        <f t="shared" si="107"/>
        <v>0</v>
      </c>
      <c r="CH102" s="561">
        <f t="shared" si="107"/>
        <v>0</v>
      </c>
      <c r="CI102" s="561">
        <f t="shared" si="107"/>
        <v>0</v>
      </c>
      <c r="CJ102" s="561">
        <f t="shared" si="107"/>
        <v>0</v>
      </c>
      <c r="CK102" s="561">
        <f t="shared" si="107"/>
        <v>0</v>
      </c>
      <c r="CL102" s="561">
        <f t="shared" si="107"/>
        <v>0</v>
      </c>
      <c r="CM102" s="561">
        <f t="shared" si="107"/>
        <v>0</v>
      </c>
      <c r="CN102" s="561">
        <f t="shared" si="107"/>
        <v>0</v>
      </c>
      <c r="CO102" s="561">
        <f t="shared" si="107"/>
        <v>0</v>
      </c>
      <c r="CP102" s="561">
        <f t="shared" si="107"/>
        <v>0</v>
      </c>
      <c r="CQ102" s="561">
        <f t="shared" si="107"/>
        <v>0</v>
      </c>
      <c r="CR102" s="561">
        <f t="shared" si="107"/>
        <v>0</v>
      </c>
      <c r="CS102" s="561">
        <f t="shared" si="107"/>
        <v>0</v>
      </c>
      <c r="CT102" s="561">
        <f t="shared" si="107"/>
        <v>0</v>
      </c>
      <c r="CU102" s="561">
        <f t="shared" si="107"/>
        <v>0</v>
      </c>
      <c r="CV102" s="561">
        <f t="shared" si="107"/>
        <v>0</v>
      </c>
      <c r="CW102" s="561">
        <f t="shared" si="107"/>
        <v>0</v>
      </c>
      <c r="CX102" s="561">
        <f t="shared" si="107"/>
        <v>0</v>
      </c>
      <c r="CY102" s="561">
        <f t="shared" si="107"/>
        <v>0</v>
      </c>
      <c r="CZ102" s="561">
        <f t="shared" si="107"/>
        <v>0</v>
      </c>
      <c r="DA102" s="561">
        <f t="shared" si="107"/>
        <v>0</v>
      </c>
      <c r="DC102" s="562">
        <f t="shared" si="69"/>
        <v>0</v>
      </c>
      <c r="DD102" s="562">
        <f t="shared" si="96"/>
        <v>0</v>
      </c>
      <c r="DE102" s="562">
        <f t="shared" si="97"/>
        <v>0</v>
      </c>
      <c r="DF102" s="562">
        <f t="shared" si="98"/>
        <v>0</v>
      </c>
      <c r="DG102" s="562">
        <f t="shared" si="99"/>
        <v>0</v>
      </c>
      <c r="DH102" s="562">
        <f t="shared" si="100"/>
        <v>0</v>
      </c>
      <c r="DI102" s="562">
        <f t="shared" si="101"/>
        <v>0</v>
      </c>
      <c r="DJ102" s="562">
        <f t="shared" si="102"/>
        <v>0</v>
      </c>
      <c r="DK102" s="562">
        <f t="shared" si="103"/>
        <v>0</v>
      </c>
      <c r="DL102" s="562">
        <f t="shared" si="104"/>
        <v>0</v>
      </c>
      <c r="DM102" s="562">
        <f t="shared" si="105"/>
        <v>0</v>
      </c>
      <c r="DN102" s="562">
        <f t="shared" si="71"/>
        <v>0</v>
      </c>
      <c r="DO102" s="562">
        <f t="shared" si="72"/>
        <v>0</v>
      </c>
      <c r="DP102" s="562">
        <f t="shared" si="73"/>
        <v>0</v>
      </c>
      <c r="DQ102" s="562">
        <f t="shared" si="74"/>
        <v>0</v>
      </c>
      <c r="DR102" s="562">
        <f t="shared" si="75"/>
        <v>0</v>
      </c>
      <c r="DS102" s="562">
        <f t="shared" si="76"/>
        <v>0</v>
      </c>
      <c r="DT102" s="562">
        <f t="shared" si="77"/>
        <v>0</v>
      </c>
      <c r="DU102" s="562">
        <f t="shared" si="78"/>
        <v>0</v>
      </c>
      <c r="DV102" s="562">
        <f t="shared" si="79"/>
        <v>0</v>
      </c>
      <c r="DW102" s="562">
        <f t="shared" si="80"/>
        <v>0</v>
      </c>
      <c r="DX102" s="562">
        <f t="shared" si="81"/>
        <v>0</v>
      </c>
      <c r="DY102" s="562">
        <f t="shared" si="82"/>
        <v>0</v>
      </c>
      <c r="DZ102" s="562">
        <f t="shared" si="83"/>
        <v>0</v>
      </c>
      <c r="EA102" s="562">
        <f t="shared" si="84"/>
        <v>0</v>
      </c>
      <c r="EB102" s="562">
        <f t="shared" si="85"/>
        <v>0</v>
      </c>
      <c r="EC102" s="562">
        <f t="shared" si="86"/>
        <v>0</v>
      </c>
      <c r="ED102" s="562">
        <f t="shared" si="87"/>
        <v>0</v>
      </c>
      <c r="EE102" s="562">
        <f t="shared" si="88"/>
        <v>0</v>
      </c>
      <c r="EF102" s="562">
        <f t="shared" si="89"/>
        <v>0</v>
      </c>
      <c r="EG102" s="562">
        <f t="shared" si="90"/>
        <v>0</v>
      </c>
      <c r="EH102" s="562">
        <f t="shared" si="91"/>
        <v>0</v>
      </c>
      <c r="EI102" s="562">
        <f t="shared" si="92"/>
        <v>0</v>
      </c>
      <c r="EJ102" s="562">
        <f t="shared" si="93"/>
        <v>0</v>
      </c>
      <c r="EK102" s="562">
        <f t="shared" si="94"/>
        <v>0</v>
      </c>
      <c r="EL102" s="562">
        <f t="shared" si="95"/>
        <v>0</v>
      </c>
    </row>
    <row r="103" spans="2:142" ht="9.9499999999999993" customHeight="1">
      <c r="B103" s="750">
        <f>'O3'!B103</f>
        <v>0</v>
      </c>
      <c r="C103" s="751"/>
      <c r="D103" s="751"/>
      <c r="E103" s="751"/>
      <c r="F103" s="751"/>
      <c r="G103" s="872">
        <f>'O3'!G103</f>
        <v>0</v>
      </c>
      <c r="H103" s="872"/>
      <c r="I103" s="872"/>
      <c r="J103" s="872"/>
      <c r="K103" s="872"/>
      <c r="L103" s="872"/>
      <c r="M103" s="872"/>
      <c r="N103" s="872"/>
      <c r="O103" s="872"/>
      <c r="P103" s="872"/>
      <c r="Q103" s="872"/>
      <c r="R103" s="872"/>
      <c r="S103" s="872"/>
      <c r="T103" s="872"/>
      <c r="U103" s="872"/>
      <c r="V103" s="872"/>
      <c r="W103" s="872"/>
      <c r="X103" s="872"/>
      <c r="Y103" s="872"/>
      <c r="Z103" s="872"/>
      <c r="AA103" s="872"/>
      <c r="AB103" s="872"/>
      <c r="AC103" s="755">
        <f>'O3'!AC103</f>
        <v>0</v>
      </c>
      <c r="AD103" s="755"/>
      <c r="AE103" s="755"/>
      <c r="AF103" s="755"/>
      <c r="AG103" s="755"/>
      <c r="AH103" s="895">
        <f>'O3'!AZ103</f>
        <v>0</v>
      </c>
      <c r="AI103" s="895"/>
      <c r="AJ103" s="895"/>
      <c r="AK103" s="895"/>
      <c r="AL103" s="895"/>
      <c r="AM103" s="895"/>
      <c r="AN103" s="782">
        <f t="shared" si="59"/>
        <v>0</v>
      </c>
      <c r="AO103" s="782"/>
      <c r="AP103" s="782"/>
      <c r="AQ103" s="782"/>
      <c r="AR103" s="782"/>
      <c r="AS103" s="782"/>
      <c r="AT103" s="782">
        <f t="shared" si="60"/>
        <v>0</v>
      </c>
      <c r="AU103" s="782"/>
      <c r="AV103" s="782"/>
      <c r="AW103" s="782"/>
      <c r="AX103" s="782"/>
      <c r="AY103" s="881"/>
      <c r="AZ103" s="13"/>
      <c r="BA103" s="492">
        <f t="shared" si="65"/>
        <v>0</v>
      </c>
      <c r="BB103" s="492">
        <f t="shared" si="66"/>
        <v>2</v>
      </c>
      <c r="BC103" s="492" t="str">
        <f t="shared" si="61"/>
        <v/>
      </c>
      <c r="BD103" s="492" t="str">
        <f t="shared" si="62"/>
        <v xml:space="preserve"> </v>
      </c>
      <c r="BE103" s="484"/>
      <c r="BF103" s="492">
        <f>ROUND(AN103*'O3'!BE103,2)</f>
        <v>0</v>
      </c>
      <c r="BG103" s="492">
        <f>ROUND(AT103*'O3'!BE103,2)</f>
        <v>0</v>
      </c>
      <c r="BH103" s="484">
        <f t="shared" si="63"/>
        <v>0</v>
      </c>
      <c r="BI103" s="484">
        <f>BM103-IF('O3'!BS103&lt;&gt;0,IF('O3'!BS103="C",BA103,0),ROUND(BA103*$BM$11,2))</f>
        <v>0</v>
      </c>
      <c r="BJ103" s="484">
        <f>BN103-IF('O3'!BS103="CF",BA103,0)</f>
        <v>0</v>
      </c>
      <c r="BK103" s="484">
        <f>BO103-IF('O3'!BS103="F",BA103,0)</f>
        <v>0</v>
      </c>
      <c r="BL103" s="484">
        <f t="shared" si="67"/>
        <v>0</v>
      </c>
      <c r="BM103" s="484">
        <f>IF('O3'!BS103&lt;&gt;0,IF('O3'!BS103="C",BG103,0),ROUND(BG103*$BM$11,2))</f>
        <v>0</v>
      </c>
      <c r="BN103" s="484">
        <f>IF('O3'!BS103="CF",BG103,0)</f>
        <v>0</v>
      </c>
      <c r="BO103" s="484">
        <f>IF('O3'!BS103="F",BG103,0)</f>
        <v>0</v>
      </c>
      <c r="BP103" s="571">
        <v>92</v>
      </c>
      <c r="BQ103" s="573"/>
      <c r="BR103" s="560"/>
      <c r="BS103" s="561">
        <f t="shared" si="64"/>
        <v>0</v>
      </c>
      <c r="BT103" s="561">
        <f t="shared" si="107"/>
        <v>0</v>
      </c>
      <c r="BU103" s="561">
        <f t="shared" si="107"/>
        <v>0</v>
      </c>
      <c r="BV103" s="561">
        <f t="shared" si="107"/>
        <v>0</v>
      </c>
      <c r="BW103" s="561">
        <f t="shared" si="107"/>
        <v>0</v>
      </c>
      <c r="BX103" s="561">
        <f t="shared" si="107"/>
        <v>0</v>
      </c>
      <c r="BY103" s="561">
        <f t="shared" si="107"/>
        <v>0</v>
      </c>
      <c r="BZ103" s="561">
        <f t="shared" si="107"/>
        <v>0</v>
      </c>
      <c r="CA103" s="561">
        <f t="shared" si="107"/>
        <v>0</v>
      </c>
      <c r="CB103" s="561">
        <f t="shared" si="107"/>
        <v>0</v>
      </c>
      <c r="CC103" s="561">
        <f t="shared" si="107"/>
        <v>0</v>
      </c>
      <c r="CD103" s="561">
        <f t="shared" si="107"/>
        <v>0</v>
      </c>
      <c r="CE103" s="561">
        <f t="shared" si="107"/>
        <v>0</v>
      </c>
      <c r="CF103" s="561">
        <f t="shared" si="107"/>
        <v>0</v>
      </c>
      <c r="CG103" s="561">
        <f t="shared" si="107"/>
        <v>0</v>
      </c>
      <c r="CH103" s="561">
        <f t="shared" si="107"/>
        <v>0</v>
      </c>
      <c r="CI103" s="561">
        <f t="shared" si="107"/>
        <v>0</v>
      </c>
      <c r="CJ103" s="561">
        <f t="shared" si="107"/>
        <v>0</v>
      </c>
      <c r="CK103" s="561">
        <f t="shared" si="107"/>
        <v>0</v>
      </c>
      <c r="CL103" s="561">
        <f t="shared" si="107"/>
        <v>0</v>
      </c>
      <c r="CM103" s="561">
        <f t="shared" si="107"/>
        <v>0</v>
      </c>
      <c r="CN103" s="561">
        <f t="shared" si="107"/>
        <v>0</v>
      </c>
      <c r="CO103" s="561">
        <f t="shared" si="107"/>
        <v>0</v>
      </c>
      <c r="CP103" s="561">
        <f t="shared" si="107"/>
        <v>0</v>
      </c>
      <c r="CQ103" s="561">
        <f t="shared" si="107"/>
        <v>0</v>
      </c>
      <c r="CR103" s="561">
        <f t="shared" si="107"/>
        <v>0</v>
      </c>
      <c r="CS103" s="561">
        <f t="shared" si="107"/>
        <v>0</v>
      </c>
      <c r="CT103" s="561">
        <f t="shared" si="107"/>
        <v>0</v>
      </c>
      <c r="CU103" s="561">
        <f t="shared" si="107"/>
        <v>0</v>
      </c>
      <c r="CV103" s="561">
        <f t="shared" si="107"/>
        <v>0</v>
      </c>
      <c r="CW103" s="561">
        <f t="shared" si="107"/>
        <v>0</v>
      </c>
      <c r="CX103" s="561">
        <f t="shared" si="107"/>
        <v>0</v>
      </c>
      <c r="CY103" s="561">
        <f t="shared" si="107"/>
        <v>0</v>
      </c>
      <c r="CZ103" s="561">
        <f t="shared" si="107"/>
        <v>0</v>
      </c>
      <c r="DA103" s="561">
        <f t="shared" si="107"/>
        <v>0</v>
      </c>
      <c r="DC103" s="562">
        <f t="shared" si="69"/>
        <v>0</v>
      </c>
      <c r="DD103" s="562">
        <f t="shared" si="96"/>
        <v>0</v>
      </c>
      <c r="DE103" s="562">
        <f t="shared" si="97"/>
        <v>0</v>
      </c>
      <c r="DF103" s="562">
        <f t="shared" si="98"/>
        <v>0</v>
      </c>
      <c r="DG103" s="562">
        <f t="shared" si="99"/>
        <v>0</v>
      </c>
      <c r="DH103" s="562">
        <f t="shared" si="100"/>
        <v>0</v>
      </c>
      <c r="DI103" s="562">
        <f t="shared" si="101"/>
        <v>0</v>
      </c>
      <c r="DJ103" s="562">
        <f t="shared" si="102"/>
        <v>0</v>
      </c>
      <c r="DK103" s="562">
        <f t="shared" si="103"/>
        <v>0</v>
      </c>
      <c r="DL103" s="562">
        <f t="shared" si="104"/>
        <v>0</v>
      </c>
      <c r="DM103" s="562">
        <f t="shared" si="105"/>
        <v>0</v>
      </c>
      <c r="DN103" s="562">
        <f t="shared" si="71"/>
        <v>0</v>
      </c>
      <c r="DO103" s="562">
        <f t="shared" si="72"/>
        <v>0</v>
      </c>
      <c r="DP103" s="562">
        <f t="shared" si="73"/>
        <v>0</v>
      </c>
      <c r="DQ103" s="562">
        <f t="shared" si="74"/>
        <v>0</v>
      </c>
      <c r="DR103" s="562">
        <f t="shared" si="75"/>
        <v>0</v>
      </c>
      <c r="DS103" s="562">
        <f t="shared" si="76"/>
        <v>0</v>
      </c>
      <c r="DT103" s="562">
        <f t="shared" si="77"/>
        <v>0</v>
      </c>
      <c r="DU103" s="562">
        <f t="shared" si="78"/>
        <v>0</v>
      </c>
      <c r="DV103" s="562">
        <f t="shared" si="79"/>
        <v>0</v>
      </c>
      <c r="DW103" s="562">
        <f t="shared" si="80"/>
        <v>0</v>
      </c>
      <c r="DX103" s="562">
        <f t="shared" si="81"/>
        <v>0</v>
      </c>
      <c r="DY103" s="562">
        <f t="shared" si="82"/>
        <v>0</v>
      </c>
      <c r="DZ103" s="562">
        <f t="shared" si="83"/>
        <v>0</v>
      </c>
      <c r="EA103" s="562">
        <f t="shared" si="84"/>
        <v>0</v>
      </c>
      <c r="EB103" s="562">
        <f t="shared" si="85"/>
        <v>0</v>
      </c>
      <c r="EC103" s="562">
        <f t="shared" si="86"/>
        <v>0</v>
      </c>
      <c r="ED103" s="562">
        <f t="shared" si="87"/>
        <v>0</v>
      </c>
      <c r="EE103" s="562">
        <f t="shared" si="88"/>
        <v>0</v>
      </c>
      <c r="EF103" s="562">
        <f t="shared" si="89"/>
        <v>0</v>
      </c>
      <c r="EG103" s="562">
        <f t="shared" si="90"/>
        <v>0</v>
      </c>
      <c r="EH103" s="562">
        <f t="shared" si="91"/>
        <v>0</v>
      </c>
      <c r="EI103" s="562">
        <f t="shared" si="92"/>
        <v>0</v>
      </c>
      <c r="EJ103" s="562">
        <f t="shared" si="93"/>
        <v>0</v>
      </c>
      <c r="EK103" s="562">
        <f t="shared" si="94"/>
        <v>0</v>
      </c>
      <c r="EL103" s="562">
        <f t="shared" si="95"/>
        <v>0</v>
      </c>
    </row>
    <row r="104" spans="2:142" ht="9.9499999999999993" customHeight="1">
      <c r="B104" s="750">
        <f>'O3'!B104</f>
        <v>0</v>
      </c>
      <c r="C104" s="751"/>
      <c r="D104" s="751"/>
      <c r="E104" s="751"/>
      <c r="F104" s="751"/>
      <c r="G104" s="872">
        <f>'O3'!G104</f>
        <v>0</v>
      </c>
      <c r="H104" s="872"/>
      <c r="I104" s="872"/>
      <c r="J104" s="872"/>
      <c r="K104" s="872"/>
      <c r="L104" s="872"/>
      <c r="M104" s="872"/>
      <c r="N104" s="872"/>
      <c r="O104" s="872"/>
      <c r="P104" s="872"/>
      <c r="Q104" s="872"/>
      <c r="R104" s="872"/>
      <c r="S104" s="872"/>
      <c r="T104" s="872"/>
      <c r="U104" s="872"/>
      <c r="V104" s="872"/>
      <c r="W104" s="872"/>
      <c r="X104" s="872"/>
      <c r="Y104" s="872"/>
      <c r="Z104" s="872"/>
      <c r="AA104" s="872"/>
      <c r="AB104" s="872"/>
      <c r="AC104" s="755">
        <f>'O3'!AC104</f>
        <v>0</v>
      </c>
      <c r="AD104" s="755"/>
      <c r="AE104" s="755"/>
      <c r="AF104" s="755"/>
      <c r="AG104" s="755"/>
      <c r="AH104" s="895">
        <f>'O3'!AZ104</f>
        <v>0</v>
      </c>
      <c r="AI104" s="895"/>
      <c r="AJ104" s="895"/>
      <c r="AK104" s="895"/>
      <c r="AL104" s="895"/>
      <c r="AM104" s="895"/>
      <c r="AN104" s="782">
        <f t="shared" si="59"/>
        <v>0</v>
      </c>
      <c r="AO104" s="782"/>
      <c r="AP104" s="782"/>
      <c r="AQ104" s="782"/>
      <c r="AR104" s="782"/>
      <c r="AS104" s="782"/>
      <c r="AT104" s="782">
        <f t="shared" si="60"/>
        <v>0</v>
      </c>
      <c r="AU104" s="782"/>
      <c r="AV104" s="782"/>
      <c r="AW104" s="782"/>
      <c r="AX104" s="782"/>
      <c r="AY104" s="881"/>
      <c r="AZ104" s="13"/>
      <c r="BA104" s="492">
        <f t="shared" si="65"/>
        <v>0</v>
      </c>
      <c r="BB104" s="492">
        <f t="shared" si="66"/>
        <v>2</v>
      </c>
      <c r="BC104" s="492" t="str">
        <f t="shared" si="61"/>
        <v/>
      </c>
      <c r="BD104" s="492" t="str">
        <f t="shared" si="62"/>
        <v xml:space="preserve"> </v>
      </c>
      <c r="BE104" s="484"/>
      <c r="BF104" s="492">
        <f>ROUND(AN104*'O3'!BE104,2)</f>
        <v>0</v>
      </c>
      <c r="BG104" s="492">
        <f>ROUND(AT104*'O3'!BE104,2)</f>
        <v>0</v>
      </c>
      <c r="BH104" s="484">
        <f t="shared" si="63"/>
        <v>0</v>
      </c>
      <c r="BI104" s="484">
        <f>BM104-IF('O3'!BS104&lt;&gt;0,IF('O3'!BS104="C",BA104,0),ROUND(BA104*$BM$11,2))</f>
        <v>0</v>
      </c>
      <c r="BJ104" s="484">
        <f>BN104-IF('O3'!BS104="CF",BA104,0)</f>
        <v>0</v>
      </c>
      <c r="BK104" s="484">
        <f>BO104-IF('O3'!BS104="F",BA104,0)</f>
        <v>0</v>
      </c>
      <c r="BL104" s="484">
        <f t="shared" si="67"/>
        <v>0</v>
      </c>
      <c r="BM104" s="484">
        <f>IF('O3'!BS104&lt;&gt;0,IF('O3'!BS104="C",BG104,0),ROUND(BG104*$BM$11,2))</f>
        <v>0</v>
      </c>
      <c r="BN104" s="484">
        <f>IF('O3'!BS104="CF",BG104,0)</f>
        <v>0</v>
      </c>
      <c r="BO104" s="484">
        <f>IF('O3'!BS104="F",BG104,0)</f>
        <v>0</v>
      </c>
      <c r="BP104" s="572">
        <v>93</v>
      </c>
      <c r="BQ104" s="573"/>
      <c r="BR104" s="560"/>
      <c r="BS104" s="561">
        <f t="shared" si="64"/>
        <v>0</v>
      </c>
      <c r="BT104" s="561">
        <f t="shared" si="107"/>
        <v>0</v>
      </c>
      <c r="BU104" s="561">
        <f t="shared" si="107"/>
        <v>0</v>
      </c>
      <c r="BV104" s="561">
        <f t="shared" si="107"/>
        <v>0</v>
      </c>
      <c r="BW104" s="561">
        <f t="shared" si="107"/>
        <v>0</v>
      </c>
      <c r="BX104" s="561">
        <f t="shared" si="107"/>
        <v>0</v>
      </c>
      <c r="BY104" s="561">
        <f t="shared" si="107"/>
        <v>0</v>
      </c>
      <c r="BZ104" s="561">
        <f t="shared" si="107"/>
        <v>0</v>
      </c>
      <c r="CA104" s="561">
        <f t="shared" si="107"/>
        <v>0</v>
      </c>
      <c r="CB104" s="561">
        <f t="shared" si="107"/>
        <v>0</v>
      </c>
      <c r="CC104" s="561">
        <f t="shared" si="107"/>
        <v>0</v>
      </c>
      <c r="CD104" s="561">
        <f t="shared" si="107"/>
        <v>0</v>
      </c>
      <c r="CE104" s="561">
        <f t="shared" si="107"/>
        <v>0</v>
      </c>
      <c r="CF104" s="561">
        <f t="shared" si="107"/>
        <v>0</v>
      </c>
      <c r="CG104" s="561">
        <f t="shared" si="107"/>
        <v>0</v>
      </c>
      <c r="CH104" s="561">
        <f t="shared" si="107"/>
        <v>0</v>
      </c>
      <c r="CI104" s="561">
        <f t="shared" si="107"/>
        <v>0</v>
      </c>
      <c r="CJ104" s="561">
        <f t="shared" si="107"/>
        <v>0</v>
      </c>
      <c r="CK104" s="561">
        <f t="shared" si="107"/>
        <v>0</v>
      </c>
      <c r="CL104" s="561">
        <f t="shared" si="107"/>
        <v>0</v>
      </c>
      <c r="CM104" s="561">
        <f t="shared" si="107"/>
        <v>0</v>
      </c>
      <c r="CN104" s="561">
        <f t="shared" si="107"/>
        <v>0</v>
      </c>
      <c r="CO104" s="561">
        <f t="shared" si="107"/>
        <v>0</v>
      </c>
      <c r="CP104" s="561">
        <f t="shared" si="107"/>
        <v>0</v>
      </c>
      <c r="CQ104" s="561">
        <f t="shared" si="107"/>
        <v>0</v>
      </c>
      <c r="CR104" s="561">
        <f t="shared" si="107"/>
        <v>0</v>
      </c>
      <c r="CS104" s="561">
        <f t="shared" si="107"/>
        <v>0</v>
      </c>
      <c r="CT104" s="561">
        <f t="shared" si="107"/>
        <v>0</v>
      </c>
      <c r="CU104" s="561">
        <f t="shared" si="107"/>
        <v>0</v>
      </c>
      <c r="CV104" s="561">
        <f t="shared" si="107"/>
        <v>0</v>
      </c>
      <c r="CW104" s="561">
        <f t="shared" si="107"/>
        <v>0</v>
      </c>
      <c r="CX104" s="561">
        <f t="shared" si="107"/>
        <v>0</v>
      </c>
      <c r="CY104" s="561">
        <f t="shared" si="107"/>
        <v>0</v>
      </c>
      <c r="CZ104" s="561">
        <f t="shared" si="107"/>
        <v>0</v>
      </c>
      <c r="DA104" s="561">
        <f t="shared" si="107"/>
        <v>0</v>
      </c>
      <c r="DC104" s="562">
        <f t="shared" si="69"/>
        <v>0</v>
      </c>
      <c r="DD104" s="562">
        <f t="shared" si="96"/>
        <v>0</v>
      </c>
      <c r="DE104" s="562">
        <f t="shared" si="97"/>
        <v>0</v>
      </c>
      <c r="DF104" s="562">
        <f t="shared" si="98"/>
        <v>0</v>
      </c>
      <c r="DG104" s="562">
        <f t="shared" si="99"/>
        <v>0</v>
      </c>
      <c r="DH104" s="562">
        <f t="shared" si="100"/>
        <v>0</v>
      </c>
      <c r="DI104" s="562">
        <f t="shared" si="101"/>
        <v>0</v>
      </c>
      <c r="DJ104" s="562">
        <f t="shared" si="102"/>
        <v>0</v>
      </c>
      <c r="DK104" s="562">
        <f t="shared" si="103"/>
        <v>0</v>
      </c>
      <c r="DL104" s="562">
        <f t="shared" si="104"/>
        <v>0</v>
      </c>
      <c r="DM104" s="562">
        <f t="shared" si="105"/>
        <v>0</v>
      </c>
      <c r="DN104" s="562">
        <f t="shared" si="71"/>
        <v>0</v>
      </c>
      <c r="DO104" s="562">
        <f t="shared" si="72"/>
        <v>0</v>
      </c>
      <c r="DP104" s="562">
        <f t="shared" si="73"/>
        <v>0</v>
      </c>
      <c r="DQ104" s="562">
        <f t="shared" si="74"/>
        <v>0</v>
      </c>
      <c r="DR104" s="562">
        <f t="shared" si="75"/>
        <v>0</v>
      </c>
      <c r="DS104" s="562">
        <f t="shared" si="76"/>
        <v>0</v>
      </c>
      <c r="DT104" s="562">
        <f t="shared" si="77"/>
        <v>0</v>
      </c>
      <c r="DU104" s="562">
        <f t="shared" si="78"/>
        <v>0</v>
      </c>
      <c r="DV104" s="562">
        <f t="shared" si="79"/>
        <v>0</v>
      </c>
      <c r="DW104" s="562">
        <f t="shared" si="80"/>
        <v>0</v>
      </c>
      <c r="DX104" s="562">
        <f t="shared" si="81"/>
        <v>0</v>
      </c>
      <c r="DY104" s="562">
        <f t="shared" si="82"/>
        <v>0</v>
      </c>
      <c r="DZ104" s="562">
        <f t="shared" si="83"/>
        <v>0</v>
      </c>
      <c r="EA104" s="562">
        <f t="shared" si="84"/>
        <v>0</v>
      </c>
      <c r="EB104" s="562">
        <f t="shared" si="85"/>
        <v>0</v>
      </c>
      <c r="EC104" s="562">
        <f t="shared" si="86"/>
        <v>0</v>
      </c>
      <c r="ED104" s="562">
        <f t="shared" si="87"/>
        <v>0</v>
      </c>
      <c r="EE104" s="562">
        <f t="shared" si="88"/>
        <v>0</v>
      </c>
      <c r="EF104" s="562">
        <f t="shared" si="89"/>
        <v>0</v>
      </c>
      <c r="EG104" s="562">
        <f t="shared" si="90"/>
        <v>0</v>
      </c>
      <c r="EH104" s="562">
        <f t="shared" si="91"/>
        <v>0</v>
      </c>
      <c r="EI104" s="562">
        <f t="shared" si="92"/>
        <v>0</v>
      </c>
      <c r="EJ104" s="562">
        <f t="shared" si="93"/>
        <v>0</v>
      </c>
      <c r="EK104" s="562">
        <f t="shared" si="94"/>
        <v>0</v>
      </c>
      <c r="EL104" s="562">
        <f t="shared" si="95"/>
        <v>0</v>
      </c>
    </row>
    <row r="105" spans="2:142" ht="9.9499999999999993" customHeight="1">
      <c r="B105" s="750">
        <f>'O3'!B105</f>
        <v>0</v>
      </c>
      <c r="C105" s="751"/>
      <c r="D105" s="751"/>
      <c r="E105" s="751"/>
      <c r="F105" s="751"/>
      <c r="G105" s="872">
        <f>'O3'!G105</f>
        <v>0</v>
      </c>
      <c r="H105" s="872"/>
      <c r="I105" s="872"/>
      <c r="J105" s="872"/>
      <c r="K105" s="872"/>
      <c r="L105" s="872"/>
      <c r="M105" s="872"/>
      <c r="N105" s="872"/>
      <c r="O105" s="872"/>
      <c r="P105" s="872"/>
      <c r="Q105" s="872"/>
      <c r="R105" s="872"/>
      <c r="S105" s="872"/>
      <c r="T105" s="872"/>
      <c r="U105" s="872"/>
      <c r="V105" s="872"/>
      <c r="W105" s="872"/>
      <c r="X105" s="872"/>
      <c r="Y105" s="872"/>
      <c r="Z105" s="872"/>
      <c r="AA105" s="872"/>
      <c r="AB105" s="872"/>
      <c r="AC105" s="755">
        <f>'O3'!AC105</f>
        <v>0</v>
      </c>
      <c r="AD105" s="755"/>
      <c r="AE105" s="755"/>
      <c r="AF105" s="755"/>
      <c r="AG105" s="755"/>
      <c r="AH105" s="895">
        <f>'O3'!AZ105</f>
        <v>0</v>
      </c>
      <c r="AI105" s="895"/>
      <c r="AJ105" s="895"/>
      <c r="AK105" s="895"/>
      <c r="AL105" s="895"/>
      <c r="AM105" s="895"/>
      <c r="AN105" s="782">
        <f t="shared" si="59"/>
        <v>0</v>
      </c>
      <c r="AO105" s="782"/>
      <c r="AP105" s="782"/>
      <c r="AQ105" s="782"/>
      <c r="AR105" s="782"/>
      <c r="AS105" s="782"/>
      <c r="AT105" s="782">
        <f t="shared" si="60"/>
        <v>0</v>
      </c>
      <c r="AU105" s="782"/>
      <c r="AV105" s="782"/>
      <c r="AW105" s="782"/>
      <c r="AX105" s="782"/>
      <c r="AY105" s="881"/>
      <c r="AZ105" s="13"/>
      <c r="BA105" s="492">
        <f t="shared" si="65"/>
        <v>0</v>
      </c>
      <c r="BB105" s="492">
        <f t="shared" si="66"/>
        <v>2</v>
      </c>
      <c r="BC105" s="492" t="str">
        <f t="shared" si="61"/>
        <v/>
      </c>
      <c r="BD105" s="492" t="str">
        <f t="shared" si="62"/>
        <v xml:space="preserve"> </v>
      </c>
      <c r="BE105" s="484"/>
      <c r="BF105" s="492">
        <f>ROUND(AN105*'O3'!BE105,2)</f>
        <v>0</v>
      </c>
      <c r="BG105" s="492">
        <f>ROUND(AT105*'O3'!BE105,2)</f>
        <v>0</v>
      </c>
      <c r="BH105" s="484">
        <f t="shared" si="63"/>
        <v>0</v>
      </c>
      <c r="BI105" s="484">
        <f>BM105-IF('O3'!BS105&lt;&gt;0,IF('O3'!BS105="C",BA105,0),ROUND(BA105*$BM$11,2))</f>
        <v>0</v>
      </c>
      <c r="BJ105" s="484">
        <f>BN105-IF('O3'!BS105="CF",BA105,0)</f>
        <v>0</v>
      </c>
      <c r="BK105" s="484">
        <f>BO105-IF('O3'!BS105="F",BA105,0)</f>
        <v>0</v>
      </c>
      <c r="BL105" s="484">
        <f t="shared" si="67"/>
        <v>0</v>
      </c>
      <c r="BM105" s="484">
        <f>IF('O3'!BS105&lt;&gt;0,IF('O3'!BS105="C",BG105,0),ROUND(BG105*$BM$11,2))</f>
        <v>0</v>
      </c>
      <c r="BN105" s="484">
        <f>IF('O3'!BS105="CF",BG105,0)</f>
        <v>0</v>
      </c>
      <c r="BO105" s="484">
        <f>IF('O3'!BS105="F",BG105,0)</f>
        <v>0</v>
      </c>
      <c r="BP105" s="571">
        <v>94</v>
      </c>
      <c r="BQ105" s="573"/>
      <c r="BR105" s="560"/>
      <c r="BS105" s="561">
        <f t="shared" si="64"/>
        <v>0</v>
      </c>
      <c r="BT105" s="561">
        <f t="shared" si="107"/>
        <v>0</v>
      </c>
      <c r="BU105" s="561">
        <f t="shared" si="107"/>
        <v>0</v>
      </c>
      <c r="BV105" s="561">
        <f t="shared" si="107"/>
        <v>0</v>
      </c>
      <c r="BW105" s="561">
        <f t="shared" si="107"/>
        <v>0</v>
      </c>
      <c r="BX105" s="561">
        <f t="shared" si="107"/>
        <v>0</v>
      </c>
      <c r="BY105" s="561">
        <f t="shared" si="107"/>
        <v>0</v>
      </c>
      <c r="BZ105" s="561">
        <f t="shared" si="107"/>
        <v>0</v>
      </c>
      <c r="CA105" s="561">
        <f t="shared" si="107"/>
        <v>0</v>
      </c>
      <c r="CB105" s="561">
        <f t="shared" si="107"/>
        <v>0</v>
      </c>
      <c r="CC105" s="561">
        <f t="shared" si="107"/>
        <v>0</v>
      </c>
      <c r="CD105" s="561">
        <f t="shared" si="107"/>
        <v>0</v>
      </c>
      <c r="CE105" s="561">
        <f t="shared" si="107"/>
        <v>0</v>
      </c>
      <c r="CF105" s="561">
        <f t="shared" si="107"/>
        <v>0</v>
      </c>
      <c r="CG105" s="561">
        <f t="shared" si="107"/>
        <v>0</v>
      </c>
      <c r="CH105" s="561">
        <f t="shared" si="107"/>
        <v>0</v>
      </c>
      <c r="CI105" s="561">
        <f t="shared" si="107"/>
        <v>0</v>
      </c>
      <c r="CJ105" s="561">
        <f t="shared" si="107"/>
        <v>0</v>
      </c>
      <c r="CK105" s="561">
        <f t="shared" si="107"/>
        <v>0</v>
      </c>
      <c r="CL105" s="561">
        <f t="shared" si="107"/>
        <v>0</v>
      </c>
      <c r="CM105" s="561">
        <f t="shared" si="107"/>
        <v>0</v>
      </c>
      <c r="CN105" s="561">
        <f t="shared" si="107"/>
        <v>0</v>
      </c>
      <c r="CO105" s="561">
        <f t="shared" si="107"/>
        <v>0</v>
      </c>
      <c r="CP105" s="561">
        <f t="shared" si="107"/>
        <v>0</v>
      </c>
      <c r="CQ105" s="561">
        <f t="shared" si="107"/>
        <v>0</v>
      </c>
      <c r="CR105" s="561">
        <f t="shared" si="107"/>
        <v>0</v>
      </c>
      <c r="CS105" s="561">
        <f t="shared" si="107"/>
        <v>0</v>
      </c>
      <c r="CT105" s="561">
        <f t="shared" si="107"/>
        <v>0</v>
      </c>
      <c r="CU105" s="561">
        <f t="shared" si="107"/>
        <v>0</v>
      </c>
      <c r="CV105" s="561">
        <f t="shared" si="107"/>
        <v>0</v>
      </c>
      <c r="CW105" s="561">
        <f t="shared" si="107"/>
        <v>0</v>
      </c>
      <c r="CX105" s="561">
        <f t="shared" ref="BT105:DA113" si="108">CW105</f>
        <v>0</v>
      </c>
      <c r="CY105" s="561">
        <f t="shared" si="108"/>
        <v>0</v>
      </c>
      <c r="CZ105" s="561">
        <f t="shared" si="108"/>
        <v>0</v>
      </c>
      <c r="DA105" s="561">
        <f t="shared" si="108"/>
        <v>0</v>
      </c>
      <c r="DC105" s="562">
        <f t="shared" si="69"/>
        <v>0</v>
      </c>
      <c r="DD105" s="562">
        <f t="shared" si="96"/>
        <v>0</v>
      </c>
      <c r="DE105" s="562">
        <f t="shared" si="97"/>
        <v>0</v>
      </c>
      <c r="DF105" s="562">
        <f t="shared" si="98"/>
        <v>0</v>
      </c>
      <c r="DG105" s="562">
        <f t="shared" si="99"/>
        <v>0</v>
      </c>
      <c r="DH105" s="562">
        <f t="shared" si="100"/>
        <v>0</v>
      </c>
      <c r="DI105" s="562">
        <f t="shared" si="101"/>
        <v>0</v>
      </c>
      <c r="DJ105" s="562">
        <f t="shared" si="102"/>
        <v>0</v>
      </c>
      <c r="DK105" s="562">
        <f t="shared" si="103"/>
        <v>0</v>
      </c>
      <c r="DL105" s="562">
        <f t="shared" si="104"/>
        <v>0</v>
      </c>
      <c r="DM105" s="562">
        <f t="shared" si="105"/>
        <v>0</v>
      </c>
      <c r="DN105" s="562">
        <f t="shared" si="71"/>
        <v>0</v>
      </c>
      <c r="DO105" s="562">
        <f t="shared" si="72"/>
        <v>0</v>
      </c>
      <c r="DP105" s="562">
        <f t="shared" si="73"/>
        <v>0</v>
      </c>
      <c r="DQ105" s="562">
        <f t="shared" si="74"/>
        <v>0</v>
      </c>
      <c r="DR105" s="562">
        <f t="shared" si="75"/>
        <v>0</v>
      </c>
      <c r="DS105" s="562">
        <f t="shared" si="76"/>
        <v>0</v>
      </c>
      <c r="DT105" s="562">
        <f t="shared" si="77"/>
        <v>0</v>
      </c>
      <c r="DU105" s="562">
        <f t="shared" si="78"/>
        <v>0</v>
      </c>
      <c r="DV105" s="562">
        <f t="shared" si="79"/>
        <v>0</v>
      </c>
      <c r="DW105" s="562">
        <f t="shared" si="80"/>
        <v>0</v>
      </c>
      <c r="DX105" s="562">
        <f t="shared" si="81"/>
        <v>0</v>
      </c>
      <c r="DY105" s="562">
        <f t="shared" si="82"/>
        <v>0</v>
      </c>
      <c r="DZ105" s="562">
        <f t="shared" si="83"/>
        <v>0</v>
      </c>
      <c r="EA105" s="562">
        <f t="shared" si="84"/>
        <v>0</v>
      </c>
      <c r="EB105" s="562">
        <f t="shared" si="85"/>
        <v>0</v>
      </c>
      <c r="EC105" s="562">
        <f t="shared" si="86"/>
        <v>0</v>
      </c>
      <c r="ED105" s="562">
        <f t="shared" si="87"/>
        <v>0</v>
      </c>
      <c r="EE105" s="562">
        <f t="shared" si="88"/>
        <v>0</v>
      </c>
      <c r="EF105" s="562">
        <f t="shared" si="89"/>
        <v>0</v>
      </c>
      <c r="EG105" s="562">
        <f t="shared" si="90"/>
        <v>0</v>
      </c>
      <c r="EH105" s="562">
        <f t="shared" si="91"/>
        <v>0</v>
      </c>
      <c r="EI105" s="562">
        <f t="shared" si="92"/>
        <v>0</v>
      </c>
      <c r="EJ105" s="562">
        <f t="shared" si="93"/>
        <v>0</v>
      </c>
      <c r="EK105" s="562">
        <f t="shared" si="94"/>
        <v>0</v>
      </c>
      <c r="EL105" s="562">
        <f t="shared" si="95"/>
        <v>0</v>
      </c>
    </row>
    <row r="106" spans="2:142" ht="9.9499999999999993" customHeight="1">
      <c r="B106" s="750">
        <f>'O3'!B106</f>
        <v>0</v>
      </c>
      <c r="C106" s="751"/>
      <c r="D106" s="751"/>
      <c r="E106" s="751"/>
      <c r="F106" s="751"/>
      <c r="G106" s="872">
        <f>'O3'!G106</f>
        <v>0</v>
      </c>
      <c r="H106" s="872"/>
      <c r="I106" s="872"/>
      <c r="J106" s="872"/>
      <c r="K106" s="872"/>
      <c r="L106" s="872"/>
      <c r="M106" s="872"/>
      <c r="N106" s="872"/>
      <c r="O106" s="872"/>
      <c r="P106" s="872"/>
      <c r="Q106" s="872"/>
      <c r="R106" s="872"/>
      <c r="S106" s="872"/>
      <c r="T106" s="872"/>
      <c r="U106" s="872"/>
      <c r="V106" s="872"/>
      <c r="W106" s="872"/>
      <c r="X106" s="872"/>
      <c r="Y106" s="872"/>
      <c r="Z106" s="872"/>
      <c r="AA106" s="872"/>
      <c r="AB106" s="872"/>
      <c r="AC106" s="755">
        <f>'O3'!AC106</f>
        <v>0</v>
      </c>
      <c r="AD106" s="755"/>
      <c r="AE106" s="755"/>
      <c r="AF106" s="755"/>
      <c r="AG106" s="755"/>
      <c r="AH106" s="895">
        <f>'O3'!AZ106</f>
        <v>0</v>
      </c>
      <c r="AI106" s="895"/>
      <c r="AJ106" s="895"/>
      <c r="AK106" s="895"/>
      <c r="AL106" s="895"/>
      <c r="AM106" s="895"/>
      <c r="AN106" s="782">
        <f t="shared" si="59"/>
        <v>0</v>
      </c>
      <c r="AO106" s="782"/>
      <c r="AP106" s="782"/>
      <c r="AQ106" s="782"/>
      <c r="AR106" s="782"/>
      <c r="AS106" s="782"/>
      <c r="AT106" s="782">
        <f t="shared" si="60"/>
        <v>0</v>
      </c>
      <c r="AU106" s="782"/>
      <c r="AV106" s="782"/>
      <c r="AW106" s="782"/>
      <c r="AX106" s="782"/>
      <c r="AY106" s="881"/>
      <c r="AZ106" s="13"/>
      <c r="BA106" s="492">
        <f t="shared" si="65"/>
        <v>0</v>
      </c>
      <c r="BB106" s="492">
        <f t="shared" si="66"/>
        <v>2</v>
      </c>
      <c r="BC106" s="492" t="str">
        <f t="shared" si="61"/>
        <v/>
      </c>
      <c r="BD106" s="492" t="str">
        <f t="shared" si="62"/>
        <v xml:space="preserve"> </v>
      </c>
      <c r="BE106" s="484"/>
      <c r="BF106" s="492">
        <f>ROUND(AN106*'O3'!BE106,2)</f>
        <v>0</v>
      </c>
      <c r="BG106" s="492">
        <f>ROUND(AT106*'O3'!BE106,2)</f>
        <v>0</v>
      </c>
      <c r="BH106" s="484">
        <f t="shared" si="63"/>
        <v>0</v>
      </c>
      <c r="BI106" s="484">
        <f>BM106-IF('O3'!BS106&lt;&gt;0,IF('O3'!BS106="C",BA106,0),ROUND(BA106*$BM$11,2))</f>
        <v>0</v>
      </c>
      <c r="BJ106" s="484">
        <f>BN106-IF('O3'!BS106="CF",BA106,0)</f>
        <v>0</v>
      </c>
      <c r="BK106" s="484">
        <f>BO106-IF('O3'!BS106="F",BA106,0)</f>
        <v>0</v>
      </c>
      <c r="BL106" s="484">
        <f t="shared" si="67"/>
        <v>0</v>
      </c>
      <c r="BM106" s="484">
        <f>IF('O3'!BS106&lt;&gt;0,IF('O3'!BS106="C",BG106,0),ROUND(BG106*$BM$11,2))</f>
        <v>0</v>
      </c>
      <c r="BN106" s="484">
        <f>IF('O3'!BS106="CF",BG106,0)</f>
        <v>0</v>
      </c>
      <c r="BO106" s="484">
        <f>IF('O3'!BS106="F",BG106,0)</f>
        <v>0</v>
      </c>
      <c r="BP106" s="572">
        <v>95</v>
      </c>
      <c r="BQ106" s="573"/>
      <c r="BR106" s="560"/>
      <c r="BS106" s="561">
        <f t="shared" si="64"/>
        <v>0</v>
      </c>
      <c r="BT106" s="561">
        <f t="shared" si="108"/>
        <v>0</v>
      </c>
      <c r="BU106" s="561">
        <f t="shared" si="108"/>
        <v>0</v>
      </c>
      <c r="BV106" s="561">
        <f t="shared" si="108"/>
        <v>0</v>
      </c>
      <c r="BW106" s="561">
        <f t="shared" si="108"/>
        <v>0</v>
      </c>
      <c r="BX106" s="561">
        <f t="shared" si="108"/>
        <v>0</v>
      </c>
      <c r="BY106" s="561">
        <f t="shared" si="108"/>
        <v>0</v>
      </c>
      <c r="BZ106" s="561">
        <f t="shared" si="108"/>
        <v>0</v>
      </c>
      <c r="CA106" s="561">
        <f t="shared" si="108"/>
        <v>0</v>
      </c>
      <c r="CB106" s="561">
        <f t="shared" si="108"/>
        <v>0</v>
      </c>
      <c r="CC106" s="561">
        <f t="shared" si="108"/>
        <v>0</v>
      </c>
      <c r="CD106" s="561">
        <f t="shared" si="108"/>
        <v>0</v>
      </c>
      <c r="CE106" s="561">
        <f t="shared" si="108"/>
        <v>0</v>
      </c>
      <c r="CF106" s="561">
        <f t="shared" si="108"/>
        <v>0</v>
      </c>
      <c r="CG106" s="561">
        <f t="shared" si="108"/>
        <v>0</v>
      </c>
      <c r="CH106" s="561">
        <f t="shared" si="108"/>
        <v>0</v>
      </c>
      <c r="CI106" s="561">
        <f t="shared" si="108"/>
        <v>0</v>
      </c>
      <c r="CJ106" s="561">
        <f t="shared" si="108"/>
        <v>0</v>
      </c>
      <c r="CK106" s="561">
        <f t="shared" si="108"/>
        <v>0</v>
      </c>
      <c r="CL106" s="561">
        <f t="shared" si="108"/>
        <v>0</v>
      </c>
      <c r="CM106" s="561">
        <f t="shared" si="108"/>
        <v>0</v>
      </c>
      <c r="CN106" s="561">
        <f t="shared" si="108"/>
        <v>0</v>
      </c>
      <c r="CO106" s="561">
        <f t="shared" si="108"/>
        <v>0</v>
      </c>
      <c r="CP106" s="561">
        <f t="shared" si="108"/>
        <v>0</v>
      </c>
      <c r="CQ106" s="561">
        <f t="shared" si="108"/>
        <v>0</v>
      </c>
      <c r="CR106" s="561">
        <f t="shared" si="108"/>
        <v>0</v>
      </c>
      <c r="CS106" s="561">
        <f t="shared" si="108"/>
        <v>0</v>
      </c>
      <c r="CT106" s="561">
        <f t="shared" si="108"/>
        <v>0</v>
      </c>
      <c r="CU106" s="561">
        <f t="shared" si="108"/>
        <v>0</v>
      </c>
      <c r="CV106" s="561">
        <f t="shared" si="108"/>
        <v>0</v>
      </c>
      <c r="CW106" s="561">
        <f t="shared" si="108"/>
        <v>0</v>
      </c>
      <c r="CX106" s="561">
        <f t="shared" si="108"/>
        <v>0</v>
      </c>
      <c r="CY106" s="561">
        <f t="shared" si="108"/>
        <v>0</v>
      </c>
      <c r="CZ106" s="561">
        <f t="shared" si="108"/>
        <v>0</v>
      </c>
      <c r="DA106" s="561">
        <f t="shared" si="108"/>
        <v>0</v>
      </c>
      <c r="DC106" s="562">
        <f t="shared" si="69"/>
        <v>0</v>
      </c>
      <c r="DD106" s="562">
        <f t="shared" si="96"/>
        <v>0</v>
      </c>
      <c r="DE106" s="562">
        <f t="shared" si="97"/>
        <v>0</v>
      </c>
      <c r="DF106" s="562">
        <f t="shared" si="98"/>
        <v>0</v>
      </c>
      <c r="DG106" s="562">
        <f t="shared" si="99"/>
        <v>0</v>
      </c>
      <c r="DH106" s="562">
        <f t="shared" si="100"/>
        <v>0</v>
      </c>
      <c r="DI106" s="562">
        <f t="shared" si="101"/>
        <v>0</v>
      </c>
      <c r="DJ106" s="562">
        <f t="shared" si="102"/>
        <v>0</v>
      </c>
      <c r="DK106" s="562">
        <f t="shared" si="103"/>
        <v>0</v>
      </c>
      <c r="DL106" s="562">
        <f t="shared" si="104"/>
        <v>0</v>
      </c>
      <c r="DM106" s="562">
        <f t="shared" si="105"/>
        <v>0</v>
      </c>
      <c r="DN106" s="562">
        <f t="shared" si="71"/>
        <v>0</v>
      </c>
      <c r="DO106" s="562">
        <f t="shared" si="72"/>
        <v>0</v>
      </c>
      <c r="DP106" s="562">
        <f t="shared" si="73"/>
        <v>0</v>
      </c>
      <c r="DQ106" s="562">
        <f t="shared" si="74"/>
        <v>0</v>
      </c>
      <c r="DR106" s="562">
        <f t="shared" si="75"/>
        <v>0</v>
      </c>
      <c r="DS106" s="562">
        <f t="shared" si="76"/>
        <v>0</v>
      </c>
      <c r="DT106" s="562">
        <f t="shared" si="77"/>
        <v>0</v>
      </c>
      <c r="DU106" s="562">
        <f t="shared" si="78"/>
        <v>0</v>
      </c>
      <c r="DV106" s="562">
        <f t="shared" si="79"/>
        <v>0</v>
      </c>
      <c r="DW106" s="562">
        <f t="shared" si="80"/>
        <v>0</v>
      </c>
      <c r="DX106" s="562">
        <f t="shared" si="81"/>
        <v>0</v>
      </c>
      <c r="DY106" s="562">
        <f t="shared" si="82"/>
        <v>0</v>
      </c>
      <c r="DZ106" s="562">
        <f t="shared" si="83"/>
        <v>0</v>
      </c>
      <c r="EA106" s="562">
        <f t="shared" si="84"/>
        <v>0</v>
      </c>
      <c r="EB106" s="562">
        <f t="shared" si="85"/>
        <v>0</v>
      </c>
      <c r="EC106" s="562">
        <f t="shared" si="86"/>
        <v>0</v>
      </c>
      <c r="ED106" s="562">
        <f t="shared" si="87"/>
        <v>0</v>
      </c>
      <c r="EE106" s="562">
        <f t="shared" si="88"/>
        <v>0</v>
      </c>
      <c r="EF106" s="562">
        <f t="shared" si="89"/>
        <v>0</v>
      </c>
      <c r="EG106" s="562">
        <f t="shared" si="90"/>
        <v>0</v>
      </c>
      <c r="EH106" s="562">
        <f t="shared" si="91"/>
        <v>0</v>
      </c>
      <c r="EI106" s="562">
        <f t="shared" si="92"/>
        <v>0</v>
      </c>
      <c r="EJ106" s="562">
        <f t="shared" si="93"/>
        <v>0</v>
      </c>
      <c r="EK106" s="562">
        <f t="shared" si="94"/>
        <v>0</v>
      </c>
      <c r="EL106" s="562">
        <f t="shared" si="95"/>
        <v>0</v>
      </c>
    </row>
    <row r="107" spans="2:142" ht="9.9499999999999993" customHeight="1">
      <c r="B107" s="750">
        <f>'O3'!B107</f>
        <v>0</v>
      </c>
      <c r="C107" s="751"/>
      <c r="D107" s="751"/>
      <c r="E107" s="751"/>
      <c r="F107" s="751"/>
      <c r="G107" s="872">
        <f>'O3'!G107</f>
        <v>0</v>
      </c>
      <c r="H107" s="872"/>
      <c r="I107" s="872"/>
      <c r="J107" s="872"/>
      <c r="K107" s="872"/>
      <c r="L107" s="872"/>
      <c r="M107" s="872"/>
      <c r="N107" s="872"/>
      <c r="O107" s="872"/>
      <c r="P107" s="872"/>
      <c r="Q107" s="872"/>
      <c r="R107" s="872"/>
      <c r="S107" s="872"/>
      <c r="T107" s="872"/>
      <c r="U107" s="872"/>
      <c r="V107" s="872"/>
      <c r="W107" s="872"/>
      <c r="X107" s="872"/>
      <c r="Y107" s="872"/>
      <c r="Z107" s="872"/>
      <c r="AA107" s="872"/>
      <c r="AB107" s="872"/>
      <c r="AC107" s="755">
        <f>'O3'!AC107</f>
        <v>0</v>
      </c>
      <c r="AD107" s="755"/>
      <c r="AE107" s="755"/>
      <c r="AF107" s="755"/>
      <c r="AG107" s="755"/>
      <c r="AH107" s="895">
        <f>'O3'!AZ107</f>
        <v>0</v>
      </c>
      <c r="AI107" s="895"/>
      <c r="AJ107" s="895"/>
      <c r="AK107" s="895"/>
      <c r="AL107" s="895"/>
      <c r="AM107" s="895"/>
      <c r="AN107" s="782">
        <f t="shared" si="59"/>
        <v>0</v>
      </c>
      <c r="AO107" s="782"/>
      <c r="AP107" s="782"/>
      <c r="AQ107" s="782"/>
      <c r="AR107" s="782"/>
      <c r="AS107" s="782"/>
      <c r="AT107" s="782">
        <f t="shared" si="60"/>
        <v>0</v>
      </c>
      <c r="AU107" s="782"/>
      <c r="AV107" s="782"/>
      <c r="AW107" s="782"/>
      <c r="AX107" s="782"/>
      <c r="AY107" s="881"/>
      <c r="AZ107" s="13"/>
      <c r="BA107" s="492">
        <f t="shared" si="65"/>
        <v>0</v>
      </c>
      <c r="BB107" s="492">
        <f t="shared" si="66"/>
        <v>2</v>
      </c>
      <c r="BC107" s="492" t="str">
        <f t="shared" si="61"/>
        <v/>
      </c>
      <c r="BD107" s="492" t="str">
        <f t="shared" si="62"/>
        <v xml:space="preserve"> </v>
      </c>
      <c r="BE107" s="484"/>
      <c r="BF107" s="492">
        <f>ROUND(AN107*'O3'!BE107,2)</f>
        <v>0</v>
      </c>
      <c r="BG107" s="492">
        <f>ROUND(AT107*'O3'!BE107,2)</f>
        <v>0</v>
      </c>
      <c r="BH107" s="484">
        <f t="shared" si="63"/>
        <v>0</v>
      </c>
      <c r="BI107" s="484">
        <f>BM107-IF('O3'!BS107&lt;&gt;0,IF('O3'!BS107="C",BA107,0),ROUND(BA107*$BM$11,2))</f>
        <v>0</v>
      </c>
      <c r="BJ107" s="484">
        <f>BN107-IF('O3'!BS107="CF",BA107,0)</f>
        <v>0</v>
      </c>
      <c r="BK107" s="484">
        <f>BO107-IF('O3'!BS107="F",BA107,0)</f>
        <v>0</v>
      </c>
      <c r="BL107" s="484">
        <f t="shared" si="67"/>
        <v>0</v>
      </c>
      <c r="BM107" s="484">
        <f>IF('O3'!BS107&lt;&gt;0,IF('O3'!BS107="C",BG107,0),ROUND(BG107*$BM$11,2))</f>
        <v>0</v>
      </c>
      <c r="BN107" s="484">
        <f>IF('O3'!BS107="CF",BG107,0)</f>
        <v>0</v>
      </c>
      <c r="BO107" s="484">
        <f>IF('O3'!BS107="F",BG107,0)</f>
        <v>0</v>
      </c>
      <c r="BP107" s="571">
        <v>96</v>
      </c>
      <c r="BQ107" s="573"/>
      <c r="BR107" s="560"/>
      <c r="BS107" s="561">
        <f t="shared" si="64"/>
        <v>0</v>
      </c>
      <c r="BT107" s="561">
        <f t="shared" si="108"/>
        <v>0</v>
      </c>
      <c r="BU107" s="561">
        <f t="shared" si="108"/>
        <v>0</v>
      </c>
      <c r="BV107" s="561">
        <f t="shared" si="108"/>
        <v>0</v>
      </c>
      <c r="BW107" s="561">
        <f t="shared" si="108"/>
        <v>0</v>
      </c>
      <c r="BX107" s="561">
        <f t="shared" si="108"/>
        <v>0</v>
      </c>
      <c r="BY107" s="561">
        <f t="shared" si="108"/>
        <v>0</v>
      </c>
      <c r="BZ107" s="561">
        <f t="shared" si="108"/>
        <v>0</v>
      </c>
      <c r="CA107" s="561">
        <f t="shared" si="108"/>
        <v>0</v>
      </c>
      <c r="CB107" s="561">
        <f t="shared" si="108"/>
        <v>0</v>
      </c>
      <c r="CC107" s="561">
        <f t="shared" si="108"/>
        <v>0</v>
      </c>
      <c r="CD107" s="561">
        <f t="shared" si="108"/>
        <v>0</v>
      </c>
      <c r="CE107" s="561">
        <f t="shared" si="108"/>
        <v>0</v>
      </c>
      <c r="CF107" s="561">
        <f t="shared" si="108"/>
        <v>0</v>
      </c>
      <c r="CG107" s="561">
        <f t="shared" si="108"/>
        <v>0</v>
      </c>
      <c r="CH107" s="561">
        <f t="shared" si="108"/>
        <v>0</v>
      </c>
      <c r="CI107" s="561">
        <f t="shared" si="108"/>
        <v>0</v>
      </c>
      <c r="CJ107" s="561">
        <f t="shared" si="108"/>
        <v>0</v>
      </c>
      <c r="CK107" s="561">
        <f t="shared" si="108"/>
        <v>0</v>
      </c>
      <c r="CL107" s="561">
        <f t="shared" si="108"/>
        <v>0</v>
      </c>
      <c r="CM107" s="561">
        <f t="shared" si="108"/>
        <v>0</v>
      </c>
      <c r="CN107" s="561">
        <f t="shared" si="108"/>
        <v>0</v>
      </c>
      <c r="CO107" s="561">
        <f t="shared" si="108"/>
        <v>0</v>
      </c>
      <c r="CP107" s="561">
        <f t="shared" si="108"/>
        <v>0</v>
      </c>
      <c r="CQ107" s="561">
        <f t="shared" si="108"/>
        <v>0</v>
      </c>
      <c r="CR107" s="561">
        <f t="shared" si="108"/>
        <v>0</v>
      </c>
      <c r="CS107" s="561">
        <f t="shared" si="108"/>
        <v>0</v>
      </c>
      <c r="CT107" s="561">
        <f t="shared" si="108"/>
        <v>0</v>
      </c>
      <c r="CU107" s="561">
        <f t="shared" si="108"/>
        <v>0</v>
      </c>
      <c r="CV107" s="561">
        <f t="shared" si="108"/>
        <v>0</v>
      </c>
      <c r="CW107" s="561">
        <f t="shared" si="108"/>
        <v>0</v>
      </c>
      <c r="CX107" s="561">
        <f t="shared" si="108"/>
        <v>0</v>
      </c>
      <c r="CY107" s="561">
        <f t="shared" si="108"/>
        <v>0</v>
      </c>
      <c r="CZ107" s="561">
        <f t="shared" si="108"/>
        <v>0</v>
      </c>
      <c r="DA107" s="561">
        <f t="shared" si="108"/>
        <v>0</v>
      </c>
      <c r="DC107" s="562">
        <f t="shared" si="69"/>
        <v>0</v>
      </c>
      <c r="DD107" s="562">
        <f t="shared" si="96"/>
        <v>0</v>
      </c>
      <c r="DE107" s="562">
        <f t="shared" si="97"/>
        <v>0</v>
      </c>
      <c r="DF107" s="562">
        <f t="shared" si="98"/>
        <v>0</v>
      </c>
      <c r="DG107" s="562">
        <f t="shared" si="99"/>
        <v>0</v>
      </c>
      <c r="DH107" s="562">
        <f t="shared" si="100"/>
        <v>0</v>
      </c>
      <c r="DI107" s="562">
        <f t="shared" si="101"/>
        <v>0</v>
      </c>
      <c r="DJ107" s="562">
        <f t="shared" si="102"/>
        <v>0</v>
      </c>
      <c r="DK107" s="562">
        <f t="shared" si="103"/>
        <v>0</v>
      </c>
      <c r="DL107" s="562">
        <f t="shared" si="104"/>
        <v>0</v>
      </c>
      <c r="DM107" s="562">
        <f t="shared" si="105"/>
        <v>0</v>
      </c>
      <c r="DN107" s="562">
        <f t="shared" si="71"/>
        <v>0</v>
      </c>
      <c r="DO107" s="562">
        <f t="shared" si="72"/>
        <v>0</v>
      </c>
      <c r="DP107" s="562">
        <f t="shared" si="73"/>
        <v>0</v>
      </c>
      <c r="DQ107" s="562">
        <f t="shared" si="74"/>
        <v>0</v>
      </c>
      <c r="DR107" s="562">
        <f t="shared" si="75"/>
        <v>0</v>
      </c>
      <c r="DS107" s="562">
        <f t="shared" si="76"/>
        <v>0</v>
      </c>
      <c r="DT107" s="562">
        <f t="shared" si="77"/>
        <v>0</v>
      </c>
      <c r="DU107" s="562">
        <f t="shared" si="78"/>
        <v>0</v>
      </c>
      <c r="DV107" s="562">
        <f t="shared" si="79"/>
        <v>0</v>
      </c>
      <c r="DW107" s="562">
        <f t="shared" si="80"/>
        <v>0</v>
      </c>
      <c r="DX107" s="562">
        <f t="shared" si="81"/>
        <v>0</v>
      </c>
      <c r="DY107" s="562">
        <f t="shared" si="82"/>
        <v>0</v>
      </c>
      <c r="DZ107" s="562">
        <f t="shared" si="83"/>
        <v>0</v>
      </c>
      <c r="EA107" s="562">
        <f t="shared" si="84"/>
        <v>0</v>
      </c>
      <c r="EB107" s="562">
        <f t="shared" si="85"/>
        <v>0</v>
      </c>
      <c r="EC107" s="562">
        <f t="shared" si="86"/>
        <v>0</v>
      </c>
      <c r="ED107" s="562">
        <f t="shared" si="87"/>
        <v>0</v>
      </c>
      <c r="EE107" s="562">
        <f t="shared" si="88"/>
        <v>0</v>
      </c>
      <c r="EF107" s="562">
        <f t="shared" si="89"/>
        <v>0</v>
      </c>
      <c r="EG107" s="562">
        <f t="shared" si="90"/>
        <v>0</v>
      </c>
      <c r="EH107" s="562">
        <f t="shared" si="91"/>
        <v>0</v>
      </c>
      <c r="EI107" s="562">
        <f t="shared" si="92"/>
        <v>0</v>
      </c>
      <c r="EJ107" s="562">
        <f t="shared" si="93"/>
        <v>0</v>
      </c>
      <c r="EK107" s="562">
        <f t="shared" si="94"/>
        <v>0</v>
      </c>
      <c r="EL107" s="562">
        <f t="shared" si="95"/>
        <v>0</v>
      </c>
    </row>
    <row r="108" spans="2:142" ht="9.9499999999999993" customHeight="1">
      <c r="B108" s="750">
        <f>'O3'!B108</f>
        <v>0</v>
      </c>
      <c r="C108" s="751"/>
      <c r="D108" s="751"/>
      <c r="E108" s="751"/>
      <c r="F108" s="751"/>
      <c r="G108" s="872">
        <f>'O3'!G108</f>
        <v>0</v>
      </c>
      <c r="H108" s="872"/>
      <c r="I108" s="872"/>
      <c r="J108" s="872"/>
      <c r="K108" s="872"/>
      <c r="L108" s="872"/>
      <c r="M108" s="872"/>
      <c r="N108" s="872"/>
      <c r="O108" s="872"/>
      <c r="P108" s="872"/>
      <c r="Q108" s="872"/>
      <c r="R108" s="872"/>
      <c r="S108" s="872"/>
      <c r="T108" s="872"/>
      <c r="U108" s="872"/>
      <c r="V108" s="872"/>
      <c r="W108" s="872"/>
      <c r="X108" s="872"/>
      <c r="Y108" s="872"/>
      <c r="Z108" s="872"/>
      <c r="AA108" s="872"/>
      <c r="AB108" s="872"/>
      <c r="AC108" s="755">
        <f>'O3'!AC108</f>
        <v>0</v>
      </c>
      <c r="AD108" s="755"/>
      <c r="AE108" s="755"/>
      <c r="AF108" s="755"/>
      <c r="AG108" s="755"/>
      <c r="AH108" s="895">
        <f>'O3'!AZ108</f>
        <v>0</v>
      </c>
      <c r="AI108" s="895"/>
      <c r="AJ108" s="895"/>
      <c r="AK108" s="895"/>
      <c r="AL108" s="895"/>
      <c r="AM108" s="895"/>
      <c r="AN108" s="782">
        <f t="shared" si="59"/>
        <v>0</v>
      </c>
      <c r="AO108" s="782"/>
      <c r="AP108" s="782"/>
      <c r="AQ108" s="782"/>
      <c r="AR108" s="782"/>
      <c r="AS108" s="782"/>
      <c r="AT108" s="782">
        <f t="shared" si="60"/>
        <v>0</v>
      </c>
      <c r="AU108" s="782"/>
      <c r="AV108" s="782"/>
      <c r="AW108" s="782"/>
      <c r="AX108" s="782"/>
      <c r="AY108" s="881"/>
      <c r="AZ108" s="13"/>
      <c r="BA108" s="492">
        <f t="shared" si="65"/>
        <v>0</v>
      </c>
      <c r="BB108" s="492">
        <f t="shared" si="66"/>
        <v>2</v>
      </c>
      <c r="BC108" s="492" t="str">
        <f t="shared" si="61"/>
        <v/>
      </c>
      <c r="BD108" s="492" t="str">
        <f t="shared" si="62"/>
        <v xml:space="preserve"> </v>
      </c>
      <c r="BE108" s="484"/>
      <c r="BF108" s="492">
        <f>ROUND(AN108*'O3'!BE108,2)</f>
        <v>0</v>
      </c>
      <c r="BG108" s="492">
        <f>ROUND(AT108*'O3'!BE108,2)</f>
        <v>0</v>
      </c>
      <c r="BH108" s="484">
        <f t="shared" si="63"/>
        <v>0</v>
      </c>
      <c r="BI108" s="484">
        <f>BM108-IF('O3'!BS108&lt;&gt;0,IF('O3'!BS108="C",BA108,0),ROUND(BA108*$BM$11,2))</f>
        <v>0</v>
      </c>
      <c r="BJ108" s="484">
        <f>BN108-IF('O3'!BS108="CF",BA108,0)</f>
        <v>0</v>
      </c>
      <c r="BK108" s="484">
        <f>BO108-IF('O3'!BS108="F",BA108,0)</f>
        <v>0</v>
      </c>
      <c r="BL108" s="484">
        <f t="shared" si="67"/>
        <v>0</v>
      </c>
      <c r="BM108" s="484">
        <f>IF('O3'!BS108&lt;&gt;0,IF('O3'!BS108="C",BG108,0),ROUND(BG108*$BM$11,2))</f>
        <v>0</v>
      </c>
      <c r="BN108" s="484">
        <f>IF('O3'!BS108="CF",BG108,0)</f>
        <v>0</v>
      </c>
      <c r="BO108" s="484">
        <f>IF('O3'!BS108="F",BG108,0)</f>
        <v>0</v>
      </c>
      <c r="BP108" s="572">
        <v>97</v>
      </c>
      <c r="BQ108" s="573"/>
      <c r="BR108" s="560"/>
      <c r="BS108" s="561">
        <f t="shared" si="64"/>
        <v>0</v>
      </c>
      <c r="BT108" s="561">
        <f t="shared" si="108"/>
        <v>0</v>
      </c>
      <c r="BU108" s="561">
        <f t="shared" si="108"/>
        <v>0</v>
      </c>
      <c r="BV108" s="561">
        <f t="shared" si="108"/>
        <v>0</v>
      </c>
      <c r="BW108" s="561">
        <f t="shared" si="108"/>
        <v>0</v>
      </c>
      <c r="BX108" s="561">
        <f t="shared" si="108"/>
        <v>0</v>
      </c>
      <c r="BY108" s="561">
        <f t="shared" si="108"/>
        <v>0</v>
      </c>
      <c r="BZ108" s="561">
        <f t="shared" si="108"/>
        <v>0</v>
      </c>
      <c r="CA108" s="561">
        <f t="shared" si="108"/>
        <v>0</v>
      </c>
      <c r="CB108" s="561">
        <f t="shared" si="108"/>
        <v>0</v>
      </c>
      <c r="CC108" s="561">
        <f t="shared" si="108"/>
        <v>0</v>
      </c>
      <c r="CD108" s="561">
        <f t="shared" si="108"/>
        <v>0</v>
      </c>
      <c r="CE108" s="561">
        <f t="shared" si="108"/>
        <v>0</v>
      </c>
      <c r="CF108" s="561">
        <f t="shared" si="108"/>
        <v>0</v>
      </c>
      <c r="CG108" s="561">
        <f t="shared" si="108"/>
        <v>0</v>
      </c>
      <c r="CH108" s="561">
        <f t="shared" si="108"/>
        <v>0</v>
      </c>
      <c r="CI108" s="561">
        <f t="shared" si="108"/>
        <v>0</v>
      </c>
      <c r="CJ108" s="561">
        <f t="shared" si="108"/>
        <v>0</v>
      </c>
      <c r="CK108" s="561">
        <f t="shared" si="108"/>
        <v>0</v>
      </c>
      <c r="CL108" s="561">
        <f t="shared" si="108"/>
        <v>0</v>
      </c>
      <c r="CM108" s="561">
        <f t="shared" si="108"/>
        <v>0</v>
      </c>
      <c r="CN108" s="561">
        <f t="shared" si="108"/>
        <v>0</v>
      </c>
      <c r="CO108" s="561">
        <f t="shared" si="108"/>
        <v>0</v>
      </c>
      <c r="CP108" s="561">
        <f t="shared" si="108"/>
        <v>0</v>
      </c>
      <c r="CQ108" s="561">
        <f t="shared" si="108"/>
        <v>0</v>
      </c>
      <c r="CR108" s="561">
        <f t="shared" si="108"/>
        <v>0</v>
      </c>
      <c r="CS108" s="561">
        <f t="shared" si="108"/>
        <v>0</v>
      </c>
      <c r="CT108" s="561">
        <f t="shared" si="108"/>
        <v>0</v>
      </c>
      <c r="CU108" s="561">
        <f t="shared" si="108"/>
        <v>0</v>
      </c>
      <c r="CV108" s="561">
        <f t="shared" si="108"/>
        <v>0</v>
      </c>
      <c r="CW108" s="561">
        <f t="shared" si="108"/>
        <v>0</v>
      </c>
      <c r="CX108" s="561">
        <f t="shared" si="108"/>
        <v>0</v>
      </c>
      <c r="CY108" s="561">
        <f t="shared" si="108"/>
        <v>0</v>
      </c>
      <c r="CZ108" s="561">
        <f t="shared" si="108"/>
        <v>0</v>
      </c>
      <c r="DA108" s="561">
        <f t="shared" si="108"/>
        <v>0</v>
      </c>
      <c r="DC108" s="562">
        <f t="shared" si="69"/>
        <v>0</v>
      </c>
      <c r="DD108" s="562">
        <f t="shared" si="96"/>
        <v>0</v>
      </c>
      <c r="DE108" s="562">
        <f t="shared" si="97"/>
        <v>0</v>
      </c>
      <c r="DF108" s="562">
        <f t="shared" si="98"/>
        <v>0</v>
      </c>
      <c r="DG108" s="562">
        <f t="shared" si="99"/>
        <v>0</v>
      </c>
      <c r="DH108" s="562">
        <f t="shared" si="100"/>
        <v>0</v>
      </c>
      <c r="DI108" s="562">
        <f t="shared" si="101"/>
        <v>0</v>
      </c>
      <c r="DJ108" s="562">
        <f t="shared" si="102"/>
        <v>0</v>
      </c>
      <c r="DK108" s="562">
        <f t="shared" si="103"/>
        <v>0</v>
      </c>
      <c r="DL108" s="562">
        <f t="shared" si="104"/>
        <v>0</v>
      </c>
      <c r="DM108" s="562">
        <f t="shared" si="105"/>
        <v>0</v>
      </c>
      <c r="DN108" s="562">
        <f t="shared" si="71"/>
        <v>0</v>
      </c>
      <c r="DO108" s="562">
        <f t="shared" si="72"/>
        <v>0</v>
      </c>
      <c r="DP108" s="562">
        <f t="shared" si="73"/>
        <v>0</v>
      </c>
      <c r="DQ108" s="562">
        <f t="shared" si="74"/>
        <v>0</v>
      </c>
      <c r="DR108" s="562">
        <f t="shared" si="75"/>
        <v>0</v>
      </c>
      <c r="DS108" s="562">
        <f t="shared" si="76"/>
        <v>0</v>
      </c>
      <c r="DT108" s="562">
        <f t="shared" si="77"/>
        <v>0</v>
      </c>
      <c r="DU108" s="562">
        <f t="shared" si="78"/>
        <v>0</v>
      </c>
      <c r="DV108" s="562">
        <f t="shared" si="79"/>
        <v>0</v>
      </c>
      <c r="DW108" s="562">
        <f t="shared" si="80"/>
        <v>0</v>
      </c>
      <c r="DX108" s="562">
        <f t="shared" si="81"/>
        <v>0</v>
      </c>
      <c r="DY108" s="562">
        <f t="shared" si="82"/>
        <v>0</v>
      </c>
      <c r="DZ108" s="562">
        <f t="shared" si="83"/>
        <v>0</v>
      </c>
      <c r="EA108" s="562">
        <f t="shared" si="84"/>
        <v>0</v>
      </c>
      <c r="EB108" s="562">
        <f t="shared" si="85"/>
        <v>0</v>
      </c>
      <c r="EC108" s="562">
        <f t="shared" si="86"/>
        <v>0</v>
      </c>
      <c r="ED108" s="562">
        <f t="shared" si="87"/>
        <v>0</v>
      </c>
      <c r="EE108" s="562">
        <f t="shared" si="88"/>
        <v>0</v>
      </c>
      <c r="EF108" s="562">
        <f t="shared" si="89"/>
        <v>0</v>
      </c>
      <c r="EG108" s="562">
        <f t="shared" si="90"/>
        <v>0</v>
      </c>
      <c r="EH108" s="562">
        <f t="shared" si="91"/>
        <v>0</v>
      </c>
      <c r="EI108" s="562">
        <f t="shared" si="92"/>
        <v>0</v>
      </c>
      <c r="EJ108" s="562">
        <f t="shared" si="93"/>
        <v>0</v>
      </c>
      <c r="EK108" s="562">
        <f t="shared" si="94"/>
        <v>0</v>
      </c>
      <c r="EL108" s="562">
        <f t="shared" si="95"/>
        <v>0</v>
      </c>
    </row>
    <row r="109" spans="2:142" ht="9.9499999999999993" customHeight="1">
      <c r="B109" s="750">
        <f>'O3'!B109</f>
        <v>0</v>
      </c>
      <c r="C109" s="751"/>
      <c r="D109" s="751"/>
      <c r="E109" s="751"/>
      <c r="F109" s="751"/>
      <c r="G109" s="872">
        <f>'O3'!G109</f>
        <v>0</v>
      </c>
      <c r="H109" s="872"/>
      <c r="I109" s="872"/>
      <c r="J109" s="872"/>
      <c r="K109" s="872"/>
      <c r="L109" s="872"/>
      <c r="M109" s="872"/>
      <c r="N109" s="872"/>
      <c r="O109" s="872"/>
      <c r="P109" s="872"/>
      <c r="Q109" s="872"/>
      <c r="R109" s="872"/>
      <c r="S109" s="872"/>
      <c r="T109" s="872"/>
      <c r="U109" s="872"/>
      <c r="V109" s="872"/>
      <c r="W109" s="872"/>
      <c r="X109" s="872"/>
      <c r="Y109" s="872"/>
      <c r="Z109" s="872"/>
      <c r="AA109" s="872"/>
      <c r="AB109" s="872"/>
      <c r="AC109" s="755">
        <f>'O3'!AC109</f>
        <v>0</v>
      </c>
      <c r="AD109" s="755"/>
      <c r="AE109" s="755"/>
      <c r="AF109" s="755"/>
      <c r="AG109" s="755"/>
      <c r="AH109" s="895">
        <f>'O3'!AZ109</f>
        <v>0</v>
      </c>
      <c r="AI109" s="895"/>
      <c r="AJ109" s="895"/>
      <c r="AK109" s="895"/>
      <c r="AL109" s="895"/>
      <c r="AM109" s="895"/>
      <c r="AN109" s="782">
        <f t="shared" si="59"/>
        <v>0</v>
      </c>
      <c r="AO109" s="782"/>
      <c r="AP109" s="782"/>
      <c r="AQ109" s="782"/>
      <c r="AR109" s="782"/>
      <c r="AS109" s="782"/>
      <c r="AT109" s="782">
        <f t="shared" si="60"/>
        <v>0</v>
      </c>
      <c r="AU109" s="782"/>
      <c r="AV109" s="782"/>
      <c r="AW109" s="782"/>
      <c r="AX109" s="782"/>
      <c r="AY109" s="881"/>
      <c r="AZ109" s="13"/>
      <c r="BA109" s="492">
        <f t="shared" si="65"/>
        <v>0</v>
      </c>
      <c r="BB109" s="492">
        <f t="shared" si="66"/>
        <v>2</v>
      </c>
      <c r="BC109" s="492" t="str">
        <f t="shared" si="61"/>
        <v/>
      </c>
      <c r="BD109" s="492" t="str">
        <f t="shared" si="62"/>
        <v xml:space="preserve"> </v>
      </c>
      <c r="BE109" s="484"/>
      <c r="BF109" s="492">
        <f>ROUND(AN109*'O3'!BE109,2)</f>
        <v>0</v>
      </c>
      <c r="BG109" s="492">
        <f>ROUND(AT109*'O3'!BE109,2)</f>
        <v>0</v>
      </c>
      <c r="BH109" s="484">
        <f t="shared" si="63"/>
        <v>0</v>
      </c>
      <c r="BI109" s="484">
        <f>BM109-IF('O3'!BS109&lt;&gt;0,IF('O3'!BS109="C",BA109,0),ROUND(BA109*$BM$11,2))</f>
        <v>0</v>
      </c>
      <c r="BJ109" s="484">
        <f>BN109-IF('O3'!BS109="CF",BA109,0)</f>
        <v>0</v>
      </c>
      <c r="BK109" s="484">
        <f>BO109-IF('O3'!BS109="F",BA109,0)</f>
        <v>0</v>
      </c>
      <c r="BL109" s="484">
        <f t="shared" si="67"/>
        <v>0</v>
      </c>
      <c r="BM109" s="484">
        <f>IF('O3'!BS109&lt;&gt;0,IF('O3'!BS109="C",BG109,0),ROUND(BG109*$BM$11,2))</f>
        <v>0</v>
      </c>
      <c r="BN109" s="484">
        <f>IF('O3'!BS109="CF",BG109,0)</f>
        <v>0</v>
      </c>
      <c r="BO109" s="484">
        <f>IF('O3'!BS109="F",BG109,0)</f>
        <v>0</v>
      </c>
      <c r="BP109" s="571">
        <v>98</v>
      </c>
      <c r="BQ109" s="573"/>
      <c r="BR109" s="560"/>
      <c r="BS109" s="561">
        <f t="shared" si="64"/>
        <v>0</v>
      </c>
      <c r="BT109" s="561">
        <f t="shared" si="108"/>
        <v>0</v>
      </c>
      <c r="BU109" s="561">
        <f t="shared" si="108"/>
        <v>0</v>
      </c>
      <c r="BV109" s="561">
        <f t="shared" si="108"/>
        <v>0</v>
      </c>
      <c r="BW109" s="561">
        <f t="shared" si="108"/>
        <v>0</v>
      </c>
      <c r="BX109" s="561">
        <f t="shared" si="108"/>
        <v>0</v>
      </c>
      <c r="BY109" s="561">
        <f t="shared" si="108"/>
        <v>0</v>
      </c>
      <c r="BZ109" s="561">
        <f t="shared" si="108"/>
        <v>0</v>
      </c>
      <c r="CA109" s="561">
        <f t="shared" si="108"/>
        <v>0</v>
      </c>
      <c r="CB109" s="561">
        <f t="shared" si="108"/>
        <v>0</v>
      </c>
      <c r="CC109" s="561">
        <f t="shared" si="108"/>
        <v>0</v>
      </c>
      <c r="CD109" s="561">
        <f t="shared" si="108"/>
        <v>0</v>
      </c>
      <c r="CE109" s="561">
        <f t="shared" si="108"/>
        <v>0</v>
      </c>
      <c r="CF109" s="561">
        <f t="shared" si="108"/>
        <v>0</v>
      </c>
      <c r="CG109" s="561">
        <f t="shared" si="108"/>
        <v>0</v>
      </c>
      <c r="CH109" s="561">
        <f t="shared" si="108"/>
        <v>0</v>
      </c>
      <c r="CI109" s="561">
        <f t="shared" si="108"/>
        <v>0</v>
      </c>
      <c r="CJ109" s="561">
        <f t="shared" si="108"/>
        <v>0</v>
      </c>
      <c r="CK109" s="561">
        <f t="shared" si="108"/>
        <v>0</v>
      </c>
      <c r="CL109" s="561">
        <f t="shared" si="108"/>
        <v>0</v>
      </c>
      <c r="CM109" s="561">
        <f t="shared" si="108"/>
        <v>0</v>
      </c>
      <c r="CN109" s="561">
        <f t="shared" si="108"/>
        <v>0</v>
      </c>
      <c r="CO109" s="561">
        <f t="shared" si="108"/>
        <v>0</v>
      </c>
      <c r="CP109" s="561">
        <f t="shared" si="108"/>
        <v>0</v>
      </c>
      <c r="CQ109" s="561">
        <f t="shared" si="108"/>
        <v>0</v>
      </c>
      <c r="CR109" s="561">
        <f t="shared" si="108"/>
        <v>0</v>
      </c>
      <c r="CS109" s="561">
        <f t="shared" si="108"/>
        <v>0</v>
      </c>
      <c r="CT109" s="561">
        <f t="shared" si="108"/>
        <v>0</v>
      </c>
      <c r="CU109" s="561">
        <f t="shared" si="108"/>
        <v>0</v>
      </c>
      <c r="CV109" s="561">
        <f t="shared" si="108"/>
        <v>0</v>
      </c>
      <c r="CW109" s="561">
        <f t="shared" si="108"/>
        <v>0</v>
      </c>
      <c r="CX109" s="561">
        <f t="shared" si="108"/>
        <v>0</v>
      </c>
      <c r="CY109" s="561">
        <f t="shared" si="108"/>
        <v>0</v>
      </c>
      <c r="CZ109" s="561">
        <f t="shared" si="108"/>
        <v>0</v>
      </c>
      <c r="DA109" s="561">
        <f t="shared" si="108"/>
        <v>0</v>
      </c>
      <c r="DC109" s="562">
        <f t="shared" si="69"/>
        <v>0</v>
      </c>
      <c r="DD109" s="562">
        <f t="shared" si="96"/>
        <v>0</v>
      </c>
      <c r="DE109" s="562">
        <f t="shared" si="97"/>
        <v>0</v>
      </c>
      <c r="DF109" s="562">
        <f t="shared" si="98"/>
        <v>0</v>
      </c>
      <c r="DG109" s="562">
        <f t="shared" si="99"/>
        <v>0</v>
      </c>
      <c r="DH109" s="562">
        <f t="shared" si="100"/>
        <v>0</v>
      </c>
      <c r="DI109" s="562">
        <f t="shared" si="101"/>
        <v>0</v>
      </c>
      <c r="DJ109" s="562">
        <f t="shared" si="102"/>
        <v>0</v>
      </c>
      <c r="DK109" s="562">
        <f t="shared" si="103"/>
        <v>0</v>
      </c>
      <c r="DL109" s="562">
        <f t="shared" si="104"/>
        <v>0</v>
      </c>
      <c r="DM109" s="562">
        <f t="shared" si="105"/>
        <v>0</v>
      </c>
      <c r="DN109" s="562">
        <f t="shared" si="71"/>
        <v>0</v>
      </c>
      <c r="DO109" s="562">
        <f t="shared" si="72"/>
        <v>0</v>
      </c>
      <c r="DP109" s="562">
        <f t="shared" si="73"/>
        <v>0</v>
      </c>
      <c r="DQ109" s="562">
        <f t="shared" si="74"/>
        <v>0</v>
      </c>
      <c r="DR109" s="562">
        <f t="shared" si="75"/>
        <v>0</v>
      </c>
      <c r="DS109" s="562">
        <f t="shared" si="76"/>
        <v>0</v>
      </c>
      <c r="DT109" s="562">
        <f t="shared" si="77"/>
        <v>0</v>
      </c>
      <c r="DU109" s="562">
        <f t="shared" si="78"/>
        <v>0</v>
      </c>
      <c r="DV109" s="562">
        <f t="shared" si="79"/>
        <v>0</v>
      </c>
      <c r="DW109" s="562">
        <f t="shared" si="80"/>
        <v>0</v>
      </c>
      <c r="DX109" s="562">
        <f t="shared" si="81"/>
        <v>0</v>
      </c>
      <c r="DY109" s="562">
        <f t="shared" si="82"/>
        <v>0</v>
      </c>
      <c r="DZ109" s="562">
        <f t="shared" si="83"/>
        <v>0</v>
      </c>
      <c r="EA109" s="562">
        <f t="shared" si="84"/>
        <v>0</v>
      </c>
      <c r="EB109" s="562">
        <f t="shared" si="85"/>
        <v>0</v>
      </c>
      <c r="EC109" s="562">
        <f t="shared" si="86"/>
        <v>0</v>
      </c>
      <c r="ED109" s="562">
        <f t="shared" si="87"/>
        <v>0</v>
      </c>
      <c r="EE109" s="562">
        <f t="shared" si="88"/>
        <v>0</v>
      </c>
      <c r="EF109" s="562">
        <f t="shared" si="89"/>
        <v>0</v>
      </c>
      <c r="EG109" s="562">
        <f t="shared" si="90"/>
        <v>0</v>
      </c>
      <c r="EH109" s="562">
        <f t="shared" si="91"/>
        <v>0</v>
      </c>
      <c r="EI109" s="562">
        <f t="shared" si="92"/>
        <v>0</v>
      </c>
      <c r="EJ109" s="562">
        <f t="shared" si="93"/>
        <v>0</v>
      </c>
      <c r="EK109" s="562">
        <f t="shared" si="94"/>
        <v>0</v>
      </c>
      <c r="EL109" s="562">
        <f t="shared" si="95"/>
        <v>0</v>
      </c>
    </row>
    <row r="110" spans="2:142" ht="9.9499999999999993" customHeight="1">
      <c r="B110" s="750">
        <f>'O3'!B110</f>
        <v>0</v>
      </c>
      <c r="C110" s="751"/>
      <c r="D110" s="751"/>
      <c r="E110" s="751"/>
      <c r="F110" s="751"/>
      <c r="G110" s="872">
        <f>'O3'!G110</f>
        <v>0</v>
      </c>
      <c r="H110" s="872"/>
      <c r="I110" s="872"/>
      <c r="J110" s="872"/>
      <c r="K110" s="872"/>
      <c r="L110" s="872"/>
      <c r="M110" s="872"/>
      <c r="N110" s="872"/>
      <c r="O110" s="872"/>
      <c r="P110" s="872"/>
      <c r="Q110" s="872"/>
      <c r="R110" s="872"/>
      <c r="S110" s="872"/>
      <c r="T110" s="872"/>
      <c r="U110" s="872"/>
      <c r="V110" s="872"/>
      <c r="W110" s="872"/>
      <c r="X110" s="872"/>
      <c r="Y110" s="872"/>
      <c r="Z110" s="872"/>
      <c r="AA110" s="872"/>
      <c r="AB110" s="872"/>
      <c r="AC110" s="755">
        <f>'O3'!AC110</f>
        <v>0</v>
      </c>
      <c r="AD110" s="755"/>
      <c r="AE110" s="755"/>
      <c r="AF110" s="755"/>
      <c r="AG110" s="755"/>
      <c r="AH110" s="895">
        <f>'O3'!AZ110</f>
        <v>0</v>
      </c>
      <c r="AI110" s="895"/>
      <c r="AJ110" s="895"/>
      <c r="AK110" s="895"/>
      <c r="AL110" s="895"/>
      <c r="AM110" s="895"/>
      <c r="AN110" s="782">
        <f t="shared" si="59"/>
        <v>0</v>
      </c>
      <c r="AO110" s="782"/>
      <c r="AP110" s="782"/>
      <c r="AQ110" s="782"/>
      <c r="AR110" s="782"/>
      <c r="AS110" s="782"/>
      <c r="AT110" s="782">
        <f t="shared" si="60"/>
        <v>0</v>
      </c>
      <c r="AU110" s="782"/>
      <c r="AV110" s="782"/>
      <c r="AW110" s="782"/>
      <c r="AX110" s="782"/>
      <c r="AY110" s="881"/>
      <c r="AZ110" s="13"/>
      <c r="BA110" s="492">
        <f t="shared" si="65"/>
        <v>0</v>
      </c>
      <c r="BB110" s="492">
        <f t="shared" si="66"/>
        <v>2</v>
      </c>
      <c r="BC110" s="492" t="str">
        <f t="shared" si="61"/>
        <v/>
      </c>
      <c r="BD110" s="492" t="str">
        <f t="shared" si="62"/>
        <v xml:space="preserve"> </v>
      </c>
      <c r="BE110" s="484"/>
      <c r="BF110" s="492">
        <f>ROUND(AN110*'O3'!BE110,2)</f>
        <v>0</v>
      </c>
      <c r="BG110" s="492">
        <f>ROUND(AT110*'O3'!BE110,2)</f>
        <v>0</v>
      </c>
      <c r="BH110" s="484">
        <f t="shared" si="63"/>
        <v>0</v>
      </c>
      <c r="BI110" s="484">
        <f>BM110-IF('O3'!BS110&lt;&gt;0,IF('O3'!BS110="C",BA110,0),ROUND(BA110*$BM$11,2))</f>
        <v>0</v>
      </c>
      <c r="BJ110" s="484">
        <f>BN110-IF('O3'!BS110="CF",BA110,0)</f>
        <v>0</v>
      </c>
      <c r="BK110" s="484">
        <f>BO110-IF('O3'!BS110="F",BA110,0)</f>
        <v>0</v>
      </c>
      <c r="BL110" s="484">
        <f t="shared" si="67"/>
        <v>0</v>
      </c>
      <c r="BM110" s="484">
        <f>IF('O3'!BS110&lt;&gt;0,IF('O3'!BS110="C",BG110,0),ROUND(BG110*$BM$11,2))</f>
        <v>0</v>
      </c>
      <c r="BN110" s="484">
        <f>IF('O3'!BS110="CF",BG110,0)</f>
        <v>0</v>
      </c>
      <c r="BO110" s="484">
        <f>IF('O3'!BS110="F",BG110,0)</f>
        <v>0</v>
      </c>
      <c r="BP110" s="572">
        <v>99</v>
      </c>
      <c r="BQ110" s="573"/>
      <c r="BR110" s="560"/>
      <c r="BS110" s="561">
        <f t="shared" si="64"/>
        <v>0</v>
      </c>
      <c r="BT110" s="561">
        <f t="shared" si="108"/>
        <v>0</v>
      </c>
      <c r="BU110" s="561">
        <f t="shared" si="108"/>
        <v>0</v>
      </c>
      <c r="BV110" s="561">
        <f t="shared" si="108"/>
        <v>0</v>
      </c>
      <c r="BW110" s="561">
        <f t="shared" si="108"/>
        <v>0</v>
      </c>
      <c r="BX110" s="561">
        <f t="shared" si="108"/>
        <v>0</v>
      </c>
      <c r="BY110" s="561">
        <f t="shared" si="108"/>
        <v>0</v>
      </c>
      <c r="BZ110" s="561">
        <f t="shared" si="108"/>
        <v>0</v>
      </c>
      <c r="CA110" s="561">
        <f t="shared" si="108"/>
        <v>0</v>
      </c>
      <c r="CB110" s="561">
        <f t="shared" si="108"/>
        <v>0</v>
      </c>
      <c r="CC110" s="561">
        <f t="shared" si="108"/>
        <v>0</v>
      </c>
      <c r="CD110" s="561">
        <f t="shared" si="108"/>
        <v>0</v>
      </c>
      <c r="CE110" s="561">
        <f t="shared" si="108"/>
        <v>0</v>
      </c>
      <c r="CF110" s="561">
        <f t="shared" si="108"/>
        <v>0</v>
      </c>
      <c r="CG110" s="561">
        <f t="shared" si="108"/>
        <v>0</v>
      </c>
      <c r="CH110" s="561">
        <f t="shared" si="108"/>
        <v>0</v>
      </c>
      <c r="CI110" s="561">
        <f t="shared" si="108"/>
        <v>0</v>
      </c>
      <c r="CJ110" s="561">
        <f t="shared" si="108"/>
        <v>0</v>
      </c>
      <c r="CK110" s="561">
        <f t="shared" si="108"/>
        <v>0</v>
      </c>
      <c r="CL110" s="561">
        <f t="shared" si="108"/>
        <v>0</v>
      </c>
      <c r="CM110" s="561">
        <f t="shared" si="108"/>
        <v>0</v>
      </c>
      <c r="CN110" s="561">
        <f t="shared" si="108"/>
        <v>0</v>
      </c>
      <c r="CO110" s="561">
        <f t="shared" si="108"/>
        <v>0</v>
      </c>
      <c r="CP110" s="561">
        <f t="shared" si="108"/>
        <v>0</v>
      </c>
      <c r="CQ110" s="561">
        <f t="shared" si="108"/>
        <v>0</v>
      </c>
      <c r="CR110" s="561">
        <f t="shared" si="108"/>
        <v>0</v>
      </c>
      <c r="CS110" s="561">
        <f t="shared" si="108"/>
        <v>0</v>
      </c>
      <c r="CT110" s="561">
        <f t="shared" si="108"/>
        <v>0</v>
      </c>
      <c r="CU110" s="561">
        <f t="shared" si="108"/>
        <v>0</v>
      </c>
      <c r="CV110" s="561">
        <f t="shared" si="108"/>
        <v>0</v>
      </c>
      <c r="CW110" s="561">
        <f t="shared" si="108"/>
        <v>0</v>
      </c>
      <c r="CX110" s="561">
        <f t="shared" si="108"/>
        <v>0</v>
      </c>
      <c r="CY110" s="561">
        <f t="shared" si="108"/>
        <v>0</v>
      </c>
      <c r="CZ110" s="561">
        <f t="shared" si="108"/>
        <v>0</v>
      </c>
      <c r="DA110" s="561">
        <f t="shared" si="108"/>
        <v>0</v>
      </c>
      <c r="DC110" s="562">
        <f t="shared" si="69"/>
        <v>0</v>
      </c>
      <c r="DD110" s="562">
        <f t="shared" si="96"/>
        <v>0</v>
      </c>
      <c r="DE110" s="562">
        <f t="shared" si="97"/>
        <v>0</v>
      </c>
      <c r="DF110" s="562">
        <f t="shared" si="98"/>
        <v>0</v>
      </c>
      <c r="DG110" s="562">
        <f t="shared" si="99"/>
        <v>0</v>
      </c>
      <c r="DH110" s="562">
        <f t="shared" si="100"/>
        <v>0</v>
      </c>
      <c r="DI110" s="562">
        <f t="shared" si="101"/>
        <v>0</v>
      </c>
      <c r="DJ110" s="562">
        <f t="shared" si="102"/>
        <v>0</v>
      </c>
      <c r="DK110" s="562">
        <f t="shared" si="103"/>
        <v>0</v>
      </c>
      <c r="DL110" s="562">
        <f t="shared" si="104"/>
        <v>0</v>
      </c>
      <c r="DM110" s="562">
        <f t="shared" si="105"/>
        <v>0</v>
      </c>
      <c r="DN110" s="562">
        <f t="shared" si="71"/>
        <v>0</v>
      </c>
      <c r="DO110" s="562">
        <f t="shared" si="72"/>
        <v>0</v>
      </c>
      <c r="DP110" s="562">
        <f t="shared" si="73"/>
        <v>0</v>
      </c>
      <c r="DQ110" s="562">
        <f t="shared" si="74"/>
        <v>0</v>
      </c>
      <c r="DR110" s="562">
        <f t="shared" si="75"/>
        <v>0</v>
      </c>
      <c r="DS110" s="562">
        <f t="shared" si="76"/>
        <v>0</v>
      </c>
      <c r="DT110" s="562">
        <f t="shared" si="77"/>
        <v>0</v>
      </c>
      <c r="DU110" s="562">
        <f t="shared" si="78"/>
        <v>0</v>
      </c>
      <c r="DV110" s="562">
        <f t="shared" si="79"/>
        <v>0</v>
      </c>
      <c r="DW110" s="562">
        <f t="shared" si="80"/>
        <v>0</v>
      </c>
      <c r="DX110" s="562">
        <f t="shared" si="81"/>
        <v>0</v>
      </c>
      <c r="DY110" s="562">
        <f t="shared" si="82"/>
        <v>0</v>
      </c>
      <c r="DZ110" s="562">
        <f t="shared" si="83"/>
        <v>0</v>
      </c>
      <c r="EA110" s="562">
        <f t="shared" si="84"/>
        <v>0</v>
      </c>
      <c r="EB110" s="562">
        <f t="shared" si="85"/>
        <v>0</v>
      </c>
      <c r="EC110" s="562">
        <f t="shared" si="86"/>
        <v>0</v>
      </c>
      <c r="ED110" s="562">
        <f t="shared" si="87"/>
        <v>0</v>
      </c>
      <c r="EE110" s="562">
        <f t="shared" si="88"/>
        <v>0</v>
      </c>
      <c r="EF110" s="562">
        <f t="shared" si="89"/>
        <v>0</v>
      </c>
      <c r="EG110" s="562">
        <f t="shared" si="90"/>
        <v>0</v>
      </c>
      <c r="EH110" s="562">
        <f t="shared" si="91"/>
        <v>0</v>
      </c>
      <c r="EI110" s="562">
        <f t="shared" si="92"/>
        <v>0</v>
      </c>
      <c r="EJ110" s="562">
        <f t="shared" si="93"/>
        <v>0</v>
      </c>
      <c r="EK110" s="562">
        <f t="shared" si="94"/>
        <v>0</v>
      </c>
      <c r="EL110" s="562">
        <f t="shared" si="95"/>
        <v>0</v>
      </c>
    </row>
    <row r="111" spans="2:142" ht="9.9499999999999993" customHeight="1">
      <c r="B111" s="750">
        <f>'O3'!B111</f>
        <v>0</v>
      </c>
      <c r="C111" s="751"/>
      <c r="D111" s="751"/>
      <c r="E111" s="751"/>
      <c r="F111" s="751"/>
      <c r="G111" s="872">
        <f>'O3'!G111</f>
        <v>0</v>
      </c>
      <c r="H111" s="872"/>
      <c r="I111" s="872"/>
      <c r="J111" s="872"/>
      <c r="K111" s="872"/>
      <c r="L111" s="872"/>
      <c r="M111" s="872"/>
      <c r="N111" s="872"/>
      <c r="O111" s="872"/>
      <c r="P111" s="872"/>
      <c r="Q111" s="872"/>
      <c r="R111" s="872"/>
      <c r="S111" s="872"/>
      <c r="T111" s="872"/>
      <c r="U111" s="872"/>
      <c r="V111" s="872"/>
      <c r="W111" s="872"/>
      <c r="X111" s="872"/>
      <c r="Y111" s="872"/>
      <c r="Z111" s="872"/>
      <c r="AA111" s="872"/>
      <c r="AB111" s="872"/>
      <c r="AC111" s="755">
        <f>'O3'!AC111</f>
        <v>0</v>
      </c>
      <c r="AD111" s="755"/>
      <c r="AE111" s="755"/>
      <c r="AF111" s="755"/>
      <c r="AG111" s="755"/>
      <c r="AH111" s="895">
        <f>'O3'!AZ111</f>
        <v>0</v>
      </c>
      <c r="AI111" s="895"/>
      <c r="AJ111" s="895"/>
      <c r="AK111" s="895"/>
      <c r="AL111" s="895"/>
      <c r="AM111" s="895"/>
      <c r="AN111" s="782">
        <f t="shared" si="59"/>
        <v>0</v>
      </c>
      <c r="AO111" s="782"/>
      <c r="AP111" s="782"/>
      <c r="AQ111" s="782"/>
      <c r="AR111" s="782"/>
      <c r="AS111" s="782"/>
      <c r="AT111" s="782">
        <f t="shared" si="60"/>
        <v>0</v>
      </c>
      <c r="AU111" s="782"/>
      <c r="AV111" s="782"/>
      <c r="AW111" s="782"/>
      <c r="AX111" s="782"/>
      <c r="AY111" s="881"/>
      <c r="AZ111" s="13"/>
      <c r="BA111" s="492">
        <f t="shared" si="65"/>
        <v>0</v>
      </c>
      <c r="BB111" s="492">
        <f t="shared" si="66"/>
        <v>2</v>
      </c>
      <c r="BC111" s="492" t="str">
        <f t="shared" si="61"/>
        <v/>
      </c>
      <c r="BD111" s="492" t="str">
        <f t="shared" si="62"/>
        <v xml:space="preserve"> </v>
      </c>
      <c r="BE111" s="484"/>
      <c r="BF111" s="492">
        <f>ROUND(AN111*'O3'!BE111,2)</f>
        <v>0</v>
      </c>
      <c r="BG111" s="492">
        <f>ROUND(AT111*'O3'!BE111,2)</f>
        <v>0</v>
      </c>
      <c r="BH111" s="484">
        <f t="shared" si="63"/>
        <v>0</v>
      </c>
      <c r="BI111" s="484">
        <f>BM111-IF('O3'!BS111&lt;&gt;0,IF('O3'!BS111="C",BA111,0),ROUND(BA111*$BM$11,2))</f>
        <v>0</v>
      </c>
      <c r="BJ111" s="484">
        <f>BN111-IF('O3'!BS111="CF",BA111,0)</f>
        <v>0</v>
      </c>
      <c r="BK111" s="484">
        <f>BO111-IF('O3'!BS111="F",BA111,0)</f>
        <v>0</v>
      </c>
      <c r="BL111" s="484">
        <f t="shared" si="67"/>
        <v>0</v>
      </c>
      <c r="BM111" s="484">
        <f>IF('O3'!BS111&lt;&gt;0,IF('O3'!BS111="C",BG111,0),ROUND(BG111*$BM$11,2))</f>
        <v>0</v>
      </c>
      <c r="BN111" s="484">
        <f>IF('O3'!BS111="CF",BG111,0)</f>
        <v>0</v>
      </c>
      <c r="BO111" s="484">
        <f>IF('O3'!BS111="F",BG111,0)</f>
        <v>0</v>
      </c>
      <c r="BP111" s="571">
        <v>100</v>
      </c>
      <c r="BQ111" s="573"/>
      <c r="BR111" s="560"/>
      <c r="BS111" s="561">
        <f t="shared" si="64"/>
        <v>0</v>
      </c>
      <c r="BT111" s="561">
        <f t="shared" si="108"/>
        <v>0</v>
      </c>
      <c r="BU111" s="561">
        <f t="shared" si="108"/>
        <v>0</v>
      </c>
      <c r="BV111" s="561">
        <f t="shared" si="108"/>
        <v>0</v>
      </c>
      <c r="BW111" s="561">
        <f t="shared" si="108"/>
        <v>0</v>
      </c>
      <c r="BX111" s="561">
        <f t="shared" si="108"/>
        <v>0</v>
      </c>
      <c r="BY111" s="561">
        <f t="shared" si="108"/>
        <v>0</v>
      </c>
      <c r="BZ111" s="561">
        <f t="shared" si="108"/>
        <v>0</v>
      </c>
      <c r="CA111" s="561">
        <f t="shared" si="108"/>
        <v>0</v>
      </c>
      <c r="CB111" s="561">
        <f t="shared" si="108"/>
        <v>0</v>
      </c>
      <c r="CC111" s="561">
        <f t="shared" si="108"/>
        <v>0</v>
      </c>
      <c r="CD111" s="561">
        <f t="shared" si="108"/>
        <v>0</v>
      </c>
      <c r="CE111" s="561">
        <f t="shared" si="108"/>
        <v>0</v>
      </c>
      <c r="CF111" s="561">
        <f t="shared" si="108"/>
        <v>0</v>
      </c>
      <c r="CG111" s="561">
        <f t="shared" si="108"/>
        <v>0</v>
      </c>
      <c r="CH111" s="561">
        <f t="shared" si="108"/>
        <v>0</v>
      </c>
      <c r="CI111" s="561">
        <f t="shared" si="108"/>
        <v>0</v>
      </c>
      <c r="CJ111" s="561">
        <f t="shared" si="108"/>
        <v>0</v>
      </c>
      <c r="CK111" s="561">
        <f t="shared" si="108"/>
        <v>0</v>
      </c>
      <c r="CL111" s="561">
        <f t="shared" si="108"/>
        <v>0</v>
      </c>
      <c r="CM111" s="561">
        <f t="shared" si="108"/>
        <v>0</v>
      </c>
      <c r="CN111" s="561">
        <f t="shared" si="108"/>
        <v>0</v>
      </c>
      <c r="CO111" s="561">
        <f t="shared" si="108"/>
        <v>0</v>
      </c>
      <c r="CP111" s="561">
        <f t="shared" si="108"/>
        <v>0</v>
      </c>
      <c r="CQ111" s="561">
        <f t="shared" si="108"/>
        <v>0</v>
      </c>
      <c r="CR111" s="561">
        <f t="shared" si="108"/>
        <v>0</v>
      </c>
      <c r="CS111" s="561">
        <f t="shared" si="108"/>
        <v>0</v>
      </c>
      <c r="CT111" s="561">
        <f t="shared" si="108"/>
        <v>0</v>
      </c>
      <c r="CU111" s="561">
        <f t="shared" si="108"/>
        <v>0</v>
      </c>
      <c r="CV111" s="561">
        <f t="shared" si="108"/>
        <v>0</v>
      </c>
      <c r="CW111" s="561">
        <f t="shared" si="108"/>
        <v>0</v>
      </c>
      <c r="CX111" s="561">
        <f t="shared" si="108"/>
        <v>0</v>
      </c>
      <c r="CY111" s="561">
        <f t="shared" si="108"/>
        <v>0</v>
      </c>
      <c r="CZ111" s="561">
        <f t="shared" si="108"/>
        <v>0</v>
      </c>
      <c r="DA111" s="561">
        <f t="shared" si="108"/>
        <v>0</v>
      </c>
      <c r="DC111" s="562">
        <f t="shared" si="69"/>
        <v>0</v>
      </c>
      <c r="DD111" s="562">
        <f t="shared" si="96"/>
        <v>0</v>
      </c>
      <c r="DE111" s="562">
        <f t="shared" si="97"/>
        <v>0</v>
      </c>
      <c r="DF111" s="562">
        <f t="shared" si="98"/>
        <v>0</v>
      </c>
      <c r="DG111" s="562">
        <f t="shared" si="99"/>
        <v>0</v>
      </c>
      <c r="DH111" s="562">
        <f t="shared" si="100"/>
        <v>0</v>
      </c>
      <c r="DI111" s="562">
        <f t="shared" si="101"/>
        <v>0</v>
      </c>
      <c r="DJ111" s="562">
        <f t="shared" si="102"/>
        <v>0</v>
      </c>
      <c r="DK111" s="562">
        <f t="shared" si="103"/>
        <v>0</v>
      </c>
      <c r="DL111" s="562">
        <f t="shared" si="104"/>
        <v>0</v>
      </c>
      <c r="DM111" s="562">
        <f t="shared" si="105"/>
        <v>0</v>
      </c>
      <c r="DN111" s="562">
        <f t="shared" si="71"/>
        <v>0</v>
      </c>
      <c r="DO111" s="562">
        <f t="shared" si="72"/>
        <v>0</v>
      </c>
      <c r="DP111" s="562">
        <f t="shared" si="73"/>
        <v>0</v>
      </c>
      <c r="DQ111" s="562">
        <f t="shared" si="74"/>
        <v>0</v>
      </c>
      <c r="DR111" s="562">
        <f t="shared" si="75"/>
        <v>0</v>
      </c>
      <c r="DS111" s="562">
        <f t="shared" si="76"/>
        <v>0</v>
      </c>
      <c r="DT111" s="562">
        <f t="shared" si="77"/>
        <v>0</v>
      </c>
      <c r="DU111" s="562">
        <f t="shared" si="78"/>
        <v>0</v>
      </c>
      <c r="DV111" s="562">
        <f t="shared" si="79"/>
        <v>0</v>
      </c>
      <c r="DW111" s="562">
        <f t="shared" si="80"/>
        <v>0</v>
      </c>
      <c r="DX111" s="562">
        <f t="shared" si="81"/>
        <v>0</v>
      </c>
      <c r="DY111" s="562">
        <f t="shared" si="82"/>
        <v>0</v>
      </c>
      <c r="DZ111" s="562">
        <f t="shared" si="83"/>
        <v>0</v>
      </c>
      <c r="EA111" s="562">
        <f t="shared" si="84"/>
        <v>0</v>
      </c>
      <c r="EB111" s="562">
        <f t="shared" si="85"/>
        <v>0</v>
      </c>
      <c r="EC111" s="562">
        <f t="shared" si="86"/>
        <v>0</v>
      </c>
      <c r="ED111" s="562">
        <f t="shared" si="87"/>
        <v>0</v>
      </c>
      <c r="EE111" s="562">
        <f t="shared" si="88"/>
        <v>0</v>
      </c>
      <c r="EF111" s="562">
        <f t="shared" si="89"/>
        <v>0</v>
      </c>
      <c r="EG111" s="562">
        <f t="shared" si="90"/>
        <v>0</v>
      </c>
      <c r="EH111" s="562">
        <f t="shared" si="91"/>
        <v>0</v>
      </c>
      <c r="EI111" s="562">
        <f t="shared" si="92"/>
        <v>0</v>
      </c>
      <c r="EJ111" s="562">
        <f t="shared" si="93"/>
        <v>0</v>
      </c>
      <c r="EK111" s="562">
        <f t="shared" si="94"/>
        <v>0</v>
      </c>
      <c r="EL111" s="562">
        <f t="shared" si="95"/>
        <v>0</v>
      </c>
    </row>
    <row r="112" spans="2:142" ht="9.9499999999999993" customHeight="1">
      <c r="B112" s="750">
        <f>'O3'!B112</f>
        <v>0</v>
      </c>
      <c r="C112" s="751"/>
      <c r="D112" s="751"/>
      <c r="E112" s="751"/>
      <c r="F112" s="751"/>
      <c r="G112" s="872">
        <f>'O3'!G112</f>
        <v>0</v>
      </c>
      <c r="H112" s="872"/>
      <c r="I112" s="872"/>
      <c r="J112" s="872"/>
      <c r="K112" s="872"/>
      <c r="L112" s="872"/>
      <c r="M112" s="872"/>
      <c r="N112" s="872"/>
      <c r="O112" s="872"/>
      <c r="P112" s="872"/>
      <c r="Q112" s="872"/>
      <c r="R112" s="872"/>
      <c r="S112" s="872"/>
      <c r="T112" s="872"/>
      <c r="U112" s="872"/>
      <c r="V112" s="872"/>
      <c r="W112" s="872"/>
      <c r="X112" s="872"/>
      <c r="Y112" s="872"/>
      <c r="Z112" s="872"/>
      <c r="AA112" s="872"/>
      <c r="AB112" s="872"/>
      <c r="AC112" s="755">
        <f>'O3'!AC112</f>
        <v>0</v>
      </c>
      <c r="AD112" s="755"/>
      <c r="AE112" s="755"/>
      <c r="AF112" s="755"/>
      <c r="AG112" s="755"/>
      <c r="AH112" s="895">
        <f>'O3'!AZ112</f>
        <v>0</v>
      </c>
      <c r="AI112" s="895"/>
      <c r="AJ112" s="895"/>
      <c r="AK112" s="895"/>
      <c r="AL112" s="895"/>
      <c r="AM112" s="895"/>
      <c r="AN112" s="782">
        <f t="shared" si="59"/>
        <v>0</v>
      </c>
      <c r="AO112" s="782"/>
      <c r="AP112" s="782"/>
      <c r="AQ112" s="782"/>
      <c r="AR112" s="782"/>
      <c r="AS112" s="782"/>
      <c r="AT112" s="782">
        <f t="shared" si="60"/>
        <v>0</v>
      </c>
      <c r="AU112" s="782"/>
      <c r="AV112" s="782"/>
      <c r="AW112" s="782"/>
      <c r="AX112" s="782"/>
      <c r="AY112" s="881"/>
      <c r="AZ112" s="13"/>
      <c r="BA112" s="492">
        <f t="shared" si="65"/>
        <v>0</v>
      </c>
      <c r="BB112" s="492">
        <f t="shared" si="66"/>
        <v>2</v>
      </c>
      <c r="BC112" s="492" t="str">
        <f t="shared" si="61"/>
        <v/>
      </c>
      <c r="BD112" s="492" t="str">
        <f t="shared" si="62"/>
        <v xml:space="preserve"> </v>
      </c>
      <c r="BE112" s="484"/>
      <c r="BF112" s="492">
        <f>ROUND(AN112*'O3'!BE112,2)</f>
        <v>0</v>
      </c>
      <c r="BG112" s="492">
        <f>ROUND(AT112*'O3'!BE112,2)</f>
        <v>0</v>
      </c>
      <c r="BH112" s="484">
        <f t="shared" si="63"/>
        <v>0</v>
      </c>
      <c r="BI112" s="484">
        <f>BM112-IF('O3'!BS112&lt;&gt;0,IF('O3'!BS112="C",BA112,0),ROUND(BA112*$BM$11,2))</f>
        <v>0</v>
      </c>
      <c r="BJ112" s="484">
        <f>BN112-IF('O3'!BS112="CF",BA112,0)</f>
        <v>0</v>
      </c>
      <c r="BK112" s="484">
        <f>BO112-IF('O3'!BS112="F",BA112,0)</f>
        <v>0</v>
      </c>
      <c r="BL112" s="484">
        <f t="shared" si="67"/>
        <v>0</v>
      </c>
      <c r="BM112" s="484">
        <f>IF('O3'!BS112&lt;&gt;0,IF('O3'!BS112="C",BG112,0),ROUND(BG112*$BM$11,2))</f>
        <v>0</v>
      </c>
      <c r="BN112" s="484">
        <f>IF('O3'!BS112="CF",BG112,0)</f>
        <v>0</v>
      </c>
      <c r="BO112" s="484">
        <f>IF('O3'!BS112="F",BG112,0)</f>
        <v>0</v>
      </c>
      <c r="BP112" s="572">
        <v>101</v>
      </c>
      <c r="BQ112" s="573"/>
      <c r="BR112" s="560"/>
      <c r="BS112" s="561">
        <f t="shared" si="64"/>
        <v>0</v>
      </c>
      <c r="BT112" s="561">
        <f t="shared" si="108"/>
        <v>0</v>
      </c>
      <c r="BU112" s="561">
        <f t="shared" si="108"/>
        <v>0</v>
      </c>
      <c r="BV112" s="561">
        <f t="shared" si="108"/>
        <v>0</v>
      </c>
      <c r="BW112" s="561">
        <f t="shared" si="108"/>
        <v>0</v>
      </c>
      <c r="BX112" s="561">
        <f t="shared" si="108"/>
        <v>0</v>
      </c>
      <c r="BY112" s="561">
        <f t="shared" si="108"/>
        <v>0</v>
      </c>
      <c r="BZ112" s="561">
        <f t="shared" si="108"/>
        <v>0</v>
      </c>
      <c r="CA112" s="561">
        <f t="shared" si="108"/>
        <v>0</v>
      </c>
      <c r="CB112" s="561">
        <f t="shared" si="108"/>
        <v>0</v>
      </c>
      <c r="CC112" s="561">
        <f t="shared" si="108"/>
        <v>0</v>
      </c>
      <c r="CD112" s="561">
        <f t="shared" si="108"/>
        <v>0</v>
      </c>
      <c r="CE112" s="561">
        <f t="shared" si="108"/>
        <v>0</v>
      </c>
      <c r="CF112" s="561">
        <f t="shared" si="108"/>
        <v>0</v>
      </c>
      <c r="CG112" s="561">
        <f t="shared" si="108"/>
        <v>0</v>
      </c>
      <c r="CH112" s="561">
        <f t="shared" si="108"/>
        <v>0</v>
      </c>
      <c r="CI112" s="561">
        <f t="shared" si="108"/>
        <v>0</v>
      </c>
      <c r="CJ112" s="561">
        <f t="shared" si="108"/>
        <v>0</v>
      </c>
      <c r="CK112" s="561">
        <f t="shared" si="108"/>
        <v>0</v>
      </c>
      <c r="CL112" s="561">
        <f t="shared" si="108"/>
        <v>0</v>
      </c>
      <c r="CM112" s="561">
        <f t="shared" si="108"/>
        <v>0</v>
      </c>
      <c r="CN112" s="561">
        <f t="shared" si="108"/>
        <v>0</v>
      </c>
      <c r="CO112" s="561">
        <f t="shared" si="108"/>
        <v>0</v>
      </c>
      <c r="CP112" s="561">
        <f t="shared" si="108"/>
        <v>0</v>
      </c>
      <c r="CQ112" s="561">
        <f t="shared" si="108"/>
        <v>0</v>
      </c>
      <c r="CR112" s="561">
        <f t="shared" si="108"/>
        <v>0</v>
      </c>
      <c r="CS112" s="561">
        <f t="shared" si="108"/>
        <v>0</v>
      </c>
      <c r="CT112" s="561">
        <f t="shared" si="108"/>
        <v>0</v>
      </c>
      <c r="CU112" s="561">
        <f t="shared" si="108"/>
        <v>0</v>
      </c>
      <c r="CV112" s="561">
        <f t="shared" si="108"/>
        <v>0</v>
      </c>
      <c r="CW112" s="561">
        <f t="shared" si="108"/>
        <v>0</v>
      </c>
      <c r="CX112" s="561">
        <f t="shared" si="108"/>
        <v>0</v>
      </c>
      <c r="CY112" s="561">
        <f t="shared" si="108"/>
        <v>0</v>
      </c>
      <c r="CZ112" s="561">
        <f t="shared" si="108"/>
        <v>0</v>
      </c>
      <c r="DA112" s="561">
        <f t="shared" si="108"/>
        <v>0</v>
      </c>
      <c r="DC112" s="562">
        <f t="shared" si="69"/>
        <v>0</v>
      </c>
      <c r="DD112" s="562">
        <f t="shared" si="96"/>
        <v>0</v>
      </c>
      <c r="DE112" s="562">
        <f t="shared" si="97"/>
        <v>0</v>
      </c>
      <c r="DF112" s="562">
        <f t="shared" si="98"/>
        <v>0</v>
      </c>
      <c r="DG112" s="562">
        <f t="shared" si="99"/>
        <v>0</v>
      </c>
      <c r="DH112" s="562">
        <f t="shared" si="100"/>
        <v>0</v>
      </c>
      <c r="DI112" s="562">
        <f t="shared" si="101"/>
        <v>0</v>
      </c>
      <c r="DJ112" s="562">
        <f t="shared" si="102"/>
        <v>0</v>
      </c>
      <c r="DK112" s="562">
        <f t="shared" si="103"/>
        <v>0</v>
      </c>
      <c r="DL112" s="562">
        <f t="shared" si="104"/>
        <v>0</v>
      </c>
      <c r="DM112" s="562">
        <f t="shared" si="105"/>
        <v>0</v>
      </c>
      <c r="DN112" s="562">
        <f t="shared" si="71"/>
        <v>0</v>
      </c>
      <c r="DO112" s="562">
        <f t="shared" si="72"/>
        <v>0</v>
      </c>
      <c r="DP112" s="562">
        <f t="shared" si="73"/>
        <v>0</v>
      </c>
      <c r="DQ112" s="562">
        <f t="shared" si="74"/>
        <v>0</v>
      </c>
      <c r="DR112" s="562">
        <f t="shared" si="75"/>
        <v>0</v>
      </c>
      <c r="DS112" s="562">
        <f t="shared" si="76"/>
        <v>0</v>
      </c>
      <c r="DT112" s="562">
        <f t="shared" si="77"/>
        <v>0</v>
      </c>
      <c r="DU112" s="562">
        <f t="shared" si="78"/>
        <v>0</v>
      </c>
      <c r="DV112" s="562">
        <f t="shared" si="79"/>
        <v>0</v>
      </c>
      <c r="DW112" s="562">
        <f t="shared" si="80"/>
        <v>0</v>
      </c>
      <c r="DX112" s="562">
        <f t="shared" si="81"/>
        <v>0</v>
      </c>
      <c r="DY112" s="562">
        <f t="shared" si="82"/>
        <v>0</v>
      </c>
      <c r="DZ112" s="562">
        <f t="shared" si="83"/>
        <v>0</v>
      </c>
      <c r="EA112" s="562">
        <f t="shared" si="84"/>
        <v>0</v>
      </c>
      <c r="EB112" s="562">
        <f t="shared" si="85"/>
        <v>0</v>
      </c>
      <c r="EC112" s="562">
        <f t="shared" si="86"/>
        <v>0</v>
      </c>
      <c r="ED112" s="562">
        <f t="shared" si="87"/>
        <v>0</v>
      </c>
      <c r="EE112" s="562">
        <f t="shared" si="88"/>
        <v>0</v>
      </c>
      <c r="EF112" s="562">
        <f t="shared" si="89"/>
        <v>0</v>
      </c>
      <c r="EG112" s="562">
        <f t="shared" si="90"/>
        <v>0</v>
      </c>
      <c r="EH112" s="562">
        <f t="shared" si="91"/>
        <v>0</v>
      </c>
      <c r="EI112" s="562">
        <f t="shared" si="92"/>
        <v>0</v>
      </c>
      <c r="EJ112" s="562">
        <f t="shared" si="93"/>
        <v>0</v>
      </c>
      <c r="EK112" s="562">
        <f t="shared" si="94"/>
        <v>0</v>
      </c>
      <c r="EL112" s="562">
        <f t="shared" si="95"/>
        <v>0</v>
      </c>
    </row>
    <row r="113" spans="2:142" ht="9.9499999999999993" customHeight="1">
      <c r="B113" s="750">
        <f>'O3'!B113</f>
        <v>0</v>
      </c>
      <c r="C113" s="751"/>
      <c r="D113" s="751"/>
      <c r="E113" s="751"/>
      <c r="F113" s="751"/>
      <c r="G113" s="872">
        <f>'O3'!G113</f>
        <v>0</v>
      </c>
      <c r="H113" s="872"/>
      <c r="I113" s="872"/>
      <c r="J113" s="872"/>
      <c r="K113" s="872"/>
      <c r="L113" s="872"/>
      <c r="M113" s="872"/>
      <c r="N113" s="872"/>
      <c r="O113" s="872"/>
      <c r="P113" s="872"/>
      <c r="Q113" s="872"/>
      <c r="R113" s="872"/>
      <c r="S113" s="872"/>
      <c r="T113" s="872"/>
      <c r="U113" s="872"/>
      <c r="V113" s="872"/>
      <c r="W113" s="872"/>
      <c r="X113" s="872"/>
      <c r="Y113" s="872"/>
      <c r="Z113" s="872"/>
      <c r="AA113" s="872"/>
      <c r="AB113" s="872"/>
      <c r="AC113" s="755">
        <f>'O3'!AC113</f>
        <v>0</v>
      </c>
      <c r="AD113" s="755"/>
      <c r="AE113" s="755"/>
      <c r="AF113" s="755"/>
      <c r="AG113" s="755"/>
      <c r="AH113" s="895">
        <f>'O3'!AZ113</f>
        <v>0</v>
      </c>
      <c r="AI113" s="895"/>
      <c r="AJ113" s="895"/>
      <c r="AK113" s="895"/>
      <c r="AL113" s="895"/>
      <c r="AM113" s="895"/>
      <c r="AN113" s="782">
        <f t="shared" si="59"/>
        <v>0</v>
      </c>
      <c r="AO113" s="782"/>
      <c r="AP113" s="782"/>
      <c r="AQ113" s="782"/>
      <c r="AR113" s="782"/>
      <c r="AS113" s="782"/>
      <c r="AT113" s="782">
        <f t="shared" si="60"/>
        <v>0</v>
      </c>
      <c r="AU113" s="782"/>
      <c r="AV113" s="782"/>
      <c r="AW113" s="782"/>
      <c r="AX113" s="782"/>
      <c r="AY113" s="881"/>
      <c r="AZ113" s="13"/>
      <c r="BA113" s="492">
        <f t="shared" si="65"/>
        <v>0</v>
      </c>
      <c r="BB113" s="492">
        <f t="shared" si="66"/>
        <v>2</v>
      </c>
      <c r="BC113" s="492" t="str">
        <f t="shared" si="61"/>
        <v/>
      </c>
      <c r="BD113" s="492" t="str">
        <f t="shared" si="62"/>
        <v xml:space="preserve"> </v>
      </c>
      <c r="BE113" s="484"/>
      <c r="BF113" s="492">
        <f>ROUND(AN113*'O3'!BE113,2)</f>
        <v>0</v>
      </c>
      <c r="BG113" s="492">
        <f>ROUND(AT113*'O3'!BE113,2)</f>
        <v>0</v>
      </c>
      <c r="BH113" s="484">
        <f t="shared" si="63"/>
        <v>0</v>
      </c>
      <c r="BI113" s="484">
        <f>BM113-IF('O3'!BS113&lt;&gt;0,IF('O3'!BS113="C",BA113,0),ROUND(BA113*$BM$11,2))</f>
        <v>0</v>
      </c>
      <c r="BJ113" s="484">
        <f>BN113-IF('O3'!BS113="CF",BA113,0)</f>
        <v>0</v>
      </c>
      <c r="BK113" s="484">
        <f>BO113-IF('O3'!BS113="F",BA113,0)</f>
        <v>0</v>
      </c>
      <c r="BL113" s="484">
        <f t="shared" si="67"/>
        <v>0</v>
      </c>
      <c r="BM113" s="484">
        <f>IF('O3'!BS113&lt;&gt;0,IF('O3'!BS113="C",BG113,0),ROUND(BG113*$BM$11,2))</f>
        <v>0</v>
      </c>
      <c r="BN113" s="484">
        <f>IF('O3'!BS113="CF",BG113,0)</f>
        <v>0</v>
      </c>
      <c r="BO113" s="484">
        <f>IF('O3'!BS113="F",BG113,0)</f>
        <v>0</v>
      </c>
      <c r="BP113" s="571">
        <v>102</v>
      </c>
      <c r="BQ113" s="573"/>
      <c r="BR113" s="560"/>
      <c r="BS113" s="561">
        <f t="shared" si="64"/>
        <v>0</v>
      </c>
      <c r="BT113" s="561">
        <f t="shared" si="108"/>
        <v>0</v>
      </c>
      <c r="BU113" s="561">
        <f t="shared" si="108"/>
        <v>0</v>
      </c>
      <c r="BV113" s="561">
        <f t="shared" si="108"/>
        <v>0</v>
      </c>
      <c r="BW113" s="561">
        <f t="shared" si="108"/>
        <v>0</v>
      </c>
      <c r="BX113" s="561">
        <f t="shared" si="108"/>
        <v>0</v>
      </c>
      <c r="BY113" s="561">
        <f t="shared" si="108"/>
        <v>0</v>
      </c>
      <c r="BZ113" s="561">
        <f t="shared" si="108"/>
        <v>0</v>
      </c>
      <c r="CA113" s="561">
        <f t="shared" si="108"/>
        <v>0</v>
      </c>
      <c r="CB113" s="561">
        <f t="shared" si="108"/>
        <v>0</v>
      </c>
      <c r="CC113" s="561">
        <f t="shared" si="108"/>
        <v>0</v>
      </c>
      <c r="CD113" s="561">
        <f t="shared" si="108"/>
        <v>0</v>
      </c>
      <c r="CE113" s="561">
        <f t="shared" si="108"/>
        <v>0</v>
      </c>
      <c r="CF113" s="561">
        <f t="shared" si="108"/>
        <v>0</v>
      </c>
      <c r="CG113" s="561">
        <f t="shared" ref="BT113:DA120" si="109">CF113</f>
        <v>0</v>
      </c>
      <c r="CH113" s="561">
        <f t="shared" si="109"/>
        <v>0</v>
      </c>
      <c r="CI113" s="561">
        <f t="shared" si="109"/>
        <v>0</v>
      </c>
      <c r="CJ113" s="561">
        <f t="shared" si="109"/>
        <v>0</v>
      </c>
      <c r="CK113" s="561">
        <f t="shared" si="109"/>
        <v>0</v>
      </c>
      <c r="CL113" s="561">
        <f t="shared" si="109"/>
        <v>0</v>
      </c>
      <c r="CM113" s="561">
        <f t="shared" si="109"/>
        <v>0</v>
      </c>
      <c r="CN113" s="561">
        <f t="shared" si="109"/>
        <v>0</v>
      </c>
      <c r="CO113" s="561">
        <f t="shared" si="109"/>
        <v>0</v>
      </c>
      <c r="CP113" s="561">
        <f t="shared" si="109"/>
        <v>0</v>
      </c>
      <c r="CQ113" s="561">
        <f t="shared" si="109"/>
        <v>0</v>
      </c>
      <c r="CR113" s="561">
        <f t="shared" si="109"/>
        <v>0</v>
      </c>
      <c r="CS113" s="561">
        <f t="shared" si="109"/>
        <v>0</v>
      </c>
      <c r="CT113" s="561">
        <f t="shared" si="109"/>
        <v>0</v>
      </c>
      <c r="CU113" s="561">
        <f t="shared" si="109"/>
        <v>0</v>
      </c>
      <c r="CV113" s="561">
        <f t="shared" si="109"/>
        <v>0</v>
      </c>
      <c r="CW113" s="561">
        <f t="shared" si="109"/>
        <v>0</v>
      </c>
      <c r="CX113" s="561">
        <f t="shared" si="109"/>
        <v>0</v>
      </c>
      <c r="CY113" s="561">
        <f t="shared" si="109"/>
        <v>0</v>
      </c>
      <c r="CZ113" s="561">
        <f t="shared" si="109"/>
        <v>0</v>
      </c>
      <c r="DA113" s="561">
        <f t="shared" si="109"/>
        <v>0</v>
      </c>
      <c r="DC113" s="562">
        <f t="shared" si="69"/>
        <v>0</v>
      </c>
      <c r="DD113" s="562">
        <f t="shared" si="96"/>
        <v>0</v>
      </c>
      <c r="DE113" s="562">
        <f t="shared" si="97"/>
        <v>0</v>
      </c>
      <c r="DF113" s="562">
        <f t="shared" si="98"/>
        <v>0</v>
      </c>
      <c r="DG113" s="562">
        <f t="shared" si="99"/>
        <v>0</v>
      </c>
      <c r="DH113" s="562">
        <f t="shared" si="100"/>
        <v>0</v>
      </c>
      <c r="DI113" s="562">
        <f t="shared" si="101"/>
        <v>0</v>
      </c>
      <c r="DJ113" s="562">
        <f t="shared" si="102"/>
        <v>0</v>
      </c>
      <c r="DK113" s="562">
        <f t="shared" si="103"/>
        <v>0</v>
      </c>
      <c r="DL113" s="562">
        <f t="shared" si="104"/>
        <v>0</v>
      </c>
      <c r="DM113" s="562">
        <f t="shared" si="105"/>
        <v>0</v>
      </c>
      <c r="DN113" s="562">
        <f t="shared" si="71"/>
        <v>0</v>
      </c>
      <c r="DO113" s="562">
        <f t="shared" si="72"/>
        <v>0</v>
      </c>
      <c r="DP113" s="562">
        <f t="shared" si="73"/>
        <v>0</v>
      </c>
      <c r="DQ113" s="562">
        <f t="shared" si="74"/>
        <v>0</v>
      </c>
      <c r="DR113" s="562">
        <f t="shared" si="75"/>
        <v>0</v>
      </c>
      <c r="DS113" s="562">
        <f t="shared" si="76"/>
        <v>0</v>
      </c>
      <c r="DT113" s="562">
        <f t="shared" si="77"/>
        <v>0</v>
      </c>
      <c r="DU113" s="562">
        <f t="shared" si="78"/>
        <v>0</v>
      </c>
      <c r="DV113" s="562">
        <f t="shared" si="79"/>
        <v>0</v>
      </c>
      <c r="DW113" s="562">
        <f t="shared" si="80"/>
        <v>0</v>
      </c>
      <c r="DX113" s="562">
        <f t="shared" si="81"/>
        <v>0</v>
      </c>
      <c r="DY113" s="562">
        <f t="shared" si="82"/>
        <v>0</v>
      </c>
      <c r="DZ113" s="562">
        <f t="shared" si="83"/>
        <v>0</v>
      </c>
      <c r="EA113" s="562">
        <f t="shared" si="84"/>
        <v>0</v>
      </c>
      <c r="EB113" s="562">
        <f t="shared" si="85"/>
        <v>0</v>
      </c>
      <c r="EC113" s="562">
        <f t="shared" si="86"/>
        <v>0</v>
      </c>
      <c r="ED113" s="562">
        <f t="shared" si="87"/>
        <v>0</v>
      </c>
      <c r="EE113" s="562">
        <f t="shared" si="88"/>
        <v>0</v>
      </c>
      <c r="EF113" s="562">
        <f t="shared" si="89"/>
        <v>0</v>
      </c>
      <c r="EG113" s="562">
        <f t="shared" si="90"/>
        <v>0</v>
      </c>
      <c r="EH113" s="562">
        <f t="shared" si="91"/>
        <v>0</v>
      </c>
      <c r="EI113" s="562">
        <f t="shared" si="92"/>
        <v>0</v>
      </c>
      <c r="EJ113" s="562">
        <f t="shared" si="93"/>
        <v>0</v>
      </c>
      <c r="EK113" s="562">
        <f t="shared" si="94"/>
        <v>0</v>
      </c>
      <c r="EL113" s="562">
        <f t="shared" si="95"/>
        <v>0</v>
      </c>
    </row>
    <row r="114" spans="2:142" ht="9.9499999999999993" customHeight="1">
      <c r="B114" s="750">
        <f>'O3'!B114</f>
        <v>0</v>
      </c>
      <c r="C114" s="751"/>
      <c r="D114" s="751"/>
      <c r="E114" s="751"/>
      <c r="F114" s="751"/>
      <c r="G114" s="872">
        <f>'O3'!G114</f>
        <v>0</v>
      </c>
      <c r="H114" s="872"/>
      <c r="I114" s="872"/>
      <c r="J114" s="872"/>
      <c r="K114" s="872"/>
      <c r="L114" s="872"/>
      <c r="M114" s="872"/>
      <c r="N114" s="872"/>
      <c r="O114" s="872"/>
      <c r="P114" s="872"/>
      <c r="Q114" s="872"/>
      <c r="R114" s="872"/>
      <c r="S114" s="872"/>
      <c r="T114" s="872"/>
      <c r="U114" s="872"/>
      <c r="V114" s="872"/>
      <c r="W114" s="872"/>
      <c r="X114" s="872"/>
      <c r="Y114" s="872"/>
      <c r="Z114" s="872"/>
      <c r="AA114" s="872"/>
      <c r="AB114" s="872"/>
      <c r="AC114" s="755">
        <f>'O3'!AC114</f>
        <v>0</v>
      </c>
      <c r="AD114" s="755"/>
      <c r="AE114" s="755"/>
      <c r="AF114" s="755"/>
      <c r="AG114" s="755"/>
      <c r="AH114" s="895">
        <f>'O3'!AZ114</f>
        <v>0</v>
      </c>
      <c r="AI114" s="895"/>
      <c r="AJ114" s="895"/>
      <c r="AK114" s="895"/>
      <c r="AL114" s="895"/>
      <c r="AM114" s="895"/>
      <c r="AN114" s="782">
        <f t="shared" si="59"/>
        <v>0</v>
      </c>
      <c r="AO114" s="782"/>
      <c r="AP114" s="782"/>
      <c r="AQ114" s="782"/>
      <c r="AR114" s="782"/>
      <c r="AS114" s="782"/>
      <c r="AT114" s="782">
        <f t="shared" si="60"/>
        <v>0</v>
      </c>
      <c r="AU114" s="782"/>
      <c r="AV114" s="782"/>
      <c r="AW114" s="782"/>
      <c r="AX114" s="782"/>
      <c r="AY114" s="881"/>
      <c r="AZ114" s="13"/>
      <c r="BA114" s="492">
        <f t="shared" si="65"/>
        <v>0</v>
      </c>
      <c r="BB114" s="492">
        <f t="shared" si="66"/>
        <v>2</v>
      </c>
      <c r="BC114" s="492" t="str">
        <f t="shared" si="61"/>
        <v/>
      </c>
      <c r="BD114" s="492" t="str">
        <f t="shared" si="62"/>
        <v xml:space="preserve"> </v>
      </c>
      <c r="BE114" s="484"/>
      <c r="BF114" s="492">
        <f>ROUND(AN114*'O3'!BE114,2)</f>
        <v>0</v>
      </c>
      <c r="BG114" s="492">
        <f>ROUND(AT114*'O3'!BE114,2)</f>
        <v>0</v>
      </c>
      <c r="BH114" s="484">
        <f t="shared" si="63"/>
        <v>0</v>
      </c>
      <c r="BI114" s="484">
        <f>BM114-IF('O3'!BS114&lt;&gt;0,IF('O3'!BS114="C",BA114,0),ROUND(BA114*$BM$11,2))</f>
        <v>0</v>
      </c>
      <c r="BJ114" s="484">
        <f>BN114-IF('O3'!BS114="CF",BA114,0)</f>
        <v>0</v>
      </c>
      <c r="BK114" s="484">
        <f>BO114-IF('O3'!BS114="F",BA114,0)</f>
        <v>0</v>
      </c>
      <c r="BL114" s="484">
        <f t="shared" si="67"/>
        <v>0</v>
      </c>
      <c r="BM114" s="484">
        <f>IF('O3'!BS114&lt;&gt;0,IF('O3'!BS114="C",BG114,0),ROUND(BG114*$BM$11,2))</f>
        <v>0</v>
      </c>
      <c r="BN114" s="484">
        <f>IF('O3'!BS114="CF",BG114,0)</f>
        <v>0</v>
      </c>
      <c r="BO114" s="484">
        <f>IF('O3'!BS114="F",BG114,0)</f>
        <v>0</v>
      </c>
      <c r="BP114" s="572">
        <v>103</v>
      </c>
      <c r="BQ114" s="573"/>
      <c r="BR114" s="560"/>
      <c r="BS114" s="561">
        <f t="shared" si="64"/>
        <v>0</v>
      </c>
      <c r="BT114" s="561">
        <f t="shared" si="109"/>
        <v>0</v>
      </c>
      <c r="BU114" s="561">
        <f t="shared" si="109"/>
        <v>0</v>
      </c>
      <c r="BV114" s="561">
        <f t="shared" si="109"/>
        <v>0</v>
      </c>
      <c r="BW114" s="561">
        <f t="shared" si="109"/>
        <v>0</v>
      </c>
      <c r="BX114" s="561">
        <f t="shared" si="109"/>
        <v>0</v>
      </c>
      <c r="BY114" s="561">
        <f t="shared" si="109"/>
        <v>0</v>
      </c>
      <c r="BZ114" s="561">
        <f t="shared" si="109"/>
        <v>0</v>
      </c>
      <c r="CA114" s="561">
        <f t="shared" si="109"/>
        <v>0</v>
      </c>
      <c r="CB114" s="561">
        <f t="shared" si="109"/>
        <v>0</v>
      </c>
      <c r="CC114" s="561">
        <f t="shared" si="109"/>
        <v>0</v>
      </c>
      <c r="CD114" s="561">
        <f t="shared" si="109"/>
        <v>0</v>
      </c>
      <c r="CE114" s="561">
        <f t="shared" si="109"/>
        <v>0</v>
      </c>
      <c r="CF114" s="561">
        <f t="shared" si="109"/>
        <v>0</v>
      </c>
      <c r="CG114" s="561">
        <f t="shared" si="109"/>
        <v>0</v>
      </c>
      <c r="CH114" s="561">
        <f t="shared" si="109"/>
        <v>0</v>
      </c>
      <c r="CI114" s="561">
        <f t="shared" si="109"/>
        <v>0</v>
      </c>
      <c r="CJ114" s="561">
        <f t="shared" si="109"/>
        <v>0</v>
      </c>
      <c r="CK114" s="561">
        <f t="shared" si="109"/>
        <v>0</v>
      </c>
      <c r="CL114" s="561">
        <f t="shared" si="109"/>
        <v>0</v>
      </c>
      <c r="CM114" s="561">
        <f t="shared" si="109"/>
        <v>0</v>
      </c>
      <c r="CN114" s="561">
        <f t="shared" si="109"/>
        <v>0</v>
      </c>
      <c r="CO114" s="561">
        <f t="shared" si="109"/>
        <v>0</v>
      </c>
      <c r="CP114" s="561">
        <f t="shared" si="109"/>
        <v>0</v>
      </c>
      <c r="CQ114" s="561">
        <f t="shared" si="109"/>
        <v>0</v>
      </c>
      <c r="CR114" s="561">
        <f t="shared" si="109"/>
        <v>0</v>
      </c>
      <c r="CS114" s="561">
        <f t="shared" si="109"/>
        <v>0</v>
      </c>
      <c r="CT114" s="561">
        <f t="shared" si="109"/>
        <v>0</v>
      </c>
      <c r="CU114" s="561">
        <f t="shared" si="109"/>
        <v>0</v>
      </c>
      <c r="CV114" s="561">
        <f t="shared" si="109"/>
        <v>0</v>
      </c>
      <c r="CW114" s="561">
        <f t="shared" si="109"/>
        <v>0</v>
      </c>
      <c r="CX114" s="561">
        <f t="shared" si="109"/>
        <v>0</v>
      </c>
      <c r="CY114" s="561">
        <f t="shared" si="109"/>
        <v>0</v>
      </c>
      <c r="CZ114" s="561">
        <f t="shared" si="109"/>
        <v>0</v>
      </c>
      <c r="DA114" s="561">
        <f t="shared" si="109"/>
        <v>0</v>
      </c>
      <c r="DC114" s="562">
        <f t="shared" si="69"/>
        <v>0</v>
      </c>
      <c r="DD114" s="562">
        <f t="shared" si="96"/>
        <v>0</v>
      </c>
      <c r="DE114" s="562">
        <f t="shared" si="97"/>
        <v>0</v>
      </c>
      <c r="DF114" s="562">
        <f t="shared" si="98"/>
        <v>0</v>
      </c>
      <c r="DG114" s="562">
        <f t="shared" si="99"/>
        <v>0</v>
      </c>
      <c r="DH114" s="562">
        <f t="shared" si="100"/>
        <v>0</v>
      </c>
      <c r="DI114" s="562">
        <f t="shared" si="101"/>
        <v>0</v>
      </c>
      <c r="DJ114" s="562">
        <f t="shared" si="102"/>
        <v>0</v>
      </c>
      <c r="DK114" s="562">
        <f t="shared" si="103"/>
        <v>0</v>
      </c>
      <c r="DL114" s="562">
        <f t="shared" si="104"/>
        <v>0</v>
      </c>
      <c r="DM114" s="562">
        <f t="shared" si="105"/>
        <v>0</v>
      </c>
      <c r="DN114" s="562">
        <f t="shared" si="71"/>
        <v>0</v>
      </c>
      <c r="DO114" s="562">
        <f t="shared" si="72"/>
        <v>0</v>
      </c>
      <c r="DP114" s="562">
        <f t="shared" si="73"/>
        <v>0</v>
      </c>
      <c r="DQ114" s="562">
        <f t="shared" si="74"/>
        <v>0</v>
      </c>
      <c r="DR114" s="562">
        <f t="shared" si="75"/>
        <v>0</v>
      </c>
      <c r="DS114" s="562">
        <f t="shared" si="76"/>
        <v>0</v>
      </c>
      <c r="DT114" s="562">
        <f t="shared" si="77"/>
        <v>0</v>
      </c>
      <c r="DU114" s="562">
        <f t="shared" si="78"/>
        <v>0</v>
      </c>
      <c r="DV114" s="562">
        <f t="shared" si="79"/>
        <v>0</v>
      </c>
      <c r="DW114" s="562">
        <f t="shared" si="80"/>
        <v>0</v>
      </c>
      <c r="DX114" s="562">
        <f t="shared" si="81"/>
        <v>0</v>
      </c>
      <c r="DY114" s="562">
        <f t="shared" si="82"/>
        <v>0</v>
      </c>
      <c r="DZ114" s="562">
        <f t="shared" si="83"/>
        <v>0</v>
      </c>
      <c r="EA114" s="562">
        <f t="shared" si="84"/>
        <v>0</v>
      </c>
      <c r="EB114" s="562">
        <f t="shared" si="85"/>
        <v>0</v>
      </c>
      <c r="EC114" s="562">
        <f t="shared" si="86"/>
        <v>0</v>
      </c>
      <c r="ED114" s="562">
        <f t="shared" si="87"/>
        <v>0</v>
      </c>
      <c r="EE114" s="562">
        <f t="shared" si="88"/>
        <v>0</v>
      </c>
      <c r="EF114" s="562">
        <f t="shared" si="89"/>
        <v>0</v>
      </c>
      <c r="EG114" s="562">
        <f t="shared" si="90"/>
        <v>0</v>
      </c>
      <c r="EH114" s="562">
        <f t="shared" si="91"/>
        <v>0</v>
      </c>
      <c r="EI114" s="562">
        <f t="shared" si="92"/>
        <v>0</v>
      </c>
      <c r="EJ114" s="562">
        <f t="shared" si="93"/>
        <v>0</v>
      </c>
      <c r="EK114" s="562">
        <f t="shared" si="94"/>
        <v>0</v>
      </c>
      <c r="EL114" s="562">
        <f t="shared" si="95"/>
        <v>0</v>
      </c>
    </row>
    <row r="115" spans="2:142" ht="9.9499999999999993" customHeight="1">
      <c r="B115" s="750">
        <f>'O3'!B115</f>
        <v>0</v>
      </c>
      <c r="C115" s="751"/>
      <c r="D115" s="751"/>
      <c r="E115" s="751"/>
      <c r="F115" s="751"/>
      <c r="G115" s="872">
        <f>'O3'!G115</f>
        <v>0</v>
      </c>
      <c r="H115" s="872"/>
      <c r="I115" s="872"/>
      <c r="J115" s="872"/>
      <c r="K115" s="872"/>
      <c r="L115" s="872"/>
      <c r="M115" s="872"/>
      <c r="N115" s="872"/>
      <c r="O115" s="872"/>
      <c r="P115" s="872"/>
      <c r="Q115" s="872"/>
      <c r="R115" s="872"/>
      <c r="S115" s="872"/>
      <c r="T115" s="872"/>
      <c r="U115" s="872"/>
      <c r="V115" s="872"/>
      <c r="W115" s="872"/>
      <c r="X115" s="872"/>
      <c r="Y115" s="872"/>
      <c r="Z115" s="872"/>
      <c r="AA115" s="872"/>
      <c r="AB115" s="872"/>
      <c r="AC115" s="755">
        <f>'O3'!AC115</f>
        <v>0</v>
      </c>
      <c r="AD115" s="755"/>
      <c r="AE115" s="755"/>
      <c r="AF115" s="755"/>
      <c r="AG115" s="755"/>
      <c r="AH115" s="895">
        <f>'O3'!AZ115</f>
        <v>0</v>
      </c>
      <c r="AI115" s="895"/>
      <c r="AJ115" s="895"/>
      <c r="AK115" s="895"/>
      <c r="AL115" s="895"/>
      <c r="AM115" s="895"/>
      <c r="AN115" s="782">
        <f t="shared" si="59"/>
        <v>0</v>
      </c>
      <c r="AO115" s="782"/>
      <c r="AP115" s="782"/>
      <c r="AQ115" s="782"/>
      <c r="AR115" s="782"/>
      <c r="AS115" s="782"/>
      <c r="AT115" s="782">
        <f t="shared" si="60"/>
        <v>0</v>
      </c>
      <c r="AU115" s="782"/>
      <c r="AV115" s="782"/>
      <c r="AW115" s="782"/>
      <c r="AX115" s="782"/>
      <c r="AY115" s="881"/>
      <c r="AZ115" s="13"/>
      <c r="BA115" s="492">
        <f t="shared" si="65"/>
        <v>0</v>
      </c>
      <c r="BB115" s="492">
        <f t="shared" si="66"/>
        <v>2</v>
      </c>
      <c r="BC115" s="492" t="str">
        <f t="shared" si="61"/>
        <v/>
      </c>
      <c r="BD115" s="492" t="str">
        <f t="shared" si="62"/>
        <v xml:space="preserve"> </v>
      </c>
      <c r="BE115" s="484"/>
      <c r="BF115" s="492">
        <f>ROUND(AN115*'O3'!BE115,2)</f>
        <v>0</v>
      </c>
      <c r="BG115" s="492">
        <f>ROUND(AT115*'O3'!BE115,2)</f>
        <v>0</v>
      </c>
      <c r="BH115" s="484">
        <f t="shared" si="63"/>
        <v>0</v>
      </c>
      <c r="BI115" s="484">
        <f>BM115-IF('O3'!BS115&lt;&gt;0,IF('O3'!BS115="C",BA115,0),ROUND(BA115*$BM$11,2))</f>
        <v>0</v>
      </c>
      <c r="BJ115" s="484">
        <f>BN115-IF('O3'!BS115="CF",BA115,0)</f>
        <v>0</v>
      </c>
      <c r="BK115" s="484">
        <f>BO115-IF('O3'!BS115="F",BA115,0)</f>
        <v>0</v>
      </c>
      <c r="BL115" s="484">
        <f t="shared" si="67"/>
        <v>0</v>
      </c>
      <c r="BM115" s="484">
        <f>IF('O3'!BS115&lt;&gt;0,IF('O3'!BS115="C",BG115,0),ROUND(BG115*$BM$11,2))</f>
        <v>0</v>
      </c>
      <c r="BN115" s="484">
        <f>IF('O3'!BS115="CF",BG115,0)</f>
        <v>0</v>
      </c>
      <c r="BO115" s="484">
        <f>IF('O3'!BS115="F",BG115,0)</f>
        <v>0</v>
      </c>
      <c r="BP115" s="571">
        <v>104</v>
      </c>
      <c r="BQ115" s="573"/>
      <c r="BR115" s="560"/>
      <c r="BS115" s="561">
        <f t="shared" si="64"/>
        <v>0</v>
      </c>
      <c r="BT115" s="561">
        <f t="shared" si="109"/>
        <v>0</v>
      </c>
      <c r="BU115" s="561">
        <f t="shared" si="109"/>
        <v>0</v>
      </c>
      <c r="BV115" s="561">
        <f t="shared" si="109"/>
        <v>0</v>
      </c>
      <c r="BW115" s="561">
        <f t="shared" si="109"/>
        <v>0</v>
      </c>
      <c r="BX115" s="561">
        <f t="shared" si="109"/>
        <v>0</v>
      </c>
      <c r="BY115" s="561">
        <f t="shared" si="109"/>
        <v>0</v>
      </c>
      <c r="BZ115" s="561">
        <f t="shared" si="109"/>
        <v>0</v>
      </c>
      <c r="CA115" s="561">
        <f t="shared" si="109"/>
        <v>0</v>
      </c>
      <c r="CB115" s="561">
        <f t="shared" si="109"/>
        <v>0</v>
      </c>
      <c r="CC115" s="561">
        <f t="shared" si="109"/>
        <v>0</v>
      </c>
      <c r="CD115" s="561">
        <f t="shared" si="109"/>
        <v>0</v>
      </c>
      <c r="CE115" s="561">
        <f t="shared" si="109"/>
        <v>0</v>
      </c>
      <c r="CF115" s="561">
        <f t="shared" si="109"/>
        <v>0</v>
      </c>
      <c r="CG115" s="561">
        <f t="shared" si="109"/>
        <v>0</v>
      </c>
      <c r="CH115" s="561">
        <f t="shared" si="109"/>
        <v>0</v>
      </c>
      <c r="CI115" s="561">
        <f t="shared" si="109"/>
        <v>0</v>
      </c>
      <c r="CJ115" s="561">
        <f t="shared" si="109"/>
        <v>0</v>
      </c>
      <c r="CK115" s="561">
        <f t="shared" si="109"/>
        <v>0</v>
      </c>
      <c r="CL115" s="561">
        <f t="shared" si="109"/>
        <v>0</v>
      </c>
      <c r="CM115" s="561">
        <f t="shared" si="109"/>
        <v>0</v>
      </c>
      <c r="CN115" s="561">
        <f t="shared" si="109"/>
        <v>0</v>
      </c>
      <c r="CO115" s="561">
        <f t="shared" si="109"/>
        <v>0</v>
      </c>
      <c r="CP115" s="561">
        <f t="shared" si="109"/>
        <v>0</v>
      </c>
      <c r="CQ115" s="561">
        <f t="shared" si="109"/>
        <v>0</v>
      </c>
      <c r="CR115" s="561">
        <f t="shared" si="109"/>
        <v>0</v>
      </c>
      <c r="CS115" s="561">
        <f t="shared" si="109"/>
        <v>0</v>
      </c>
      <c r="CT115" s="561">
        <f t="shared" si="109"/>
        <v>0</v>
      </c>
      <c r="CU115" s="561">
        <f t="shared" si="109"/>
        <v>0</v>
      </c>
      <c r="CV115" s="561">
        <f t="shared" si="109"/>
        <v>0</v>
      </c>
      <c r="CW115" s="561">
        <f t="shared" si="109"/>
        <v>0</v>
      </c>
      <c r="CX115" s="561">
        <f t="shared" si="109"/>
        <v>0</v>
      </c>
      <c r="CY115" s="561">
        <f t="shared" si="109"/>
        <v>0</v>
      </c>
      <c r="CZ115" s="561">
        <f t="shared" si="109"/>
        <v>0</v>
      </c>
      <c r="DA115" s="561">
        <f t="shared" si="109"/>
        <v>0</v>
      </c>
      <c r="DC115" s="562">
        <f t="shared" si="69"/>
        <v>0</v>
      </c>
      <c r="DD115" s="562">
        <f t="shared" si="96"/>
        <v>0</v>
      </c>
      <c r="DE115" s="562">
        <f t="shared" si="97"/>
        <v>0</v>
      </c>
      <c r="DF115" s="562">
        <f t="shared" si="98"/>
        <v>0</v>
      </c>
      <c r="DG115" s="562">
        <f t="shared" si="99"/>
        <v>0</v>
      </c>
      <c r="DH115" s="562">
        <f t="shared" si="100"/>
        <v>0</v>
      </c>
      <c r="DI115" s="562">
        <f t="shared" si="101"/>
        <v>0</v>
      </c>
      <c r="DJ115" s="562">
        <f t="shared" si="102"/>
        <v>0</v>
      </c>
      <c r="DK115" s="562">
        <f t="shared" si="103"/>
        <v>0</v>
      </c>
      <c r="DL115" s="562">
        <f t="shared" si="104"/>
        <v>0</v>
      </c>
      <c r="DM115" s="562">
        <f t="shared" si="105"/>
        <v>0</v>
      </c>
      <c r="DN115" s="562">
        <f t="shared" si="71"/>
        <v>0</v>
      </c>
      <c r="DO115" s="562">
        <f t="shared" si="72"/>
        <v>0</v>
      </c>
      <c r="DP115" s="562">
        <f t="shared" si="73"/>
        <v>0</v>
      </c>
      <c r="DQ115" s="562">
        <f t="shared" si="74"/>
        <v>0</v>
      </c>
      <c r="DR115" s="562">
        <f t="shared" si="75"/>
        <v>0</v>
      </c>
      <c r="DS115" s="562">
        <f t="shared" si="76"/>
        <v>0</v>
      </c>
      <c r="DT115" s="562">
        <f t="shared" si="77"/>
        <v>0</v>
      </c>
      <c r="DU115" s="562">
        <f t="shared" si="78"/>
        <v>0</v>
      </c>
      <c r="DV115" s="562">
        <f t="shared" si="79"/>
        <v>0</v>
      </c>
      <c r="DW115" s="562">
        <f t="shared" si="80"/>
        <v>0</v>
      </c>
      <c r="DX115" s="562">
        <f t="shared" si="81"/>
        <v>0</v>
      </c>
      <c r="DY115" s="562">
        <f t="shared" si="82"/>
        <v>0</v>
      </c>
      <c r="DZ115" s="562">
        <f t="shared" si="83"/>
        <v>0</v>
      </c>
      <c r="EA115" s="562">
        <f t="shared" si="84"/>
        <v>0</v>
      </c>
      <c r="EB115" s="562">
        <f t="shared" si="85"/>
        <v>0</v>
      </c>
      <c r="EC115" s="562">
        <f t="shared" si="86"/>
        <v>0</v>
      </c>
      <c r="ED115" s="562">
        <f t="shared" si="87"/>
        <v>0</v>
      </c>
      <c r="EE115" s="562">
        <f t="shared" si="88"/>
        <v>0</v>
      </c>
      <c r="EF115" s="562">
        <f t="shared" si="89"/>
        <v>0</v>
      </c>
      <c r="EG115" s="562">
        <f t="shared" si="90"/>
        <v>0</v>
      </c>
      <c r="EH115" s="562">
        <f t="shared" si="91"/>
        <v>0</v>
      </c>
      <c r="EI115" s="562">
        <f t="shared" si="92"/>
        <v>0</v>
      </c>
      <c r="EJ115" s="562">
        <f t="shared" si="93"/>
        <v>0</v>
      </c>
      <c r="EK115" s="562">
        <f t="shared" si="94"/>
        <v>0</v>
      </c>
      <c r="EL115" s="562">
        <f t="shared" si="95"/>
        <v>0</v>
      </c>
    </row>
    <row r="116" spans="2:142" ht="9.9499999999999993" customHeight="1">
      <c r="B116" s="750">
        <f>'O3'!B116</f>
        <v>0</v>
      </c>
      <c r="C116" s="751"/>
      <c r="D116" s="751"/>
      <c r="E116" s="751"/>
      <c r="F116" s="751"/>
      <c r="G116" s="872">
        <f>'O3'!G116</f>
        <v>0</v>
      </c>
      <c r="H116" s="872"/>
      <c r="I116" s="872"/>
      <c r="J116" s="872"/>
      <c r="K116" s="872"/>
      <c r="L116" s="872"/>
      <c r="M116" s="872"/>
      <c r="N116" s="872"/>
      <c r="O116" s="872"/>
      <c r="P116" s="872"/>
      <c r="Q116" s="872"/>
      <c r="R116" s="872"/>
      <c r="S116" s="872"/>
      <c r="T116" s="872"/>
      <c r="U116" s="872"/>
      <c r="V116" s="872"/>
      <c r="W116" s="872"/>
      <c r="X116" s="872"/>
      <c r="Y116" s="872"/>
      <c r="Z116" s="872"/>
      <c r="AA116" s="872"/>
      <c r="AB116" s="872"/>
      <c r="AC116" s="755">
        <f>'O3'!AC116</f>
        <v>0</v>
      </c>
      <c r="AD116" s="755"/>
      <c r="AE116" s="755"/>
      <c r="AF116" s="755"/>
      <c r="AG116" s="755"/>
      <c r="AH116" s="895">
        <f>'O3'!AZ116</f>
        <v>0</v>
      </c>
      <c r="AI116" s="895"/>
      <c r="AJ116" s="895"/>
      <c r="AK116" s="895"/>
      <c r="AL116" s="895"/>
      <c r="AM116" s="895"/>
      <c r="AN116" s="782">
        <f t="shared" si="59"/>
        <v>0</v>
      </c>
      <c r="AO116" s="782"/>
      <c r="AP116" s="782"/>
      <c r="AQ116" s="782"/>
      <c r="AR116" s="782"/>
      <c r="AS116" s="782"/>
      <c r="AT116" s="782">
        <f t="shared" si="60"/>
        <v>0</v>
      </c>
      <c r="AU116" s="782"/>
      <c r="AV116" s="782"/>
      <c r="AW116" s="782"/>
      <c r="AX116" s="782"/>
      <c r="AY116" s="881"/>
      <c r="AZ116" s="13"/>
      <c r="BA116" s="492">
        <f t="shared" si="65"/>
        <v>0</v>
      </c>
      <c r="BB116" s="492">
        <f t="shared" si="66"/>
        <v>2</v>
      </c>
      <c r="BC116" s="492" t="str">
        <f t="shared" si="61"/>
        <v/>
      </c>
      <c r="BD116" s="492" t="str">
        <f t="shared" si="62"/>
        <v xml:space="preserve"> </v>
      </c>
      <c r="BE116" s="484"/>
      <c r="BF116" s="492">
        <f>ROUND(AN116*'O3'!BE116,2)</f>
        <v>0</v>
      </c>
      <c r="BG116" s="492">
        <f>ROUND(AT116*'O3'!BE116,2)</f>
        <v>0</v>
      </c>
      <c r="BH116" s="484">
        <f t="shared" si="63"/>
        <v>0</v>
      </c>
      <c r="BI116" s="484">
        <f>BM116-IF('O3'!BS116&lt;&gt;0,IF('O3'!BS116="C",BA116,0),ROUND(BA116*$BM$11,2))</f>
        <v>0</v>
      </c>
      <c r="BJ116" s="484">
        <f>BN116-IF('O3'!BS116="CF",BA116,0)</f>
        <v>0</v>
      </c>
      <c r="BK116" s="484">
        <f>BO116-IF('O3'!BS116="F",BA116,0)</f>
        <v>0</v>
      </c>
      <c r="BL116" s="484">
        <f t="shared" si="67"/>
        <v>0</v>
      </c>
      <c r="BM116" s="484">
        <f>IF('O3'!BS116&lt;&gt;0,IF('O3'!BS116="C",BG116,0),ROUND(BG116*$BM$11,2))</f>
        <v>0</v>
      </c>
      <c r="BN116" s="484">
        <f>IF('O3'!BS116="CF",BG116,0)</f>
        <v>0</v>
      </c>
      <c r="BO116" s="484">
        <f>IF('O3'!BS116="F",BG116,0)</f>
        <v>0</v>
      </c>
      <c r="BP116" s="572">
        <v>105</v>
      </c>
      <c r="BQ116" s="573"/>
      <c r="BR116" s="560"/>
      <c r="BS116" s="561">
        <f t="shared" si="64"/>
        <v>0</v>
      </c>
      <c r="BT116" s="561">
        <f t="shared" si="109"/>
        <v>0</v>
      </c>
      <c r="BU116" s="561">
        <f t="shared" si="109"/>
        <v>0</v>
      </c>
      <c r="BV116" s="561">
        <f t="shared" si="109"/>
        <v>0</v>
      </c>
      <c r="BW116" s="561">
        <f t="shared" si="109"/>
        <v>0</v>
      </c>
      <c r="BX116" s="561">
        <f t="shared" si="109"/>
        <v>0</v>
      </c>
      <c r="BY116" s="561">
        <f t="shared" si="109"/>
        <v>0</v>
      </c>
      <c r="BZ116" s="561">
        <f t="shared" si="109"/>
        <v>0</v>
      </c>
      <c r="CA116" s="561">
        <f t="shared" si="109"/>
        <v>0</v>
      </c>
      <c r="CB116" s="561">
        <f t="shared" si="109"/>
        <v>0</v>
      </c>
      <c r="CC116" s="561">
        <f t="shared" si="109"/>
        <v>0</v>
      </c>
      <c r="CD116" s="561">
        <f t="shared" si="109"/>
        <v>0</v>
      </c>
      <c r="CE116" s="561">
        <f t="shared" si="109"/>
        <v>0</v>
      </c>
      <c r="CF116" s="561">
        <f t="shared" si="109"/>
        <v>0</v>
      </c>
      <c r="CG116" s="561">
        <f t="shared" si="109"/>
        <v>0</v>
      </c>
      <c r="CH116" s="561">
        <f t="shared" si="109"/>
        <v>0</v>
      </c>
      <c r="CI116" s="561">
        <f t="shared" si="109"/>
        <v>0</v>
      </c>
      <c r="CJ116" s="561">
        <f t="shared" si="109"/>
        <v>0</v>
      </c>
      <c r="CK116" s="561">
        <f t="shared" si="109"/>
        <v>0</v>
      </c>
      <c r="CL116" s="561">
        <f t="shared" si="109"/>
        <v>0</v>
      </c>
      <c r="CM116" s="561">
        <f t="shared" si="109"/>
        <v>0</v>
      </c>
      <c r="CN116" s="561">
        <f t="shared" si="109"/>
        <v>0</v>
      </c>
      <c r="CO116" s="561">
        <f t="shared" si="109"/>
        <v>0</v>
      </c>
      <c r="CP116" s="561">
        <f t="shared" si="109"/>
        <v>0</v>
      </c>
      <c r="CQ116" s="561">
        <f t="shared" si="109"/>
        <v>0</v>
      </c>
      <c r="CR116" s="561">
        <f t="shared" si="109"/>
        <v>0</v>
      </c>
      <c r="CS116" s="561">
        <f t="shared" si="109"/>
        <v>0</v>
      </c>
      <c r="CT116" s="561">
        <f t="shared" si="109"/>
        <v>0</v>
      </c>
      <c r="CU116" s="561">
        <f t="shared" si="109"/>
        <v>0</v>
      </c>
      <c r="CV116" s="561">
        <f t="shared" si="109"/>
        <v>0</v>
      </c>
      <c r="CW116" s="561">
        <f t="shared" si="109"/>
        <v>0</v>
      </c>
      <c r="CX116" s="561">
        <f t="shared" si="109"/>
        <v>0</v>
      </c>
      <c r="CY116" s="561">
        <f t="shared" si="109"/>
        <v>0</v>
      </c>
      <c r="CZ116" s="561">
        <f t="shared" si="109"/>
        <v>0</v>
      </c>
      <c r="DA116" s="561">
        <f t="shared" si="109"/>
        <v>0</v>
      </c>
      <c r="DC116" s="562">
        <f t="shared" si="69"/>
        <v>0</v>
      </c>
      <c r="DD116" s="562">
        <f t="shared" si="96"/>
        <v>0</v>
      </c>
      <c r="DE116" s="562">
        <f t="shared" si="97"/>
        <v>0</v>
      </c>
      <c r="DF116" s="562">
        <f t="shared" si="98"/>
        <v>0</v>
      </c>
      <c r="DG116" s="562">
        <f t="shared" si="99"/>
        <v>0</v>
      </c>
      <c r="DH116" s="562">
        <f t="shared" si="100"/>
        <v>0</v>
      </c>
      <c r="DI116" s="562">
        <f t="shared" si="101"/>
        <v>0</v>
      </c>
      <c r="DJ116" s="562">
        <f t="shared" si="102"/>
        <v>0</v>
      </c>
      <c r="DK116" s="562">
        <f t="shared" si="103"/>
        <v>0</v>
      </c>
      <c r="DL116" s="562">
        <f t="shared" si="104"/>
        <v>0</v>
      </c>
      <c r="DM116" s="562">
        <f t="shared" si="105"/>
        <v>0</v>
      </c>
      <c r="DN116" s="562">
        <f t="shared" si="71"/>
        <v>0</v>
      </c>
      <c r="DO116" s="562">
        <f t="shared" si="72"/>
        <v>0</v>
      </c>
      <c r="DP116" s="562">
        <f t="shared" si="73"/>
        <v>0</v>
      </c>
      <c r="DQ116" s="562">
        <f t="shared" si="74"/>
        <v>0</v>
      </c>
      <c r="DR116" s="562">
        <f t="shared" si="75"/>
        <v>0</v>
      </c>
      <c r="DS116" s="562">
        <f t="shared" si="76"/>
        <v>0</v>
      </c>
      <c r="DT116" s="562">
        <f t="shared" si="77"/>
        <v>0</v>
      </c>
      <c r="DU116" s="562">
        <f t="shared" si="78"/>
        <v>0</v>
      </c>
      <c r="DV116" s="562">
        <f t="shared" si="79"/>
        <v>0</v>
      </c>
      <c r="DW116" s="562">
        <f t="shared" si="80"/>
        <v>0</v>
      </c>
      <c r="DX116" s="562">
        <f t="shared" si="81"/>
        <v>0</v>
      </c>
      <c r="DY116" s="562">
        <f t="shared" si="82"/>
        <v>0</v>
      </c>
      <c r="DZ116" s="562">
        <f t="shared" si="83"/>
        <v>0</v>
      </c>
      <c r="EA116" s="562">
        <f t="shared" si="84"/>
        <v>0</v>
      </c>
      <c r="EB116" s="562">
        <f t="shared" si="85"/>
        <v>0</v>
      </c>
      <c r="EC116" s="562">
        <f t="shared" si="86"/>
        <v>0</v>
      </c>
      <c r="ED116" s="562">
        <f t="shared" si="87"/>
        <v>0</v>
      </c>
      <c r="EE116" s="562">
        <f t="shared" si="88"/>
        <v>0</v>
      </c>
      <c r="EF116" s="562">
        <f t="shared" si="89"/>
        <v>0</v>
      </c>
      <c r="EG116" s="562">
        <f t="shared" si="90"/>
        <v>0</v>
      </c>
      <c r="EH116" s="562">
        <f t="shared" si="91"/>
        <v>0</v>
      </c>
      <c r="EI116" s="562">
        <f t="shared" si="92"/>
        <v>0</v>
      </c>
      <c r="EJ116" s="562">
        <f t="shared" si="93"/>
        <v>0</v>
      </c>
      <c r="EK116" s="562">
        <f t="shared" si="94"/>
        <v>0</v>
      </c>
      <c r="EL116" s="562">
        <f t="shared" si="95"/>
        <v>0</v>
      </c>
    </row>
    <row r="117" spans="2:142" ht="9.9499999999999993" customHeight="1">
      <c r="B117" s="750">
        <f>'O3'!B117</f>
        <v>0</v>
      </c>
      <c r="C117" s="751"/>
      <c r="D117" s="751"/>
      <c r="E117" s="751"/>
      <c r="F117" s="751"/>
      <c r="G117" s="872">
        <f>'O3'!G117</f>
        <v>0</v>
      </c>
      <c r="H117" s="872"/>
      <c r="I117" s="872"/>
      <c r="J117" s="872"/>
      <c r="K117" s="872"/>
      <c r="L117" s="872"/>
      <c r="M117" s="872"/>
      <c r="N117" s="872"/>
      <c r="O117" s="872"/>
      <c r="P117" s="872"/>
      <c r="Q117" s="872"/>
      <c r="R117" s="872"/>
      <c r="S117" s="872"/>
      <c r="T117" s="872"/>
      <c r="U117" s="872"/>
      <c r="V117" s="872"/>
      <c r="W117" s="872"/>
      <c r="X117" s="872"/>
      <c r="Y117" s="872"/>
      <c r="Z117" s="872"/>
      <c r="AA117" s="872"/>
      <c r="AB117" s="872"/>
      <c r="AC117" s="755">
        <f>'O3'!AC117</f>
        <v>0</v>
      </c>
      <c r="AD117" s="755"/>
      <c r="AE117" s="755"/>
      <c r="AF117" s="755"/>
      <c r="AG117" s="755"/>
      <c r="AH117" s="895">
        <f>'O3'!AZ117</f>
        <v>0</v>
      </c>
      <c r="AI117" s="895"/>
      <c r="AJ117" s="895"/>
      <c r="AK117" s="895"/>
      <c r="AL117" s="895"/>
      <c r="AM117" s="895"/>
      <c r="AN117" s="782">
        <f t="shared" si="59"/>
        <v>0</v>
      </c>
      <c r="AO117" s="782"/>
      <c r="AP117" s="782"/>
      <c r="AQ117" s="782"/>
      <c r="AR117" s="782"/>
      <c r="AS117" s="782"/>
      <c r="AT117" s="782">
        <f t="shared" si="60"/>
        <v>0</v>
      </c>
      <c r="AU117" s="782"/>
      <c r="AV117" s="782"/>
      <c r="AW117" s="782"/>
      <c r="AX117" s="782"/>
      <c r="AY117" s="881"/>
      <c r="AZ117" s="13"/>
      <c r="BA117" s="492">
        <f t="shared" si="65"/>
        <v>0</v>
      </c>
      <c r="BB117" s="492">
        <f t="shared" si="66"/>
        <v>2</v>
      </c>
      <c r="BC117" s="492" t="str">
        <f t="shared" si="61"/>
        <v/>
      </c>
      <c r="BD117" s="492" t="str">
        <f t="shared" si="62"/>
        <v xml:space="preserve"> </v>
      </c>
      <c r="BE117" s="484"/>
      <c r="BF117" s="492">
        <f>ROUND(AN117*'O3'!BE117,2)</f>
        <v>0</v>
      </c>
      <c r="BG117" s="492">
        <f>ROUND(AT117*'O3'!BE117,2)</f>
        <v>0</v>
      </c>
      <c r="BH117" s="484">
        <f t="shared" si="63"/>
        <v>0</v>
      </c>
      <c r="BI117" s="484">
        <f>BM117-IF('O3'!BS117&lt;&gt;0,IF('O3'!BS117="C",BA117,0),ROUND(BA117*$BM$11,2))</f>
        <v>0</v>
      </c>
      <c r="BJ117" s="484">
        <f>BN117-IF('O3'!BS117="CF",BA117,0)</f>
        <v>0</v>
      </c>
      <c r="BK117" s="484">
        <f>BO117-IF('O3'!BS117="F",BA117,0)</f>
        <v>0</v>
      </c>
      <c r="BL117" s="484">
        <f t="shared" si="67"/>
        <v>0</v>
      </c>
      <c r="BM117" s="484">
        <f>IF('O3'!BS117&lt;&gt;0,IF('O3'!BS117="C",BG117,0),ROUND(BG117*$BM$11,2))</f>
        <v>0</v>
      </c>
      <c r="BN117" s="484">
        <f>IF('O3'!BS117="CF",BG117,0)</f>
        <v>0</v>
      </c>
      <c r="BO117" s="484">
        <f>IF('O3'!BS117="F",BG117,0)</f>
        <v>0</v>
      </c>
      <c r="BP117" s="571">
        <v>106</v>
      </c>
      <c r="BQ117" s="573"/>
      <c r="BR117" s="560"/>
      <c r="BS117" s="561">
        <f t="shared" si="64"/>
        <v>0</v>
      </c>
      <c r="BT117" s="561">
        <f t="shared" si="109"/>
        <v>0</v>
      </c>
      <c r="BU117" s="561">
        <f t="shared" si="109"/>
        <v>0</v>
      </c>
      <c r="BV117" s="561">
        <f t="shared" si="109"/>
        <v>0</v>
      </c>
      <c r="BW117" s="561">
        <f t="shared" si="109"/>
        <v>0</v>
      </c>
      <c r="BX117" s="561">
        <f t="shared" si="109"/>
        <v>0</v>
      </c>
      <c r="BY117" s="561">
        <f t="shared" si="109"/>
        <v>0</v>
      </c>
      <c r="BZ117" s="561">
        <f t="shared" si="109"/>
        <v>0</v>
      </c>
      <c r="CA117" s="561">
        <f t="shared" si="109"/>
        <v>0</v>
      </c>
      <c r="CB117" s="561">
        <f t="shared" si="109"/>
        <v>0</v>
      </c>
      <c r="CC117" s="561">
        <f t="shared" si="109"/>
        <v>0</v>
      </c>
      <c r="CD117" s="561">
        <f t="shared" si="109"/>
        <v>0</v>
      </c>
      <c r="CE117" s="561">
        <f t="shared" si="109"/>
        <v>0</v>
      </c>
      <c r="CF117" s="561">
        <f t="shared" si="109"/>
        <v>0</v>
      </c>
      <c r="CG117" s="561">
        <f t="shared" si="109"/>
        <v>0</v>
      </c>
      <c r="CH117" s="561">
        <f t="shared" si="109"/>
        <v>0</v>
      </c>
      <c r="CI117" s="561">
        <f t="shared" si="109"/>
        <v>0</v>
      </c>
      <c r="CJ117" s="561">
        <f t="shared" si="109"/>
        <v>0</v>
      </c>
      <c r="CK117" s="561">
        <f t="shared" si="109"/>
        <v>0</v>
      </c>
      <c r="CL117" s="561">
        <f t="shared" si="109"/>
        <v>0</v>
      </c>
      <c r="CM117" s="561">
        <f t="shared" si="109"/>
        <v>0</v>
      </c>
      <c r="CN117" s="561">
        <f t="shared" si="109"/>
        <v>0</v>
      </c>
      <c r="CO117" s="561">
        <f t="shared" si="109"/>
        <v>0</v>
      </c>
      <c r="CP117" s="561">
        <f t="shared" si="109"/>
        <v>0</v>
      </c>
      <c r="CQ117" s="561">
        <f t="shared" si="109"/>
        <v>0</v>
      </c>
      <c r="CR117" s="561">
        <f t="shared" si="109"/>
        <v>0</v>
      </c>
      <c r="CS117" s="561">
        <f t="shared" si="109"/>
        <v>0</v>
      </c>
      <c r="CT117" s="561">
        <f t="shared" si="109"/>
        <v>0</v>
      </c>
      <c r="CU117" s="561">
        <f t="shared" si="109"/>
        <v>0</v>
      </c>
      <c r="CV117" s="561">
        <f t="shared" si="109"/>
        <v>0</v>
      </c>
      <c r="CW117" s="561">
        <f t="shared" si="109"/>
        <v>0</v>
      </c>
      <c r="CX117" s="561">
        <f t="shared" si="109"/>
        <v>0</v>
      </c>
      <c r="CY117" s="561">
        <f t="shared" si="109"/>
        <v>0</v>
      </c>
      <c r="CZ117" s="561">
        <f t="shared" si="109"/>
        <v>0</v>
      </c>
      <c r="DA117" s="561">
        <f t="shared" si="109"/>
        <v>0</v>
      </c>
      <c r="DC117" s="562">
        <f t="shared" si="69"/>
        <v>0</v>
      </c>
      <c r="DD117" s="562">
        <f t="shared" si="96"/>
        <v>0</v>
      </c>
      <c r="DE117" s="562">
        <f t="shared" si="97"/>
        <v>0</v>
      </c>
      <c r="DF117" s="562">
        <f t="shared" si="98"/>
        <v>0</v>
      </c>
      <c r="DG117" s="562">
        <f t="shared" si="99"/>
        <v>0</v>
      </c>
      <c r="DH117" s="562">
        <f t="shared" si="100"/>
        <v>0</v>
      </c>
      <c r="DI117" s="562">
        <f t="shared" si="101"/>
        <v>0</v>
      </c>
      <c r="DJ117" s="562">
        <f t="shared" si="102"/>
        <v>0</v>
      </c>
      <c r="DK117" s="562">
        <f t="shared" si="103"/>
        <v>0</v>
      </c>
      <c r="DL117" s="562">
        <f t="shared" si="104"/>
        <v>0</v>
      </c>
      <c r="DM117" s="562">
        <f t="shared" si="105"/>
        <v>0</v>
      </c>
      <c r="DN117" s="562">
        <f t="shared" si="71"/>
        <v>0</v>
      </c>
      <c r="DO117" s="562">
        <f t="shared" si="72"/>
        <v>0</v>
      </c>
      <c r="DP117" s="562">
        <f t="shared" si="73"/>
        <v>0</v>
      </c>
      <c r="DQ117" s="562">
        <f t="shared" si="74"/>
        <v>0</v>
      </c>
      <c r="DR117" s="562">
        <f t="shared" si="75"/>
        <v>0</v>
      </c>
      <c r="DS117" s="562">
        <f t="shared" si="76"/>
        <v>0</v>
      </c>
      <c r="DT117" s="562">
        <f t="shared" si="77"/>
        <v>0</v>
      </c>
      <c r="DU117" s="562">
        <f t="shared" si="78"/>
        <v>0</v>
      </c>
      <c r="DV117" s="562">
        <f t="shared" si="79"/>
        <v>0</v>
      </c>
      <c r="DW117" s="562">
        <f t="shared" si="80"/>
        <v>0</v>
      </c>
      <c r="DX117" s="562">
        <f t="shared" si="81"/>
        <v>0</v>
      </c>
      <c r="DY117" s="562">
        <f t="shared" si="82"/>
        <v>0</v>
      </c>
      <c r="DZ117" s="562">
        <f t="shared" si="83"/>
        <v>0</v>
      </c>
      <c r="EA117" s="562">
        <f t="shared" si="84"/>
        <v>0</v>
      </c>
      <c r="EB117" s="562">
        <f t="shared" si="85"/>
        <v>0</v>
      </c>
      <c r="EC117" s="562">
        <f t="shared" si="86"/>
        <v>0</v>
      </c>
      <c r="ED117" s="562">
        <f t="shared" si="87"/>
        <v>0</v>
      </c>
      <c r="EE117" s="562">
        <f t="shared" si="88"/>
        <v>0</v>
      </c>
      <c r="EF117" s="562">
        <f t="shared" si="89"/>
        <v>0</v>
      </c>
      <c r="EG117" s="562">
        <f t="shared" si="90"/>
        <v>0</v>
      </c>
      <c r="EH117" s="562">
        <f t="shared" si="91"/>
        <v>0</v>
      </c>
      <c r="EI117" s="562">
        <f t="shared" si="92"/>
        <v>0</v>
      </c>
      <c r="EJ117" s="562">
        <f t="shared" si="93"/>
        <v>0</v>
      </c>
      <c r="EK117" s="562">
        <f t="shared" si="94"/>
        <v>0</v>
      </c>
      <c r="EL117" s="562">
        <f t="shared" si="95"/>
        <v>0</v>
      </c>
    </row>
    <row r="118" spans="2:142" ht="9.9499999999999993" customHeight="1">
      <c r="B118" s="750">
        <f>'O3'!B118</f>
        <v>0</v>
      </c>
      <c r="C118" s="751"/>
      <c r="D118" s="751"/>
      <c r="E118" s="751"/>
      <c r="F118" s="751"/>
      <c r="G118" s="872">
        <f>'O3'!G118</f>
        <v>0</v>
      </c>
      <c r="H118" s="872"/>
      <c r="I118" s="872"/>
      <c r="J118" s="872"/>
      <c r="K118" s="872"/>
      <c r="L118" s="872"/>
      <c r="M118" s="872"/>
      <c r="N118" s="872"/>
      <c r="O118" s="872"/>
      <c r="P118" s="872"/>
      <c r="Q118" s="872"/>
      <c r="R118" s="872"/>
      <c r="S118" s="872"/>
      <c r="T118" s="872"/>
      <c r="U118" s="872"/>
      <c r="V118" s="872"/>
      <c r="W118" s="872"/>
      <c r="X118" s="872"/>
      <c r="Y118" s="872"/>
      <c r="Z118" s="872"/>
      <c r="AA118" s="872"/>
      <c r="AB118" s="872"/>
      <c r="AC118" s="755">
        <f>'O3'!AC118</f>
        <v>0</v>
      </c>
      <c r="AD118" s="755"/>
      <c r="AE118" s="755"/>
      <c r="AF118" s="755"/>
      <c r="AG118" s="755"/>
      <c r="AH118" s="895">
        <f>'O3'!AZ118</f>
        <v>0</v>
      </c>
      <c r="AI118" s="895"/>
      <c r="AJ118" s="895"/>
      <c r="AK118" s="895"/>
      <c r="AL118" s="895"/>
      <c r="AM118" s="895"/>
      <c r="AN118" s="782">
        <f t="shared" si="59"/>
        <v>0</v>
      </c>
      <c r="AO118" s="782"/>
      <c r="AP118" s="782"/>
      <c r="AQ118" s="782"/>
      <c r="AR118" s="782"/>
      <c r="AS118" s="782"/>
      <c r="AT118" s="782">
        <f t="shared" si="60"/>
        <v>0</v>
      </c>
      <c r="AU118" s="782"/>
      <c r="AV118" s="782"/>
      <c r="AW118" s="782"/>
      <c r="AX118" s="782"/>
      <c r="AY118" s="881"/>
      <c r="AZ118" s="13"/>
      <c r="BA118" s="492">
        <f t="shared" si="65"/>
        <v>0</v>
      </c>
      <c r="BB118" s="492">
        <f t="shared" si="66"/>
        <v>2</v>
      </c>
      <c r="BC118" s="492" t="str">
        <f t="shared" si="61"/>
        <v/>
      </c>
      <c r="BD118" s="492" t="str">
        <f t="shared" si="62"/>
        <v xml:space="preserve"> </v>
      </c>
      <c r="BE118" s="484"/>
      <c r="BF118" s="492">
        <f>ROUND(AN118*'O3'!BE118,2)</f>
        <v>0</v>
      </c>
      <c r="BG118" s="492">
        <f>ROUND(AT118*'O3'!BE118,2)</f>
        <v>0</v>
      </c>
      <c r="BH118" s="484">
        <f t="shared" si="63"/>
        <v>0</v>
      </c>
      <c r="BI118" s="484">
        <f>BM118-IF('O3'!BS118&lt;&gt;0,IF('O3'!BS118="C",BA118,0),ROUND(BA118*$BM$11,2))</f>
        <v>0</v>
      </c>
      <c r="BJ118" s="484">
        <f>BN118-IF('O3'!BS118="CF",BA118,0)</f>
        <v>0</v>
      </c>
      <c r="BK118" s="484">
        <f>BO118-IF('O3'!BS118="F",BA118,0)</f>
        <v>0</v>
      </c>
      <c r="BL118" s="484">
        <f t="shared" si="67"/>
        <v>0</v>
      </c>
      <c r="BM118" s="484">
        <f>IF('O3'!BS118&lt;&gt;0,IF('O3'!BS118="C",BG118,0),ROUND(BG118*$BM$11,2))</f>
        <v>0</v>
      </c>
      <c r="BN118" s="484">
        <f>IF('O3'!BS118="CF",BG118,0)</f>
        <v>0</v>
      </c>
      <c r="BO118" s="484">
        <f>IF('O3'!BS118="F",BG118,0)</f>
        <v>0</v>
      </c>
      <c r="BP118" s="572">
        <v>107</v>
      </c>
      <c r="BQ118" s="573"/>
      <c r="BR118" s="560"/>
      <c r="BS118" s="561">
        <f t="shared" si="64"/>
        <v>0</v>
      </c>
      <c r="BT118" s="561">
        <f t="shared" si="109"/>
        <v>0</v>
      </c>
      <c r="BU118" s="561">
        <f t="shared" si="109"/>
        <v>0</v>
      </c>
      <c r="BV118" s="561">
        <f t="shared" si="109"/>
        <v>0</v>
      </c>
      <c r="BW118" s="561">
        <f t="shared" si="109"/>
        <v>0</v>
      </c>
      <c r="BX118" s="561">
        <f t="shared" si="109"/>
        <v>0</v>
      </c>
      <c r="BY118" s="561">
        <f t="shared" si="109"/>
        <v>0</v>
      </c>
      <c r="BZ118" s="561">
        <f t="shared" si="109"/>
        <v>0</v>
      </c>
      <c r="CA118" s="561">
        <f t="shared" si="109"/>
        <v>0</v>
      </c>
      <c r="CB118" s="561">
        <f t="shared" si="109"/>
        <v>0</v>
      </c>
      <c r="CC118" s="561">
        <f t="shared" si="109"/>
        <v>0</v>
      </c>
      <c r="CD118" s="561">
        <f t="shared" si="109"/>
        <v>0</v>
      </c>
      <c r="CE118" s="561">
        <f t="shared" si="109"/>
        <v>0</v>
      </c>
      <c r="CF118" s="561">
        <f t="shared" si="109"/>
        <v>0</v>
      </c>
      <c r="CG118" s="561">
        <f t="shared" si="109"/>
        <v>0</v>
      </c>
      <c r="CH118" s="561">
        <f t="shared" si="109"/>
        <v>0</v>
      </c>
      <c r="CI118" s="561">
        <f t="shared" si="109"/>
        <v>0</v>
      </c>
      <c r="CJ118" s="561">
        <f t="shared" si="109"/>
        <v>0</v>
      </c>
      <c r="CK118" s="561">
        <f t="shared" si="109"/>
        <v>0</v>
      </c>
      <c r="CL118" s="561">
        <f t="shared" si="109"/>
        <v>0</v>
      </c>
      <c r="CM118" s="561">
        <f t="shared" si="109"/>
        <v>0</v>
      </c>
      <c r="CN118" s="561">
        <f t="shared" si="109"/>
        <v>0</v>
      </c>
      <c r="CO118" s="561">
        <f t="shared" si="109"/>
        <v>0</v>
      </c>
      <c r="CP118" s="561">
        <f t="shared" si="109"/>
        <v>0</v>
      </c>
      <c r="CQ118" s="561">
        <f t="shared" si="109"/>
        <v>0</v>
      </c>
      <c r="CR118" s="561">
        <f t="shared" si="109"/>
        <v>0</v>
      </c>
      <c r="CS118" s="561">
        <f t="shared" si="109"/>
        <v>0</v>
      </c>
      <c r="CT118" s="561">
        <f t="shared" si="109"/>
        <v>0</v>
      </c>
      <c r="CU118" s="561">
        <f t="shared" si="109"/>
        <v>0</v>
      </c>
      <c r="CV118" s="561">
        <f t="shared" si="109"/>
        <v>0</v>
      </c>
      <c r="CW118" s="561">
        <f t="shared" si="109"/>
        <v>0</v>
      </c>
      <c r="CX118" s="561">
        <f t="shared" si="109"/>
        <v>0</v>
      </c>
      <c r="CY118" s="561">
        <f t="shared" si="109"/>
        <v>0</v>
      </c>
      <c r="CZ118" s="561">
        <f t="shared" si="109"/>
        <v>0</v>
      </c>
      <c r="DA118" s="561">
        <f t="shared" si="109"/>
        <v>0</v>
      </c>
      <c r="DC118" s="562">
        <f t="shared" si="69"/>
        <v>0</v>
      </c>
      <c r="DD118" s="562">
        <f t="shared" si="96"/>
        <v>0</v>
      </c>
      <c r="DE118" s="562">
        <f t="shared" si="97"/>
        <v>0</v>
      </c>
      <c r="DF118" s="562">
        <f t="shared" si="98"/>
        <v>0</v>
      </c>
      <c r="DG118" s="562">
        <f t="shared" si="99"/>
        <v>0</v>
      </c>
      <c r="DH118" s="562">
        <f t="shared" si="100"/>
        <v>0</v>
      </c>
      <c r="DI118" s="562">
        <f t="shared" si="101"/>
        <v>0</v>
      </c>
      <c r="DJ118" s="562">
        <f t="shared" si="102"/>
        <v>0</v>
      </c>
      <c r="DK118" s="562">
        <f t="shared" si="103"/>
        <v>0</v>
      </c>
      <c r="DL118" s="562">
        <f t="shared" si="104"/>
        <v>0</v>
      </c>
      <c r="DM118" s="562">
        <f t="shared" si="105"/>
        <v>0</v>
      </c>
      <c r="DN118" s="562">
        <f t="shared" si="71"/>
        <v>0</v>
      </c>
      <c r="DO118" s="562">
        <f t="shared" si="72"/>
        <v>0</v>
      </c>
      <c r="DP118" s="562">
        <f t="shared" si="73"/>
        <v>0</v>
      </c>
      <c r="DQ118" s="562">
        <f t="shared" si="74"/>
        <v>0</v>
      </c>
      <c r="DR118" s="562">
        <f t="shared" si="75"/>
        <v>0</v>
      </c>
      <c r="DS118" s="562">
        <f t="shared" si="76"/>
        <v>0</v>
      </c>
      <c r="DT118" s="562">
        <f t="shared" si="77"/>
        <v>0</v>
      </c>
      <c r="DU118" s="562">
        <f t="shared" si="78"/>
        <v>0</v>
      </c>
      <c r="DV118" s="562">
        <f t="shared" si="79"/>
        <v>0</v>
      </c>
      <c r="DW118" s="562">
        <f t="shared" si="80"/>
        <v>0</v>
      </c>
      <c r="DX118" s="562">
        <f t="shared" si="81"/>
        <v>0</v>
      </c>
      <c r="DY118" s="562">
        <f t="shared" si="82"/>
        <v>0</v>
      </c>
      <c r="DZ118" s="562">
        <f t="shared" si="83"/>
        <v>0</v>
      </c>
      <c r="EA118" s="562">
        <f t="shared" si="84"/>
        <v>0</v>
      </c>
      <c r="EB118" s="562">
        <f t="shared" si="85"/>
        <v>0</v>
      </c>
      <c r="EC118" s="562">
        <f t="shared" si="86"/>
        <v>0</v>
      </c>
      <c r="ED118" s="562">
        <f t="shared" si="87"/>
        <v>0</v>
      </c>
      <c r="EE118" s="562">
        <f t="shared" si="88"/>
        <v>0</v>
      </c>
      <c r="EF118" s="562">
        <f t="shared" si="89"/>
        <v>0</v>
      </c>
      <c r="EG118" s="562">
        <f t="shared" si="90"/>
        <v>0</v>
      </c>
      <c r="EH118" s="562">
        <f t="shared" si="91"/>
        <v>0</v>
      </c>
      <c r="EI118" s="562">
        <f t="shared" si="92"/>
        <v>0</v>
      </c>
      <c r="EJ118" s="562">
        <f t="shared" si="93"/>
        <v>0</v>
      </c>
      <c r="EK118" s="562">
        <f t="shared" si="94"/>
        <v>0</v>
      </c>
      <c r="EL118" s="562">
        <f t="shared" si="95"/>
        <v>0</v>
      </c>
    </row>
    <row r="119" spans="2:142" ht="9.9499999999999993" customHeight="1">
      <c r="B119" s="750">
        <f>'O3'!B119</f>
        <v>0</v>
      </c>
      <c r="C119" s="751"/>
      <c r="D119" s="751"/>
      <c r="E119" s="751"/>
      <c r="F119" s="751"/>
      <c r="G119" s="872">
        <f>'O3'!G119</f>
        <v>0</v>
      </c>
      <c r="H119" s="872"/>
      <c r="I119" s="872"/>
      <c r="J119" s="872"/>
      <c r="K119" s="872"/>
      <c r="L119" s="872"/>
      <c r="M119" s="872"/>
      <c r="N119" s="872"/>
      <c r="O119" s="872"/>
      <c r="P119" s="872"/>
      <c r="Q119" s="872"/>
      <c r="R119" s="872"/>
      <c r="S119" s="872"/>
      <c r="T119" s="872"/>
      <c r="U119" s="872"/>
      <c r="V119" s="872"/>
      <c r="W119" s="872"/>
      <c r="X119" s="872"/>
      <c r="Y119" s="872"/>
      <c r="Z119" s="872"/>
      <c r="AA119" s="872"/>
      <c r="AB119" s="872"/>
      <c r="AC119" s="755">
        <f>'O3'!AC119</f>
        <v>0</v>
      </c>
      <c r="AD119" s="755"/>
      <c r="AE119" s="755"/>
      <c r="AF119" s="755"/>
      <c r="AG119" s="755"/>
      <c r="AH119" s="895">
        <f>'O3'!AZ119</f>
        <v>0</v>
      </c>
      <c r="AI119" s="895"/>
      <c r="AJ119" s="895"/>
      <c r="AK119" s="895"/>
      <c r="AL119" s="895"/>
      <c r="AM119" s="895"/>
      <c r="AN119" s="782">
        <f t="shared" si="59"/>
        <v>0</v>
      </c>
      <c r="AO119" s="782"/>
      <c r="AP119" s="782"/>
      <c r="AQ119" s="782"/>
      <c r="AR119" s="782"/>
      <c r="AS119" s="782"/>
      <c r="AT119" s="782">
        <f t="shared" si="60"/>
        <v>0</v>
      </c>
      <c r="AU119" s="782"/>
      <c r="AV119" s="782"/>
      <c r="AW119" s="782"/>
      <c r="AX119" s="782"/>
      <c r="AY119" s="881"/>
      <c r="AZ119" s="13"/>
      <c r="BA119" s="492">
        <f t="shared" si="65"/>
        <v>0</v>
      </c>
      <c r="BB119" s="492">
        <f t="shared" si="66"/>
        <v>2</v>
      </c>
      <c r="BC119" s="492" t="str">
        <f t="shared" si="61"/>
        <v/>
      </c>
      <c r="BD119" s="492" t="str">
        <f t="shared" si="62"/>
        <v xml:space="preserve"> </v>
      </c>
      <c r="BE119" s="484"/>
      <c r="BF119" s="492">
        <f>ROUND(AN119*'O3'!BE119,2)</f>
        <v>0</v>
      </c>
      <c r="BG119" s="492">
        <f>ROUND(AT119*'O3'!BE119,2)</f>
        <v>0</v>
      </c>
      <c r="BH119" s="484">
        <f t="shared" si="63"/>
        <v>0</v>
      </c>
      <c r="BI119" s="484">
        <f>BM119-IF('O3'!BS119&lt;&gt;0,IF('O3'!BS119="C",BA119,0),ROUND(BA119*$BM$11,2))</f>
        <v>0</v>
      </c>
      <c r="BJ119" s="484">
        <f>BN119-IF('O3'!BS119="CF",BA119,0)</f>
        <v>0</v>
      </c>
      <c r="BK119" s="484">
        <f>BO119-IF('O3'!BS119="F",BA119,0)</f>
        <v>0</v>
      </c>
      <c r="BL119" s="484">
        <f t="shared" si="67"/>
        <v>0</v>
      </c>
      <c r="BM119" s="484">
        <f>IF('O3'!BS119&lt;&gt;0,IF('O3'!BS119="C",BG119,0),ROUND(BG119*$BM$11,2))</f>
        <v>0</v>
      </c>
      <c r="BN119" s="484">
        <f>IF('O3'!BS119="CF",BG119,0)</f>
        <v>0</v>
      </c>
      <c r="BO119" s="484">
        <f>IF('O3'!BS119="F",BG119,0)</f>
        <v>0</v>
      </c>
      <c r="BP119" s="571">
        <v>108</v>
      </c>
      <c r="BQ119" s="573"/>
      <c r="BR119" s="560"/>
      <c r="BS119" s="561">
        <f t="shared" si="64"/>
        <v>0</v>
      </c>
      <c r="BT119" s="561">
        <f t="shared" si="109"/>
        <v>0</v>
      </c>
      <c r="BU119" s="561">
        <f t="shared" si="109"/>
        <v>0</v>
      </c>
      <c r="BV119" s="561">
        <f t="shared" si="109"/>
        <v>0</v>
      </c>
      <c r="BW119" s="561">
        <f t="shared" si="109"/>
        <v>0</v>
      </c>
      <c r="BX119" s="561">
        <f t="shared" si="109"/>
        <v>0</v>
      </c>
      <c r="BY119" s="561">
        <f t="shared" si="109"/>
        <v>0</v>
      </c>
      <c r="BZ119" s="561">
        <f t="shared" si="109"/>
        <v>0</v>
      </c>
      <c r="CA119" s="561">
        <f t="shared" si="109"/>
        <v>0</v>
      </c>
      <c r="CB119" s="561">
        <f t="shared" si="109"/>
        <v>0</v>
      </c>
      <c r="CC119" s="561">
        <f t="shared" si="109"/>
        <v>0</v>
      </c>
      <c r="CD119" s="561">
        <f t="shared" si="109"/>
        <v>0</v>
      </c>
      <c r="CE119" s="561">
        <f t="shared" si="109"/>
        <v>0</v>
      </c>
      <c r="CF119" s="561">
        <f t="shared" si="109"/>
        <v>0</v>
      </c>
      <c r="CG119" s="561">
        <f t="shared" si="109"/>
        <v>0</v>
      </c>
      <c r="CH119" s="561">
        <f t="shared" si="109"/>
        <v>0</v>
      </c>
      <c r="CI119" s="561">
        <f t="shared" si="109"/>
        <v>0</v>
      </c>
      <c r="CJ119" s="561">
        <f t="shared" si="109"/>
        <v>0</v>
      </c>
      <c r="CK119" s="561">
        <f t="shared" si="109"/>
        <v>0</v>
      </c>
      <c r="CL119" s="561">
        <f t="shared" si="109"/>
        <v>0</v>
      </c>
      <c r="CM119" s="561">
        <f t="shared" si="109"/>
        <v>0</v>
      </c>
      <c r="CN119" s="561">
        <f t="shared" si="109"/>
        <v>0</v>
      </c>
      <c r="CO119" s="561">
        <f t="shared" si="109"/>
        <v>0</v>
      </c>
      <c r="CP119" s="561">
        <f t="shared" si="109"/>
        <v>0</v>
      </c>
      <c r="CQ119" s="561">
        <f t="shared" si="109"/>
        <v>0</v>
      </c>
      <c r="CR119" s="561">
        <f t="shared" si="109"/>
        <v>0</v>
      </c>
      <c r="CS119" s="561">
        <f t="shared" si="109"/>
        <v>0</v>
      </c>
      <c r="CT119" s="561">
        <f t="shared" si="109"/>
        <v>0</v>
      </c>
      <c r="CU119" s="561">
        <f t="shared" si="109"/>
        <v>0</v>
      </c>
      <c r="CV119" s="561">
        <f t="shared" si="109"/>
        <v>0</v>
      </c>
      <c r="CW119" s="561">
        <f t="shared" si="109"/>
        <v>0</v>
      </c>
      <c r="CX119" s="561">
        <f t="shared" si="109"/>
        <v>0</v>
      </c>
      <c r="CY119" s="561">
        <f t="shared" si="109"/>
        <v>0</v>
      </c>
      <c r="CZ119" s="561">
        <f t="shared" si="109"/>
        <v>0</v>
      </c>
      <c r="DA119" s="561">
        <f t="shared" si="109"/>
        <v>0</v>
      </c>
      <c r="DC119" s="562">
        <f t="shared" si="69"/>
        <v>0</v>
      </c>
      <c r="DD119" s="562">
        <f t="shared" si="96"/>
        <v>0</v>
      </c>
      <c r="DE119" s="562">
        <f t="shared" si="97"/>
        <v>0</v>
      </c>
      <c r="DF119" s="562">
        <f t="shared" si="98"/>
        <v>0</v>
      </c>
      <c r="DG119" s="562">
        <f t="shared" si="99"/>
        <v>0</v>
      </c>
      <c r="DH119" s="562">
        <f t="shared" si="100"/>
        <v>0</v>
      </c>
      <c r="DI119" s="562">
        <f t="shared" si="101"/>
        <v>0</v>
      </c>
      <c r="DJ119" s="562">
        <f t="shared" si="102"/>
        <v>0</v>
      </c>
      <c r="DK119" s="562">
        <f t="shared" si="103"/>
        <v>0</v>
      </c>
      <c r="DL119" s="562">
        <f t="shared" si="104"/>
        <v>0</v>
      </c>
      <c r="DM119" s="562">
        <f t="shared" si="105"/>
        <v>0</v>
      </c>
      <c r="DN119" s="562">
        <f t="shared" si="71"/>
        <v>0</v>
      </c>
      <c r="DO119" s="562">
        <f t="shared" si="72"/>
        <v>0</v>
      </c>
      <c r="DP119" s="562">
        <f t="shared" si="73"/>
        <v>0</v>
      </c>
      <c r="DQ119" s="562">
        <f t="shared" si="74"/>
        <v>0</v>
      </c>
      <c r="DR119" s="562">
        <f t="shared" si="75"/>
        <v>0</v>
      </c>
      <c r="DS119" s="562">
        <f t="shared" si="76"/>
        <v>0</v>
      </c>
      <c r="DT119" s="562">
        <f t="shared" si="77"/>
        <v>0</v>
      </c>
      <c r="DU119" s="562">
        <f t="shared" si="78"/>
        <v>0</v>
      </c>
      <c r="DV119" s="562">
        <f t="shared" si="79"/>
        <v>0</v>
      </c>
      <c r="DW119" s="562">
        <f t="shared" si="80"/>
        <v>0</v>
      </c>
      <c r="DX119" s="562">
        <f t="shared" si="81"/>
        <v>0</v>
      </c>
      <c r="DY119" s="562">
        <f t="shared" si="82"/>
        <v>0</v>
      </c>
      <c r="DZ119" s="562">
        <f t="shared" si="83"/>
        <v>0</v>
      </c>
      <c r="EA119" s="562">
        <f t="shared" si="84"/>
        <v>0</v>
      </c>
      <c r="EB119" s="562">
        <f t="shared" si="85"/>
        <v>0</v>
      </c>
      <c r="EC119" s="562">
        <f t="shared" si="86"/>
        <v>0</v>
      </c>
      <c r="ED119" s="562">
        <f t="shared" si="87"/>
        <v>0</v>
      </c>
      <c r="EE119" s="562">
        <f t="shared" si="88"/>
        <v>0</v>
      </c>
      <c r="EF119" s="562">
        <f t="shared" si="89"/>
        <v>0</v>
      </c>
      <c r="EG119" s="562">
        <f t="shared" si="90"/>
        <v>0</v>
      </c>
      <c r="EH119" s="562">
        <f t="shared" si="91"/>
        <v>0</v>
      </c>
      <c r="EI119" s="562">
        <f t="shared" si="92"/>
        <v>0</v>
      </c>
      <c r="EJ119" s="562">
        <f t="shared" si="93"/>
        <v>0</v>
      </c>
      <c r="EK119" s="562">
        <f t="shared" si="94"/>
        <v>0</v>
      </c>
      <c r="EL119" s="562">
        <f t="shared" si="95"/>
        <v>0</v>
      </c>
    </row>
    <row r="120" spans="2:142" ht="9.9499999999999993" customHeight="1">
      <c r="B120" s="750">
        <f>'O3'!B120</f>
        <v>0</v>
      </c>
      <c r="C120" s="751"/>
      <c r="D120" s="751"/>
      <c r="E120" s="751"/>
      <c r="F120" s="751"/>
      <c r="G120" s="872">
        <f>'O3'!G120</f>
        <v>0</v>
      </c>
      <c r="H120" s="872"/>
      <c r="I120" s="872"/>
      <c r="J120" s="872"/>
      <c r="K120" s="872"/>
      <c r="L120" s="872"/>
      <c r="M120" s="872"/>
      <c r="N120" s="872"/>
      <c r="O120" s="872"/>
      <c r="P120" s="872"/>
      <c r="Q120" s="872"/>
      <c r="R120" s="872"/>
      <c r="S120" s="872"/>
      <c r="T120" s="872"/>
      <c r="U120" s="872"/>
      <c r="V120" s="872"/>
      <c r="W120" s="872"/>
      <c r="X120" s="872"/>
      <c r="Y120" s="872"/>
      <c r="Z120" s="872"/>
      <c r="AA120" s="872"/>
      <c r="AB120" s="872"/>
      <c r="AC120" s="755">
        <f>'O3'!AC120</f>
        <v>0</v>
      </c>
      <c r="AD120" s="755"/>
      <c r="AE120" s="755"/>
      <c r="AF120" s="755"/>
      <c r="AG120" s="755"/>
      <c r="AH120" s="895">
        <f>'O3'!AZ120</f>
        <v>0</v>
      </c>
      <c r="AI120" s="895"/>
      <c r="AJ120" s="895"/>
      <c r="AK120" s="895"/>
      <c r="AL120" s="895"/>
      <c r="AM120" s="895"/>
      <c r="AN120" s="782">
        <f t="shared" si="59"/>
        <v>0</v>
      </c>
      <c r="AO120" s="782"/>
      <c r="AP120" s="782"/>
      <c r="AQ120" s="782"/>
      <c r="AR120" s="782"/>
      <c r="AS120" s="782"/>
      <c r="AT120" s="782">
        <f t="shared" si="60"/>
        <v>0</v>
      </c>
      <c r="AU120" s="782"/>
      <c r="AV120" s="782"/>
      <c r="AW120" s="782"/>
      <c r="AX120" s="782"/>
      <c r="AY120" s="881"/>
      <c r="AZ120" s="13"/>
      <c r="BA120" s="492">
        <f t="shared" si="65"/>
        <v>0</v>
      </c>
      <c r="BB120" s="492">
        <f t="shared" si="66"/>
        <v>2</v>
      </c>
      <c r="BC120" s="492" t="str">
        <f t="shared" si="61"/>
        <v/>
      </c>
      <c r="BD120" s="492" t="str">
        <f t="shared" si="62"/>
        <v xml:space="preserve"> </v>
      </c>
      <c r="BE120" s="484"/>
      <c r="BF120" s="492">
        <f>ROUND(AN120*'O3'!BE120,2)</f>
        <v>0</v>
      </c>
      <c r="BG120" s="492">
        <f>ROUND(AT120*'O3'!BE120,2)</f>
        <v>0</v>
      </c>
      <c r="BH120" s="484">
        <f t="shared" si="63"/>
        <v>0</v>
      </c>
      <c r="BI120" s="484">
        <f>BM120-IF('O3'!BS120&lt;&gt;0,IF('O3'!BS120="C",BA120,0),ROUND(BA120*$BM$11,2))</f>
        <v>0</v>
      </c>
      <c r="BJ120" s="484">
        <f>BN120-IF('O3'!BS120="CF",BA120,0)</f>
        <v>0</v>
      </c>
      <c r="BK120" s="484">
        <f>BO120-IF('O3'!BS120="F",BA120,0)</f>
        <v>0</v>
      </c>
      <c r="BL120" s="484">
        <f t="shared" si="67"/>
        <v>0</v>
      </c>
      <c r="BM120" s="484">
        <f>IF('O3'!BS120&lt;&gt;0,IF('O3'!BS120="C",BG120,0),ROUND(BG120*$BM$11,2))</f>
        <v>0</v>
      </c>
      <c r="BN120" s="484">
        <f>IF('O3'!BS120="CF",BG120,0)</f>
        <v>0</v>
      </c>
      <c r="BO120" s="484">
        <f>IF('O3'!BS120="F",BG120,0)</f>
        <v>0</v>
      </c>
      <c r="BP120" s="572">
        <v>109</v>
      </c>
      <c r="BQ120" s="573"/>
      <c r="BR120" s="560"/>
      <c r="BS120" s="561">
        <f t="shared" si="64"/>
        <v>0</v>
      </c>
      <c r="BT120" s="561">
        <f t="shared" si="109"/>
        <v>0</v>
      </c>
      <c r="BU120" s="561">
        <f t="shared" si="109"/>
        <v>0</v>
      </c>
      <c r="BV120" s="561">
        <f t="shared" si="109"/>
        <v>0</v>
      </c>
      <c r="BW120" s="561">
        <f t="shared" si="109"/>
        <v>0</v>
      </c>
      <c r="BX120" s="561">
        <f t="shared" si="109"/>
        <v>0</v>
      </c>
      <c r="BY120" s="561">
        <f t="shared" si="109"/>
        <v>0</v>
      </c>
      <c r="BZ120" s="561">
        <f t="shared" si="109"/>
        <v>0</v>
      </c>
      <c r="CA120" s="561">
        <f t="shared" si="109"/>
        <v>0</v>
      </c>
      <c r="CB120" s="561">
        <f t="shared" si="109"/>
        <v>0</v>
      </c>
      <c r="CC120" s="561">
        <f t="shared" si="109"/>
        <v>0</v>
      </c>
      <c r="CD120" s="561">
        <f t="shared" si="109"/>
        <v>0</v>
      </c>
      <c r="CE120" s="561">
        <f t="shared" si="109"/>
        <v>0</v>
      </c>
      <c r="CF120" s="561">
        <f t="shared" si="109"/>
        <v>0</v>
      </c>
      <c r="CG120" s="561">
        <f t="shared" si="109"/>
        <v>0</v>
      </c>
      <c r="CH120" s="561">
        <f t="shared" si="109"/>
        <v>0</v>
      </c>
      <c r="CI120" s="561">
        <f t="shared" si="109"/>
        <v>0</v>
      </c>
      <c r="CJ120" s="561">
        <f t="shared" si="109"/>
        <v>0</v>
      </c>
      <c r="CK120" s="561">
        <f t="shared" si="109"/>
        <v>0</v>
      </c>
      <c r="CL120" s="561">
        <f t="shared" si="109"/>
        <v>0</v>
      </c>
      <c r="CM120" s="561">
        <f t="shared" si="109"/>
        <v>0</v>
      </c>
      <c r="CN120" s="561">
        <f t="shared" si="109"/>
        <v>0</v>
      </c>
      <c r="CO120" s="561">
        <f t="shared" si="109"/>
        <v>0</v>
      </c>
      <c r="CP120" s="561">
        <f t="shared" si="109"/>
        <v>0</v>
      </c>
      <c r="CQ120" s="561">
        <f t="shared" si="109"/>
        <v>0</v>
      </c>
      <c r="CR120" s="561">
        <f t="shared" si="109"/>
        <v>0</v>
      </c>
      <c r="CS120" s="561">
        <f t="shared" si="109"/>
        <v>0</v>
      </c>
      <c r="CT120" s="561">
        <f t="shared" si="109"/>
        <v>0</v>
      </c>
      <c r="CU120" s="561">
        <f t="shared" si="109"/>
        <v>0</v>
      </c>
      <c r="CV120" s="561">
        <f t="shared" si="109"/>
        <v>0</v>
      </c>
      <c r="CW120" s="561">
        <f t="shared" si="109"/>
        <v>0</v>
      </c>
      <c r="CX120" s="561">
        <f t="shared" ref="BT120:DA128" si="110">CW120</f>
        <v>0</v>
      </c>
      <c r="CY120" s="561">
        <f t="shared" si="110"/>
        <v>0</v>
      </c>
      <c r="CZ120" s="561">
        <f t="shared" si="110"/>
        <v>0</v>
      </c>
      <c r="DA120" s="561">
        <f t="shared" si="110"/>
        <v>0</v>
      </c>
      <c r="DC120" s="562">
        <f t="shared" si="69"/>
        <v>0</v>
      </c>
      <c r="DD120" s="562">
        <f t="shared" si="96"/>
        <v>0</v>
      </c>
      <c r="DE120" s="562">
        <f t="shared" si="97"/>
        <v>0</v>
      </c>
      <c r="DF120" s="562">
        <f t="shared" si="98"/>
        <v>0</v>
      </c>
      <c r="DG120" s="562">
        <f t="shared" si="99"/>
        <v>0</v>
      </c>
      <c r="DH120" s="562">
        <f t="shared" si="100"/>
        <v>0</v>
      </c>
      <c r="DI120" s="562">
        <f t="shared" si="101"/>
        <v>0</v>
      </c>
      <c r="DJ120" s="562">
        <f t="shared" si="102"/>
        <v>0</v>
      </c>
      <c r="DK120" s="562">
        <f t="shared" si="103"/>
        <v>0</v>
      </c>
      <c r="DL120" s="562">
        <f t="shared" si="104"/>
        <v>0</v>
      </c>
      <c r="DM120" s="562">
        <f t="shared" si="105"/>
        <v>0</v>
      </c>
      <c r="DN120" s="562">
        <f t="shared" si="71"/>
        <v>0</v>
      </c>
      <c r="DO120" s="562">
        <f t="shared" si="72"/>
        <v>0</v>
      </c>
      <c r="DP120" s="562">
        <f t="shared" si="73"/>
        <v>0</v>
      </c>
      <c r="DQ120" s="562">
        <f t="shared" si="74"/>
        <v>0</v>
      </c>
      <c r="DR120" s="562">
        <f t="shared" si="75"/>
        <v>0</v>
      </c>
      <c r="DS120" s="562">
        <f t="shared" si="76"/>
        <v>0</v>
      </c>
      <c r="DT120" s="562">
        <f t="shared" si="77"/>
        <v>0</v>
      </c>
      <c r="DU120" s="562">
        <f t="shared" si="78"/>
        <v>0</v>
      </c>
      <c r="DV120" s="562">
        <f t="shared" si="79"/>
        <v>0</v>
      </c>
      <c r="DW120" s="562">
        <f t="shared" si="80"/>
        <v>0</v>
      </c>
      <c r="DX120" s="562">
        <f t="shared" si="81"/>
        <v>0</v>
      </c>
      <c r="DY120" s="562">
        <f t="shared" si="82"/>
        <v>0</v>
      </c>
      <c r="DZ120" s="562">
        <f t="shared" si="83"/>
        <v>0</v>
      </c>
      <c r="EA120" s="562">
        <f t="shared" si="84"/>
        <v>0</v>
      </c>
      <c r="EB120" s="562">
        <f t="shared" si="85"/>
        <v>0</v>
      </c>
      <c r="EC120" s="562">
        <f t="shared" si="86"/>
        <v>0</v>
      </c>
      <c r="ED120" s="562">
        <f t="shared" si="87"/>
        <v>0</v>
      </c>
      <c r="EE120" s="562">
        <f t="shared" si="88"/>
        <v>0</v>
      </c>
      <c r="EF120" s="562">
        <f t="shared" si="89"/>
        <v>0</v>
      </c>
      <c r="EG120" s="562">
        <f t="shared" si="90"/>
        <v>0</v>
      </c>
      <c r="EH120" s="562">
        <f t="shared" si="91"/>
        <v>0</v>
      </c>
      <c r="EI120" s="562">
        <f t="shared" si="92"/>
        <v>0</v>
      </c>
      <c r="EJ120" s="562">
        <f t="shared" si="93"/>
        <v>0</v>
      </c>
      <c r="EK120" s="562">
        <f t="shared" si="94"/>
        <v>0</v>
      </c>
      <c r="EL120" s="562">
        <f t="shared" si="95"/>
        <v>0</v>
      </c>
    </row>
    <row r="121" spans="2:142" ht="9.9499999999999993" customHeight="1">
      <c r="B121" s="750">
        <f>'O3'!B121</f>
        <v>0</v>
      </c>
      <c r="C121" s="751"/>
      <c r="D121" s="751"/>
      <c r="E121" s="751"/>
      <c r="F121" s="751"/>
      <c r="G121" s="872">
        <f>'O3'!G121</f>
        <v>0</v>
      </c>
      <c r="H121" s="872"/>
      <c r="I121" s="872"/>
      <c r="J121" s="872"/>
      <c r="K121" s="872"/>
      <c r="L121" s="872"/>
      <c r="M121" s="872"/>
      <c r="N121" s="872"/>
      <c r="O121" s="872"/>
      <c r="P121" s="872"/>
      <c r="Q121" s="872"/>
      <c r="R121" s="872"/>
      <c r="S121" s="872"/>
      <c r="T121" s="872"/>
      <c r="U121" s="872"/>
      <c r="V121" s="872"/>
      <c r="W121" s="872"/>
      <c r="X121" s="872"/>
      <c r="Y121" s="872"/>
      <c r="Z121" s="872"/>
      <c r="AA121" s="872"/>
      <c r="AB121" s="872"/>
      <c r="AC121" s="755">
        <f>'O3'!AC121</f>
        <v>0</v>
      </c>
      <c r="AD121" s="755"/>
      <c r="AE121" s="755"/>
      <c r="AF121" s="755"/>
      <c r="AG121" s="755"/>
      <c r="AH121" s="895">
        <f>'O3'!AZ121</f>
        <v>0</v>
      </c>
      <c r="AI121" s="895"/>
      <c r="AJ121" s="895"/>
      <c r="AK121" s="895"/>
      <c r="AL121" s="895"/>
      <c r="AM121" s="895"/>
      <c r="AN121" s="782">
        <f t="shared" si="59"/>
        <v>0</v>
      </c>
      <c r="AO121" s="782"/>
      <c r="AP121" s="782"/>
      <c r="AQ121" s="782"/>
      <c r="AR121" s="782"/>
      <c r="AS121" s="782"/>
      <c r="AT121" s="782">
        <f t="shared" si="60"/>
        <v>0</v>
      </c>
      <c r="AU121" s="782"/>
      <c r="AV121" s="782"/>
      <c r="AW121" s="782"/>
      <c r="AX121" s="782"/>
      <c r="AY121" s="881"/>
      <c r="AZ121" s="13"/>
      <c r="BA121" s="492">
        <f t="shared" si="65"/>
        <v>0</v>
      </c>
      <c r="BB121" s="492">
        <f t="shared" si="66"/>
        <v>2</v>
      </c>
      <c r="BC121" s="492" t="str">
        <f t="shared" si="61"/>
        <v/>
      </c>
      <c r="BD121" s="492" t="str">
        <f t="shared" si="62"/>
        <v xml:space="preserve"> </v>
      </c>
      <c r="BE121" s="484"/>
      <c r="BF121" s="492">
        <f>ROUND(AN121*'O3'!BE121,2)</f>
        <v>0</v>
      </c>
      <c r="BG121" s="492">
        <f>ROUND(AT121*'O3'!BE121,2)</f>
        <v>0</v>
      </c>
      <c r="BH121" s="484">
        <f t="shared" si="63"/>
        <v>0</v>
      </c>
      <c r="BI121" s="484">
        <f>BM121-IF('O3'!BS121&lt;&gt;0,IF('O3'!BS121="C",BA121,0),ROUND(BA121*$BM$11,2))</f>
        <v>0</v>
      </c>
      <c r="BJ121" s="484">
        <f>BN121-IF('O3'!BS121="CF",BA121,0)</f>
        <v>0</v>
      </c>
      <c r="BK121" s="484">
        <f>BO121-IF('O3'!BS121="F",BA121,0)</f>
        <v>0</v>
      </c>
      <c r="BL121" s="484">
        <f t="shared" si="67"/>
        <v>0</v>
      </c>
      <c r="BM121" s="484">
        <f>IF('O3'!BS121&lt;&gt;0,IF('O3'!BS121="C",BG121,0),ROUND(BG121*$BM$11,2))</f>
        <v>0</v>
      </c>
      <c r="BN121" s="484">
        <f>IF('O3'!BS121="CF",BG121,0)</f>
        <v>0</v>
      </c>
      <c r="BO121" s="484">
        <f>IF('O3'!BS121="F",BG121,0)</f>
        <v>0</v>
      </c>
      <c r="BP121" s="571">
        <v>110</v>
      </c>
      <c r="BQ121" s="573"/>
      <c r="BR121" s="560"/>
      <c r="BS121" s="561">
        <f t="shared" si="64"/>
        <v>0</v>
      </c>
      <c r="BT121" s="561">
        <f t="shared" si="110"/>
        <v>0</v>
      </c>
      <c r="BU121" s="561">
        <f t="shared" si="110"/>
        <v>0</v>
      </c>
      <c r="BV121" s="561">
        <f t="shared" si="110"/>
        <v>0</v>
      </c>
      <c r="BW121" s="561">
        <f t="shared" si="110"/>
        <v>0</v>
      </c>
      <c r="BX121" s="561">
        <f t="shared" si="110"/>
        <v>0</v>
      </c>
      <c r="BY121" s="561">
        <f t="shared" si="110"/>
        <v>0</v>
      </c>
      <c r="BZ121" s="561">
        <f t="shared" si="110"/>
        <v>0</v>
      </c>
      <c r="CA121" s="561">
        <f t="shared" si="110"/>
        <v>0</v>
      </c>
      <c r="CB121" s="561">
        <f t="shared" si="110"/>
        <v>0</v>
      </c>
      <c r="CC121" s="561">
        <f t="shared" si="110"/>
        <v>0</v>
      </c>
      <c r="CD121" s="561">
        <f t="shared" si="110"/>
        <v>0</v>
      </c>
      <c r="CE121" s="561">
        <f t="shared" si="110"/>
        <v>0</v>
      </c>
      <c r="CF121" s="561">
        <f t="shared" si="110"/>
        <v>0</v>
      </c>
      <c r="CG121" s="561">
        <f t="shared" si="110"/>
        <v>0</v>
      </c>
      <c r="CH121" s="561">
        <f t="shared" si="110"/>
        <v>0</v>
      </c>
      <c r="CI121" s="561">
        <f t="shared" si="110"/>
        <v>0</v>
      </c>
      <c r="CJ121" s="561">
        <f t="shared" si="110"/>
        <v>0</v>
      </c>
      <c r="CK121" s="561">
        <f t="shared" si="110"/>
        <v>0</v>
      </c>
      <c r="CL121" s="561">
        <f t="shared" si="110"/>
        <v>0</v>
      </c>
      <c r="CM121" s="561">
        <f t="shared" si="110"/>
        <v>0</v>
      </c>
      <c r="CN121" s="561">
        <f t="shared" si="110"/>
        <v>0</v>
      </c>
      <c r="CO121" s="561">
        <f t="shared" si="110"/>
        <v>0</v>
      </c>
      <c r="CP121" s="561">
        <f t="shared" si="110"/>
        <v>0</v>
      </c>
      <c r="CQ121" s="561">
        <f t="shared" si="110"/>
        <v>0</v>
      </c>
      <c r="CR121" s="561">
        <f t="shared" si="110"/>
        <v>0</v>
      </c>
      <c r="CS121" s="561">
        <f t="shared" si="110"/>
        <v>0</v>
      </c>
      <c r="CT121" s="561">
        <f t="shared" si="110"/>
        <v>0</v>
      </c>
      <c r="CU121" s="561">
        <f t="shared" si="110"/>
        <v>0</v>
      </c>
      <c r="CV121" s="561">
        <f t="shared" si="110"/>
        <v>0</v>
      </c>
      <c r="CW121" s="561">
        <f t="shared" si="110"/>
        <v>0</v>
      </c>
      <c r="CX121" s="561">
        <f t="shared" si="110"/>
        <v>0</v>
      </c>
      <c r="CY121" s="561">
        <f t="shared" si="110"/>
        <v>0</v>
      </c>
      <c r="CZ121" s="561">
        <f t="shared" si="110"/>
        <v>0</v>
      </c>
      <c r="DA121" s="561">
        <f t="shared" si="110"/>
        <v>0</v>
      </c>
      <c r="DC121" s="562">
        <f t="shared" si="69"/>
        <v>0</v>
      </c>
      <c r="DD121" s="562">
        <f t="shared" si="96"/>
        <v>0</v>
      </c>
      <c r="DE121" s="562">
        <f t="shared" si="97"/>
        <v>0</v>
      </c>
      <c r="DF121" s="562">
        <f t="shared" si="98"/>
        <v>0</v>
      </c>
      <c r="DG121" s="562">
        <f t="shared" si="99"/>
        <v>0</v>
      </c>
      <c r="DH121" s="562">
        <f t="shared" si="100"/>
        <v>0</v>
      </c>
      <c r="DI121" s="562">
        <f t="shared" si="101"/>
        <v>0</v>
      </c>
      <c r="DJ121" s="562">
        <f t="shared" si="102"/>
        <v>0</v>
      </c>
      <c r="DK121" s="562">
        <f t="shared" si="103"/>
        <v>0</v>
      </c>
      <c r="DL121" s="562">
        <f t="shared" si="104"/>
        <v>0</v>
      </c>
      <c r="DM121" s="562">
        <f t="shared" si="105"/>
        <v>0</v>
      </c>
      <c r="DN121" s="562">
        <f t="shared" si="71"/>
        <v>0</v>
      </c>
      <c r="DO121" s="562">
        <f t="shared" si="72"/>
        <v>0</v>
      </c>
      <c r="DP121" s="562">
        <f t="shared" si="73"/>
        <v>0</v>
      </c>
      <c r="DQ121" s="562">
        <f t="shared" si="74"/>
        <v>0</v>
      </c>
      <c r="DR121" s="562">
        <f t="shared" si="75"/>
        <v>0</v>
      </c>
      <c r="DS121" s="562">
        <f t="shared" si="76"/>
        <v>0</v>
      </c>
      <c r="DT121" s="562">
        <f t="shared" si="77"/>
        <v>0</v>
      </c>
      <c r="DU121" s="562">
        <f t="shared" si="78"/>
        <v>0</v>
      </c>
      <c r="DV121" s="562">
        <f t="shared" si="79"/>
        <v>0</v>
      </c>
      <c r="DW121" s="562">
        <f t="shared" si="80"/>
        <v>0</v>
      </c>
      <c r="DX121" s="562">
        <f t="shared" si="81"/>
        <v>0</v>
      </c>
      <c r="DY121" s="562">
        <f t="shared" si="82"/>
        <v>0</v>
      </c>
      <c r="DZ121" s="562">
        <f t="shared" si="83"/>
        <v>0</v>
      </c>
      <c r="EA121" s="562">
        <f t="shared" si="84"/>
        <v>0</v>
      </c>
      <c r="EB121" s="562">
        <f t="shared" si="85"/>
        <v>0</v>
      </c>
      <c r="EC121" s="562">
        <f t="shared" si="86"/>
        <v>0</v>
      </c>
      <c r="ED121" s="562">
        <f t="shared" si="87"/>
        <v>0</v>
      </c>
      <c r="EE121" s="562">
        <f t="shared" si="88"/>
        <v>0</v>
      </c>
      <c r="EF121" s="562">
        <f t="shared" si="89"/>
        <v>0</v>
      </c>
      <c r="EG121" s="562">
        <f t="shared" si="90"/>
        <v>0</v>
      </c>
      <c r="EH121" s="562">
        <f t="shared" si="91"/>
        <v>0</v>
      </c>
      <c r="EI121" s="562">
        <f t="shared" si="92"/>
        <v>0</v>
      </c>
      <c r="EJ121" s="562">
        <f t="shared" si="93"/>
        <v>0</v>
      </c>
      <c r="EK121" s="562">
        <f t="shared" si="94"/>
        <v>0</v>
      </c>
      <c r="EL121" s="562">
        <f t="shared" si="95"/>
        <v>0</v>
      </c>
    </row>
    <row r="122" spans="2:142" ht="9.9499999999999993" customHeight="1">
      <c r="B122" s="750">
        <f>'O3'!B122</f>
        <v>0</v>
      </c>
      <c r="C122" s="751"/>
      <c r="D122" s="751"/>
      <c r="E122" s="751"/>
      <c r="F122" s="751"/>
      <c r="G122" s="872">
        <f>'O3'!G122</f>
        <v>0</v>
      </c>
      <c r="H122" s="872"/>
      <c r="I122" s="872"/>
      <c r="J122" s="872"/>
      <c r="K122" s="872"/>
      <c r="L122" s="872"/>
      <c r="M122" s="872"/>
      <c r="N122" s="872"/>
      <c r="O122" s="872"/>
      <c r="P122" s="872"/>
      <c r="Q122" s="872"/>
      <c r="R122" s="872"/>
      <c r="S122" s="872"/>
      <c r="T122" s="872"/>
      <c r="U122" s="872"/>
      <c r="V122" s="872"/>
      <c r="W122" s="872"/>
      <c r="X122" s="872"/>
      <c r="Y122" s="872"/>
      <c r="Z122" s="872"/>
      <c r="AA122" s="872"/>
      <c r="AB122" s="872"/>
      <c r="AC122" s="755">
        <f>'O3'!AC122</f>
        <v>0</v>
      </c>
      <c r="AD122" s="755"/>
      <c r="AE122" s="755"/>
      <c r="AF122" s="755"/>
      <c r="AG122" s="755"/>
      <c r="AH122" s="895">
        <f>'O3'!AZ122</f>
        <v>0</v>
      </c>
      <c r="AI122" s="895"/>
      <c r="AJ122" s="895"/>
      <c r="AK122" s="895"/>
      <c r="AL122" s="895"/>
      <c r="AM122" s="895"/>
      <c r="AN122" s="782">
        <f t="shared" si="59"/>
        <v>0</v>
      </c>
      <c r="AO122" s="782"/>
      <c r="AP122" s="782"/>
      <c r="AQ122" s="782"/>
      <c r="AR122" s="782"/>
      <c r="AS122" s="782"/>
      <c r="AT122" s="782">
        <f t="shared" si="60"/>
        <v>0</v>
      </c>
      <c r="AU122" s="782"/>
      <c r="AV122" s="782"/>
      <c r="AW122" s="782"/>
      <c r="AX122" s="782"/>
      <c r="AY122" s="881"/>
      <c r="AZ122" s="13"/>
      <c r="BA122" s="492">
        <f t="shared" si="65"/>
        <v>0</v>
      </c>
      <c r="BB122" s="492">
        <f t="shared" si="66"/>
        <v>2</v>
      </c>
      <c r="BC122" s="492" t="str">
        <f t="shared" si="61"/>
        <v/>
      </c>
      <c r="BD122" s="492" t="str">
        <f t="shared" si="62"/>
        <v xml:space="preserve"> </v>
      </c>
      <c r="BE122" s="484"/>
      <c r="BF122" s="492">
        <f>ROUND(AN122*'O3'!BE122,2)</f>
        <v>0</v>
      </c>
      <c r="BG122" s="492">
        <f>ROUND(AT122*'O3'!BE122,2)</f>
        <v>0</v>
      </c>
      <c r="BH122" s="484">
        <f t="shared" si="63"/>
        <v>0</v>
      </c>
      <c r="BI122" s="484">
        <f>BM122-IF('O3'!BS122&lt;&gt;0,IF('O3'!BS122="C",BA122,0),ROUND(BA122*$BM$11,2))</f>
        <v>0</v>
      </c>
      <c r="BJ122" s="484">
        <f>BN122-IF('O3'!BS122="CF",BA122,0)</f>
        <v>0</v>
      </c>
      <c r="BK122" s="484">
        <f>BO122-IF('O3'!BS122="F",BA122,0)</f>
        <v>0</v>
      </c>
      <c r="BL122" s="484">
        <f t="shared" si="67"/>
        <v>0</v>
      </c>
      <c r="BM122" s="484">
        <f>IF('O3'!BS122&lt;&gt;0,IF('O3'!BS122="C",BG122,0),ROUND(BG122*$BM$11,2))</f>
        <v>0</v>
      </c>
      <c r="BN122" s="484">
        <f>IF('O3'!BS122="CF",BG122,0)</f>
        <v>0</v>
      </c>
      <c r="BO122" s="484">
        <f>IF('O3'!BS122="F",BG122,0)</f>
        <v>0</v>
      </c>
      <c r="BP122" s="572">
        <v>111</v>
      </c>
      <c r="BQ122" s="573"/>
      <c r="BR122" s="560"/>
      <c r="BS122" s="561">
        <f t="shared" si="64"/>
        <v>0</v>
      </c>
      <c r="BT122" s="561">
        <f t="shared" si="110"/>
        <v>0</v>
      </c>
      <c r="BU122" s="561">
        <f t="shared" si="110"/>
        <v>0</v>
      </c>
      <c r="BV122" s="561">
        <f t="shared" si="110"/>
        <v>0</v>
      </c>
      <c r="BW122" s="561">
        <f t="shared" si="110"/>
        <v>0</v>
      </c>
      <c r="BX122" s="561">
        <f t="shared" si="110"/>
        <v>0</v>
      </c>
      <c r="BY122" s="561">
        <f t="shared" si="110"/>
        <v>0</v>
      </c>
      <c r="BZ122" s="561">
        <f t="shared" si="110"/>
        <v>0</v>
      </c>
      <c r="CA122" s="561">
        <f t="shared" si="110"/>
        <v>0</v>
      </c>
      <c r="CB122" s="561">
        <f t="shared" si="110"/>
        <v>0</v>
      </c>
      <c r="CC122" s="561">
        <f t="shared" si="110"/>
        <v>0</v>
      </c>
      <c r="CD122" s="561">
        <f t="shared" si="110"/>
        <v>0</v>
      </c>
      <c r="CE122" s="561">
        <f t="shared" si="110"/>
        <v>0</v>
      </c>
      <c r="CF122" s="561">
        <f t="shared" si="110"/>
        <v>0</v>
      </c>
      <c r="CG122" s="561">
        <f t="shared" si="110"/>
        <v>0</v>
      </c>
      <c r="CH122" s="561">
        <f t="shared" si="110"/>
        <v>0</v>
      </c>
      <c r="CI122" s="561">
        <f t="shared" si="110"/>
        <v>0</v>
      </c>
      <c r="CJ122" s="561">
        <f t="shared" si="110"/>
        <v>0</v>
      </c>
      <c r="CK122" s="561">
        <f t="shared" si="110"/>
        <v>0</v>
      </c>
      <c r="CL122" s="561">
        <f t="shared" si="110"/>
        <v>0</v>
      </c>
      <c r="CM122" s="561">
        <f t="shared" si="110"/>
        <v>0</v>
      </c>
      <c r="CN122" s="561">
        <f t="shared" si="110"/>
        <v>0</v>
      </c>
      <c r="CO122" s="561">
        <f t="shared" si="110"/>
        <v>0</v>
      </c>
      <c r="CP122" s="561">
        <f t="shared" si="110"/>
        <v>0</v>
      </c>
      <c r="CQ122" s="561">
        <f t="shared" si="110"/>
        <v>0</v>
      </c>
      <c r="CR122" s="561">
        <f t="shared" si="110"/>
        <v>0</v>
      </c>
      <c r="CS122" s="561">
        <f t="shared" si="110"/>
        <v>0</v>
      </c>
      <c r="CT122" s="561">
        <f t="shared" si="110"/>
        <v>0</v>
      </c>
      <c r="CU122" s="561">
        <f t="shared" si="110"/>
        <v>0</v>
      </c>
      <c r="CV122" s="561">
        <f t="shared" si="110"/>
        <v>0</v>
      </c>
      <c r="CW122" s="561">
        <f t="shared" si="110"/>
        <v>0</v>
      </c>
      <c r="CX122" s="561">
        <f t="shared" si="110"/>
        <v>0</v>
      </c>
      <c r="CY122" s="561">
        <f t="shared" si="110"/>
        <v>0</v>
      </c>
      <c r="CZ122" s="561">
        <f t="shared" si="110"/>
        <v>0</v>
      </c>
      <c r="DA122" s="561">
        <f t="shared" si="110"/>
        <v>0</v>
      </c>
      <c r="DC122" s="562">
        <f t="shared" si="69"/>
        <v>0</v>
      </c>
      <c r="DD122" s="562">
        <f t="shared" si="96"/>
        <v>0</v>
      </c>
      <c r="DE122" s="562">
        <f t="shared" si="97"/>
        <v>0</v>
      </c>
      <c r="DF122" s="562">
        <f t="shared" si="98"/>
        <v>0</v>
      </c>
      <c r="DG122" s="562">
        <f t="shared" si="99"/>
        <v>0</v>
      </c>
      <c r="DH122" s="562">
        <f t="shared" si="100"/>
        <v>0</v>
      </c>
      <c r="DI122" s="562">
        <f t="shared" si="101"/>
        <v>0</v>
      </c>
      <c r="DJ122" s="562">
        <f t="shared" si="102"/>
        <v>0</v>
      </c>
      <c r="DK122" s="562">
        <f t="shared" si="103"/>
        <v>0</v>
      </c>
      <c r="DL122" s="562">
        <f t="shared" si="104"/>
        <v>0</v>
      </c>
      <c r="DM122" s="562">
        <f t="shared" si="105"/>
        <v>0</v>
      </c>
      <c r="DN122" s="562">
        <f t="shared" si="71"/>
        <v>0</v>
      </c>
      <c r="DO122" s="562">
        <f t="shared" si="72"/>
        <v>0</v>
      </c>
      <c r="DP122" s="562">
        <f t="shared" si="73"/>
        <v>0</v>
      </c>
      <c r="DQ122" s="562">
        <f t="shared" si="74"/>
        <v>0</v>
      </c>
      <c r="DR122" s="562">
        <f t="shared" si="75"/>
        <v>0</v>
      </c>
      <c r="DS122" s="562">
        <f t="shared" si="76"/>
        <v>0</v>
      </c>
      <c r="DT122" s="562">
        <f t="shared" si="77"/>
        <v>0</v>
      </c>
      <c r="DU122" s="562">
        <f t="shared" si="78"/>
        <v>0</v>
      </c>
      <c r="DV122" s="562">
        <f t="shared" si="79"/>
        <v>0</v>
      </c>
      <c r="DW122" s="562">
        <f t="shared" si="80"/>
        <v>0</v>
      </c>
      <c r="DX122" s="562">
        <f t="shared" si="81"/>
        <v>0</v>
      </c>
      <c r="DY122" s="562">
        <f t="shared" si="82"/>
        <v>0</v>
      </c>
      <c r="DZ122" s="562">
        <f t="shared" si="83"/>
        <v>0</v>
      </c>
      <c r="EA122" s="562">
        <f t="shared" si="84"/>
        <v>0</v>
      </c>
      <c r="EB122" s="562">
        <f t="shared" si="85"/>
        <v>0</v>
      </c>
      <c r="EC122" s="562">
        <f t="shared" si="86"/>
        <v>0</v>
      </c>
      <c r="ED122" s="562">
        <f t="shared" si="87"/>
        <v>0</v>
      </c>
      <c r="EE122" s="562">
        <f t="shared" si="88"/>
        <v>0</v>
      </c>
      <c r="EF122" s="562">
        <f t="shared" si="89"/>
        <v>0</v>
      </c>
      <c r="EG122" s="562">
        <f t="shared" si="90"/>
        <v>0</v>
      </c>
      <c r="EH122" s="562">
        <f t="shared" si="91"/>
        <v>0</v>
      </c>
      <c r="EI122" s="562">
        <f t="shared" si="92"/>
        <v>0</v>
      </c>
      <c r="EJ122" s="562">
        <f t="shared" si="93"/>
        <v>0</v>
      </c>
      <c r="EK122" s="562">
        <f t="shared" si="94"/>
        <v>0</v>
      </c>
      <c r="EL122" s="562">
        <f t="shared" si="95"/>
        <v>0</v>
      </c>
    </row>
    <row r="123" spans="2:142" ht="9.9499999999999993" customHeight="1">
      <c r="B123" s="750">
        <f>'O3'!B123</f>
        <v>0</v>
      </c>
      <c r="C123" s="751"/>
      <c r="D123" s="751"/>
      <c r="E123" s="751"/>
      <c r="F123" s="751"/>
      <c r="G123" s="872">
        <f>'O3'!G123</f>
        <v>0</v>
      </c>
      <c r="H123" s="872"/>
      <c r="I123" s="872"/>
      <c r="J123" s="872"/>
      <c r="K123" s="872"/>
      <c r="L123" s="872"/>
      <c r="M123" s="872"/>
      <c r="N123" s="872"/>
      <c r="O123" s="872"/>
      <c r="P123" s="872"/>
      <c r="Q123" s="872"/>
      <c r="R123" s="872"/>
      <c r="S123" s="872"/>
      <c r="T123" s="872"/>
      <c r="U123" s="872"/>
      <c r="V123" s="872"/>
      <c r="W123" s="872"/>
      <c r="X123" s="872"/>
      <c r="Y123" s="872"/>
      <c r="Z123" s="872"/>
      <c r="AA123" s="872"/>
      <c r="AB123" s="872"/>
      <c r="AC123" s="755">
        <f>'O3'!AC123</f>
        <v>0</v>
      </c>
      <c r="AD123" s="755"/>
      <c r="AE123" s="755"/>
      <c r="AF123" s="755"/>
      <c r="AG123" s="755"/>
      <c r="AH123" s="895">
        <f>'O3'!AZ123</f>
        <v>0</v>
      </c>
      <c r="AI123" s="895"/>
      <c r="AJ123" s="895"/>
      <c r="AK123" s="895"/>
      <c r="AL123" s="895"/>
      <c r="AM123" s="895"/>
      <c r="AN123" s="782">
        <f t="shared" si="59"/>
        <v>0</v>
      </c>
      <c r="AO123" s="782"/>
      <c r="AP123" s="782"/>
      <c r="AQ123" s="782"/>
      <c r="AR123" s="782"/>
      <c r="AS123" s="782"/>
      <c r="AT123" s="782">
        <f t="shared" si="60"/>
        <v>0</v>
      </c>
      <c r="AU123" s="782"/>
      <c r="AV123" s="782"/>
      <c r="AW123" s="782"/>
      <c r="AX123" s="782"/>
      <c r="AY123" s="881"/>
      <c r="AZ123" s="13"/>
      <c r="BA123" s="492">
        <f t="shared" si="65"/>
        <v>0</v>
      </c>
      <c r="BB123" s="492">
        <f t="shared" si="66"/>
        <v>2</v>
      </c>
      <c r="BC123" s="492" t="str">
        <f t="shared" si="61"/>
        <v/>
      </c>
      <c r="BD123" s="492" t="str">
        <f t="shared" si="62"/>
        <v xml:space="preserve"> </v>
      </c>
      <c r="BE123" s="484"/>
      <c r="BF123" s="492">
        <f>ROUND(AN123*'O3'!BE123,2)</f>
        <v>0</v>
      </c>
      <c r="BG123" s="492">
        <f>ROUND(AT123*'O3'!BE123,2)</f>
        <v>0</v>
      </c>
      <c r="BH123" s="484">
        <f t="shared" si="63"/>
        <v>0</v>
      </c>
      <c r="BI123" s="484">
        <f>BM123-IF('O3'!BS123&lt;&gt;0,IF('O3'!BS123="C",BA123,0),ROUND(BA123*$BM$11,2))</f>
        <v>0</v>
      </c>
      <c r="BJ123" s="484">
        <f>BN123-IF('O3'!BS123="CF",BA123,0)</f>
        <v>0</v>
      </c>
      <c r="BK123" s="484">
        <f>BO123-IF('O3'!BS123="F",BA123,0)</f>
        <v>0</v>
      </c>
      <c r="BL123" s="484">
        <f t="shared" si="67"/>
        <v>0</v>
      </c>
      <c r="BM123" s="484">
        <f>IF('O3'!BS123&lt;&gt;0,IF('O3'!BS123="C",BG123,0),ROUND(BG123*$BM$11,2))</f>
        <v>0</v>
      </c>
      <c r="BN123" s="484">
        <f>IF('O3'!BS123="CF",BG123,0)</f>
        <v>0</v>
      </c>
      <c r="BO123" s="484">
        <f>IF('O3'!BS123="F",BG123,0)</f>
        <v>0</v>
      </c>
      <c r="BP123" s="571">
        <v>112</v>
      </c>
      <c r="BQ123" s="573"/>
      <c r="BR123" s="560"/>
      <c r="BS123" s="561">
        <f t="shared" si="64"/>
        <v>0</v>
      </c>
      <c r="BT123" s="561">
        <f t="shared" si="110"/>
        <v>0</v>
      </c>
      <c r="BU123" s="561">
        <f t="shared" si="110"/>
        <v>0</v>
      </c>
      <c r="BV123" s="561">
        <f t="shared" si="110"/>
        <v>0</v>
      </c>
      <c r="BW123" s="561">
        <f t="shared" si="110"/>
        <v>0</v>
      </c>
      <c r="BX123" s="561">
        <f t="shared" si="110"/>
        <v>0</v>
      </c>
      <c r="BY123" s="561">
        <f t="shared" si="110"/>
        <v>0</v>
      </c>
      <c r="BZ123" s="561">
        <f t="shared" si="110"/>
        <v>0</v>
      </c>
      <c r="CA123" s="561">
        <f t="shared" si="110"/>
        <v>0</v>
      </c>
      <c r="CB123" s="561">
        <f t="shared" si="110"/>
        <v>0</v>
      </c>
      <c r="CC123" s="561">
        <f t="shared" si="110"/>
        <v>0</v>
      </c>
      <c r="CD123" s="561">
        <f t="shared" si="110"/>
        <v>0</v>
      </c>
      <c r="CE123" s="561">
        <f t="shared" si="110"/>
        <v>0</v>
      </c>
      <c r="CF123" s="561">
        <f t="shared" si="110"/>
        <v>0</v>
      </c>
      <c r="CG123" s="561">
        <f t="shared" si="110"/>
        <v>0</v>
      </c>
      <c r="CH123" s="561">
        <f t="shared" si="110"/>
        <v>0</v>
      </c>
      <c r="CI123" s="561">
        <f t="shared" si="110"/>
        <v>0</v>
      </c>
      <c r="CJ123" s="561">
        <f t="shared" si="110"/>
        <v>0</v>
      </c>
      <c r="CK123" s="561">
        <f t="shared" si="110"/>
        <v>0</v>
      </c>
      <c r="CL123" s="561">
        <f t="shared" si="110"/>
        <v>0</v>
      </c>
      <c r="CM123" s="561">
        <f t="shared" si="110"/>
        <v>0</v>
      </c>
      <c r="CN123" s="561">
        <f t="shared" si="110"/>
        <v>0</v>
      </c>
      <c r="CO123" s="561">
        <f t="shared" si="110"/>
        <v>0</v>
      </c>
      <c r="CP123" s="561">
        <f t="shared" si="110"/>
        <v>0</v>
      </c>
      <c r="CQ123" s="561">
        <f t="shared" si="110"/>
        <v>0</v>
      </c>
      <c r="CR123" s="561">
        <f t="shared" si="110"/>
        <v>0</v>
      </c>
      <c r="CS123" s="561">
        <f t="shared" si="110"/>
        <v>0</v>
      </c>
      <c r="CT123" s="561">
        <f t="shared" si="110"/>
        <v>0</v>
      </c>
      <c r="CU123" s="561">
        <f t="shared" si="110"/>
        <v>0</v>
      </c>
      <c r="CV123" s="561">
        <f t="shared" si="110"/>
        <v>0</v>
      </c>
      <c r="CW123" s="561">
        <f t="shared" si="110"/>
        <v>0</v>
      </c>
      <c r="CX123" s="561">
        <f t="shared" si="110"/>
        <v>0</v>
      </c>
      <c r="CY123" s="561">
        <f t="shared" si="110"/>
        <v>0</v>
      </c>
      <c r="CZ123" s="561">
        <f t="shared" si="110"/>
        <v>0</v>
      </c>
      <c r="DA123" s="561">
        <f t="shared" si="110"/>
        <v>0</v>
      </c>
      <c r="DC123" s="562">
        <f t="shared" si="69"/>
        <v>0</v>
      </c>
      <c r="DD123" s="562">
        <f t="shared" si="96"/>
        <v>0</v>
      </c>
      <c r="DE123" s="562">
        <f t="shared" si="97"/>
        <v>0</v>
      </c>
      <c r="DF123" s="562">
        <f t="shared" si="98"/>
        <v>0</v>
      </c>
      <c r="DG123" s="562">
        <f t="shared" si="99"/>
        <v>0</v>
      </c>
      <c r="DH123" s="562">
        <f t="shared" si="100"/>
        <v>0</v>
      </c>
      <c r="DI123" s="562">
        <f t="shared" si="101"/>
        <v>0</v>
      </c>
      <c r="DJ123" s="562">
        <f t="shared" si="102"/>
        <v>0</v>
      </c>
      <c r="DK123" s="562">
        <f t="shared" si="103"/>
        <v>0</v>
      </c>
      <c r="DL123" s="562">
        <f t="shared" si="104"/>
        <v>0</v>
      </c>
      <c r="DM123" s="562">
        <f t="shared" si="105"/>
        <v>0</v>
      </c>
      <c r="DN123" s="562">
        <f t="shared" si="71"/>
        <v>0</v>
      </c>
      <c r="DO123" s="562">
        <f t="shared" si="72"/>
        <v>0</v>
      </c>
      <c r="DP123" s="562">
        <f t="shared" si="73"/>
        <v>0</v>
      </c>
      <c r="DQ123" s="562">
        <f t="shared" si="74"/>
        <v>0</v>
      </c>
      <c r="DR123" s="562">
        <f t="shared" si="75"/>
        <v>0</v>
      </c>
      <c r="DS123" s="562">
        <f t="shared" si="76"/>
        <v>0</v>
      </c>
      <c r="DT123" s="562">
        <f t="shared" si="77"/>
        <v>0</v>
      </c>
      <c r="DU123" s="562">
        <f t="shared" si="78"/>
        <v>0</v>
      </c>
      <c r="DV123" s="562">
        <f t="shared" si="79"/>
        <v>0</v>
      </c>
      <c r="DW123" s="562">
        <f t="shared" si="80"/>
        <v>0</v>
      </c>
      <c r="DX123" s="562">
        <f t="shared" si="81"/>
        <v>0</v>
      </c>
      <c r="DY123" s="562">
        <f t="shared" si="82"/>
        <v>0</v>
      </c>
      <c r="DZ123" s="562">
        <f t="shared" si="83"/>
        <v>0</v>
      </c>
      <c r="EA123" s="562">
        <f t="shared" si="84"/>
        <v>0</v>
      </c>
      <c r="EB123" s="562">
        <f t="shared" si="85"/>
        <v>0</v>
      </c>
      <c r="EC123" s="562">
        <f t="shared" si="86"/>
        <v>0</v>
      </c>
      <c r="ED123" s="562">
        <f t="shared" si="87"/>
        <v>0</v>
      </c>
      <c r="EE123" s="562">
        <f t="shared" si="88"/>
        <v>0</v>
      </c>
      <c r="EF123" s="562">
        <f t="shared" si="89"/>
        <v>0</v>
      </c>
      <c r="EG123" s="562">
        <f t="shared" si="90"/>
        <v>0</v>
      </c>
      <c r="EH123" s="562">
        <f t="shared" si="91"/>
        <v>0</v>
      </c>
      <c r="EI123" s="562">
        <f t="shared" si="92"/>
        <v>0</v>
      </c>
      <c r="EJ123" s="562">
        <f t="shared" si="93"/>
        <v>0</v>
      </c>
      <c r="EK123" s="562">
        <f t="shared" si="94"/>
        <v>0</v>
      </c>
      <c r="EL123" s="562">
        <f t="shared" si="95"/>
        <v>0</v>
      </c>
    </row>
    <row r="124" spans="2:142" ht="9.9499999999999993" customHeight="1">
      <c r="B124" s="750">
        <f>'O3'!B124</f>
        <v>0</v>
      </c>
      <c r="C124" s="751"/>
      <c r="D124" s="751"/>
      <c r="E124" s="751"/>
      <c r="F124" s="751"/>
      <c r="G124" s="872">
        <f>'O3'!G124</f>
        <v>0</v>
      </c>
      <c r="H124" s="872"/>
      <c r="I124" s="872"/>
      <c r="J124" s="872"/>
      <c r="K124" s="872"/>
      <c r="L124" s="872"/>
      <c r="M124" s="872"/>
      <c r="N124" s="872"/>
      <c r="O124" s="872"/>
      <c r="P124" s="872"/>
      <c r="Q124" s="872"/>
      <c r="R124" s="872"/>
      <c r="S124" s="872"/>
      <c r="T124" s="872"/>
      <c r="U124" s="872"/>
      <c r="V124" s="872"/>
      <c r="W124" s="872"/>
      <c r="X124" s="872"/>
      <c r="Y124" s="872"/>
      <c r="Z124" s="872"/>
      <c r="AA124" s="872"/>
      <c r="AB124" s="872"/>
      <c r="AC124" s="755">
        <f>'O3'!AC124</f>
        <v>0</v>
      </c>
      <c r="AD124" s="755"/>
      <c r="AE124" s="755"/>
      <c r="AF124" s="755"/>
      <c r="AG124" s="755"/>
      <c r="AH124" s="895">
        <f>'O3'!AZ124</f>
        <v>0</v>
      </c>
      <c r="AI124" s="895"/>
      <c r="AJ124" s="895"/>
      <c r="AK124" s="895"/>
      <c r="AL124" s="895"/>
      <c r="AM124" s="895"/>
      <c r="AN124" s="782">
        <f t="shared" si="59"/>
        <v>0</v>
      </c>
      <c r="AO124" s="782"/>
      <c r="AP124" s="782"/>
      <c r="AQ124" s="782"/>
      <c r="AR124" s="782"/>
      <c r="AS124" s="782"/>
      <c r="AT124" s="782">
        <f t="shared" si="60"/>
        <v>0</v>
      </c>
      <c r="AU124" s="782"/>
      <c r="AV124" s="782"/>
      <c r="AW124" s="782"/>
      <c r="AX124" s="782"/>
      <c r="AY124" s="881"/>
      <c r="AZ124" s="13"/>
      <c r="BA124" s="492">
        <f t="shared" si="65"/>
        <v>0</v>
      </c>
      <c r="BB124" s="492">
        <f t="shared" si="66"/>
        <v>2</v>
      </c>
      <c r="BC124" s="492" t="str">
        <f t="shared" si="61"/>
        <v/>
      </c>
      <c r="BD124" s="492" t="str">
        <f t="shared" si="62"/>
        <v xml:space="preserve"> </v>
      </c>
      <c r="BE124" s="484"/>
      <c r="BF124" s="492">
        <f>ROUND(AN124*'O3'!BE124,2)</f>
        <v>0</v>
      </c>
      <c r="BG124" s="492">
        <f>ROUND(AT124*'O3'!BE124,2)</f>
        <v>0</v>
      </c>
      <c r="BH124" s="484">
        <f t="shared" si="63"/>
        <v>0</v>
      </c>
      <c r="BI124" s="484">
        <f>BM124-IF('O3'!BS124&lt;&gt;0,IF('O3'!BS124="C",BA124,0),ROUND(BA124*$BM$11,2))</f>
        <v>0</v>
      </c>
      <c r="BJ124" s="484">
        <f>BN124-IF('O3'!BS124="CF",BA124,0)</f>
        <v>0</v>
      </c>
      <c r="BK124" s="484">
        <f>BO124-IF('O3'!BS124="F",BA124,0)</f>
        <v>0</v>
      </c>
      <c r="BL124" s="484">
        <f t="shared" si="67"/>
        <v>0</v>
      </c>
      <c r="BM124" s="484">
        <f>IF('O3'!BS124&lt;&gt;0,IF('O3'!BS124="C",BG124,0),ROUND(BG124*$BM$11,2))</f>
        <v>0</v>
      </c>
      <c r="BN124" s="484">
        <f>IF('O3'!BS124="CF",BG124,0)</f>
        <v>0</v>
      </c>
      <c r="BO124" s="484">
        <f>IF('O3'!BS124="F",BG124,0)</f>
        <v>0</v>
      </c>
      <c r="BP124" s="572">
        <v>113</v>
      </c>
      <c r="BQ124" s="573"/>
      <c r="BR124" s="560"/>
      <c r="BS124" s="561">
        <f t="shared" si="64"/>
        <v>0</v>
      </c>
      <c r="BT124" s="561">
        <f t="shared" si="110"/>
        <v>0</v>
      </c>
      <c r="BU124" s="561">
        <f t="shared" si="110"/>
        <v>0</v>
      </c>
      <c r="BV124" s="561">
        <f t="shared" si="110"/>
        <v>0</v>
      </c>
      <c r="BW124" s="561">
        <f t="shared" si="110"/>
        <v>0</v>
      </c>
      <c r="BX124" s="561">
        <f t="shared" si="110"/>
        <v>0</v>
      </c>
      <c r="BY124" s="561">
        <f t="shared" si="110"/>
        <v>0</v>
      </c>
      <c r="BZ124" s="561">
        <f t="shared" si="110"/>
        <v>0</v>
      </c>
      <c r="CA124" s="561">
        <f t="shared" si="110"/>
        <v>0</v>
      </c>
      <c r="CB124" s="561">
        <f t="shared" si="110"/>
        <v>0</v>
      </c>
      <c r="CC124" s="561">
        <f t="shared" si="110"/>
        <v>0</v>
      </c>
      <c r="CD124" s="561">
        <f t="shared" si="110"/>
        <v>0</v>
      </c>
      <c r="CE124" s="561">
        <f t="shared" si="110"/>
        <v>0</v>
      </c>
      <c r="CF124" s="561">
        <f t="shared" si="110"/>
        <v>0</v>
      </c>
      <c r="CG124" s="561">
        <f t="shared" si="110"/>
        <v>0</v>
      </c>
      <c r="CH124" s="561">
        <f t="shared" si="110"/>
        <v>0</v>
      </c>
      <c r="CI124" s="561">
        <f t="shared" si="110"/>
        <v>0</v>
      </c>
      <c r="CJ124" s="561">
        <f t="shared" si="110"/>
        <v>0</v>
      </c>
      <c r="CK124" s="561">
        <f t="shared" si="110"/>
        <v>0</v>
      </c>
      <c r="CL124" s="561">
        <f t="shared" si="110"/>
        <v>0</v>
      </c>
      <c r="CM124" s="561">
        <f t="shared" si="110"/>
        <v>0</v>
      </c>
      <c r="CN124" s="561">
        <f t="shared" si="110"/>
        <v>0</v>
      </c>
      <c r="CO124" s="561">
        <f t="shared" si="110"/>
        <v>0</v>
      </c>
      <c r="CP124" s="561">
        <f t="shared" si="110"/>
        <v>0</v>
      </c>
      <c r="CQ124" s="561">
        <f t="shared" si="110"/>
        <v>0</v>
      </c>
      <c r="CR124" s="561">
        <f t="shared" si="110"/>
        <v>0</v>
      </c>
      <c r="CS124" s="561">
        <f t="shared" si="110"/>
        <v>0</v>
      </c>
      <c r="CT124" s="561">
        <f t="shared" si="110"/>
        <v>0</v>
      </c>
      <c r="CU124" s="561">
        <f t="shared" si="110"/>
        <v>0</v>
      </c>
      <c r="CV124" s="561">
        <f t="shared" si="110"/>
        <v>0</v>
      </c>
      <c r="CW124" s="561">
        <f t="shared" si="110"/>
        <v>0</v>
      </c>
      <c r="CX124" s="561">
        <f t="shared" si="110"/>
        <v>0</v>
      </c>
      <c r="CY124" s="561">
        <f t="shared" si="110"/>
        <v>0</v>
      </c>
      <c r="CZ124" s="561">
        <f t="shared" si="110"/>
        <v>0</v>
      </c>
      <c r="DA124" s="561">
        <f t="shared" si="110"/>
        <v>0</v>
      </c>
      <c r="DC124" s="562">
        <f t="shared" si="69"/>
        <v>0</v>
      </c>
      <c r="DD124" s="562">
        <f t="shared" si="96"/>
        <v>0</v>
      </c>
      <c r="DE124" s="562">
        <f t="shared" si="97"/>
        <v>0</v>
      </c>
      <c r="DF124" s="562">
        <f t="shared" si="98"/>
        <v>0</v>
      </c>
      <c r="DG124" s="562">
        <f t="shared" si="99"/>
        <v>0</v>
      </c>
      <c r="DH124" s="562">
        <f t="shared" si="100"/>
        <v>0</v>
      </c>
      <c r="DI124" s="562">
        <f t="shared" si="101"/>
        <v>0</v>
      </c>
      <c r="DJ124" s="562">
        <f t="shared" si="102"/>
        <v>0</v>
      </c>
      <c r="DK124" s="562">
        <f t="shared" si="103"/>
        <v>0</v>
      </c>
      <c r="DL124" s="562">
        <f t="shared" si="104"/>
        <v>0</v>
      </c>
      <c r="DM124" s="562">
        <f t="shared" si="105"/>
        <v>0</v>
      </c>
      <c r="DN124" s="562">
        <f t="shared" si="71"/>
        <v>0</v>
      </c>
      <c r="DO124" s="562">
        <f t="shared" si="72"/>
        <v>0</v>
      </c>
      <c r="DP124" s="562">
        <f t="shared" si="73"/>
        <v>0</v>
      </c>
      <c r="DQ124" s="562">
        <f t="shared" si="74"/>
        <v>0</v>
      </c>
      <c r="DR124" s="562">
        <f t="shared" si="75"/>
        <v>0</v>
      </c>
      <c r="DS124" s="562">
        <f t="shared" si="76"/>
        <v>0</v>
      </c>
      <c r="DT124" s="562">
        <f t="shared" si="77"/>
        <v>0</v>
      </c>
      <c r="DU124" s="562">
        <f t="shared" si="78"/>
        <v>0</v>
      </c>
      <c r="DV124" s="562">
        <f t="shared" si="79"/>
        <v>0</v>
      </c>
      <c r="DW124" s="562">
        <f t="shared" si="80"/>
        <v>0</v>
      </c>
      <c r="DX124" s="562">
        <f t="shared" si="81"/>
        <v>0</v>
      </c>
      <c r="DY124" s="562">
        <f t="shared" si="82"/>
        <v>0</v>
      </c>
      <c r="DZ124" s="562">
        <f t="shared" si="83"/>
        <v>0</v>
      </c>
      <c r="EA124" s="562">
        <f t="shared" si="84"/>
        <v>0</v>
      </c>
      <c r="EB124" s="562">
        <f t="shared" si="85"/>
        <v>0</v>
      </c>
      <c r="EC124" s="562">
        <f t="shared" si="86"/>
        <v>0</v>
      </c>
      <c r="ED124" s="562">
        <f t="shared" si="87"/>
        <v>0</v>
      </c>
      <c r="EE124" s="562">
        <f t="shared" si="88"/>
        <v>0</v>
      </c>
      <c r="EF124" s="562">
        <f t="shared" si="89"/>
        <v>0</v>
      </c>
      <c r="EG124" s="562">
        <f t="shared" si="90"/>
        <v>0</v>
      </c>
      <c r="EH124" s="562">
        <f t="shared" si="91"/>
        <v>0</v>
      </c>
      <c r="EI124" s="562">
        <f t="shared" si="92"/>
        <v>0</v>
      </c>
      <c r="EJ124" s="562">
        <f t="shared" si="93"/>
        <v>0</v>
      </c>
      <c r="EK124" s="562">
        <f t="shared" si="94"/>
        <v>0</v>
      </c>
      <c r="EL124" s="562">
        <f t="shared" si="95"/>
        <v>0</v>
      </c>
    </row>
    <row r="125" spans="2:142" ht="9.9499999999999993" customHeight="1">
      <c r="B125" s="750">
        <f>'O3'!B125</f>
        <v>0</v>
      </c>
      <c r="C125" s="751"/>
      <c r="D125" s="751"/>
      <c r="E125" s="751"/>
      <c r="F125" s="751"/>
      <c r="G125" s="872">
        <f>'O3'!G125</f>
        <v>0</v>
      </c>
      <c r="H125" s="872"/>
      <c r="I125" s="872"/>
      <c r="J125" s="872"/>
      <c r="K125" s="872"/>
      <c r="L125" s="872"/>
      <c r="M125" s="872"/>
      <c r="N125" s="872"/>
      <c r="O125" s="872"/>
      <c r="P125" s="872"/>
      <c r="Q125" s="872"/>
      <c r="R125" s="872"/>
      <c r="S125" s="872"/>
      <c r="T125" s="872"/>
      <c r="U125" s="872"/>
      <c r="V125" s="872"/>
      <c r="W125" s="872"/>
      <c r="X125" s="872"/>
      <c r="Y125" s="872"/>
      <c r="Z125" s="872"/>
      <c r="AA125" s="872"/>
      <c r="AB125" s="872"/>
      <c r="AC125" s="755">
        <f>'O3'!AC125</f>
        <v>0</v>
      </c>
      <c r="AD125" s="755"/>
      <c r="AE125" s="755"/>
      <c r="AF125" s="755"/>
      <c r="AG125" s="755"/>
      <c r="AH125" s="895">
        <f>'O3'!AZ125</f>
        <v>0</v>
      </c>
      <c r="AI125" s="895"/>
      <c r="AJ125" s="895"/>
      <c r="AK125" s="895"/>
      <c r="AL125" s="895"/>
      <c r="AM125" s="895"/>
      <c r="AN125" s="782">
        <f t="shared" si="59"/>
        <v>0</v>
      </c>
      <c r="AO125" s="782"/>
      <c r="AP125" s="782"/>
      <c r="AQ125" s="782"/>
      <c r="AR125" s="782"/>
      <c r="AS125" s="782"/>
      <c r="AT125" s="782">
        <f t="shared" si="60"/>
        <v>0</v>
      </c>
      <c r="AU125" s="782"/>
      <c r="AV125" s="782"/>
      <c r="AW125" s="782"/>
      <c r="AX125" s="782"/>
      <c r="AY125" s="881"/>
      <c r="AZ125" s="13"/>
      <c r="BA125" s="492">
        <f t="shared" si="65"/>
        <v>0</v>
      </c>
      <c r="BB125" s="492">
        <f t="shared" si="66"/>
        <v>2</v>
      </c>
      <c r="BC125" s="492" t="str">
        <f t="shared" si="61"/>
        <v/>
      </c>
      <c r="BD125" s="492" t="str">
        <f t="shared" si="62"/>
        <v xml:space="preserve"> </v>
      </c>
      <c r="BE125" s="484"/>
      <c r="BF125" s="492">
        <f>ROUND(AN125*'O3'!BE125,2)</f>
        <v>0</v>
      </c>
      <c r="BG125" s="492">
        <f>ROUND(AT125*'O3'!BE125,2)</f>
        <v>0</v>
      </c>
      <c r="BH125" s="484">
        <f t="shared" si="63"/>
        <v>0</v>
      </c>
      <c r="BI125" s="484">
        <f>BM125-IF('O3'!BS125&lt;&gt;0,IF('O3'!BS125="C",BA125,0),ROUND(BA125*$BM$11,2))</f>
        <v>0</v>
      </c>
      <c r="BJ125" s="484">
        <f>BN125-IF('O3'!BS125="CF",BA125,0)</f>
        <v>0</v>
      </c>
      <c r="BK125" s="484">
        <f>BO125-IF('O3'!BS125="F",BA125,0)</f>
        <v>0</v>
      </c>
      <c r="BL125" s="484">
        <f t="shared" si="67"/>
        <v>0</v>
      </c>
      <c r="BM125" s="484">
        <f>IF('O3'!BS125&lt;&gt;0,IF('O3'!BS125="C",BG125,0),ROUND(BG125*$BM$11,2))</f>
        <v>0</v>
      </c>
      <c r="BN125" s="484">
        <f>IF('O3'!BS125="CF",BG125,0)</f>
        <v>0</v>
      </c>
      <c r="BO125" s="484">
        <f>IF('O3'!BS125="F",BG125,0)</f>
        <v>0</v>
      </c>
      <c r="BP125" s="571">
        <v>114</v>
      </c>
      <c r="BQ125" s="573"/>
      <c r="BR125" s="560"/>
      <c r="BS125" s="561">
        <f t="shared" si="64"/>
        <v>0</v>
      </c>
      <c r="BT125" s="561">
        <f t="shared" si="110"/>
        <v>0</v>
      </c>
      <c r="BU125" s="561">
        <f t="shared" si="110"/>
        <v>0</v>
      </c>
      <c r="BV125" s="561">
        <f t="shared" si="110"/>
        <v>0</v>
      </c>
      <c r="BW125" s="561">
        <f t="shared" si="110"/>
        <v>0</v>
      </c>
      <c r="BX125" s="561">
        <f t="shared" si="110"/>
        <v>0</v>
      </c>
      <c r="BY125" s="561">
        <f t="shared" si="110"/>
        <v>0</v>
      </c>
      <c r="BZ125" s="561">
        <f t="shared" si="110"/>
        <v>0</v>
      </c>
      <c r="CA125" s="561">
        <f t="shared" si="110"/>
        <v>0</v>
      </c>
      <c r="CB125" s="561">
        <f t="shared" si="110"/>
        <v>0</v>
      </c>
      <c r="CC125" s="561">
        <f t="shared" si="110"/>
        <v>0</v>
      </c>
      <c r="CD125" s="561">
        <f t="shared" si="110"/>
        <v>0</v>
      </c>
      <c r="CE125" s="561">
        <f t="shared" si="110"/>
        <v>0</v>
      </c>
      <c r="CF125" s="561">
        <f t="shared" si="110"/>
        <v>0</v>
      </c>
      <c r="CG125" s="561">
        <f t="shared" si="110"/>
        <v>0</v>
      </c>
      <c r="CH125" s="561">
        <f t="shared" si="110"/>
        <v>0</v>
      </c>
      <c r="CI125" s="561">
        <f t="shared" si="110"/>
        <v>0</v>
      </c>
      <c r="CJ125" s="561">
        <f t="shared" si="110"/>
        <v>0</v>
      </c>
      <c r="CK125" s="561">
        <f t="shared" si="110"/>
        <v>0</v>
      </c>
      <c r="CL125" s="561">
        <f t="shared" si="110"/>
        <v>0</v>
      </c>
      <c r="CM125" s="561">
        <f t="shared" si="110"/>
        <v>0</v>
      </c>
      <c r="CN125" s="561">
        <f t="shared" si="110"/>
        <v>0</v>
      </c>
      <c r="CO125" s="561">
        <f t="shared" si="110"/>
        <v>0</v>
      </c>
      <c r="CP125" s="561">
        <f t="shared" si="110"/>
        <v>0</v>
      </c>
      <c r="CQ125" s="561">
        <f t="shared" si="110"/>
        <v>0</v>
      </c>
      <c r="CR125" s="561">
        <f t="shared" si="110"/>
        <v>0</v>
      </c>
      <c r="CS125" s="561">
        <f t="shared" si="110"/>
        <v>0</v>
      </c>
      <c r="CT125" s="561">
        <f t="shared" si="110"/>
        <v>0</v>
      </c>
      <c r="CU125" s="561">
        <f t="shared" si="110"/>
        <v>0</v>
      </c>
      <c r="CV125" s="561">
        <f t="shared" si="110"/>
        <v>0</v>
      </c>
      <c r="CW125" s="561">
        <f t="shared" si="110"/>
        <v>0</v>
      </c>
      <c r="CX125" s="561">
        <f t="shared" si="110"/>
        <v>0</v>
      </c>
      <c r="CY125" s="561">
        <f t="shared" si="110"/>
        <v>0</v>
      </c>
      <c r="CZ125" s="561">
        <f t="shared" si="110"/>
        <v>0</v>
      </c>
      <c r="DA125" s="561">
        <f t="shared" si="110"/>
        <v>0</v>
      </c>
      <c r="DC125" s="562">
        <f t="shared" si="69"/>
        <v>0</v>
      </c>
      <c r="DD125" s="562">
        <f t="shared" si="96"/>
        <v>0</v>
      </c>
      <c r="DE125" s="562">
        <f t="shared" si="97"/>
        <v>0</v>
      </c>
      <c r="DF125" s="562">
        <f t="shared" si="98"/>
        <v>0</v>
      </c>
      <c r="DG125" s="562">
        <f t="shared" si="99"/>
        <v>0</v>
      </c>
      <c r="DH125" s="562">
        <f t="shared" si="100"/>
        <v>0</v>
      </c>
      <c r="DI125" s="562">
        <f t="shared" si="101"/>
        <v>0</v>
      </c>
      <c r="DJ125" s="562">
        <f t="shared" si="102"/>
        <v>0</v>
      </c>
      <c r="DK125" s="562">
        <f t="shared" si="103"/>
        <v>0</v>
      </c>
      <c r="DL125" s="562">
        <f t="shared" si="104"/>
        <v>0</v>
      </c>
      <c r="DM125" s="562">
        <f t="shared" si="105"/>
        <v>0</v>
      </c>
      <c r="DN125" s="562">
        <f t="shared" si="71"/>
        <v>0</v>
      </c>
      <c r="DO125" s="562">
        <f t="shared" si="72"/>
        <v>0</v>
      </c>
      <c r="DP125" s="562">
        <f t="shared" si="73"/>
        <v>0</v>
      </c>
      <c r="DQ125" s="562">
        <f t="shared" si="74"/>
        <v>0</v>
      </c>
      <c r="DR125" s="562">
        <f t="shared" si="75"/>
        <v>0</v>
      </c>
      <c r="DS125" s="562">
        <f t="shared" si="76"/>
        <v>0</v>
      </c>
      <c r="DT125" s="562">
        <f t="shared" si="77"/>
        <v>0</v>
      </c>
      <c r="DU125" s="562">
        <f t="shared" si="78"/>
        <v>0</v>
      </c>
      <c r="DV125" s="562">
        <f t="shared" si="79"/>
        <v>0</v>
      </c>
      <c r="DW125" s="562">
        <f t="shared" si="80"/>
        <v>0</v>
      </c>
      <c r="DX125" s="562">
        <f t="shared" si="81"/>
        <v>0</v>
      </c>
      <c r="DY125" s="562">
        <f t="shared" si="82"/>
        <v>0</v>
      </c>
      <c r="DZ125" s="562">
        <f t="shared" si="83"/>
        <v>0</v>
      </c>
      <c r="EA125" s="562">
        <f t="shared" si="84"/>
        <v>0</v>
      </c>
      <c r="EB125" s="562">
        <f t="shared" si="85"/>
        <v>0</v>
      </c>
      <c r="EC125" s="562">
        <f t="shared" si="86"/>
        <v>0</v>
      </c>
      <c r="ED125" s="562">
        <f t="shared" si="87"/>
        <v>0</v>
      </c>
      <c r="EE125" s="562">
        <f t="shared" si="88"/>
        <v>0</v>
      </c>
      <c r="EF125" s="562">
        <f t="shared" si="89"/>
        <v>0</v>
      </c>
      <c r="EG125" s="562">
        <f t="shared" si="90"/>
        <v>0</v>
      </c>
      <c r="EH125" s="562">
        <f t="shared" si="91"/>
        <v>0</v>
      </c>
      <c r="EI125" s="562">
        <f t="shared" si="92"/>
        <v>0</v>
      </c>
      <c r="EJ125" s="562">
        <f t="shared" si="93"/>
        <v>0</v>
      </c>
      <c r="EK125" s="562">
        <f t="shared" si="94"/>
        <v>0</v>
      </c>
      <c r="EL125" s="562">
        <f t="shared" si="95"/>
        <v>0</v>
      </c>
    </row>
    <row r="126" spans="2:142" ht="9.9499999999999993" customHeight="1">
      <c r="B126" s="750">
        <f>'O3'!B126</f>
        <v>0</v>
      </c>
      <c r="C126" s="751"/>
      <c r="D126" s="751"/>
      <c r="E126" s="751"/>
      <c r="F126" s="751"/>
      <c r="G126" s="872">
        <f>'O3'!G126</f>
        <v>0</v>
      </c>
      <c r="H126" s="872"/>
      <c r="I126" s="872"/>
      <c r="J126" s="872"/>
      <c r="K126" s="872"/>
      <c r="L126" s="872"/>
      <c r="M126" s="872"/>
      <c r="N126" s="872"/>
      <c r="O126" s="872"/>
      <c r="P126" s="872"/>
      <c r="Q126" s="872"/>
      <c r="R126" s="872"/>
      <c r="S126" s="872"/>
      <c r="T126" s="872"/>
      <c r="U126" s="872"/>
      <c r="V126" s="872"/>
      <c r="W126" s="872"/>
      <c r="X126" s="872"/>
      <c r="Y126" s="872"/>
      <c r="Z126" s="872"/>
      <c r="AA126" s="872"/>
      <c r="AB126" s="872"/>
      <c r="AC126" s="755">
        <f>'O3'!AC126</f>
        <v>0</v>
      </c>
      <c r="AD126" s="755"/>
      <c r="AE126" s="755"/>
      <c r="AF126" s="755"/>
      <c r="AG126" s="755"/>
      <c r="AH126" s="895">
        <f>'O3'!AZ126</f>
        <v>0</v>
      </c>
      <c r="AI126" s="895"/>
      <c r="AJ126" s="895"/>
      <c r="AK126" s="895"/>
      <c r="AL126" s="895"/>
      <c r="AM126" s="895"/>
      <c r="AN126" s="782">
        <f t="shared" si="59"/>
        <v>0</v>
      </c>
      <c r="AO126" s="782"/>
      <c r="AP126" s="782"/>
      <c r="AQ126" s="782"/>
      <c r="AR126" s="782"/>
      <c r="AS126" s="782"/>
      <c r="AT126" s="782">
        <f t="shared" si="60"/>
        <v>0</v>
      </c>
      <c r="AU126" s="782"/>
      <c r="AV126" s="782"/>
      <c r="AW126" s="782"/>
      <c r="AX126" s="782"/>
      <c r="AY126" s="881"/>
      <c r="AZ126" s="13"/>
      <c r="BA126" s="492">
        <f t="shared" si="65"/>
        <v>0</v>
      </c>
      <c r="BB126" s="492">
        <f t="shared" si="66"/>
        <v>2</v>
      </c>
      <c r="BC126" s="492" t="str">
        <f t="shared" si="61"/>
        <v/>
      </c>
      <c r="BD126" s="492" t="str">
        <f t="shared" si="62"/>
        <v xml:space="preserve"> </v>
      </c>
      <c r="BE126" s="484"/>
      <c r="BF126" s="492">
        <f>ROUND(AN126*'O3'!BE126,2)</f>
        <v>0</v>
      </c>
      <c r="BG126" s="492">
        <f>ROUND(AT126*'O3'!BE126,2)</f>
        <v>0</v>
      </c>
      <c r="BH126" s="484">
        <f t="shared" si="63"/>
        <v>0</v>
      </c>
      <c r="BI126" s="484">
        <f>BM126-IF('O3'!BS126&lt;&gt;0,IF('O3'!BS126="C",BA126,0),ROUND(BA126*$BM$11,2))</f>
        <v>0</v>
      </c>
      <c r="BJ126" s="484">
        <f>BN126-IF('O3'!BS126="CF",BA126,0)</f>
        <v>0</v>
      </c>
      <c r="BK126" s="484">
        <f>BO126-IF('O3'!BS126="F",BA126,0)</f>
        <v>0</v>
      </c>
      <c r="BL126" s="484">
        <f t="shared" si="67"/>
        <v>0</v>
      </c>
      <c r="BM126" s="484">
        <f>IF('O3'!BS126&lt;&gt;0,IF('O3'!BS126="C",BG126,0),ROUND(BG126*$BM$11,2))</f>
        <v>0</v>
      </c>
      <c r="BN126" s="484">
        <f>IF('O3'!BS126="CF",BG126,0)</f>
        <v>0</v>
      </c>
      <c r="BO126" s="484">
        <f>IF('O3'!BS126="F",BG126,0)</f>
        <v>0</v>
      </c>
      <c r="BP126" s="572">
        <v>115</v>
      </c>
      <c r="BQ126" s="573"/>
      <c r="BR126" s="560"/>
      <c r="BS126" s="561">
        <f t="shared" si="64"/>
        <v>0</v>
      </c>
      <c r="BT126" s="561">
        <f t="shared" si="110"/>
        <v>0</v>
      </c>
      <c r="BU126" s="561">
        <f t="shared" si="110"/>
        <v>0</v>
      </c>
      <c r="BV126" s="561">
        <f t="shared" si="110"/>
        <v>0</v>
      </c>
      <c r="BW126" s="561">
        <f t="shared" si="110"/>
        <v>0</v>
      </c>
      <c r="BX126" s="561">
        <f t="shared" si="110"/>
        <v>0</v>
      </c>
      <c r="BY126" s="561">
        <f t="shared" si="110"/>
        <v>0</v>
      </c>
      <c r="BZ126" s="561">
        <f t="shared" si="110"/>
        <v>0</v>
      </c>
      <c r="CA126" s="561">
        <f t="shared" si="110"/>
        <v>0</v>
      </c>
      <c r="CB126" s="561">
        <f t="shared" si="110"/>
        <v>0</v>
      </c>
      <c r="CC126" s="561">
        <f t="shared" si="110"/>
        <v>0</v>
      </c>
      <c r="CD126" s="561">
        <f t="shared" si="110"/>
        <v>0</v>
      </c>
      <c r="CE126" s="561">
        <f t="shared" si="110"/>
        <v>0</v>
      </c>
      <c r="CF126" s="561">
        <f t="shared" si="110"/>
        <v>0</v>
      </c>
      <c r="CG126" s="561">
        <f t="shared" si="110"/>
        <v>0</v>
      </c>
      <c r="CH126" s="561">
        <f t="shared" si="110"/>
        <v>0</v>
      </c>
      <c r="CI126" s="561">
        <f t="shared" si="110"/>
        <v>0</v>
      </c>
      <c r="CJ126" s="561">
        <f t="shared" si="110"/>
        <v>0</v>
      </c>
      <c r="CK126" s="561">
        <f t="shared" si="110"/>
        <v>0</v>
      </c>
      <c r="CL126" s="561">
        <f t="shared" si="110"/>
        <v>0</v>
      </c>
      <c r="CM126" s="561">
        <f t="shared" si="110"/>
        <v>0</v>
      </c>
      <c r="CN126" s="561">
        <f t="shared" si="110"/>
        <v>0</v>
      </c>
      <c r="CO126" s="561">
        <f t="shared" si="110"/>
        <v>0</v>
      </c>
      <c r="CP126" s="561">
        <f t="shared" si="110"/>
        <v>0</v>
      </c>
      <c r="CQ126" s="561">
        <f t="shared" si="110"/>
        <v>0</v>
      </c>
      <c r="CR126" s="561">
        <f t="shared" si="110"/>
        <v>0</v>
      </c>
      <c r="CS126" s="561">
        <f t="shared" si="110"/>
        <v>0</v>
      </c>
      <c r="CT126" s="561">
        <f t="shared" si="110"/>
        <v>0</v>
      </c>
      <c r="CU126" s="561">
        <f t="shared" si="110"/>
        <v>0</v>
      </c>
      <c r="CV126" s="561">
        <f t="shared" si="110"/>
        <v>0</v>
      </c>
      <c r="CW126" s="561">
        <f t="shared" si="110"/>
        <v>0</v>
      </c>
      <c r="CX126" s="561">
        <f t="shared" si="110"/>
        <v>0</v>
      </c>
      <c r="CY126" s="561">
        <f t="shared" si="110"/>
        <v>0</v>
      </c>
      <c r="CZ126" s="561">
        <f t="shared" si="110"/>
        <v>0</v>
      </c>
      <c r="DA126" s="561">
        <f t="shared" si="110"/>
        <v>0</v>
      </c>
      <c r="DC126" s="562">
        <f t="shared" si="69"/>
        <v>0</v>
      </c>
      <c r="DD126" s="562">
        <f t="shared" si="96"/>
        <v>0</v>
      </c>
      <c r="DE126" s="562">
        <f t="shared" si="97"/>
        <v>0</v>
      </c>
      <c r="DF126" s="562">
        <f t="shared" si="98"/>
        <v>0</v>
      </c>
      <c r="DG126" s="562">
        <f t="shared" si="99"/>
        <v>0</v>
      </c>
      <c r="DH126" s="562">
        <f t="shared" si="100"/>
        <v>0</v>
      </c>
      <c r="DI126" s="562">
        <f t="shared" si="101"/>
        <v>0</v>
      </c>
      <c r="DJ126" s="562">
        <f t="shared" si="102"/>
        <v>0</v>
      </c>
      <c r="DK126" s="562">
        <f t="shared" si="103"/>
        <v>0</v>
      </c>
      <c r="DL126" s="562">
        <f t="shared" si="104"/>
        <v>0</v>
      </c>
      <c r="DM126" s="562">
        <f t="shared" si="105"/>
        <v>0</v>
      </c>
      <c r="DN126" s="562">
        <f t="shared" si="71"/>
        <v>0</v>
      </c>
      <c r="DO126" s="562">
        <f t="shared" si="72"/>
        <v>0</v>
      </c>
      <c r="DP126" s="562">
        <f t="shared" si="73"/>
        <v>0</v>
      </c>
      <c r="DQ126" s="562">
        <f t="shared" si="74"/>
        <v>0</v>
      </c>
      <c r="DR126" s="562">
        <f t="shared" si="75"/>
        <v>0</v>
      </c>
      <c r="DS126" s="562">
        <f t="shared" si="76"/>
        <v>0</v>
      </c>
      <c r="DT126" s="562">
        <f t="shared" si="77"/>
        <v>0</v>
      </c>
      <c r="DU126" s="562">
        <f t="shared" si="78"/>
        <v>0</v>
      </c>
      <c r="DV126" s="562">
        <f t="shared" si="79"/>
        <v>0</v>
      </c>
      <c r="DW126" s="562">
        <f t="shared" si="80"/>
        <v>0</v>
      </c>
      <c r="DX126" s="562">
        <f t="shared" si="81"/>
        <v>0</v>
      </c>
      <c r="DY126" s="562">
        <f t="shared" si="82"/>
        <v>0</v>
      </c>
      <c r="DZ126" s="562">
        <f t="shared" si="83"/>
        <v>0</v>
      </c>
      <c r="EA126" s="562">
        <f t="shared" si="84"/>
        <v>0</v>
      </c>
      <c r="EB126" s="562">
        <f t="shared" si="85"/>
        <v>0</v>
      </c>
      <c r="EC126" s="562">
        <f t="shared" si="86"/>
        <v>0</v>
      </c>
      <c r="ED126" s="562">
        <f t="shared" si="87"/>
        <v>0</v>
      </c>
      <c r="EE126" s="562">
        <f t="shared" si="88"/>
        <v>0</v>
      </c>
      <c r="EF126" s="562">
        <f t="shared" si="89"/>
        <v>0</v>
      </c>
      <c r="EG126" s="562">
        <f t="shared" si="90"/>
        <v>0</v>
      </c>
      <c r="EH126" s="562">
        <f t="shared" si="91"/>
        <v>0</v>
      </c>
      <c r="EI126" s="562">
        <f t="shared" si="92"/>
        <v>0</v>
      </c>
      <c r="EJ126" s="562">
        <f t="shared" si="93"/>
        <v>0</v>
      </c>
      <c r="EK126" s="562">
        <f t="shared" si="94"/>
        <v>0</v>
      </c>
      <c r="EL126" s="562">
        <f t="shared" si="95"/>
        <v>0</v>
      </c>
    </row>
    <row r="127" spans="2:142" ht="9.9499999999999993" customHeight="1">
      <c r="B127" s="750">
        <f>'O3'!B127</f>
        <v>0</v>
      </c>
      <c r="C127" s="751"/>
      <c r="D127" s="751"/>
      <c r="E127" s="751"/>
      <c r="F127" s="751"/>
      <c r="G127" s="872">
        <f>'O3'!G127</f>
        <v>0</v>
      </c>
      <c r="H127" s="872"/>
      <c r="I127" s="872"/>
      <c r="J127" s="872"/>
      <c r="K127" s="872"/>
      <c r="L127" s="872"/>
      <c r="M127" s="872"/>
      <c r="N127" s="872"/>
      <c r="O127" s="872"/>
      <c r="P127" s="872"/>
      <c r="Q127" s="872"/>
      <c r="R127" s="872"/>
      <c r="S127" s="872"/>
      <c r="T127" s="872"/>
      <c r="U127" s="872"/>
      <c r="V127" s="872"/>
      <c r="W127" s="872"/>
      <c r="X127" s="872"/>
      <c r="Y127" s="872"/>
      <c r="Z127" s="872"/>
      <c r="AA127" s="872"/>
      <c r="AB127" s="872"/>
      <c r="AC127" s="755">
        <f>'O3'!AC127</f>
        <v>0</v>
      </c>
      <c r="AD127" s="755"/>
      <c r="AE127" s="755"/>
      <c r="AF127" s="755"/>
      <c r="AG127" s="755"/>
      <c r="AH127" s="895">
        <f>'O3'!AZ127</f>
        <v>0</v>
      </c>
      <c r="AI127" s="895"/>
      <c r="AJ127" s="895"/>
      <c r="AK127" s="895"/>
      <c r="AL127" s="895"/>
      <c r="AM127" s="895"/>
      <c r="AN127" s="782">
        <f t="shared" si="59"/>
        <v>0</v>
      </c>
      <c r="AO127" s="782"/>
      <c r="AP127" s="782"/>
      <c r="AQ127" s="782"/>
      <c r="AR127" s="782"/>
      <c r="AS127" s="782"/>
      <c r="AT127" s="782">
        <f t="shared" si="60"/>
        <v>0</v>
      </c>
      <c r="AU127" s="782"/>
      <c r="AV127" s="782"/>
      <c r="AW127" s="782"/>
      <c r="AX127" s="782"/>
      <c r="AY127" s="881"/>
      <c r="AZ127" s="13"/>
      <c r="BA127" s="492">
        <f t="shared" si="65"/>
        <v>0</v>
      </c>
      <c r="BB127" s="492">
        <f t="shared" si="66"/>
        <v>2</v>
      </c>
      <c r="BC127" s="492" t="str">
        <f t="shared" si="61"/>
        <v/>
      </c>
      <c r="BD127" s="492" t="str">
        <f t="shared" si="62"/>
        <v xml:space="preserve"> </v>
      </c>
      <c r="BE127" s="484"/>
      <c r="BF127" s="492">
        <f>ROUND(AN127*'O3'!BE127,2)</f>
        <v>0</v>
      </c>
      <c r="BG127" s="492">
        <f>ROUND(AT127*'O3'!BE127,2)</f>
        <v>0</v>
      </c>
      <c r="BH127" s="484">
        <f t="shared" si="63"/>
        <v>0</v>
      </c>
      <c r="BI127" s="484">
        <f>BM127-IF('O3'!BS127&lt;&gt;0,IF('O3'!BS127="C",BA127,0),ROUND(BA127*$BM$11,2))</f>
        <v>0</v>
      </c>
      <c r="BJ127" s="484">
        <f>BN127-IF('O3'!BS127="CF",BA127,0)</f>
        <v>0</v>
      </c>
      <c r="BK127" s="484">
        <f>BO127-IF('O3'!BS127="F",BA127,0)</f>
        <v>0</v>
      </c>
      <c r="BL127" s="484">
        <f t="shared" si="67"/>
        <v>0</v>
      </c>
      <c r="BM127" s="484">
        <f>IF('O3'!BS127&lt;&gt;0,IF('O3'!BS127="C",BG127,0),ROUND(BG127*$BM$11,2))</f>
        <v>0</v>
      </c>
      <c r="BN127" s="484">
        <f>IF('O3'!BS127="CF",BG127,0)</f>
        <v>0</v>
      </c>
      <c r="BO127" s="484">
        <f>IF('O3'!BS127="F",BG127,0)</f>
        <v>0</v>
      </c>
      <c r="BP127" s="571">
        <v>116</v>
      </c>
      <c r="BQ127" s="573"/>
      <c r="BR127" s="560"/>
      <c r="BS127" s="561">
        <f t="shared" si="64"/>
        <v>0</v>
      </c>
      <c r="BT127" s="561">
        <f t="shared" si="110"/>
        <v>0</v>
      </c>
      <c r="BU127" s="561">
        <f t="shared" si="110"/>
        <v>0</v>
      </c>
      <c r="BV127" s="561">
        <f t="shared" si="110"/>
        <v>0</v>
      </c>
      <c r="BW127" s="561">
        <f t="shared" si="110"/>
        <v>0</v>
      </c>
      <c r="BX127" s="561">
        <f t="shared" si="110"/>
        <v>0</v>
      </c>
      <c r="BY127" s="561">
        <f t="shared" si="110"/>
        <v>0</v>
      </c>
      <c r="BZ127" s="561">
        <f t="shared" si="110"/>
        <v>0</v>
      </c>
      <c r="CA127" s="561">
        <f t="shared" si="110"/>
        <v>0</v>
      </c>
      <c r="CB127" s="561">
        <f t="shared" si="110"/>
        <v>0</v>
      </c>
      <c r="CC127" s="561">
        <f t="shared" si="110"/>
        <v>0</v>
      </c>
      <c r="CD127" s="561">
        <f t="shared" si="110"/>
        <v>0</v>
      </c>
      <c r="CE127" s="561">
        <f t="shared" si="110"/>
        <v>0</v>
      </c>
      <c r="CF127" s="561">
        <f t="shared" si="110"/>
        <v>0</v>
      </c>
      <c r="CG127" s="561">
        <f t="shared" si="110"/>
        <v>0</v>
      </c>
      <c r="CH127" s="561">
        <f t="shared" si="110"/>
        <v>0</v>
      </c>
      <c r="CI127" s="561">
        <f t="shared" si="110"/>
        <v>0</v>
      </c>
      <c r="CJ127" s="561">
        <f t="shared" si="110"/>
        <v>0</v>
      </c>
      <c r="CK127" s="561">
        <f t="shared" si="110"/>
        <v>0</v>
      </c>
      <c r="CL127" s="561">
        <f t="shared" si="110"/>
        <v>0</v>
      </c>
      <c r="CM127" s="561">
        <f t="shared" si="110"/>
        <v>0</v>
      </c>
      <c r="CN127" s="561">
        <f t="shared" si="110"/>
        <v>0</v>
      </c>
      <c r="CO127" s="561">
        <f t="shared" si="110"/>
        <v>0</v>
      </c>
      <c r="CP127" s="561">
        <f t="shared" si="110"/>
        <v>0</v>
      </c>
      <c r="CQ127" s="561">
        <f t="shared" si="110"/>
        <v>0</v>
      </c>
      <c r="CR127" s="561">
        <f t="shared" si="110"/>
        <v>0</v>
      </c>
      <c r="CS127" s="561">
        <f t="shared" si="110"/>
        <v>0</v>
      </c>
      <c r="CT127" s="561">
        <f t="shared" si="110"/>
        <v>0</v>
      </c>
      <c r="CU127" s="561">
        <f t="shared" si="110"/>
        <v>0</v>
      </c>
      <c r="CV127" s="561">
        <f t="shared" si="110"/>
        <v>0</v>
      </c>
      <c r="CW127" s="561">
        <f t="shared" si="110"/>
        <v>0</v>
      </c>
      <c r="CX127" s="561">
        <f t="shared" si="110"/>
        <v>0</v>
      </c>
      <c r="CY127" s="561">
        <f t="shared" si="110"/>
        <v>0</v>
      </c>
      <c r="CZ127" s="561">
        <f t="shared" si="110"/>
        <v>0</v>
      </c>
      <c r="DA127" s="561">
        <f t="shared" si="110"/>
        <v>0</v>
      </c>
      <c r="DC127" s="562">
        <f t="shared" si="69"/>
        <v>0</v>
      </c>
      <c r="DD127" s="562">
        <f t="shared" si="96"/>
        <v>0</v>
      </c>
      <c r="DE127" s="562">
        <f t="shared" si="97"/>
        <v>0</v>
      </c>
      <c r="DF127" s="562">
        <f t="shared" si="98"/>
        <v>0</v>
      </c>
      <c r="DG127" s="562">
        <f t="shared" si="99"/>
        <v>0</v>
      </c>
      <c r="DH127" s="562">
        <f t="shared" si="100"/>
        <v>0</v>
      </c>
      <c r="DI127" s="562">
        <f t="shared" si="101"/>
        <v>0</v>
      </c>
      <c r="DJ127" s="562">
        <f t="shared" si="102"/>
        <v>0</v>
      </c>
      <c r="DK127" s="562">
        <f t="shared" si="103"/>
        <v>0</v>
      </c>
      <c r="DL127" s="562">
        <f t="shared" si="104"/>
        <v>0</v>
      </c>
      <c r="DM127" s="562">
        <f t="shared" si="105"/>
        <v>0</v>
      </c>
      <c r="DN127" s="562">
        <f t="shared" si="71"/>
        <v>0</v>
      </c>
      <c r="DO127" s="562">
        <f t="shared" si="72"/>
        <v>0</v>
      </c>
      <c r="DP127" s="562">
        <f t="shared" si="73"/>
        <v>0</v>
      </c>
      <c r="DQ127" s="562">
        <f t="shared" si="74"/>
        <v>0</v>
      </c>
      <c r="DR127" s="562">
        <f t="shared" si="75"/>
        <v>0</v>
      </c>
      <c r="DS127" s="562">
        <f t="shared" si="76"/>
        <v>0</v>
      </c>
      <c r="DT127" s="562">
        <f t="shared" si="77"/>
        <v>0</v>
      </c>
      <c r="DU127" s="562">
        <f t="shared" si="78"/>
        <v>0</v>
      </c>
      <c r="DV127" s="562">
        <f t="shared" si="79"/>
        <v>0</v>
      </c>
      <c r="DW127" s="562">
        <f t="shared" si="80"/>
        <v>0</v>
      </c>
      <c r="DX127" s="562">
        <f t="shared" si="81"/>
        <v>0</v>
      </c>
      <c r="DY127" s="562">
        <f t="shared" si="82"/>
        <v>0</v>
      </c>
      <c r="DZ127" s="562">
        <f t="shared" si="83"/>
        <v>0</v>
      </c>
      <c r="EA127" s="562">
        <f t="shared" si="84"/>
        <v>0</v>
      </c>
      <c r="EB127" s="562">
        <f t="shared" si="85"/>
        <v>0</v>
      </c>
      <c r="EC127" s="562">
        <f t="shared" si="86"/>
        <v>0</v>
      </c>
      <c r="ED127" s="562">
        <f t="shared" si="87"/>
        <v>0</v>
      </c>
      <c r="EE127" s="562">
        <f t="shared" si="88"/>
        <v>0</v>
      </c>
      <c r="EF127" s="562">
        <f t="shared" si="89"/>
        <v>0</v>
      </c>
      <c r="EG127" s="562">
        <f t="shared" si="90"/>
        <v>0</v>
      </c>
      <c r="EH127" s="562">
        <f t="shared" si="91"/>
        <v>0</v>
      </c>
      <c r="EI127" s="562">
        <f t="shared" si="92"/>
        <v>0</v>
      </c>
      <c r="EJ127" s="562">
        <f t="shared" si="93"/>
        <v>0</v>
      </c>
      <c r="EK127" s="562">
        <f t="shared" si="94"/>
        <v>0</v>
      </c>
      <c r="EL127" s="562">
        <f t="shared" si="95"/>
        <v>0</v>
      </c>
    </row>
    <row r="128" spans="2:142" ht="9.9499999999999993" customHeight="1">
      <c r="B128" s="750">
        <f>'O3'!B128</f>
        <v>0</v>
      </c>
      <c r="C128" s="751"/>
      <c r="D128" s="751"/>
      <c r="E128" s="751"/>
      <c r="F128" s="751"/>
      <c r="G128" s="872">
        <f>'O3'!G128</f>
        <v>0</v>
      </c>
      <c r="H128" s="872"/>
      <c r="I128" s="872"/>
      <c r="J128" s="872"/>
      <c r="K128" s="872"/>
      <c r="L128" s="872"/>
      <c r="M128" s="872"/>
      <c r="N128" s="872"/>
      <c r="O128" s="872"/>
      <c r="P128" s="872"/>
      <c r="Q128" s="872"/>
      <c r="R128" s="872"/>
      <c r="S128" s="872"/>
      <c r="T128" s="872"/>
      <c r="U128" s="872"/>
      <c r="V128" s="872"/>
      <c r="W128" s="872"/>
      <c r="X128" s="872"/>
      <c r="Y128" s="872"/>
      <c r="Z128" s="872"/>
      <c r="AA128" s="872"/>
      <c r="AB128" s="872"/>
      <c r="AC128" s="755">
        <f>'O3'!AC128</f>
        <v>0</v>
      </c>
      <c r="AD128" s="755"/>
      <c r="AE128" s="755"/>
      <c r="AF128" s="755"/>
      <c r="AG128" s="755"/>
      <c r="AH128" s="895">
        <f>'O3'!AZ128</f>
        <v>0</v>
      </c>
      <c r="AI128" s="895"/>
      <c r="AJ128" s="895"/>
      <c r="AK128" s="895"/>
      <c r="AL128" s="895"/>
      <c r="AM128" s="895"/>
      <c r="AN128" s="782">
        <f t="shared" si="59"/>
        <v>0</v>
      </c>
      <c r="AO128" s="782"/>
      <c r="AP128" s="782"/>
      <c r="AQ128" s="782"/>
      <c r="AR128" s="782"/>
      <c r="AS128" s="782"/>
      <c r="AT128" s="782">
        <f t="shared" si="60"/>
        <v>0</v>
      </c>
      <c r="AU128" s="782"/>
      <c r="AV128" s="782"/>
      <c r="AW128" s="782"/>
      <c r="AX128" s="782"/>
      <c r="AY128" s="881"/>
      <c r="AZ128" s="13"/>
      <c r="BA128" s="492">
        <f t="shared" si="65"/>
        <v>0</v>
      </c>
      <c r="BB128" s="492">
        <f t="shared" si="66"/>
        <v>2</v>
      </c>
      <c r="BC128" s="492" t="str">
        <f t="shared" si="61"/>
        <v/>
      </c>
      <c r="BD128" s="492" t="str">
        <f t="shared" si="62"/>
        <v xml:space="preserve"> </v>
      </c>
      <c r="BE128" s="484"/>
      <c r="BF128" s="492">
        <f>ROUND(AN128*'O3'!BE128,2)</f>
        <v>0</v>
      </c>
      <c r="BG128" s="492">
        <f>ROUND(AT128*'O3'!BE128,2)</f>
        <v>0</v>
      </c>
      <c r="BH128" s="484">
        <f t="shared" si="63"/>
        <v>0</v>
      </c>
      <c r="BI128" s="484">
        <f>BM128-IF('O3'!BS128&lt;&gt;0,IF('O3'!BS128="C",BA128,0),ROUND(BA128*$BM$11,2))</f>
        <v>0</v>
      </c>
      <c r="BJ128" s="484">
        <f>BN128-IF('O3'!BS128="CF",BA128,0)</f>
        <v>0</v>
      </c>
      <c r="BK128" s="484">
        <f>BO128-IF('O3'!BS128="F",BA128,0)</f>
        <v>0</v>
      </c>
      <c r="BL128" s="484">
        <f t="shared" si="67"/>
        <v>0</v>
      </c>
      <c r="BM128" s="484">
        <f>IF('O3'!BS128&lt;&gt;0,IF('O3'!BS128="C",BG128,0),ROUND(BG128*$BM$11,2))</f>
        <v>0</v>
      </c>
      <c r="BN128" s="484">
        <f>IF('O3'!BS128="CF",BG128,0)</f>
        <v>0</v>
      </c>
      <c r="BO128" s="484">
        <f>IF('O3'!BS128="F",BG128,0)</f>
        <v>0</v>
      </c>
      <c r="BP128" s="572">
        <v>117</v>
      </c>
      <c r="BQ128" s="573"/>
      <c r="BR128" s="560"/>
      <c r="BS128" s="561">
        <f t="shared" si="64"/>
        <v>0</v>
      </c>
      <c r="BT128" s="561">
        <f t="shared" si="110"/>
        <v>0</v>
      </c>
      <c r="BU128" s="561">
        <f t="shared" si="110"/>
        <v>0</v>
      </c>
      <c r="BV128" s="561">
        <f t="shared" si="110"/>
        <v>0</v>
      </c>
      <c r="BW128" s="561">
        <f t="shared" si="110"/>
        <v>0</v>
      </c>
      <c r="BX128" s="561">
        <f t="shared" si="110"/>
        <v>0</v>
      </c>
      <c r="BY128" s="561">
        <f t="shared" si="110"/>
        <v>0</v>
      </c>
      <c r="BZ128" s="561">
        <f t="shared" si="110"/>
        <v>0</v>
      </c>
      <c r="CA128" s="561">
        <f t="shared" si="110"/>
        <v>0</v>
      </c>
      <c r="CB128" s="561">
        <f t="shared" si="110"/>
        <v>0</v>
      </c>
      <c r="CC128" s="561">
        <f t="shared" si="110"/>
        <v>0</v>
      </c>
      <c r="CD128" s="561">
        <f t="shared" si="110"/>
        <v>0</v>
      </c>
      <c r="CE128" s="561">
        <f t="shared" si="110"/>
        <v>0</v>
      </c>
      <c r="CF128" s="561">
        <f t="shared" si="110"/>
        <v>0</v>
      </c>
      <c r="CG128" s="561">
        <f t="shared" ref="BT128:DA135" si="111">CF128</f>
        <v>0</v>
      </c>
      <c r="CH128" s="561">
        <f t="shared" si="111"/>
        <v>0</v>
      </c>
      <c r="CI128" s="561">
        <f t="shared" si="111"/>
        <v>0</v>
      </c>
      <c r="CJ128" s="561">
        <f t="shared" si="111"/>
        <v>0</v>
      </c>
      <c r="CK128" s="561">
        <f t="shared" si="111"/>
        <v>0</v>
      </c>
      <c r="CL128" s="561">
        <f t="shared" si="111"/>
        <v>0</v>
      </c>
      <c r="CM128" s="561">
        <f t="shared" si="111"/>
        <v>0</v>
      </c>
      <c r="CN128" s="561">
        <f t="shared" si="111"/>
        <v>0</v>
      </c>
      <c r="CO128" s="561">
        <f t="shared" si="111"/>
        <v>0</v>
      </c>
      <c r="CP128" s="561">
        <f t="shared" si="111"/>
        <v>0</v>
      </c>
      <c r="CQ128" s="561">
        <f t="shared" si="111"/>
        <v>0</v>
      </c>
      <c r="CR128" s="561">
        <f t="shared" si="111"/>
        <v>0</v>
      </c>
      <c r="CS128" s="561">
        <f t="shared" si="111"/>
        <v>0</v>
      </c>
      <c r="CT128" s="561">
        <f t="shared" si="111"/>
        <v>0</v>
      </c>
      <c r="CU128" s="561">
        <f t="shared" si="111"/>
        <v>0</v>
      </c>
      <c r="CV128" s="561">
        <f t="shared" si="111"/>
        <v>0</v>
      </c>
      <c r="CW128" s="561">
        <f t="shared" si="111"/>
        <v>0</v>
      </c>
      <c r="CX128" s="561">
        <f t="shared" si="111"/>
        <v>0</v>
      </c>
      <c r="CY128" s="561">
        <f t="shared" si="111"/>
        <v>0</v>
      </c>
      <c r="CZ128" s="561">
        <f t="shared" si="111"/>
        <v>0</v>
      </c>
      <c r="DA128" s="561">
        <f t="shared" si="111"/>
        <v>0</v>
      </c>
      <c r="DC128" s="562">
        <f t="shared" si="69"/>
        <v>0</v>
      </c>
      <c r="DD128" s="562">
        <f t="shared" si="96"/>
        <v>0</v>
      </c>
      <c r="DE128" s="562">
        <f t="shared" si="97"/>
        <v>0</v>
      </c>
      <c r="DF128" s="562">
        <f t="shared" si="98"/>
        <v>0</v>
      </c>
      <c r="DG128" s="562">
        <f t="shared" si="99"/>
        <v>0</v>
      </c>
      <c r="DH128" s="562">
        <f t="shared" si="100"/>
        <v>0</v>
      </c>
      <c r="DI128" s="562">
        <f t="shared" si="101"/>
        <v>0</v>
      </c>
      <c r="DJ128" s="562">
        <f t="shared" si="102"/>
        <v>0</v>
      </c>
      <c r="DK128" s="562">
        <f t="shared" si="103"/>
        <v>0</v>
      </c>
      <c r="DL128" s="562">
        <f t="shared" si="104"/>
        <v>0</v>
      </c>
      <c r="DM128" s="562">
        <f t="shared" si="105"/>
        <v>0</v>
      </c>
      <c r="DN128" s="562">
        <f t="shared" si="71"/>
        <v>0</v>
      </c>
      <c r="DO128" s="562">
        <f t="shared" si="72"/>
        <v>0</v>
      </c>
      <c r="DP128" s="562">
        <f t="shared" si="73"/>
        <v>0</v>
      </c>
      <c r="DQ128" s="562">
        <f t="shared" si="74"/>
        <v>0</v>
      </c>
      <c r="DR128" s="562">
        <f t="shared" si="75"/>
        <v>0</v>
      </c>
      <c r="DS128" s="562">
        <f t="shared" si="76"/>
        <v>0</v>
      </c>
      <c r="DT128" s="562">
        <f t="shared" si="77"/>
        <v>0</v>
      </c>
      <c r="DU128" s="562">
        <f t="shared" si="78"/>
        <v>0</v>
      </c>
      <c r="DV128" s="562">
        <f t="shared" si="79"/>
        <v>0</v>
      </c>
      <c r="DW128" s="562">
        <f t="shared" si="80"/>
        <v>0</v>
      </c>
      <c r="DX128" s="562">
        <f t="shared" si="81"/>
        <v>0</v>
      </c>
      <c r="DY128" s="562">
        <f t="shared" si="82"/>
        <v>0</v>
      </c>
      <c r="DZ128" s="562">
        <f t="shared" si="83"/>
        <v>0</v>
      </c>
      <c r="EA128" s="562">
        <f t="shared" si="84"/>
        <v>0</v>
      </c>
      <c r="EB128" s="562">
        <f t="shared" si="85"/>
        <v>0</v>
      </c>
      <c r="EC128" s="562">
        <f t="shared" si="86"/>
        <v>0</v>
      </c>
      <c r="ED128" s="562">
        <f t="shared" si="87"/>
        <v>0</v>
      </c>
      <c r="EE128" s="562">
        <f t="shared" si="88"/>
        <v>0</v>
      </c>
      <c r="EF128" s="562">
        <f t="shared" si="89"/>
        <v>0</v>
      </c>
      <c r="EG128" s="562">
        <f t="shared" si="90"/>
        <v>0</v>
      </c>
      <c r="EH128" s="562">
        <f t="shared" si="91"/>
        <v>0</v>
      </c>
      <c r="EI128" s="562">
        <f t="shared" si="92"/>
        <v>0</v>
      </c>
      <c r="EJ128" s="562">
        <f t="shared" si="93"/>
        <v>0</v>
      </c>
      <c r="EK128" s="562">
        <f t="shared" si="94"/>
        <v>0</v>
      </c>
      <c r="EL128" s="562">
        <f t="shared" si="95"/>
        <v>0</v>
      </c>
    </row>
    <row r="129" spans="2:142" ht="9.9499999999999993" customHeight="1">
      <c r="B129" s="750">
        <f>'O3'!B129</f>
        <v>0</v>
      </c>
      <c r="C129" s="751"/>
      <c r="D129" s="751"/>
      <c r="E129" s="751"/>
      <c r="F129" s="751"/>
      <c r="G129" s="872">
        <f>'O3'!G129</f>
        <v>0</v>
      </c>
      <c r="H129" s="872"/>
      <c r="I129" s="872"/>
      <c r="J129" s="872"/>
      <c r="K129" s="872"/>
      <c r="L129" s="872"/>
      <c r="M129" s="872"/>
      <c r="N129" s="872"/>
      <c r="O129" s="872"/>
      <c r="P129" s="872"/>
      <c r="Q129" s="872"/>
      <c r="R129" s="872"/>
      <c r="S129" s="872"/>
      <c r="T129" s="872"/>
      <c r="U129" s="872"/>
      <c r="V129" s="872"/>
      <c r="W129" s="872"/>
      <c r="X129" s="872"/>
      <c r="Y129" s="872"/>
      <c r="Z129" s="872"/>
      <c r="AA129" s="872"/>
      <c r="AB129" s="872"/>
      <c r="AC129" s="755">
        <f>'O3'!AC129</f>
        <v>0</v>
      </c>
      <c r="AD129" s="755"/>
      <c r="AE129" s="755"/>
      <c r="AF129" s="755"/>
      <c r="AG129" s="755"/>
      <c r="AH129" s="895">
        <f>'O3'!AZ129</f>
        <v>0</v>
      </c>
      <c r="AI129" s="895"/>
      <c r="AJ129" s="895"/>
      <c r="AK129" s="895"/>
      <c r="AL129" s="895"/>
      <c r="AM129" s="895"/>
      <c r="AN129" s="782">
        <f t="shared" si="59"/>
        <v>0</v>
      </c>
      <c r="AO129" s="782"/>
      <c r="AP129" s="782"/>
      <c r="AQ129" s="782"/>
      <c r="AR129" s="782"/>
      <c r="AS129" s="782"/>
      <c r="AT129" s="782">
        <f t="shared" si="60"/>
        <v>0</v>
      </c>
      <c r="AU129" s="782"/>
      <c r="AV129" s="782"/>
      <c r="AW129" s="782"/>
      <c r="AX129" s="782"/>
      <c r="AY129" s="881"/>
      <c r="AZ129" s="13"/>
      <c r="BA129" s="492">
        <f t="shared" si="65"/>
        <v>0</v>
      </c>
      <c r="BB129" s="492">
        <f t="shared" si="66"/>
        <v>2</v>
      </c>
      <c r="BC129" s="492" t="str">
        <f t="shared" si="61"/>
        <v/>
      </c>
      <c r="BD129" s="492" t="str">
        <f t="shared" si="62"/>
        <v xml:space="preserve"> </v>
      </c>
      <c r="BE129" s="484"/>
      <c r="BF129" s="492">
        <f>ROUND(AN129*'O3'!BE129,2)</f>
        <v>0</v>
      </c>
      <c r="BG129" s="492">
        <f>ROUND(AT129*'O3'!BE129,2)</f>
        <v>0</v>
      </c>
      <c r="BH129" s="484">
        <f t="shared" si="63"/>
        <v>0</v>
      </c>
      <c r="BI129" s="484">
        <f>BM129-IF('O3'!BS129&lt;&gt;0,IF('O3'!BS129="C",BA129,0),ROUND(BA129*$BM$11,2))</f>
        <v>0</v>
      </c>
      <c r="BJ129" s="484">
        <f>BN129-IF('O3'!BS129="CF",BA129,0)</f>
        <v>0</v>
      </c>
      <c r="BK129" s="484">
        <f>BO129-IF('O3'!BS129="F",BA129,0)</f>
        <v>0</v>
      </c>
      <c r="BL129" s="484">
        <f t="shared" si="67"/>
        <v>0</v>
      </c>
      <c r="BM129" s="484">
        <f>IF('O3'!BS129&lt;&gt;0,IF('O3'!BS129="C",BG129,0),ROUND(BG129*$BM$11,2))</f>
        <v>0</v>
      </c>
      <c r="BN129" s="484">
        <f>IF('O3'!BS129="CF",BG129,0)</f>
        <v>0</v>
      </c>
      <c r="BO129" s="484">
        <f>IF('O3'!BS129="F",BG129,0)</f>
        <v>0</v>
      </c>
      <c r="BP129" s="571">
        <v>118</v>
      </c>
      <c r="BQ129" s="573"/>
      <c r="BR129" s="560">
        <v>0</v>
      </c>
      <c r="BS129" s="561">
        <f t="shared" si="64"/>
        <v>0</v>
      </c>
      <c r="BT129" s="561">
        <f t="shared" si="111"/>
        <v>0</v>
      </c>
      <c r="BU129" s="561">
        <f t="shared" si="111"/>
        <v>0</v>
      </c>
      <c r="BV129" s="561">
        <f t="shared" si="111"/>
        <v>0</v>
      </c>
      <c r="BW129" s="561">
        <f t="shared" si="111"/>
        <v>0</v>
      </c>
      <c r="BX129" s="561">
        <f t="shared" si="111"/>
        <v>0</v>
      </c>
      <c r="BY129" s="561">
        <f t="shared" si="111"/>
        <v>0</v>
      </c>
      <c r="BZ129" s="561">
        <f t="shared" si="111"/>
        <v>0</v>
      </c>
      <c r="CA129" s="561">
        <f t="shared" si="111"/>
        <v>0</v>
      </c>
      <c r="CB129" s="561">
        <f t="shared" si="111"/>
        <v>0</v>
      </c>
      <c r="CC129" s="561">
        <f t="shared" si="111"/>
        <v>0</v>
      </c>
      <c r="CD129" s="561">
        <f t="shared" si="111"/>
        <v>0</v>
      </c>
      <c r="CE129" s="561">
        <f t="shared" si="111"/>
        <v>0</v>
      </c>
      <c r="CF129" s="561">
        <f t="shared" si="111"/>
        <v>0</v>
      </c>
      <c r="CG129" s="561">
        <f t="shared" si="111"/>
        <v>0</v>
      </c>
      <c r="CH129" s="561">
        <f t="shared" si="111"/>
        <v>0</v>
      </c>
      <c r="CI129" s="561">
        <f t="shared" si="111"/>
        <v>0</v>
      </c>
      <c r="CJ129" s="561">
        <f t="shared" si="111"/>
        <v>0</v>
      </c>
      <c r="CK129" s="561">
        <f t="shared" si="111"/>
        <v>0</v>
      </c>
      <c r="CL129" s="561">
        <f t="shared" si="111"/>
        <v>0</v>
      </c>
      <c r="CM129" s="561">
        <f t="shared" si="111"/>
        <v>0</v>
      </c>
      <c r="CN129" s="561">
        <f t="shared" si="111"/>
        <v>0</v>
      </c>
      <c r="CO129" s="561">
        <f t="shared" si="111"/>
        <v>0</v>
      </c>
      <c r="CP129" s="561">
        <f t="shared" si="111"/>
        <v>0</v>
      </c>
      <c r="CQ129" s="561">
        <f t="shared" si="111"/>
        <v>0</v>
      </c>
      <c r="CR129" s="561">
        <f t="shared" si="111"/>
        <v>0</v>
      </c>
      <c r="CS129" s="561">
        <f t="shared" si="111"/>
        <v>0</v>
      </c>
      <c r="CT129" s="561">
        <f t="shared" si="111"/>
        <v>0</v>
      </c>
      <c r="CU129" s="561">
        <f t="shared" si="111"/>
        <v>0</v>
      </c>
      <c r="CV129" s="561">
        <f t="shared" si="111"/>
        <v>0</v>
      </c>
      <c r="CW129" s="561">
        <f t="shared" si="111"/>
        <v>0</v>
      </c>
      <c r="CX129" s="561">
        <f t="shared" si="111"/>
        <v>0</v>
      </c>
      <c r="CY129" s="561">
        <f t="shared" si="111"/>
        <v>0</v>
      </c>
      <c r="CZ129" s="561">
        <f t="shared" si="111"/>
        <v>0</v>
      </c>
      <c r="DA129" s="561">
        <f t="shared" si="111"/>
        <v>0</v>
      </c>
      <c r="DC129" s="562">
        <f t="shared" si="69"/>
        <v>0</v>
      </c>
      <c r="DD129" s="562">
        <f t="shared" si="96"/>
        <v>0</v>
      </c>
      <c r="DE129" s="562">
        <f t="shared" si="97"/>
        <v>0</v>
      </c>
      <c r="DF129" s="562">
        <f t="shared" si="98"/>
        <v>0</v>
      </c>
      <c r="DG129" s="562">
        <f t="shared" si="99"/>
        <v>0</v>
      </c>
      <c r="DH129" s="562">
        <f t="shared" si="100"/>
        <v>0</v>
      </c>
      <c r="DI129" s="562">
        <f t="shared" si="101"/>
        <v>0</v>
      </c>
      <c r="DJ129" s="562">
        <f t="shared" si="102"/>
        <v>0</v>
      </c>
      <c r="DK129" s="562">
        <f t="shared" si="103"/>
        <v>0</v>
      </c>
      <c r="DL129" s="562">
        <f t="shared" si="104"/>
        <v>0</v>
      </c>
      <c r="DM129" s="562">
        <f t="shared" si="105"/>
        <v>0</v>
      </c>
      <c r="DN129" s="562">
        <f t="shared" si="71"/>
        <v>0</v>
      </c>
      <c r="DO129" s="562">
        <f t="shared" si="72"/>
        <v>0</v>
      </c>
      <c r="DP129" s="562">
        <f t="shared" si="73"/>
        <v>0</v>
      </c>
      <c r="DQ129" s="562">
        <f t="shared" si="74"/>
        <v>0</v>
      </c>
      <c r="DR129" s="562">
        <f t="shared" si="75"/>
        <v>0</v>
      </c>
      <c r="DS129" s="562">
        <f t="shared" si="76"/>
        <v>0</v>
      </c>
      <c r="DT129" s="562">
        <f t="shared" si="77"/>
        <v>0</v>
      </c>
      <c r="DU129" s="562">
        <f t="shared" si="78"/>
        <v>0</v>
      </c>
      <c r="DV129" s="562">
        <f t="shared" si="79"/>
        <v>0</v>
      </c>
      <c r="DW129" s="562">
        <f t="shared" si="80"/>
        <v>0</v>
      </c>
      <c r="DX129" s="562">
        <f t="shared" si="81"/>
        <v>0</v>
      </c>
      <c r="DY129" s="562">
        <f t="shared" si="82"/>
        <v>0</v>
      </c>
      <c r="DZ129" s="562">
        <f t="shared" si="83"/>
        <v>0</v>
      </c>
      <c r="EA129" s="562">
        <f t="shared" si="84"/>
        <v>0</v>
      </c>
      <c r="EB129" s="562">
        <f t="shared" si="85"/>
        <v>0</v>
      </c>
      <c r="EC129" s="562">
        <f t="shared" si="86"/>
        <v>0</v>
      </c>
      <c r="ED129" s="562">
        <f t="shared" si="87"/>
        <v>0</v>
      </c>
      <c r="EE129" s="562">
        <f t="shared" si="88"/>
        <v>0</v>
      </c>
      <c r="EF129" s="562">
        <f t="shared" si="89"/>
        <v>0</v>
      </c>
      <c r="EG129" s="562">
        <f t="shared" si="90"/>
        <v>0</v>
      </c>
      <c r="EH129" s="562">
        <f t="shared" si="91"/>
        <v>0</v>
      </c>
      <c r="EI129" s="562">
        <f t="shared" si="92"/>
        <v>0</v>
      </c>
      <c r="EJ129" s="562">
        <f t="shared" si="93"/>
        <v>0</v>
      </c>
      <c r="EK129" s="562">
        <f t="shared" si="94"/>
        <v>0</v>
      </c>
      <c r="EL129" s="562">
        <f t="shared" si="95"/>
        <v>0</v>
      </c>
    </row>
    <row r="130" spans="2:142" ht="9.9499999999999993" customHeight="1">
      <c r="B130" s="750">
        <f>'O3'!B130</f>
        <v>0</v>
      </c>
      <c r="C130" s="751"/>
      <c r="D130" s="751"/>
      <c r="E130" s="751"/>
      <c r="F130" s="751"/>
      <c r="G130" s="872">
        <f>'O3'!G130</f>
        <v>0</v>
      </c>
      <c r="H130" s="872"/>
      <c r="I130" s="872"/>
      <c r="J130" s="872"/>
      <c r="K130" s="872"/>
      <c r="L130" s="872"/>
      <c r="M130" s="872"/>
      <c r="N130" s="872"/>
      <c r="O130" s="872"/>
      <c r="P130" s="872"/>
      <c r="Q130" s="872"/>
      <c r="R130" s="872"/>
      <c r="S130" s="872"/>
      <c r="T130" s="872"/>
      <c r="U130" s="872"/>
      <c r="V130" s="872"/>
      <c r="W130" s="872"/>
      <c r="X130" s="872"/>
      <c r="Y130" s="872"/>
      <c r="Z130" s="872"/>
      <c r="AA130" s="872"/>
      <c r="AB130" s="872"/>
      <c r="AC130" s="755">
        <f>'O3'!AC130</f>
        <v>0</v>
      </c>
      <c r="AD130" s="755"/>
      <c r="AE130" s="755"/>
      <c r="AF130" s="755"/>
      <c r="AG130" s="755"/>
      <c r="AH130" s="895">
        <f>'O3'!AZ130</f>
        <v>0</v>
      </c>
      <c r="AI130" s="895"/>
      <c r="AJ130" s="895"/>
      <c r="AK130" s="895"/>
      <c r="AL130" s="895"/>
      <c r="AM130" s="895"/>
      <c r="AN130" s="782">
        <f t="shared" si="59"/>
        <v>0</v>
      </c>
      <c r="AO130" s="782"/>
      <c r="AP130" s="782"/>
      <c r="AQ130" s="782"/>
      <c r="AR130" s="782"/>
      <c r="AS130" s="782"/>
      <c r="AT130" s="782">
        <f t="shared" si="60"/>
        <v>0</v>
      </c>
      <c r="AU130" s="782"/>
      <c r="AV130" s="782"/>
      <c r="AW130" s="782"/>
      <c r="AX130" s="782"/>
      <c r="AY130" s="881"/>
      <c r="AZ130" s="13"/>
      <c r="BA130" s="492">
        <f t="shared" si="65"/>
        <v>0</v>
      </c>
      <c r="BB130" s="492">
        <f t="shared" si="66"/>
        <v>2</v>
      </c>
      <c r="BC130" s="492" t="str">
        <f t="shared" si="61"/>
        <v/>
      </c>
      <c r="BD130" s="492" t="str">
        <f t="shared" si="62"/>
        <v xml:space="preserve"> </v>
      </c>
      <c r="BE130" s="484"/>
      <c r="BF130" s="492">
        <f>ROUND(AN130*'O3'!BE130,2)</f>
        <v>0</v>
      </c>
      <c r="BG130" s="492">
        <f>ROUND(AT130*'O3'!BE130,2)</f>
        <v>0</v>
      </c>
      <c r="BH130" s="484">
        <f t="shared" si="63"/>
        <v>0</v>
      </c>
      <c r="BI130" s="484">
        <f>BM130-IF('O3'!BS130&lt;&gt;0,IF('O3'!BS130="C",BA130,0),ROUND(BA130*$BM$11,2))</f>
        <v>0</v>
      </c>
      <c r="BJ130" s="484">
        <f>BN130-IF('O3'!BS130="CF",BA130,0)</f>
        <v>0</v>
      </c>
      <c r="BK130" s="484">
        <f>BO130-IF('O3'!BS130="F",BA130,0)</f>
        <v>0</v>
      </c>
      <c r="BL130" s="484">
        <f t="shared" si="67"/>
        <v>0</v>
      </c>
      <c r="BM130" s="484">
        <f>IF('O3'!BS130&lt;&gt;0,IF('O3'!BS130="C",BG130,0),ROUND(BG130*$BM$11,2))</f>
        <v>0</v>
      </c>
      <c r="BN130" s="484">
        <f>IF('O3'!BS130="CF",BG130,0)</f>
        <v>0</v>
      </c>
      <c r="BO130" s="484">
        <f>IF('O3'!BS130="F",BG130,0)</f>
        <v>0</v>
      </c>
      <c r="BP130" s="572">
        <v>119</v>
      </c>
      <c r="BQ130" s="573"/>
      <c r="BR130" s="560">
        <v>0</v>
      </c>
      <c r="BS130" s="561">
        <f t="shared" si="64"/>
        <v>0</v>
      </c>
      <c r="BT130" s="561">
        <f t="shared" si="111"/>
        <v>0</v>
      </c>
      <c r="BU130" s="561">
        <f t="shared" si="111"/>
        <v>0</v>
      </c>
      <c r="BV130" s="561">
        <f t="shared" si="111"/>
        <v>0</v>
      </c>
      <c r="BW130" s="561">
        <f t="shared" si="111"/>
        <v>0</v>
      </c>
      <c r="BX130" s="561">
        <f t="shared" si="111"/>
        <v>0</v>
      </c>
      <c r="BY130" s="561">
        <f t="shared" si="111"/>
        <v>0</v>
      </c>
      <c r="BZ130" s="561">
        <f t="shared" si="111"/>
        <v>0</v>
      </c>
      <c r="CA130" s="561">
        <f t="shared" si="111"/>
        <v>0</v>
      </c>
      <c r="CB130" s="561">
        <f t="shared" si="111"/>
        <v>0</v>
      </c>
      <c r="CC130" s="561">
        <f t="shared" si="111"/>
        <v>0</v>
      </c>
      <c r="CD130" s="561">
        <f t="shared" si="111"/>
        <v>0</v>
      </c>
      <c r="CE130" s="561">
        <f t="shared" si="111"/>
        <v>0</v>
      </c>
      <c r="CF130" s="561">
        <f t="shared" si="111"/>
        <v>0</v>
      </c>
      <c r="CG130" s="561">
        <f t="shared" si="111"/>
        <v>0</v>
      </c>
      <c r="CH130" s="561">
        <f t="shared" si="111"/>
        <v>0</v>
      </c>
      <c r="CI130" s="561">
        <f t="shared" si="111"/>
        <v>0</v>
      </c>
      <c r="CJ130" s="561">
        <f t="shared" si="111"/>
        <v>0</v>
      </c>
      <c r="CK130" s="561">
        <f t="shared" si="111"/>
        <v>0</v>
      </c>
      <c r="CL130" s="561">
        <f t="shared" si="111"/>
        <v>0</v>
      </c>
      <c r="CM130" s="561">
        <f t="shared" si="111"/>
        <v>0</v>
      </c>
      <c r="CN130" s="561">
        <f t="shared" si="111"/>
        <v>0</v>
      </c>
      <c r="CO130" s="561">
        <f t="shared" si="111"/>
        <v>0</v>
      </c>
      <c r="CP130" s="561">
        <f t="shared" si="111"/>
        <v>0</v>
      </c>
      <c r="CQ130" s="561">
        <f t="shared" si="111"/>
        <v>0</v>
      </c>
      <c r="CR130" s="561">
        <f t="shared" si="111"/>
        <v>0</v>
      </c>
      <c r="CS130" s="561">
        <f t="shared" si="111"/>
        <v>0</v>
      </c>
      <c r="CT130" s="561">
        <f t="shared" si="111"/>
        <v>0</v>
      </c>
      <c r="CU130" s="561">
        <f t="shared" si="111"/>
        <v>0</v>
      </c>
      <c r="CV130" s="561">
        <f t="shared" si="111"/>
        <v>0</v>
      </c>
      <c r="CW130" s="561">
        <f t="shared" si="111"/>
        <v>0</v>
      </c>
      <c r="CX130" s="561">
        <f t="shared" si="111"/>
        <v>0</v>
      </c>
      <c r="CY130" s="561">
        <f t="shared" si="111"/>
        <v>0</v>
      </c>
      <c r="CZ130" s="561">
        <f t="shared" si="111"/>
        <v>0</v>
      </c>
      <c r="DA130" s="561">
        <f t="shared" si="111"/>
        <v>0</v>
      </c>
      <c r="DC130" s="562">
        <f t="shared" si="69"/>
        <v>0</v>
      </c>
      <c r="DD130" s="562">
        <f t="shared" si="96"/>
        <v>0</v>
      </c>
      <c r="DE130" s="562">
        <f t="shared" si="97"/>
        <v>0</v>
      </c>
      <c r="DF130" s="562">
        <f t="shared" si="98"/>
        <v>0</v>
      </c>
      <c r="DG130" s="562">
        <f t="shared" si="99"/>
        <v>0</v>
      </c>
      <c r="DH130" s="562">
        <f t="shared" si="100"/>
        <v>0</v>
      </c>
      <c r="DI130" s="562">
        <f t="shared" si="101"/>
        <v>0</v>
      </c>
      <c r="DJ130" s="562">
        <f t="shared" si="102"/>
        <v>0</v>
      </c>
      <c r="DK130" s="562">
        <f t="shared" si="103"/>
        <v>0</v>
      </c>
      <c r="DL130" s="562">
        <f t="shared" si="104"/>
        <v>0</v>
      </c>
      <c r="DM130" s="562">
        <f t="shared" si="105"/>
        <v>0</v>
      </c>
      <c r="DN130" s="562">
        <f t="shared" si="71"/>
        <v>0</v>
      </c>
      <c r="DO130" s="562">
        <f t="shared" si="72"/>
        <v>0</v>
      </c>
      <c r="DP130" s="562">
        <f t="shared" si="73"/>
        <v>0</v>
      </c>
      <c r="DQ130" s="562">
        <f t="shared" si="74"/>
        <v>0</v>
      </c>
      <c r="DR130" s="562">
        <f t="shared" si="75"/>
        <v>0</v>
      </c>
      <c r="DS130" s="562">
        <f t="shared" si="76"/>
        <v>0</v>
      </c>
      <c r="DT130" s="562">
        <f t="shared" si="77"/>
        <v>0</v>
      </c>
      <c r="DU130" s="562">
        <f t="shared" si="78"/>
        <v>0</v>
      </c>
      <c r="DV130" s="562">
        <f t="shared" si="79"/>
        <v>0</v>
      </c>
      <c r="DW130" s="562">
        <f t="shared" si="80"/>
        <v>0</v>
      </c>
      <c r="DX130" s="562">
        <f t="shared" si="81"/>
        <v>0</v>
      </c>
      <c r="DY130" s="562">
        <f t="shared" si="82"/>
        <v>0</v>
      </c>
      <c r="DZ130" s="562">
        <f t="shared" si="83"/>
        <v>0</v>
      </c>
      <c r="EA130" s="562">
        <f t="shared" si="84"/>
        <v>0</v>
      </c>
      <c r="EB130" s="562">
        <f t="shared" si="85"/>
        <v>0</v>
      </c>
      <c r="EC130" s="562">
        <f t="shared" si="86"/>
        <v>0</v>
      </c>
      <c r="ED130" s="562">
        <f t="shared" si="87"/>
        <v>0</v>
      </c>
      <c r="EE130" s="562">
        <f t="shared" si="88"/>
        <v>0</v>
      </c>
      <c r="EF130" s="562">
        <f t="shared" si="89"/>
        <v>0</v>
      </c>
      <c r="EG130" s="562">
        <f t="shared" si="90"/>
        <v>0</v>
      </c>
      <c r="EH130" s="562">
        <f t="shared" si="91"/>
        <v>0</v>
      </c>
      <c r="EI130" s="562">
        <f t="shared" si="92"/>
        <v>0</v>
      </c>
      <c r="EJ130" s="562">
        <f t="shared" si="93"/>
        <v>0</v>
      </c>
      <c r="EK130" s="562">
        <f t="shared" si="94"/>
        <v>0</v>
      </c>
      <c r="EL130" s="562">
        <f t="shared" si="95"/>
        <v>0</v>
      </c>
    </row>
    <row r="131" spans="2:142" ht="9.9499999999999993" customHeight="1">
      <c r="B131" s="750">
        <f>'O3'!B131</f>
        <v>0</v>
      </c>
      <c r="C131" s="751"/>
      <c r="D131" s="751"/>
      <c r="E131" s="751"/>
      <c r="F131" s="751"/>
      <c r="G131" s="872">
        <f>'O3'!G131</f>
        <v>0</v>
      </c>
      <c r="H131" s="872"/>
      <c r="I131" s="872"/>
      <c r="J131" s="872"/>
      <c r="K131" s="872"/>
      <c r="L131" s="872"/>
      <c r="M131" s="872"/>
      <c r="N131" s="872"/>
      <c r="O131" s="872"/>
      <c r="P131" s="872"/>
      <c r="Q131" s="872"/>
      <c r="R131" s="872"/>
      <c r="S131" s="872"/>
      <c r="T131" s="872"/>
      <c r="U131" s="872"/>
      <c r="V131" s="872"/>
      <c r="W131" s="872"/>
      <c r="X131" s="872"/>
      <c r="Y131" s="872"/>
      <c r="Z131" s="872"/>
      <c r="AA131" s="872"/>
      <c r="AB131" s="872"/>
      <c r="AC131" s="755">
        <f>'O3'!AC131</f>
        <v>0</v>
      </c>
      <c r="AD131" s="755"/>
      <c r="AE131" s="755"/>
      <c r="AF131" s="755"/>
      <c r="AG131" s="755"/>
      <c r="AH131" s="895">
        <f>'O3'!AZ131</f>
        <v>0</v>
      </c>
      <c r="AI131" s="895"/>
      <c r="AJ131" s="895"/>
      <c r="AK131" s="895"/>
      <c r="AL131" s="895"/>
      <c r="AM131" s="895"/>
      <c r="AN131" s="782">
        <f t="shared" si="59"/>
        <v>0</v>
      </c>
      <c r="AO131" s="782"/>
      <c r="AP131" s="782"/>
      <c r="AQ131" s="782"/>
      <c r="AR131" s="782"/>
      <c r="AS131" s="782"/>
      <c r="AT131" s="782">
        <f t="shared" si="60"/>
        <v>0</v>
      </c>
      <c r="AU131" s="782"/>
      <c r="AV131" s="782"/>
      <c r="AW131" s="782"/>
      <c r="AX131" s="782"/>
      <c r="AY131" s="881"/>
      <c r="AZ131" s="13"/>
      <c r="BA131" s="492">
        <f t="shared" si="65"/>
        <v>0</v>
      </c>
      <c r="BB131" s="492">
        <f t="shared" si="66"/>
        <v>2</v>
      </c>
      <c r="BC131" s="492" t="str">
        <f t="shared" si="61"/>
        <v/>
      </c>
      <c r="BD131" s="492" t="str">
        <f t="shared" si="62"/>
        <v xml:space="preserve"> </v>
      </c>
      <c r="BE131" s="484"/>
      <c r="BF131" s="492">
        <f>ROUND(AN131*'O3'!BE131,2)</f>
        <v>0</v>
      </c>
      <c r="BG131" s="492">
        <f>ROUND(AT131*'O3'!BE131,2)</f>
        <v>0</v>
      </c>
      <c r="BH131" s="484">
        <f t="shared" si="63"/>
        <v>0</v>
      </c>
      <c r="BI131" s="484">
        <f>BM131-IF('O3'!BS131&lt;&gt;0,IF('O3'!BS131="C",BA131,0),ROUND(BA131*$BM$11,2))</f>
        <v>0</v>
      </c>
      <c r="BJ131" s="484">
        <f>BN131-IF('O3'!BS131="CF",BA131,0)</f>
        <v>0</v>
      </c>
      <c r="BK131" s="484">
        <f>BO131-IF('O3'!BS131="F",BA131,0)</f>
        <v>0</v>
      </c>
      <c r="BL131" s="484">
        <f t="shared" si="67"/>
        <v>0</v>
      </c>
      <c r="BM131" s="484">
        <f>IF('O3'!BS131&lt;&gt;0,IF('O3'!BS131="C",BG131,0),ROUND(BG131*$BM$11,2))</f>
        <v>0</v>
      </c>
      <c r="BN131" s="484">
        <f>IF('O3'!BS131="CF",BG131,0)</f>
        <v>0</v>
      </c>
      <c r="BO131" s="484">
        <f>IF('O3'!BS131="F",BG131,0)</f>
        <v>0</v>
      </c>
      <c r="BP131" s="571">
        <v>120</v>
      </c>
      <c r="BQ131" s="573"/>
      <c r="BR131" s="560">
        <v>0</v>
      </c>
      <c r="BS131" s="561">
        <f t="shared" si="64"/>
        <v>0</v>
      </c>
      <c r="BT131" s="561">
        <f t="shared" si="111"/>
        <v>0</v>
      </c>
      <c r="BU131" s="561">
        <f t="shared" si="111"/>
        <v>0</v>
      </c>
      <c r="BV131" s="561">
        <f t="shared" si="111"/>
        <v>0</v>
      </c>
      <c r="BW131" s="561">
        <f t="shared" si="111"/>
        <v>0</v>
      </c>
      <c r="BX131" s="561">
        <f t="shared" si="111"/>
        <v>0</v>
      </c>
      <c r="BY131" s="561">
        <f t="shared" si="111"/>
        <v>0</v>
      </c>
      <c r="BZ131" s="561">
        <f t="shared" si="111"/>
        <v>0</v>
      </c>
      <c r="CA131" s="561">
        <f t="shared" si="111"/>
        <v>0</v>
      </c>
      <c r="CB131" s="561">
        <f t="shared" si="111"/>
        <v>0</v>
      </c>
      <c r="CC131" s="561">
        <f t="shared" si="111"/>
        <v>0</v>
      </c>
      <c r="CD131" s="561">
        <f t="shared" si="111"/>
        <v>0</v>
      </c>
      <c r="CE131" s="561">
        <f t="shared" si="111"/>
        <v>0</v>
      </c>
      <c r="CF131" s="561">
        <f t="shared" si="111"/>
        <v>0</v>
      </c>
      <c r="CG131" s="561">
        <f t="shared" si="111"/>
        <v>0</v>
      </c>
      <c r="CH131" s="561">
        <f t="shared" si="111"/>
        <v>0</v>
      </c>
      <c r="CI131" s="561">
        <f t="shared" si="111"/>
        <v>0</v>
      </c>
      <c r="CJ131" s="561">
        <f t="shared" si="111"/>
        <v>0</v>
      </c>
      <c r="CK131" s="561">
        <f t="shared" si="111"/>
        <v>0</v>
      </c>
      <c r="CL131" s="561">
        <f t="shared" si="111"/>
        <v>0</v>
      </c>
      <c r="CM131" s="561">
        <f t="shared" si="111"/>
        <v>0</v>
      </c>
      <c r="CN131" s="561">
        <f t="shared" si="111"/>
        <v>0</v>
      </c>
      <c r="CO131" s="561">
        <f t="shared" si="111"/>
        <v>0</v>
      </c>
      <c r="CP131" s="561">
        <f t="shared" si="111"/>
        <v>0</v>
      </c>
      <c r="CQ131" s="561">
        <f t="shared" si="111"/>
        <v>0</v>
      </c>
      <c r="CR131" s="561">
        <f t="shared" si="111"/>
        <v>0</v>
      </c>
      <c r="CS131" s="561">
        <f t="shared" si="111"/>
        <v>0</v>
      </c>
      <c r="CT131" s="561">
        <f t="shared" si="111"/>
        <v>0</v>
      </c>
      <c r="CU131" s="561">
        <f t="shared" si="111"/>
        <v>0</v>
      </c>
      <c r="CV131" s="561">
        <f t="shared" si="111"/>
        <v>0</v>
      </c>
      <c r="CW131" s="561">
        <f t="shared" si="111"/>
        <v>0</v>
      </c>
      <c r="CX131" s="561">
        <f t="shared" si="111"/>
        <v>0</v>
      </c>
      <c r="CY131" s="561">
        <f t="shared" si="111"/>
        <v>0</v>
      </c>
      <c r="CZ131" s="561">
        <f t="shared" si="111"/>
        <v>0</v>
      </c>
      <c r="DA131" s="561">
        <f t="shared" si="111"/>
        <v>0</v>
      </c>
      <c r="DC131" s="562">
        <f t="shared" si="69"/>
        <v>0</v>
      </c>
      <c r="DD131" s="562">
        <f t="shared" si="96"/>
        <v>0</v>
      </c>
      <c r="DE131" s="562">
        <f t="shared" si="97"/>
        <v>0</v>
      </c>
      <c r="DF131" s="562">
        <f t="shared" si="98"/>
        <v>0</v>
      </c>
      <c r="DG131" s="562">
        <f t="shared" si="99"/>
        <v>0</v>
      </c>
      <c r="DH131" s="562">
        <f t="shared" si="100"/>
        <v>0</v>
      </c>
      <c r="DI131" s="562">
        <f t="shared" si="101"/>
        <v>0</v>
      </c>
      <c r="DJ131" s="562">
        <f t="shared" si="102"/>
        <v>0</v>
      </c>
      <c r="DK131" s="562">
        <f t="shared" si="103"/>
        <v>0</v>
      </c>
      <c r="DL131" s="562">
        <f t="shared" si="104"/>
        <v>0</v>
      </c>
      <c r="DM131" s="562">
        <f t="shared" si="105"/>
        <v>0</v>
      </c>
      <c r="DN131" s="562">
        <f t="shared" si="71"/>
        <v>0</v>
      </c>
      <c r="DO131" s="562">
        <f t="shared" si="72"/>
        <v>0</v>
      </c>
      <c r="DP131" s="562">
        <f t="shared" si="73"/>
        <v>0</v>
      </c>
      <c r="DQ131" s="562">
        <f t="shared" si="74"/>
        <v>0</v>
      </c>
      <c r="DR131" s="562">
        <f t="shared" si="75"/>
        <v>0</v>
      </c>
      <c r="DS131" s="562">
        <f t="shared" si="76"/>
        <v>0</v>
      </c>
      <c r="DT131" s="562">
        <f t="shared" si="77"/>
        <v>0</v>
      </c>
      <c r="DU131" s="562">
        <f t="shared" si="78"/>
        <v>0</v>
      </c>
      <c r="DV131" s="562">
        <f t="shared" si="79"/>
        <v>0</v>
      </c>
      <c r="DW131" s="562">
        <f t="shared" si="80"/>
        <v>0</v>
      </c>
      <c r="DX131" s="562">
        <f t="shared" si="81"/>
        <v>0</v>
      </c>
      <c r="DY131" s="562">
        <f t="shared" si="82"/>
        <v>0</v>
      </c>
      <c r="DZ131" s="562">
        <f t="shared" si="83"/>
        <v>0</v>
      </c>
      <c r="EA131" s="562">
        <f t="shared" si="84"/>
        <v>0</v>
      </c>
      <c r="EB131" s="562">
        <f t="shared" si="85"/>
        <v>0</v>
      </c>
      <c r="EC131" s="562">
        <f t="shared" si="86"/>
        <v>0</v>
      </c>
      <c r="ED131" s="562">
        <f t="shared" si="87"/>
        <v>0</v>
      </c>
      <c r="EE131" s="562">
        <f t="shared" si="88"/>
        <v>0</v>
      </c>
      <c r="EF131" s="562">
        <f t="shared" si="89"/>
        <v>0</v>
      </c>
      <c r="EG131" s="562">
        <f t="shared" si="90"/>
        <v>0</v>
      </c>
      <c r="EH131" s="562">
        <f t="shared" si="91"/>
        <v>0</v>
      </c>
      <c r="EI131" s="562">
        <f t="shared" si="92"/>
        <v>0</v>
      </c>
      <c r="EJ131" s="562">
        <f t="shared" si="93"/>
        <v>0</v>
      </c>
      <c r="EK131" s="562">
        <f t="shared" si="94"/>
        <v>0</v>
      </c>
      <c r="EL131" s="562">
        <f t="shared" si="95"/>
        <v>0</v>
      </c>
    </row>
    <row r="132" spans="2:142" ht="9.9499999999999993" customHeight="1">
      <c r="B132" s="750">
        <f>'O3'!B132</f>
        <v>0</v>
      </c>
      <c r="C132" s="751"/>
      <c r="D132" s="751"/>
      <c r="E132" s="751"/>
      <c r="F132" s="751"/>
      <c r="G132" s="872">
        <f>'O3'!G132</f>
        <v>0</v>
      </c>
      <c r="H132" s="872"/>
      <c r="I132" s="872"/>
      <c r="J132" s="872"/>
      <c r="K132" s="872"/>
      <c r="L132" s="872"/>
      <c r="M132" s="872"/>
      <c r="N132" s="872"/>
      <c r="O132" s="872"/>
      <c r="P132" s="872"/>
      <c r="Q132" s="872"/>
      <c r="R132" s="872"/>
      <c r="S132" s="872"/>
      <c r="T132" s="872"/>
      <c r="U132" s="872"/>
      <c r="V132" s="872"/>
      <c r="W132" s="872"/>
      <c r="X132" s="872"/>
      <c r="Y132" s="872"/>
      <c r="Z132" s="872"/>
      <c r="AA132" s="872"/>
      <c r="AB132" s="872"/>
      <c r="AC132" s="755">
        <f>'O3'!AC132</f>
        <v>0</v>
      </c>
      <c r="AD132" s="755"/>
      <c r="AE132" s="755"/>
      <c r="AF132" s="755"/>
      <c r="AG132" s="755"/>
      <c r="AH132" s="895">
        <f>'O3'!AZ132</f>
        <v>0</v>
      </c>
      <c r="AI132" s="895"/>
      <c r="AJ132" s="895"/>
      <c r="AK132" s="895"/>
      <c r="AL132" s="895"/>
      <c r="AM132" s="895"/>
      <c r="AN132" s="782">
        <f t="shared" si="59"/>
        <v>0</v>
      </c>
      <c r="AO132" s="782"/>
      <c r="AP132" s="782"/>
      <c r="AQ132" s="782"/>
      <c r="AR132" s="782"/>
      <c r="AS132" s="782"/>
      <c r="AT132" s="782">
        <f t="shared" si="60"/>
        <v>0</v>
      </c>
      <c r="AU132" s="782"/>
      <c r="AV132" s="782"/>
      <c r="AW132" s="782"/>
      <c r="AX132" s="782"/>
      <c r="AY132" s="881"/>
      <c r="AZ132" s="13"/>
      <c r="BA132" s="492">
        <f t="shared" si="65"/>
        <v>0</v>
      </c>
      <c r="BB132" s="492">
        <f t="shared" si="66"/>
        <v>2</v>
      </c>
      <c r="BC132" s="492" t="str">
        <f t="shared" si="61"/>
        <v/>
      </c>
      <c r="BD132" s="492" t="str">
        <f t="shared" si="62"/>
        <v xml:space="preserve"> </v>
      </c>
      <c r="BE132" s="484"/>
      <c r="BF132" s="492">
        <f>ROUND(AN132*'O3'!BE132,2)</f>
        <v>0</v>
      </c>
      <c r="BG132" s="492">
        <f>ROUND(AT132*'O3'!BE132,2)</f>
        <v>0</v>
      </c>
      <c r="BH132" s="484">
        <f t="shared" si="63"/>
        <v>0</v>
      </c>
      <c r="BI132" s="484">
        <f>BM132-IF('O3'!BS132&lt;&gt;0,IF('O3'!BS132="C",BA132,0),ROUND(BA132*$BM$11,2))</f>
        <v>0</v>
      </c>
      <c r="BJ132" s="484">
        <f>BN132-IF('O3'!BS132="CF",BA132,0)</f>
        <v>0</v>
      </c>
      <c r="BK132" s="484">
        <f>BO132-IF('O3'!BS132="F",BA132,0)</f>
        <v>0</v>
      </c>
      <c r="BL132" s="484">
        <f t="shared" si="67"/>
        <v>0</v>
      </c>
      <c r="BM132" s="484">
        <f>IF('O3'!BS132&lt;&gt;0,IF('O3'!BS132="C",BG132,0),ROUND(BG132*$BM$11,2))</f>
        <v>0</v>
      </c>
      <c r="BN132" s="484">
        <f>IF('O3'!BS132="CF",BG132,0)</f>
        <v>0</v>
      </c>
      <c r="BO132" s="484">
        <f>IF('O3'!BS132="F",BG132,0)</f>
        <v>0</v>
      </c>
      <c r="BP132" s="572">
        <v>121</v>
      </c>
      <c r="BQ132" s="573"/>
      <c r="BR132" s="560">
        <v>0</v>
      </c>
      <c r="BS132" s="561">
        <f t="shared" si="64"/>
        <v>0</v>
      </c>
      <c r="BT132" s="561">
        <f t="shared" si="111"/>
        <v>0</v>
      </c>
      <c r="BU132" s="561">
        <f t="shared" si="111"/>
        <v>0</v>
      </c>
      <c r="BV132" s="561">
        <f t="shared" si="111"/>
        <v>0</v>
      </c>
      <c r="BW132" s="561">
        <f t="shared" si="111"/>
        <v>0</v>
      </c>
      <c r="BX132" s="561">
        <f t="shared" si="111"/>
        <v>0</v>
      </c>
      <c r="BY132" s="561">
        <f t="shared" si="111"/>
        <v>0</v>
      </c>
      <c r="BZ132" s="561">
        <f t="shared" si="111"/>
        <v>0</v>
      </c>
      <c r="CA132" s="561">
        <f t="shared" si="111"/>
        <v>0</v>
      </c>
      <c r="CB132" s="561">
        <f t="shared" si="111"/>
        <v>0</v>
      </c>
      <c r="CC132" s="561">
        <f t="shared" si="111"/>
        <v>0</v>
      </c>
      <c r="CD132" s="561">
        <f t="shared" si="111"/>
        <v>0</v>
      </c>
      <c r="CE132" s="561">
        <f t="shared" si="111"/>
        <v>0</v>
      </c>
      <c r="CF132" s="561">
        <f t="shared" si="111"/>
        <v>0</v>
      </c>
      <c r="CG132" s="561">
        <f t="shared" si="111"/>
        <v>0</v>
      </c>
      <c r="CH132" s="561">
        <f t="shared" si="111"/>
        <v>0</v>
      </c>
      <c r="CI132" s="561">
        <f t="shared" si="111"/>
        <v>0</v>
      </c>
      <c r="CJ132" s="561">
        <f t="shared" si="111"/>
        <v>0</v>
      </c>
      <c r="CK132" s="561">
        <f t="shared" si="111"/>
        <v>0</v>
      </c>
      <c r="CL132" s="561">
        <f t="shared" si="111"/>
        <v>0</v>
      </c>
      <c r="CM132" s="561">
        <f t="shared" si="111"/>
        <v>0</v>
      </c>
      <c r="CN132" s="561">
        <f t="shared" si="111"/>
        <v>0</v>
      </c>
      <c r="CO132" s="561">
        <f t="shared" si="111"/>
        <v>0</v>
      </c>
      <c r="CP132" s="561">
        <f t="shared" si="111"/>
        <v>0</v>
      </c>
      <c r="CQ132" s="561">
        <f t="shared" si="111"/>
        <v>0</v>
      </c>
      <c r="CR132" s="561">
        <f t="shared" si="111"/>
        <v>0</v>
      </c>
      <c r="CS132" s="561">
        <f t="shared" si="111"/>
        <v>0</v>
      </c>
      <c r="CT132" s="561">
        <f t="shared" si="111"/>
        <v>0</v>
      </c>
      <c r="CU132" s="561">
        <f t="shared" si="111"/>
        <v>0</v>
      </c>
      <c r="CV132" s="561">
        <f t="shared" si="111"/>
        <v>0</v>
      </c>
      <c r="CW132" s="561">
        <f t="shared" si="111"/>
        <v>0</v>
      </c>
      <c r="CX132" s="561">
        <f t="shared" si="111"/>
        <v>0</v>
      </c>
      <c r="CY132" s="561">
        <f t="shared" si="111"/>
        <v>0</v>
      </c>
      <c r="CZ132" s="561">
        <f t="shared" si="111"/>
        <v>0</v>
      </c>
      <c r="DA132" s="561">
        <f t="shared" si="111"/>
        <v>0</v>
      </c>
      <c r="DC132" s="562">
        <f t="shared" si="69"/>
        <v>0</v>
      </c>
      <c r="DD132" s="562">
        <f t="shared" si="96"/>
        <v>0</v>
      </c>
      <c r="DE132" s="562">
        <f t="shared" si="97"/>
        <v>0</v>
      </c>
      <c r="DF132" s="562">
        <f t="shared" si="98"/>
        <v>0</v>
      </c>
      <c r="DG132" s="562">
        <f t="shared" si="99"/>
        <v>0</v>
      </c>
      <c r="DH132" s="562">
        <f t="shared" si="100"/>
        <v>0</v>
      </c>
      <c r="DI132" s="562">
        <f t="shared" si="101"/>
        <v>0</v>
      </c>
      <c r="DJ132" s="562">
        <f t="shared" si="102"/>
        <v>0</v>
      </c>
      <c r="DK132" s="562">
        <f t="shared" si="103"/>
        <v>0</v>
      </c>
      <c r="DL132" s="562">
        <f t="shared" si="104"/>
        <v>0</v>
      </c>
      <c r="DM132" s="562">
        <f t="shared" si="105"/>
        <v>0</v>
      </c>
      <c r="DN132" s="562">
        <f t="shared" si="71"/>
        <v>0</v>
      </c>
      <c r="DO132" s="562">
        <f t="shared" si="72"/>
        <v>0</v>
      </c>
      <c r="DP132" s="562">
        <f t="shared" si="73"/>
        <v>0</v>
      </c>
      <c r="DQ132" s="562">
        <f t="shared" si="74"/>
        <v>0</v>
      </c>
      <c r="DR132" s="562">
        <f t="shared" si="75"/>
        <v>0</v>
      </c>
      <c r="DS132" s="562">
        <f t="shared" si="76"/>
        <v>0</v>
      </c>
      <c r="DT132" s="562">
        <f t="shared" si="77"/>
        <v>0</v>
      </c>
      <c r="DU132" s="562">
        <f t="shared" si="78"/>
        <v>0</v>
      </c>
      <c r="DV132" s="562">
        <f t="shared" si="79"/>
        <v>0</v>
      </c>
      <c r="DW132" s="562">
        <f t="shared" si="80"/>
        <v>0</v>
      </c>
      <c r="DX132" s="562">
        <f t="shared" si="81"/>
        <v>0</v>
      </c>
      <c r="DY132" s="562">
        <f t="shared" si="82"/>
        <v>0</v>
      </c>
      <c r="DZ132" s="562">
        <f t="shared" si="83"/>
        <v>0</v>
      </c>
      <c r="EA132" s="562">
        <f t="shared" si="84"/>
        <v>0</v>
      </c>
      <c r="EB132" s="562">
        <f t="shared" si="85"/>
        <v>0</v>
      </c>
      <c r="EC132" s="562">
        <f t="shared" si="86"/>
        <v>0</v>
      </c>
      <c r="ED132" s="562">
        <f t="shared" si="87"/>
        <v>0</v>
      </c>
      <c r="EE132" s="562">
        <f t="shared" si="88"/>
        <v>0</v>
      </c>
      <c r="EF132" s="562">
        <f t="shared" si="89"/>
        <v>0</v>
      </c>
      <c r="EG132" s="562">
        <f t="shared" si="90"/>
        <v>0</v>
      </c>
      <c r="EH132" s="562">
        <f t="shared" si="91"/>
        <v>0</v>
      </c>
      <c r="EI132" s="562">
        <f t="shared" si="92"/>
        <v>0</v>
      </c>
      <c r="EJ132" s="562">
        <f t="shared" si="93"/>
        <v>0</v>
      </c>
      <c r="EK132" s="562">
        <f t="shared" si="94"/>
        <v>0</v>
      </c>
      <c r="EL132" s="562">
        <f t="shared" si="95"/>
        <v>0</v>
      </c>
    </row>
    <row r="133" spans="2:142" ht="9.9499999999999993" customHeight="1">
      <c r="B133" s="750">
        <f>'O3'!B133</f>
        <v>0</v>
      </c>
      <c r="C133" s="751"/>
      <c r="D133" s="751"/>
      <c r="E133" s="751"/>
      <c r="F133" s="751"/>
      <c r="G133" s="872">
        <f>'O3'!G133</f>
        <v>0</v>
      </c>
      <c r="H133" s="872"/>
      <c r="I133" s="872"/>
      <c r="J133" s="872"/>
      <c r="K133" s="872"/>
      <c r="L133" s="872"/>
      <c r="M133" s="872"/>
      <c r="N133" s="872"/>
      <c r="O133" s="872"/>
      <c r="P133" s="872"/>
      <c r="Q133" s="872"/>
      <c r="R133" s="872"/>
      <c r="S133" s="872"/>
      <c r="T133" s="872"/>
      <c r="U133" s="872"/>
      <c r="V133" s="872"/>
      <c r="W133" s="872"/>
      <c r="X133" s="872"/>
      <c r="Y133" s="872"/>
      <c r="Z133" s="872"/>
      <c r="AA133" s="872"/>
      <c r="AB133" s="872"/>
      <c r="AC133" s="755">
        <f>'O3'!AC133</f>
        <v>0</v>
      </c>
      <c r="AD133" s="755"/>
      <c r="AE133" s="755"/>
      <c r="AF133" s="755"/>
      <c r="AG133" s="755"/>
      <c r="AH133" s="895">
        <f>'O3'!AZ133</f>
        <v>0</v>
      </c>
      <c r="AI133" s="895"/>
      <c r="AJ133" s="895"/>
      <c r="AK133" s="895"/>
      <c r="AL133" s="895"/>
      <c r="AM133" s="895"/>
      <c r="AN133" s="782">
        <f t="shared" si="59"/>
        <v>0</v>
      </c>
      <c r="AO133" s="782"/>
      <c r="AP133" s="782"/>
      <c r="AQ133" s="782"/>
      <c r="AR133" s="782"/>
      <c r="AS133" s="782"/>
      <c r="AT133" s="782">
        <f t="shared" si="60"/>
        <v>0</v>
      </c>
      <c r="AU133" s="782"/>
      <c r="AV133" s="782"/>
      <c r="AW133" s="782"/>
      <c r="AX133" s="782"/>
      <c r="AY133" s="881"/>
      <c r="AZ133" s="13"/>
      <c r="BA133" s="492">
        <f t="shared" si="65"/>
        <v>0</v>
      </c>
      <c r="BB133" s="492">
        <f t="shared" si="66"/>
        <v>2</v>
      </c>
      <c r="BC133" s="492" t="str">
        <f t="shared" si="61"/>
        <v/>
      </c>
      <c r="BD133" s="492" t="str">
        <f t="shared" si="62"/>
        <v xml:space="preserve"> </v>
      </c>
      <c r="BE133" s="484"/>
      <c r="BF133" s="492">
        <f>ROUND(AN133*'O3'!BE133,2)</f>
        <v>0</v>
      </c>
      <c r="BG133" s="492">
        <f>ROUND(AT133*'O3'!BE133,2)</f>
        <v>0</v>
      </c>
      <c r="BH133" s="484">
        <f t="shared" si="63"/>
        <v>0</v>
      </c>
      <c r="BI133" s="484">
        <f>BM133-IF('O3'!BS133&lt;&gt;0,IF('O3'!BS133="C",BA133,0),ROUND(BA133*$BM$11,2))</f>
        <v>0</v>
      </c>
      <c r="BJ133" s="484">
        <f>BN133-IF('O3'!BS133="CF",BA133,0)</f>
        <v>0</v>
      </c>
      <c r="BK133" s="484">
        <f>BO133-IF('O3'!BS133="F",BA133,0)</f>
        <v>0</v>
      </c>
      <c r="BL133" s="484">
        <f t="shared" si="67"/>
        <v>0</v>
      </c>
      <c r="BM133" s="484">
        <f>IF('O3'!BS133&lt;&gt;0,IF('O3'!BS133="C",BG133,0),ROUND(BG133*$BM$11,2))</f>
        <v>0</v>
      </c>
      <c r="BN133" s="484">
        <f>IF('O3'!BS133="CF",BG133,0)</f>
        <v>0</v>
      </c>
      <c r="BO133" s="484">
        <f>IF('O3'!BS133="F",BG133,0)</f>
        <v>0</v>
      </c>
      <c r="BP133" s="571">
        <v>122</v>
      </c>
      <c r="BQ133" s="573"/>
      <c r="BR133" s="560">
        <v>0</v>
      </c>
      <c r="BS133" s="561">
        <f t="shared" si="64"/>
        <v>0</v>
      </c>
      <c r="BT133" s="561">
        <f t="shared" si="111"/>
        <v>0</v>
      </c>
      <c r="BU133" s="561">
        <f t="shared" si="111"/>
        <v>0</v>
      </c>
      <c r="BV133" s="561">
        <f t="shared" si="111"/>
        <v>0</v>
      </c>
      <c r="BW133" s="561">
        <f t="shared" si="111"/>
        <v>0</v>
      </c>
      <c r="BX133" s="561">
        <f t="shared" si="111"/>
        <v>0</v>
      </c>
      <c r="BY133" s="561">
        <f t="shared" si="111"/>
        <v>0</v>
      </c>
      <c r="BZ133" s="561">
        <f t="shared" si="111"/>
        <v>0</v>
      </c>
      <c r="CA133" s="561">
        <f t="shared" si="111"/>
        <v>0</v>
      </c>
      <c r="CB133" s="561">
        <f t="shared" si="111"/>
        <v>0</v>
      </c>
      <c r="CC133" s="561">
        <f t="shared" si="111"/>
        <v>0</v>
      </c>
      <c r="CD133" s="561">
        <f t="shared" si="111"/>
        <v>0</v>
      </c>
      <c r="CE133" s="561">
        <f t="shared" si="111"/>
        <v>0</v>
      </c>
      <c r="CF133" s="561">
        <f t="shared" si="111"/>
        <v>0</v>
      </c>
      <c r="CG133" s="561">
        <f t="shared" si="111"/>
        <v>0</v>
      </c>
      <c r="CH133" s="561">
        <f t="shared" si="111"/>
        <v>0</v>
      </c>
      <c r="CI133" s="561">
        <f t="shared" si="111"/>
        <v>0</v>
      </c>
      <c r="CJ133" s="561">
        <f t="shared" si="111"/>
        <v>0</v>
      </c>
      <c r="CK133" s="561">
        <f t="shared" si="111"/>
        <v>0</v>
      </c>
      <c r="CL133" s="561">
        <f t="shared" si="111"/>
        <v>0</v>
      </c>
      <c r="CM133" s="561">
        <f t="shared" si="111"/>
        <v>0</v>
      </c>
      <c r="CN133" s="561">
        <f t="shared" si="111"/>
        <v>0</v>
      </c>
      <c r="CO133" s="561">
        <f t="shared" si="111"/>
        <v>0</v>
      </c>
      <c r="CP133" s="561">
        <f t="shared" si="111"/>
        <v>0</v>
      </c>
      <c r="CQ133" s="561">
        <f t="shared" si="111"/>
        <v>0</v>
      </c>
      <c r="CR133" s="561">
        <f t="shared" si="111"/>
        <v>0</v>
      </c>
      <c r="CS133" s="561">
        <f t="shared" si="111"/>
        <v>0</v>
      </c>
      <c r="CT133" s="561">
        <f t="shared" si="111"/>
        <v>0</v>
      </c>
      <c r="CU133" s="561">
        <f t="shared" si="111"/>
        <v>0</v>
      </c>
      <c r="CV133" s="561">
        <f t="shared" si="111"/>
        <v>0</v>
      </c>
      <c r="CW133" s="561">
        <f t="shared" si="111"/>
        <v>0</v>
      </c>
      <c r="CX133" s="561">
        <f t="shared" si="111"/>
        <v>0</v>
      </c>
      <c r="CY133" s="561">
        <f t="shared" si="111"/>
        <v>0</v>
      </c>
      <c r="CZ133" s="561">
        <f t="shared" si="111"/>
        <v>0</v>
      </c>
      <c r="DA133" s="561">
        <f t="shared" si="111"/>
        <v>0</v>
      </c>
      <c r="DC133" s="562">
        <f t="shared" si="69"/>
        <v>0</v>
      </c>
      <c r="DD133" s="562">
        <f t="shared" si="96"/>
        <v>0</v>
      </c>
      <c r="DE133" s="562">
        <f t="shared" si="97"/>
        <v>0</v>
      </c>
      <c r="DF133" s="562">
        <f t="shared" si="98"/>
        <v>0</v>
      </c>
      <c r="DG133" s="562">
        <f t="shared" si="99"/>
        <v>0</v>
      </c>
      <c r="DH133" s="562">
        <f t="shared" si="100"/>
        <v>0</v>
      </c>
      <c r="DI133" s="562">
        <f t="shared" si="101"/>
        <v>0</v>
      </c>
      <c r="DJ133" s="562">
        <f t="shared" si="102"/>
        <v>0</v>
      </c>
      <c r="DK133" s="562">
        <f t="shared" si="103"/>
        <v>0</v>
      </c>
      <c r="DL133" s="562">
        <f t="shared" si="104"/>
        <v>0</v>
      </c>
      <c r="DM133" s="562">
        <f t="shared" si="105"/>
        <v>0</v>
      </c>
      <c r="DN133" s="562">
        <f t="shared" si="71"/>
        <v>0</v>
      </c>
      <c r="DO133" s="562">
        <f t="shared" si="72"/>
        <v>0</v>
      </c>
      <c r="DP133" s="562">
        <f t="shared" si="73"/>
        <v>0</v>
      </c>
      <c r="DQ133" s="562">
        <f t="shared" si="74"/>
        <v>0</v>
      </c>
      <c r="DR133" s="562">
        <f t="shared" si="75"/>
        <v>0</v>
      </c>
      <c r="DS133" s="562">
        <f t="shared" si="76"/>
        <v>0</v>
      </c>
      <c r="DT133" s="562">
        <f t="shared" si="77"/>
        <v>0</v>
      </c>
      <c r="DU133" s="562">
        <f t="shared" si="78"/>
        <v>0</v>
      </c>
      <c r="DV133" s="562">
        <f t="shared" si="79"/>
        <v>0</v>
      </c>
      <c r="DW133" s="562">
        <f t="shared" si="80"/>
        <v>0</v>
      </c>
      <c r="DX133" s="562">
        <f t="shared" si="81"/>
        <v>0</v>
      </c>
      <c r="DY133" s="562">
        <f t="shared" si="82"/>
        <v>0</v>
      </c>
      <c r="DZ133" s="562">
        <f t="shared" si="83"/>
        <v>0</v>
      </c>
      <c r="EA133" s="562">
        <f t="shared" si="84"/>
        <v>0</v>
      </c>
      <c r="EB133" s="562">
        <f t="shared" si="85"/>
        <v>0</v>
      </c>
      <c r="EC133" s="562">
        <f t="shared" si="86"/>
        <v>0</v>
      </c>
      <c r="ED133" s="562">
        <f t="shared" si="87"/>
        <v>0</v>
      </c>
      <c r="EE133" s="562">
        <f t="shared" si="88"/>
        <v>0</v>
      </c>
      <c r="EF133" s="562">
        <f t="shared" si="89"/>
        <v>0</v>
      </c>
      <c r="EG133" s="562">
        <f t="shared" si="90"/>
        <v>0</v>
      </c>
      <c r="EH133" s="562">
        <f t="shared" si="91"/>
        <v>0</v>
      </c>
      <c r="EI133" s="562">
        <f t="shared" si="92"/>
        <v>0</v>
      </c>
      <c r="EJ133" s="562">
        <f t="shared" si="93"/>
        <v>0</v>
      </c>
      <c r="EK133" s="562">
        <f t="shared" si="94"/>
        <v>0</v>
      </c>
      <c r="EL133" s="562">
        <f t="shared" si="95"/>
        <v>0</v>
      </c>
    </row>
    <row r="134" spans="2:142" ht="9.9499999999999993" customHeight="1">
      <c r="B134" s="750">
        <f>'O3'!B134</f>
        <v>0</v>
      </c>
      <c r="C134" s="751"/>
      <c r="D134" s="751"/>
      <c r="E134" s="751"/>
      <c r="F134" s="751"/>
      <c r="G134" s="872">
        <f>'O3'!G134</f>
        <v>0</v>
      </c>
      <c r="H134" s="872"/>
      <c r="I134" s="872"/>
      <c r="J134" s="872"/>
      <c r="K134" s="872"/>
      <c r="L134" s="872"/>
      <c r="M134" s="872"/>
      <c r="N134" s="872"/>
      <c r="O134" s="872"/>
      <c r="P134" s="872"/>
      <c r="Q134" s="872"/>
      <c r="R134" s="872"/>
      <c r="S134" s="872"/>
      <c r="T134" s="872"/>
      <c r="U134" s="872"/>
      <c r="V134" s="872"/>
      <c r="W134" s="872"/>
      <c r="X134" s="872"/>
      <c r="Y134" s="872"/>
      <c r="Z134" s="872"/>
      <c r="AA134" s="872"/>
      <c r="AB134" s="872"/>
      <c r="AC134" s="755">
        <f>'O3'!AC134</f>
        <v>0</v>
      </c>
      <c r="AD134" s="755"/>
      <c r="AE134" s="755"/>
      <c r="AF134" s="755"/>
      <c r="AG134" s="755"/>
      <c r="AH134" s="895">
        <f>'O3'!AZ134</f>
        <v>0</v>
      </c>
      <c r="AI134" s="895"/>
      <c r="AJ134" s="895"/>
      <c r="AK134" s="895"/>
      <c r="AL134" s="895"/>
      <c r="AM134" s="895"/>
      <c r="AN134" s="782">
        <f t="shared" si="59"/>
        <v>0</v>
      </c>
      <c r="AO134" s="782"/>
      <c r="AP134" s="782"/>
      <c r="AQ134" s="782"/>
      <c r="AR134" s="782"/>
      <c r="AS134" s="782"/>
      <c r="AT134" s="782">
        <f t="shared" si="60"/>
        <v>0</v>
      </c>
      <c r="AU134" s="782"/>
      <c r="AV134" s="782"/>
      <c r="AW134" s="782"/>
      <c r="AX134" s="782"/>
      <c r="AY134" s="881"/>
      <c r="AZ134" s="13"/>
      <c r="BA134" s="492">
        <f t="shared" si="65"/>
        <v>0</v>
      </c>
      <c r="BB134" s="492">
        <f t="shared" si="66"/>
        <v>2</v>
      </c>
      <c r="BC134" s="492" t="str">
        <f t="shared" si="61"/>
        <v/>
      </c>
      <c r="BD134" s="492" t="str">
        <f t="shared" si="62"/>
        <v xml:space="preserve"> </v>
      </c>
      <c r="BE134" s="484"/>
      <c r="BF134" s="492">
        <f>ROUND(AN134*'O3'!BE134,2)</f>
        <v>0</v>
      </c>
      <c r="BG134" s="492">
        <f>ROUND(AT134*'O3'!BE134,2)</f>
        <v>0</v>
      </c>
      <c r="BH134" s="484">
        <f t="shared" si="63"/>
        <v>0</v>
      </c>
      <c r="BI134" s="484">
        <f>BM134-IF('O3'!BS134&lt;&gt;0,IF('O3'!BS134="C",BA134,0),ROUND(BA134*$BM$11,2))</f>
        <v>0</v>
      </c>
      <c r="BJ134" s="484">
        <f>BN134-IF('O3'!BS134="CF",BA134,0)</f>
        <v>0</v>
      </c>
      <c r="BK134" s="484">
        <f>BO134-IF('O3'!BS134="F",BA134,0)</f>
        <v>0</v>
      </c>
      <c r="BL134" s="484">
        <f t="shared" si="67"/>
        <v>0</v>
      </c>
      <c r="BM134" s="484">
        <f>IF('O3'!BS134&lt;&gt;0,IF('O3'!BS134="C",BG134,0),ROUND(BG134*$BM$11,2))</f>
        <v>0</v>
      </c>
      <c r="BN134" s="484">
        <f>IF('O3'!BS134="CF",BG134,0)</f>
        <v>0</v>
      </c>
      <c r="BO134" s="484">
        <f>IF('O3'!BS134="F",BG134,0)</f>
        <v>0</v>
      </c>
      <c r="BP134" s="572">
        <v>123</v>
      </c>
      <c r="BQ134" s="573"/>
      <c r="BR134" s="560">
        <v>0</v>
      </c>
      <c r="BS134" s="561">
        <f t="shared" si="64"/>
        <v>0</v>
      </c>
      <c r="BT134" s="561">
        <f t="shared" si="111"/>
        <v>0</v>
      </c>
      <c r="BU134" s="561">
        <f t="shared" si="111"/>
        <v>0</v>
      </c>
      <c r="BV134" s="561">
        <f t="shared" si="111"/>
        <v>0</v>
      </c>
      <c r="BW134" s="561">
        <f t="shared" si="111"/>
        <v>0</v>
      </c>
      <c r="BX134" s="561">
        <f t="shared" si="111"/>
        <v>0</v>
      </c>
      <c r="BY134" s="561">
        <f t="shared" si="111"/>
        <v>0</v>
      </c>
      <c r="BZ134" s="561">
        <f t="shared" si="111"/>
        <v>0</v>
      </c>
      <c r="CA134" s="561">
        <f t="shared" si="111"/>
        <v>0</v>
      </c>
      <c r="CB134" s="561">
        <f t="shared" si="111"/>
        <v>0</v>
      </c>
      <c r="CC134" s="561">
        <f t="shared" si="111"/>
        <v>0</v>
      </c>
      <c r="CD134" s="561">
        <f t="shared" si="111"/>
        <v>0</v>
      </c>
      <c r="CE134" s="561">
        <f t="shared" si="111"/>
        <v>0</v>
      </c>
      <c r="CF134" s="561">
        <f t="shared" si="111"/>
        <v>0</v>
      </c>
      <c r="CG134" s="561">
        <f t="shared" si="111"/>
        <v>0</v>
      </c>
      <c r="CH134" s="561">
        <f t="shared" si="111"/>
        <v>0</v>
      </c>
      <c r="CI134" s="561">
        <f t="shared" si="111"/>
        <v>0</v>
      </c>
      <c r="CJ134" s="561">
        <f t="shared" si="111"/>
        <v>0</v>
      </c>
      <c r="CK134" s="561">
        <f t="shared" si="111"/>
        <v>0</v>
      </c>
      <c r="CL134" s="561">
        <f t="shared" si="111"/>
        <v>0</v>
      </c>
      <c r="CM134" s="561">
        <f t="shared" si="111"/>
        <v>0</v>
      </c>
      <c r="CN134" s="561">
        <f t="shared" si="111"/>
        <v>0</v>
      </c>
      <c r="CO134" s="561">
        <f t="shared" si="111"/>
        <v>0</v>
      </c>
      <c r="CP134" s="561">
        <f t="shared" si="111"/>
        <v>0</v>
      </c>
      <c r="CQ134" s="561">
        <f t="shared" si="111"/>
        <v>0</v>
      </c>
      <c r="CR134" s="561">
        <f t="shared" si="111"/>
        <v>0</v>
      </c>
      <c r="CS134" s="561">
        <f t="shared" si="111"/>
        <v>0</v>
      </c>
      <c r="CT134" s="561">
        <f t="shared" si="111"/>
        <v>0</v>
      </c>
      <c r="CU134" s="561">
        <f t="shared" si="111"/>
        <v>0</v>
      </c>
      <c r="CV134" s="561">
        <f t="shared" si="111"/>
        <v>0</v>
      </c>
      <c r="CW134" s="561">
        <f t="shared" si="111"/>
        <v>0</v>
      </c>
      <c r="CX134" s="561">
        <f t="shared" si="111"/>
        <v>0</v>
      </c>
      <c r="CY134" s="561">
        <f t="shared" si="111"/>
        <v>0</v>
      </c>
      <c r="CZ134" s="561">
        <f t="shared" si="111"/>
        <v>0</v>
      </c>
      <c r="DA134" s="561">
        <f t="shared" si="111"/>
        <v>0</v>
      </c>
      <c r="DC134" s="562">
        <f t="shared" si="69"/>
        <v>0</v>
      </c>
      <c r="DD134" s="562">
        <f t="shared" si="96"/>
        <v>0</v>
      </c>
      <c r="DE134" s="562">
        <f t="shared" si="97"/>
        <v>0</v>
      </c>
      <c r="DF134" s="562">
        <f t="shared" si="98"/>
        <v>0</v>
      </c>
      <c r="DG134" s="562">
        <f t="shared" si="99"/>
        <v>0</v>
      </c>
      <c r="DH134" s="562">
        <f t="shared" si="100"/>
        <v>0</v>
      </c>
      <c r="DI134" s="562">
        <f t="shared" si="101"/>
        <v>0</v>
      </c>
      <c r="DJ134" s="562">
        <f t="shared" si="102"/>
        <v>0</v>
      </c>
      <c r="DK134" s="562">
        <f t="shared" si="103"/>
        <v>0</v>
      </c>
      <c r="DL134" s="562">
        <f t="shared" si="104"/>
        <v>0</v>
      </c>
      <c r="DM134" s="562">
        <f t="shared" si="105"/>
        <v>0</v>
      </c>
      <c r="DN134" s="562">
        <f t="shared" si="71"/>
        <v>0</v>
      </c>
      <c r="DO134" s="562">
        <f t="shared" si="72"/>
        <v>0</v>
      </c>
      <c r="DP134" s="562">
        <f t="shared" si="73"/>
        <v>0</v>
      </c>
      <c r="DQ134" s="562">
        <f t="shared" si="74"/>
        <v>0</v>
      </c>
      <c r="DR134" s="562">
        <f t="shared" si="75"/>
        <v>0</v>
      </c>
      <c r="DS134" s="562">
        <f t="shared" si="76"/>
        <v>0</v>
      </c>
      <c r="DT134" s="562">
        <f t="shared" si="77"/>
        <v>0</v>
      </c>
      <c r="DU134" s="562">
        <f t="shared" si="78"/>
        <v>0</v>
      </c>
      <c r="DV134" s="562">
        <f t="shared" si="79"/>
        <v>0</v>
      </c>
      <c r="DW134" s="562">
        <f t="shared" si="80"/>
        <v>0</v>
      </c>
      <c r="DX134" s="562">
        <f t="shared" si="81"/>
        <v>0</v>
      </c>
      <c r="DY134" s="562">
        <f t="shared" si="82"/>
        <v>0</v>
      </c>
      <c r="DZ134" s="562">
        <f t="shared" si="83"/>
        <v>0</v>
      </c>
      <c r="EA134" s="562">
        <f t="shared" si="84"/>
        <v>0</v>
      </c>
      <c r="EB134" s="562">
        <f t="shared" si="85"/>
        <v>0</v>
      </c>
      <c r="EC134" s="562">
        <f t="shared" si="86"/>
        <v>0</v>
      </c>
      <c r="ED134" s="562">
        <f t="shared" si="87"/>
        <v>0</v>
      </c>
      <c r="EE134" s="562">
        <f t="shared" si="88"/>
        <v>0</v>
      </c>
      <c r="EF134" s="562">
        <f t="shared" si="89"/>
        <v>0</v>
      </c>
      <c r="EG134" s="562">
        <f t="shared" si="90"/>
        <v>0</v>
      </c>
      <c r="EH134" s="562">
        <f t="shared" si="91"/>
        <v>0</v>
      </c>
      <c r="EI134" s="562">
        <f t="shared" si="92"/>
        <v>0</v>
      </c>
      <c r="EJ134" s="562">
        <f t="shared" si="93"/>
        <v>0</v>
      </c>
      <c r="EK134" s="562">
        <f t="shared" si="94"/>
        <v>0</v>
      </c>
      <c r="EL134" s="562">
        <f t="shared" si="95"/>
        <v>0</v>
      </c>
    </row>
    <row r="135" spans="2:142" ht="9.9499999999999993" customHeight="1">
      <c r="B135" s="750">
        <f>'O3'!B135</f>
        <v>0</v>
      </c>
      <c r="C135" s="751"/>
      <c r="D135" s="751"/>
      <c r="E135" s="751"/>
      <c r="F135" s="751"/>
      <c r="G135" s="872">
        <f>'O3'!G135</f>
        <v>0</v>
      </c>
      <c r="H135" s="872"/>
      <c r="I135" s="872"/>
      <c r="J135" s="872"/>
      <c r="K135" s="872"/>
      <c r="L135" s="872"/>
      <c r="M135" s="872"/>
      <c r="N135" s="872"/>
      <c r="O135" s="872"/>
      <c r="P135" s="872"/>
      <c r="Q135" s="872"/>
      <c r="R135" s="872"/>
      <c r="S135" s="872"/>
      <c r="T135" s="872"/>
      <c r="U135" s="872"/>
      <c r="V135" s="872"/>
      <c r="W135" s="872"/>
      <c r="X135" s="872"/>
      <c r="Y135" s="872"/>
      <c r="Z135" s="872"/>
      <c r="AA135" s="872"/>
      <c r="AB135" s="872"/>
      <c r="AC135" s="755">
        <f>'O3'!AC135</f>
        <v>0</v>
      </c>
      <c r="AD135" s="755"/>
      <c r="AE135" s="755"/>
      <c r="AF135" s="755"/>
      <c r="AG135" s="755"/>
      <c r="AH135" s="895">
        <f>'O3'!AZ135</f>
        <v>0</v>
      </c>
      <c r="AI135" s="895"/>
      <c r="AJ135" s="895"/>
      <c r="AK135" s="895"/>
      <c r="AL135" s="895"/>
      <c r="AM135" s="895"/>
      <c r="AN135" s="782">
        <f t="shared" si="59"/>
        <v>0</v>
      </c>
      <c r="AO135" s="782"/>
      <c r="AP135" s="782"/>
      <c r="AQ135" s="782"/>
      <c r="AR135" s="782"/>
      <c r="AS135" s="782"/>
      <c r="AT135" s="782">
        <f t="shared" si="60"/>
        <v>0</v>
      </c>
      <c r="AU135" s="782"/>
      <c r="AV135" s="782"/>
      <c r="AW135" s="782"/>
      <c r="AX135" s="782"/>
      <c r="AY135" s="881"/>
      <c r="AZ135" s="13"/>
      <c r="BA135" s="492">
        <f t="shared" si="65"/>
        <v>0</v>
      </c>
      <c r="BB135" s="492">
        <f t="shared" si="66"/>
        <v>2</v>
      </c>
      <c r="BC135" s="492" t="str">
        <f t="shared" si="61"/>
        <v/>
      </c>
      <c r="BD135" s="492" t="str">
        <f t="shared" si="62"/>
        <v xml:space="preserve"> </v>
      </c>
      <c r="BE135" s="484"/>
      <c r="BF135" s="492">
        <f>ROUND(AN135*'O3'!BE135,2)</f>
        <v>0</v>
      </c>
      <c r="BG135" s="492">
        <f>ROUND(AT135*'O3'!BE135,2)</f>
        <v>0</v>
      </c>
      <c r="BH135" s="484">
        <f t="shared" si="63"/>
        <v>0</v>
      </c>
      <c r="BI135" s="484">
        <f>BM135-IF('O3'!BS135&lt;&gt;0,IF('O3'!BS135="C",BA135,0),ROUND(BA135*$BM$11,2))</f>
        <v>0</v>
      </c>
      <c r="BJ135" s="484">
        <f>BN135-IF('O3'!BS135="CF",BA135,0)</f>
        <v>0</v>
      </c>
      <c r="BK135" s="484">
        <f>BO135-IF('O3'!BS135="F",BA135,0)</f>
        <v>0</v>
      </c>
      <c r="BL135" s="484">
        <f t="shared" si="67"/>
        <v>0</v>
      </c>
      <c r="BM135" s="484">
        <f>IF('O3'!BS135&lt;&gt;0,IF('O3'!BS135="C",BG135,0),ROUND(BG135*$BM$11,2))</f>
        <v>0</v>
      </c>
      <c r="BN135" s="484">
        <f>IF('O3'!BS135="CF",BG135,0)</f>
        <v>0</v>
      </c>
      <c r="BO135" s="484">
        <f>IF('O3'!BS135="F",BG135,0)</f>
        <v>0</v>
      </c>
      <c r="BP135" s="571">
        <v>124</v>
      </c>
      <c r="BQ135" s="573"/>
      <c r="BR135" s="560">
        <v>0</v>
      </c>
      <c r="BS135" s="561">
        <f t="shared" si="64"/>
        <v>0</v>
      </c>
      <c r="BT135" s="561">
        <f t="shared" si="111"/>
        <v>0</v>
      </c>
      <c r="BU135" s="561">
        <f t="shared" si="111"/>
        <v>0</v>
      </c>
      <c r="BV135" s="561">
        <f t="shared" si="111"/>
        <v>0</v>
      </c>
      <c r="BW135" s="561">
        <f t="shared" si="111"/>
        <v>0</v>
      </c>
      <c r="BX135" s="561">
        <f t="shared" si="111"/>
        <v>0</v>
      </c>
      <c r="BY135" s="561">
        <f t="shared" si="111"/>
        <v>0</v>
      </c>
      <c r="BZ135" s="561">
        <f t="shared" si="111"/>
        <v>0</v>
      </c>
      <c r="CA135" s="561">
        <f t="shared" si="111"/>
        <v>0</v>
      </c>
      <c r="CB135" s="561">
        <f t="shared" si="111"/>
        <v>0</v>
      </c>
      <c r="CC135" s="561">
        <f t="shared" si="111"/>
        <v>0</v>
      </c>
      <c r="CD135" s="561">
        <f t="shared" si="111"/>
        <v>0</v>
      </c>
      <c r="CE135" s="561">
        <f t="shared" si="111"/>
        <v>0</v>
      </c>
      <c r="CF135" s="561">
        <f t="shared" si="111"/>
        <v>0</v>
      </c>
      <c r="CG135" s="561">
        <f t="shared" si="111"/>
        <v>0</v>
      </c>
      <c r="CH135" s="561">
        <f t="shared" si="111"/>
        <v>0</v>
      </c>
      <c r="CI135" s="561">
        <f t="shared" si="111"/>
        <v>0</v>
      </c>
      <c r="CJ135" s="561">
        <f t="shared" si="111"/>
        <v>0</v>
      </c>
      <c r="CK135" s="561">
        <f t="shared" si="111"/>
        <v>0</v>
      </c>
      <c r="CL135" s="561">
        <f t="shared" si="111"/>
        <v>0</v>
      </c>
      <c r="CM135" s="561">
        <f t="shared" si="111"/>
        <v>0</v>
      </c>
      <c r="CN135" s="561">
        <f t="shared" si="111"/>
        <v>0</v>
      </c>
      <c r="CO135" s="561">
        <f t="shared" si="111"/>
        <v>0</v>
      </c>
      <c r="CP135" s="561">
        <f t="shared" si="111"/>
        <v>0</v>
      </c>
      <c r="CQ135" s="561">
        <f t="shared" si="111"/>
        <v>0</v>
      </c>
      <c r="CR135" s="561">
        <f t="shared" si="111"/>
        <v>0</v>
      </c>
      <c r="CS135" s="561">
        <f t="shared" si="111"/>
        <v>0</v>
      </c>
      <c r="CT135" s="561">
        <f t="shared" si="111"/>
        <v>0</v>
      </c>
      <c r="CU135" s="561">
        <f t="shared" si="111"/>
        <v>0</v>
      </c>
      <c r="CV135" s="561">
        <f t="shared" si="111"/>
        <v>0</v>
      </c>
      <c r="CW135" s="561">
        <f t="shared" si="111"/>
        <v>0</v>
      </c>
      <c r="CX135" s="561">
        <f t="shared" ref="BT135:DA143" si="112">CW135</f>
        <v>0</v>
      </c>
      <c r="CY135" s="561">
        <f t="shared" si="112"/>
        <v>0</v>
      </c>
      <c r="CZ135" s="561">
        <f t="shared" si="112"/>
        <v>0</v>
      </c>
      <c r="DA135" s="561">
        <f t="shared" si="112"/>
        <v>0</v>
      </c>
      <c r="DC135" s="562">
        <f t="shared" si="69"/>
        <v>0</v>
      </c>
      <c r="DD135" s="562">
        <f t="shared" si="96"/>
        <v>0</v>
      </c>
      <c r="DE135" s="562">
        <f t="shared" si="97"/>
        <v>0</v>
      </c>
      <c r="DF135" s="562">
        <f t="shared" si="98"/>
        <v>0</v>
      </c>
      <c r="DG135" s="562">
        <f t="shared" si="99"/>
        <v>0</v>
      </c>
      <c r="DH135" s="562">
        <f t="shared" si="100"/>
        <v>0</v>
      </c>
      <c r="DI135" s="562">
        <f t="shared" si="101"/>
        <v>0</v>
      </c>
      <c r="DJ135" s="562">
        <f t="shared" si="102"/>
        <v>0</v>
      </c>
      <c r="DK135" s="562">
        <f t="shared" si="103"/>
        <v>0</v>
      </c>
      <c r="DL135" s="562">
        <f t="shared" si="104"/>
        <v>0</v>
      </c>
      <c r="DM135" s="562">
        <f t="shared" si="105"/>
        <v>0</v>
      </c>
      <c r="DN135" s="562">
        <f t="shared" si="71"/>
        <v>0</v>
      </c>
      <c r="DO135" s="562">
        <f t="shared" si="72"/>
        <v>0</v>
      </c>
      <c r="DP135" s="562">
        <f t="shared" si="73"/>
        <v>0</v>
      </c>
      <c r="DQ135" s="562">
        <f t="shared" si="74"/>
        <v>0</v>
      </c>
      <c r="DR135" s="562">
        <f t="shared" si="75"/>
        <v>0</v>
      </c>
      <c r="DS135" s="562">
        <f t="shared" si="76"/>
        <v>0</v>
      </c>
      <c r="DT135" s="562">
        <f t="shared" si="77"/>
        <v>0</v>
      </c>
      <c r="DU135" s="562">
        <f t="shared" si="78"/>
        <v>0</v>
      </c>
      <c r="DV135" s="562">
        <f t="shared" si="79"/>
        <v>0</v>
      </c>
      <c r="DW135" s="562">
        <f t="shared" si="80"/>
        <v>0</v>
      </c>
      <c r="DX135" s="562">
        <f t="shared" si="81"/>
        <v>0</v>
      </c>
      <c r="DY135" s="562">
        <f t="shared" si="82"/>
        <v>0</v>
      </c>
      <c r="DZ135" s="562">
        <f t="shared" si="83"/>
        <v>0</v>
      </c>
      <c r="EA135" s="562">
        <f t="shared" si="84"/>
        <v>0</v>
      </c>
      <c r="EB135" s="562">
        <f t="shared" si="85"/>
        <v>0</v>
      </c>
      <c r="EC135" s="562">
        <f t="shared" si="86"/>
        <v>0</v>
      </c>
      <c r="ED135" s="562">
        <f t="shared" si="87"/>
        <v>0</v>
      </c>
      <c r="EE135" s="562">
        <f t="shared" si="88"/>
        <v>0</v>
      </c>
      <c r="EF135" s="562">
        <f t="shared" si="89"/>
        <v>0</v>
      </c>
      <c r="EG135" s="562">
        <f t="shared" si="90"/>
        <v>0</v>
      </c>
      <c r="EH135" s="562">
        <f t="shared" si="91"/>
        <v>0</v>
      </c>
      <c r="EI135" s="562">
        <f t="shared" si="92"/>
        <v>0</v>
      </c>
      <c r="EJ135" s="562">
        <f t="shared" si="93"/>
        <v>0</v>
      </c>
      <c r="EK135" s="562">
        <f t="shared" si="94"/>
        <v>0</v>
      </c>
      <c r="EL135" s="562">
        <f t="shared" si="95"/>
        <v>0</v>
      </c>
    </row>
    <row r="136" spans="2:142" ht="9.9499999999999993" customHeight="1">
      <c r="B136" s="750">
        <f>'O3'!B136</f>
        <v>0</v>
      </c>
      <c r="C136" s="751"/>
      <c r="D136" s="751"/>
      <c r="E136" s="751"/>
      <c r="F136" s="751"/>
      <c r="G136" s="872">
        <f>'O3'!G136</f>
        <v>0</v>
      </c>
      <c r="H136" s="872"/>
      <c r="I136" s="872"/>
      <c r="J136" s="872"/>
      <c r="K136" s="872"/>
      <c r="L136" s="872"/>
      <c r="M136" s="872"/>
      <c r="N136" s="872"/>
      <c r="O136" s="872"/>
      <c r="P136" s="872"/>
      <c r="Q136" s="872"/>
      <c r="R136" s="872"/>
      <c r="S136" s="872"/>
      <c r="T136" s="872"/>
      <c r="U136" s="872"/>
      <c r="V136" s="872"/>
      <c r="W136" s="872"/>
      <c r="X136" s="872"/>
      <c r="Y136" s="872"/>
      <c r="Z136" s="872"/>
      <c r="AA136" s="872"/>
      <c r="AB136" s="872"/>
      <c r="AC136" s="755">
        <f>'O3'!AC136</f>
        <v>0</v>
      </c>
      <c r="AD136" s="755"/>
      <c r="AE136" s="755"/>
      <c r="AF136" s="755"/>
      <c r="AG136" s="755"/>
      <c r="AH136" s="895">
        <f>'O3'!AZ136</f>
        <v>0</v>
      </c>
      <c r="AI136" s="895"/>
      <c r="AJ136" s="895"/>
      <c r="AK136" s="895"/>
      <c r="AL136" s="895"/>
      <c r="AM136" s="895"/>
      <c r="AN136" s="782">
        <f t="shared" si="59"/>
        <v>0</v>
      </c>
      <c r="AO136" s="782"/>
      <c r="AP136" s="782"/>
      <c r="AQ136" s="782"/>
      <c r="AR136" s="782"/>
      <c r="AS136" s="782"/>
      <c r="AT136" s="782">
        <f t="shared" si="60"/>
        <v>0</v>
      </c>
      <c r="AU136" s="782"/>
      <c r="AV136" s="782"/>
      <c r="AW136" s="782"/>
      <c r="AX136" s="782"/>
      <c r="AY136" s="881"/>
      <c r="AZ136" s="13"/>
      <c r="BA136" s="492">
        <f t="shared" si="65"/>
        <v>0</v>
      </c>
      <c r="BB136" s="492">
        <f t="shared" si="66"/>
        <v>2</v>
      </c>
      <c r="BC136" s="492" t="str">
        <f t="shared" si="61"/>
        <v/>
      </c>
      <c r="BD136" s="492" t="str">
        <f t="shared" si="62"/>
        <v xml:space="preserve"> </v>
      </c>
      <c r="BE136" s="484"/>
      <c r="BF136" s="492">
        <f>ROUND(AN136*'O3'!BE136,2)</f>
        <v>0</v>
      </c>
      <c r="BG136" s="492">
        <f>ROUND(AT136*'O3'!BE136,2)</f>
        <v>0</v>
      </c>
      <c r="BH136" s="484">
        <f t="shared" si="63"/>
        <v>0</v>
      </c>
      <c r="BI136" s="484">
        <f>BM136-IF('O3'!BS136&lt;&gt;0,IF('O3'!BS136="C",BA136,0),ROUND(BA136*$BM$11,2))</f>
        <v>0</v>
      </c>
      <c r="BJ136" s="484">
        <f>BN136-IF('O3'!BS136="CF",BA136,0)</f>
        <v>0</v>
      </c>
      <c r="BK136" s="484">
        <f>BO136-IF('O3'!BS136="F",BA136,0)</f>
        <v>0</v>
      </c>
      <c r="BL136" s="484">
        <f t="shared" si="67"/>
        <v>0</v>
      </c>
      <c r="BM136" s="484">
        <f>IF('O3'!BS136&lt;&gt;0,IF('O3'!BS136="C",BG136,0),ROUND(BG136*$BM$11,2))</f>
        <v>0</v>
      </c>
      <c r="BN136" s="484">
        <f>IF('O3'!BS136="CF",BG136,0)</f>
        <v>0</v>
      </c>
      <c r="BO136" s="484">
        <f>IF('O3'!BS136="F",BG136,0)</f>
        <v>0</v>
      </c>
      <c r="BP136" s="572">
        <v>125</v>
      </c>
      <c r="BQ136" s="573"/>
      <c r="BR136" s="560">
        <v>0</v>
      </c>
      <c r="BS136" s="561">
        <f t="shared" si="64"/>
        <v>0</v>
      </c>
      <c r="BT136" s="561">
        <f t="shared" si="112"/>
        <v>0</v>
      </c>
      <c r="BU136" s="561">
        <f t="shared" si="112"/>
        <v>0</v>
      </c>
      <c r="BV136" s="561">
        <f t="shared" si="112"/>
        <v>0</v>
      </c>
      <c r="BW136" s="561">
        <f t="shared" si="112"/>
        <v>0</v>
      </c>
      <c r="BX136" s="561">
        <f t="shared" si="112"/>
        <v>0</v>
      </c>
      <c r="BY136" s="561">
        <f t="shared" si="112"/>
        <v>0</v>
      </c>
      <c r="BZ136" s="561">
        <f t="shared" si="112"/>
        <v>0</v>
      </c>
      <c r="CA136" s="561">
        <f t="shared" si="112"/>
        <v>0</v>
      </c>
      <c r="CB136" s="561">
        <f t="shared" si="112"/>
        <v>0</v>
      </c>
      <c r="CC136" s="561">
        <f t="shared" si="112"/>
        <v>0</v>
      </c>
      <c r="CD136" s="561">
        <f t="shared" si="112"/>
        <v>0</v>
      </c>
      <c r="CE136" s="561">
        <f t="shared" si="112"/>
        <v>0</v>
      </c>
      <c r="CF136" s="561">
        <f t="shared" si="112"/>
        <v>0</v>
      </c>
      <c r="CG136" s="561">
        <f t="shared" si="112"/>
        <v>0</v>
      </c>
      <c r="CH136" s="561">
        <f t="shared" si="112"/>
        <v>0</v>
      </c>
      <c r="CI136" s="561">
        <f t="shared" si="112"/>
        <v>0</v>
      </c>
      <c r="CJ136" s="561">
        <f t="shared" si="112"/>
        <v>0</v>
      </c>
      <c r="CK136" s="561">
        <f t="shared" si="112"/>
        <v>0</v>
      </c>
      <c r="CL136" s="561">
        <f t="shared" si="112"/>
        <v>0</v>
      </c>
      <c r="CM136" s="561">
        <f t="shared" si="112"/>
        <v>0</v>
      </c>
      <c r="CN136" s="561">
        <f t="shared" si="112"/>
        <v>0</v>
      </c>
      <c r="CO136" s="561">
        <f t="shared" si="112"/>
        <v>0</v>
      </c>
      <c r="CP136" s="561">
        <f t="shared" si="112"/>
        <v>0</v>
      </c>
      <c r="CQ136" s="561">
        <f t="shared" si="112"/>
        <v>0</v>
      </c>
      <c r="CR136" s="561">
        <f t="shared" si="112"/>
        <v>0</v>
      </c>
      <c r="CS136" s="561">
        <f t="shared" si="112"/>
        <v>0</v>
      </c>
      <c r="CT136" s="561">
        <f t="shared" si="112"/>
        <v>0</v>
      </c>
      <c r="CU136" s="561">
        <f t="shared" si="112"/>
        <v>0</v>
      </c>
      <c r="CV136" s="561">
        <f t="shared" si="112"/>
        <v>0</v>
      </c>
      <c r="CW136" s="561">
        <f t="shared" si="112"/>
        <v>0</v>
      </c>
      <c r="CX136" s="561">
        <f t="shared" si="112"/>
        <v>0</v>
      </c>
      <c r="CY136" s="561">
        <f t="shared" si="112"/>
        <v>0</v>
      </c>
      <c r="CZ136" s="561">
        <f t="shared" si="112"/>
        <v>0</v>
      </c>
      <c r="DA136" s="561">
        <f t="shared" si="112"/>
        <v>0</v>
      </c>
      <c r="DC136" s="562">
        <f t="shared" si="69"/>
        <v>0</v>
      </c>
      <c r="DD136" s="562">
        <f t="shared" si="96"/>
        <v>0</v>
      </c>
      <c r="DE136" s="562">
        <f t="shared" si="97"/>
        <v>0</v>
      </c>
      <c r="DF136" s="562">
        <f t="shared" si="98"/>
        <v>0</v>
      </c>
      <c r="DG136" s="562">
        <f t="shared" si="99"/>
        <v>0</v>
      </c>
      <c r="DH136" s="562">
        <f t="shared" si="100"/>
        <v>0</v>
      </c>
      <c r="DI136" s="562">
        <f t="shared" si="101"/>
        <v>0</v>
      </c>
      <c r="DJ136" s="562">
        <f t="shared" si="102"/>
        <v>0</v>
      </c>
      <c r="DK136" s="562">
        <f t="shared" si="103"/>
        <v>0</v>
      </c>
      <c r="DL136" s="562">
        <f t="shared" si="104"/>
        <v>0</v>
      </c>
      <c r="DM136" s="562">
        <f t="shared" si="105"/>
        <v>0</v>
      </c>
      <c r="DN136" s="562">
        <f t="shared" si="71"/>
        <v>0</v>
      </c>
      <c r="DO136" s="562">
        <f t="shared" si="72"/>
        <v>0</v>
      </c>
      <c r="DP136" s="562">
        <f t="shared" si="73"/>
        <v>0</v>
      </c>
      <c r="DQ136" s="562">
        <f t="shared" si="74"/>
        <v>0</v>
      </c>
      <c r="DR136" s="562">
        <f t="shared" si="75"/>
        <v>0</v>
      </c>
      <c r="DS136" s="562">
        <f t="shared" si="76"/>
        <v>0</v>
      </c>
      <c r="DT136" s="562">
        <f t="shared" si="77"/>
        <v>0</v>
      </c>
      <c r="DU136" s="562">
        <f t="shared" si="78"/>
        <v>0</v>
      </c>
      <c r="DV136" s="562">
        <f t="shared" si="79"/>
        <v>0</v>
      </c>
      <c r="DW136" s="562">
        <f t="shared" si="80"/>
        <v>0</v>
      </c>
      <c r="DX136" s="562">
        <f t="shared" si="81"/>
        <v>0</v>
      </c>
      <c r="DY136" s="562">
        <f t="shared" si="82"/>
        <v>0</v>
      </c>
      <c r="DZ136" s="562">
        <f t="shared" si="83"/>
        <v>0</v>
      </c>
      <c r="EA136" s="562">
        <f t="shared" si="84"/>
        <v>0</v>
      </c>
      <c r="EB136" s="562">
        <f t="shared" si="85"/>
        <v>0</v>
      </c>
      <c r="EC136" s="562">
        <f t="shared" si="86"/>
        <v>0</v>
      </c>
      <c r="ED136" s="562">
        <f t="shared" si="87"/>
        <v>0</v>
      </c>
      <c r="EE136" s="562">
        <f t="shared" si="88"/>
        <v>0</v>
      </c>
      <c r="EF136" s="562">
        <f t="shared" si="89"/>
        <v>0</v>
      </c>
      <c r="EG136" s="562">
        <f t="shared" si="90"/>
        <v>0</v>
      </c>
      <c r="EH136" s="562">
        <f t="shared" si="91"/>
        <v>0</v>
      </c>
      <c r="EI136" s="562">
        <f t="shared" si="92"/>
        <v>0</v>
      </c>
      <c r="EJ136" s="562">
        <f t="shared" si="93"/>
        <v>0</v>
      </c>
      <c r="EK136" s="562">
        <f t="shared" si="94"/>
        <v>0</v>
      </c>
      <c r="EL136" s="562">
        <f t="shared" si="95"/>
        <v>0</v>
      </c>
    </row>
    <row r="137" spans="2:142" ht="9.9499999999999993" customHeight="1">
      <c r="B137" s="750">
        <f>'O3'!B137</f>
        <v>0</v>
      </c>
      <c r="C137" s="751"/>
      <c r="D137" s="751"/>
      <c r="E137" s="751"/>
      <c r="F137" s="751"/>
      <c r="G137" s="872">
        <f>'O3'!G137</f>
        <v>0</v>
      </c>
      <c r="H137" s="872"/>
      <c r="I137" s="872"/>
      <c r="J137" s="872"/>
      <c r="K137" s="872"/>
      <c r="L137" s="872"/>
      <c r="M137" s="872"/>
      <c r="N137" s="872"/>
      <c r="O137" s="872"/>
      <c r="P137" s="872"/>
      <c r="Q137" s="872"/>
      <c r="R137" s="872"/>
      <c r="S137" s="872"/>
      <c r="T137" s="872"/>
      <c r="U137" s="872"/>
      <c r="V137" s="872"/>
      <c r="W137" s="872"/>
      <c r="X137" s="872"/>
      <c r="Y137" s="872"/>
      <c r="Z137" s="872"/>
      <c r="AA137" s="872"/>
      <c r="AB137" s="872"/>
      <c r="AC137" s="755">
        <f>'O3'!AC137</f>
        <v>0</v>
      </c>
      <c r="AD137" s="755"/>
      <c r="AE137" s="755"/>
      <c r="AF137" s="755"/>
      <c r="AG137" s="755"/>
      <c r="AH137" s="895">
        <f>'O3'!AZ137</f>
        <v>0</v>
      </c>
      <c r="AI137" s="895"/>
      <c r="AJ137" s="895"/>
      <c r="AK137" s="895"/>
      <c r="AL137" s="895"/>
      <c r="AM137" s="895"/>
      <c r="AN137" s="782">
        <f t="shared" si="59"/>
        <v>0</v>
      </c>
      <c r="AO137" s="782"/>
      <c r="AP137" s="782"/>
      <c r="AQ137" s="782"/>
      <c r="AR137" s="782"/>
      <c r="AS137" s="782"/>
      <c r="AT137" s="782">
        <f t="shared" si="60"/>
        <v>0</v>
      </c>
      <c r="AU137" s="782"/>
      <c r="AV137" s="782"/>
      <c r="AW137" s="782"/>
      <c r="AX137" s="782"/>
      <c r="AY137" s="881"/>
      <c r="AZ137" s="13"/>
      <c r="BA137" s="492">
        <f t="shared" si="65"/>
        <v>0</v>
      </c>
      <c r="BB137" s="492">
        <f t="shared" si="66"/>
        <v>2</v>
      </c>
      <c r="BC137" s="492" t="str">
        <f t="shared" si="61"/>
        <v/>
      </c>
      <c r="BD137" s="492" t="str">
        <f t="shared" si="62"/>
        <v xml:space="preserve"> </v>
      </c>
      <c r="BE137" s="484"/>
      <c r="BF137" s="492">
        <f>ROUND(AN137*'O3'!BE137,2)</f>
        <v>0</v>
      </c>
      <c r="BG137" s="492">
        <f>ROUND(AT137*'O3'!BE137,2)</f>
        <v>0</v>
      </c>
      <c r="BH137" s="484">
        <f t="shared" si="63"/>
        <v>0</v>
      </c>
      <c r="BI137" s="484">
        <f>BM137-IF('O3'!BS137&lt;&gt;0,IF('O3'!BS137="C",BA137,0),ROUND(BA137*$BM$11,2))</f>
        <v>0</v>
      </c>
      <c r="BJ137" s="484">
        <f>BN137-IF('O3'!BS137="CF",BA137,0)</f>
        <v>0</v>
      </c>
      <c r="BK137" s="484">
        <f>BO137-IF('O3'!BS137="F",BA137,0)</f>
        <v>0</v>
      </c>
      <c r="BL137" s="484">
        <f t="shared" si="67"/>
        <v>0</v>
      </c>
      <c r="BM137" s="484">
        <f>IF('O3'!BS137&lt;&gt;0,IF('O3'!BS137="C",BG137,0),ROUND(BG137*$BM$11,2))</f>
        <v>0</v>
      </c>
      <c r="BN137" s="484">
        <f>IF('O3'!BS137="CF",BG137,0)</f>
        <v>0</v>
      </c>
      <c r="BO137" s="484">
        <f>IF('O3'!BS137="F",BG137,0)</f>
        <v>0</v>
      </c>
      <c r="BP137" s="571">
        <v>126</v>
      </c>
      <c r="BQ137" s="573"/>
      <c r="BR137" s="560">
        <v>0</v>
      </c>
      <c r="BS137" s="561">
        <f t="shared" si="64"/>
        <v>0</v>
      </c>
      <c r="BT137" s="561">
        <f t="shared" si="112"/>
        <v>0</v>
      </c>
      <c r="BU137" s="561">
        <f t="shared" si="112"/>
        <v>0</v>
      </c>
      <c r="BV137" s="561">
        <f t="shared" si="112"/>
        <v>0</v>
      </c>
      <c r="BW137" s="561">
        <f t="shared" si="112"/>
        <v>0</v>
      </c>
      <c r="BX137" s="561">
        <f t="shared" si="112"/>
        <v>0</v>
      </c>
      <c r="BY137" s="561">
        <f t="shared" si="112"/>
        <v>0</v>
      </c>
      <c r="BZ137" s="561">
        <f t="shared" si="112"/>
        <v>0</v>
      </c>
      <c r="CA137" s="561">
        <f t="shared" si="112"/>
        <v>0</v>
      </c>
      <c r="CB137" s="561">
        <f t="shared" si="112"/>
        <v>0</v>
      </c>
      <c r="CC137" s="561">
        <f t="shared" si="112"/>
        <v>0</v>
      </c>
      <c r="CD137" s="561">
        <f t="shared" si="112"/>
        <v>0</v>
      </c>
      <c r="CE137" s="561">
        <f t="shared" si="112"/>
        <v>0</v>
      </c>
      <c r="CF137" s="561">
        <f t="shared" si="112"/>
        <v>0</v>
      </c>
      <c r="CG137" s="561">
        <f t="shared" si="112"/>
        <v>0</v>
      </c>
      <c r="CH137" s="561">
        <f t="shared" si="112"/>
        <v>0</v>
      </c>
      <c r="CI137" s="561">
        <f t="shared" si="112"/>
        <v>0</v>
      </c>
      <c r="CJ137" s="561">
        <f t="shared" si="112"/>
        <v>0</v>
      </c>
      <c r="CK137" s="561">
        <f t="shared" si="112"/>
        <v>0</v>
      </c>
      <c r="CL137" s="561">
        <f t="shared" si="112"/>
        <v>0</v>
      </c>
      <c r="CM137" s="561">
        <f t="shared" si="112"/>
        <v>0</v>
      </c>
      <c r="CN137" s="561">
        <f t="shared" si="112"/>
        <v>0</v>
      </c>
      <c r="CO137" s="561">
        <f t="shared" si="112"/>
        <v>0</v>
      </c>
      <c r="CP137" s="561">
        <f t="shared" si="112"/>
        <v>0</v>
      </c>
      <c r="CQ137" s="561">
        <f t="shared" si="112"/>
        <v>0</v>
      </c>
      <c r="CR137" s="561">
        <f t="shared" si="112"/>
        <v>0</v>
      </c>
      <c r="CS137" s="561">
        <f t="shared" si="112"/>
        <v>0</v>
      </c>
      <c r="CT137" s="561">
        <f t="shared" si="112"/>
        <v>0</v>
      </c>
      <c r="CU137" s="561">
        <f t="shared" si="112"/>
        <v>0</v>
      </c>
      <c r="CV137" s="561">
        <f t="shared" si="112"/>
        <v>0</v>
      </c>
      <c r="CW137" s="561">
        <f t="shared" si="112"/>
        <v>0</v>
      </c>
      <c r="CX137" s="561">
        <f t="shared" si="112"/>
        <v>0</v>
      </c>
      <c r="CY137" s="561">
        <f t="shared" si="112"/>
        <v>0</v>
      </c>
      <c r="CZ137" s="561">
        <f t="shared" si="112"/>
        <v>0</v>
      </c>
      <c r="DA137" s="561">
        <f t="shared" si="112"/>
        <v>0</v>
      </c>
      <c r="DC137" s="562">
        <f t="shared" si="69"/>
        <v>0</v>
      </c>
      <c r="DD137" s="562">
        <f t="shared" si="96"/>
        <v>0</v>
      </c>
      <c r="DE137" s="562">
        <f t="shared" si="97"/>
        <v>0</v>
      </c>
      <c r="DF137" s="562">
        <f t="shared" si="98"/>
        <v>0</v>
      </c>
      <c r="DG137" s="562">
        <f t="shared" si="99"/>
        <v>0</v>
      </c>
      <c r="DH137" s="562">
        <f t="shared" si="100"/>
        <v>0</v>
      </c>
      <c r="DI137" s="562">
        <f t="shared" si="101"/>
        <v>0</v>
      </c>
      <c r="DJ137" s="562">
        <f t="shared" si="102"/>
        <v>0</v>
      </c>
      <c r="DK137" s="562">
        <f t="shared" si="103"/>
        <v>0</v>
      </c>
      <c r="DL137" s="562">
        <f t="shared" si="104"/>
        <v>0</v>
      </c>
      <c r="DM137" s="562">
        <f t="shared" si="105"/>
        <v>0</v>
      </c>
      <c r="DN137" s="562">
        <f t="shared" si="71"/>
        <v>0</v>
      </c>
      <c r="DO137" s="562">
        <f t="shared" si="72"/>
        <v>0</v>
      </c>
      <c r="DP137" s="562">
        <f t="shared" si="73"/>
        <v>0</v>
      </c>
      <c r="DQ137" s="562">
        <f t="shared" si="74"/>
        <v>0</v>
      </c>
      <c r="DR137" s="562">
        <f t="shared" si="75"/>
        <v>0</v>
      </c>
      <c r="DS137" s="562">
        <f t="shared" si="76"/>
        <v>0</v>
      </c>
      <c r="DT137" s="562">
        <f t="shared" si="77"/>
        <v>0</v>
      </c>
      <c r="DU137" s="562">
        <f t="shared" si="78"/>
        <v>0</v>
      </c>
      <c r="DV137" s="562">
        <f t="shared" si="79"/>
        <v>0</v>
      </c>
      <c r="DW137" s="562">
        <f t="shared" si="80"/>
        <v>0</v>
      </c>
      <c r="DX137" s="562">
        <f t="shared" si="81"/>
        <v>0</v>
      </c>
      <c r="DY137" s="562">
        <f t="shared" si="82"/>
        <v>0</v>
      </c>
      <c r="DZ137" s="562">
        <f t="shared" si="83"/>
        <v>0</v>
      </c>
      <c r="EA137" s="562">
        <f t="shared" si="84"/>
        <v>0</v>
      </c>
      <c r="EB137" s="562">
        <f t="shared" si="85"/>
        <v>0</v>
      </c>
      <c r="EC137" s="562">
        <f t="shared" si="86"/>
        <v>0</v>
      </c>
      <c r="ED137" s="562">
        <f t="shared" si="87"/>
        <v>0</v>
      </c>
      <c r="EE137" s="562">
        <f t="shared" si="88"/>
        <v>0</v>
      </c>
      <c r="EF137" s="562">
        <f t="shared" si="89"/>
        <v>0</v>
      </c>
      <c r="EG137" s="562">
        <f t="shared" si="90"/>
        <v>0</v>
      </c>
      <c r="EH137" s="562">
        <f t="shared" si="91"/>
        <v>0</v>
      </c>
      <c r="EI137" s="562">
        <f t="shared" si="92"/>
        <v>0</v>
      </c>
      <c r="EJ137" s="562">
        <f t="shared" si="93"/>
        <v>0</v>
      </c>
      <c r="EK137" s="562">
        <f t="shared" si="94"/>
        <v>0</v>
      </c>
      <c r="EL137" s="562">
        <f t="shared" si="95"/>
        <v>0</v>
      </c>
    </row>
    <row r="138" spans="2:142" ht="9.9499999999999993" customHeight="1">
      <c r="B138" s="750">
        <f>'O3'!B138</f>
        <v>0</v>
      </c>
      <c r="C138" s="751"/>
      <c r="D138" s="751"/>
      <c r="E138" s="751"/>
      <c r="F138" s="751"/>
      <c r="G138" s="872">
        <f>'O3'!G138</f>
        <v>0</v>
      </c>
      <c r="H138" s="872"/>
      <c r="I138" s="872"/>
      <c r="J138" s="872"/>
      <c r="K138" s="872"/>
      <c r="L138" s="872"/>
      <c r="M138" s="872"/>
      <c r="N138" s="872"/>
      <c r="O138" s="872"/>
      <c r="P138" s="872"/>
      <c r="Q138" s="872"/>
      <c r="R138" s="872"/>
      <c r="S138" s="872"/>
      <c r="T138" s="872"/>
      <c r="U138" s="872"/>
      <c r="V138" s="872"/>
      <c r="W138" s="872"/>
      <c r="X138" s="872"/>
      <c r="Y138" s="872"/>
      <c r="Z138" s="872"/>
      <c r="AA138" s="872"/>
      <c r="AB138" s="872"/>
      <c r="AC138" s="755">
        <f>'O3'!AC138</f>
        <v>0</v>
      </c>
      <c r="AD138" s="755"/>
      <c r="AE138" s="755"/>
      <c r="AF138" s="755"/>
      <c r="AG138" s="755"/>
      <c r="AH138" s="895">
        <f>'O3'!AZ138</f>
        <v>0</v>
      </c>
      <c r="AI138" s="895"/>
      <c r="AJ138" s="895"/>
      <c r="AK138" s="895"/>
      <c r="AL138" s="895"/>
      <c r="AM138" s="895"/>
      <c r="AN138" s="782">
        <f t="shared" si="59"/>
        <v>0</v>
      </c>
      <c r="AO138" s="782"/>
      <c r="AP138" s="782"/>
      <c r="AQ138" s="782"/>
      <c r="AR138" s="782"/>
      <c r="AS138" s="782"/>
      <c r="AT138" s="782">
        <f t="shared" si="60"/>
        <v>0</v>
      </c>
      <c r="AU138" s="782"/>
      <c r="AV138" s="782"/>
      <c r="AW138" s="782"/>
      <c r="AX138" s="782"/>
      <c r="AY138" s="881"/>
      <c r="AZ138" s="13"/>
      <c r="BA138" s="492">
        <f t="shared" si="65"/>
        <v>0</v>
      </c>
      <c r="BB138" s="492">
        <f t="shared" si="66"/>
        <v>2</v>
      </c>
      <c r="BC138" s="492" t="str">
        <f t="shared" si="61"/>
        <v/>
      </c>
      <c r="BD138" s="492" t="str">
        <f t="shared" si="62"/>
        <v xml:space="preserve"> </v>
      </c>
      <c r="BE138" s="484"/>
      <c r="BF138" s="492">
        <f>ROUND(AN138*'O3'!BE138,2)</f>
        <v>0</v>
      </c>
      <c r="BG138" s="492">
        <f>ROUND(AT138*'O3'!BE138,2)</f>
        <v>0</v>
      </c>
      <c r="BH138" s="484">
        <f t="shared" si="63"/>
        <v>0</v>
      </c>
      <c r="BI138" s="484">
        <f>BM138-IF('O3'!BS138&lt;&gt;0,IF('O3'!BS138="C",BA138,0),ROUND(BA138*$BM$11,2))</f>
        <v>0</v>
      </c>
      <c r="BJ138" s="484">
        <f>BN138-IF('O3'!BS138="CF",BA138,0)</f>
        <v>0</v>
      </c>
      <c r="BK138" s="484">
        <f>BO138-IF('O3'!BS138="F",BA138,0)</f>
        <v>0</v>
      </c>
      <c r="BL138" s="484">
        <f t="shared" si="67"/>
        <v>0</v>
      </c>
      <c r="BM138" s="484">
        <f>IF('O3'!BS138&lt;&gt;0,IF('O3'!BS138="C",BG138,0),ROUND(BG138*$BM$11,2))</f>
        <v>0</v>
      </c>
      <c r="BN138" s="484">
        <f>IF('O3'!BS138="CF",BG138,0)</f>
        <v>0</v>
      </c>
      <c r="BO138" s="484">
        <f>IF('O3'!BS138="F",BG138,0)</f>
        <v>0</v>
      </c>
      <c r="BP138" s="572">
        <v>127</v>
      </c>
      <c r="BQ138" s="573"/>
      <c r="BR138" s="560">
        <v>0</v>
      </c>
      <c r="BS138" s="561">
        <f t="shared" si="64"/>
        <v>0</v>
      </c>
      <c r="BT138" s="561">
        <f t="shared" si="112"/>
        <v>0</v>
      </c>
      <c r="BU138" s="561">
        <f t="shared" si="112"/>
        <v>0</v>
      </c>
      <c r="BV138" s="561">
        <f t="shared" si="112"/>
        <v>0</v>
      </c>
      <c r="BW138" s="561">
        <f t="shared" si="112"/>
        <v>0</v>
      </c>
      <c r="BX138" s="561">
        <f t="shared" si="112"/>
        <v>0</v>
      </c>
      <c r="BY138" s="561">
        <f t="shared" si="112"/>
        <v>0</v>
      </c>
      <c r="BZ138" s="561">
        <f t="shared" si="112"/>
        <v>0</v>
      </c>
      <c r="CA138" s="561">
        <f t="shared" si="112"/>
        <v>0</v>
      </c>
      <c r="CB138" s="561">
        <f t="shared" si="112"/>
        <v>0</v>
      </c>
      <c r="CC138" s="561">
        <f t="shared" si="112"/>
        <v>0</v>
      </c>
      <c r="CD138" s="561">
        <f t="shared" si="112"/>
        <v>0</v>
      </c>
      <c r="CE138" s="561">
        <f t="shared" si="112"/>
        <v>0</v>
      </c>
      <c r="CF138" s="561">
        <f t="shared" si="112"/>
        <v>0</v>
      </c>
      <c r="CG138" s="561">
        <f t="shared" si="112"/>
        <v>0</v>
      </c>
      <c r="CH138" s="561">
        <f t="shared" si="112"/>
        <v>0</v>
      </c>
      <c r="CI138" s="561">
        <f t="shared" si="112"/>
        <v>0</v>
      </c>
      <c r="CJ138" s="561">
        <f t="shared" si="112"/>
        <v>0</v>
      </c>
      <c r="CK138" s="561">
        <f t="shared" si="112"/>
        <v>0</v>
      </c>
      <c r="CL138" s="561">
        <f t="shared" si="112"/>
        <v>0</v>
      </c>
      <c r="CM138" s="561">
        <f t="shared" si="112"/>
        <v>0</v>
      </c>
      <c r="CN138" s="561">
        <f t="shared" si="112"/>
        <v>0</v>
      </c>
      <c r="CO138" s="561">
        <f t="shared" si="112"/>
        <v>0</v>
      </c>
      <c r="CP138" s="561">
        <f t="shared" si="112"/>
        <v>0</v>
      </c>
      <c r="CQ138" s="561">
        <f t="shared" si="112"/>
        <v>0</v>
      </c>
      <c r="CR138" s="561">
        <f t="shared" si="112"/>
        <v>0</v>
      </c>
      <c r="CS138" s="561">
        <f t="shared" si="112"/>
        <v>0</v>
      </c>
      <c r="CT138" s="561">
        <f t="shared" si="112"/>
        <v>0</v>
      </c>
      <c r="CU138" s="561">
        <f t="shared" si="112"/>
        <v>0</v>
      </c>
      <c r="CV138" s="561">
        <f t="shared" si="112"/>
        <v>0</v>
      </c>
      <c r="CW138" s="561">
        <f t="shared" si="112"/>
        <v>0</v>
      </c>
      <c r="CX138" s="561">
        <f t="shared" si="112"/>
        <v>0</v>
      </c>
      <c r="CY138" s="561">
        <f t="shared" si="112"/>
        <v>0</v>
      </c>
      <c r="CZ138" s="561">
        <f t="shared" si="112"/>
        <v>0</v>
      </c>
      <c r="DA138" s="561">
        <f t="shared" si="112"/>
        <v>0</v>
      </c>
      <c r="DC138" s="562">
        <f t="shared" si="69"/>
        <v>0</v>
      </c>
      <c r="DD138" s="562">
        <f t="shared" si="96"/>
        <v>0</v>
      </c>
      <c r="DE138" s="562">
        <f t="shared" si="97"/>
        <v>0</v>
      </c>
      <c r="DF138" s="562">
        <f t="shared" si="98"/>
        <v>0</v>
      </c>
      <c r="DG138" s="562">
        <f t="shared" si="99"/>
        <v>0</v>
      </c>
      <c r="DH138" s="562">
        <f t="shared" si="100"/>
        <v>0</v>
      </c>
      <c r="DI138" s="562">
        <f t="shared" si="101"/>
        <v>0</v>
      </c>
      <c r="DJ138" s="562">
        <f t="shared" si="102"/>
        <v>0</v>
      </c>
      <c r="DK138" s="562">
        <f t="shared" si="103"/>
        <v>0</v>
      </c>
      <c r="DL138" s="562">
        <f t="shared" si="104"/>
        <v>0</v>
      </c>
      <c r="DM138" s="562">
        <f t="shared" si="105"/>
        <v>0</v>
      </c>
      <c r="DN138" s="562">
        <f t="shared" si="71"/>
        <v>0</v>
      </c>
      <c r="DO138" s="562">
        <f t="shared" si="72"/>
        <v>0</v>
      </c>
      <c r="DP138" s="562">
        <f t="shared" si="73"/>
        <v>0</v>
      </c>
      <c r="DQ138" s="562">
        <f t="shared" si="74"/>
        <v>0</v>
      </c>
      <c r="DR138" s="562">
        <f t="shared" si="75"/>
        <v>0</v>
      </c>
      <c r="DS138" s="562">
        <f t="shared" si="76"/>
        <v>0</v>
      </c>
      <c r="DT138" s="562">
        <f t="shared" si="77"/>
        <v>0</v>
      </c>
      <c r="DU138" s="562">
        <f t="shared" si="78"/>
        <v>0</v>
      </c>
      <c r="DV138" s="562">
        <f t="shared" si="79"/>
        <v>0</v>
      </c>
      <c r="DW138" s="562">
        <f t="shared" si="80"/>
        <v>0</v>
      </c>
      <c r="DX138" s="562">
        <f t="shared" si="81"/>
        <v>0</v>
      </c>
      <c r="DY138" s="562">
        <f t="shared" si="82"/>
        <v>0</v>
      </c>
      <c r="DZ138" s="562">
        <f t="shared" si="83"/>
        <v>0</v>
      </c>
      <c r="EA138" s="562">
        <f t="shared" si="84"/>
        <v>0</v>
      </c>
      <c r="EB138" s="562">
        <f t="shared" si="85"/>
        <v>0</v>
      </c>
      <c r="EC138" s="562">
        <f t="shared" si="86"/>
        <v>0</v>
      </c>
      <c r="ED138" s="562">
        <f t="shared" si="87"/>
        <v>0</v>
      </c>
      <c r="EE138" s="562">
        <f t="shared" si="88"/>
        <v>0</v>
      </c>
      <c r="EF138" s="562">
        <f t="shared" si="89"/>
        <v>0</v>
      </c>
      <c r="EG138" s="562">
        <f t="shared" si="90"/>
        <v>0</v>
      </c>
      <c r="EH138" s="562">
        <f t="shared" si="91"/>
        <v>0</v>
      </c>
      <c r="EI138" s="562">
        <f t="shared" si="92"/>
        <v>0</v>
      </c>
      <c r="EJ138" s="562">
        <f t="shared" si="93"/>
        <v>0</v>
      </c>
      <c r="EK138" s="562">
        <f t="shared" si="94"/>
        <v>0</v>
      </c>
      <c r="EL138" s="562">
        <f t="shared" si="95"/>
        <v>0</v>
      </c>
    </row>
    <row r="139" spans="2:142" ht="9.9499999999999993" customHeight="1">
      <c r="B139" s="750">
        <f>'O3'!B139</f>
        <v>0</v>
      </c>
      <c r="C139" s="751"/>
      <c r="D139" s="751"/>
      <c r="E139" s="751"/>
      <c r="F139" s="751"/>
      <c r="G139" s="872">
        <f>'O3'!G139</f>
        <v>0</v>
      </c>
      <c r="H139" s="872"/>
      <c r="I139" s="872"/>
      <c r="J139" s="872"/>
      <c r="K139" s="872"/>
      <c r="L139" s="872"/>
      <c r="M139" s="872"/>
      <c r="N139" s="872"/>
      <c r="O139" s="872"/>
      <c r="P139" s="872"/>
      <c r="Q139" s="872"/>
      <c r="R139" s="872"/>
      <c r="S139" s="872"/>
      <c r="T139" s="872"/>
      <c r="U139" s="872"/>
      <c r="V139" s="872"/>
      <c r="W139" s="872"/>
      <c r="X139" s="872"/>
      <c r="Y139" s="872"/>
      <c r="Z139" s="872"/>
      <c r="AA139" s="872"/>
      <c r="AB139" s="872"/>
      <c r="AC139" s="755">
        <f>'O3'!AC139</f>
        <v>0</v>
      </c>
      <c r="AD139" s="755"/>
      <c r="AE139" s="755"/>
      <c r="AF139" s="755"/>
      <c r="AG139" s="755"/>
      <c r="AH139" s="895">
        <f>'O3'!AZ139</f>
        <v>0</v>
      </c>
      <c r="AI139" s="895"/>
      <c r="AJ139" s="895"/>
      <c r="AK139" s="895"/>
      <c r="AL139" s="895"/>
      <c r="AM139" s="895"/>
      <c r="AN139" s="782">
        <f t="shared" si="59"/>
        <v>0</v>
      </c>
      <c r="AO139" s="782"/>
      <c r="AP139" s="782"/>
      <c r="AQ139" s="782"/>
      <c r="AR139" s="782"/>
      <c r="AS139" s="782"/>
      <c r="AT139" s="782">
        <f t="shared" si="60"/>
        <v>0</v>
      </c>
      <c r="AU139" s="782"/>
      <c r="AV139" s="782"/>
      <c r="AW139" s="782"/>
      <c r="AX139" s="782"/>
      <c r="AY139" s="881"/>
      <c r="AZ139" s="13"/>
      <c r="BA139" s="492">
        <f t="shared" si="65"/>
        <v>0</v>
      </c>
      <c r="BB139" s="492">
        <f t="shared" si="66"/>
        <v>2</v>
      </c>
      <c r="BC139" s="492" t="str">
        <f t="shared" si="61"/>
        <v/>
      </c>
      <c r="BD139" s="492" t="str">
        <f t="shared" si="62"/>
        <v xml:space="preserve"> </v>
      </c>
      <c r="BE139" s="484"/>
      <c r="BF139" s="492">
        <f>ROUND(AN139*'O3'!BE139,2)</f>
        <v>0</v>
      </c>
      <c r="BG139" s="492">
        <f>ROUND(AT139*'O3'!BE139,2)</f>
        <v>0</v>
      </c>
      <c r="BH139" s="484">
        <f t="shared" si="63"/>
        <v>0</v>
      </c>
      <c r="BI139" s="484">
        <f>BM139-IF('O3'!BS139&lt;&gt;0,IF('O3'!BS139="C",BA139,0),ROUND(BA139*$BM$11,2))</f>
        <v>0</v>
      </c>
      <c r="BJ139" s="484">
        <f>BN139-IF('O3'!BS139="CF",BA139,0)</f>
        <v>0</v>
      </c>
      <c r="BK139" s="484">
        <f>BO139-IF('O3'!BS139="F",BA139,0)</f>
        <v>0</v>
      </c>
      <c r="BL139" s="484">
        <f t="shared" si="67"/>
        <v>0</v>
      </c>
      <c r="BM139" s="484">
        <f>IF('O3'!BS139&lt;&gt;0,IF('O3'!BS139="C",BG139,0),ROUND(BG139*$BM$11,2))</f>
        <v>0</v>
      </c>
      <c r="BN139" s="484">
        <f>IF('O3'!BS139="CF",BG139,0)</f>
        <v>0</v>
      </c>
      <c r="BO139" s="484">
        <f>IF('O3'!BS139="F",BG139,0)</f>
        <v>0</v>
      </c>
      <c r="BP139" s="571">
        <v>128</v>
      </c>
      <c r="BQ139" s="573"/>
      <c r="BR139" s="560">
        <v>0</v>
      </c>
      <c r="BS139" s="561">
        <f t="shared" si="64"/>
        <v>0</v>
      </c>
      <c r="BT139" s="561">
        <f t="shared" si="112"/>
        <v>0</v>
      </c>
      <c r="BU139" s="561">
        <f t="shared" si="112"/>
        <v>0</v>
      </c>
      <c r="BV139" s="561">
        <f t="shared" si="112"/>
        <v>0</v>
      </c>
      <c r="BW139" s="561">
        <f t="shared" si="112"/>
        <v>0</v>
      </c>
      <c r="BX139" s="561">
        <f t="shared" si="112"/>
        <v>0</v>
      </c>
      <c r="BY139" s="561">
        <f t="shared" si="112"/>
        <v>0</v>
      </c>
      <c r="BZ139" s="561">
        <f t="shared" si="112"/>
        <v>0</v>
      </c>
      <c r="CA139" s="561">
        <f t="shared" si="112"/>
        <v>0</v>
      </c>
      <c r="CB139" s="561">
        <f t="shared" si="112"/>
        <v>0</v>
      </c>
      <c r="CC139" s="561">
        <f t="shared" si="112"/>
        <v>0</v>
      </c>
      <c r="CD139" s="561">
        <f t="shared" si="112"/>
        <v>0</v>
      </c>
      <c r="CE139" s="561">
        <f t="shared" si="112"/>
        <v>0</v>
      </c>
      <c r="CF139" s="561">
        <f t="shared" si="112"/>
        <v>0</v>
      </c>
      <c r="CG139" s="561">
        <f t="shared" si="112"/>
        <v>0</v>
      </c>
      <c r="CH139" s="561">
        <f t="shared" si="112"/>
        <v>0</v>
      </c>
      <c r="CI139" s="561">
        <f t="shared" si="112"/>
        <v>0</v>
      </c>
      <c r="CJ139" s="561">
        <f t="shared" si="112"/>
        <v>0</v>
      </c>
      <c r="CK139" s="561">
        <f t="shared" si="112"/>
        <v>0</v>
      </c>
      <c r="CL139" s="561">
        <f t="shared" si="112"/>
        <v>0</v>
      </c>
      <c r="CM139" s="561">
        <f t="shared" si="112"/>
        <v>0</v>
      </c>
      <c r="CN139" s="561">
        <f t="shared" si="112"/>
        <v>0</v>
      </c>
      <c r="CO139" s="561">
        <f t="shared" si="112"/>
        <v>0</v>
      </c>
      <c r="CP139" s="561">
        <f t="shared" si="112"/>
        <v>0</v>
      </c>
      <c r="CQ139" s="561">
        <f t="shared" si="112"/>
        <v>0</v>
      </c>
      <c r="CR139" s="561">
        <f t="shared" si="112"/>
        <v>0</v>
      </c>
      <c r="CS139" s="561">
        <f t="shared" si="112"/>
        <v>0</v>
      </c>
      <c r="CT139" s="561">
        <f t="shared" si="112"/>
        <v>0</v>
      </c>
      <c r="CU139" s="561">
        <f t="shared" si="112"/>
        <v>0</v>
      </c>
      <c r="CV139" s="561">
        <f t="shared" si="112"/>
        <v>0</v>
      </c>
      <c r="CW139" s="561">
        <f t="shared" si="112"/>
        <v>0</v>
      </c>
      <c r="CX139" s="561">
        <f t="shared" si="112"/>
        <v>0</v>
      </c>
      <c r="CY139" s="561">
        <f t="shared" si="112"/>
        <v>0</v>
      </c>
      <c r="CZ139" s="561">
        <f t="shared" si="112"/>
        <v>0</v>
      </c>
      <c r="DA139" s="561">
        <f t="shared" si="112"/>
        <v>0</v>
      </c>
      <c r="DC139" s="562">
        <f t="shared" si="69"/>
        <v>0</v>
      </c>
      <c r="DD139" s="562">
        <f t="shared" si="96"/>
        <v>0</v>
      </c>
      <c r="DE139" s="562">
        <f t="shared" si="97"/>
        <v>0</v>
      </c>
      <c r="DF139" s="562">
        <f t="shared" si="98"/>
        <v>0</v>
      </c>
      <c r="DG139" s="562">
        <f t="shared" si="99"/>
        <v>0</v>
      </c>
      <c r="DH139" s="562">
        <f t="shared" si="100"/>
        <v>0</v>
      </c>
      <c r="DI139" s="562">
        <f t="shared" si="101"/>
        <v>0</v>
      </c>
      <c r="DJ139" s="562">
        <f t="shared" si="102"/>
        <v>0</v>
      </c>
      <c r="DK139" s="562">
        <f t="shared" si="103"/>
        <v>0</v>
      </c>
      <c r="DL139" s="562">
        <f t="shared" si="104"/>
        <v>0</v>
      </c>
      <c r="DM139" s="562">
        <f t="shared" si="105"/>
        <v>0</v>
      </c>
      <c r="DN139" s="562">
        <f t="shared" si="71"/>
        <v>0</v>
      </c>
      <c r="DO139" s="562">
        <f t="shared" si="72"/>
        <v>0</v>
      </c>
      <c r="DP139" s="562">
        <f t="shared" si="73"/>
        <v>0</v>
      </c>
      <c r="DQ139" s="562">
        <f t="shared" si="74"/>
        <v>0</v>
      </c>
      <c r="DR139" s="562">
        <f t="shared" si="75"/>
        <v>0</v>
      </c>
      <c r="DS139" s="562">
        <f t="shared" si="76"/>
        <v>0</v>
      </c>
      <c r="DT139" s="562">
        <f t="shared" si="77"/>
        <v>0</v>
      </c>
      <c r="DU139" s="562">
        <f t="shared" si="78"/>
        <v>0</v>
      </c>
      <c r="DV139" s="562">
        <f t="shared" si="79"/>
        <v>0</v>
      </c>
      <c r="DW139" s="562">
        <f t="shared" si="80"/>
        <v>0</v>
      </c>
      <c r="DX139" s="562">
        <f t="shared" si="81"/>
        <v>0</v>
      </c>
      <c r="DY139" s="562">
        <f t="shared" si="82"/>
        <v>0</v>
      </c>
      <c r="DZ139" s="562">
        <f t="shared" si="83"/>
        <v>0</v>
      </c>
      <c r="EA139" s="562">
        <f t="shared" si="84"/>
        <v>0</v>
      </c>
      <c r="EB139" s="562">
        <f t="shared" si="85"/>
        <v>0</v>
      </c>
      <c r="EC139" s="562">
        <f t="shared" si="86"/>
        <v>0</v>
      </c>
      <c r="ED139" s="562">
        <f t="shared" si="87"/>
        <v>0</v>
      </c>
      <c r="EE139" s="562">
        <f t="shared" si="88"/>
        <v>0</v>
      </c>
      <c r="EF139" s="562">
        <f t="shared" si="89"/>
        <v>0</v>
      </c>
      <c r="EG139" s="562">
        <f t="shared" si="90"/>
        <v>0</v>
      </c>
      <c r="EH139" s="562">
        <f t="shared" si="91"/>
        <v>0</v>
      </c>
      <c r="EI139" s="562">
        <f t="shared" si="92"/>
        <v>0</v>
      </c>
      <c r="EJ139" s="562">
        <f t="shared" si="93"/>
        <v>0</v>
      </c>
      <c r="EK139" s="562">
        <f t="shared" si="94"/>
        <v>0</v>
      </c>
      <c r="EL139" s="562">
        <f t="shared" si="95"/>
        <v>0</v>
      </c>
    </row>
    <row r="140" spans="2:142" ht="9.9499999999999993" customHeight="1">
      <c r="B140" s="750">
        <f>'O3'!B140</f>
        <v>0</v>
      </c>
      <c r="C140" s="751"/>
      <c r="D140" s="751"/>
      <c r="E140" s="751"/>
      <c r="F140" s="751"/>
      <c r="G140" s="872">
        <f>'O3'!G140</f>
        <v>0</v>
      </c>
      <c r="H140" s="872"/>
      <c r="I140" s="872"/>
      <c r="J140" s="872"/>
      <c r="K140" s="872"/>
      <c r="L140" s="872"/>
      <c r="M140" s="872"/>
      <c r="N140" s="872"/>
      <c r="O140" s="872"/>
      <c r="P140" s="872"/>
      <c r="Q140" s="872"/>
      <c r="R140" s="872"/>
      <c r="S140" s="872"/>
      <c r="T140" s="872"/>
      <c r="U140" s="872"/>
      <c r="V140" s="872"/>
      <c r="W140" s="872"/>
      <c r="X140" s="872"/>
      <c r="Y140" s="872"/>
      <c r="Z140" s="872"/>
      <c r="AA140" s="872"/>
      <c r="AB140" s="872"/>
      <c r="AC140" s="755">
        <f>'O3'!AC140</f>
        <v>0</v>
      </c>
      <c r="AD140" s="755"/>
      <c r="AE140" s="755"/>
      <c r="AF140" s="755"/>
      <c r="AG140" s="755"/>
      <c r="AH140" s="895">
        <f>'O3'!AZ140</f>
        <v>0</v>
      </c>
      <c r="AI140" s="895"/>
      <c r="AJ140" s="895"/>
      <c r="AK140" s="895"/>
      <c r="AL140" s="895"/>
      <c r="AM140" s="895"/>
      <c r="AN140" s="782">
        <f t="shared" si="59"/>
        <v>0</v>
      </c>
      <c r="AO140" s="782"/>
      <c r="AP140" s="782"/>
      <c r="AQ140" s="782"/>
      <c r="AR140" s="782"/>
      <c r="AS140" s="782"/>
      <c r="AT140" s="782">
        <f t="shared" si="60"/>
        <v>0</v>
      </c>
      <c r="AU140" s="782"/>
      <c r="AV140" s="782"/>
      <c r="AW140" s="782"/>
      <c r="AX140" s="782"/>
      <c r="AY140" s="881"/>
      <c r="AZ140" s="13"/>
      <c r="BA140" s="492">
        <f t="shared" si="65"/>
        <v>0</v>
      </c>
      <c r="BB140" s="492">
        <f t="shared" si="66"/>
        <v>2</v>
      </c>
      <c r="BC140" s="492" t="str">
        <f t="shared" si="61"/>
        <v/>
      </c>
      <c r="BD140" s="492" t="str">
        <f t="shared" si="62"/>
        <v xml:space="preserve"> </v>
      </c>
      <c r="BE140" s="484"/>
      <c r="BF140" s="492">
        <f>ROUND(AN140*'O3'!BE140,2)</f>
        <v>0</v>
      </c>
      <c r="BG140" s="492">
        <f>ROUND(AT140*'O3'!BE140,2)</f>
        <v>0</v>
      </c>
      <c r="BH140" s="484">
        <f t="shared" si="63"/>
        <v>0</v>
      </c>
      <c r="BI140" s="484">
        <f>BM140-IF('O3'!BS140&lt;&gt;0,IF('O3'!BS140="C",BA140,0),ROUND(BA140*$BM$11,2))</f>
        <v>0</v>
      </c>
      <c r="BJ140" s="484">
        <f>BN140-IF('O3'!BS140="CF",BA140,0)</f>
        <v>0</v>
      </c>
      <c r="BK140" s="484">
        <f>BO140-IF('O3'!BS140="F",BA140,0)</f>
        <v>0</v>
      </c>
      <c r="BL140" s="484">
        <f t="shared" si="67"/>
        <v>0</v>
      </c>
      <c r="BM140" s="484">
        <f>IF('O3'!BS140&lt;&gt;0,IF('O3'!BS140="C",BG140,0),ROUND(BG140*$BM$11,2))</f>
        <v>0</v>
      </c>
      <c r="BN140" s="484">
        <f>IF('O3'!BS140="CF",BG140,0)</f>
        <v>0</v>
      </c>
      <c r="BO140" s="484">
        <f>IF('O3'!BS140="F",BG140,0)</f>
        <v>0</v>
      </c>
      <c r="BP140" s="572">
        <v>129</v>
      </c>
      <c r="BQ140" s="573"/>
      <c r="BR140" s="560">
        <v>0</v>
      </c>
      <c r="BS140" s="561">
        <f t="shared" si="64"/>
        <v>0</v>
      </c>
      <c r="BT140" s="561">
        <f t="shared" si="112"/>
        <v>0</v>
      </c>
      <c r="BU140" s="561">
        <f t="shared" si="112"/>
        <v>0</v>
      </c>
      <c r="BV140" s="561">
        <f t="shared" si="112"/>
        <v>0</v>
      </c>
      <c r="BW140" s="561">
        <f t="shared" si="112"/>
        <v>0</v>
      </c>
      <c r="BX140" s="561">
        <f t="shared" si="112"/>
        <v>0</v>
      </c>
      <c r="BY140" s="561">
        <f t="shared" si="112"/>
        <v>0</v>
      </c>
      <c r="BZ140" s="561">
        <f t="shared" si="112"/>
        <v>0</v>
      </c>
      <c r="CA140" s="561">
        <f t="shared" si="112"/>
        <v>0</v>
      </c>
      <c r="CB140" s="561">
        <f t="shared" si="112"/>
        <v>0</v>
      </c>
      <c r="CC140" s="561">
        <f t="shared" si="112"/>
        <v>0</v>
      </c>
      <c r="CD140" s="561">
        <f t="shared" si="112"/>
        <v>0</v>
      </c>
      <c r="CE140" s="561">
        <f t="shared" si="112"/>
        <v>0</v>
      </c>
      <c r="CF140" s="561">
        <f t="shared" si="112"/>
        <v>0</v>
      </c>
      <c r="CG140" s="561">
        <f t="shared" si="112"/>
        <v>0</v>
      </c>
      <c r="CH140" s="561">
        <f t="shared" si="112"/>
        <v>0</v>
      </c>
      <c r="CI140" s="561">
        <f t="shared" si="112"/>
        <v>0</v>
      </c>
      <c r="CJ140" s="561">
        <f t="shared" si="112"/>
        <v>0</v>
      </c>
      <c r="CK140" s="561">
        <f t="shared" si="112"/>
        <v>0</v>
      </c>
      <c r="CL140" s="561">
        <f t="shared" si="112"/>
        <v>0</v>
      </c>
      <c r="CM140" s="561">
        <f t="shared" si="112"/>
        <v>0</v>
      </c>
      <c r="CN140" s="561">
        <f t="shared" si="112"/>
        <v>0</v>
      </c>
      <c r="CO140" s="561">
        <f t="shared" si="112"/>
        <v>0</v>
      </c>
      <c r="CP140" s="561">
        <f t="shared" si="112"/>
        <v>0</v>
      </c>
      <c r="CQ140" s="561">
        <f t="shared" si="112"/>
        <v>0</v>
      </c>
      <c r="CR140" s="561">
        <f t="shared" si="112"/>
        <v>0</v>
      </c>
      <c r="CS140" s="561">
        <f t="shared" si="112"/>
        <v>0</v>
      </c>
      <c r="CT140" s="561">
        <f t="shared" si="112"/>
        <v>0</v>
      </c>
      <c r="CU140" s="561">
        <f t="shared" si="112"/>
        <v>0</v>
      </c>
      <c r="CV140" s="561">
        <f t="shared" si="112"/>
        <v>0</v>
      </c>
      <c r="CW140" s="561">
        <f t="shared" si="112"/>
        <v>0</v>
      </c>
      <c r="CX140" s="561">
        <f t="shared" si="112"/>
        <v>0</v>
      </c>
      <c r="CY140" s="561">
        <f t="shared" si="112"/>
        <v>0</v>
      </c>
      <c r="CZ140" s="561">
        <f t="shared" si="112"/>
        <v>0</v>
      </c>
      <c r="DA140" s="561">
        <f t="shared" si="112"/>
        <v>0</v>
      </c>
      <c r="DC140" s="562">
        <f t="shared" si="69"/>
        <v>0</v>
      </c>
      <c r="DD140" s="562">
        <f t="shared" si="96"/>
        <v>0</v>
      </c>
      <c r="DE140" s="562">
        <f t="shared" si="97"/>
        <v>0</v>
      </c>
      <c r="DF140" s="562">
        <f t="shared" si="98"/>
        <v>0</v>
      </c>
      <c r="DG140" s="562">
        <f t="shared" si="99"/>
        <v>0</v>
      </c>
      <c r="DH140" s="562">
        <f t="shared" si="100"/>
        <v>0</v>
      </c>
      <c r="DI140" s="562">
        <f t="shared" si="101"/>
        <v>0</v>
      </c>
      <c r="DJ140" s="562">
        <f t="shared" si="102"/>
        <v>0</v>
      </c>
      <c r="DK140" s="562">
        <f t="shared" si="103"/>
        <v>0</v>
      </c>
      <c r="DL140" s="562">
        <f t="shared" si="104"/>
        <v>0</v>
      </c>
      <c r="DM140" s="562">
        <f t="shared" si="105"/>
        <v>0</v>
      </c>
      <c r="DN140" s="562">
        <f t="shared" si="71"/>
        <v>0</v>
      </c>
      <c r="DO140" s="562">
        <f t="shared" si="72"/>
        <v>0</v>
      </c>
      <c r="DP140" s="562">
        <f t="shared" si="73"/>
        <v>0</v>
      </c>
      <c r="DQ140" s="562">
        <f t="shared" si="74"/>
        <v>0</v>
      </c>
      <c r="DR140" s="562">
        <f t="shared" si="75"/>
        <v>0</v>
      </c>
      <c r="DS140" s="562">
        <f t="shared" si="76"/>
        <v>0</v>
      </c>
      <c r="DT140" s="562">
        <f t="shared" si="77"/>
        <v>0</v>
      </c>
      <c r="DU140" s="562">
        <f t="shared" si="78"/>
        <v>0</v>
      </c>
      <c r="DV140" s="562">
        <f t="shared" si="79"/>
        <v>0</v>
      </c>
      <c r="DW140" s="562">
        <f t="shared" si="80"/>
        <v>0</v>
      </c>
      <c r="DX140" s="562">
        <f t="shared" si="81"/>
        <v>0</v>
      </c>
      <c r="DY140" s="562">
        <f t="shared" si="82"/>
        <v>0</v>
      </c>
      <c r="DZ140" s="562">
        <f t="shared" si="83"/>
        <v>0</v>
      </c>
      <c r="EA140" s="562">
        <f t="shared" si="84"/>
        <v>0</v>
      </c>
      <c r="EB140" s="562">
        <f t="shared" si="85"/>
        <v>0</v>
      </c>
      <c r="EC140" s="562">
        <f t="shared" si="86"/>
        <v>0</v>
      </c>
      <c r="ED140" s="562">
        <f t="shared" si="87"/>
        <v>0</v>
      </c>
      <c r="EE140" s="562">
        <f t="shared" si="88"/>
        <v>0</v>
      </c>
      <c r="EF140" s="562">
        <f t="shared" si="89"/>
        <v>0</v>
      </c>
      <c r="EG140" s="562">
        <f t="shared" si="90"/>
        <v>0</v>
      </c>
      <c r="EH140" s="562">
        <f t="shared" si="91"/>
        <v>0</v>
      </c>
      <c r="EI140" s="562">
        <f t="shared" si="92"/>
        <v>0</v>
      </c>
      <c r="EJ140" s="562">
        <f t="shared" si="93"/>
        <v>0</v>
      </c>
      <c r="EK140" s="562">
        <f t="shared" si="94"/>
        <v>0</v>
      </c>
      <c r="EL140" s="562">
        <f t="shared" si="95"/>
        <v>0</v>
      </c>
    </row>
    <row r="141" spans="2:142" ht="9.9499999999999993" customHeight="1">
      <c r="B141" s="750">
        <f>'O3'!B141</f>
        <v>0</v>
      </c>
      <c r="C141" s="751"/>
      <c r="D141" s="751"/>
      <c r="E141" s="751"/>
      <c r="F141" s="751"/>
      <c r="G141" s="872">
        <f>'O3'!G141</f>
        <v>0</v>
      </c>
      <c r="H141" s="872"/>
      <c r="I141" s="872"/>
      <c r="J141" s="872"/>
      <c r="K141" s="872"/>
      <c r="L141" s="872"/>
      <c r="M141" s="872"/>
      <c r="N141" s="872"/>
      <c r="O141" s="872"/>
      <c r="P141" s="872"/>
      <c r="Q141" s="872"/>
      <c r="R141" s="872"/>
      <c r="S141" s="872"/>
      <c r="T141" s="872"/>
      <c r="U141" s="872"/>
      <c r="V141" s="872"/>
      <c r="W141" s="872"/>
      <c r="X141" s="872"/>
      <c r="Y141" s="872"/>
      <c r="Z141" s="872"/>
      <c r="AA141" s="872"/>
      <c r="AB141" s="872"/>
      <c r="AC141" s="755">
        <f>'O3'!AC141</f>
        <v>0</v>
      </c>
      <c r="AD141" s="755"/>
      <c r="AE141" s="755"/>
      <c r="AF141" s="755"/>
      <c r="AG141" s="755"/>
      <c r="AH141" s="895">
        <f>'O3'!AZ141</f>
        <v>0</v>
      </c>
      <c r="AI141" s="895"/>
      <c r="AJ141" s="895"/>
      <c r="AK141" s="895"/>
      <c r="AL141" s="895"/>
      <c r="AM141" s="895"/>
      <c r="AN141" s="782">
        <f t="shared" si="59"/>
        <v>0</v>
      </c>
      <c r="AO141" s="782"/>
      <c r="AP141" s="782"/>
      <c r="AQ141" s="782"/>
      <c r="AR141" s="782"/>
      <c r="AS141" s="782"/>
      <c r="AT141" s="782">
        <f t="shared" si="60"/>
        <v>0</v>
      </c>
      <c r="AU141" s="782"/>
      <c r="AV141" s="782"/>
      <c r="AW141" s="782"/>
      <c r="AX141" s="782"/>
      <c r="AY141" s="881"/>
      <c r="AZ141" s="13"/>
      <c r="BA141" s="492">
        <f t="shared" si="65"/>
        <v>0</v>
      </c>
      <c r="BB141" s="492">
        <f t="shared" si="66"/>
        <v>2</v>
      </c>
      <c r="BC141" s="492" t="str">
        <f t="shared" si="61"/>
        <v/>
      </c>
      <c r="BD141" s="492" t="str">
        <f t="shared" si="62"/>
        <v xml:space="preserve"> </v>
      </c>
      <c r="BE141" s="484"/>
      <c r="BF141" s="492">
        <f>ROUND(AN141*'O3'!BE141,2)</f>
        <v>0</v>
      </c>
      <c r="BG141" s="492">
        <f>ROUND(AT141*'O3'!BE141,2)</f>
        <v>0</v>
      </c>
      <c r="BH141" s="484">
        <f t="shared" si="63"/>
        <v>0</v>
      </c>
      <c r="BI141" s="484">
        <f>BM141-IF('O3'!BS141&lt;&gt;0,IF('O3'!BS141="C",BA141,0),ROUND(BA141*$BM$11,2))</f>
        <v>0</v>
      </c>
      <c r="BJ141" s="484">
        <f>BN141-IF('O3'!BS141="CF",BA141,0)</f>
        <v>0</v>
      </c>
      <c r="BK141" s="484">
        <f>BO141-IF('O3'!BS141="F",BA141,0)</f>
        <v>0</v>
      </c>
      <c r="BL141" s="484">
        <f t="shared" si="67"/>
        <v>0</v>
      </c>
      <c r="BM141" s="484">
        <f>IF('O3'!BS141&lt;&gt;0,IF('O3'!BS141="C",BG141,0),ROUND(BG141*$BM$11,2))</f>
        <v>0</v>
      </c>
      <c r="BN141" s="484">
        <f>IF('O3'!BS141="CF",BG141,0)</f>
        <v>0</v>
      </c>
      <c r="BO141" s="484">
        <f>IF('O3'!BS141="F",BG141,0)</f>
        <v>0</v>
      </c>
      <c r="BP141" s="571">
        <v>130</v>
      </c>
      <c r="BQ141" s="573"/>
      <c r="BR141" s="560">
        <v>0</v>
      </c>
      <c r="BS141" s="561">
        <f t="shared" si="64"/>
        <v>0</v>
      </c>
      <c r="BT141" s="561">
        <f t="shared" si="112"/>
        <v>0</v>
      </c>
      <c r="BU141" s="561">
        <f t="shared" si="112"/>
        <v>0</v>
      </c>
      <c r="BV141" s="561">
        <f t="shared" si="112"/>
        <v>0</v>
      </c>
      <c r="BW141" s="561">
        <f t="shared" si="112"/>
        <v>0</v>
      </c>
      <c r="BX141" s="561">
        <f t="shared" si="112"/>
        <v>0</v>
      </c>
      <c r="BY141" s="561">
        <f t="shared" si="112"/>
        <v>0</v>
      </c>
      <c r="BZ141" s="561">
        <f t="shared" si="112"/>
        <v>0</v>
      </c>
      <c r="CA141" s="561">
        <f t="shared" si="112"/>
        <v>0</v>
      </c>
      <c r="CB141" s="561">
        <f t="shared" si="112"/>
        <v>0</v>
      </c>
      <c r="CC141" s="561">
        <f t="shared" si="112"/>
        <v>0</v>
      </c>
      <c r="CD141" s="561">
        <f t="shared" si="112"/>
        <v>0</v>
      </c>
      <c r="CE141" s="561">
        <f t="shared" si="112"/>
        <v>0</v>
      </c>
      <c r="CF141" s="561">
        <f t="shared" si="112"/>
        <v>0</v>
      </c>
      <c r="CG141" s="561">
        <f t="shared" si="112"/>
        <v>0</v>
      </c>
      <c r="CH141" s="561">
        <f t="shared" si="112"/>
        <v>0</v>
      </c>
      <c r="CI141" s="561">
        <f t="shared" si="112"/>
        <v>0</v>
      </c>
      <c r="CJ141" s="561">
        <f t="shared" si="112"/>
        <v>0</v>
      </c>
      <c r="CK141" s="561">
        <f t="shared" si="112"/>
        <v>0</v>
      </c>
      <c r="CL141" s="561">
        <f t="shared" si="112"/>
        <v>0</v>
      </c>
      <c r="CM141" s="561">
        <f t="shared" si="112"/>
        <v>0</v>
      </c>
      <c r="CN141" s="561">
        <f t="shared" si="112"/>
        <v>0</v>
      </c>
      <c r="CO141" s="561">
        <f t="shared" si="112"/>
        <v>0</v>
      </c>
      <c r="CP141" s="561">
        <f t="shared" si="112"/>
        <v>0</v>
      </c>
      <c r="CQ141" s="561">
        <f t="shared" si="112"/>
        <v>0</v>
      </c>
      <c r="CR141" s="561">
        <f t="shared" si="112"/>
        <v>0</v>
      </c>
      <c r="CS141" s="561">
        <f t="shared" si="112"/>
        <v>0</v>
      </c>
      <c r="CT141" s="561">
        <f t="shared" si="112"/>
        <v>0</v>
      </c>
      <c r="CU141" s="561">
        <f t="shared" si="112"/>
        <v>0</v>
      </c>
      <c r="CV141" s="561">
        <f t="shared" si="112"/>
        <v>0</v>
      </c>
      <c r="CW141" s="561">
        <f t="shared" si="112"/>
        <v>0</v>
      </c>
      <c r="CX141" s="561">
        <f t="shared" si="112"/>
        <v>0</v>
      </c>
      <c r="CY141" s="561">
        <f t="shared" si="112"/>
        <v>0</v>
      </c>
      <c r="CZ141" s="561">
        <f t="shared" si="112"/>
        <v>0</v>
      </c>
      <c r="DA141" s="561">
        <f t="shared" si="112"/>
        <v>0</v>
      </c>
      <c r="DC141" s="562">
        <f t="shared" si="69"/>
        <v>0</v>
      </c>
      <c r="DD141" s="562">
        <f t="shared" si="96"/>
        <v>0</v>
      </c>
      <c r="DE141" s="562">
        <f t="shared" si="97"/>
        <v>0</v>
      </c>
      <c r="DF141" s="562">
        <f t="shared" si="98"/>
        <v>0</v>
      </c>
      <c r="DG141" s="562">
        <f t="shared" si="99"/>
        <v>0</v>
      </c>
      <c r="DH141" s="562">
        <f t="shared" si="100"/>
        <v>0</v>
      </c>
      <c r="DI141" s="562">
        <f t="shared" si="101"/>
        <v>0</v>
      </c>
      <c r="DJ141" s="562">
        <f t="shared" si="102"/>
        <v>0</v>
      </c>
      <c r="DK141" s="562">
        <f t="shared" si="103"/>
        <v>0</v>
      </c>
      <c r="DL141" s="562">
        <f t="shared" si="104"/>
        <v>0</v>
      </c>
      <c r="DM141" s="562">
        <f t="shared" si="105"/>
        <v>0</v>
      </c>
      <c r="DN141" s="562">
        <f t="shared" si="71"/>
        <v>0</v>
      </c>
      <c r="DO141" s="562">
        <f t="shared" si="72"/>
        <v>0</v>
      </c>
      <c r="DP141" s="562">
        <f t="shared" si="73"/>
        <v>0</v>
      </c>
      <c r="DQ141" s="562">
        <f t="shared" si="74"/>
        <v>0</v>
      </c>
      <c r="DR141" s="562">
        <f t="shared" si="75"/>
        <v>0</v>
      </c>
      <c r="DS141" s="562">
        <f t="shared" si="76"/>
        <v>0</v>
      </c>
      <c r="DT141" s="562">
        <f t="shared" si="77"/>
        <v>0</v>
      </c>
      <c r="DU141" s="562">
        <f t="shared" si="78"/>
        <v>0</v>
      </c>
      <c r="DV141" s="562">
        <f t="shared" si="79"/>
        <v>0</v>
      </c>
      <c r="DW141" s="562">
        <f t="shared" si="80"/>
        <v>0</v>
      </c>
      <c r="DX141" s="562">
        <f t="shared" si="81"/>
        <v>0</v>
      </c>
      <c r="DY141" s="562">
        <f t="shared" si="82"/>
        <v>0</v>
      </c>
      <c r="DZ141" s="562">
        <f t="shared" si="83"/>
        <v>0</v>
      </c>
      <c r="EA141" s="562">
        <f t="shared" si="84"/>
        <v>0</v>
      </c>
      <c r="EB141" s="562">
        <f t="shared" si="85"/>
        <v>0</v>
      </c>
      <c r="EC141" s="562">
        <f t="shared" si="86"/>
        <v>0</v>
      </c>
      <c r="ED141" s="562">
        <f t="shared" si="87"/>
        <v>0</v>
      </c>
      <c r="EE141" s="562">
        <f t="shared" si="88"/>
        <v>0</v>
      </c>
      <c r="EF141" s="562">
        <f t="shared" si="89"/>
        <v>0</v>
      </c>
      <c r="EG141" s="562">
        <f t="shared" si="90"/>
        <v>0</v>
      </c>
      <c r="EH141" s="562">
        <f t="shared" si="91"/>
        <v>0</v>
      </c>
      <c r="EI141" s="562">
        <f t="shared" si="92"/>
        <v>0</v>
      </c>
      <c r="EJ141" s="562">
        <f t="shared" si="93"/>
        <v>0</v>
      </c>
      <c r="EK141" s="562">
        <f t="shared" si="94"/>
        <v>0</v>
      </c>
      <c r="EL141" s="562">
        <f t="shared" si="95"/>
        <v>0</v>
      </c>
    </row>
    <row r="142" spans="2:142" ht="9.9499999999999993" customHeight="1">
      <c r="B142" s="750">
        <f>'O3'!B142</f>
        <v>0</v>
      </c>
      <c r="C142" s="751"/>
      <c r="D142" s="751"/>
      <c r="E142" s="751"/>
      <c r="F142" s="751"/>
      <c r="G142" s="872">
        <f>'O3'!G142</f>
        <v>0</v>
      </c>
      <c r="H142" s="872"/>
      <c r="I142" s="872"/>
      <c r="J142" s="872"/>
      <c r="K142" s="872"/>
      <c r="L142" s="872"/>
      <c r="M142" s="872"/>
      <c r="N142" s="872"/>
      <c r="O142" s="872"/>
      <c r="P142" s="872"/>
      <c r="Q142" s="872"/>
      <c r="R142" s="872"/>
      <c r="S142" s="872"/>
      <c r="T142" s="872"/>
      <c r="U142" s="872"/>
      <c r="V142" s="872"/>
      <c r="W142" s="872"/>
      <c r="X142" s="872"/>
      <c r="Y142" s="872"/>
      <c r="Z142" s="872"/>
      <c r="AA142" s="872"/>
      <c r="AB142" s="872"/>
      <c r="AC142" s="755">
        <f>'O3'!AC142</f>
        <v>0</v>
      </c>
      <c r="AD142" s="755"/>
      <c r="AE142" s="755"/>
      <c r="AF142" s="755"/>
      <c r="AG142" s="755"/>
      <c r="AH142" s="895">
        <f>'O3'!AZ142</f>
        <v>0</v>
      </c>
      <c r="AI142" s="895"/>
      <c r="AJ142" s="895"/>
      <c r="AK142" s="895"/>
      <c r="AL142" s="895"/>
      <c r="AM142" s="895"/>
      <c r="AN142" s="782">
        <f t="shared" si="59"/>
        <v>0</v>
      </c>
      <c r="AO142" s="782"/>
      <c r="AP142" s="782"/>
      <c r="AQ142" s="782"/>
      <c r="AR142" s="782"/>
      <c r="AS142" s="782"/>
      <c r="AT142" s="782">
        <f t="shared" si="60"/>
        <v>0</v>
      </c>
      <c r="AU142" s="782"/>
      <c r="AV142" s="782"/>
      <c r="AW142" s="782"/>
      <c r="AX142" s="782"/>
      <c r="AY142" s="881"/>
      <c r="AZ142" s="13"/>
      <c r="BA142" s="492">
        <f t="shared" si="65"/>
        <v>0</v>
      </c>
      <c r="BB142" s="492">
        <f t="shared" si="66"/>
        <v>2</v>
      </c>
      <c r="BC142" s="492" t="str">
        <f t="shared" si="61"/>
        <v/>
      </c>
      <c r="BD142" s="492" t="str">
        <f t="shared" si="62"/>
        <v xml:space="preserve"> </v>
      </c>
      <c r="BE142" s="484"/>
      <c r="BF142" s="492">
        <f>ROUND(AN142*'O3'!BE142,2)</f>
        <v>0</v>
      </c>
      <c r="BG142" s="492">
        <f>ROUND(AT142*'O3'!BE142,2)</f>
        <v>0</v>
      </c>
      <c r="BH142" s="484">
        <f t="shared" si="63"/>
        <v>0</v>
      </c>
      <c r="BI142" s="484">
        <f>BM142-IF('O3'!BS142&lt;&gt;0,IF('O3'!BS142="C",BA142,0),ROUND(BA142*$BM$11,2))</f>
        <v>0</v>
      </c>
      <c r="BJ142" s="484">
        <f>BN142-IF('O3'!BS142="CF",BA142,0)</f>
        <v>0</v>
      </c>
      <c r="BK142" s="484">
        <f>BO142-IF('O3'!BS142="F",BA142,0)</f>
        <v>0</v>
      </c>
      <c r="BL142" s="484">
        <f t="shared" si="67"/>
        <v>0</v>
      </c>
      <c r="BM142" s="484">
        <f>IF('O3'!BS142&lt;&gt;0,IF('O3'!BS142="C",BG142,0),ROUND(BG142*$BM$11,2))</f>
        <v>0</v>
      </c>
      <c r="BN142" s="484">
        <f>IF('O3'!BS142="CF",BG142,0)</f>
        <v>0</v>
      </c>
      <c r="BO142" s="484">
        <f>IF('O3'!BS142="F",BG142,0)</f>
        <v>0</v>
      </c>
      <c r="BP142" s="572">
        <v>131</v>
      </c>
      <c r="BQ142" s="573"/>
      <c r="BR142" s="560">
        <v>0</v>
      </c>
      <c r="BS142" s="561">
        <f t="shared" si="64"/>
        <v>0</v>
      </c>
      <c r="BT142" s="561">
        <f t="shared" si="112"/>
        <v>0</v>
      </c>
      <c r="BU142" s="561">
        <f t="shared" si="112"/>
        <v>0</v>
      </c>
      <c r="BV142" s="561">
        <f t="shared" si="112"/>
        <v>0</v>
      </c>
      <c r="BW142" s="561">
        <f t="shared" si="112"/>
        <v>0</v>
      </c>
      <c r="BX142" s="561">
        <f t="shared" si="112"/>
        <v>0</v>
      </c>
      <c r="BY142" s="561">
        <f t="shared" si="112"/>
        <v>0</v>
      </c>
      <c r="BZ142" s="561">
        <f t="shared" si="112"/>
        <v>0</v>
      </c>
      <c r="CA142" s="561">
        <f t="shared" si="112"/>
        <v>0</v>
      </c>
      <c r="CB142" s="561">
        <f t="shared" si="112"/>
        <v>0</v>
      </c>
      <c r="CC142" s="561">
        <f t="shared" si="112"/>
        <v>0</v>
      </c>
      <c r="CD142" s="561">
        <f t="shared" si="112"/>
        <v>0</v>
      </c>
      <c r="CE142" s="561">
        <f t="shared" si="112"/>
        <v>0</v>
      </c>
      <c r="CF142" s="561">
        <f t="shared" si="112"/>
        <v>0</v>
      </c>
      <c r="CG142" s="561">
        <f t="shared" si="112"/>
        <v>0</v>
      </c>
      <c r="CH142" s="561">
        <f t="shared" si="112"/>
        <v>0</v>
      </c>
      <c r="CI142" s="561">
        <f t="shared" si="112"/>
        <v>0</v>
      </c>
      <c r="CJ142" s="561">
        <f t="shared" si="112"/>
        <v>0</v>
      </c>
      <c r="CK142" s="561">
        <f t="shared" si="112"/>
        <v>0</v>
      </c>
      <c r="CL142" s="561">
        <f t="shared" si="112"/>
        <v>0</v>
      </c>
      <c r="CM142" s="561">
        <f t="shared" si="112"/>
        <v>0</v>
      </c>
      <c r="CN142" s="561">
        <f t="shared" si="112"/>
        <v>0</v>
      </c>
      <c r="CO142" s="561">
        <f t="shared" si="112"/>
        <v>0</v>
      </c>
      <c r="CP142" s="561">
        <f t="shared" si="112"/>
        <v>0</v>
      </c>
      <c r="CQ142" s="561">
        <f t="shared" si="112"/>
        <v>0</v>
      </c>
      <c r="CR142" s="561">
        <f t="shared" si="112"/>
        <v>0</v>
      </c>
      <c r="CS142" s="561">
        <f t="shared" si="112"/>
        <v>0</v>
      </c>
      <c r="CT142" s="561">
        <f t="shared" si="112"/>
        <v>0</v>
      </c>
      <c r="CU142" s="561">
        <f t="shared" si="112"/>
        <v>0</v>
      </c>
      <c r="CV142" s="561">
        <f t="shared" si="112"/>
        <v>0</v>
      </c>
      <c r="CW142" s="561">
        <f t="shared" si="112"/>
        <v>0</v>
      </c>
      <c r="CX142" s="561">
        <f t="shared" si="112"/>
        <v>0</v>
      </c>
      <c r="CY142" s="561">
        <f t="shared" si="112"/>
        <v>0</v>
      </c>
      <c r="CZ142" s="561">
        <f t="shared" si="112"/>
        <v>0</v>
      </c>
      <c r="DA142" s="561">
        <f t="shared" si="112"/>
        <v>0</v>
      </c>
      <c r="DC142" s="562">
        <f t="shared" si="69"/>
        <v>0</v>
      </c>
      <c r="DD142" s="562">
        <f t="shared" si="96"/>
        <v>0</v>
      </c>
      <c r="DE142" s="562">
        <f t="shared" si="97"/>
        <v>0</v>
      </c>
      <c r="DF142" s="562">
        <f t="shared" si="98"/>
        <v>0</v>
      </c>
      <c r="DG142" s="562">
        <f t="shared" si="99"/>
        <v>0</v>
      </c>
      <c r="DH142" s="562">
        <f t="shared" si="100"/>
        <v>0</v>
      </c>
      <c r="DI142" s="562">
        <f t="shared" si="101"/>
        <v>0</v>
      </c>
      <c r="DJ142" s="562">
        <f t="shared" si="102"/>
        <v>0</v>
      </c>
      <c r="DK142" s="562">
        <f t="shared" si="103"/>
        <v>0</v>
      </c>
      <c r="DL142" s="562">
        <f t="shared" si="104"/>
        <v>0</v>
      </c>
      <c r="DM142" s="562">
        <f t="shared" si="105"/>
        <v>0</v>
      </c>
      <c r="DN142" s="562">
        <f t="shared" si="71"/>
        <v>0</v>
      </c>
      <c r="DO142" s="562">
        <f t="shared" si="72"/>
        <v>0</v>
      </c>
      <c r="DP142" s="562">
        <f t="shared" si="73"/>
        <v>0</v>
      </c>
      <c r="DQ142" s="562">
        <f t="shared" si="74"/>
        <v>0</v>
      </c>
      <c r="DR142" s="562">
        <f t="shared" si="75"/>
        <v>0</v>
      </c>
      <c r="DS142" s="562">
        <f t="shared" si="76"/>
        <v>0</v>
      </c>
      <c r="DT142" s="562">
        <f t="shared" si="77"/>
        <v>0</v>
      </c>
      <c r="DU142" s="562">
        <f t="shared" si="78"/>
        <v>0</v>
      </c>
      <c r="DV142" s="562">
        <f t="shared" si="79"/>
        <v>0</v>
      </c>
      <c r="DW142" s="562">
        <f t="shared" si="80"/>
        <v>0</v>
      </c>
      <c r="DX142" s="562">
        <f t="shared" si="81"/>
        <v>0</v>
      </c>
      <c r="DY142" s="562">
        <f t="shared" si="82"/>
        <v>0</v>
      </c>
      <c r="DZ142" s="562">
        <f t="shared" si="83"/>
        <v>0</v>
      </c>
      <c r="EA142" s="562">
        <f t="shared" si="84"/>
        <v>0</v>
      </c>
      <c r="EB142" s="562">
        <f t="shared" si="85"/>
        <v>0</v>
      </c>
      <c r="EC142" s="562">
        <f t="shared" si="86"/>
        <v>0</v>
      </c>
      <c r="ED142" s="562">
        <f t="shared" si="87"/>
        <v>0</v>
      </c>
      <c r="EE142" s="562">
        <f t="shared" si="88"/>
        <v>0</v>
      </c>
      <c r="EF142" s="562">
        <f t="shared" si="89"/>
        <v>0</v>
      </c>
      <c r="EG142" s="562">
        <f t="shared" si="90"/>
        <v>0</v>
      </c>
      <c r="EH142" s="562">
        <f t="shared" si="91"/>
        <v>0</v>
      </c>
      <c r="EI142" s="562">
        <f t="shared" si="92"/>
        <v>0</v>
      </c>
      <c r="EJ142" s="562">
        <f t="shared" si="93"/>
        <v>0</v>
      </c>
      <c r="EK142" s="562">
        <f t="shared" si="94"/>
        <v>0</v>
      </c>
      <c r="EL142" s="562">
        <f t="shared" si="95"/>
        <v>0</v>
      </c>
    </row>
    <row r="143" spans="2:142" ht="9.9499999999999993" customHeight="1">
      <c r="B143" s="750">
        <f>'O3'!B143</f>
        <v>0</v>
      </c>
      <c r="C143" s="751"/>
      <c r="D143" s="751"/>
      <c r="E143" s="751"/>
      <c r="F143" s="751"/>
      <c r="G143" s="872">
        <f>'O3'!G143</f>
        <v>0</v>
      </c>
      <c r="H143" s="872"/>
      <c r="I143" s="872"/>
      <c r="J143" s="872"/>
      <c r="K143" s="872"/>
      <c r="L143" s="872"/>
      <c r="M143" s="872"/>
      <c r="N143" s="872"/>
      <c r="O143" s="872"/>
      <c r="P143" s="872"/>
      <c r="Q143" s="872"/>
      <c r="R143" s="872"/>
      <c r="S143" s="872"/>
      <c r="T143" s="872"/>
      <c r="U143" s="872"/>
      <c r="V143" s="872"/>
      <c r="W143" s="872"/>
      <c r="X143" s="872"/>
      <c r="Y143" s="872"/>
      <c r="Z143" s="872"/>
      <c r="AA143" s="872"/>
      <c r="AB143" s="872"/>
      <c r="AC143" s="755">
        <f>'O3'!AC143</f>
        <v>0</v>
      </c>
      <c r="AD143" s="755"/>
      <c r="AE143" s="755"/>
      <c r="AF143" s="755"/>
      <c r="AG143" s="755"/>
      <c r="AH143" s="895">
        <f>'O3'!AZ143</f>
        <v>0</v>
      </c>
      <c r="AI143" s="895"/>
      <c r="AJ143" s="895"/>
      <c r="AK143" s="895"/>
      <c r="AL143" s="895"/>
      <c r="AM143" s="895"/>
      <c r="AN143" s="782">
        <f t="shared" ref="AN143:AN206" si="113">AT143-HLOOKUP($AC$5-1,$DB$12:$EL$318,BP143)</f>
        <v>0</v>
      </c>
      <c r="AO143" s="782"/>
      <c r="AP143" s="782"/>
      <c r="AQ143" s="782"/>
      <c r="AR143" s="782"/>
      <c r="AS143" s="782"/>
      <c r="AT143" s="782">
        <f t="shared" ref="AT143:AT206" si="114">HLOOKUP($AC$5,$DC$12:$EL$318,BP143)</f>
        <v>0</v>
      </c>
      <c r="AU143" s="782"/>
      <c r="AV143" s="782"/>
      <c r="AW143" s="782"/>
      <c r="AX143" s="782"/>
      <c r="AY143" s="881"/>
      <c r="AZ143" s="13"/>
      <c r="BA143" s="492">
        <f t="shared" si="65"/>
        <v>0</v>
      </c>
      <c r="BB143" s="492">
        <f t="shared" si="66"/>
        <v>2</v>
      </c>
      <c r="BC143" s="492" t="str">
        <f t="shared" ref="BC143:BC206" si="115">IF(BC144=1,1,IF(B143&lt;&gt;0,1,IF(G143&lt;&gt;0,1,IF(AC143&lt;&gt;0,1,IF(AH143&lt;&gt;0,1,"")))))</f>
        <v/>
      </c>
      <c r="BD143" s="492" t="str">
        <f t="shared" ref="BD143:BD206" si="116">IF(BB143=0," ",IF(BB143&lt;&gt;BB142,BB143," "))</f>
        <v xml:space="preserve"> </v>
      </c>
      <c r="BE143" s="484"/>
      <c r="BF143" s="492">
        <f>ROUND(AN143*'O3'!BE143,2)</f>
        <v>0</v>
      </c>
      <c r="BG143" s="492">
        <f>ROUND(AT143*'O3'!BE143,2)</f>
        <v>0</v>
      </c>
      <c r="BH143" s="484">
        <f t="shared" ref="BH143:BH206" si="117">BG143-BA143-BI143-BJ143-BK143</f>
        <v>0</v>
      </c>
      <c r="BI143" s="484">
        <f>BM143-IF('O3'!BS143&lt;&gt;0,IF('O3'!BS143="C",BA143,0),ROUND(BA143*$BM$11,2))</f>
        <v>0</v>
      </c>
      <c r="BJ143" s="484">
        <f>BN143-IF('O3'!BS143="CF",BA143,0)</f>
        <v>0</v>
      </c>
      <c r="BK143" s="484">
        <f>BO143-IF('O3'!BS143="F",BA143,0)</f>
        <v>0</v>
      </c>
      <c r="BL143" s="484">
        <f t="shared" si="67"/>
        <v>0</v>
      </c>
      <c r="BM143" s="484">
        <f>IF('O3'!BS143&lt;&gt;0,IF('O3'!BS143="C",BG143,0),ROUND(BG143*$BM$11,2))</f>
        <v>0</v>
      </c>
      <c r="BN143" s="484">
        <f>IF('O3'!BS143="CF",BG143,0)</f>
        <v>0</v>
      </c>
      <c r="BO143" s="484">
        <f>IF('O3'!BS143="F",BG143,0)</f>
        <v>0</v>
      </c>
      <c r="BP143" s="571">
        <v>132</v>
      </c>
      <c r="BQ143" s="573"/>
      <c r="BR143" s="560">
        <v>0</v>
      </c>
      <c r="BS143" s="561">
        <f t="shared" ref="BS143:BS206" si="118">BR143</f>
        <v>0</v>
      </c>
      <c r="BT143" s="561">
        <f t="shared" si="112"/>
        <v>0</v>
      </c>
      <c r="BU143" s="561">
        <f t="shared" si="112"/>
        <v>0</v>
      </c>
      <c r="BV143" s="561">
        <f t="shared" si="112"/>
        <v>0</v>
      </c>
      <c r="BW143" s="561">
        <f t="shared" si="112"/>
        <v>0</v>
      </c>
      <c r="BX143" s="561">
        <f t="shared" si="112"/>
        <v>0</v>
      </c>
      <c r="BY143" s="561">
        <f t="shared" si="112"/>
        <v>0</v>
      </c>
      <c r="BZ143" s="561">
        <f t="shared" si="112"/>
        <v>0</v>
      </c>
      <c r="CA143" s="561">
        <f t="shared" si="112"/>
        <v>0</v>
      </c>
      <c r="CB143" s="561">
        <f t="shared" si="112"/>
        <v>0</v>
      </c>
      <c r="CC143" s="561">
        <f t="shared" si="112"/>
        <v>0</v>
      </c>
      <c r="CD143" s="561">
        <f t="shared" si="112"/>
        <v>0</v>
      </c>
      <c r="CE143" s="561">
        <f t="shared" si="112"/>
        <v>0</v>
      </c>
      <c r="CF143" s="561">
        <f t="shared" si="112"/>
        <v>0</v>
      </c>
      <c r="CG143" s="561">
        <f t="shared" ref="CG143:DA144" si="119">CF143</f>
        <v>0</v>
      </c>
      <c r="CH143" s="561">
        <f t="shared" si="119"/>
        <v>0</v>
      </c>
      <c r="CI143" s="561">
        <f t="shared" si="119"/>
        <v>0</v>
      </c>
      <c r="CJ143" s="561">
        <f t="shared" si="119"/>
        <v>0</v>
      </c>
      <c r="CK143" s="561">
        <f t="shared" si="119"/>
        <v>0</v>
      </c>
      <c r="CL143" s="561">
        <f t="shared" si="119"/>
        <v>0</v>
      </c>
      <c r="CM143" s="561">
        <f t="shared" si="119"/>
        <v>0</v>
      </c>
      <c r="CN143" s="561">
        <f t="shared" si="119"/>
        <v>0</v>
      </c>
      <c r="CO143" s="561">
        <f t="shared" si="119"/>
        <v>0</v>
      </c>
      <c r="CP143" s="561">
        <f t="shared" si="119"/>
        <v>0</v>
      </c>
      <c r="CQ143" s="561">
        <f t="shared" si="119"/>
        <v>0</v>
      </c>
      <c r="CR143" s="561">
        <f t="shared" si="119"/>
        <v>0</v>
      </c>
      <c r="CS143" s="561">
        <f t="shared" si="119"/>
        <v>0</v>
      </c>
      <c r="CT143" s="561">
        <f t="shared" si="119"/>
        <v>0</v>
      </c>
      <c r="CU143" s="561">
        <f t="shared" si="119"/>
        <v>0</v>
      </c>
      <c r="CV143" s="561">
        <f t="shared" si="119"/>
        <v>0</v>
      </c>
      <c r="CW143" s="561">
        <f t="shared" si="119"/>
        <v>0</v>
      </c>
      <c r="CX143" s="561">
        <f t="shared" si="119"/>
        <v>0</v>
      </c>
      <c r="CY143" s="561">
        <f t="shared" si="119"/>
        <v>0</v>
      </c>
      <c r="CZ143" s="561">
        <f t="shared" si="119"/>
        <v>0</v>
      </c>
      <c r="DA143" s="561">
        <f t="shared" si="119"/>
        <v>0</v>
      </c>
      <c r="DC143" s="562">
        <f t="shared" si="69"/>
        <v>0</v>
      </c>
      <c r="DD143" s="562">
        <f t="shared" si="96"/>
        <v>0</v>
      </c>
      <c r="DE143" s="562">
        <f t="shared" si="97"/>
        <v>0</v>
      </c>
      <c r="DF143" s="562">
        <f t="shared" si="98"/>
        <v>0</v>
      </c>
      <c r="DG143" s="562">
        <f t="shared" si="99"/>
        <v>0</v>
      </c>
      <c r="DH143" s="562">
        <f t="shared" si="100"/>
        <v>0</v>
      </c>
      <c r="DI143" s="562">
        <f t="shared" si="101"/>
        <v>0</v>
      </c>
      <c r="DJ143" s="562">
        <f t="shared" si="102"/>
        <v>0</v>
      </c>
      <c r="DK143" s="562">
        <f t="shared" si="103"/>
        <v>0</v>
      </c>
      <c r="DL143" s="562">
        <f t="shared" si="104"/>
        <v>0</v>
      </c>
      <c r="DM143" s="562">
        <f t="shared" si="105"/>
        <v>0</v>
      </c>
      <c r="DN143" s="562">
        <f t="shared" si="71"/>
        <v>0</v>
      </c>
      <c r="DO143" s="562">
        <f t="shared" si="72"/>
        <v>0</v>
      </c>
      <c r="DP143" s="562">
        <f t="shared" si="73"/>
        <v>0</v>
      </c>
      <c r="DQ143" s="562">
        <f t="shared" si="74"/>
        <v>0</v>
      </c>
      <c r="DR143" s="562">
        <f t="shared" si="75"/>
        <v>0</v>
      </c>
      <c r="DS143" s="562">
        <f t="shared" si="76"/>
        <v>0</v>
      </c>
      <c r="DT143" s="562">
        <f t="shared" si="77"/>
        <v>0</v>
      </c>
      <c r="DU143" s="562">
        <f t="shared" si="78"/>
        <v>0</v>
      </c>
      <c r="DV143" s="562">
        <f t="shared" si="79"/>
        <v>0</v>
      </c>
      <c r="DW143" s="562">
        <f t="shared" si="80"/>
        <v>0</v>
      </c>
      <c r="DX143" s="562">
        <f t="shared" si="81"/>
        <v>0</v>
      </c>
      <c r="DY143" s="562">
        <f t="shared" si="82"/>
        <v>0</v>
      </c>
      <c r="DZ143" s="562">
        <f t="shared" si="83"/>
        <v>0</v>
      </c>
      <c r="EA143" s="562">
        <f t="shared" si="84"/>
        <v>0</v>
      </c>
      <c r="EB143" s="562">
        <f t="shared" si="85"/>
        <v>0</v>
      </c>
      <c r="EC143" s="562">
        <f t="shared" si="86"/>
        <v>0</v>
      </c>
      <c r="ED143" s="562">
        <f t="shared" si="87"/>
        <v>0</v>
      </c>
      <c r="EE143" s="562">
        <f t="shared" si="88"/>
        <v>0</v>
      </c>
      <c r="EF143" s="562">
        <f t="shared" si="89"/>
        <v>0</v>
      </c>
      <c r="EG143" s="562">
        <f t="shared" si="90"/>
        <v>0</v>
      </c>
      <c r="EH143" s="562">
        <f t="shared" si="91"/>
        <v>0</v>
      </c>
      <c r="EI143" s="562">
        <f t="shared" si="92"/>
        <v>0</v>
      </c>
      <c r="EJ143" s="562">
        <f t="shared" si="93"/>
        <v>0</v>
      </c>
      <c r="EK143" s="562">
        <f t="shared" si="94"/>
        <v>0</v>
      </c>
      <c r="EL143" s="562">
        <f t="shared" si="95"/>
        <v>0</v>
      </c>
    </row>
    <row r="144" spans="2:142" ht="9.9499999999999993" customHeight="1">
      <c r="B144" s="750">
        <f>'O3'!B144</f>
        <v>0</v>
      </c>
      <c r="C144" s="751"/>
      <c r="D144" s="751"/>
      <c r="E144" s="751"/>
      <c r="F144" s="751"/>
      <c r="G144" s="872">
        <f>'O3'!G144</f>
        <v>0</v>
      </c>
      <c r="H144" s="872"/>
      <c r="I144" s="872"/>
      <c r="J144" s="872"/>
      <c r="K144" s="872"/>
      <c r="L144" s="872"/>
      <c r="M144" s="872"/>
      <c r="N144" s="872"/>
      <c r="O144" s="872"/>
      <c r="P144" s="872"/>
      <c r="Q144" s="872"/>
      <c r="R144" s="872"/>
      <c r="S144" s="872"/>
      <c r="T144" s="872"/>
      <c r="U144" s="872"/>
      <c r="V144" s="872"/>
      <c r="W144" s="872"/>
      <c r="X144" s="872"/>
      <c r="Y144" s="872"/>
      <c r="Z144" s="872"/>
      <c r="AA144" s="872"/>
      <c r="AB144" s="872"/>
      <c r="AC144" s="755">
        <f>'O3'!AC144</f>
        <v>0</v>
      </c>
      <c r="AD144" s="755"/>
      <c r="AE144" s="755"/>
      <c r="AF144" s="755"/>
      <c r="AG144" s="755"/>
      <c r="AH144" s="895">
        <f>'O3'!AZ144</f>
        <v>0</v>
      </c>
      <c r="AI144" s="895"/>
      <c r="AJ144" s="895"/>
      <c r="AK144" s="895"/>
      <c r="AL144" s="895"/>
      <c r="AM144" s="895"/>
      <c r="AN144" s="782">
        <f t="shared" si="113"/>
        <v>0</v>
      </c>
      <c r="AO144" s="782"/>
      <c r="AP144" s="782"/>
      <c r="AQ144" s="782"/>
      <c r="AR144" s="782"/>
      <c r="AS144" s="782"/>
      <c r="AT144" s="782">
        <f t="shared" si="114"/>
        <v>0</v>
      </c>
      <c r="AU144" s="782"/>
      <c r="AV144" s="782"/>
      <c r="AW144" s="782"/>
      <c r="AX144" s="782"/>
      <c r="AY144" s="881"/>
      <c r="AZ144" s="13"/>
      <c r="BA144" s="492">
        <f t="shared" ref="BA144:BA207" si="120">BG144-BF144</f>
        <v>0</v>
      </c>
      <c r="BB144" s="492">
        <f t="shared" ref="BB144:BB207" si="121">IF(B144=0,BB143,IF(ISNONTEXT(B144)=TRUE,INT(B144),INT(LEFT(B144,FIND(".",B144)-1))))</f>
        <v>2</v>
      </c>
      <c r="BC144" s="492" t="str">
        <f t="shared" si="115"/>
        <v/>
      </c>
      <c r="BD144" s="492" t="str">
        <f t="shared" si="116"/>
        <v xml:space="preserve"> </v>
      </c>
      <c r="BE144" s="484"/>
      <c r="BF144" s="492">
        <f>ROUND(AN144*'O3'!BE144,2)</f>
        <v>0</v>
      </c>
      <c r="BG144" s="492">
        <f>ROUND(AT144*'O3'!BE144,2)</f>
        <v>0</v>
      </c>
      <c r="BH144" s="484">
        <f t="shared" si="117"/>
        <v>0</v>
      </c>
      <c r="BI144" s="484">
        <f>BM144-IF('O3'!BS144&lt;&gt;0,IF('O3'!BS144="C",BA144,0),ROUND(BA144*$BM$11,2))</f>
        <v>0</v>
      </c>
      <c r="BJ144" s="484">
        <f>BN144-IF('O3'!BS144="CF",BA144,0)</f>
        <v>0</v>
      </c>
      <c r="BK144" s="484">
        <f>BO144-IF('O3'!BS144="F",BA144,0)</f>
        <v>0</v>
      </c>
      <c r="BL144" s="484">
        <f t="shared" ref="BL144:BL207" si="122">BG144-BM144-BN144-BO144</f>
        <v>0</v>
      </c>
      <c r="BM144" s="484">
        <f>IF('O3'!BS144&lt;&gt;0,IF('O3'!BS144="C",BG144,0),ROUND(BG144*$BM$11,2))</f>
        <v>0</v>
      </c>
      <c r="BN144" s="484">
        <f>IF('O3'!BS144="CF",BG144,0)</f>
        <v>0</v>
      </c>
      <c r="BO144" s="484">
        <f>IF('O3'!BS144="F",BG144,0)</f>
        <v>0</v>
      </c>
      <c r="BP144" s="572">
        <v>133</v>
      </c>
      <c r="BQ144" s="573"/>
      <c r="BR144" s="560">
        <v>0</v>
      </c>
      <c r="BS144" s="561">
        <f t="shared" si="118"/>
        <v>0</v>
      </c>
      <c r="BT144" s="561">
        <f t="shared" ref="BT144:CH144" si="123">BS144</f>
        <v>0</v>
      </c>
      <c r="BU144" s="561">
        <f t="shared" si="123"/>
        <v>0</v>
      </c>
      <c r="BV144" s="561">
        <f t="shared" si="123"/>
        <v>0</v>
      </c>
      <c r="BW144" s="561">
        <f t="shared" si="123"/>
        <v>0</v>
      </c>
      <c r="BX144" s="561">
        <f t="shared" si="123"/>
        <v>0</v>
      </c>
      <c r="BY144" s="561">
        <f t="shared" si="123"/>
        <v>0</v>
      </c>
      <c r="BZ144" s="561">
        <f t="shared" si="123"/>
        <v>0</v>
      </c>
      <c r="CA144" s="561">
        <f t="shared" si="123"/>
        <v>0</v>
      </c>
      <c r="CB144" s="561">
        <f t="shared" si="123"/>
        <v>0</v>
      </c>
      <c r="CC144" s="561">
        <f t="shared" si="123"/>
        <v>0</v>
      </c>
      <c r="CD144" s="561">
        <f t="shared" si="123"/>
        <v>0</v>
      </c>
      <c r="CE144" s="561">
        <f t="shared" si="123"/>
        <v>0</v>
      </c>
      <c r="CF144" s="561">
        <f t="shared" si="123"/>
        <v>0</v>
      </c>
      <c r="CG144" s="561">
        <f t="shared" si="123"/>
        <v>0</v>
      </c>
      <c r="CH144" s="561">
        <f t="shared" si="123"/>
        <v>0</v>
      </c>
      <c r="CI144" s="561">
        <f t="shared" si="119"/>
        <v>0</v>
      </c>
      <c r="CJ144" s="561">
        <f t="shared" si="119"/>
        <v>0</v>
      </c>
      <c r="CK144" s="561">
        <f t="shared" si="119"/>
        <v>0</v>
      </c>
      <c r="CL144" s="561">
        <f t="shared" si="119"/>
        <v>0</v>
      </c>
      <c r="CM144" s="561">
        <f t="shared" si="119"/>
        <v>0</v>
      </c>
      <c r="CN144" s="561">
        <f t="shared" si="119"/>
        <v>0</v>
      </c>
      <c r="CO144" s="561">
        <f t="shared" si="119"/>
        <v>0</v>
      </c>
      <c r="CP144" s="561">
        <f t="shared" si="119"/>
        <v>0</v>
      </c>
      <c r="CQ144" s="561">
        <f t="shared" si="119"/>
        <v>0</v>
      </c>
      <c r="CR144" s="561">
        <f t="shared" si="119"/>
        <v>0</v>
      </c>
      <c r="CS144" s="561">
        <f t="shared" si="119"/>
        <v>0</v>
      </c>
      <c r="CT144" s="561">
        <f t="shared" si="119"/>
        <v>0</v>
      </c>
      <c r="CU144" s="561">
        <f t="shared" si="119"/>
        <v>0</v>
      </c>
      <c r="CV144" s="561">
        <f t="shared" si="119"/>
        <v>0</v>
      </c>
      <c r="CW144" s="561">
        <f t="shared" si="119"/>
        <v>0</v>
      </c>
      <c r="CX144" s="561">
        <f t="shared" si="119"/>
        <v>0</v>
      </c>
      <c r="CY144" s="561">
        <f t="shared" si="119"/>
        <v>0</v>
      </c>
      <c r="CZ144" s="561">
        <f t="shared" si="119"/>
        <v>0</v>
      </c>
      <c r="DA144" s="561">
        <f t="shared" si="119"/>
        <v>0</v>
      </c>
      <c r="DC144" s="562">
        <f t="shared" ref="DC144:DC207" si="124">BR144</f>
        <v>0</v>
      </c>
      <c r="DD144" s="562">
        <f t="shared" si="96"/>
        <v>0</v>
      </c>
      <c r="DE144" s="562">
        <f t="shared" si="97"/>
        <v>0</v>
      </c>
      <c r="DF144" s="562">
        <f t="shared" si="98"/>
        <v>0</v>
      </c>
      <c r="DG144" s="562">
        <f t="shared" si="99"/>
        <v>0</v>
      </c>
      <c r="DH144" s="562">
        <f t="shared" si="100"/>
        <v>0</v>
      </c>
      <c r="DI144" s="562">
        <f t="shared" si="101"/>
        <v>0</v>
      </c>
      <c r="DJ144" s="562">
        <f t="shared" si="102"/>
        <v>0</v>
      </c>
      <c r="DK144" s="562">
        <f t="shared" si="103"/>
        <v>0</v>
      </c>
      <c r="DL144" s="562">
        <f t="shared" si="104"/>
        <v>0</v>
      </c>
      <c r="DM144" s="562">
        <f t="shared" si="105"/>
        <v>0</v>
      </c>
      <c r="DN144" s="562">
        <f t="shared" si="71"/>
        <v>0</v>
      </c>
      <c r="DO144" s="562">
        <f t="shared" si="72"/>
        <v>0</v>
      </c>
      <c r="DP144" s="562">
        <f t="shared" si="73"/>
        <v>0</v>
      </c>
      <c r="DQ144" s="562">
        <f t="shared" si="74"/>
        <v>0</v>
      </c>
      <c r="DR144" s="562">
        <f t="shared" si="75"/>
        <v>0</v>
      </c>
      <c r="DS144" s="562">
        <f t="shared" si="76"/>
        <v>0</v>
      </c>
      <c r="DT144" s="562">
        <f t="shared" si="77"/>
        <v>0</v>
      </c>
      <c r="DU144" s="562">
        <f t="shared" si="78"/>
        <v>0</v>
      </c>
      <c r="DV144" s="562">
        <f t="shared" si="79"/>
        <v>0</v>
      </c>
      <c r="DW144" s="562">
        <f t="shared" si="80"/>
        <v>0</v>
      </c>
      <c r="DX144" s="562">
        <f t="shared" si="81"/>
        <v>0</v>
      </c>
      <c r="DY144" s="562">
        <f t="shared" si="82"/>
        <v>0</v>
      </c>
      <c r="DZ144" s="562">
        <f t="shared" si="83"/>
        <v>0</v>
      </c>
      <c r="EA144" s="562">
        <f t="shared" si="84"/>
        <v>0</v>
      </c>
      <c r="EB144" s="562">
        <f t="shared" si="85"/>
        <v>0</v>
      </c>
      <c r="EC144" s="562">
        <f t="shared" si="86"/>
        <v>0</v>
      </c>
      <c r="ED144" s="562">
        <f t="shared" si="87"/>
        <v>0</v>
      </c>
      <c r="EE144" s="562">
        <f t="shared" si="88"/>
        <v>0</v>
      </c>
      <c r="EF144" s="562">
        <f t="shared" si="89"/>
        <v>0</v>
      </c>
      <c r="EG144" s="562">
        <f t="shared" si="90"/>
        <v>0</v>
      </c>
      <c r="EH144" s="562">
        <f t="shared" si="91"/>
        <v>0</v>
      </c>
      <c r="EI144" s="562">
        <f t="shared" si="92"/>
        <v>0</v>
      </c>
      <c r="EJ144" s="562">
        <f t="shared" si="93"/>
        <v>0</v>
      </c>
      <c r="EK144" s="562">
        <f t="shared" si="94"/>
        <v>0</v>
      </c>
      <c r="EL144" s="562">
        <f t="shared" si="95"/>
        <v>0</v>
      </c>
    </row>
    <row r="145" spans="2:142" ht="9.9499999999999993" customHeight="1">
      <c r="B145" s="750">
        <f>'O3'!B145</f>
        <v>0</v>
      </c>
      <c r="C145" s="751"/>
      <c r="D145" s="751"/>
      <c r="E145" s="751"/>
      <c r="F145" s="751"/>
      <c r="G145" s="872">
        <f>'O3'!G145</f>
        <v>0</v>
      </c>
      <c r="H145" s="872"/>
      <c r="I145" s="872"/>
      <c r="J145" s="872"/>
      <c r="K145" s="872"/>
      <c r="L145" s="872"/>
      <c r="M145" s="872"/>
      <c r="N145" s="872"/>
      <c r="O145" s="872"/>
      <c r="P145" s="872"/>
      <c r="Q145" s="872"/>
      <c r="R145" s="872"/>
      <c r="S145" s="872"/>
      <c r="T145" s="872"/>
      <c r="U145" s="872"/>
      <c r="V145" s="872"/>
      <c r="W145" s="872"/>
      <c r="X145" s="872"/>
      <c r="Y145" s="872"/>
      <c r="Z145" s="872"/>
      <c r="AA145" s="872"/>
      <c r="AB145" s="872"/>
      <c r="AC145" s="755">
        <f>'O3'!AC145</f>
        <v>0</v>
      </c>
      <c r="AD145" s="755"/>
      <c r="AE145" s="755"/>
      <c r="AF145" s="755"/>
      <c r="AG145" s="755"/>
      <c r="AH145" s="895">
        <f>'O3'!AZ145</f>
        <v>0</v>
      </c>
      <c r="AI145" s="895"/>
      <c r="AJ145" s="895"/>
      <c r="AK145" s="895"/>
      <c r="AL145" s="895"/>
      <c r="AM145" s="895"/>
      <c r="AN145" s="782">
        <f t="shared" si="113"/>
        <v>0</v>
      </c>
      <c r="AO145" s="782"/>
      <c r="AP145" s="782"/>
      <c r="AQ145" s="782"/>
      <c r="AR145" s="782"/>
      <c r="AS145" s="782"/>
      <c r="AT145" s="782">
        <f t="shared" si="114"/>
        <v>0</v>
      </c>
      <c r="AU145" s="782"/>
      <c r="AV145" s="782"/>
      <c r="AW145" s="782"/>
      <c r="AX145" s="782"/>
      <c r="AY145" s="881"/>
      <c r="AZ145" s="13"/>
      <c r="BA145" s="492">
        <f t="shared" si="120"/>
        <v>0</v>
      </c>
      <c r="BB145" s="492">
        <f t="shared" si="121"/>
        <v>2</v>
      </c>
      <c r="BC145" s="492" t="str">
        <f t="shared" si="115"/>
        <v/>
      </c>
      <c r="BD145" s="492" t="str">
        <f t="shared" si="116"/>
        <v xml:space="preserve"> </v>
      </c>
      <c r="BE145" s="484"/>
      <c r="BF145" s="492">
        <f>ROUND(AN145*'O3'!BE145,2)</f>
        <v>0</v>
      </c>
      <c r="BG145" s="492">
        <f>ROUND(AT145*'O3'!BE145,2)</f>
        <v>0</v>
      </c>
      <c r="BH145" s="484">
        <f t="shared" si="117"/>
        <v>0</v>
      </c>
      <c r="BI145" s="484">
        <f>BM145-IF('O3'!BS145&lt;&gt;0,IF('O3'!BS145="C",BA145,0),ROUND(BA145*$BM$11,2))</f>
        <v>0</v>
      </c>
      <c r="BJ145" s="484">
        <f>BN145-IF('O3'!BS145="CF",BA145,0)</f>
        <v>0</v>
      </c>
      <c r="BK145" s="484">
        <f>BO145-IF('O3'!BS145="F",BA145,0)</f>
        <v>0</v>
      </c>
      <c r="BL145" s="484">
        <f t="shared" si="122"/>
        <v>0</v>
      </c>
      <c r="BM145" s="484">
        <f>IF('O3'!BS145&lt;&gt;0,IF('O3'!BS145="C",BG145,0),ROUND(BG145*$BM$11,2))</f>
        <v>0</v>
      </c>
      <c r="BN145" s="484">
        <f>IF('O3'!BS145="CF",BG145,0)</f>
        <v>0</v>
      </c>
      <c r="BO145" s="484">
        <f>IF('O3'!BS145="F",BG145,0)</f>
        <v>0</v>
      </c>
      <c r="BP145" s="571">
        <v>134</v>
      </c>
      <c r="BQ145" s="573"/>
      <c r="BR145" s="560">
        <v>0</v>
      </c>
      <c r="BS145" s="561">
        <f t="shared" si="118"/>
        <v>0</v>
      </c>
      <c r="BT145" s="561">
        <f t="shared" ref="BT145:DA152" si="125">BS145</f>
        <v>0</v>
      </c>
      <c r="BU145" s="561">
        <f t="shared" si="125"/>
        <v>0</v>
      </c>
      <c r="BV145" s="561">
        <f t="shared" si="125"/>
        <v>0</v>
      </c>
      <c r="BW145" s="561">
        <f t="shared" si="125"/>
        <v>0</v>
      </c>
      <c r="BX145" s="561">
        <f t="shared" si="125"/>
        <v>0</v>
      </c>
      <c r="BY145" s="561">
        <f t="shared" si="125"/>
        <v>0</v>
      </c>
      <c r="BZ145" s="561">
        <f t="shared" si="125"/>
        <v>0</v>
      </c>
      <c r="CA145" s="561">
        <f t="shared" si="125"/>
        <v>0</v>
      </c>
      <c r="CB145" s="561">
        <f t="shared" si="125"/>
        <v>0</v>
      </c>
      <c r="CC145" s="561">
        <f t="shared" si="125"/>
        <v>0</v>
      </c>
      <c r="CD145" s="561">
        <f t="shared" si="125"/>
        <v>0</v>
      </c>
      <c r="CE145" s="561">
        <f t="shared" si="125"/>
        <v>0</v>
      </c>
      <c r="CF145" s="561">
        <f t="shared" si="125"/>
        <v>0</v>
      </c>
      <c r="CG145" s="561">
        <f t="shared" si="125"/>
        <v>0</v>
      </c>
      <c r="CH145" s="561">
        <f t="shared" si="125"/>
        <v>0</v>
      </c>
      <c r="CI145" s="561">
        <f t="shared" si="125"/>
        <v>0</v>
      </c>
      <c r="CJ145" s="561">
        <f t="shared" si="125"/>
        <v>0</v>
      </c>
      <c r="CK145" s="561">
        <f t="shared" si="125"/>
        <v>0</v>
      </c>
      <c r="CL145" s="561">
        <f t="shared" si="125"/>
        <v>0</v>
      </c>
      <c r="CM145" s="561">
        <f t="shared" si="125"/>
        <v>0</v>
      </c>
      <c r="CN145" s="561">
        <f t="shared" si="125"/>
        <v>0</v>
      </c>
      <c r="CO145" s="561">
        <f t="shared" si="125"/>
        <v>0</v>
      </c>
      <c r="CP145" s="561">
        <f t="shared" si="125"/>
        <v>0</v>
      </c>
      <c r="CQ145" s="561">
        <f t="shared" si="125"/>
        <v>0</v>
      </c>
      <c r="CR145" s="561">
        <f t="shared" si="125"/>
        <v>0</v>
      </c>
      <c r="CS145" s="561">
        <f t="shared" si="125"/>
        <v>0</v>
      </c>
      <c r="CT145" s="561">
        <f t="shared" si="125"/>
        <v>0</v>
      </c>
      <c r="CU145" s="561">
        <f t="shared" si="125"/>
        <v>0</v>
      </c>
      <c r="CV145" s="561">
        <f t="shared" si="125"/>
        <v>0</v>
      </c>
      <c r="CW145" s="561">
        <f t="shared" si="125"/>
        <v>0</v>
      </c>
      <c r="CX145" s="561">
        <f t="shared" si="125"/>
        <v>0</v>
      </c>
      <c r="CY145" s="561">
        <f t="shared" si="125"/>
        <v>0</v>
      </c>
      <c r="CZ145" s="561">
        <f t="shared" si="125"/>
        <v>0</v>
      </c>
      <c r="DA145" s="561">
        <f t="shared" si="125"/>
        <v>0</v>
      </c>
      <c r="DC145" s="562">
        <f t="shared" si="124"/>
        <v>0</v>
      </c>
      <c r="DD145" s="562">
        <f t="shared" si="96"/>
        <v>0</v>
      </c>
      <c r="DE145" s="562">
        <f t="shared" si="97"/>
        <v>0</v>
      </c>
      <c r="DF145" s="562">
        <f t="shared" si="98"/>
        <v>0</v>
      </c>
      <c r="DG145" s="562">
        <f t="shared" si="99"/>
        <v>0</v>
      </c>
      <c r="DH145" s="562">
        <f t="shared" si="100"/>
        <v>0</v>
      </c>
      <c r="DI145" s="562">
        <f t="shared" si="101"/>
        <v>0</v>
      </c>
      <c r="DJ145" s="562">
        <f t="shared" si="102"/>
        <v>0</v>
      </c>
      <c r="DK145" s="562">
        <f t="shared" si="103"/>
        <v>0</v>
      </c>
      <c r="DL145" s="562">
        <f t="shared" si="104"/>
        <v>0</v>
      </c>
      <c r="DM145" s="562">
        <f t="shared" si="105"/>
        <v>0</v>
      </c>
      <c r="DN145" s="562">
        <f t="shared" si="71"/>
        <v>0</v>
      </c>
      <c r="DO145" s="562">
        <f t="shared" si="72"/>
        <v>0</v>
      </c>
      <c r="DP145" s="562">
        <f t="shared" si="73"/>
        <v>0</v>
      </c>
      <c r="DQ145" s="562">
        <f t="shared" si="74"/>
        <v>0</v>
      </c>
      <c r="DR145" s="562">
        <f t="shared" si="75"/>
        <v>0</v>
      </c>
      <c r="DS145" s="562">
        <f t="shared" si="76"/>
        <v>0</v>
      </c>
      <c r="DT145" s="562">
        <f t="shared" si="77"/>
        <v>0</v>
      </c>
      <c r="DU145" s="562">
        <f t="shared" si="78"/>
        <v>0</v>
      </c>
      <c r="DV145" s="562">
        <f t="shared" si="79"/>
        <v>0</v>
      </c>
      <c r="DW145" s="562">
        <f t="shared" si="80"/>
        <v>0</v>
      </c>
      <c r="DX145" s="562">
        <f t="shared" si="81"/>
        <v>0</v>
      </c>
      <c r="DY145" s="562">
        <f t="shared" si="82"/>
        <v>0</v>
      </c>
      <c r="DZ145" s="562">
        <f t="shared" si="83"/>
        <v>0</v>
      </c>
      <c r="EA145" s="562">
        <f t="shared" si="84"/>
        <v>0</v>
      </c>
      <c r="EB145" s="562">
        <f t="shared" si="85"/>
        <v>0</v>
      </c>
      <c r="EC145" s="562">
        <f t="shared" si="86"/>
        <v>0</v>
      </c>
      <c r="ED145" s="562">
        <f t="shared" si="87"/>
        <v>0</v>
      </c>
      <c r="EE145" s="562">
        <f t="shared" si="88"/>
        <v>0</v>
      </c>
      <c r="EF145" s="562">
        <f t="shared" si="89"/>
        <v>0</v>
      </c>
      <c r="EG145" s="562">
        <f t="shared" si="90"/>
        <v>0</v>
      </c>
      <c r="EH145" s="562">
        <f t="shared" si="91"/>
        <v>0</v>
      </c>
      <c r="EI145" s="562">
        <f t="shared" si="92"/>
        <v>0</v>
      </c>
      <c r="EJ145" s="562">
        <f t="shared" si="93"/>
        <v>0</v>
      </c>
      <c r="EK145" s="562">
        <f t="shared" si="94"/>
        <v>0</v>
      </c>
      <c r="EL145" s="562">
        <f t="shared" si="95"/>
        <v>0</v>
      </c>
    </row>
    <row r="146" spans="2:142" ht="9.9499999999999993" customHeight="1">
      <c r="B146" s="750">
        <f>'O3'!B146</f>
        <v>0</v>
      </c>
      <c r="C146" s="751"/>
      <c r="D146" s="751"/>
      <c r="E146" s="751"/>
      <c r="F146" s="751"/>
      <c r="G146" s="872">
        <f>'O3'!G146</f>
        <v>0</v>
      </c>
      <c r="H146" s="872"/>
      <c r="I146" s="872"/>
      <c r="J146" s="872"/>
      <c r="K146" s="872"/>
      <c r="L146" s="872"/>
      <c r="M146" s="872"/>
      <c r="N146" s="872"/>
      <c r="O146" s="872"/>
      <c r="P146" s="872"/>
      <c r="Q146" s="872"/>
      <c r="R146" s="872"/>
      <c r="S146" s="872"/>
      <c r="T146" s="872"/>
      <c r="U146" s="872"/>
      <c r="V146" s="872"/>
      <c r="W146" s="872"/>
      <c r="X146" s="872"/>
      <c r="Y146" s="872"/>
      <c r="Z146" s="872"/>
      <c r="AA146" s="872"/>
      <c r="AB146" s="872"/>
      <c r="AC146" s="755">
        <f>'O3'!AC146</f>
        <v>0</v>
      </c>
      <c r="AD146" s="755"/>
      <c r="AE146" s="755"/>
      <c r="AF146" s="755"/>
      <c r="AG146" s="755"/>
      <c r="AH146" s="895">
        <f>'O3'!AZ146</f>
        <v>0</v>
      </c>
      <c r="AI146" s="895"/>
      <c r="AJ146" s="895"/>
      <c r="AK146" s="895"/>
      <c r="AL146" s="895"/>
      <c r="AM146" s="895"/>
      <c r="AN146" s="782">
        <f t="shared" si="113"/>
        <v>0</v>
      </c>
      <c r="AO146" s="782"/>
      <c r="AP146" s="782"/>
      <c r="AQ146" s="782"/>
      <c r="AR146" s="782"/>
      <c r="AS146" s="782"/>
      <c r="AT146" s="782">
        <f t="shared" si="114"/>
        <v>0</v>
      </c>
      <c r="AU146" s="782"/>
      <c r="AV146" s="782"/>
      <c r="AW146" s="782"/>
      <c r="AX146" s="782"/>
      <c r="AY146" s="881"/>
      <c r="AZ146" s="13"/>
      <c r="BA146" s="492">
        <f t="shared" si="120"/>
        <v>0</v>
      </c>
      <c r="BB146" s="492">
        <f t="shared" si="121"/>
        <v>2</v>
      </c>
      <c r="BC146" s="492" t="str">
        <f t="shared" si="115"/>
        <v/>
      </c>
      <c r="BD146" s="492" t="str">
        <f t="shared" si="116"/>
        <v xml:space="preserve"> </v>
      </c>
      <c r="BE146" s="484"/>
      <c r="BF146" s="492">
        <f>ROUND(AN146*'O3'!BE146,2)</f>
        <v>0</v>
      </c>
      <c r="BG146" s="492">
        <f>ROUND(AT146*'O3'!BE146,2)</f>
        <v>0</v>
      </c>
      <c r="BH146" s="484">
        <f t="shared" si="117"/>
        <v>0</v>
      </c>
      <c r="BI146" s="484">
        <f>BM146-IF('O3'!BS146&lt;&gt;0,IF('O3'!BS146="C",BA146,0),ROUND(BA146*$BM$11,2))</f>
        <v>0</v>
      </c>
      <c r="BJ146" s="484">
        <f>BN146-IF('O3'!BS146="CF",BA146,0)</f>
        <v>0</v>
      </c>
      <c r="BK146" s="484">
        <f>BO146-IF('O3'!BS146="F",BA146,0)</f>
        <v>0</v>
      </c>
      <c r="BL146" s="484">
        <f t="shared" si="122"/>
        <v>0</v>
      </c>
      <c r="BM146" s="484">
        <f>IF('O3'!BS146&lt;&gt;0,IF('O3'!BS146="C",BG146,0),ROUND(BG146*$BM$11,2))</f>
        <v>0</v>
      </c>
      <c r="BN146" s="484">
        <f>IF('O3'!BS146="CF",BG146,0)</f>
        <v>0</v>
      </c>
      <c r="BO146" s="484">
        <f>IF('O3'!BS146="F",BG146,0)</f>
        <v>0</v>
      </c>
      <c r="BP146" s="572">
        <v>135</v>
      </c>
      <c r="BQ146" s="573"/>
      <c r="BR146" s="560">
        <v>0</v>
      </c>
      <c r="BS146" s="561">
        <f t="shared" si="118"/>
        <v>0</v>
      </c>
      <c r="BT146" s="561">
        <f t="shared" si="125"/>
        <v>0</v>
      </c>
      <c r="BU146" s="561">
        <f t="shared" si="125"/>
        <v>0</v>
      </c>
      <c r="BV146" s="561">
        <f t="shared" si="125"/>
        <v>0</v>
      </c>
      <c r="BW146" s="561">
        <f t="shared" si="125"/>
        <v>0</v>
      </c>
      <c r="BX146" s="561">
        <f t="shared" si="125"/>
        <v>0</v>
      </c>
      <c r="BY146" s="561">
        <f t="shared" si="125"/>
        <v>0</v>
      </c>
      <c r="BZ146" s="561">
        <f t="shared" si="125"/>
        <v>0</v>
      </c>
      <c r="CA146" s="561">
        <f t="shared" si="125"/>
        <v>0</v>
      </c>
      <c r="CB146" s="561">
        <f t="shared" si="125"/>
        <v>0</v>
      </c>
      <c r="CC146" s="561">
        <f t="shared" si="125"/>
        <v>0</v>
      </c>
      <c r="CD146" s="561">
        <f t="shared" si="125"/>
        <v>0</v>
      </c>
      <c r="CE146" s="561">
        <f t="shared" si="125"/>
        <v>0</v>
      </c>
      <c r="CF146" s="561">
        <f t="shared" si="125"/>
        <v>0</v>
      </c>
      <c r="CG146" s="561">
        <f t="shared" si="125"/>
        <v>0</v>
      </c>
      <c r="CH146" s="561">
        <f t="shared" si="125"/>
        <v>0</v>
      </c>
      <c r="CI146" s="561">
        <f t="shared" si="125"/>
        <v>0</v>
      </c>
      <c r="CJ146" s="561">
        <f t="shared" si="125"/>
        <v>0</v>
      </c>
      <c r="CK146" s="561">
        <f t="shared" si="125"/>
        <v>0</v>
      </c>
      <c r="CL146" s="561">
        <f t="shared" si="125"/>
        <v>0</v>
      </c>
      <c r="CM146" s="561">
        <f t="shared" si="125"/>
        <v>0</v>
      </c>
      <c r="CN146" s="561">
        <f t="shared" si="125"/>
        <v>0</v>
      </c>
      <c r="CO146" s="561">
        <f t="shared" si="125"/>
        <v>0</v>
      </c>
      <c r="CP146" s="561">
        <f t="shared" si="125"/>
        <v>0</v>
      </c>
      <c r="CQ146" s="561">
        <f t="shared" si="125"/>
        <v>0</v>
      </c>
      <c r="CR146" s="561">
        <f t="shared" si="125"/>
        <v>0</v>
      </c>
      <c r="CS146" s="561">
        <f t="shared" si="125"/>
        <v>0</v>
      </c>
      <c r="CT146" s="561">
        <f t="shared" si="125"/>
        <v>0</v>
      </c>
      <c r="CU146" s="561">
        <f t="shared" si="125"/>
        <v>0</v>
      </c>
      <c r="CV146" s="561">
        <f t="shared" si="125"/>
        <v>0</v>
      </c>
      <c r="CW146" s="561">
        <f t="shared" si="125"/>
        <v>0</v>
      </c>
      <c r="CX146" s="561">
        <f t="shared" si="125"/>
        <v>0</v>
      </c>
      <c r="CY146" s="561">
        <f t="shared" si="125"/>
        <v>0</v>
      </c>
      <c r="CZ146" s="561">
        <f t="shared" si="125"/>
        <v>0</v>
      </c>
      <c r="DA146" s="561">
        <f t="shared" si="125"/>
        <v>0</v>
      </c>
      <c r="DC146" s="562">
        <f t="shared" si="124"/>
        <v>0</v>
      </c>
      <c r="DD146" s="562">
        <f t="shared" si="96"/>
        <v>0</v>
      </c>
      <c r="DE146" s="562">
        <f t="shared" si="97"/>
        <v>0</v>
      </c>
      <c r="DF146" s="562">
        <f t="shared" si="98"/>
        <v>0</v>
      </c>
      <c r="DG146" s="562">
        <f t="shared" si="99"/>
        <v>0</v>
      </c>
      <c r="DH146" s="562">
        <f t="shared" si="100"/>
        <v>0</v>
      </c>
      <c r="DI146" s="562">
        <f t="shared" si="101"/>
        <v>0</v>
      </c>
      <c r="DJ146" s="562">
        <f t="shared" si="102"/>
        <v>0</v>
      </c>
      <c r="DK146" s="562">
        <f t="shared" si="103"/>
        <v>0</v>
      </c>
      <c r="DL146" s="562">
        <f t="shared" si="104"/>
        <v>0</v>
      </c>
      <c r="DM146" s="562">
        <f t="shared" si="105"/>
        <v>0</v>
      </c>
      <c r="DN146" s="562">
        <f t="shared" si="71"/>
        <v>0</v>
      </c>
      <c r="DO146" s="562">
        <f t="shared" si="72"/>
        <v>0</v>
      </c>
      <c r="DP146" s="562">
        <f t="shared" si="73"/>
        <v>0</v>
      </c>
      <c r="DQ146" s="562">
        <f t="shared" si="74"/>
        <v>0</v>
      </c>
      <c r="DR146" s="562">
        <f t="shared" si="75"/>
        <v>0</v>
      </c>
      <c r="DS146" s="562">
        <f t="shared" si="76"/>
        <v>0</v>
      </c>
      <c r="DT146" s="562">
        <f t="shared" si="77"/>
        <v>0</v>
      </c>
      <c r="DU146" s="562">
        <f t="shared" si="78"/>
        <v>0</v>
      </c>
      <c r="DV146" s="562">
        <f t="shared" si="79"/>
        <v>0</v>
      </c>
      <c r="DW146" s="562">
        <f t="shared" si="80"/>
        <v>0</v>
      </c>
      <c r="DX146" s="562">
        <f t="shared" si="81"/>
        <v>0</v>
      </c>
      <c r="DY146" s="562">
        <f t="shared" si="82"/>
        <v>0</v>
      </c>
      <c r="DZ146" s="562">
        <f t="shared" si="83"/>
        <v>0</v>
      </c>
      <c r="EA146" s="562">
        <f t="shared" si="84"/>
        <v>0</v>
      </c>
      <c r="EB146" s="562">
        <f t="shared" si="85"/>
        <v>0</v>
      </c>
      <c r="EC146" s="562">
        <f t="shared" si="86"/>
        <v>0</v>
      </c>
      <c r="ED146" s="562">
        <f t="shared" si="87"/>
        <v>0</v>
      </c>
      <c r="EE146" s="562">
        <f t="shared" si="88"/>
        <v>0</v>
      </c>
      <c r="EF146" s="562">
        <f t="shared" si="89"/>
        <v>0</v>
      </c>
      <c r="EG146" s="562">
        <f t="shared" si="90"/>
        <v>0</v>
      </c>
      <c r="EH146" s="562">
        <f t="shared" si="91"/>
        <v>0</v>
      </c>
      <c r="EI146" s="562">
        <f t="shared" si="92"/>
        <v>0</v>
      </c>
      <c r="EJ146" s="562">
        <f t="shared" si="93"/>
        <v>0</v>
      </c>
      <c r="EK146" s="562">
        <f t="shared" si="94"/>
        <v>0</v>
      </c>
      <c r="EL146" s="562">
        <f t="shared" si="95"/>
        <v>0</v>
      </c>
    </row>
    <row r="147" spans="2:142" ht="9.9499999999999993" customHeight="1">
      <c r="B147" s="750">
        <f>'O3'!B147</f>
        <v>0</v>
      </c>
      <c r="C147" s="751"/>
      <c r="D147" s="751"/>
      <c r="E147" s="751"/>
      <c r="F147" s="751"/>
      <c r="G147" s="872">
        <f>'O3'!G147</f>
        <v>0</v>
      </c>
      <c r="H147" s="872"/>
      <c r="I147" s="872"/>
      <c r="J147" s="872"/>
      <c r="K147" s="872"/>
      <c r="L147" s="872"/>
      <c r="M147" s="872"/>
      <c r="N147" s="872"/>
      <c r="O147" s="872"/>
      <c r="P147" s="872"/>
      <c r="Q147" s="872"/>
      <c r="R147" s="872"/>
      <c r="S147" s="872"/>
      <c r="T147" s="872"/>
      <c r="U147" s="872"/>
      <c r="V147" s="872"/>
      <c r="W147" s="872"/>
      <c r="X147" s="872"/>
      <c r="Y147" s="872"/>
      <c r="Z147" s="872"/>
      <c r="AA147" s="872"/>
      <c r="AB147" s="872"/>
      <c r="AC147" s="755">
        <f>'O3'!AC147</f>
        <v>0</v>
      </c>
      <c r="AD147" s="755"/>
      <c r="AE147" s="755"/>
      <c r="AF147" s="755"/>
      <c r="AG147" s="755"/>
      <c r="AH147" s="895">
        <f>'O3'!AZ147</f>
        <v>0</v>
      </c>
      <c r="AI147" s="895"/>
      <c r="AJ147" s="895"/>
      <c r="AK147" s="895"/>
      <c r="AL147" s="895"/>
      <c r="AM147" s="895"/>
      <c r="AN147" s="782">
        <f t="shared" si="113"/>
        <v>0</v>
      </c>
      <c r="AO147" s="782"/>
      <c r="AP147" s="782"/>
      <c r="AQ147" s="782"/>
      <c r="AR147" s="782"/>
      <c r="AS147" s="782"/>
      <c r="AT147" s="782">
        <f t="shared" si="114"/>
        <v>0</v>
      </c>
      <c r="AU147" s="782"/>
      <c r="AV147" s="782"/>
      <c r="AW147" s="782"/>
      <c r="AX147" s="782"/>
      <c r="AY147" s="881"/>
      <c r="AZ147" s="13"/>
      <c r="BA147" s="492">
        <f t="shared" si="120"/>
        <v>0</v>
      </c>
      <c r="BB147" s="492">
        <f t="shared" si="121"/>
        <v>2</v>
      </c>
      <c r="BC147" s="492" t="str">
        <f t="shared" si="115"/>
        <v/>
      </c>
      <c r="BD147" s="492" t="str">
        <f t="shared" si="116"/>
        <v xml:space="preserve"> </v>
      </c>
      <c r="BE147" s="484"/>
      <c r="BF147" s="492">
        <f>ROUND(AN147*'O3'!BE147,2)</f>
        <v>0</v>
      </c>
      <c r="BG147" s="492">
        <f>ROUND(AT147*'O3'!BE147,2)</f>
        <v>0</v>
      </c>
      <c r="BH147" s="484">
        <f t="shared" si="117"/>
        <v>0</v>
      </c>
      <c r="BI147" s="484">
        <f>BM147-IF('O3'!BS147&lt;&gt;0,IF('O3'!BS147="C",BA147,0),ROUND(BA147*$BM$11,2))</f>
        <v>0</v>
      </c>
      <c r="BJ147" s="484">
        <f>BN147-IF('O3'!BS147="CF",BA147,0)</f>
        <v>0</v>
      </c>
      <c r="BK147" s="484">
        <f>BO147-IF('O3'!BS147="F",BA147,0)</f>
        <v>0</v>
      </c>
      <c r="BL147" s="484">
        <f t="shared" si="122"/>
        <v>0</v>
      </c>
      <c r="BM147" s="484">
        <f>IF('O3'!BS147&lt;&gt;0,IF('O3'!BS147="C",BG147,0),ROUND(BG147*$BM$11,2))</f>
        <v>0</v>
      </c>
      <c r="BN147" s="484">
        <f>IF('O3'!BS147="CF",BG147,0)</f>
        <v>0</v>
      </c>
      <c r="BO147" s="484">
        <f>IF('O3'!BS147="F",BG147,0)</f>
        <v>0</v>
      </c>
      <c r="BP147" s="571">
        <v>136</v>
      </c>
      <c r="BQ147" s="573"/>
      <c r="BR147" s="560">
        <v>0</v>
      </c>
      <c r="BS147" s="561">
        <f t="shared" si="118"/>
        <v>0</v>
      </c>
      <c r="BT147" s="561">
        <f t="shared" si="125"/>
        <v>0</v>
      </c>
      <c r="BU147" s="561">
        <f t="shared" si="125"/>
        <v>0</v>
      </c>
      <c r="BV147" s="561">
        <f t="shared" si="125"/>
        <v>0</v>
      </c>
      <c r="BW147" s="561">
        <f t="shared" si="125"/>
        <v>0</v>
      </c>
      <c r="BX147" s="561">
        <f t="shared" si="125"/>
        <v>0</v>
      </c>
      <c r="BY147" s="561">
        <f t="shared" si="125"/>
        <v>0</v>
      </c>
      <c r="BZ147" s="561">
        <f t="shared" si="125"/>
        <v>0</v>
      </c>
      <c r="CA147" s="561">
        <f t="shared" si="125"/>
        <v>0</v>
      </c>
      <c r="CB147" s="561">
        <f t="shared" si="125"/>
        <v>0</v>
      </c>
      <c r="CC147" s="561">
        <f t="shared" si="125"/>
        <v>0</v>
      </c>
      <c r="CD147" s="561">
        <f t="shared" si="125"/>
        <v>0</v>
      </c>
      <c r="CE147" s="561">
        <f t="shared" si="125"/>
        <v>0</v>
      </c>
      <c r="CF147" s="561">
        <f t="shared" si="125"/>
        <v>0</v>
      </c>
      <c r="CG147" s="561">
        <f t="shared" si="125"/>
        <v>0</v>
      </c>
      <c r="CH147" s="561">
        <f t="shared" si="125"/>
        <v>0</v>
      </c>
      <c r="CI147" s="561">
        <f t="shared" si="125"/>
        <v>0</v>
      </c>
      <c r="CJ147" s="561">
        <f t="shared" si="125"/>
        <v>0</v>
      </c>
      <c r="CK147" s="561">
        <f t="shared" si="125"/>
        <v>0</v>
      </c>
      <c r="CL147" s="561">
        <f t="shared" si="125"/>
        <v>0</v>
      </c>
      <c r="CM147" s="561">
        <f t="shared" si="125"/>
        <v>0</v>
      </c>
      <c r="CN147" s="561">
        <f t="shared" si="125"/>
        <v>0</v>
      </c>
      <c r="CO147" s="561">
        <f t="shared" si="125"/>
        <v>0</v>
      </c>
      <c r="CP147" s="561">
        <f t="shared" si="125"/>
        <v>0</v>
      </c>
      <c r="CQ147" s="561">
        <f t="shared" si="125"/>
        <v>0</v>
      </c>
      <c r="CR147" s="561">
        <f t="shared" si="125"/>
        <v>0</v>
      </c>
      <c r="CS147" s="561">
        <f t="shared" si="125"/>
        <v>0</v>
      </c>
      <c r="CT147" s="561">
        <f t="shared" si="125"/>
        <v>0</v>
      </c>
      <c r="CU147" s="561">
        <f t="shared" si="125"/>
        <v>0</v>
      </c>
      <c r="CV147" s="561">
        <f t="shared" si="125"/>
        <v>0</v>
      </c>
      <c r="CW147" s="561">
        <f t="shared" si="125"/>
        <v>0</v>
      </c>
      <c r="CX147" s="561">
        <f t="shared" si="125"/>
        <v>0</v>
      </c>
      <c r="CY147" s="561">
        <f t="shared" si="125"/>
        <v>0</v>
      </c>
      <c r="CZ147" s="561">
        <f t="shared" si="125"/>
        <v>0</v>
      </c>
      <c r="DA147" s="561">
        <f t="shared" si="125"/>
        <v>0</v>
      </c>
      <c r="DC147" s="562">
        <f t="shared" si="124"/>
        <v>0</v>
      </c>
      <c r="DD147" s="562">
        <f t="shared" si="96"/>
        <v>0</v>
      </c>
      <c r="DE147" s="562">
        <f t="shared" si="97"/>
        <v>0</v>
      </c>
      <c r="DF147" s="562">
        <f t="shared" si="98"/>
        <v>0</v>
      </c>
      <c r="DG147" s="562">
        <f t="shared" si="99"/>
        <v>0</v>
      </c>
      <c r="DH147" s="562">
        <f t="shared" si="100"/>
        <v>0</v>
      </c>
      <c r="DI147" s="562">
        <f t="shared" si="101"/>
        <v>0</v>
      </c>
      <c r="DJ147" s="562">
        <f t="shared" si="102"/>
        <v>0</v>
      </c>
      <c r="DK147" s="562">
        <f t="shared" si="103"/>
        <v>0</v>
      </c>
      <c r="DL147" s="562">
        <f t="shared" si="104"/>
        <v>0</v>
      </c>
      <c r="DM147" s="562">
        <f t="shared" si="105"/>
        <v>0</v>
      </c>
      <c r="DN147" s="562">
        <f t="shared" si="71"/>
        <v>0</v>
      </c>
      <c r="DO147" s="562">
        <f t="shared" si="72"/>
        <v>0</v>
      </c>
      <c r="DP147" s="562">
        <f t="shared" si="73"/>
        <v>0</v>
      </c>
      <c r="DQ147" s="562">
        <f t="shared" si="74"/>
        <v>0</v>
      </c>
      <c r="DR147" s="562">
        <f t="shared" si="75"/>
        <v>0</v>
      </c>
      <c r="DS147" s="562">
        <f t="shared" si="76"/>
        <v>0</v>
      </c>
      <c r="DT147" s="562">
        <f t="shared" si="77"/>
        <v>0</v>
      </c>
      <c r="DU147" s="562">
        <f t="shared" si="78"/>
        <v>0</v>
      </c>
      <c r="DV147" s="562">
        <f t="shared" si="79"/>
        <v>0</v>
      </c>
      <c r="DW147" s="562">
        <f t="shared" si="80"/>
        <v>0</v>
      </c>
      <c r="DX147" s="562">
        <f t="shared" si="81"/>
        <v>0</v>
      </c>
      <c r="DY147" s="562">
        <f t="shared" si="82"/>
        <v>0</v>
      </c>
      <c r="DZ147" s="562">
        <f t="shared" si="83"/>
        <v>0</v>
      </c>
      <c r="EA147" s="562">
        <f t="shared" si="84"/>
        <v>0</v>
      </c>
      <c r="EB147" s="562">
        <f t="shared" si="85"/>
        <v>0</v>
      </c>
      <c r="EC147" s="562">
        <f t="shared" si="86"/>
        <v>0</v>
      </c>
      <c r="ED147" s="562">
        <f t="shared" si="87"/>
        <v>0</v>
      </c>
      <c r="EE147" s="562">
        <f t="shared" si="88"/>
        <v>0</v>
      </c>
      <c r="EF147" s="562">
        <f t="shared" si="89"/>
        <v>0</v>
      </c>
      <c r="EG147" s="562">
        <f t="shared" si="90"/>
        <v>0</v>
      </c>
      <c r="EH147" s="562">
        <f t="shared" si="91"/>
        <v>0</v>
      </c>
      <c r="EI147" s="562">
        <f t="shared" si="92"/>
        <v>0</v>
      </c>
      <c r="EJ147" s="562">
        <f t="shared" si="93"/>
        <v>0</v>
      </c>
      <c r="EK147" s="562">
        <f t="shared" si="94"/>
        <v>0</v>
      </c>
      <c r="EL147" s="562">
        <f t="shared" si="95"/>
        <v>0</v>
      </c>
    </row>
    <row r="148" spans="2:142" ht="9.9499999999999993" customHeight="1">
      <c r="B148" s="750">
        <f>'O3'!B148</f>
        <v>0</v>
      </c>
      <c r="C148" s="751"/>
      <c r="D148" s="751"/>
      <c r="E148" s="751"/>
      <c r="F148" s="751"/>
      <c r="G148" s="872">
        <f>'O3'!G148</f>
        <v>0</v>
      </c>
      <c r="H148" s="872"/>
      <c r="I148" s="872"/>
      <c r="J148" s="872"/>
      <c r="K148" s="872"/>
      <c r="L148" s="872"/>
      <c r="M148" s="872"/>
      <c r="N148" s="872"/>
      <c r="O148" s="872"/>
      <c r="P148" s="872"/>
      <c r="Q148" s="872"/>
      <c r="R148" s="872"/>
      <c r="S148" s="872"/>
      <c r="T148" s="872"/>
      <c r="U148" s="872"/>
      <c r="V148" s="872"/>
      <c r="W148" s="872"/>
      <c r="X148" s="872"/>
      <c r="Y148" s="872"/>
      <c r="Z148" s="872"/>
      <c r="AA148" s="872"/>
      <c r="AB148" s="872"/>
      <c r="AC148" s="755">
        <f>'O3'!AC148</f>
        <v>0</v>
      </c>
      <c r="AD148" s="755"/>
      <c r="AE148" s="755"/>
      <c r="AF148" s="755"/>
      <c r="AG148" s="755"/>
      <c r="AH148" s="895">
        <f>'O3'!AZ148</f>
        <v>0</v>
      </c>
      <c r="AI148" s="895"/>
      <c r="AJ148" s="895"/>
      <c r="AK148" s="895"/>
      <c r="AL148" s="895"/>
      <c r="AM148" s="895"/>
      <c r="AN148" s="782">
        <f t="shared" si="113"/>
        <v>0</v>
      </c>
      <c r="AO148" s="782"/>
      <c r="AP148" s="782"/>
      <c r="AQ148" s="782"/>
      <c r="AR148" s="782"/>
      <c r="AS148" s="782"/>
      <c r="AT148" s="782">
        <f t="shared" si="114"/>
        <v>0</v>
      </c>
      <c r="AU148" s="782"/>
      <c r="AV148" s="782"/>
      <c r="AW148" s="782"/>
      <c r="AX148" s="782"/>
      <c r="AY148" s="881"/>
      <c r="AZ148" s="13"/>
      <c r="BA148" s="492">
        <f t="shared" si="120"/>
        <v>0</v>
      </c>
      <c r="BB148" s="492">
        <f t="shared" si="121"/>
        <v>2</v>
      </c>
      <c r="BC148" s="492" t="str">
        <f t="shared" si="115"/>
        <v/>
      </c>
      <c r="BD148" s="492" t="str">
        <f t="shared" si="116"/>
        <v xml:space="preserve"> </v>
      </c>
      <c r="BE148" s="484"/>
      <c r="BF148" s="492">
        <f>ROUND(AN148*'O3'!BE148,2)</f>
        <v>0</v>
      </c>
      <c r="BG148" s="492">
        <f>ROUND(AT148*'O3'!BE148,2)</f>
        <v>0</v>
      </c>
      <c r="BH148" s="484">
        <f t="shared" si="117"/>
        <v>0</v>
      </c>
      <c r="BI148" s="484">
        <f>BM148-IF('O3'!BS148&lt;&gt;0,IF('O3'!BS148="C",BA148,0),ROUND(BA148*$BM$11,2))</f>
        <v>0</v>
      </c>
      <c r="BJ148" s="484">
        <f>BN148-IF('O3'!BS148="CF",BA148,0)</f>
        <v>0</v>
      </c>
      <c r="BK148" s="484">
        <f>BO148-IF('O3'!BS148="F",BA148,0)</f>
        <v>0</v>
      </c>
      <c r="BL148" s="484">
        <f t="shared" si="122"/>
        <v>0</v>
      </c>
      <c r="BM148" s="484">
        <f>IF('O3'!BS148&lt;&gt;0,IF('O3'!BS148="C",BG148,0),ROUND(BG148*$BM$11,2))</f>
        <v>0</v>
      </c>
      <c r="BN148" s="484">
        <f>IF('O3'!BS148="CF",BG148,0)</f>
        <v>0</v>
      </c>
      <c r="BO148" s="484">
        <f>IF('O3'!BS148="F",BG148,0)</f>
        <v>0</v>
      </c>
      <c r="BP148" s="572">
        <v>137</v>
      </c>
      <c r="BQ148" s="573"/>
      <c r="BR148" s="560">
        <v>0</v>
      </c>
      <c r="BS148" s="561">
        <f t="shared" si="118"/>
        <v>0</v>
      </c>
      <c r="BT148" s="561">
        <f t="shared" si="125"/>
        <v>0</v>
      </c>
      <c r="BU148" s="561">
        <f t="shared" si="125"/>
        <v>0</v>
      </c>
      <c r="BV148" s="561">
        <f t="shared" si="125"/>
        <v>0</v>
      </c>
      <c r="BW148" s="561">
        <f t="shared" si="125"/>
        <v>0</v>
      </c>
      <c r="BX148" s="561">
        <f t="shared" si="125"/>
        <v>0</v>
      </c>
      <c r="BY148" s="561">
        <f t="shared" si="125"/>
        <v>0</v>
      </c>
      <c r="BZ148" s="561">
        <f t="shared" si="125"/>
        <v>0</v>
      </c>
      <c r="CA148" s="561">
        <f t="shared" si="125"/>
        <v>0</v>
      </c>
      <c r="CB148" s="561">
        <f t="shared" si="125"/>
        <v>0</v>
      </c>
      <c r="CC148" s="561">
        <f t="shared" si="125"/>
        <v>0</v>
      </c>
      <c r="CD148" s="561">
        <f t="shared" si="125"/>
        <v>0</v>
      </c>
      <c r="CE148" s="561">
        <f t="shared" si="125"/>
        <v>0</v>
      </c>
      <c r="CF148" s="561">
        <f t="shared" si="125"/>
        <v>0</v>
      </c>
      <c r="CG148" s="561">
        <f t="shared" si="125"/>
        <v>0</v>
      </c>
      <c r="CH148" s="561">
        <f t="shared" si="125"/>
        <v>0</v>
      </c>
      <c r="CI148" s="561">
        <f t="shared" si="125"/>
        <v>0</v>
      </c>
      <c r="CJ148" s="561">
        <f t="shared" si="125"/>
        <v>0</v>
      </c>
      <c r="CK148" s="561">
        <f t="shared" si="125"/>
        <v>0</v>
      </c>
      <c r="CL148" s="561">
        <f t="shared" si="125"/>
        <v>0</v>
      </c>
      <c r="CM148" s="561">
        <f t="shared" si="125"/>
        <v>0</v>
      </c>
      <c r="CN148" s="561">
        <f t="shared" si="125"/>
        <v>0</v>
      </c>
      <c r="CO148" s="561">
        <f t="shared" si="125"/>
        <v>0</v>
      </c>
      <c r="CP148" s="561">
        <f t="shared" si="125"/>
        <v>0</v>
      </c>
      <c r="CQ148" s="561">
        <f t="shared" si="125"/>
        <v>0</v>
      </c>
      <c r="CR148" s="561">
        <f t="shared" si="125"/>
        <v>0</v>
      </c>
      <c r="CS148" s="561">
        <f t="shared" si="125"/>
        <v>0</v>
      </c>
      <c r="CT148" s="561">
        <f t="shared" si="125"/>
        <v>0</v>
      </c>
      <c r="CU148" s="561">
        <f t="shared" si="125"/>
        <v>0</v>
      </c>
      <c r="CV148" s="561">
        <f t="shared" si="125"/>
        <v>0</v>
      </c>
      <c r="CW148" s="561">
        <f t="shared" si="125"/>
        <v>0</v>
      </c>
      <c r="CX148" s="561">
        <f t="shared" si="125"/>
        <v>0</v>
      </c>
      <c r="CY148" s="561">
        <f t="shared" si="125"/>
        <v>0</v>
      </c>
      <c r="CZ148" s="561">
        <f t="shared" si="125"/>
        <v>0</v>
      </c>
      <c r="DA148" s="561">
        <f t="shared" si="125"/>
        <v>0</v>
      </c>
      <c r="DC148" s="562">
        <f t="shared" si="124"/>
        <v>0</v>
      </c>
      <c r="DD148" s="562">
        <f t="shared" si="96"/>
        <v>0</v>
      </c>
      <c r="DE148" s="562">
        <f t="shared" si="97"/>
        <v>0</v>
      </c>
      <c r="DF148" s="562">
        <f t="shared" si="98"/>
        <v>0</v>
      </c>
      <c r="DG148" s="562">
        <f t="shared" si="99"/>
        <v>0</v>
      </c>
      <c r="DH148" s="562">
        <f t="shared" si="100"/>
        <v>0</v>
      </c>
      <c r="DI148" s="562">
        <f t="shared" si="101"/>
        <v>0</v>
      </c>
      <c r="DJ148" s="562">
        <f t="shared" si="102"/>
        <v>0</v>
      </c>
      <c r="DK148" s="562">
        <f t="shared" si="103"/>
        <v>0</v>
      </c>
      <c r="DL148" s="562">
        <f t="shared" si="104"/>
        <v>0</v>
      </c>
      <c r="DM148" s="562">
        <f t="shared" si="105"/>
        <v>0</v>
      </c>
      <c r="DN148" s="562">
        <f t="shared" si="71"/>
        <v>0</v>
      </c>
      <c r="DO148" s="562">
        <f t="shared" si="72"/>
        <v>0</v>
      </c>
      <c r="DP148" s="562">
        <f t="shared" si="73"/>
        <v>0</v>
      </c>
      <c r="DQ148" s="562">
        <f t="shared" si="74"/>
        <v>0</v>
      </c>
      <c r="DR148" s="562">
        <f t="shared" si="75"/>
        <v>0</v>
      </c>
      <c r="DS148" s="562">
        <f t="shared" si="76"/>
        <v>0</v>
      </c>
      <c r="DT148" s="562">
        <f t="shared" si="77"/>
        <v>0</v>
      </c>
      <c r="DU148" s="562">
        <f t="shared" si="78"/>
        <v>0</v>
      </c>
      <c r="DV148" s="562">
        <f t="shared" si="79"/>
        <v>0</v>
      </c>
      <c r="DW148" s="562">
        <f t="shared" si="80"/>
        <v>0</v>
      </c>
      <c r="DX148" s="562">
        <f t="shared" si="81"/>
        <v>0</v>
      </c>
      <c r="DY148" s="562">
        <f t="shared" si="82"/>
        <v>0</v>
      </c>
      <c r="DZ148" s="562">
        <f t="shared" si="83"/>
        <v>0</v>
      </c>
      <c r="EA148" s="562">
        <f t="shared" si="84"/>
        <v>0</v>
      </c>
      <c r="EB148" s="562">
        <f t="shared" si="85"/>
        <v>0</v>
      </c>
      <c r="EC148" s="562">
        <f t="shared" si="86"/>
        <v>0</v>
      </c>
      <c r="ED148" s="562">
        <f t="shared" si="87"/>
        <v>0</v>
      </c>
      <c r="EE148" s="562">
        <f t="shared" si="88"/>
        <v>0</v>
      </c>
      <c r="EF148" s="562">
        <f t="shared" si="89"/>
        <v>0</v>
      </c>
      <c r="EG148" s="562">
        <f t="shared" si="90"/>
        <v>0</v>
      </c>
      <c r="EH148" s="562">
        <f t="shared" si="91"/>
        <v>0</v>
      </c>
      <c r="EI148" s="562">
        <f t="shared" si="92"/>
        <v>0</v>
      </c>
      <c r="EJ148" s="562">
        <f t="shared" si="93"/>
        <v>0</v>
      </c>
      <c r="EK148" s="562">
        <f t="shared" si="94"/>
        <v>0</v>
      </c>
      <c r="EL148" s="562">
        <f t="shared" si="95"/>
        <v>0</v>
      </c>
    </row>
    <row r="149" spans="2:142" ht="9.9499999999999993" customHeight="1">
      <c r="B149" s="750">
        <f>'O3'!B149</f>
        <v>0</v>
      </c>
      <c r="C149" s="751"/>
      <c r="D149" s="751"/>
      <c r="E149" s="751"/>
      <c r="F149" s="751"/>
      <c r="G149" s="872">
        <f>'O3'!G149</f>
        <v>0</v>
      </c>
      <c r="H149" s="872"/>
      <c r="I149" s="872"/>
      <c r="J149" s="872"/>
      <c r="K149" s="872"/>
      <c r="L149" s="872"/>
      <c r="M149" s="872"/>
      <c r="N149" s="872"/>
      <c r="O149" s="872"/>
      <c r="P149" s="872"/>
      <c r="Q149" s="872"/>
      <c r="R149" s="872"/>
      <c r="S149" s="872"/>
      <c r="T149" s="872"/>
      <c r="U149" s="872"/>
      <c r="V149" s="872"/>
      <c r="W149" s="872"/>
      <c r="X149" s="872"/>
      <c r="Y149" s="872"/>
      <c r="Z149" s="872"/>
      <c r="AA149" s="872"/>
      <c r="AB149" s="872"/>
      <c r="AC149" s="755">
        <f>'O3'!AC149</f>
        <v>0</v>
      </c>
      <c r="AD149" s="755"/>
      <c r="AE149" s="755"/>
      <c r="AF149" s="755"/>
      <c r="AG149" s="755"/>
      <c r="AH149" s="895">
        <f>'O3'!AZ149</f>
        <v>0</v>
      </c>
      <c r="AI149" s="895"/>
      <c r="AJ149" s="895"/>
      <c r="AK149" s="895"/>
      <c r="AL149" s="895"/>
      <c r="AM149" s="895"/>
      <c r="AN149" s="782">
        <f t="shared" si="113"/>
        <v>0</v>
      </c>
      <c r="AO149" s="782"/>
      <c r="AP149" s="782"/>
      <c r="AQ149" s="782"/>
      <c r="AR149" s="782"/>
      <c r="AS149" s="782"/>
      <c r="AT149" s="782">
        <f t="shared" si="114"/>
        <v>0</v>
      </c>
      <c r="AU149" s="782"/>
      <c r="AV149" s="782"/>
      <c r="AW149" s="782"/>
      <c r="AX149" s="782"/>
      <c r="AY149" s="881"/>
      <c r="AZ149" s="13"/>
      <c r="BA149" s="492">
        <f t="shared" si="120"/>
        <v>0</v>
      </c>
      <c r="BB149" s="492">
        <f t="shared" si="121"/>
        <v>2</v>
      </c>
      <c r="BC149" s="492" t="str">
        <f t="shared" si="115"/>
        <v/>
      </c>
      <c r="BD149" s="492" t="str">
        <f t="shared" si="116"/>
        <v xml:space="preserve"> </v>
      </c>
      <c r="BE149" s="484"/>
      <c r="BF149" s="492">
        <f>ROUND(AN149*'O3'!BE149,2)</f>
        <v>0</v>
      </c>
      <c r="BG149" s="492">
        <f>ROUND(AT149*'O3'!BE149,2)</f>
        <v>0</v>
      </c>
      <c r="BH149" s="484">
        <f t="shared" si="117"/>
        <v>0</v>
      </c>
      <c r="BI149" s="484">
        <f>BM149-IF('O3'!BS149&lt;&gt;0,IF('O3'!BS149="C",BA149,0),ROUND(BA149*$BM$11,2))</f>
        <v>0</v>
      </c>
      <c r="BJ149" s="484">
        <f>BN149-IF('O3'!BS149="CF",BA149,0)</f>
        <v>0</v>
      </c>
      <c r="BK149" s="484">
        <f>BO149-IF('O3'!BS149="F",BA149,0)</f>
        <v>0</v>
      </c>
      <c r="BL149" s="484">
        <f t="shared" si="122"/>
        <v>0</v>
      </c>
      <c r="BM149" s="484">
        <f>IF('O3'!BS149&lt;&gt;0,IF('O3'!BS149="C",BG149,0),ROUND(BG149*$BM$11,2))</f>
        <v>0</v>
      </c>
      <c r="BN149" s="484">
        <f>IF('O3'!BS149="CF",BG149,0)</f>
        <v>0</v>
      </c>
      <c r="BO149" s="484">
        <f>IF('O3'!BS149="F",BG149,0)</f>
        <v>0</v>
      </c>
      <c r="BP149" s="571">
        <v>138</v>
      </c>
      <c r="BQ149" s="573"/>
      <c r="BR149" s="560">
        <v>0</v>
      </c>
      <c r="BS149" s="561">
        <f t="shared" si="118"/>
        <v>0</v>
      </c>
      <c r="BT149" s="561">
        <f t="shared" si="125"/>
        <v>0</v>
      </c>
      <c r="BU149" s="561">
        <f t="shared" si="125"/>
        <v>0</v>
      </c>
      <c r="BV149" s="561">
        <f t="shared" si="125"/>
        <v>0</v>
      </c>
      <c r="BW149" s="561">
        <f t="shared" si="125"/>
        <v>0</v>
      </c>
      <c r="BX149" s="561">
        <f t="shared" si="125"/>
        <v>0</v>
      </c>
      <c r="BY149" s="561">
        <f t="shared" si="125"/>
        <v>0</v>
      </c>
      <c r="BZ149" s="561">
        <f t="shared" si="125"/>
        <v>0</v>
      </c>
      <c r="CA149" s="561">
        <f t="shared" si="125"/>
        <v>0</v>
      </c>
      <c r="CB149" s="561">
        <f t="shared" si="125"/>
        <v>0</v>
      </c>
      <c r="CC149" s="561">
        <f t="shared" si="125"/>
        <v>0</v>
      </c>
      <c r="CD149" s="561">
        <f t="shared" si="125"/>
        <v>0</v>
      </c>
      <c r="CE149" s="561">
        <f t="shared" si="125"/>
        <v>0</v>
      </c>
      <c r="CF149" s="561">
        <f t="shared" si="125"/>
        <v>0</v>
      </c>
      <c r="CG149" s="561">
        <f t="shared" si="125"/>
        <v>0</v>
      </c>
      <c r="CH149" s="561">
        <f t="shared" si="125"/>
        <v>0</v>
      </c>
      <c r="CI149" s="561">
        <f t="shared" si="125"/>
        <v>0</v>
      </c>
      <c r="CJ149" s="561">
        <f t="shared" si="125"/>
        <v>0</v>
      </c>
      <c r="CK149" s="561">
        <f t="shared" si="125"/>
        <v>0</v>
      </c>
      <c r="CL149" s="561">
        <f t="shared" si="125"/>
        <v>0</v>
      </c>
      <c r="CM149" s="561">
        <f t="shared" si="125"/>
        <v>0</v>
      </c>
      <c r="CN149" s="561">
        <f t="shared" si="125"/>
        <v>0</v>
      </c>
      <c r="CO149" s="561">
        <f t="shared" si="125"/>
        <v>0</v>
      </c>
      <c r="CP149" s="561">
        <f t="shared" si="125"/>
        <v>0</v>
      </c>
      <c r="CQ149" s="561">
        <f t="shared" si="125"/>
        <v>0</v>
      </c>
      <c r="CR149" s="561">
        <f t="shared" si="125"/>
        <v>0</v>
      </c>
      <c r="CS149" s="561">
        <f t="shared" si="125"/>
        <v>0</v>
      </c>
      <c r="CT149" s="561">
        <f t="shared" si="125"/>
        <v>0</v>
      </c>
      <c r="CU149" s="561">
        <f t="shared" si="125"/>
        <v>0</v>
      </c>
      <c r="CV149" s="561">
        <f t="shared" si="125"/>
        <v>0</v>
      </c>
      <c r="CW149" s="561">
        <f t="shared" si="125"/>
        <v>0</v>
      </c>
      <c r="CX149" s="561">
        <f t="shared" si="125"/>
        <v>0</v>
      </c>
      <c r="CY149" s="561">
        <f t="shared" si="125"/>
        <v>0</v>
      </c>
      <c r="CZ149" s="561">
        <f t="shared" si="125"/>
        <v>0</v>
      </c>
      <c r="DA149" s="561">
        <f t="shared" si="125"/>
        <v>0</v>
      </c>
      <c r="DC149" s="562">
        <f t="shared" si="124"/>
        <v>0</v>
      </c>
      <c r="DD149" s="562">
        <f t="shared" si="96"/>
        <v>0</v>
      </c>
      <c r="DE149" s="562">
        <f t="shared" si="97"/>
        <v>0</v>
      </c>
      <c r="DF149" s="562">
        <f t="shared" si="98"/>
        <v>0</v>
      </c>
      <c r="DG149" s="562">
        <f t="shared" si="99"/>
        <v>0</v>
      </c>
      <c r="DH149" s="562">
        <f t="shared" si="100"/>
        <v>0</v>
      </c>
      <c r="DI149" s="562">
        <f t="shared" si="101"/>
        <v>0</v>
      </c>
      <c r="DJ149" s="562">
        <f t="shared" si="102"/>
        <v>0</v>
      </c>
      <c r="DK149" s="562">
        <f t="shared" si="103"/>
        <v>0</v>
      </c>
      <c r="DL149" s="562">
        <f t="shared" si="104"/>
        <v>0</v>
      </c>
      <c r="DM149" s="562">
        <f t="shared" si="105"/>
        <v>0</v>
      </c>
      <c r="DN149" s="562">
        <f t="shared" si="71"/>
        <v>0</v>
      </c>
      <c r="DO149" s="562">
        <f t="shared" si="72"/>
        <v>0</v>
      </c>
      <c r="DP149" s="562">
        <f t="shared" si="73"/>
        <v>0</v>
      </c>
      <c r="DQ149" s="562">
        <f t="shared" si="74"/>
        <v>0</v>
      </c>
      <c r="DR149" s="562">
        <f t="shared" si="75"/>
        <v>0</v>
      </c>
      <c r="DS149" s="562">
        <f t="shared" si="76"/>
        <v>0</v>
      </c>
      <c r="DT149" s="562">
        <f t="shared" si="77"/>
        <v>0</v>
      </c>
      <c r="DU149" s="562">
        <f t="shared" si="78"/>
        <v>0</v>
      </c>
      <c r="DV149" s="562">
        <f t="shared" si="79"/>
        <v>0</v>
      </c>
      <c r="DW149" s="562">
        <f t="shared" si="80"/>
        <v>0</v>
      </c>
      <c r="DX149" s="562">
        <f t="shared" si="81"/>
        <v>0</v>
      </c>
      <c r="DY149" s="562">
        <f t="shared" si="82"/>
        <v>0</v>
      </c>
      <c r="DZ149" s="562">
        <f t="shared" si="83"/>
        <v>0</v>
      </c>
      <c r="EA149" s="562">
        <f t="shared" si="84"/>
        <v>0</v>
      </c>
      <c r="EB149" s="562">
        <f t="shared" si="85"/>
        <v>0</v>
      </c>
      <c r="EC149" s="562">
        <f t="shared" si="86"/>
        <v>0</v>
      </c>
      <c r="ED149" s="562">
        <f t="shared" si="87"/>
        <v>0</v>
      </c>
      <c r="EE149" s="562">
        <f t="shared" si="88"/>
        <v>0</v>
      </c>
      <c r="EF149" s="562">
        <f t="shared" si="89"/>
        <v>0</v>
      </c>
      <c r="EG149" s="562">
        <f t="shared" si="90"/>
        <v>0</v>
      </c>
      <c r="EH149" s="562">
        <f t="shared" si="91"/>
        <v>0</v>
      </c>
      <c r="EI149" s="562">
        <f t="shared" si="92"/>
        <v>0</v>
      </c>
      <c r="EJ149" s="562">
        <f t="shared" si="93"/>
        <v>0</v>
      </c>
      <c r="EK149" s="562">
        <f t="shared" si="94"/>
        <v>0</v>
      </c>
      <c r="EL149" s="562">
        <f t="shared" si="95"/>
        <v>0</v>
      </c>
    </row>
    <row r="150" spans="2:142" ht="9.9499999999999993" customHeight="1">
      <c r="B150" s="750">
        <f>'O3'!B150</f>
        <v>0</v>
      </c>
      <c r="C150" s="751"/>
      <c r="D150" s="751"/>
      <c r="E150" s="751"/>
      <c r="F150" s="751"/>
      <c r="G150" s="872">
        <f>'O3'!G150</f>
        <v>0</v>
      </c>
      <c r="H150" s="872"/>
      <c r="I150" s="872"/>
      <c r="J150" s="872"/>
      <c r="K150" s="872"/>
      <c r="L150" s="872"/>
      <c r="M150" s="872"/>
      <c r="N150" s="872"/>
      <c r="O150" s="872"/>
      <c r="P150" s="872"/>
      <c r="Q150" s="872"/>
      <c r="R150" s="872"/>
      <c r="S150" s="872"/>
      <c r="T150" s="872"/>
      <c r="U150" s="872"/>
      <c r="V150" s="872"/>
      <c r="W150" s="872"/>
      <c r="X150" s="872"/>
      <c r="Y150" s="872"/>
      <c r="Z150" s="872"/>
      <c r="AA150" s="872"/>
      <c r="AB150" s="872"/>
      <c r="AC150" s="755">
        <f>'O3'!AC150</f>
        <v>0</v>
      </c>
      <c r="AD150" s="755"/>
      <c r="AE150" s="755"/>
      <c r="AF150" s="755"/>
      <c r="AG150" s="755"/>
      <c r="AH150" s="895">
        <f>'O3'!AZ150</f>
        <v>0</v>
      </c>
      <c r="AI150" s="895"/>
      <c r="AJ150" s="895"/>
      <c r="AK150" s="895"/>
      <c r="AL150" s="895"/>
      <c r="AM150" s="895"/>
      <c r="AN150" s="782">
        <f t="shared" si="113"/>
        <v>0</v>
      </c>
      <c r="AO150" s="782"/>
      <c r="AP150" s="782"/>
      <c r="AQ150" s="782"/>
      <c r="AR150" s="782"/>
      <c r="AS150" s="782"/>
      <c r="AT150" s="782">
        <f t="shared" si="114"/>
        <v>0</v>
      </c>
      <c r="AU150" s="782"/>
      <c r="AV150" s="782"/>
      <c r="AW150" s="782"/>
      <c r="AX150" s="782"/>
      <c r="AY150" s="881"/>
      <c r="AZ150" s="13"/>
      <c r="BA150" s="492">
        <f t="shared" si="120"/>
        <v>0</v>
      </c>
      <c r="BB150" s="492">
        <f t="shared" si="121"/>
        <v>2</v>
      </c>
      <c r="BC150" s="492" t="str">
        <f t="shared" si="115"/>
        <v/>
      </c>
      <c r="BD150" s="492" t="str">
        <f t="shared" si="116"/>
        <v xml:space="preserve"> </v>
      </c>
      <c r="BE150" s="484"/>
      <c r="BF150" s="492">
        <f>ROUND(AN150*'O3'!BE150,2)</f>
        <v>0</v>
      </c>
      <c r="BG150" s="492">
        <f>ROUND(AT150*'O3'!BE150,2)</f>
        <v>0</v>
      </c>
      <c r="BH150" s="484">
        <f t="shared" si="117"/>
        <v>0</v>
      </c>
      <c r="BI150" s="484">
        <f>BM150-IF('O3'!BS150&lt;&gt;0,IF('O3'!BS150="C",BA150,0),ROUND(BA150*$BM$11,2))</f>
        <v>0</v>
      </c>
      <c r="BJ150" s="484">
        <f>BN150-IF('O3'!BS150="CF",BA150,0)</f>
        <v>0</v>
      </c>
      <c r="BK150" s="484">
        <f>BO150-IF('O3'!BS150="F",BA150,0)</f>
        <v>0</v>
      </c>
      <c r="BL150" s="484">
        <f t="shared" si="122"/>
        <v>0</v>
      </c>
      <c r="BM150" s="484">
        <f>IF('O3'!BS150&lt;&gt;0,IF('O3'!BS150="C",BG150,0),ROUND(BG150*$BM$11,2))</f>
        <v>0</v>
      </c>
      <c r="BN150" s="484">
        <f>IF('O3'!BS150="CF",BG150,0)</f>
        <v>0</v>
      </c>
      <c r="BO150" s="484">
        <f>IF('O3'!BS150="F",BG150,0)</f>
        <v>0</v>
      </c>
      <c r="BP150" s="572">
        <v>139</v>
      </c>
      <c r="BQ150" s="573"/>
      <c r="BR150" s="560">
        <v>0</v>
      </c>
      <c r="BS150" s="561">
        <f t="shared" si="118"/>
        <v>0</v>
      </c>
      <c r="BT150" s="561">
        <f t="shared" si="125"/>
        <v>0</v>
      </c>
      <c r="BU150" s="561">
        <f t="shared" si="125"/>
        <v>0</v>
      </c>
      <c r="BV150" s="561">
        <f t="shared" si="125"/>
        <v>0</v>
      </c>
      <c r="BW150" s="561">
        <f t="shared" si="125"/>
        <v>0</v>
      </c>
      <c r="BX150" s="561">
        <f t="shared" si="125"/>
        <v>0</v>
      </c>
      <c r="BY150" s="561">
        <f t="shared" si="125"/>
        <v>0</v>
      </c>
      <c r="BZ150" s="561">
        <f t="shared" si="125"/>
        <v>0</v>
      </c>
      <c r="CA150" s="561">
        <f t="shared" si="125"/>
        <v>0</v>
      </c>
      <c r="CB150" s="561">
        <f t="shared" si="125"/>
        <v>0</v>
      </c>
      <c r="CC150" s="561">
        <f t="shared" si="125"/>
        <v>0</v>
      </c>
      <c r="CD150" s="561">
        <f t="shared" si="125"/>
        <v>0</v>
      </c>
      <c r="CE150" s="561">
        <f t="shared" si="125"/>
        <v>0</v>
      </c>
      <c r="CF150" s="561">
        <f t="shared" si="125"/>
        <v>0</v>
      </c>
      <c r="CG150" s="561">
        <f t="shared" si="125"/>
        <v>0</v>
      </c>
      <c r="CH150" s="561">
        <f t="shared" si="125"/>
        <v>0</v>
      </c>
      <c r="CI150" s="561">
        <f t="shared" si="125"/>
        <v>0</v>
      </c>
      <c r="CJ150" s="561">
        <f t="shared" si="125"/>
        <v>0</v>
      </c>
      <c r="CK150" s="561">
        <f t="shared" si="125"/>
        <v>0</v>
      </c>
      <c r="CL150" s="561">
        <f t="shared" si="125"/>
        <v>0</v>
      </c>
      <c r="CM150" s="561">
        <f t="shared" si="125"/>
        <v>0</v>
      </c>
      <c r="CN150" s="561">
        <f t="shared" si="125"/>
        <v>0</v>
      </c>
      <c r="CO150" s="561">
        <f t="shared" si="125"/>
        <v>0</v>
      </c>
      <c r="CP150" s="561">
        <f t="shared" si="125"/>
        <v>0</v>
      </c>
      <c r="CQ150" s="561">
        <f t="shared" si="125"/>
        <v>0</v>
      </c>
      <c r="CR150" s="561">
        <f t="shared" si="125"/>
        <v>0</v>
      </c>
      <c r="CS150" s="561">
        <f t="shared" si="125"/>
        <v>0</v>
      </c>
      <c r="CT150" s="561">
        <f t="shared" si="125"/>
        <v>0</v>
      </c>
      <c r="CU150" s="561">
        <f t="shared" si="125"/>
        <v>0</v>
      </c>
      <c r="CV150" s="561">
        <f t="shared" si="125"/>
        <v>0</v>
      </c>
      <c r="CW150" s="561">
        <f t="shared" si="125"/>
        <v>0</v>
      </c>
      <c r="CX150" s="561">
        <f t="shared" si="125"/>
        <v>0</v>
      </c>
      <c r="CY150" s="561">
        <f t="shared" si="125"/>
        <v>0</v>
      </c>
      <c r="CZ150" s="561">
        <f t="shared" si="125"/>
        <v>0</v>
      </c>
      <c r="DA150" s="561">
        <f t="shared" si="125"/>
        <v>0</v>
      </c>
      <c r="DC150" s="562">
        <f t="shared" si="124"/>
        <v>0</v>
      </c>
      <c r="DD150" s="562">
        <f t="shared" si="96"/>
        <v>0</v>
      </c>
      <c r="DE150" s="562">
        <f t="shared" si="97"/>
        <v>0</v>
      </c>
      <c r="DF150" s="562">
        <f t="shared" si="98"/>
        <v>0</v>
      </c>
      <c r="DG150" s="562">
        <f t="shared" si="99"/>
        <v>0</v>
      </c>
      <c r="DH150" s="562">
        <f t="shared" si="100"/>
        <v>0</v>
      </c>
      <c r="DI150" s="562">
        <f t="shared" si="101"/>
        <v>0</v>
      </c>
      <c r="DJ150" s="562">
        <f t="shared" si="102"/>
        <v>0</v>
      </c>
      <c r="DK150" s="562">
        <f t="shared" si="103"/>
        <v>0</v>
      </c>
      <c r="DL150" s="562">
        <f t="shared" si="104"/>
        <v>0</v>
      </c>
      <c r="DM150" s="562">
        <f t="shared" si="105"/>
        <v>0</v>
      </c>
      <c r="DN150" s="562">
        <f t="shared" ref="DN150:DN213" si="126">CC150</f>
        <v>0</v>
      </c>
      <c r="DO150" s="562">
        <f t="shared" ref="DO150:DO213" si="127">CD150</f>
        <v>0</v>
      </c>
      <c r="DP150" s="562">
        <f t="shared" ref="DP150:DP213" si="128">CE150</f>
        <v>0</v>
      </c>
      <c r="DQ150" s="562">
        <f t="shared" ref="DQ150:DQ213" si="129">CF150</f>
        <v>0</v>
      </c>
      <c r="DR150" s="562">
        <f t="shared" ref="DR150:DR213" si="130">CG150</f>
        <v>0</v>
      </c>
      <c r="DS150" s="562">
        <f t="shared" ref="DS150:DS213" si="131">CH150</f>
        <v>0</v>
      </c>
      <c r="DT150" s="562">
        <f t="shared" ref="DT150:DT213" si="132">CI150</f>
        <v>0</v>
      </c>
      <c r="DU150" s="562">
        <f t="shared" ref="DU150:DU213" si="133">CJ150</f>
        <v>0</v>
      </c>
      <c r="DV150" s="562">
        <f t="shared" ref="DV150:DV213" si="134">CK150</f>
        <v>0</v>
      </c>
      <c r="DW150" s="562">
        <f t="shared" ref="DW150:DW213" si="135">CL150</f>
        <v>0</v>
      </c>
      <c r="DX150" s="562">
        <f t="shared" ref="DX150:DX213" si="136">CM150</f>
        <v>0</v>
      </c>
      <c r="DY150" s="562">
        <f t="shared" ref="DY150:DY213" si="137">CN150</f>
        <v>0</v>
      </c>
      <c r="DZ150" s="562">
        <f t="shared" ref="DZ150:DZ213" si="138">CO150</f>
        <v>0</v>
      </c>
      <c r="EA150" s="562">
        <f t="shared" ref="EA150:EA213" si="139">CP150</f>
        <v>0</v>
      </c>
      <c r="EB150" s="562">
        <f t="shared" ref="EB150:EB213" si="140">CQ150</f>
        <v>0</v>
      </c>
      <c r="EC150" s="562">
        <f t="shared" ref="EC150:EC213" si="141">CR150</f>
        <v>0</v>
      </c>
      <c r="ED150" s="562">
        <f t="shared" ref="ED150:ED213" si="142">CS150</f>
        <v>0</v>
      </c>
      <c r="EE150" s="562">
        <f t="shared" ref="EE150:EE213" si="143">CT150</f>
        <v>0</v>
      </c>
      <c r="EF150" s="562">
        <f t="shared" ref="EF150:EF213" si="144">CU150</f>
        <v>0</v>
      </c>
      <c r="EG150" s="562">
        <f t="shared" ref="EG150:EG213" si="145">CV150</f>
        <v>0</v>
      </c>
      <c r="EH150" s="562">
        <f t="shared" ref="EH150:EH213" si="146">CW150</f>
        <v>0</v>
      </c>
      <c r="EI150" s="562">
        <f t="shared" ref="EI150:EI213" si="147">CX150</f>
        <v>0</v>
      </c>
      <c r="EJ150" s="562">
        <f t="shared" ref="EJ150:EJ213" si="148">CY150</f>
        <v>0</v>
      </c>
      <c r="EK150" s="562">
        <f t="shared" ref="EK150:EK213" si="149">CZ150</f>
        <v>0</v>
      </c>
      <c r="EL150" s="562">
        <f t="shared" ref="EL150:EL213" si="150">DA150</f>
        <v>0</v>
      </c>
    </row>
    <row r="151" spans="2:142" ht="9.9499999999999993" customHeight="1">
      <c r="B151" s="750">
        <f>'O3'!B151</f>
        <v>0</v>
      </c>
      <c r="C151" s="751"/>
      <c r="D151" s="751"/>
      <c r="E151" s="751"/>
      <c r="F151" s="751"/>
      <c r="G151" s="872">
        <f>'O3'!G151</f>
        <v>0</v>
      </c>
      <c r="H151" s="872"/>
      <c r="I151" s="872"/>
      <c r="J151" s="872"/>
      <c r="K151" s="872"/>
      <c r="L151" s="872"/>
      <c r="M151" s="872"/>
      <c r="N151" s="872"/>
      <c r="O151" s="872"/>
      <c r="P151" s="872"/>
      <c r="Q151" s="872"/>
      <c r="R151" s="872"/>
      <c r="S151" s="872"/>
      <c r="T151" s="872"/>
      <c r="U151" s="872"/>
      <c r="V151" s="872"/>
      <c r="W151" s="872"/>
      <c r="X151" s="872"/>
      <c r="Y151" s="872"/>
      <c r="Z151" s="872"/>
      <c r="AA151" s="872"/>
      <c r="AB151" s="872"/>
      <c r="AC151" s="755">
        <f>'O3'!AC151</f>
        <v>0</v>
      </c>
      <c r="AD151" s="755"/>
      <c r="AE151" s="755"/>
      <c r="AF151" s="755"/>
      <c r="AG151" s="755"/>
      <c r="AH151" s="895">
        <f>'O3'!AZ151</f>
        <v>0</v>
      </c>
      <c r="AI151" s="895"/>
      <c r="AJ151" s="895"/>
      <c r="AK151" s="895"/>
      <c r="AL151" s="895"/>
      <c r="AM151" s="895"/>
      <c r="AN151" s="782">
        <f t="shared" si="113"/>
        <v>0</v>
      </c>
      <c r="AO151" s="782"/>
      <c r="AP151" s="782"/>
      <c r="AQ151" s="782"/>
      <c r="AR151" s="782"/>
      <c r="AS151" s="782"/>
      <c r="AT151" s="782">
        <f t="shared" si="114"/>
        <v>0</v>
      </c>
      <c r="AU151" s="782"/>
      <c r="AV151" s="782"/>
      <c r="AW151" s="782"/>
      <c r="AX151" s="782"/>
      <c r="AY151" s="881"/>
      <c r="AZ151" s="13"/>
      <c r="BA151" s="492">
        <f t="shared" si="120"/>
        <v>0</v>
      </c>
      <c r="BB151" s="492">
        <f t="shared" si="121"/>
        <v>2</v>
      </c>
      <c r="BC151" s="492" t="str">
        <f t="shared" si="115"/>
        <v/>
      </c>
      <c r="BD151" s="492" t="str">
        <f t="shared" si="116"/>
        <v xml:space="preserve"> </v>
      </c>
      <c r="BE151" s="484"/>
      <c r="BF151" s="492">
        <f>ROUND(AN151*'O3'!BE151,2)</f>
        <v>0</v>
      </c>
      <c r="BG151" s="492">
        <f>ROUND(AT151*'O3'!BE151,2)</f>
        <v>0</v>
      </c>
      <c r="BH151" s="484">
        <f t="shared" si="117"/>
        <v>0</v>
      </c>
      <c r="BI151" s="484">
        <f>BM151-IF('O3'!BS151&lt;&gt;0,IF('O3'!BS151="C",BA151,0),ROUND(BA151*$BM$11,2))</f>
        <v>0</v>
      </c>
      <c r="BJ151" s="484">
        <f>BN151-IF('O3'!BS151="CF",BA151,0)</f>
        <v>0</v>
      </c>
      <c r="BK151" s="484">
        <f>BO151-IF('O3'!BS151="F",BA151,0)</f>
        <v>0</v>
      </c>
      <c r="BL151" s="484">
        <f t="shared" si="122"/>
        <v>0</v>
      </c>
      <c r="BM151" s="484">
        <f>IF('O3'!BS151&lt;&gt;0,IF('O3'!BS151="C",BG151,0),ROUND(BG151*$BM$11,2))</f>
        <v>0</v>
      </c>
      <c r="BN151" s="484">
        <f>IF('O3'!BS151="CF",BG151,0)</f>
        <v>0</v>
      </c>
      <c r="BO151" s="484">
        <f>IF('O3'!BS151="F",BG151,0)</f>
        <v>0</v>
      </c>
      <c r="BP151" s="571">
        <v>140</v>
      </c>
      <c r="BQ151" s="573"/>
      <c r="BR151" s="560">
        <v>0</v>
      </c>
      <c r="BS151" s="561">
        <f t="shared" si="118"/>
        <v>0</v>
      </c>
      <c r="BT151" s="561">
        <f t="shared" si="125"/>
        <v>0</v>
      </c>
      <c r="BU151" s="561">
        <f t="shared" si="125"/>
        <v>0</v>
      </c>
      <c r="BV151" s="561">
        <f t="shared" si="125"/>
        <v>0</v>
      </c>
      <c r="BW151" s="561">
        <f t="shared" si="125"/>
        <v>0</v>
      </c>
      <c r="BX151" s="561">
        <f t="shared" si="125"/>
        <v>0</v>
      </c>
      <c r="BY151" s="561">
        <f t="shared" si="125"/>
        <v>0</v>
      </c>
      <c r="BZ151" s="561">
        <f t="shared" si="125"/>
        <v>0</v>
      </c>
      <c r="CA151" s="561">
        <f t="shared" si="125"/>
        <v>0</v>
      </c>
      <c r="CB151" s="561">
        <f t="shared" si="125"/>
        <v>0</v>
      </c>
      <c r="CC151" s="561">
        <f t="shared" si="125"/>
        <v>0</v>
      </c>
      <c r="CD151" s="561">
        <f t="shared" si="125"/>
        <v>0</v>
      </c>
      <c r="CE151" s="561">
        <f t="shared" si="125"/>
        <v>0</v>
      </c>
      <c r="CF151" s="561">
        <f t="shared" si="125"/>
        <v>0</v>
      </c>
      <c r="CG151" s="561">
        <f t="shared" si="125"/>
        <v>0</v>
      </c>
      <c r="CH151" s="561">
        <f t="shared" si="125"/>
        <v>0</v>
      </c>
      <c r="CI151" s="561">
        <f t="shared" si="125"/>
        <v>0</v>
      </c>
      <c r="CJ151" s="561">
        <f t="shared" si="125"/>
        <v>0</v>
      </c>
      <c r="CK151" s="561">
        <f t="shared" si="125"/>
        <v>0</v>
      </c>
      <c r="CL151" s="561">
        <f t="shared" si="125"/>
        <v>0</v>
      </c>
      <c r="CM151" s="561">
        <f t="shared" si="125"/>
        <v>0</v>
      </c>
      <c r="CN151" s="561">
        <f t="shared" si="125"/>
        <v>0</v>
      </c>
      <c r="CO151" s="561">
        <f t="shared" si="125"/>
        <v>0</v>
      </c>
      <c r="CP151" s="561">
        <f t="shared" si="125"/>
        <v>0</v>
      </c>
      <c r="CQ151" s="561">
        <f t="shared" si="125"/>
        <v>0</v>
      </c>
      <c r="CR151" s="561">
        <f t="shared" si="125"/>
        <v>0</v>
      </c>
      <c r="CS151" s="561">
        <f t="shared" si="125"/>
        <v>0</v>
      </c>
      <c r="CT151" s="561">
        <f t="shared" si="125"/>
        <v>0</v>
      </c>
      <c r="CU151" s="561">
        <f t="shared" si="125"/>
        <v>0</v>
      </c>
      <c r="CV151" s="561">
        <f t="shared" si="125"/>
        <v>0</v>
      </c>
      <c r="CW151" s="561">
        <f t="shared" si="125"/>
        <v>0</v>
      </c>
      <c r="CX151" s="561">
        <f t="shared" si="125"/>
        <v>0</v>
      </c>
      <c r="CY151" s="561">
        <f t="shared" si="125"/>
        <v>0</v>
      </c>
      <c r="CZ151" s="561">
        <f t="shared" si="125"/>
        <v>0</v>
      </c>
      <c r="DA151" s="561">
        <f t="shared" si="125"/>
        <v>0</v>
      </c>
      <c r="DC151" s="562">
        <f t="shared" si="124"/>
        <v>0</v>
      </c>
      <c r="DD151" s="562">
        <f t="shared" ref="DD151:DD214" si="151">BS151</f>
        <v>0</v>
      </c>
      <c r="DE151" s="562">
        <f t="shared" ref="DE151:DE214" si="152">BT151</f>
        <v>0</v>
      </c>
      <c r="DF151" s="562">
        <f t="shared" ref="DF151:DF214" si="153">BU151</f>
        <v>0</v>
      </c>
      <c r="DG151" s="562">
        <f t="shared" ref="DG151:DG214" si="154">BV151</f>
        <v>0</v>
      </c>
      <c r="DH151" s="562">
        <f t="shared" ref="DH151:DH214" si="155">BW151</f>
        <v>0</v>
      </c>
      <c r="DI151" s="562">
        <f t="shared" ref="DI151:DI214" si="156">BX151</f>
        <v>0</v>
      </c>
      <c r="DJ151" s="562">
        <f t="shared" ref="DJ151:DJ214" si="157">BY151</f>
        <v>0</v>
      </c>
      <c r="DK151" s="562">
        <f t="shared" ref="DK151:DK214" si="158">BZ151</f>
        <v>0</v>
      </c>
      <c r="DL151" s="562">
        <f t="shared" ref="DL151:DL214" si="159">CA151</f>
        <v>0</v>
      </c>
      <c r="DM151" s="562">
        <f t="shared" ref="DM151:DM214" si="160">CB151</f>
        <v>0</v>
      </c>
      <c r="DN151" s="562">
        <f t="shared" si="126"/>
        <v>0</v>
      </c>
      <c r="DO151" s="562">
        <f t="shared" si="127"/>
        <v>0</v>
      </c>
      <c r="DP151" s="562">
        <f t="shared" si="128"/>
        <v>0</v>
      </c>
      <c r="DQ151" s="562">
        <f t="shared" si="129"/>
        <v>0</v>
      </c>
      <c r="DR151" s="562">
        <f t="shared" si="130"/>
        <v>0</v>
      </c>
      <c r="DS151" s="562">
        <f t="shared" si="131"/>
        <v>0</v>
      </c>
      <c r="DT151" s="562">
        <f t="shared" si="132"/>
        <v>0</v>
      </c>
      <c r="DU151" s="562">
        <f t="shared" si="133"/>
        <v>0</v>
      </c>
      <c r="DV151" s="562">
        <f t="shared" si="134"/>
        <v>0</v>
      </c>
      <c r="DW151" s="562">
        <f t="shared" si="135"/>
        <v>0</v>
      </c>
      <c r="DX151" s="562">
        <f t="shared" si="136"/>
        <v>0</v>
      </c>
      <c r="DY151" s="562">
        <f t="shared" si="137"/>
        <v>0</v>
      </c>
      <c r="DZ151" s="562">
        <f t="shared" si="138"/>
        <v>0</v>
      </c>
      <c r="EA151" s="562">
        <f t="shared" si="139"/>
        <v>0</v>
      </c>
      <c r="EB151" s="562">
        <f t="shared" si="140"/>
        <v>0</v>
      </c>
      <c r="EC151" s="562">
        <f t="shared" si="141"/>
        <v>0</v>
      </c>
      <c r="ED151" s="562">
        <f t="shared" si="142"/>
        <v>0</v>
      </c>
      <c r="EE151" s="562">
        <f t="shared" si="143"/>
        <v>0</v>
      </c>
      <c r="EF151" s="562">
        <f t="shared" si="144"/>
        <v>0</v>
      </c>
      <c r="EG151" s="562">
        <f t="shared" si="145"/>
        <v>0</v>
      </c>
      <c r="EH151" s="562">
        <f t="shared" si="146"/>
        <v>0</v>
      </c>
      <c r="EI151" s="562">
        <f t="shared" si="147"/>
        <v>0</v>
      </c>
      <c r="EJ151" s="562">
        <f t="shared" si="148"/>
        <v>0</v>
      </c>
      <c r="EK151" s="562">
        <f t="shared" si="149"/>
        <v>0</v>
      </c>
      <c r="EL151" s="562">
        <f t="shared" si="150"/>
        <v>0</v>
      </c>
    </row>
    <row r="152" spans="2:142" ht="9.9499999999999993" customHeight="1">
      <c r="B152" s="750">
        <f>'O3'!B152</f>
        <v>0</v>
      </c>
      <c r="C152" s="751"/>
      <c r="D152" s="751"/>
      <c r="E152" s="751"/>
      <c r="F152" s="751"/>
      <c r="G152" s="872">
        <f>'O3'!G152</f>
        <v>0</v>
      </c>
      <c r="H152" s="872"/>
      <c r="I152" s="872"/>
      <c r="J152" s="872"/>
      <c r="K152" s="872"/>
      <c r="L152" s="872"/>
      <c r="M152" s="872"/>
      <c r="N152" s="872"/>
      <c r="O152" s="872"/>
      <c r="P152" s="872"/>
      <c r="Q152" s="872"/>
      <c r="R152" s="872"/>
      <c r="S152" s="872"/>
      <c r="T152" s="872"/>
      <c r="U152" s="872"/>
      <c r="V152" s="872"/>
      <c r="W152" s="872"/>
      <c r="X152" s="872"/>
      <c r="Y152" s="872"/>
      <c r="Z152" s="872"/>
      <c r="AA152" s="872"/>
      <c r="AB152" s="872"/>
      <c r="AC152" s="755">
        <f>'O3'!AC152</f>
        <v>0</v>
      </c>
      <c r="AD152" s="755"/>
      <c r="AE152" s="755"/>
      <c r="AF152" s="755"/>
      <c r="AG152" s="755"/>
      <c r="AH152" s="895">
        <f>'O3'!AZ152</f>
        <v>0</v>
      </c>
      <c r="AI152" s="895"/>
      <c r="AJ152" s="895"/>
      <c r="AK152" s="895"/>
      <c r="AL152" s="895"/>
      <c r="AM152" s="895"/>
      <c r="AN152" s="782">
        <f t="shared" si="113"/>
        <v>0</v>
      </c>
      <c r="AO152" s="782"/>
      <c r="AP152" s="782"/>
      <c r="AQ152" s="782"/>
      <c r="AR152" s="782"/>
      <c r="AS152" s="782"/>
      <c r="AT152" s="782">
        <f t="shared" si="114"/>
        <v>0</v>
      </c>
      <c r="AU152" s="782"/>
      <c r="AV152" s="782"/>
      <c r="AW152" s="782"/>
      <c r="AX152" s="782"/>
      <c r="AY152" s="881"/>
      <c r="AZ152" s="13"/>
      <c r="BA152" s="492">
        <f t="shared" si="120"/>
        <v>0</v>
      </c>
      <c r="BB152" s="492">
        <f t="shared" si="121"/>
        <v>2</v>
      </c>
      <c r="BC152" s="492" t="str">
        <f t="shared" si="115"/>
        <v/>
      </c>
      <c r="BD152" s="492" t="str">
        <f t="shared" si="116"/>
        <v xml:space="preserve"> </v>
      </c>
      <c r="BE152" s="484"/>
      <c r="BF152" s="492">
        <f>ROUND(AN152*'O3'!BE152,2)</f>
        <v>0</v>
      </c>
      <c r="BG152" s="492">
        <f>ROUND(AT152*'O3'!BE152,2)</f>
        <v>0</v>
      </c>
      <c r="BH152" s="484">
        <f t="shared" si="117"/>
        <v>0</v>
      </c>
      <c r="BI152" s="484">
        <f>BM152-IF('O3'!BS152&lt;&gt;0,IF('O3'!BS152="C",BA152,0),ROUND(BA152*$BM$11,2))</f>
        <v>0</v>
      </c>
      <c r="BJ152" s="484">
        <f>BN152-IF('O3'!BS152="CF",BA152,0)</f>
        <v>0</v>
      </c>
      <c r="BK152" s="484">
        <f>BO152-IF('O3'!BS152="F",BA152,0)</f>
        <v>0</v>
      </c>
      <c r="BL152" s="484">
        <f t="shared" si="122"/>
        <v>0</v>
      </c>
      <c r="BM152" s="484">
        <f>IF('O3'!BS152&lt;&gt;0,IF('O3'!BS152="C",BG152,0),ROUND(BG152*$BM$11,2))</f>
        <v>0</v>
      </c>
      <c r="BN152" s="484">
        <f>IF('O3'!BS152="CF",BG152,0)</f>
        <v>0</v>
      </c>
      <c r="BO152" s="484">
        <f>IF('O3'!BS152="F",BG152,0)</f>
        <v>0</v>
      </c>
      <c r="BP152" s="572">
        <v>141</v>
      </c>
      <c r="BQ152" s="573"/>
      <c r="BR152" s="560">
        <v>0</v>
      </c>
      <c r="BS152" s="561">
        <f t="shared" si="118"/>
        <v>0</v>
      </c>
      <c r="BT152" s="561">
        <f t="shared" si="125"/>
        <v>0</v>
      </c>
      <c r="BU152" s="561">
        <f t="shared" si="125"/>
        <v>0</v>
      </c>
      <c r="BV152" s="561">
        <f t="shared" si="125"/>
        <v>0</v>
      </c>
      <c r="BW152" s="561">
        <f t="shared" si="125"/>
        <v>0</v>
      </c>
      <c r="BX152" s="561">
        <f t="shared" si="125"/>
        <v>0</v>
      </c>
      <c r="BY152" s="561">
        <f t="shared" si="125"/>
        <v>0</v>
      </c>
      <c r="BZ152" s="561">
        <f t="shared" si="125"/>
        <v>0</v>
      </c>
      <c r="CA152" s="561">
        <f t="shared" si="125"/>
        <v>0</v>
      </c>
      <c r="CB152" s="561">
        <f t="shared" si="125"/>
        <v>0</v>
      </c>
      <c r="CC152" s="561">
        <f t="shared" si="125"/>
        <v>0</v>
      </c>
      <c r="CD152" s="561">
        <f t="shared" si="125"/>
        <v>0</v>
      </c>
      <c r="CE152" s="561">
        <f t="shared" si="125"/>
        <v>0</v>
      </c>
      <c r="CF152" s="561">
        <f t="shared" si="125"/>
        <v>0</v>
      </c>
      <c r="CG152" s="561">
        <f t="shared" si="125"/>
        <v>0</v>
      </c>
      <c r="CH152" s="561">
        <f t="shared" si="125"/>
        <v>0</v>
      </c>
      <c r="CI152" s="561">
        <f t="shared" si="125"/>
        <v>0</v>
      </c>
      <c r="CJ152" s="561">
        <f t="shared" si="125"/>
        <v>0</v>
      </c>
      <c r="CK152" s="561">
        <f t="shared" ref="BT152:DA159" si="161">CJ152</f>
        <v>0</v>
      </c>
      <c r="CL152" s="561">
        <f t="shared" si="161"/>
        <v>0</v>
      </c>
      <c r="CM152" s="561">
        <f t="shared" si="161"/>
        <v>0</v>
      </c>
      <c r="CN152" s="561">
        <f t="shared" si="161"/>
        <v>0</v>
      </c>
      <c r="CO152" s="561">
        <f t="shared" si="161"/>
        <v>0</v>
      </c>
      <c r="CP152" s="561">
        <f t="shared" si="161"/>
        <v>0</v>
      </c>
      <c r="CQ152" s="561">
        <f t="shared" si="161"/>
        <v>0</v>
      </c>
      <c r="CR152" s="561">
        <f t="shared" si="161"/>
        <v>0</v>
      </c>
      <c r="CS152" s="561">
        <f t="shared" si="161"/>
        <v>0</v>
      </c>
      <c r="CT152" s="561">
        <f t="shared" si="161"/>
        <v>0</v>
      </c>
      <c r="CU152" s="561">
        <f t="shared" si="161"/>
        <v>0</v>
      </c>
      <c r="CV152" s="561">
        <f t="shared" si="161"/>
        <v>0</v>
      </c>
      <c r="CW152" s="561">
        <f t="shared" si="161"/>
        <v>0</v>
      </c>
      <c r="CX152" s="561">
        <f t="shared" si="161"/>
        <v>0</v>
      </c>
      <c r="CY152" s="561">
        <f t="shared" si="161"/>
        <v>0</v>
      </c>
      <c r="CZ152" s="561">
        <f t="shared" si="161"/>
        <v>0</v>
      </c>
      <c r="DA152" s="561">
        <f t="shared" si="161"/>
        <v>0</v>
      </c>
      <c r="DC152" s="562">
        <f t="shared" si="124"/>
        <v>0</v>
      </c>
      <c r="DD152" s="562">
        <f t="shared" si="151"/>
        <v>0</v>
      </c>
      <c r="DE152" s="562">
        <f t="shared" si="152"/>
        <v>0</v>
      </c>
      <c r="DF152" s="562">
        <f t="shared" si="153"/>
        <v>0</v>
      </c>
      <c r="DG152" s="562">
        <f t="shared" si="154"/>
        <v>0</v>
      </c>
      <c r="DH152" s="562">
        <f t="shared" si="155"/>
        <v>0</v>
      </c>
      <c r="DI152" s="562">
        <f t="shared" si="156"/>
        <v>0</v>
      </c>
      <c r="DJ152" s="562">
        <f t="shared" si="157"/>
        <v>0</v>
      </c>
      <c r="DK152" s="562">
        <f t="shared" si="158"/>
        <v>0</v>
      </c>
      <c r="DL152" s="562">
        <f t="shared" si="159"/>
        <v>0</v>
      </c>
      <c r="DM152" s="562">
        <f t="shared" si="160"/>
        <v>0</v>
      </c>
      <c r="DN152" s="562">
        <f t="shared" si="126"/>
        <v>0</v>
      </c>
      <c r="DO152" s="562">
        <f t="shared" si="127"/>
        <v>0</v>
      </c>
      <c r="DP152" s="562">
        <f t="shared" si="128"/>
        <v>0</v>
      </c>
      <c r="DQ152" s="562">
        <f t="shared" si="129"/>
        <v>0</v>
      </c>
      <c r="DR152" s="562">
        <f t="shared" si="130"/>
        <v>0</v>
      </c>
      <c r="DS152" s="562">
        <f t="shared" si="131"/>
        <v>0</v>
      </c>
      <c r="DT152" s="562">
        <f t="shared" si="132"/>
        <v>0</v>
      </c>
      <c r="DU152" s="562">
        <f t="shared" si="133"/>
        <v>0</v>
      </c>
      <c r="DV152" s="562">
        <f t="shared" si="134"/>
        <v>0</v>
      </c>
      <c r="DW152" s="562">
        <f t="shared" si="135"/>
        <v>0</v>
      </c>
      <c r="DX152" s="562">
        <f t="shared" si="136"/>
        <v>0</v>
      </c>
      <c r="DY152" s="562">
        <f t="shared" si="137"/>
        <v>0</v>
      </c>
      <c r="DZ152" s="562">
        <f t="shared" si="138"/>
        <v>0</v>
      </c>
      <c r="EA152" s="562">
        <f t="shared" si="139"/>
        <v>0</v>
      </c>
      <c r="EB152" s="562">
        <f t="shared" si="140"/>
        <v>0</v>
      </c>
      <c r="EC152" s="562">
        <f t="shared" si="141"/>
        <v>0</v>
      </c>
      <c r="ED152" s="562">
        <f t="shared" si="142"/>
        <v>0</v>
      </c>
      <c r="EE152" s="562">
        <f t="shared" si="143"/>
        <v>0</v>
      </c>
      <c r="EF152" s="562">
        <f t="shared" si="144"/>
        <v>0</v>
      </c>
      <c r="EG152" s="562">
        <f t="shared" si="145"/>
        <v>0</v>
      </c>
      <c r="EH152" s="562">
        <f t="shared" si="146"/>
        <v>0</v>
      </c>
      <c r="EI152" s="562">
        <f t="shared" si="147"/>
        <v>0</v>
      </c>
      <c r="EJ152" s="562">
        <f t="shared" si="148"/>
        <v>0</v>
      </c>
      <c r="EK152" s="562">
        <f t="shared" si="149"/>
        <v>0</v>
      </c>
      <c r="EL152" s="562">
        <f t="shared" si="150"/>
        <v>0</v>
      </c>
    </row>
    <row r="153" spans="2:142" ht="9.9499999999999993" customHeight="1">
      <c r="B153" s="750">
        <f>'O3'!B153</f>
        <v>0</v>
      </c>
      <c r="C153" s="751"/>
      <c r="D153" s="751"/>
      <c r="E153" s="751"/>
      <c r="F153" s="751"/>
      <c r="G153" s="872">
        <f>'O3'!G153</f>
        <v>0</v>
      </c>
      <c r="H153" s="872"/>
      <c r="I153" s="872"/>
      <c r="J153" s="872"/>
      <c r="K153" s="872"/>
      <c r="L153" s="872"/>
      <c r="M153" s="872"/>
      <c r="N153" s="872"/>
      <c r="O153" s="872"/>
      <c r="P153" s="872"/>
      <c r="Q153" s="872"/>
      <c r="R153" s="872"/>
      <c r="S153" s="872"/>
      <c r="T153" s="872"/>
      <c r="U153" s="872"/>
      <c r="V153" s="872"/>
      <c r="W153" s="872"/>
      <c r="X153" s="872"/>
      <c r="Y153" s="872"/>
      <c r="Z153" s="872"/>
      <c r="AA153" s="872"/>
      <c r="AB153" s="872"/>
      <c r="AC153" s="755">
        <f>'O3'!AC153</f>
        <v>0</v>
      </c>
      <c r="AD153" s="755"/>
      <c r="AE153" s="755"/>
      <c r="AF153" s="755"/>
      <c r="AG153" s="755"/>
      <c r="AH153" s="895">
        <f>'O3'!AZ153</f>
        <v>0</v>
      </c>
      <c r="AI153" s="895"/>
      <c r="AJ153" s="895"/>
      <c r="AK153" s="895"/>
      <c r="AL153" s="895"/>
      <c r="AM153" s="895"/>
      <c r="AN153" s="782">
        <f t="shared" si="113"/>
        <v>0</v>
      </c>
      <c r="AO153" s="782"/>
      <c r="AP153" s="782"/>
      <c r="AQ153" s="782"/>
      <c r="AR153" s="782"/>
      <c r="AS153" s="782"/>
      <c r="AT153" s="782">
        <f t="shared" si="114"/>
        <v>0</v>
      </c>
      <c r="AU153" s="782"/>
      <c r="AV153" s="782"/>
      <c r="AW153" s="782"/>
      <c r="AX153" s="782"/>
      <c r="AY153" s="881"/>
      <c r="AZ153" s="13"/>
      <c r="BA153" s="492">
        <f t="shared" si="120"/>
        <v>0</v>
      </c>
      <c r="BB153" s="492">
        <f t="shared" si="121"/>
        <v>2</v>
      </c>
      <c r="BC153" s="492" t="str">
        <f t="shared" si="115"/>
        <v/>
      </c>
      <c r="BD153" s="492" t="str">
        <f t="shared" si="116"/>
        <v xml:space="preserve"> </v>
      </c>
      <c r="BE153" s="484"/>
      <c r="BF153" s="492">
        <f>ROUND(AN153*'O3'!BE153,2)</f>
        <v>0</v>
      </c>
      <c r="BG153" s="492">
        <f>ROUND(AT153*'O3'!BE153,2)</f>
        <v>0</v>
      </c>
      <c r="BH153" s="484">
        <f t="shared" si="117"/>
        <v>0</v>
      </c>
      <c r="BI153" s="484">
        <f>BM153-IF('O3'!BS153&lt;&gt;0,IF('O3'!BS153="C",BA153,0),ROUND(BA153*$BM$11,2))</f>
        <v>0</v>
      </c>
      <c r="BJ153" s="484">
        <f>BN153-IF('O3'!BS153="CF",BA153,0)</f>
        <v>0</v>
      </c>
      <c r="BK153" s="484">
        <f>BO153-IF('O3'!BS153="F",BA153,0)</f>
        <v>0</v>
      </c>
      <c r="BL153" s="484">
        <f t="shared" si="122"/>
        <v>0</v>
      </c>
      <c r="BM153" s="484">
        <f>IF('O3'!BS153&lt;&gt;0,IF('O3'!BS153="C",BG153,0),ROUND(BG153*$BM$11,2))</f>
        <v>0</v>
      </c>
      <c r="BN153" s="484">
        <f>IF('O3'!BS153="CF",BG153,0)</f>
        <v>0</v>
      </c>
      <c r="BO153" s="484">
        <f>IF('O3'!BS153="F",BG153,0)</f>
        <v>0</v>
      </c>
      <c r="BP153" s="571">
        <v>142</v>
      </c>
      <c r="BQ153" s="573"/>
      <c r="BR153" s="560">
        <v>0</v>
      </c>
      <c r="BS153" s="561">
        <f t="shared" si="118"/>
        <v>0</v>
      </c>
      <c r="BT153" s="561">
        <f t="shared" si="161"/>
        <v>0</v>
      </c>
      <c r="BU153" s="561">
        <f t="shared" si="161"/>
        <v>0</v>
      </c>
      <c r="BV153" s="561">
        <f t="shared" si="161"/>
        <v>0</v>
      </c>
      <c r="BW153" s="561">
        <f t="shared" si="161"/>
        <v>0</v>
      </c>
      <c r="BX153" s="561">
        <f t="shared" si="161"/>
        <v>0</v>
      </c>
      <c r="BY153" s="561">
        <f t="shared" si="161"/>
        <v>0</v>
      </c>
      <c r="BZ153" s="561">
        <f t="shared" si="161"/>
        <v>0</v>
      </c>
      <c r="CA153" s="561">
        <f t="shared" si="161"/>
        <v>0</v>
      </c>
      <c r="CB153" s="561">
        <f t="shared" si="161"/>
        <v>0</v>
      </c>
      <c r="CC153" s="561">
        <f t="shared" si="161"/>
        <v>0</v>
      </c>
      <c r="CD153" s="561">
        <f t="shared" si="161"/>
        <v>0</v>
      </c>
      <c r="CE153" s="561">
        <f t="shared" si="161"/>
        <v>0</v>
      </c>
      <c r="CF153" s="561">
        <f t="shared" si="161"/>
        <v>0</v>
      </c>
      <c r="CG153" s="561">
        <f t="shared" si="161"/>
        <v>0</v>
      </c>
      <c r="CH153" s="561">
        <f t="shared" si="161"/>
        <v>0</v>
      </c>
      <c r="CI153" s="561">
        <f t="shared" si="161"/>
        <v>0</v>
      </c>
      <c r="CJ153" s="561">
        <f t="shared" si="161"/>
        <v>0</v>
      </c>
      <c r="CK153" s="561">
        <f t="shared" si="161"/>
        <v>0</v>
      </c>
      <c r="CL153" s="561">
        <f t="shared" si="161"/>
        <v>0</v>
      </c>
      <c r="CM153" s="561">
        <f t="shared" si="161"/>
        <v>0</v>
      </c>
      <c r="CN153" s="561">
        <f t="shared" si="161"/>
        <v>0</v>
      </c>
      <c r="CO153" s="561">
        <f t="shared" si="161"/>
        <v>0</v>
      </c>
      <c r="CP153" s="561">
        <f t="shared" si="161"/>
        <v>0</v>
      </c>
      <c r="CQ153" s="561">
        <f t="shared" si="161"/>
        <v>0</v>
      </c>
      <c r="CR153" s="561">
        <f t="shared" si="161"/>
        <v>0</v>
      </c>
      <c r="CS153" s="561">
        <f t="shared" si="161"/>
        <v>0</v>
      </c>
      <c r="CT153" s="561">
        <f t="shared" si="161"/>
        <v>0</v>
      </c>
      <c r="CU153" s="561">
        <f t="shared" si="161"/>
        <v>0</v>
      </c>
      <c r="CV153" s="561">
        <f t="shared" si="161"/>
        <v>0</v>
      </c>
      <c r="CW153" s="561">
        <f t="shared" si="161"/>
        <v>0</v>
      </c>
      <c r="CX153" s="561">
        <f t="shared" si="161"/>
        <v>0</v>
      </c>
      <c r="CY153" s="561">
        <f t="shared" si="161"/>
        <v>0</v>
      </c>
      <c r="CZ153" s="561">
        <f t="shared" si="161"/>
        <v>0</v>
      </c>
      <c r="DA153" s="561">
        <f t="shared" si="161"/>
        <v>0</v>
      </c>
      <c r="DC153" s="562">
        <f t="shared" si="124"/>
        <v>0</v>
      </c>
      <c r="DD153" s="562">
        <f t="shared" si="151"/>
        <v>0</v>
      </c>
      <c r="DE153" s="562">
        <f t="shared" si="152"/>
        <v>0</v>
      </c>
      <c r="DF153" s="562">
        <f t="shared" si="153"/>
        <v>0</v>
      </c>
      <c r="DG153" s="562">
        <f t="shared" si="154"/>
        <v>0</v>
      </c>
      <c r="DH153" s="562">
        <f t="shared" si="155"/>
        <v>0</v>
      </c>
      <c r="DI153" s="562">
        <f t="shared" si="156"/>
        <v>0</v>
      </c>
      <c r="DJ153" s="562">
        <f t="shared" si="157"/>
        <v>0</v>
      </c>
      <c r="DK153" s="562">
        <f t="shared" si="158"/>
        <v>0</v>
      </c>
      <c r="DL153" s="562">
        <f t="shared" si="159"/>
        <v>0</v>
      </c>
      <c r="DM153" s="562">
        <f t="shared" si="160"/>
        <v>0</v>
      </c>
      <c r="DN153" s="562">
        <f t="shared" si="126"/>
        <v>0</v>
      </c>
      <c r="DO153" s="562">
        <f t="shared" si="127"/>
        <v>0</v>
      </c>
      <c r="DP153" s="562">
        <f t="shared" si="128"/>
        <v>0</v>
      </c>
      <c r="DQ153" s="562">
        <f t="shared" si="129"/>
        <v>0</v>
      </c>
      <c r="DR153" s="562">
        <f t="shared" si="130"/>
        <v>0</v>
      </c>
      <c r="DS153" s="562">
        <f t="shared" si="131"/>
        <v>0</v>
      </c>
      <c r="DT153" s="562">
        <f t="shared" si="132"/>
        <v>0</v>
      </c>
      <c r="DU153" s="562">
        <f t="shared" si="133"/>
        <v>0</v>
      </c>
      <c r="DV153" s="562">
        <f t="shared" si="134"/>
        <v>0</v>
      </c>
      <c r="DW153" s="562">
        <f t="shared" si="135"/>
        <v>0</v>
      </c>
      <c r="DX153" s="562">
        <f t="shared" si="136"/>
        <v>0</v>
      </c>
      <c r="DY153" s="562">
        <f t="shared" si="137"/>
        <v>0</v>
      </c>
      <c r="DZ153" s="562">
        <f t="shared" si="138"/>
        <v>0</v>
      </c>
      <c r="EA153" s="562">
        <f t="shared" si="139"/>
        <v>0</v>
      </c>
      <c r="EB153" s="562">
        <f t="shared" si="140"/>
        <v>0</v>
      </c>
      <c r="EC153" s="562">
        <f t="shared" si="141"/>
        <v>0</v>
      </c>
      <c r="ED153" s="562">
        <f t="shared" si="142"/>
        <v>0</v>
      </c>
      <c r="EE153" s="562">
        <f t="shared" si="143"/>
        <v>0</v>
      </c>
      <c r="EF153" s="562">
        <f t="shared" si="144"/>
        <v>0</v>
      </c>
      <c r="EG153" s="562">
        <f t="shared" si="145"/>
        <v>0</v>
      </c>
      <c r="EH153" s="562">
        <f t="shared" si="146"/>
        <v>0</v>
      </c>
      <c r="EI153" s="562">
        <f t="shared" si="147"/>
        <v>0</v>
      </c>
      <c r="EJ153" s="562">
        <f t="shared" si="148"/>
        <v>0</v>
      </c>
      <c r="EK153" s="562">
        <f t="shared" si="149"/>
        <v>0</v>
      </c>
      <c r="EL153" s="562">
        <f t="shared" si="150"/>
        <v>0</v>
      </c>
    </row>
    <row r="154" spans="2:142" ht="9.9499999999999993" customHeight="1">
      <c r="B154" s="750">
        <f>'O3'!B154</f>
        <v>0</v>
      </c>
      <c r="C154" s="751"/>
      <c r="D154" s="751"/>
      <c r="E154" s="751"/>
      <c r="F154" s="751"/>
      <c r="G154" s="872">
        <f>'O3'!G154</f>
        <v>0</v>
      </c>
      <c r="H154" s="872"/>
      <c r="I154" s="872"/>
      <c r="J154" s="872"/>
      <c r="K154" s="872"/>
      <c r="L154" s="872"/>
      <c r="M154" s="872"/>
      <c r="N154" s="872"/>
      <c r="O154" s="872"/>
      <c r="P154" s="872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755">
        <f>'O3'!AC154</f>
        <v>0</v>
      </c>
      <c r="AD154" s="755"/>
      <c r="AE154" s="755"/>
      <c r="AF154" s="755"/>
      <c r="AG154" s="755"/>
      <c r="AH154" s="895">
        <f>'O3'!AZ154</f>
        <v>0</v>
      </c>
      <c r="AI154" s="895"/>
      <c r="AJ154" s="895"/>
      <c r="AK154" s="895"/>
      <c r="AL154" s="895"/>
      <c r="AM154" s="895"/>
      <c r="AN154" s="782">
        <f t="shared" si="113"/>
        <v>0</v>
      </c>
      <c r="AO154" s="782"/>
      <c r="AP154" s="782"/>
      <c r="AQ154" s="782"/>
      <c r="AR154" s="782"/>
      <c r="AS154" s="782"/>
      <c r="AT154" s="782">
        <f t="shared" si="114"/>
        <v>0</v>
      </c>
      <c r="AU154" s="782"/>
      <c r="AV154" s="782"/>
      <c r="AW154" s="782"/>
      <c r="AX154" s="782"/>
      <c r="AY154" s="881"/>
      <c r="AZ154" s="13"/>
      <c r="BA154" s="492">
        <f t="shared" si="120"/>
        <v>0</v>
      </c>
      <c r="BB154" s="492">
        <f t="shared" si="121"/>
        <v>2</v>
      </c>
      <c r="BC154" s="492" t="str">
        <f t="shared" si="115"/>
        <v/>
      </c>
      <c r="BD154" s="492" t="str">
        <f t="shared" si="116"/>
        <v xml:space="preserve"> </v>
      </c>
      <c r="BE154" s="484"/>
      <c r="BF154" s="492">
        <f>ROUND(AN154*'O3'!BE154,2)</f>
        <v>0</v>
      </c>
      <c r="BG154" s="492">
        <f>ROUND(AT154*'O3'!BE154,2)</f>
        <v>0</v>
      </c>
      <c r="BH154" s="484">
        <f t="shared" si="117"/>
        <v>0</v>
      </c>
      <c r="BI154" s="484">
        <f>BM154-IF('O3'!BS154&lt;&gt;0,IF('O3'!BS154="C",BA154,0),ROUND(BA154*$BM$11,2))</f>
        <v>0</v>
      </c>
      <c r="BJ154" s="484">
        <f>BN154-IF('O3'!BS154="CF",BA154,0)</f>
        <v>0</v>
      </c>
      <c r="BK154" s="484">
        <f>BO154-IF('O3'!BS154="F",BA154,0)</f>
        <v>0</v>
      </c>
      <c r="BL154" s="484">
        <f t="shared" si="122"/>
        <v>0</v>
      </c>
      <c r="BM154" s="484">
        <f>IF('O3'!BS154&lt;&gt;0,IF('O3'!BS154="C",BG154,0),ROUND(BG154*$BM$11,2))</f>
        <v>0</v>
      </c>
      <c r="BN154" s="484">
        <f>IF('O3'!BS154="CF",BG154,0)</f>
        <v>0</v>
      </c>
      <c r="BO154" s="484">
        <f>IF('O3'!BS154="F",BG154,0)</f>
        <v>0</v>
      </c>
      <c r="BP154" s="572">
        <v>143</v>
      </c>
      <c r="BQ154" s="573"/>
      <c r="BR154" s="560">
        <v>0</v>
      </c>
      <c r="BS154" s="561">
        <f t="shared" si="118"/>
        <v>0</v>
      </c>
      <c r="BT154" s="561">
        <f t="shared" si="161"/>
        <v>0</v>
      </c>
      <c r="BU154" s="561">
        <f t="shared" si="161"/>
        <v>0</v>
      </c>
      <c r="BV154" s="561">
        <f t="shared" si="161"/>
        <v>0</v>
      </c>
      <c r="BW154" s="561">
        <f t="shared" si="161"/>
        <v>0</v>
      </c>
      <c r="BX154" s="561">
        <f t="shared" si="161"/>
        <v>0</v>
      </c>
      <c r="BY154" s="561">
        <f t="shared" si="161"/>
        <v>0</v>
      </c>
      <c r="BZ154" s="561">
        <f t="shared" si="161"/>
        <v>0</v>
      </c>
      <c r="CA154" s="561">
        <f t="shared" si="161"/>
        <v>0</v>
      </c>
      <c r="CB154" s="561">
        <f t="shared" si="161"/>
        <v>0</v>
      </c>
      <c r="CC154" s="561">
        <f t="shared" si="161"/>
        <v>0</v>
      </c>
      <c r="CD154" s="561">
        <f t="shared" si="161"/>
        <v>0</v>
      </c>
      <c r="CE154" s="561">
        <f t="shared" si="161"/>
        <v>0</v>
      </c>
      <c r="CF154" s="561">
        <f t="shared" si="161"/>
        <v>0</v>
      </c>
      <c r="CG154" s="561">
        <f t="shared" si="161"/>
        <v>0</v>
      </c>
      <c r="CH154" s="561">
        <f t="shared" si="161"/>
        <v>0</v>
      </c>
      <c r="CI154" s="561">
        <f t="shared" si="161"/>
        <v>0</v>
      </c>
      <c r="CJ154" s="561">
        <f t="shared" si="161"/>
        <v>0</v>
      </c>
      <c r="CK154" s="561">
        <f t="shared" si="161"/>
        <v>0</v>
      </c>
      <c r="CL154" s="561">
        <f t="shared" si="161"/>
        <v>0</v>
      </c>
      <c r="CM154" s="561">
        <f t="shared" si="161"/>
        <v>0</v>
      </c>
      <c r="CN154" s="561">
        <f t="shared" si="161"/>
        <v>0</v>
      </c>
      <c r="CO154" s="561">
        <f t="shared" si="161"/>
        <v>0</v>
      </c>
      <c r="CP154" s="561">
        <f t="shared" si="161"/>
        <v>0</v>
      </c>
      <c r="CQ154" s="561">
        <f t="shared" si="161"/>
        <v>0</v>
      </c>
      <c r="CR154" s="561">
        <f t="shared" si="161"/>
        <v>0</v>
      </c>
      <c r="CS154" s="561">
        <f t="shared" si="161"/>
        <v>0</v>
      </c>
      <c r="CT154" s="561">
        <f t="shared" si="161"/>
        <v>0</v>
      </c>
      <c r="CU154" s="561">
        <f t="shared" si="161"/>
        <v>0</v>
      </c>
      <c r="CV154" s="561">
        <f t="shared" si="161"/>
        <v>0</v>
      </c>
      <c r="CW154" s="561">
        <f t="shared" si="161"/>
        <v>0</v>
      </c>
      <c r="CX154" s="561">
        <f t="shared" si="161"/>
        <v>0</v>
      </c>
      <c r="CY154" s="561">
        <f t="shared" si="161"/>
        <v>0</v>
      </c>
      <c r="CZ154" s="561">
        <f t="shared" si="161"/>
        <v>0</v>
      </c>
      <c r="DA154" s="561">
        <f t="shared" si="161"/>
        <v>0</v>
      </c>
      <c r="DC154" s="562">
        <f t="shared" si="124"/>
        <v>0</v>
      </c>
      <c r="DD154" s="562">
        <f t="shared" si="151"/>
        <v>0</v>
      </c>
      <c r="DE154" s="562">
        <f t="shared" si="152"/>
        <v>0</v>
      </c>
      <c r="DF154" s="562">
        <f t="shared" si="153"/>
        <v>0</v>
      </c>
      <c r="DG154" s="562">
        <f t="shared" si="154"/>
        <v>0</v>
      </c>
      <c r="DH154" s="562">
        <f t="shared" si="155"/>
        <v>0</v>
      </c>
      <c r="DI154" s="562">
        <f t="shared" si="156"/>
        <v>0</v>
      </c>
      <c r="DJ154" s="562">
        <f t="shared" si="157"/>
        <v>0</v>
      </c>
      <c r="DK154" s="562">
        <f t="shared" si="158"/>
        <v>0</v>
      </c>
      <c r="DL154" s="562">
        <f t="shared" si="159"/>
        <v>0</v>
      </c>
      <c r="DM154" s="562">
        <f t="shared" si="160"/>
        <v>0</v>
      </c>
      <c r="DN154" s="562">
        <f t="shared" si="126"/>
        <v>0</v>
      </c>
      <c r="DO154" s="562">
        <f t="shared" si="127"/>
        <v>0</v>
      </c>
      <c r="DP154" s="562">
        <f t="shared" si="128"/>
        <v>0</v>
      </c>
      <c r="DQ154" s="562">
        <f t="shared" si="129"/>
        <v>0</v>
      </c>
      <c r="DR154" s="562">
        <f t="shared" si="130"/>
        <v>0</v>
      </c>
      <c r="DS154" s="562">
        <f t="shared" si="131"/>
        <v>0</v>
      </c>
      <c r="DT154" s="562">
        <f t="shared" si="132"/>
        <v>0</v>
      </c>
      <c r="DU154" s="562">
        <f t="shared" si="133"/>
        <v>0</v>
      </c>
      <c r="DV154" s="562">
        <f t="shared" si="134"/>
        <v>0</v>
      </c>
      <c r="DW154" s="562">
        <f t="shared" si="135"/>
        <v>0</v>
      </c>
      <c r="DX154" s="562">
        <f t="shared" si="136"/>
        <v>0</v>
      </c>
      <c r="DY154" s="562">
        <f t="shared" si="137"/>
        <v>0</v>
      </c>
      <c r="DZ154" s="562">
        <f t="shared" si="138"/>
        <v>0</v>
      </c>
      <c r="EA154" s="562">
        <f t="shared" si="139"/>
        <v>0</v>
      </c>
      <c r="EB154" s="562">
        <f t="shared" si="140"/>
        <v>0</v>
      </c>
      <c r="EC154" s="562">
        <f t="shared" si="141"/>
        <v>0</v>
      </c>
      <c r="ED154" s="562">
        <f t="shared" si="142"/>
        <v>0</v>
      </c>
      <c r="EE154" s="562">
        <f t="shared" si="143"/>
        <v>0</v>
      </c>
      <c r="EF154" s="562">
        <f t="shared" si="144"/>
        <v>0</v>
      </c>
      <c r="EG154" s="562">
        <f t="shared" si="145"/>
        <v>0</v>
      </c>
      <c r="EH154" s="562">
        <f t="shared" si="146"/>
        <v>0</v>
      </c>
      <c r="EI154" s="562">
        <f t="shared" si="147"/>
        <v>0</v>
      </c>
      <c r="EJ154" s="562">
        <f t="shared" si="148"/>
        <v>0</v>
      </c>
      <c r="EK154" s="562">
        <f t="shared" si="149"/>
        <v>0</v>
      </c>
      <c r="EL154" s="562">
        <f t="shared" si="150"/>
        <v>0</v>
      </c>
    </row>
    <row r="155" spans="2:142" ht="9.9499999999999993" customHeight="1">
      <c r="B155" s="750">
        <f>'O3'!B155</f>
        <v>0</v>
      </c>
      <c r="C155" s="751"/>
      <c r="D155" s="751"/>
      <c r="E155" s="751"/>
      <c r="F155" s="751"/>
      <c r="G155" s="872">
        <f>'O3'!G155</f>
        <v>0</v>
      </c>
      <c r="H155" s="872"/>
      <c r="I155" s="872"/>
      <c r="J155" s="872"/>
      <c r="K155" s="872"/>
      <c r="L155" s="872"/>
      <c r="M155" s="872"/>
      <c r="N155" s="872"/>
      <c r="O155" s="872"/>
      <c r="P155" s="872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755">
        <f>'O3'!AC155</f>
        <v>0</v>
      </c>
      <c r="AD155" s="755"/>
      <c r="AE155" s="755"/>
      <c r="AF155" s="755"/>
      <c r="AG155" s="755"/>
      <c r="AH155" s="895">
        <f>'O3'!AZ155</f>
        <v>0</v>
      </c>
      <c r="AI155" s="895"/>
      <c r="AJ155" s="895"/>
      <c r="AK155" s="895"/>
      <c r="AL155" s="895"/>
      <c r="AM155" s="895"/>
      <c r="AN155" s="782">
        <f t="shared" si="113"/>
        <v>0</v>
      </c>
      <c r="AO155" s="782"/>
      <c r="AP155" s="782"/>
      <c r="AQ155" s="782"/>
      <c r="AR155" s="782"/>
      <c r="AS155" s="782"/>
      <c r="AT155" s="782">
        <f t="shared" si="114"/>
        <v>0</v>
      </c>
      <c r="AU155" s="782"/>
      <c r="AV155" s="782"/>
      <c r="AW155" s="782"/>
      <c r="AX155" s="782"/>
      <c r="AY155" s="881"/>
      <c r="AZ155" s="13"/>
      <c r="BA155" s="492">
        <f t="shared" si="120"/>
        <v>0</v>
      </c>
      <c r="BB155" s="492">
        <f t="shared" si="121"/>
        <v>2</v>
      </c>
      <c r="BC155" s="492" t="str">
        <f t="shared" si="115"/>
        <v/>
      </c>
      <c r="BD155" s="492" t="str">
        <f t="shared" si="116"/>
        <v xml:space="preserve"> </v>
      </c>
      <c r="BE155" s="484"/>
      <c r="BF155" s="492">
        <f>ROUND(AN155*'O3'!BE155,2)</f>
        <v>0</v>
      </c>
      <c r="BG155" s="492">
        <f>ROUND(AT155*'O3'!BE155,2)</f>
        <v>0</v>
      </c>
      <c r="BH155" s="484">
        <f t="shared" si="117"/>
        <v>0</v>
      </c>
      <c r="BI155" s="484">
        <f>BM155-IF('O3'!BS155&lt;&gt;0,IF('O3'!BS155="C",BA155,0),ROUND(BA155*$BM$11,2))</f>
        <v>0</v>
      </c>
      <c r="BJ155" s="484">
        <f>BN155-IF('O3'!BS155="CF",BA155,0)</f>
        <v>0</v>
      </c>
      <c r="BK155" s="484">
        <f>BO155-IF('O3'!BS155="F",BA155,0)</f>
        <v>0</v>
      </c>
      <c r="BL155" s="484">
        <f t="shared" si="122"/>
        <v>0</v>
      </c>
      <c r="BM155" s="484">
        <f>IF('O3'!BS155&lt;&gt;0,IF('O3'!BS155="C",BG155,0),ROUND(BG155*$BM$11,2))</f>
        <v>0</v>
      </c>
      <c r="BN155" s="484">
        <f>IF('O3'!BS155="CF",BG155,0)</f>
        <v>0</v>
      </c>
      <c r="BO155" s="484">
        <f>IF('O3'!BS155="F",BG155,0)</f>
        <v>0</v>
      </c>
      <c r="BP155" s="571">
        <v>144</v>
      </c>
      <c r="BQ155" s="573"/>
      <c r="BR155" s="560">
        <v>0</v>
      </c>
      <c r="BS155" s="561">
        <f t="shared" si="118"/>
        <v>0</v>
      </c>
      <c r="BT155" s="561">
        <f t="shared" si="161"/>
        <v>0</v>
      </c>
      <c r="BU155" s="561">
        <f t="shared" si="161"/>
        <v>0</v>
      </c>
      <c r="BV155" s="561">
        <f t="shared" si="161"/>
        <v>0</v>
      </c>
      <c r="BW155" s="561">
        <f t="shared" si="161"/>
        <v>0</v>
      </c>
      <c r="BX155" s="561">
        <f t="shared" si="161"/>
        <v>0</v>
      </c>
      <c r="BY155" s="561">
        <f t="shared" si="161"/>
        <v>0</v>
      </c>
      <c r="BZ155" s="561">
        <f t="shared" si="161"/>
        <v>0</v>
      </c>
      <c r="CA155" s="561">
        <f t="shared" si="161"/>
        <v>0</v>
      </c>
      <c r="CB155" s="561">
        <f t="shared" si="161"/>
        <v>0</v>
      </c>
      <c r="CC155" s="561">
        <f t="shared" si="161"/>
        <v>0</v>
      </c>
      <c r="CD155" s="561">
        <f t="shared" si="161"/>
        <v>0</v>
      </c>
      <c r="CE155" s="561">
        <f t="shared" si="161"/>
        <v>0</v>
      </c>
      <c r="CF155" s="561">
        <f t="shared" si="161"/>
        <v>0</v>
      </c>
      <c r="CG155" s="561">
        <f t="shared" si="161"/>
        <v>0</v>
      </c>
      <c r="CH155" s="561">
        <f t="shared" si="161"/>
        <v>0</v>
      </c>
      <c r="CI155" s="561">
        <f t="shared" si="161"/>
        <v>0</v>
      </c>
      <c r="CJ155" s="561">
        <f t="shared" si="161"/>
        <v>0</v>
      </c>
      <c r="CK155" s="561">
        <f t="shared" si="161"/>
        <v>0</v>
      </c>
      <c r="CL155" s="561">
        <f t="shared" si="161"/>
        <v>0</v>
      </c>
      <c r="CM155" s="561">
        <f t="shared" si="161"/>
        <v>0</v>
      </c>
      <c r="CN155" s="561">
        <f t="shared" si="161"/>
        <v>0</v>
      </c>
      <c r="CO155" s="561">
        <f t="shared" si="161"/>
        <v>0</v>
      </c>
      <c r="CP155" s="561">
        <f t="shared" si="161"/>
        <v>0</v>
      </c>
      <c r="CQ155" s="561">
        <f t="shared" si="161"/>
        <v>0</v>
      </c>
      <c r="CR155" s="561">
        <f t="shared" si="161"/>
        <v>0</v>
      </c>
      <c r="CS155" s="561">
        <f t="shared" si="161"/>
        <v>0</v>
      </c>
      <c r="CT155" s="561">
        <f t="shared" si="161"/>
        <v>0</v>
      </c>
      <c r="CU155" s="561">
        <f t="shared" si="161"/>
        <v>0</v>
      </c>
      <c r="CV155" s="561">
        <f t="shared" si="161"/>
        <v>0</v>
      </c>
      <c r="CW155" s="561">
        <f t="shared" si="161"/>
        <v>0</v>
      </c>
      <c r="CX155" s="561">
        <f t="shared" si="161"/>
        <v>0</v>
      </c>
      <c r="CY155" s="561">
        <f t="shared" si="161"/>
        <v>0</v>
      </c>
      <c r="CZ155" s="561">
        <f t="shared" si="161"/>
        <v>0</v>
      </c>
      <c r="DA155" s="561">
        <f t="shared" si="161"/>
        <v>0</v>
      </c>
      <c r="DC155" s="562">
        <f t="shared" si="124"/>
        <v>0</v>
      </c>
      <c r="DD155" s="562">
        <f t="shared" si="151"/>
        <v>0</v>
      </c>
      <c r="DE155" s="562">
        <f t="shared" si="152"/>
        <v>0</v>
      </c>
      <c r="DF155" s="562">
        <f t="shared" si="153"/>
        <v>0</v>
      </c>
      <c r="DG155" s="562">
        <f t="shared" si="154"/>
        <v>0</v>
      </c>
      <c r="DH155" s="562">
        <f t="shared" si="155"/>
        <v>0</v>
      </c>
      <c r="DI155" s="562">
        <f t="shared" si="156"/>
        <v>0</v>
      </c>
      <c r="DJ155" s="562">
        <f t="shared" si="157"/>
        <v>0</v>
      </c>
      <c r="DK155" s="562">
        <f t="shared" si="158"/>
        <v>0</v>
      </c>
      <c r="DL155" s="562">
        <f t="shared" si="159"/>
        <v>0</v>
      </c>
      <c r="DM155" s="562">
        <f t="shared" si="160"/>
        <v>0</v>
      </c>
      <c r="DN155" s="562">
        <f t="shared" si="126"/>
        <v>0</v>
      </c>
      <c r="DO155" s="562">
        <f t="shared" si="127"/>
        <v>0</v>
      </c>
      <c r="DP155" s="562">
        <f t="shared" si="128"/>
        <v>0</v>
      </c>
      <c r="DQ155" s="562">
        <f t="shared" si="129"/>
        <v>0</v>
      </c>
      <c r="DR155" s="562">
        <f t="shared" si="130"/>
        <v>0</v>
      </c>
      <c r="DS155" s="562">
        <f t="shared" si="131"/>
        <v>0</v>
      </c>
      <c r="DT155" s="562">
        <f t="shared" si="132"/>
        <v>0</v>
      </c>
      <c r="DU155" s="562">
        <f t="shared" si="133"/>
        <v>0</v>
      </c>
      <c r="DV155" s="562">
        <f t="shared" si="134"/>
        <v>0</v>
      </c>
      <c r="DW155" s="562">
        <f t="shared" si="135"/>
        <v>0</v>
      </c>
      <c r="DX155" s="562">
        <f t="shared" si="136"/>
        <v>0</v>
      </c>
      <c r="DY155" s="562">
        <f t="shared" si="137"/>
        <v>0</v>
      </c>
      <c r="DZ155" s="562">
        <f t="shared" si="138"/>
        <v>0</v>
      </c>
      <c r="EA155" s="562">
        <f t="shared" si="139"/>
        <v>0</v>
      </c>
      <c r="EB155" s="562">
        <f t="shared" si="140"/>
        <v>0</v>
      </c>
      <c r="EC155" s="562">
        <f t="shared" si="141"/>
        <v>0</v>
      </c>
      <c r="ED155" s="562">
        <f t="shared" si="142"/>
        <v>0</v>
      </c>
      <c r="EE155" s="562">
        <f t="shared" si="143"/>
        <v>0</v>
      </c>
      <c r="EF155" s="562">
        <f t="shared" si="144"/>
        <v>0</v>
      </c>
      <c r="EG155" s="562">
        <f t="shared" si="145"/>
        <v>0</v>
      </c>
      <c r="EH155" s="562">
        <f t="shared" si="146"/>
        <v>0</v>
      </c>
      <c r="EI155" s="562">
        <f t="shared" si="147"/>
        <v>0</v>
      </c>
      <c r="EJ155" s="562">
        <f t="shared" si="148"/>
        <v>0</v>
      </c>
      <c r="EK155" s="562">
        <f t="shared" si="149"/>
        <v>0</v>
      </c>
      <c r="EL155" s="562">
        <f t="shared" si="150"/>
        <v>0</v>
      </c>
    </row>
    <row r="156" spans="2:142" ht="9.9499999999999993" customHeight="1">
      <c r="B156" s="750">
        <f>'O3'!B156</f>
        <v>0</v>
      </c>
      <c r="C156" s="751"/>
      <c r="D156" s="751"/>
      <c r="E156" s="751"/>
      <c r="F156" s="751"/>
      <c r="G156" s="872">
        <f>'O3'!G156</f>
        <v>0</v>
      </c>
      <c r="H156" s="872"/>
      <c r="I156" s="872"/>
      <c r="J156" s="872"/>
      <c r="K156" s="872"/>
      <c r="L156" s="872"/>
      <c r="M156" s="872"/>
      <c r="N156" s="872"/>
      <c r="O156" s="872"/>
      <c r="P156" s="872"/>
      <c r="Q156" s="872"/>
      <c r="R156" s="872"/>
      <c r="S156" s="872"/>
      <c r="T156" s="872"/>
      <c r="U156" s="872"/>
      <c r="V156" s="872"/>
      <c r="W156" s="872"/>
      <c r="X156" s="872"/>
      <c r="Y156" s="872"/>
      <c r="Z156" s="872"/>
      <c r="AA156" s="872"/>
      <c r="AB156" s="872"/>
      <c r="AC156" s="755">
        <f>'O3'!AC156</f>
        <v>0</v>
      </c>
      <c r="AD156" s="755"/>
      <c r="AE156" s="755"/>
      <c r="AF156" s="755"/>
      <c r="AG156" s="755"/>
      <c r="AH156" s="895">
        <f>'O3'!AZ156</f>
        <v>0</v>
      </c>
      <c r="AI156" s="895"/>
      <c r="AJ156" s="895"/>
      <c r="AK156" s="895"/>
      <c r="AL156" s="895"/>
      <c r="AM156" s="895"/>
      <c r="AN156" s="782">
        <f t="shared" si="113"/>
        <v>0</v>
      </c>
      <c r="AO156" s="782"/>
      <c r="AP156" s="782"/>
      <c r="AQ156" s="782"/>
      <c r="AR156" s="782"/>
      <c r="AS156" s="782"/>
      <c r="AT156" s="782">
        <f t="shared" si="114"/>
        <v>0</v>
      </c>
      <c r="AU156" s="782"/>
      <c r="AV156" s="782"/>
      <c r="AW156" s="782"/>
      <c r="AX156" s="782"/>
      <c r="AY156" s="881"/>
      <c r="AZ156" s="13"/>
      <c r="BA156" s="492">
        <f t="shared" si="120"/>
        <v>0</v>
      </c>
      <c r="BB156" s="492">
        <f t="shared" si="121"/>
        <v>2</v>
      </c>
      <c r="BC156" s="492" t="str">
        <f t="shared" si="115"/>
        <v/>
      </c>
      <c r="BD156" s="492" t="str">
        <f t="shared" si="116"/>
        <v xml:space="preserve"> </v>
      </c>
      <c r="BE156" s="484"/>
      <c r="BF156" s="492">
        <f>ROUND(AN156*'O3'!BE156,2)</f>
        <v>0</v>
      </c>
      <c r="BG156" s="492">
        <f>ROUND(AT156*'O3'!BE156,2)</f>
        <v>0</v>
      </c>
      <c r="BH156" s="484">
        <f t="shared" si="117"/>
        <v>0</v>
      </c>
      <c r="BI156" s="484">
        <f>BM156-IF('O3'!BS156&lt;&gt;0,IF('O3'!BS156="C",BA156,0),ROUND(BA156*$BM$11,2))</f>
        <v>0</v>
      </c>
      <c r="BJ156" s="484">
        <f>BN156-IF('O3'!BS156="CF",BA156,0)</f>
        <v>0</v>
      </c>
      <c r="BK156" s="484">
        <f>BO156-IF('O3'!BS156="F",BA156,0)</f>
        <v>0</v>
      </c>
      <c r="BL156" s="484">
        <f t="shared" si="122"/>
        <v>0</v>
      </c>
      <c r="BM156" s="484">
        <f>IF('O3'!BS156&lt;&gt;0,IF('O3'!BS156="C",BG156,0),ROUND(BG156*$BM$11,2))</f>
        <v>0</v>
      </c>
      <c r="BN156" s="484">
        <f>IF('O3'!BS156="CF",BG156,0)</f>
        <v>0</v>
      </c>
      <c r="BO156" s="484">
        <f>IF('O3'!BS156="F",BG156,0)</f>
        <v>0</v>
      </c>
      <c r="BP156" s="572">
        <v>145</v>
      </c>
      <c r="BQ156" s="573"/>
      <c r="BR156" s="560">
        <v>0</v>
      </c>
      <c r="BS156" s="561">
        <f t="shared" si="118"/>
        <v>0</v>
      </c>
      <c r="BT156" s="561">
        <f t="shared" si="161"/>
        <v>0</v>
      </c>
      <c r="BU156" s="561">
        <f t="shared" si="161"/>
        <v>0</v>
      </c>
      <c r="BV156" s="561">
        <f t="shared" si="161"/>
        <v>0</v>
      </c>
      <c r="BW156" s="561">
        <f t="shared" si="161"/>
        <v>0</v>
      </c>
      <c r="BX156" s="561">
        <f t="shared" si="161"/>
        <v>0</v>
      </c>
      <c r="BY156" s="561">
        <f t="shared" si="161"/>
        <v>0</v>
      </c>
      <c r="BZ156" s="561">
        <f t="shared" si="161"/>
        <v>0</v>
      </c>
      <c r="CA156" s="561">
        <f t="shared" si="161"/>
        <v>0</v>
      </c>
      <c r="CB156" s="561">
        <f t="shared" si="161"/>
        <v>0</v>
      </c>
      <c r="CC156" s="561">
        <f t="shared" si="161"/>
        <v>0</v>
      </c>
      <c r="CD156" s="561">
        <f t="shared" si="161"/>
        <v>0</v>
      </c>
      <c r="CE156" s="561">
        <f t="shared" si="161"/>
        <v>0</v>
      </c>
      <c r="CF156" s="561">
        <f t="shared" si="161"/>
        <v>0</v>
      </c>
      <c r="CG156" s="561">
        <f t="shared" si="161"/>
        <v>0</v>
      </c>
      <c r="CH156" s="561">
        <f t="shared" si="161"/>
        <v>0</v>
      </c>
      <c r="CI156" s="561">
        <f t="shared" si="161"/>
        <v>0</v>
      </c>
      <c r="CJ156" s="561">
        <f t="shared" si="161"/>
        <v>0</v>
      </c>
      <c r="CK156" s="561">
        <f t="shared" si="161"/>
        <v>0</v>
      </c>
      <c r="CL156" s="561">
        <f t="shared" si="161"/>
        <v>0</v>
      </c>
      <c r="CM156" s="561">
        <f t="shared" si="161"/>
        <v>0</v>
      </c>
      <c r="CN156" s="561">
        <f t="shared" si="161"/>
        <v>0</v>
      </c>
      <c r="CO156" s="561">
        <f t="shared" si="161"/>
        <v>0</v>
      </c>
      <c r="CP156" s="561">
        <f t="shared" si="161"/>
        <v>0</v>
      </c>
      <c r="CQ156" s="561">
        <f t="shared" si="161"/>
        <v>0</v>
      </c>
      <c r="CR156" s="561">
        <f t="shared" si="161"/>
        <v>0</v>
      </c>
      <c r="CS156" s="561">
        <f t="shared" si="161"/>
        <v>0</v>
      </c>
      <c r="CT156" s="561">
        <f t="shared" si="161"/>
        <v>0</v>
      </c>
      <c r="CU156" s="561">
        <f t="shared" si="161"/>
        <v>0</v>
      </c>
      <c r="CV156" s="561">
        <f t="shared" si="161"/>
        <v>0</v>
      </c>
      <c r="CW156" s="561">
        <f t="shared" si="161"/>
        <v>0</v>
      </c>
      <c r="CX156" s="561">
        <f t="shared" si="161"/>
        <v>0</v>
      </c>
      <c r="CY156" s="561">
        <f t="shared" si="161"/>
        <v>0</v>
      </c>
      <c r="CZ156" s="561">
        <f t="shared" si="161"/>
        <v>0</v>
      </c>
      <c r="DA156" s="561">
        <f t="shared" si="161"/>
        <v>0</v>
      </c>
      <c r="DC156" s="562">
        <f t="shared" si="124"/>
        <v>0</v>
      </c>
      <c r="DD156" s="562">
        <f t="shared" si="151"/>
        <v>0</v>
      </c>
      <c r="DE156" s="562">
        <f t="shared" si="152"/>
        <v>0</v>
      </c>
      <c r="DF156" s="562">
        <f t="shared" si="153"/>
        <v>0</v>
      </c>
      <c r="DG156" s="562">
        <f t="shared" si="154"/>
        <v>0</v>
      </c>
      <c r="DH156" s="562">
        <f t="shared" si="155"/>
        <v>0</v>
      </c>
      <c r="DI156" s="562">
        <f t="shared" si="156"/>
        <v>0</v>
      </c>
      <c r="DJ156" s="562">
        <f t="shared" si="157"/>
        <v>0</v>
      </c>
      <c r="DK156" s="562">
        <f t="shared" si="158"/>
        <v>0</v>
      </c>
      <c r="DL156" s="562">
        <f t="shared" si="159"/>
        <v>0</v>
      </c>
      <c r="DM156" s="562">
        <f t="shared" si="160"/>
        <v>0</v>
      </c>
      <c r="DN156" s="562">
        <f t="shared" si="126"/>
        <v>0</v>
      </c>
      <c r="DO156" s="562">
        <f t="shared" si="127"/>
        <v>0</v>
      </c>
      <c r="DP156" s="562">
        <f t="shared" si="128"/>
        <v>0</v>
      </c>
      <c r="DQ156" s="562">
        <f t="shared" si="129"/>
        <v>0</v>
      </c>
      <c r="DR156" s="562">
        <f t="shared" si="130"/>
        <v>0</v>
      </c>
      <c r="DS156" s="562">
        <f t="shared" si="131"/>
        <v>0</v>
      </c>
      <c r="DT156" s="562">
        <f t="shared" si="132"/>
        <v>0</v>
      </c>
      <c r="DU156" s="562">
        <f t="shared" si="133"/>
        <v>0</v>
      </c>
      <c r="DV156" s="562">
        <f t="shared" si="134"/>
        <v>0</v>
      </c>
      <c r="DW156" s="562">
        <f t="shared" si="135"/>
        <v>0</v>
      </c>
      <c r="DX156" s="562">
        <f t="shared" si="136"/>
        <v>0</v>
      </c>
      <c r="DY156" s="562">
        <f t="shared" si="137"/>
        <v>0</v>
      </c>
      <c r="DZ156" s="562">
        <f t="shared" si="138"/>
        <v>0</v>
      </c>
      <c r="EA156" s="562">
        <f t="shared" si="139"/>
        <v>0</v>
      </c>
      <c r="EB156" s="562">
        <f t="shared" si="140"/>
        <v>0</v>
      </c>
      <c r="EC156" s="562">
        <f t="shared" si="141"/>
        <v>0</v>
      </c>
      <c r="ED156" s="562">
        <f t="shared" si="142"/>
        <v>0</v>
      </c>
      <c r="EE156" s="562">
        <f t="shared" si="143"/>
        <v>0</v>
      </c>
      <c r="EF156" s="562">
        <f t="shared" si="144"/>
        <v>0</v>
      </c>
      <c r="EG156" s="562">
        <f t="shared" si="145"/>
        <v>0</v>
      </c>
      <c r="EH156" s="562">
        <f t="shared" si="146"/>
        <v>0</v>
      </c>
      <c r="EI156" s="562">
        <f t="shared" si="147"/>
        <v>0</v>
      </c>
      <c r="EJ156" s="562">
        <f t="shared" si="148"/>
        <v>0</v>
      </c>
      <c r="EK156" s="562">
        <f t="shared" si="149"/>
        <v>0</v>
      </c>
      <c r="EL156" s="562">
        <f t="shared" si="150"/>
        <v>0</v>
      </c>
    </row>
    <row r="157" spans="2:142" ht="9.9499999999999993" customHeight="1">
      <c r="B157" s="750">
        <f>'O3'!B157</f>
        <v>0</v>
      </c>
      <c r="C157" s="751"/>
      <c r="D157" s="751"/>
      <c r="E157" s="751"/>
      <c r="F157" s="751"/>
      <c r="G157" s="872">
        <f>'O3'!G157</f>
        <v>0</v>
      </c>
      <c r="H157" s="872"/>
      <c r="I157" s="872"/>
      <c r="J157" s="872"/>
      <c r="K157" s="872"/>
      <c r="L157" s="872"/>
      <c r="M157" s="872"/>
      <c r="N157" s="872"/>
      <c r="O157" s="872"/>
      <c r="P157" s="872"/>
      <c r="Q157" s="872"/>
      <c r="R157" s="872"/>
      <c r="S157" s="872"/>
      <c r="T157" s="872"/>
      <c r="U157" s="872"/>
      <c r="V157" s="872"/>
      <c r="W157" s="872"/>
      <c r="X157" s="872"/>
      <c r="Y157" s="872"/>
      <c r="Z157" s="872"/>
      <c r="AA157" s="872"/>
      <c r="AB157" s="872"/>
      <c r="AC157" s="755">
        <f>'O3'!AC157</f>
        <v>0</v>
      </c>
      <c r="AD157" s="755"/>
      <c r="AE157" s="755"/>
      <c r="AF157" s="755"/>
      <c r="AG157" s="755"/>
      <c r="AH157" s="895">
        <f>'O3'!AZ157</f>
        <v>0</v>
      </c>
      <c r="AI157" s="895"/>
      <c r="AJ157" s="895"/>
      <c r="AK157" s="895"/>
      <c r="AL157" s="895"/>
      <c r="AM157" s="895"/>
      <c r="AN157" s="782">
        <f t="shared" si="113"/>
        <v>0</v>
      </c>
      <c r="AO157" s="782"/>
      <c r="AP157" s="782"/>
      <c r="AQ157" s="782"/>
      <c r="AR157" s="782"/>
      <c r="AS157" s="782"/>
      <c r="AT157" s="782">
        <f t="shared" si="114"/>
        <v>0</v>
      </c>
      <c r="AU157" s="782"/>
      <c r="AV157" s="782"/>
      <c r="AW157" s="782"/>
      <c r="AX157" s="782"/>
      <c r="AY157" s="881"/>
      <c r="AZ157" s="13"/>
      <c r="BA157" s="492">
        <f t="shared" si="120"/>
        <v>0</v>
      </c>
      <c r="BB157" s="492">
        <f t="shared" si="121"/>
        <v>2</v>
      </c>
      <c r="BC157" s="492" t="str">
        <f t="shared" si="115"/>
        <v/>
      </c>
      <c r="BD157" s="492" t="str">
        <f t="shared" si="116"/>
        <v xml:space="preserve"> </v>
      </c>
      <c r="BE157" s="484"/>
      <c r="BF157" s="492">
        <f>ROUND(AN157*'O3'!BE157,2)</f>
        <v>0</v>
      </c>
      <c r="BG157" s="492">
        <f>ROUND(AT157*'O3'!BE157,2)</f>
        <v>0</v>
      </c>
      <c r="BH157" s="484">
        <f t="shared" si="117"/>
        <v>0</v>
      </c>
      <c r="BI157" s="484">
        <f>BM157-IF('O3'!BS157&lt;&gt;0,IF('O3'!BS157="C",BA157,0),ROUND(BA157*$BM$11,2))</f>
        <v>0</v>
      </c>
      <c r="BJ157" s="484">
        <f>BN157-IF('O3'!BS157="CF",BA157,0)</f>
        <v>0</v>
      </c>
      <c r="BK157" s="484">
        <f>BO157-IF('O3'!BS157="F",BA157,0)</f>
        <v>0</v>
      </c>
      <c r="BL157" s="484">
        <f t="shared" si="122"/>
        <v>0</v>
      </c>
      <c r="BM157" s="484">
        <f>IF('O3'!BS157&lt;&gt;0,IF('O3'!BS157="C",BG157,0),ROUND(BG157*$BM$11,2))</f>
        <v>0</v>
      </c>
      <c r="BN157" s="484">
        <f>IF('O3'!BS157="CF",BG157,0)</f>
        <v>0</v>
      </c>
      <c r="BO157" s="484">
        <f>IF('O3'!BS157="F",BG157,0)</f>
        <v>0</v>
      </c>
      <c r="BP157" s="571">
        <v>146</v>
      </c>
      <c r="BQ157" s="573"/>
      <c r="BR157" s="560">
        <v>0</v>
      </c>
      <c r="BS157" s="561">
        <f t="shared" si="118"/>
        <v>0</v>
      </c>
      <c r="BT157" s="561">
        <f t="shared" si="161"/>
        <v>0</v>
      </c>
      <c r="BU157" s="561">
        <f t="shared" si="161"/>
        <v>0</v>
      </c>
      <c r="BV157" s="561">
        <f t="shared" si="161"/>
        <v>0</v>
      </c>
      <c r="BW157" s="561">
        <f t="shared" si="161"/>
        <v>0</v>
      </c>
      <c r="BX157" s="561">
        <f t="shared" si="161"/>
        <v>0</v>
      </c>
      <c r="BY157" s="561">
        <f t="shared" si="161"/>
        <v>0</v>
      </c>
      <c r="BZ157" s="561">
        <f t="shared" si="161"/>
        <v>0</v>
      </c>
      <c r="CA157" s="561">
        <f t="shared" si="161"/>
        <v>0</v>
      </c>
      <c r="CB157" s="561">
        <f t="shared" si="161"/>
        <v>0</v>
      </c>
      <c r="CC157" s="561">
        <f t="shared" si="161"/>
        <v>0</v>
      </c>
      <c r="CD157" s="561">
        <f t="shared" si="161"/>
        <v>0</v>
      </c>
      <c r="CE157" s="561">
        <f t="shared" si="161"/>
        <v>0</v>
      </c>
      <c r="CF157" s="561">
        <f t="shared" si="161"/>
        <v>0</v>
      </c>
      <c r="CG157" s="561">
        <f t="shared" si="161"/>
        <v>0</v>
      </c>
      <c r="CH157" s="561">
        <f t="shared" si="161"/>
        <v>0</v>
      </c>
      <c r="CI157" s="561">
        <f t="shared" si="161"/>
        <v>0</v>
      </c>
      <c r="CJ157" s="561">
        <f t="shared" si="161"/>
        <v>0</v>
      </c>
      <c r="CK157" s="561">
        <f t="shared" si="161"/>
        <v>0</v>
      </c>
      <c r="CL157" s="561">
        <f t="shared" si="161"/>
        <v>0</v>
      </c>
      <c r="CM157" s="561">
        <f t="shared" si="161"/>
        <v>0</v>
      </c>
      <c r="CN157" s="561">
        <f t="shared" si="161"/>
        <v>0</v>
      </c>
      <c r="CO157" s="561">
        <f t="shared" si="161"/>
        <v>0</v>
      </c>
      <c r="CP157" s="561">
        <f t="shared" si="161"/>
        <v>0</v>
      </c>
      <c r="CQ157" s="561">
        <f t="shared" si="161"/>
        <v>0</v>
      </c>
      <c r="CR157" s="561">
        <f t="shared" si="161"/>
        <v>0</v>
      </c>
      <c r="CS157" s="561">
        <f t="shared" si="161"/>
        <v>0</v>
      </c>
      <c r="CT157" s="561">
        <f t="shared" si="161"/>
        <v>0</v>
      </c>
      <c r="CU157" s="561">
        <f t="shared" si="161"/>
        <v>0</v>
      </c>
      <c r="CV157" s="561">
        <f t="shared" si="161"/>
        <v>0</v>
      </c>
      <c r="CW157" s="561">
        <f t="shared" si="161"/>
        <v>0</v>
      </c>
      <c r="CX157" s="561">
        <f t="shared" si="161"/>
        <v>0</v>
      </c>
      <c r="CY157" s="561">
        <f t="shared" si="161"/>
        <v>0</v>
      </c>
      <c r="CZ157" s="561">
        <f t="shared" si="161"/>
        <v>0</v>
      </c>
      <c r="DA157" s="561">
        <f t="shared" si="161"/>
        <v>0</v>
      </c>
      <c r="DC157" s="562">
        <f t="shared" si="124"/>
        <v>0</v>
      </c>
      <c r="DD157" s="562">
        <f t="shared" si="151"/>
        <v>0</v>
      </c>
      <c r="DE157" s="562">
        <f t="shared" si="152"/>
        <v>0</v>
      </c>
      <c r="DF157" s="562">
        <f t="shared" si="153"/>
        <v>0</v>
      </c>
      <c r="DG157" s="562">
        <f t="shared" si="154"/>
        <v>0</v>
      </c>
      <c r="DH157" s="562">
        <f t="shared" si="155"/>
        <v>0</v>
      </c>
      <c r="DI157" s="562">
        <f t="shared" si="156"/>
        <v>0</v>
      </c>
      <c r="DJ157" s="562">
        <f t="shared" si="157"/>
        <v>0</v>
      </c>
      <c r="DK157" s="562">
        <f t="shared" si="158"/>
        <v>0</v>
      </c>
      <c r="DL157" s="562">
        <f t="shared" si="159"/>
        <v>0</v>
      </c>
      <c r="DM157" s="562">
        <f t="shared" si="160"/>
        <v>0</v>
      </c>
      <c r="DN157" s="562">
        <f t="shared" si="126"/>
        <v>0</v>
      </c>
      <c r="DO157" s="562">
        <f t="shared" si="127"/>
        <v>0</v>
      </c>
      <c r="DP157" s="562">
        <f t="shared" si="128"/>
        <v>0</v>
      </c>
      <c r="DQ157" s="562">
        <f t="shared" si="129"/>
        <v>0</v>
      </c>
      <c r="DR157" s="562">
        <f t="shared" si="130"/>
        <v>0</v>
      </c>
      <c r="DS157" s="562">
        <f t="shared" si="131"/>
        <v>0</v>
      </c>
      <c r="DT157" s="562">
        <f t="shared" si="132"/>
        <v>0</v>
      </c>
      <c r="DU157" s="562">
        <f t="shared" si="133"/>
        <v>0</v>
      </c>
      <c r="DV157" s="562">
        <f t="shared" si="134"/>
        <v>0</v>
      </c>
      <c r="DW157" s="562">
        <f t="shared" si="135"/>
        <v>0</v>
      </c>
      <c r="DX157" s="562">
        <f t="shared" si="136"/>
        <v>0</v>
      </c>
      <c r="DY157" s="562">
        <f t="shared" si="137"/>
        <v>0</v>
      </c>
      <c r="DZ157" s="562">
        <f t="shared" si="138"/>
        <v>0</v>
      </c>
      <c r="EA157" s="562">
        <f t="shared" si="139"/>
        <v>0</v>
      </c>
      <c r="EB157" s="562">
        <f t="shared" si="140"/>
        <v>0</v>
      </c>
      <c r="EC157" s="562">
        <f t="shared" si="141"/>
        <v>0</v>
      </c>
      <c r="ED157" s="562">
        <f t="shared" si="142"/>
        <v>0</v>
      </c>
      <c r="EE157" s="562">
        <f t="shared" si="143"/>
        <v>0</v>
      </c>
      <c r="EF157" s="562">
        <f t="shared" si="144"/>
        <v>0</v>
      </c>
      <c r="EG157" s="562">
        <f t="shared" si="145"/>
        <v>0</v>
      </c>
      <c r="EH157" s="562">
        <f t="shared" si="146"/>
        <v>0</v>
      </c>
      <c r="EI157" s="562">
        <f t="shared" si="147"/>
        <v>0</v>
      </c>
      <c r="EJ157" s="562">
        <f t="shared" si="148"/>
        <v>0</v>
      </c>
      <c r="EK157" s="562">
        <f t="shared" si="149"/>
        <v>0</v>
      </c>
      <c r="EL157" s="562">
        <f t="shared" si="150"/>
        <v>0</v>
      </c>
    </row>
    <row r="158" spans="2:142" ht="9.9499999999999993" customHeight="1">
      <c r="B158" s="750">
        <f>'O3'!B158</f>
        <v>0</v>
      </c>
      <c r="C158" s="751"/>
      <c r="D158" s="751"/>
      <c r="E158" s="751"/>
      <c r="F158" s="751"/>
      <c r="G158" s="872">
        <f>'O3'!G158</f>
        <v>0</v>
      </c>
      <c r="H158" s="872"/>
      <c r="I158" s="872"/>
      <c r="J158" s="872"/>
      <c r="K158" s="872"/>
      <c r="L158" s="872"/>
      <c r="M158" s="872"/>
      <c r="N158" s="872"/>
      <c r="O158" s="872"/>
      <c r="P158" s="872"/>
      <c r="Q158" s="872"/>
      <c r="R158" s="872"/>
      <c r="S158" s="872"/>
      <c r="T158" s="872"/>
      <c r="U158" s="872"/>
      <c r="V158" s="872"/>
      <c r="W158" s="872"/>
      <c r="X158" s="872"/>
      <c r="Y158" s="872"/>
      <c r="Z158" s="872"/>
      <c r="AA158" s="872"/>
      <c r="AB158" s="872"/>
      <c r="AC158" s="755">
        <f>'O3'!AC158</f>
        <v>0</v>
      </c>
      <c r="AD158" s="755"/>
      <c r="AE158" s="755"/>
      <c r="AF158" s="755"/>
      <c r="AG158" s="755"/>
      <c r="AH158" s="895">
        <f>'O3'!AZ158</f>
        <v>0</v>
      </c>
      <c r="AI158" s="895"/>
      <c r="AJ158" s="895"/>
      <c r="AK158" s="895"/>
      <c r="AL158" s="895"/>
      <c r="AM158" s="895"/>
      <c r="AN158" s="782">
        <f t="shared" si="113"/>
        <v>0</v>
      </c>
      <c r="AO158" s="782"/>
      <c r="AP158" s="782"/>
      <c r="AQ158" s="782"/>
      <c r="AR158" s="782"/>
      <c r="AS158" s="782"/>
      <c r="AT158" s="782">
        <f t="shared" si="114"/>
        <v>0</v>
      </c>
      <c r="AU158" s="782"/>
      <c r="AV158" s="782"/>
      <c r="AW158" s="782"/>
      <c r="AX158" s="782"/>
      <c r="AY158" s="881"/>
      <c r="AZ158" s="13"/>
      <c r="BA158" s="492">
        <f t="shared" si="120"/>
        <v>0</v>
      </c>
      <c r="BB158" s="492">
        <f t="shared" si="121"/>
        <v>2</v>
      </c>
      <c r="BC158" s="492" t="str">
        <f t="shared" si="115"/>
        <v/>
      </c>
      <c r="BD158" s="492" t="str">
        <f t="shared" si="116"/>
        <v xml:space="preserve"> </v>
      </c>
      <c r="BE158" s="484"/>
      <c r="BF158" s="492">
        <f>ROUND(AN158*'O3'!BE158,2)</f>
        <v>0</v>
      </c>
      <c r="BG158" s="492">
        <f>ROUND(AT158*'O3'!BE158,2)</f>
        <v>0</v>
      </c>
      <c r="BH158" s="484">
        <f t="shared" si="117"/>
        <v>0</v>
      </c>
      <c r="BI158" s="484">
        <f>BM158-IF('O3'!BS158&lt;&gt;0,IF('O3'!BS158="C",BA158,0),ROUND(BA158*$BM$11,2))</f>
        <v>0</v>
      </c>
      <c r="BJ158" s="484">
        <f>BN158-IF('O3'!BS158="CF",BA158,0)</f>
        <v>0</v>
      </c>
      <c r="BK158" s="484">
        <f>BO158-IF('O3'!BS158="F",BA158,0)</f>
        <v>0</v>
      </c>
      <c r="BL158" s="484">
        <f t="shared" si="122"/>
        <v>0</v>
      </c>
      <c r="BM158" s="484">
        <f>IF('O3'!BS158&lt;&gt;0,IF('O3'!BS158="C",BG158,0),ROUND(BG158*$BM$11,2))</f>
        <v>0</v>
      </c>
      <c r="BN158" s="484">
        <f>IF('O3'!BS158="CF",BG158,0)</f>
        <v>0</v>
      </c>
      <c r="BO158" s="484">
        <f>IF('O3'!BS158="F",BG158,0)</f>
        <v>0</v>
      </c>
      <c r="BP158" s="572">
        <v>147</v>
      </c>
      <c r="BQ158" s="573"/>
      <c r="BR158" s="560">
        <v>0</v>
      </c>
      <c r="BS158" s="561">
        <f t="shared" si="118"/>
        <v>0</v>
      </c>
      <c r="BT158" s="561">
        <f t="shared" si="161"/>
        <v>0</v>
      </c>
      <c r="BU158" s="561">
        <f t="shared" si="161"/>
        <v>0</v>
      </c>
      <c r="BV158" s="561">
        <f t="shared" si="161"/>
        <v>0</v>
      </c>
      <c r="BW158" s="561">
        <f t="shared" si="161"/>
        <v>0</v>
      </c>
      <c r="BX158" s="561">
        <f t="shared" si="161"/>
        <v>0</v>
      </c>
      <c r="BY158" s="561">
        <f t="shared" si="161"/>
        <v>0</v>
      </c>
      <c r="BZ158" s="561">
        <f t="shared" si="161"/>
        <v>0</v>
      </c>
      <c r="CA158" s="561">
        <f t="shared" si="161"/>
        <v>0</v>
      </c>
      <c r="CB158" s="561">
        <f t="shared" si="161"/>
        <v>0</v>
      </c>
      <c r="CC158" s="561">
        <f t="shared" si="161"/>
        <v>0</v>
      </c>
      <c r="CD158" s="561">
        <f t="shared" si="161"/>
        <v>0</v>
      </c>
      <c r="CE158" s="561">
        <f t="shared" si="161"/>
        <v>0</v>
      </c>
      <c r="CF158" s="561">
        <f t="shared" si="161"/>
        <v>0</v>
      </c>
      <c r="CG158" s="561">
        <f t="shared" si="161"/>
        <v>0</v>
      </c>
      <c r="CH158" s="561">
        <f t="shared" si="161"/>
        <v>0</v>
      </c>
      <c r="CI158" s="561">
        <f t="shared" si="161"/>
        <v>0</v>
      </c>
      <c r="CJ158" s="561">
        <f t="shared" si="161"/>
        <v>0</v>
      </c>
      <c r="CK158" s="561">
        <f t="shared" si="161"/>
        <v>0</v>
      </c>
      <c r="CL158" s="561">
        <f t="shared" si="161"/>
        <v>0</v>
      </c>
      <c r="CM158" s="561">
        <f t="shared" si="161"/>
        <v>0</v>
      </c>
      <c r="CN158" s="561">
        <f t="shared" si="161"/>
        <v>0</v>
      </c>
      <c r="CO158" s="561">
        <f t="shared" si="161"/>
        <v>0</v>
      </c>
      <c r="CP158" s="561">
        <f t="shared" si="161"/>
        <v>0</v>
      </c>
      <c r="CQ158" s="561">
        <f t="shared" si="161"/>
        <v>0</v>
      </c>
      <c r="CR158" s="561">
        <f t="shared" si="161"/>
        <v>0</v>
      </c>
      <c r="CS158" s="561">
        <f t="shared" si="161"/>
        <v>0</v>
      </c>
      <c r="CT158" s="561">
        <f t="shared" si="161"/>
        <v>0</v>
      </c>
      <c r="CU158" s="561">
        <f t="shared" si="161"/>
        <v>0</v>
      </c>
      <c r="CV158" s="561">
        <f t="shared" si="161"/>
        <v>0</v>
      </c>
      <c r="CW158" s="561">
        <f t="shared" si="161"/>
        <v>0</v>
      </c>
      <c r="CX158" s="561">
        <f t="shared" si="161"/>
        <v>0</v>
      </c>
      <c r="CY158" s="561">
        <f t="shared" si="161"/>
        <v>0</v>
      </c>
      <c r="CZ158" s="561">
        <f t="shared" si="161"/>
        <v>0</v>
      </c>
      <c r="DA158" s="561">
        <f t="shared" si="161"/>
        <v>0</v>
      </c>
      <c r="DC158" s="562">
        <f t="shared" si="124"/>
        <v>0</v>
      </c>
      <c r="DD158" s="562">
        <f t="shared" si="151"/>
        <v>0</v>
      </c>
      <c r="DE158" s="562">
        <f t="shared" si="152"/>
        <v>0</v>
      </c>
      <c r="DF158" s="562">
        <f t="shared" si="153"/>
        <v>0</v>
      </c>
      <c r="DG158" s="562">
        <f t="shared" si="154"/>
        <v>0</v>
      </c>
      <c r="DH158" s="562">
        <f t="shared" si="155"/>
        <v>0</v>
      </c>
      <c r="DI158" s="562">
        <f t="shared" si="156"/>
        <v>0</v>
      </c>
      <c r="DJ158" s="562">
        <f t="shared" si="157"/>
        <v>0</v>
      </c>
      <c r="DK158" s="562">
        <f t="shared" si="158"/>
        <v>0</v>
      </c>
      <c r="DL158" s="562">
        <f t="shared" si="159"/>
        <v>0</v>
      </c>
      <c r="DM158" s="562">
        <f t="shared" si="160"/>
        <v>0</v>
      </c>
      <c r="DN158" s="562">
        <f t="shared" si="126"/>
        <v>0</v>
      </c>
      <c r="DO158" s="562">
        <f t="shared" si="127"/>
        <v>0</v>
      </c>
      <c r="DP158" s="562">
        <f t="shared" si="128"/>
        <v>0</v>
      </c>
      <c r="DQ158" s="562">
        <f t="shared" si="129"/>
        <v>0</v>
      </c>
      <c r="DR158" s="562">
        <f t="shared" si="130"/>
        <v>0</v>
      </c>
      <c r="DS158" s="562">
        <f t="shared" si="131"/>
        <v>0</v>
      </c>
      <c r="DT158" s="562">
        <f t="shared" si="132"/>
        <v>0</v>
      </c>
      <c r="DU158" s="562">
        <f t="shared" si="133"/>
        <v>0</v>
      </c>
      <c r="DV158" s="562">
        <f t="shared" si="134"/>
        <v>0</v>
      </c>
      <c r="DW158" s="562">
        <f t="shared" si="135"/>
        <v>0</v>
      </c>
      <c r="DX158" s="562">
        <f t="shared" si="136"/>
        <v>0</v>
      </c>
      <c r="DY158" s="562">
        <f t="shared" si="137"/>
        <v>0</v>
      </c>
      <c r="DZ158" s="562">
        <f t="shared" si="138"/>
        <v>0</v>
      </c>
      <c r="EA158" s="562">
        <f t="shared" si="139"/>
        <v>0</v>
      </c>
      <c r="EB158" s="562">
        <f t="shared" si="140"/>
        <v>0</v>
      </c>
      <c r="EC158" s="562">
        <f t="shared" si="141"/>
        <v>0</v>
      </c>
      <c r="ED158" s="562">
        <f t="shared" si="142"/>
        <v>0</v>
      </c>
      <c r="EE158" s="562">
        <f t="shared" si="143"/>
        <v>0</v>
      </c>
      <c r="EF158" s="562">
        <f t="shared" si="144"/>
        <v>0</v>
      </c>
      <c r="EG158" s="562">
        <f t="shared" si="145"/>
        <v>0</v>
      </c>
      <c r="EH158" s="562">
        <f t="shared" si="146"/>
        <v>0</v>
      </c>
      <c r="EI158" s="562">
        <f t="shared" si="147"/>
        <v>0</v>
      </c>
      <c r="EJ158" s="562">
        <f t="shared" si="148"/>
        <v>0</v>
      </c>
      <c r="EK158" s="562">
        <f t="shared" si="149"/>
        <v>0</v>
      </c>
      <c r="EL158" s="562">
        <f t="shared" si="150"/>
        <v>0</v>
      </c>
    </row>
    <row r="159" spans="2:142" ht="9.9499999999999993" customHeight="1">
      <c r="B159" s="750">
        <f>'O3'!B159</f>
        <v>0</v>
      </c>
      <c r="C159" s="751"/>
      <c r="D159" s="751"/>
      <c r="E159" s="751"/>
      <c r="F159" s="751"/>
      <c r="G159" s="872">
        <f>'O3'!G159</f>
        <v>0</v>
      </c>
      <c r="H159" s="872"/>
      <c r="I159" s="872"/>
      <c r="J159" s="872"/>
      <c r="K159" s="872"/>
      <c r="L159" s="872"/>
      <c r="M159" s="872"/>
      <c r="N159" s="872"/>
      <c r="O159" s="872"/>
      <c r="P159" s="872"/>
      <c r="Q159" s="872"/>
      <c r="R159" s="872"/>
      <c r="S159" s="872"/>
      <c r="T159" s="872"/>
      <c r="U159" s="872"/>
      <c r="V159" s="872"/>
      <c r="W159" s="872"/>
      <c r="X159" s="872"/>
      <c r="Y159" s="872"/>
      <c r="Z159" s="872"/>
      <c r="AA159" s="872"/>
      <c r="AB159" s="872"/>
      <c r="AC159" s="755">
        <f>'O3'!AC159</f>
        <v>0</v>
      </c>
      <c r="AD159" s="755"/>
      <c r="AE159" s="755"/>
      <c r="AF159" s="755"/>
      <c r="AG159" s="755"/>
      <c r="AH159" s="895">
        <f>'O3'!AZ159</f>
        <v>0</v>
      </c>
      <c r="AI159" s="895"/>
      <c r="AJ159" s="895"/>
      <c r="AK159" s="895"/>
      <c r="AL159" s="895"/>
      <c r="AM159" s="895"/>
      <c r="AN159" s="782">
        <f t="shared" si="113"/>
        <v>0</v>
      </c>
      <c r="AO159" s="782"/>
      <c r="AP159" s="782"/>
      <c r="AQ159" s="782"/>
      <c r="AR159" s="782"/>
      <c r="AS159" s="782"/>
      <c r="AT159" s="782">
        <f t="shared" si="114"/>
        <v>0</v>
      </c>
      <c r="AU159" s="782"/>
      <c r="AV159" s="782"/>
      <c r="AW159" s="782"/>
      <c r="AX159" s="782"/>
      <c r="AY159" s="881"/>
      <c r="AZ159" s="13"/>
      <c r="BA159" s="492">
        <f t="shared" si="120"/>
        <v>0</v>
      </c>
      <c r="BB159" s="492">
        <f t="shared" si="121"/>
        <v>2</v>
      </c>
      <c r="BC159" s="492" t="str">
        <f t="shared" si="115"/>
        <v/>
      </c>
      <c r="BD159" s="492" t="str">
        <f t="shared" si="116"/>
        <v xml:space="preserve"> </v>
      </c>
      <c r="BE159" s="484"/>
      <c r="BF159" s="492">
        <f>ROUND(AN159*'O3'!BE159,2)</f>
        <v>0</v>
      </c>
      <c r="BG159" s="492">
        <f>ROUND(AT159*'O3'!BE159,2)</f>
        <v>0</v>
      </c>
      <c r="BH159" s="484">
        <f t="shared" si="117"/>
        <v>0</v>
      </c>
      <c r="BI159" s="484">
        <f>BM159-IF('O3'!BS159&lt;&gt;0,IF('O3'!BS159="C",BA159,0),ROUND(BA159*$BM$11,2))</f>
        <v>0</v>
      </c>
      <c r="BJ159" s="484">
        <f>BN159-IF('O3'!BS159="CF",BA159,0)</f>
        <v>0</v>
      </c>
      <c r="BK159" s="484">
        <f>BO159-IF('O3'!BS159="F",BA159,0)</f>
        <v>0</v>
      </c>
      <c r="BL159" s="484">
        <f t="shared" si="122"/>
        <v>0</v>
      </c>
      <c r="BM159" s="484">
        <f>IF('O3'!BS159&lt;&gt;0,IF('O3'!BS159="C",BG159,0),ROUND(BG159*$BM$11,2))</f>
        <v>0</v>
      </c>
      <c r="BN159" s="484">
        <f>IF('O3'!BS159="CF",BG159,0)</f>
        <v>0</v>
      </c>
      <c r="BO159" s="484">
        <f>IF('O3'!BS159="F",BG159,0)</f>
        <v>0</v>
      </c>
      <c r="BP159" s="571">
        <v>148</v>
      </c>
      <c r="BQ159" s="573"/>
      <c r="BR159" s="560">
        <v>0</v>
      </c>
      <c r="BS159" s="561">
        <f t="shared" si="118"/>
        <v>0</v>
      </c>
      <c r="BT159" s="561">
        <f t="shared" si="161"/>
        <v>0</v>
      </c>
      <c r="BU159" s="561">
        <f t="shared" si="161"/>
        <v>0</v>
      </c>
      <c r="BV159" s="561">
        <f t="shared" si="161"/>
        <v>0</v>
      </c>
      <c r="BW159" s="561">
        <f t="shared" si="161"/>
        <v>0</v>
      </c>
      <c r="BX159" s="561">
        <f t="shared" si="161"/>
        <v>0</v>
      </c>
      <c r="BY159" s="561">
        <f t="shared" si="161"/>
        <v>0</v>
      </c>
      <c r="BZ159" s="561">
        <f t="shared" si="161"/>
        <v>0</v>
      </c>
      <c r="CA159" s="561">
        <f t="shared" si="161"/>
        <v>0</v>
      </c>
      <c r="CB159" s="561">
        <f t="shared" si="161"/>
        <v>0</v>
      </c>
      <c r="CC159" s="561">
        <f t="shared" si="161"/>
        <v>0</v>
      </c>
      <c r="CD159" s="561">
        <f t="shared" si="161"/>
        <v>0</v>
      </c>
      <c r="CE159" s="561">
        <f t="shared" si="161"/>
        <v>0</v>
      </c>
      <c r="CF159" s="561">
        <f t="shared" si="161"/>
        <v>0</v>
      </c>
      <c r="CG159" s="561">
        <f t="shared" si="161"/>
        <v>0</v>
      </c>
      <c r="CH159" s="561">
        <f t="shared" si="161"/>
        <v>0</v>
      </c>
      <c r="CI159" s="561">
        <f t="shared" si="161"/>
        <v>0</v>
      </c>
      <c r="CJ159" s="561">
        <f t="shared" si="161"/>
        <v>0</v>
      </c>
      <c r="CK159" s="561">
        <f t="shared" si="161"/>
        <v>0</v>
      </c>
      <c r="CL159" s="561">
        <f t="shared" si="161"/>
        <v>0</v>
      </c>
      <c r="CM159" s="561">
        <f t="shared" si="161"/>
        <v>0</v>
      </c>
      <c r="CN159" s="561">
        <f t="shared" si="161"/>
        <v>0</v>
      </c>
      <c r="CO159" s="561">
        <f t="shared" si="161"/>
        <v>0</v>
      </c>
      <c r="CP159" s="561">
        <f t="shared" si="161"/>
        <v>0</v>
      </c>
      <c r="CQ159" s="561">
        <f t="shared" si="161"/>
        <v>0</v>
      </c>
      <c r="CR159" s="561">
        <f t="shared" si="161"/>
        <v>0</v>
      </c>
      <c r="CS159" s="561">
        <f t="shared" si="161"/>
        <v>0</v>
      </c>
      <c r="CT159" s="561">
        <f t="shared" si="161"/>
        <v>0</v>
      </c>
      <c r="CU159" s="561">
        <f t="shared" si="161"/>
        <v>0</v>
      </c>
      <c r="CV159" s="561">
        <f t="shared" si="161"/>
        <v>0</v>
      </c>
      <c r="CW159" s="561">
        <f t="shared" si="161"/>
        <v>0</v>
      </c>
      <c r="CX159" s="561">
        <f t="shared" si="161"/>
        <v>0</v>
      </c>
      <c r="CY159" s="561">
        <f t="shared" si="161"/>
        <v>0</v>
      </c>
      <c r="CZ159" s="561">
        <f t="shared" si="161"/>
        <v>0</v>
      </c>
      <c r="DA159" s="561">
        <f t="shared" si="161"/>
        <v>0</v>
      </c>
      <c r="DC159" s="562">
        <f t="shared" si="124"/>
        <v>0</v>
      </c>
      <c r="DD159" s="562">
        <f t="shared" si="151"/>
        <v>0</v>
      </c>
      <c r="DE159" s="562">
        <f t="shared" si="152"/>
        <v>0</v>
      </c>
      <c r="DF159" s="562">
        <f t="shared" si="153"/>
        <v>0</v>
      </c>
      <c r="DG159" s="562">
        <f t="shared" si="154"/>
        <v>0</v>
      </c>
      <c r="DH159" s="562">
        <f t="shared" si="155"/>
        <v>0</v>
      </c>
      <c r="DI159" s="562">
        <f t="shared" si="156"/>
        <v>0</v>
      </c>
      <c r="DJ159" s="562">
        <f t="shared" si="157"/>
        <v>0</v>
      </c>
      <c r="DK159" s="562">
        <f t="shared" si="158"/>
        <v>0</v>
      </c>
      <c r="DL159" s="562">
        <f t="shared" si="159"/>
        <v>0</v>
      </c>
      <c r="DM159" s="562">
        <f t="shared" si="160"/>
        <v>0</v>
      </c>
      <c r="DN159" s="562">
        <f t="shared" si="126"/>
        <v>0</v>
      </c>
      <c r="DO159" s="562">
        <f t="shared" si="127"/>
        <v>0</v>
      </c>
      <c r="DP159" s="562">
        <f t="shared" si="128"/>
        <v>0</v>
      </c>
      <c r="DQ159" s="562">
        <f t="shared" si="129"/>
        <v>0</v>
      </c>
      <c r="DR159" s="562">
        <f t="shared" si="130"/>
        <v>0</v>
      </c>
      <c r="DS159" s="562">
        <f t="shared" si="131"/>
        <v>0</v>
      </c>
      <c r="DT159" s="562">
        <f t="shared" si="132"/>
        <v>0</v>
      </c>
      <c r="DU159" s="562">
        <f t="shared" si="133"/>
        <v>0</v>
      </c>
      <c r="DV159" s="562">
        <f t="shared" si="134"/>
        <v>0</v>
      </c>
      <c r="DW159" s="562">
        <f t="shared" si="135"/>
        <v>0</v>
      </c>
      <c r="DX159" s="562">
        <f t="shared" si="136"/>
        <v>0</v>
      </c>
      <c r="DY159" s="562">
        <f t="shared" si="137"/>
        <v>0</v>
      </c>
      <c r="DZ159" s="562">
        <f t="shared" si="138"/>
        <v>0</v>
      </c>
      <c r="EA159" s="562">
        <f t="shared" si="139"/>
        <v>0</v>
      </c>
      <c r="EB159" s="562">
        <f t="shared" si="140"/>
        <v>0</v>
      </c>
      <c r="EC159" s="562">
        <f t="shared" si="141"/>
        <v>0</v>
      </c>
      <c r="ED159" s="562">
        <f t="shared" si="142"/>
        <v>0</v>
      </c>
      <c r="EE159" s="562">
        <f t="shared" si="143"/>
        <v>0</v>
      </c>
      <c r="EF159" s="562">
        <f t="shared" si="144"/>
        <v>0</v>
      </c>
      <c r="EG159" s="562">
        <f t="shared" si="145"/>
        <v>0</v>
      </c>
      <c r="EH159" s="562">
        <f t="shared" si="146"/>
        <v>0</v>
      </c>
      <c r="EI159" s="562">
        <f t="shared" si="147"/>
        <v>0</v>
      </c>
      <c r="EJ159" s="562">
        <f t="shared" si="148"/>
        <v>0</v>
      </c>
      <c r="EK159" s="562">
        <f t="shared" si="149"/>
        <v>0</v>
      </c>
      <c r="EL159" s="562">
        <f t="shared" si="150"/>
        <v>0</v>
      </c>
    </row>
    <row r="160" spans="2:142" ht="9.9499999999999993" customHeight="1">
      <c r="B160" s="750">
        <f>'O3'!B160</f>
        <v>0</v>
      </c>
      <c r="C160" s="751"/>
      <c r="D160" s="751"/>
      <c r="E160" s="751"/>
      <c r="F160" s="751"/>
      <c r="G160" s="872">
        <f>'O3'!G160</f>
        <v>0</v>
      </c>
      <c r="H160" s="872"/>
      <c r="I160" s="872"/>
      <c r="J160" s="872"/>
      <c r="K160" s="872"/>
      <c r="L160" s="872"/>
      <c r="M160" s="872"/>
      <c r="N160" s="872"/>
      <c r="O160" s="872"/>
      <c r="P160" s="872"/>
      <c r="Q160" s="872"/>
      <c r="R160" s="872"/>
      <c r="S160" s="872"/>
      <c r="T160" s="872"/>
      <c r="U160" s="872"/>
      <c r="V160" s="872"/>
      <c r="W160" s="872"/>
      <c r="X160" s="872"/>
      <c r="Y160" s="872"/>
      <c r="Z160" s="872"/>
      <c r="AA160" s="872"/>
      <c r="AB160" s="872"/>
      <c r="AC160" s="755">
        <f>'O3'!AC160</f>
        <v>0</v>
      </c>
      <c r="AD160" s="755"/>
      <c r="AE160" s="755"/>
      <c r="AF160" s="755"/>
      <c r="AG160" s="755"/>
      <c r="AH160" s="895">
        <f>'O3'!AZ160</f>
        <v>0</v>
      </c>
      <c r="AI160" s="895"/>
      <c r="AJ160" s="895"/>
      <c r="AK160" s="895"/>
      <c r="AL160" s="895"/>
      <c r="AM160" s="895"/>
      <c r="AN160" s="782">
        <f t="shared" si="113"/>
        <v>0</v>
      </c>
      <c r="AO160" s="782"/>
      <c r="AP160" s="782"/>
      <c r="AQ160" s="782"/>
      <c r="AR160" s="782"/>
      <c r="AS160" s="782"/>
      <c r="AT160" s="782">
        <f t="shared" si="114"/>
        <v>0</v>
      </c>
      <c r="AU160" s="782"/>
      <c r="AV160" s="782"/>
      <c r="AW160" s="782"/>
      <c r="AX160" s="782"/>
      <c r="AY160" s="881"/>
      <c r="AZ160" s="13"/>
      <c r="BA160" s="492">
        <f t="shared" si="120"/>
        <v>0</v>
      </c>
      <c r="BB160" s="492">
        <f t="shared" si="121"/>
        <v>2</v>
      </c>
      <c r="BC160" s="492" t="str">
        <f t="shared" si="115"/>
        <v/>
      </c>
      <c r="BD160" s="492" t="str">
        <f t="shared" si="116"/>
        <v xml:space="preserve"> </v>
      </c>
      <c r="BE160" s="484"/>
      <c r="BF160" s="492">
        <f>ROUND(AN160*'O3'!BE160,2)</f>
        <v>0</v>
      </c>
      <c r="BG160" s="492">
        <f>ROUND(AT160*'O3'!BE160,2)</f>
        <v>0</v>
      </c>
      <c r="BH160" s="484">
        <f t="shared" si="117"/>
        <v>0</v>
      </c>
      <c r="BI160" s="484">
        <f>BM160-IF('O3'!BS160&lt;&gt;0,IF('O3'!BS160="C",BA160,0),ROUND(BA160*$BM$11,2))</f>
        <v>0</v>
      </c>
      <c r="BJ160" s="484">
        <f>BN160-IF('O3'!BS160="CF",BA160,0)</f>
        <v>0</v>
      </c>
      <c r="BK160" s="484">
        <f>BO160-IF('O3'!BS160="F",BA160,0)</f>
        <v>0</v>
      </c>
      <c r="BL160" s="484">
        <f t="shared" si="122"/>
        <v>0</v>
      </c>
      <c r="BM160" s="484">
        <f>IF('O3'!BS160&lt;&gt;0,IF('O3'!BS160="C",BG160,0),ROUND(BG160*$BM$11,2))</f>
        <v>0</v>
      </c>
      <c r="BN160" s="484">
        <f>IF('O3'!BS160="CF",BG160,0)</f>
        <v>0</v>
      </c>
      <c r="BO160" s="484">
        <f>IF('O3'!BS160="F",BG160,0)</f>
        <v>0</v>
      </c>
      <c r="BP160" s="572">
        <v>149</v>
      </c>
      <c r="BQ160" s="573"/>
      <c r="BR160" s="560">
        <v>0</v>
      </c>
      <c r="BS160" s="561">
        <f t="shared" si="118"/>
        <v>0</v>
      </c>
      <c r="BT160" s="561">
        <f t="shared" ref="BT160:DA167" si="162">BS160</f>
        <v>0</v>
      </c>
      <c r="BU160" s="561">
        <f t="shared" si="162"/>
        <v>0</v>
      </c>
      <c r="BV160" s="561">
        <f t="shared" si="162"/>
        <v>0</v>
      </c>
      <c r="BW160" s="561">
        <f t="shared" si="162"/>
        <v>0</v>
      </c>
      <c r="BX160" s="561">
        <f t="shared" si="162"/>
        <v>0</v>
      </c>
      <c r="BY160" s="561">
        <f t="shared" si="162"/>
        <v>0</v>
      </c>
      <c r="BZ160" s="561">
        <f t="shared" si="162"/>
        <v>0</v>
      </c>
      <c r="CA160" s="561">
        <f t="shared" si="162"/>
        <v>0</v>
      </c>
      <c r="CB160" s="561">
        <f t="shared" si="162"/>
        <v>0</v>
      </c>
      <c r="CC160" s="561">
        <f t="shared" si="162"/>
        <v>0</v>
      </c>
      <c r="CD160" s="561">
        <f t="shared" si="162"/>
        <v>0</v>
      </c>
      <c r="CE160" s="561">
        <f t="shared" si="162"/>
        <v>0</v>
      </c>
      <c r="CF160" s="561">
        <f t="shared" si="162"/>
        <v>0</v>
      </c>
      <c r="CG160" s="561">
        <f t="shared" si="162"/>
        <v>0</v>
      </c>
      <c r="CH160" s="561">
        <f t="shared" si="162"/>
        <v>0</v>
      </c>
      <c r="CI160" s="561">
        <f t="shared" si="162"/>
        <v>0</v>
      </c>
      <c r="CJ160" s="561">
        <f t="shared" si="162"/>
        <v>0</v>
      </c>
      <c r="CK160" s="561">
        <f t="shared" si="162"/>
        <v>0</v>
      </c>
      <c r="CL160" s="561">
        <f t="shared" si="162"/>
        <v>0</v>
      </c>
      <c r="CM160" s="561">
        <f t="shared" si="162"/>
        <v>0</v>
      </c>
      <c r="CN160" s="561">
        <f t="shared" si="162"/>
        <v>0</v>
      </c>
      <c r="CO160" s="561">
        <f t="shared" si="162"/>
        <v>0</v>
      </c>
      <c r="CP160" s="561">
        <f t="shared" si="162"/>
        <v>0</v>
      </c>
      <c r="CQ160" s="561">
        <f t="shared" si="162"/>
        <v>0</v>
      </c>
      <c r="CR160" s="561">
        <f t="shared" si="162"/>
        <v>0</v>
      </c>
      <c r="CS160" s="561">
        <f t="shared" si="162"/>
        <v>0</v>
      </c>
      <c r="CT160" s="561">
        <f t="shared" si="162"/>
        <v>0</v>
      </c>
      <c r="CU160" s="561">
        <f t="shared" si="162"/>
        <v>0</v>
      </c>
      <c r="CV160" s="561">
        <f t="shared" si="162"/>
        <v>0</v>
      </c>
      <c r="CW160" s="561">
        <f t="shared" si="162"/>
        <v>0</v>
      </c>
      <c r="CX160" s="561">
        <f t="shared" si="162"/>
        <v>0</v>
      </c>
      <c r="CY160" s="561">
        <f t="shared" si="162"/>
        <v>0</v>
      </c>
      <c r="CZ160" s="561">
        <f t="shared" si="162"/>
        <v>0</v>
      </c>
      <c r="DA160" s="561">
        <f t="shared" si="162"/>
        <v>0</v>
      </c>
      <c r="DC160" s="562">
        <f t="shared" si="124"/>
        <v>0</v>
      </c>
      <c r="DD160" s="562">
        <f t="shared" si="151"/>
        <v>0</v>
      </c>
      <c r="DE160" s="562">
        <f t="shared" si="152"/>
        <v>0</v>
      </c>
      <c r="DF160" s="562">
        <f t="shared" si="153"/>
        <v>0</v>
      </c>
      <c r="DG160" s="562">
        <f t="shared" si="154"/>
        <v>0</v>
      </c>
      <c r="DH160" s="562">
        <f t="shared" si="155"/>
        <v>0</v>
      </c>
      <c r="DI160" s="562">
        <f t="shared" si="156"/>
        <v>0</v>
      </c>
      <c r="DJ160" s="562">
        <f t="shared" si="157"/>
        <v>0</v>
      </c>
      <c r="DK160" s="562">
        <f t="shared" si="158"/>
        <v>0</v>
      </c>
      <c r="DL160" s="562">
        <f t="shared" si="159"/>
        <v>0</v>
      </c>
      <c r="DM160" s="562">
        <f t="shared" si="160"/>
        <v>0</v>
      </c>
      <c r="DN160" s="562">
        <f t="shared" si="126"/>
        <v>0</v>
      </c>
      <c r="DO160" s="562">
        <f t="shared" si="127"/>
        <v>0</v>
      </c>
      <c r="DP160" s="562">
        <f t="shared" si="128"/>
        <v>0</v>
      </c>
      <c r="DQ160" s="562">
        <f t="shared" si="129"/>
        <v>0</v>
      </c>
      <c r="DR160" s="562">
        <f t="shared" si="130"/>
        <v>0</v>
      </c>
      <c r="DS160" s="562">
        <f t="shared" si="131"/>
        <v>0</v>
      </c>
      <c r="DT160" s="562">
        <f t="shared" si="132"/>
        <v>0</v>
      </c>
      <c r="DU160" s="562">
        <f t="shared" si="133"/>
        <v>0</v>
      </c>
      <c r="DV160" s="562">
        <f t="shared" si="134"/>
        <v>0</v>
      </c>
      <c r="DW160" s="562">
        <f t="shared" si="135"/>
        <v>0</v>
      </c>
      <c r="DX160" s="562">
        <f t="shared" si="136"/>
        <v>0</v>
      </c>
      <c r="DY160" s="562">
        <f t="shared" si="137"/>
        <v>0</v>
      </c>
      <c r="DZ160" s="562">
        <f t="shared" si="138"/>
        <v>0</v>
      </c>
      <c r="EA160" s="562">
        <f t="shared" si="139"/>
        <v>0</v>
      </c>
      <c r="EB160" s="562">
        <f t="shared" si="140"/>
        <v>0</v>
      </c>
      <c r="EC160" s="562">
        <f t="shared" si="141"/>
        <v>0</v>
      </c>
      <c r="ED160" s="562">
        <f t="shared" si="142"/>
        <v>0</v>
      </c>
      <c r="EE160" s="562">
        <f t="shared" si="143"/>
        <v>0</v>
      </c>
      <c r="EF160" s="562">
        <f t="shared" si="144"/>
        <v>0</v>
      </c>
      <c r="EG160" s="562">
        <f t="shared" si="145"/>
        <v>0</v>
      </c>
      <c r="EH160" s="562">
        <f t="shared" si="146"/>
        <v>0</v>
      </c>
      <c r="EI160" s="562">
        <f t="shared" si="147"/>
        <v>0</v>
      </c>
      <c r="EJ160" s="562">
        <f t="shared" si="148"/>
        <v>0</v>
      </c>
      <c r="EK160" s="562">
        <f t="shared" si="149"/>
        <v>0</v>
      </c>
      <c r="EL160" s="562">
        <f t="shared" si="150"/>
        <v>0</v>
      </c>
    </row>
    <row r="161" spans="2:142" ht="9.9499999999999993" customHeight="1">
      <c r="B161" s="750">
        <f>'O3'!B161</f>
        <v>0</v>
      </c>
      <c r="C161" s="751"/>
      <c r="D161" s="751"/>
      <c r="E161" s="751"/>
      <c r="F161" s="751"/>
      <c r="G161" s="872">
        <f>'O3'!G161</f>
        <v>0</v>
      </c>
      <c r="H161" s="872"/>
      <c r="I161" s="872"/>
      <c r="J161" s="872"/>
      <c r="K161" s="872"/>
      <c r="L161" s="872"/>
      <c r="M161" s="872"/>
      <c r="N161" s="872"/>
      <c r="O161" s="872"/>
      <c r="P161" s="872"/>
      <c r="Q161" s="872"/>
      <c r="R161" s="872"/>
      <c r="S161" s="872"/>
      <c r="T161" s="872"/>
      <c r="U161" s="872"/>
      <c r="V161" s="872"/>
      <c r="W161" s="872"/>
      <c r="X161" s="872"/>
      <c r="Y161" s="872"/>
      <c r="Z161" s="872"/>
      <c r="AA161" s="872"/>
      <c r="AB161" s="872"/>
      <c r="AC161" s="755">
        <f>'O3'!AC161</f>
        <v>0</v>
      </c>
      <c r="AD161" s="755"/>
      <c r="AE161" s="755"/>
      <c r="AF161" s="755"/>
      <c r="AG161" s="755"/>
      <c r="AH161" s="895">
        <f>'O3'!AZ161</f>
        <v>0</v>
      </c>
      <c r="AI161" s="895"/>
      <c r="AJ161" s="895"/>
      <c r="AK161" s="895"/>
      <c r="AL161" s="895"/>
      <c r="AM161" s="895"/>
      <c r="AN161" s="782">
        <f t="shared" si="113"/>
        <v>0</v>
      </c>
      <c r="AO161" s="782"/>
      <c r="AP161" s="782"/>
      <c r="AQ161" s="782"/>
      <c r="AR161" s="782"/>
      <c r="AS161" s="782"/>
      <c r="AT161" s="782">
        <f t="shared" si="114"/>
        <v>0</v>
      </c>
      <c r="AU161" s="782"/>
      <c r="AV161" s="782"/>
      <c r="AW161" s="782"/>
      <c r="AX161" s="782"/>
      <c r="AY161" s="881"/>
      <c r="AZ161" s="13"/>
      <c r="BA161" s="492">
        <f t="shared" si="120"/>
        <v>0</v>
      </c>
      <c r="BB161" s="492">
        <f t="shared" si="121"/>
        <v>2</v>
      </c>
      <c r="BC161" s="492" t="str">
        <f t="shared" si="115"/>
        <v/>
      </c>
      <c r="BD161" s="492" t="str">
        <f t="shared" si="116"/>
        <v xml:space="preserve"> </v>
      </c>
      <c r="BE161" s="484"/>
      <c r="BF161" s="492">
        <f>ROUND(AN161*'O3'!BE161,2)</f>
        <v>0</v>
      </c>
      <c r="BG161" s="492">
        <f>ROUND(AT161*'O3'!BE161,2)</f>
        <v>0</v>
      </c>
      <c r="BH161" s="484">
        <f t="shared" si="117"/>
        <v>0</v>
      </c>
      <c r="BI161" s="484">
        <f>BM161-IF('O3'!BS161&lt;&gt;0,IF('O3'!BS161="C",BA161,0),ROUND(BA161*$BM$11,2))</f>
        <v>0</v>
      </c>
      <c r="BJ161" s="484">
        <f>BN161-IF('O3'!BS161="CF",BA161,0)</f>
        <v>0</v>
      </c>
      <c r="BK161" s="484">
        <f>BO161-IF('O3'!BS161="F",BA161,0)</f>
        <v>0</v>
      </c>
      <c r="BL161" s="484">
        <f t="shared" si="122"/>
        <v>0</v>
      </c>
      <c r="BM161" s="484">
        <f>IF('O3'!BS161&lt;&gt;0,IF('O3'!BS161="C",BG161,0),ROUND(BG161*$BM$11,2))</f>
        <v>0</v>
      </c>
      <c r="BN161" s="484">
        <f>IF('O3'!BS161="CF",BG161,0)</f>
        <v>0</v>
      </c>
      <c r="BO161" s="484">
        <f>IF('O3'!BS161="F",BG161,0)</f>
        <v>0</v>
      </c>
      <c r="BP161" s="571">
        <v>150</v>
      </c>
      <c r="BQ161" s="573"/>
      <c r="BR161" s="560">
        <v>0</v>
      </c>
      <c r="BS161" s="561">
        <f t="shared" si="118"/>
        <v>0</v>
      </c>
      <c r="BT161" s="561">
        <f t="shared" si="162"/>
        <v>0</v>
      </c>
      <c r="BU161" s="561">
        <f t="shared" si="162"/>
        <v>0</v>
      </c>
      <c r="BV161" s="561">
        <f t="shared" si="162"/>
        <v>0</v>
      </c>
      <c r="BW161" s="561">
        <f t="shared" si="162"/>
        <v>0</v>
      </c>
      <c r="BX161" s="561">
        <f t="shared" si="162"/>
        <v>0</v>
      </c>
      <c r="BY161" s="561">
        <f t="shared" si="162"/>
        <v>0</v>
      </c>
      <c r="BZ161" s="561">
        <f t="shared" si="162"/>
        <v>0</v>
      </c>
      <c r="CA161" s="561">
        <f t="shared" si="162"/>
        <v>0</v>
      </c>
      <c r="CB161" s="561">
        <f t="shared" si="162"/>
        <v>0</v>
      </c>
      <c r="CC161" s="561">
        <f t="shared" si="162"/>
        <v>0</v>
      </c>
      <c r="CD161" s="561">
        <f t="shared" si="162"/>
        <v>0</v>
      </c>
      <c r="CE161" s="561">
        <f t="shared" si="162"/>
        <v>0</v>
      </c>
      <c r="CF161" s="561">
        <f t="shared" si="162"/>
        <v>0</v>
      </c>
      <c r="CG161" s="561">
        <f t="shared" si="162"/>
        <v>0</v>
      </c>
      <c r="CH161" s="561">
        <f t="shared" si="162"/>
        <v>0</v>
      </c>
      <c r="CI161" s="561">
        <f t="shared" si="162"/>
        <v>0</v>
      </c>
      <c r="CJ161" s="561">
        <f t="shared" si="162"/>
        <v>0</v>
      </c>
      <c r="CK161" s="561">
        <f t="shared" si="162"/>
        <v>0</v>
      </c>
      <c r="CL161" s="561">
        <f t="shared" si="162"/>
        <v>0</v>
      </c>
      <c r="CM161" s="561">
        <f t="shared" si="162"/>
        <v>0</v>
      </c>
      <c r="CN161" s="561">
        <f t="shared" si="162"/>
        <v>0</v>
      </c>
      <c r="CO161" s="561">
        <f t="shared" si="162"/>
        <v>0</v>
      </c>
      <c r="CP161" s="561">
        <f t="shared" si="162"/>
        <v>0</v>
      </c>
      <c r="CQ161" s="561">
        <f t="shared" si="162"/>
        <v>0</v>
      </c>
      <c r="CR161" s="561">
        <f t="shared" si="162"/>
        <v>0</v>
      </c>
      <c r="CS161" s="561">
        <f t="shared" si="162"/>
        <v>0</v>
      </c>
      <c r="CT161" s="561">
        <f t="shared" si="162"/>
        <v>0</v>
      </c>
      <c r="CU161" s="561">
        <f t="shared" si="162"/>
        <v>0</v>
      </c>
      <c r="CV161" s="561">
        <f t="shared" si="162"/>
        <v>0</v>
      </c>
      <c r="CW161" s="561">
        <f t="shared" si="162"/>
        <v>0</v>
      </c>
      <c r="CX161" s="561">
        <f t="shared" si="162"/>
        <v>0</v>
      </c>
      <c r="CY161" s="561">
        <f t="shared" si="162"/>
        <v>0</v>
      </c>
      <c r="CZ161" s="561">
        <f t="shared" si="162"/>
        <v>0</v>
      </c>
      <c r="DA161" s="561">
        <f t="shared" si="162"/>
        <v>0</v>
      </c>
      <c r="DC161" s="562">
        <f t="shared" si="124"/>
        <v>0</v>
      </c>
      <c r="DD161" s="562">
        <f t="shared" si="151"/>
        <v>0</v>
      </c>
      <c r="DE161" s="562">
        <f t="shared" si="152"/>
        <v>0</v>
      </c>
      <c r="DF161" s="562">
        <f t="shared" si="153"/>
        <v>0</v>
      </c>
      <c r="DG161" s="562">
        <f t="shared" si="154"/>
        <v>0</v>
      </c>
      <c r="DH161" s="562">
        <f t="shared" si="155"/>
        <v>0</v>
      </c>
      <c r="DI161" s="562">
        <f t="shared" si="156"/>
        <v>0</v>
      </c>
      <c r="DJ161" s="562">
        <f t="shared" si="157"/>
        <v>0</v>
      </c>
      <c r="DK161" s="562">
        <f t="shared" si="158"/>
        <v>0</v>
      </c>
      <c r="DL161" s="562">
        <f t="shared" si="159"/>
        <v>0</v>
      </c>
      <c r="DM161" s="562">
        <f t="shared" si="160"/>
        <v>0</v>
      </c>
      <c r="DN161" s="562">
        <f t="shared" si="126"/>
        <v>0</v>
      </c>
      <c r="DO161" s="562">
        <f t="shared" si="127"/>
        <v>0</v>
      </c>
      <c r="DP161" s="562">
        <f t="shared" si="128"/>
        <v>0</v>
      </c>
      <c r="DQ161" s="562">
        <f t="shared" si="129"/>
        <v>0</v>
      </c>
      <c r="DR161" s="562">
        <f t="shared" si="130"/>
        <v>0</v>
      </c>
      <c r="DS161" s="562">
        <f t="shared" si="131"/>
        <v>0</v>
      </c>
      <c r="DT161" s="562">
        <f t="shared" si="132"/>
        <v>0</v>
      </c>
      <c r="DU161" s="562">
        <f t="shared" si="133"/>
        <v>0</v>
      </c>
      <c r="DV161" s="562">
        <f t="shared" si="134"/>
        <v>0</v>
      </c>
      <c r="DW161" s="562">
        <f t="shared" si="135"/>
        <v>0</v>
      </c>
      <c r="DX161" s="562">
        <f t="shared" si="136"/>
        <v>0</v>
      </c>
      <c r="DY161" s="562">
        <f t="shared" si="137"/>
        <v>0</v>
      </c>
      <c r="DZ161" s="562">
        <f t="shared" si="138"/>
        <v>0</v>
      </c>
      <c r="EA161" s="562">
        <f t="shared" si="139"/>
        <v>0</v>
      </c>
      <c r="EB161" s="562">
        <f t="shared" si="140"/>
        <v>0</v>
      </c>
      <c r="EC161" s="562">
        <f t="shared" si="141"/>
        <v>0</v>
      </c>
      <c r="ED161" s="562">
        <f t="shared" si="142"/>
        <v>0</v>
      </c>
      <c r="EE161" s="562">
        <f t="shared" si="143"/>
        <v>0</v>
      </c>
      <c r="EF161" s="562">
        <f t="shared" si="144"/>
        <v>0</v>
      </c>
      <c r="EG161" s="562">
        <f t="shared" si="145"/>
        <v>0</v>
      </c>
      <c r="EH161" s="562">
        <f t="shared" si="146"/>
        <v>0</v>
      </c>
      <c r="EI161" s="562">
        <f t="shared" si="147"/>
        <v>0</v>
      </c>
      <c r="EJ161" s="562">
        <f t="shared" si="148"/>
        <v>0</v>
      </c>
      <c r="EK161" s="562">
        <f t="shared" si="149"/>
        <v>0</v>
      </c>
      <c r="EL161" s="562">
        <f t="shared" si="150"/>
        <v>0</v>
      </c>
    </row>
    <row r="162" spans="2:142" ht="9.9499999999999993" customHeight="1">
      <c r="B162" s="750">
        <f>'O3'!B162</f>
        <v>0</v>
      </c>
      <c r="C162" s="751"/>
      <c r="D162" s="751"/>
      <c r="E162" s="751"/>
      <c r="F162" s="751"/>
      <c r="G162" s="872">
        <f>'O3'!G162</f>
        <v>0</v>
      </c>
      <c r="H162" s="872"/>
      <c r="I162" s="872"/>
      <c r="J162" s="872"/>
      <c r="K162" s="872"/>
      <c r="L162" s="872"/>
      <c r="M162" s="872"/>
      <c r="N162" s="872"/>
      <c r="O162" s="872"/>
      <c r="P162" s="872"/>
      <c r="Q162" s="872"/>
      <c r="R162" s="872"/>
      <c r="S162" s="872"/>
      <c r="T162" s="872"/>
      <c r="U162" s="872"/>
      <c r="V162" s="872"/>
      <c r="W162" s="872"/>
      <c r="X162" s="872"/>
      <c r="Y162" s="872"/>
      <c r="Z162" s="872"/>
      <c r="AA162" s="872"/>
      <c r="AB162" s="872"/>
      <c r="AC162" s="755">
        <f>'O3'!AC162</f>
        <v>0</v>
      </c>
      <c r="AD162" s="755"/>
      <c r="AE162" s="755"/>
      <c r="AF162" s="755"/>
      <c r="AG162" s="755"/>
      <c r="AH162" s="895">
        <f>'O3'!AZ162</f>
        <v>0</v>
      </c>
      <c r="AI162" s="895"/>
      <c r="AJ162" s="895"/>
      <c r="AK162" s="895"/>
      <c r="AL162" s="895"/>
      <c r="AM162" s="895"/>
      <c r="AN162" s="782">
        <f t="shared" si="113"/>
        <v>0</v>
      </c>
      <c r="AO162" s="782"/>
      <c r="AP162" s="782"/>
      <c r="AQ162" s="782"/>
      <c r="AR162" s="782"/>
      <c r="AS162" s="782"/>
      <c r="AT162" s="782">
        <f t="shared" si="114"/>
        <v>0</v>
      </c>
      <c r="AU162" s="782"/>
      <c r="AV162" s="782"/>
      <c r="AW162" s="782"/>
      <c r="AX162" s="782"/>
      <c r="AY162" s="881"/>
      <c r="AZ162" s="13"/>
      <c r="BA162" s="492">
        <f t="shared" si="120"/>
        <v>0</v>
      </c>
      <c r="BB162" s="492">
        <f t="shared" si="121"/>
        <v>2</v>
      </c>
      <c r="BC162" s="492" t="str">
        <f t="shared" si="115"/>
        <v/>
      </c>
      <c r="BD162" s="492" t="str">
        <f t="shared" si="116"/>
        <v xml:space="preserve"> </v>
      </c>
      <c r="BE162" s="484"/>
      <c r="BF162" s="492">
        <f>ROUND(AN162*'O3'!BE162,2)</f>
        <v>0</v>
      </c>
      <c r="BG162" s="492">
        <f>ROUND(AT162*'O3'!BE162,2)</f>
        <v>0</v>
      </c>
      <c r="BH162" s="484">
        <f t="shared" si="117"/>
        <v>0</v>
      </c>
      <c r="BI162" s="484">
        <f>BM162-IF('O3'!BS162&lt;&gt;0,IF('O3'!BS162="C",BA162,0),ROUND(BA162*$BM$11,2))</f>
        <v>0</v>
      </c>
      <c r="BJ162" s="484">
        <f>BN162-IF('O3'!BS162="CF",BA162,0)</f>
        <v>0</v>
      </c>
      <c r="BK162" s="484">
        <f>BO162-IF('O3'!BS162="F",BA162,0)</f>
        <v>0</v>
      </c>
      <c r="BL162" s="484">
        <f t="shared" si="122"/>
        <v>0</v>
      </c>
      <c r="BM162" s="484">
        <f>IF('O3'!BS162&lt;&gt;0,IF('O3'!BS162="C",BG162,0),ROUND(BG162*$BM$11,2))</f>
        <v>0</v>
      </c>
      <c r="BN162" s="484">
        <f>IF('O3'!BS162="CF",BG162,0)</f>
        <v>0</v>
      </c>
      <c r="BO162" s="484">
        <f>IF('O3'!BS162="F",BG162,0)</f>
        <v>0</v>
      </c>
      <c r="BP162" s="572">
        <v>151</v>
      </c>
      <c r="BQ162" s="573"/>
      <c r="BR162" s="560">
        <v>0</v>
      </c>
      <c r="BS162" s="561">
        <f t="shared" si="118"/>
        <v>0</v>
      </c>
      <c r="BT162" s="561">
        <f t="shared" si="162"/>
        <v>0</v>
      </c>
      <c r="BU162" s="561">
        <f t="shared" si="162"/>
        <v>0</v>
      </c>
      <c r="BV162" s="561">
        <f t="shared" si="162"/>
        <v>0</v>
      </c>
      <c r="BW162" s="561">
        <f t="shared" si="162"/>
        <v>0</v>
      </c>
      <c r="BX162" s="561">
        <f t="shared" si="162"/>
        <v>0</v>
      </c>
      <c r="BY162" s="561">
        <f t="shared" si="162"/>
        <v>0</v>
      </c>
      <c r="BZ162" s="561">
        <f t="shared" si="162"/>
        <v>0</v>
      </c>
      <c r="CA162" s="561">
        <f t="shared" si="162"/>
        <v>0</v>
      </c>
      <c r="CB162" s="561">
        <f t="shared" si="162"/>
        <v>0</v>
      </c>
      <c r="CC162" s="561">
        <f t="shared" si="162"/>
        <v>0</v>
      </c>
      <c r="CD162" s="561">
        <f t="shared" si="162"/>
        <v>0</v>
      </c>
      <c r="CE162" s="561">
        <f t="shared" si="162"/>
        <v>0</v>
      </c>
      <c r="CF162" s="561">
        <f t="shared" si="162"/>
        <v>0</v>
      </c>
      <c r="CG162" s="561">
        <f t="shared" si="162"/>
        <v>0</v>
      </c>
      <c r="CH162" s="561">
        <f t="shared" si="162"/>
        <v>0</v>
      </c>
      <c r="CI162" s="561">
        <f t="shared" si="162"/>
        <v>0</v>
      </c>
      <c r="CJ162" s="561">
        <f t="shared" si="162"/>
        <v>0</v>
      </c>
      <c r="CK162" s="561">
        <f t="shared" si="162"/>
        <v>0</v>
      </c>
      <c r="CL162" s="561">
        <f t="shared" si="162"/>
        <v>0</v>
      </c>
      <c r="CM162" s="561">
        <f t="shared" si="162"/>
        <v>0</v>
      </c>
      <c r="CN162" s="561">
        <f t="shared" si="162"/>
        <v>0</v>
      </c>
      <c r="CO162" s="561">
        <f t="shared" si="162"/>
        <v>0</v>
      </c>
      <c r="CP162" s="561">
        <f t="shared" si="162"/>
        <v>0</v>
      </c>
      <c r="CQ162" s="561">
        <f t="shared" si="162"/>
        <v>0</v>
      </c>
      <c r="CR162" s="561">
        <f t="shared" si="162"/>
        <v>0</v>
      </c>
      <c r="CS162" s="561">
        <f t="shared" si="162"/>
        <v>0</v>
      </c>
      <c r="CT162" s="561">
        <f t="shared" si="162"/>
        <v>0</v>
      </c>
      <c r="CU162" s="561">
        <f t="shared" si="162"/>
        <v>0</v>
      </c>
      <c r="CV162" s="561">
        <f t="shared" si="162"/>
        <v>0</v>
      </c>
      <c r="CW162" s="561">
        <f t="shared" si="162"/>
        <v>0</v>
      </c>
      <c r="CX162" s="561">
        <f t="shared" si="162"/>
        <v>0</v>
      </c>
      <c r="CY162" s="561">
        <f t="shared" si="162"/>
        <v>0</v>
      </c>
      <c r="CZ162" s="561">
        <f t="shared" si="162"/>
        <v>0</v>
      </c>
      <c r="DA162" s="561">
        <f t="shared" si="162"/>
        <v>0</v>
      </c>
      <c r="DC162" s="562">
        <f t="shared" si="124"/>
        <v>0</v>
      </c>
      <c r="DD162" s="562">
        <f t="shared" si="151"/>
        <v>0</v>
      </c>
      <c r="DE162" s="562">
        <f t="shared" si="152"/>
        <v>0</v>
      </c>
      <c r="DF162" s="562">
        <f t="shared" si="153"/>
        <v>0</v>
      </c>
      <c r="DG162" s="562">
        <f t="shared" si="154"/>
        <v>0</v>
      </c>
      <c r="DH162" s="562">
        <f t="shared" si="155"/>
        <v>0</v>
      </c>
      <c r="DI162" s="562">
        <f t="shared" si="156"/>
        <v>0</v>
      </c>
      <c r="DJ162" s="562">
        <f t="shared" si="157"/>
        <v>0</v>
      </c>
      <c r="DK162" s="562">
        <f t="shared" si="158"/>
        <v>0</v>
      </c>
      <c r="DL162" s="562">
        <f t="shared" si="159"/>
        <v>0</v>
      </c>
      <c r="DM162" s="562">
        <f t="shared" si="160"/>
        <v>0</v>
      </c>
      <c r="DN162" s="562">
        <f t="shared" si="126"/>
        <v>0</v>
      </c>
      <c r="DO162" s="562">
        <f t="shared" si="127"/>
        <v>0</v>
      </c>
      <c r="DP162" s="562">
        <f t="shared" si="128"/>
        <v>0</v>
      </c>
      <c r="DQ162" s="562">
        <f t="shared" si="129"/>
        <v>0</v>
      </c>
      <c r="DR162" s="562">
        <f t="shared" si="130"/>
        <v>0</v>
      </c>
      <c r="DS162" s="562">
        <f t="shared" si="131"/>
        <v>0</v>
      </c>
      <c r="DT162" s="562">
        <f t="shared" si="132"/>
        <v>0</v>
      </c>
      <c r="DU162" s="562">
        <f t="shared" si="133"/>
        <v>0</v>
      </c>
      <c r="DV162" s="562">
        <f t="shared" si="134"/>
        <v>0</v>
      </c>
      <c r="DW162" s="562">
        <f t="shared" si="135"/>
        <v>0</v>
      </c>
      <c r="DX162" s="562">
        <f t="shared" si="136"/>
        <v>0</v>
      </c>
      <c r="DY162" s="562">
        <f t="shared" si="137"/>
        <v>0</v>
      </c>
      <c r="DZ162" s="562">
        <f t="shared" si="138"/>
        <v>0</v>
      </c>
      <c r="EA162" s="562">
        <f t="shared" si="139"/>
        <v>0</v>
      </c>
      <c r="EB162" s="562">
        <f t="shared" si="140"/>
        <v>0</v>
      </c>
      <c r="EC162" s="562">
        <f t="shared" si="141"/>
        <v>0</v>
      </c>
      <c r="ED162" s="562">
        <f t="shared" si="142"/>
        <v>0</v>
      </c>
      <c r="EE162" s="562">
        <f t="shared" si="143"/>
        <v>0</v>
      </c>
      <c r="EF162" s="562">
        <f t="shared" si="144"/>
        <v>0</v>
      </c>
      <c r="EG162" s="562">
        <f t="shared" si="145"/>
        <v>0</v>
      </c>
      <c r="EH162" s="562">
        <f t="shared" si="146"/>
        <v>0</v>
      </c>
      <c r="EI162" s="562">
        <f t="shared" si="147"/>
        <v>0</v>
      </c>
      <c r="EJ162" s="562">
        <f t="shared" si="148"/>
        <v>0</v>
      </c>
      <c r="EK162" s="562">
        <f t="shared" si="149"/>
        <v>0</v>
      </c>
      <c r="EL162" s="562">
        <f t="shared" si="150"/>
        <v>0</v>
      </c>
    </row>
    <row r="163" spans="2:142" ht="9.9499999999999993" customHeight="1">
      <c r="B163" s="750">
        <f>'O3'!B163</f>
        <v>0</v>
      </c>
      <c r="C163" s="751"/>
      <c r="D163" s="751"/>
      <c r="E163" s="751"/>
      <c r="F163" s="751"/>
      <c r="G163" s="872">
        <f>'O3'!G163</f>
        <v>0</v>
      </c>
      <c r="H163" s="872"/>
      <c r="I163" s="872"/>
      <c r="J163" s="872"/>
      <c r="K163" s="872"/>
      <c r="L163" s="872"/>
      <c r="M163" s="872"/>
      <c r="N163" s="872"/>
      <c r="O163" s="872"/>
      <c r="P163" s="872"/>
      <c r="Q163" s="872"/>
      <c r="R163" s="872"/>
      <c r="S163" s="872"/>
      <c r="T163" s="872"/>
      <c r="U163" s="872"/>
      <c r="V163" s="872"/>
      <c r="W163" s="872"/>
      <c r="X163" s="872"/>
      <c r="Y163" s="872"/>
      <c r="Z163" s="872"/>
      <c r="AA163" s="872"/>
      <c r="AB163" s="872"/>
      <c r="AC163" s="755">
        <f>'O3'!AC163</f>
        <v>0</v>
      </c>
      <c r="AD163" s="755"/>
      <c r="AE163" s="755"/>
      <c r="AF163" s="755"/>
      <c r="AG163" s="755"/>
      <c r="AH163" s="895">
        <f>'O3'!AZ163</f>
        <v>0</v>
      </c>
      <c r="AI163" s="895"/>
      <c r="AJ163" s="895"/>
      <c r="AK163" s="895"/>
      <c r="AL163" s="895"/>
      <c r="AM163" s="895"/>
      <c r="AN163" s="782">
        <f t="shared" si="113"/>
        <v>0</v>
      </c>
      <c r="AO163" s="782"/>
      <c r="AP163" s="782"/>
      <c r="AQ163" s="782"/>
      <c r="AR163" s="782"/>
      <c r="AS163" s="782"/>
      <c r="AT163" s="782">
        <f t="shared" si="114"/>
        <v>0</v>
      </c>
      <c r="AU163" s="782"/>
      <c r="AV163" s="782"/>
      <c r="AW163" s="782"/>
      <c r="AX163" s="782"/>
      <c r="AY163" s="881"/>
      <c r="AZ163" s="13"/>
      <c r="BA163" s="492">
        <f t="shared" si="120"/>
        <v>0</v>
      </c>
      <c r="BB163" s="492">
        <f t="shared" si="121"/>
        <v>2</v>
      </c>
      <c r="BC163" s="492" t="str">
        <f t="shared" si="115"/>
        <v/>
      </c>
      <c r="BD163" s="492" t="str">
        <f t="shared" si="116"/>
        <v xml:space="preserve"> </v>
      </c>
      <c r="BE163" s="484"/>
      <c r="BF163" s="492">
        <f>ROUND(AN163*'O3'!BE163,2)</f>
        <v>0</v>
      </c>
      <c r="BG163" s="492">
        <f>ROUND(AT163*'O3'!BE163,2)</f>
        <v>0</v>
      </c>
      <c r="BH163" s="484">
        <f t="shared" si="117"/>
        <v>0</v>
      </c>
      <c r="BI163" s="484">
        <f>BM163-IF('O3'!BS163&lt;&gt;0,IF('O3'!BS163="C",BA163,0),ROUND(BA163*$BM$11,2))</f>
        <v>0</v>
      </c>
      <c r="BJ163" s="484">
        <f>BN163-IF('O3'!BS163="CF",BA163,0)</f>
        <v>0</v>
      </c>
      <c r="BK163" s="484">
        <f>BO163-IF('O3'!BS163="F",BA163,0)</f>
        <v>0</v>
      </c>
      <c r="BL163" s="484">
        <f t="shared" si="122"/>
        <v>0</v>
      </c>
      <c r="BM163" s="484">
        <f>IF('O3'!BS163&lt;&gt;0,IF('O3'!BS163="C",BG163,0),ROUND(BG163*$BM$11,2))</f>
        <v>0</v>
      </c>
      <c r="BN163" s="484">
        <f>IF('O3'!BS163="CF",BG163,0)</f>
        <v>0</v>
      </c>
      <c r="BO163" s="484">
        <f>IF('O3'!BS163="F",BG163,0)</f>
        <v>0</v>
      </c>
      <c r="BP163" s="571">
        <v>152</v>
      </c>
      <c r="BQ163" s="573"/>
      <c r="BR163" s="560">
        <v>0</v>
      </c>
      <c r="BS163" s="561">
        <f t="shared" si="118"/>
        <v>0</v>
      </c>
      <c r="BT163" s="561">
        <f t="shared" si="162"/>
        <v>0</v>
      </c>
      <c r="BU163" s="561">
        <f t="shared" si="162"/>
        <v>0</v>
      </c>
      <c r="BV163" s="561">
        <f t="shared" si="162"/>
        <v>0</v>
      </c>
      <c r="BW163" s="561">
        <f t="shared" si="162"/>
        <v>0</v>
      </c>
      <c r="BX163" s="561">
        <f t="shared" si="162"/>
        <v>0</v>
      </c>
      <c r="BY163" s="561">
        <f t="shared" si="162"/>
        <v>0</v>
      </c>
      <c r="BZ163" s="561">
        <f t="shared" si="162"/>
        <v>0</v>
      </c>
      <c r="CA163" s="561">
        <f t="shared" si="162"/>
        <v>0</v>
      </c>
      <c r="CB163" s="561">
        <f t="shared" si="162"/>
        <v>0</v>
      </c>
      <c r="CC163" s="561">
        <f t="shared" si="162"/>
        <v>0</v>
      </c>
      <c r="CD163" s="561">
        <f t="shared" si="162"/>
        <v>0</v>
      </c>
      <c r="CE163" s="561">
        <f t="shared" si="162"/>
        <v>0</v>
      </c>
      <c r="CF163" s="561">
        <f t="shared" si="162"/>
        <v>0</v>
      </c>
      <c r="CG163" s="561">
        <f t="shared" si="162"/>
        <v>0</v>
      </c>
      <c r="CH163" s="561">
        <f t="shared" si="162"/>
        <v>0</v>
      </c>
      <c r="CI163" s="561">
        <f t="shared" si="162"/>
        <v>0</v>
      </c>
      <c r="CJ163" s="561">
        <f t="shared" si="162"/>
        <v>0</v>
      </c>
      <c r="CK163" s="561">
        <f t="shared" si="162"/>
        <v>0</v>
      </c>
      <c r="CL163" s="561">
        <f t="shared" si="162"/>
        <v>0</v>
      </c>
      <c r="CM163" s="561">
        <f t="shared" si="162"/>
        <v>0</v>
      </c>
      <c r="CN163" s="561">
        <f t="shared" si="162"/>
        <v>0</v>
      </c>
      <c r="CO163" s="561">
        <f t="shared" si="162"/>
        <v>0</v>
      </c>
      <c r="CP163" s="561">
        <f t="shared" si="162"/>
        <v>0</v>
      </c>
      <c r="CQ163" s="561">
        <f t="shared" si="162"/>
        <v>0</v>
      </c>
      <c r="CR163" s="561">
        <f t="shared" si="162"/>
        <v>0</v>
      </c>
      <c r="CS163" s="561">
        <f t="shared" si="162"/>
        <v>0</v>
      </c>
      <c r="CT163" s="561">
        <f t="shared" si="162"/>
        <v>0</v>
      </c>
      <c r="CU163" s="561">
        <f t="shared" si="162"/>
        <v>0</v>
      </c>
      <c r="CV163" s="561">
        <f t="shared" si="162"/>
        <v>0</v>
      </c>
      <c r="CW163" s="561">
        <f t="shared" si="162"/>
        <v>0</v>
      </c>
      <c r="CX163" s="561">
        <f t="shared" si="162"/>
        <v>0</v>
      </c>
      <c r="CY163" s="561">
        <f t="shared" si="162"/>
        <v>0</v>
      </c>
      <c r="CZ163" s="561">
        <f t="shared" si="162"/>
        <v>0</v>
      </c>
      <c r="DA163" s="561">
        <f t="shared" si="162"/>
        <v>0</v>
      </c>
      <c r="DC163" s="562">
        <f t="shared" si="124"/>
        <v>0</v>
      </c>
      <c r="DD163" s="562">
        <f t="shared" si="151"/>
        <v>0</v>
      </c>
      <c r="DE163" s="562">
        <f t="shared" si="152"/>
        <v>0</v>
      </c>
      <c r="DF163" s="562">
        <f t="shared" si="153"/>
        <v>0</v>
      </c>
      <c r="DG163" s="562">
        <f t="shared" si="154"/>
        <v>0</v>
      </c>
      <c r="DH163" s="562">
        <f t="shared" si="155"/>
        <v>0</v>
      </c>
      <c r="DI163" s="562">
        <f t="shared" si="156"/>
        <v>0</v>
      </c>
      <c r="DJ163" s="562">
        <f t="shared" si="157"/>
        <v>0</v>
      </c>
      <c r="DK163" s="562">
        <f t="shared" si="158"/>
        <v>0</v>
      </c>
      <c r="DL163" s="562">
        <f t="shared" si="159"/>
        <v>0</v>
      </c>
      <c r="DM163" s="562">
        <f t="shared" si="160"/>
        <v>0</v>
      </c>
      <c r="DN163" s="562">
        <f t="shared" si="126"/>
        <v>0</v>
      </c>
      <c r="DO163" s="562">
        <f t="shared" si="127"/>
        <v>0</v>
      </c>
      <c r="DP163" s="562">
        <f t="shared" si="128"/>
        <v>0</v>
      </c>
      <c r="DQ163" s="562">
        <f t="shared" si="129"/>
        <v>0</v>
      </c>
      <c r="DR163" s="562">
        <f t="shared" si="130"/>
        <v>0</v>
      </c>
      <c r="DS163" s="562">
        <f t="shared" si="131"/>
        <v>0</v>
      </c>
      <c r="DT163" s="562">
        <f t="shared" si="132"/>
        <v>0</v>
      </c>
      <c r="DU163" s="562">
        <f t="shared" si="133"/>
        <v>0</v>
      </c>
      <c r="DV163" s="562">
        <f t="shared" si="134"/>
        <v>0</v>
      </c>
      <c r="DW163" s="562">
        <f t="shared" si="135"/>
        <v>0</v>
      </c>
      <c r="DX163" s="562">
        <f t="shared" si="136"/>
        <v>0</v>
      </c>
      <c r="DY163" s="562">
        <f t="shared" si="137"/>
        <v>0</v>
      </c>
      <c r="DZ163" s="562">
        <f t="shared" si="138"/>
        <v>0</v>
      </c>
      <c r="EA163" s="562">
        <f t="shared" si="139"/>
        <v>0</v>
      </c>
      <c r="EB163" s="562">
        <f t="shared" si="140"/>
        <v>0</v>
      </c>
      <c r="EC163" s="562">
        <f t="shared" si="141"/>
        <v>0</v>
      </c>
      <c r="ED163" s="562">
        <f t="shared" si="142"/>
        <v>0</v>
      </c>
      <c r="EE163" s="562">
        <f t="shared" si="143"/>
        <v>0</v>
      </c>
      <c r="EF163" s="562">
        <f t="shared" si="144"/>
        <v>0</v>
      </c>
      <c r="EG163" s="562">
        <f t="shared" si="145"/>
        <v>0</v>
      </c>
      <c r="EH163" s="562">
        <f t="shared" si="146"/>
        <v>0</v>
      </c>
      <c r="EI163" s="562">
        <f t="shared" si="147"/>
        <v>0</v>
      </c>
      <c r="EJ163" s="562">
        <f t="shared" si="148"/>
        <v>0</v>
      </c>
      <c r="EK163" s="562">
        <f t="shared" si="149"/>
        <v>0</v>
      </c>
      <c r="EL163" s="562">
        <f t="shared" si="150"/>
        <v>0</v>
      </c>
    </row>
    <row r="164" spans="2:142" ht="9.9499999999999993" customHeight="1">
      <c r="B164" s="750">
        <f>'O3'!B164</f>
        <v>0</v>
      </c>
      <c r="C164" s="751"/>
      <c r="D164" s="751"/>
      <c r="E164" s="751"/>
      <c r="F164" s="751"/>
      <c r="G164" s="872">
        <f>'O3'!G164</f>
        <v>0</v>
      </c>
      <c r="H164" s="872"/>
      <c r="I164" s="872"/>
      <c r="J164" s="872"/>
      <c r="K164" s="872"/>
      <c r="L164" s="872"/>
      <c r="M164" s="872"/>
      <c r="N164" s="872"/>
      <c r="O164" s="872"/>
      <c r="P164" s="872"/>
      <c r="Q164" s="872"/>
      <c r="R164" s="872"/>
      <c r="S164" s="872"/>
      <c r="T164" s="872"/>
      <c r="U164" s="872"/>
      <c r="V164" s="872"/>
      <c r="W164" s="872"/>
      <c r="X164" s="872"/>
      <c r="Y164" s="872"/>
      <c r="Z164" s="872"/>
      <c r="AA164" s="872"/>
      <c r="AB164" s="872"/>
      <c r="AC164" s="755">
        <f>'O3'!AC164</f>
        <v>0</v>
      </c>
      <c r="AD164" s="755"/>
      <c r="AE164" s="755"/>
      <c r="AF164" s="755"/>
      <c r="AG164" s="755"/>
      <c r="AH164" s="895">
        <f>'O3'!AZ164</f>
        <v>0</v>
      </c>
      <c r="AI164" s="895"/>
      <c r="AJ164" s="895"/>
      <c r="AK164" s="895"/>
      <c r="AL164" s="895"/>
      <c r="AM164" s="895"/>
      <c r="AN164" s="782">
        <f t="shared" si="113"/>
        <v>0</v>
      </c>
      <c r="AO164" s="782"/>
      <c r="AP164" s="782"/>
      <c r="AQ164" s="782"/>
      <c r="AR164" s="782"/>
      <c r="AS164" s="782"/>
      <c r="AT164" s="782">
        <f t="shared" si="114"/>
        <v>0</v>
      </c>
      <c r="AU164" s="782"/>
      <c r="AV164" s="782"/>
      <c r="AW164" s="782"/>
      <c r="AX164" s="782"/>
      <c r="AY164" s="881"/>
      <c r="AZ164" s="13"/>
      <c r="BA164" s="492">
        <f t="shared" si="120"/>
        <v>0</v>
      </c>
      <c r="BB164" s="492">
        <f t="shared" si="121"/>
        <v>2</v>
      </c>
      <c r="BC164" s="492" t="str">
        <f t="shared" si="115"/>
        <v/>
      </c>
      <c r="BD164" s="492" t="str">
        <f t="shared" si="116"/>
        <v xml:space="preserve"> </v>
      </c>
      <c r="BE164" s="484"/>
      <c r="BF164" s="492">
        <f>ROUND(AN164*'O3'!BE164,2)</f>
        <v>0</v>
      </c>
      <c r="BG164" s="492">
        <f>ROUND(AT164*'O3'!BE164,2)</f>
        <v>0</v>
      </c>
      <c r="BH164" s="484">
        <f t="shared" si="117"/>
        <v>0</v>
      </c>
      <c r="BI164" s="484">
        <f>BM164-IF('O3'!BS164&lt;&gt;0,IF('O3'!BS164="C",BA164,0),ROUND(BA164*$BM$11,2))</f>
        <v>0</v>
      </c>
      <c r="BJ164" s="484">
        <f>BN164-IF('O3'!BS164="CF",BA164,0)</f>
        <v>0</v>
      </c>
      <c r="BK164" s="484">
        <f>BO164-IF('O3'!BS164="F",BA164,0)</f>
        <v>0</v>
      </c>
      <c r="BL164" s="484">
        <f t="shared" si="122"/>
        <v>0</v>
      </c>
      <c r="BM164" s="484">
        <f>IF('O3'!BS164&lt;&gt;0,IF('O3'!BS164="C",BG164,0),ROUND(BG164*$BM$11,2))</f>
        <v>0</v>
      </c>
      <c r="BN164" s="484">
        <f>IF('O3'!BS164="CF",BG164,0)</f>
        <v>0</v>
      </c>
      <c r="BO164" s="484">
        <f>IF('O3'!BS164="F",BG164,0)</f>
        <v>0</v>
      </c>
      <c r="BP164" s="572">
        <v>153</v>
      </c>
      <c r="BQ164" s="573"/>
      <c r="BR164" s="560">
        <v>0</v>
      </c>
      <c r="BS164" s="561">
        <f t="shared" si="118"/>
        <v>0</v>
      </c>
      <c r="BT164" s="561">
        <f t="shared" si="162"/>
        <v>0</v>
      </c>
      <c r="BU164" s="561">
        <f t="shared" si="162"/>
        <v>0</v>
      </c>
      <c r="BV164" s="561">
        <f t="shared" si="162"/>
        <v>0</v>
      </c>
      <c r="BW164" s="561">
        <f t="shared" si="162"/>
        <v>0</v>
      </c>
      <c r="BX164" s="561">
        <f t="shared" si="162"/>
        <v>0</v>
      </c>
      <c r="BY164" s="561">
        <f t="shared" si="162"/>
        <v>0</v>
      </c>
      <c r="BZ164" s="561">
        <f t="shared" si="162"/>
        <v>0</v>
      </c>
      <c r="CA164" s="561">
        <f t="shared" si="162"/>
        <v>0</v>
      </c>
      <c r="CB164" s="561">
        <f t="shared" si="162"/>
        <v>0</v>
      </c>
      <c r="CC164" s="561">
        <f t="shared" si="162"/>
        <v>0</v>
      </c>
      <c r="CD164" s="561">
        <f t="shared" si="162"/>
        <v>0</v>
      </c>
      <c r="CE164" s="561">
        <f t="shared" si="162"/>
        <v>0</v>
      </c>
      <c r="CF164" s="561">
        <f t="shared" si="162"/>
        <v>0</v>
      </c>
      <c r="CG164" s="561">
        <f t="shared" si="162"/>
        <v>0</v>
      </c>
      <c r="CH164" s="561">
        <f t="shared" si="162"/>
        <v>0</v>
      </c>
      <c r="CI164" s="561">
        <f t="shared" si="162"/>
        <v>0</v>
      </c>
      <c r="CJ164" s="561">
        <f t="shared" si="162"/>
        <v>0</v>
      </c>
      <c r="CK164" s="561">
        <f t="shared" si="162"/>
        <v>0</v>
      </c>
      <c r="CL164" s="561">
        <f t="shared" si="162"/>
        <v>0</v>
      </c>
      <c r="CM164" s="561">
        <f t="shared" si="162"/>
        <v>0</v>
      </c>
      <c r="CN164" s="561">
        <f t="shared" si="162"/>
        <v>0</v>
      </c>
      <c r="CO164" s="561">
        <f t="shared" si="162"/>
        <v>0</v>
      </c>
      <c r="CP164" s="561">
        <f t="shared" si="162"/>
        <v>0</v>
      </c>
      <c r="CQ164" s="561">
        <f t="shared" si="162"/>
        <v>0</v>
      </c>
      <c r="CR164" s="561">
        <f t="shared" si="162"/>
        <v>0</v>
      </c>
      <c r="CS164" s="561">
        <f t="shared" si="162"/>
        <v>0</v>
      </c>
      <c r="CT164" s="561">
        <f t="shared" si="162"/>
        <v>0</v>
      </c>
      <c r="CU164" s="561">
        <f t="shared" si="162"/>
        <v>0</v>
      </c>
      <c r="CV164" s="561">
        <f t="shared" si="162"/>
        <v>0</v>
      </c>
      <c r="CW164" s="561">
        <f t="shared" si="162"/>
        <v>0</v>
      </c>
      <c r="CX164" s="561">
        <f t="shared" si="162"/>
        <v>0</v>
      </c>
      <c r="CY164" s="561">
        <f t="shared" si="162"/>
        <v>0</v>
      </c>
      <c r="CZ164" s="561">
        <f t="shared" si="162"/>
        <v>0</v>
      </c>
      <c r="DA164" s="561">
        <f t="shared" si="162"/>
        <v>0</v>
      </c>
      <c r="DC164" s="562">
        <f t="shared" si="124"/>
        <v>0</v>
      </c>
      <c r="DD164" s="562">
        <f t="shared" si="151"/>
        <v>0</v>
      </c>
      <c r="DE164" s="562">
        <f t="shared" si="152"/>
        <v>0</v>
      </c>
      <c r="DF164" s="562">
        <f t="shared" si="153"/>
        <v>0</v>
      </c>
      <c r="DG164" s="562">
        <f t="shared" si="154"/>
        <v>0</v>
      </c>
      <c r="DH164" s="562">
        <f t="shared" si="155"/>
        <v>0</v>
      </c>
      <c r="DI164" s="562">
        <f t="shared" si="156"/>
        <v>0</v>
      </c>
      <c r="DJ164" s="562">
        <f t="shared" si="157"/>
        <v>0</v>
      </c>
      <c r="DK164" s="562">
        <f t="shared" si="158"/>
        <v>0</v>
      </c>
      <c r="DL164" s="562">
        <f t="shared" si="159"/>
        <v>0</v>
      </c>
      <c r="DM164" s="562">
        <f t="shared" si="160"/>
        <v>0</v>
      </c>
      <c r="DN164" s="562">
        <f t="shared" si="126"/>
        <v>0</v>
      </c>
      <c r="DO164" s="562">
        <f t="shared" si="127"/>
        <v>0</v>
      </c>
      <c r="DP164" s="562">
        <f t="shared" si="128"/>
        <v>0</v>
      </c>
      <c r="DQ164" s="562">
        <f t="shared" si="129"/>
        <v>0</v>
      </c>
      <c r="DR164" s="562">
        <f t="shared" si="130"/>
        <v>0</v>
      </c>
      <c r="DS164" s="562">
        <f t="shared" si="131"/>
        <v>0</v>
      </c>
      <c r="DT164" s="562">
        <f t="shared" si="132"/>
        <v>0</v>
      </c>
      <c r="DU164" s="562">
        <f t="shared" si="133"/>
        <v>0</v>
      </c>
      <c r="DV164" s="562">
        <f t="shared" si="134"/>
        <v>0</v>
      </c>
      <c r="DW164" s="562">
        <f t="shared" si="135"/>
        <v>0</v>
      </c>
      <c r="DX164" s="562">
        <f t="shared" si="136"/>
        <v>0</v>
      </c>
      <c r="DY164" s="562">
        <f t="shared" si="137"/>
        <v>0</v>
      </c>
      <c r="DZ164" s="562">
        <f t="shared" si="138"/>
        <v>0</v>
      </c>
      <c r="EA164" s="562">
        <f t="shared" si="139"/>
        <v>0</v>
      </c>
      <c r="EB164" s="562">
        <f t="shared" si="140"/>
        <v>0</v>
      </c>
      <c r="EC164" s="562">
        <f t="shared" si="141"/>
        <v>0</v>
      </c>
      <c r="ED164" s="562">
        <f t="shared" si="142"/>
        <v>0</v>
      </c>
      <c r="EE164" s="562">
        <f t="shared" si="143"/>
        <v>0</v>
      </c>
      <c r="EF164" s="562">
        <f t="shared" si="144"/>
        <v>0</v>
      </c>
      <c r="EG164" s="562">
        <f t="shared" si="145"/>
        <v>0</v>
      </c>
      <c r="EH164" s="562">
        <f t="shared" si="146"/>
        <v>0</v>
      </c>
      <c r="EI164" s="562">
        <f t="shared" si="147"/>
        <v>0</v>
      </c>
      <c r="EJ164" s="562">
        <f t="shared" si="148"/>
        <v>0</v>
      </c>
      <c r="EK164" s="562">
        <f t="shared" si="149"/>
        <v>0</v>
      </c>
      <c r="EL164" s="562">
        <f t="shared" si="150"/>
        <v>0</v>
      </c>
    </row>
    <row r="165" spans="2:142" ht="9.9499999999999993" customHeight="1">
      <c r="B165" s="750">
        <f>'O3'!B165</f>
        <v>0</v>
      </c>
      <c r="C165" s="751"/>
      <c r="D165" s="751"/>
      <c r="E165" s="751"/>
      <c r="F165" s="751"/>
      <c r="G165" s="872">
        <f>'O3'!G165</f>
        <v>0</v>
      </c>
      <c r="H165" s="872"/>
      <c r="I165" s="872"/>
      <c r="J165" s="872"/>
      <c r="K165" s="872"/>
      <c r="L165" s="872"/>
      <c r="M165" s="872"/>
      <c r="N165" s="872"/>
      <c r="O165" s="872"/>
      <c r="P165" s="872"/>
      <c r="Q165" s="872"/>
      <c r="R165" s="872"/>
      <c r="S165" s="872"/>
      <c r="T165" s="872"/>
      <c r="U165" s="872"/>
      <c r="V165" s="872"/>
      <c r="W165" s="872"/>
      <c r="X165" s="872"/>
      <c r="Y165" s="872"/>
      <c r="Z165" s="872"/>
      <c r="AA165" s="872"/>
      <c r="AB165" s="872"/>
      <c r="AC165" s="755">
        <f>'O3'!AC165</f>
        <v>0</v>
      </c>
      <c r="AD165" s="755"/>
      <c r="AE165" s="755"/>
      <c r="AF165" s="755"/>
      <c r="AG165" s="755"/>
      <c r="AH165" s="895">
        <f>'O3'!AZ165</f>
        <v>0</v>
      </c>
      <c r="AI165" s="895"/>
      <c r="AJ165" s="895"/>
      <c r="AK165" s="895"/>
      <c r="AL165" s="895"/>
      <c r="AM165" s="895"/>
      <c r="AN165" s="782">
        <f t="shared" si="113"/>
        <v>0</v>
      </c>
      <c r="AO165" s="782"/>
      <c r="AP165" s="782"/>
      <c r="AQ165" s="782"/>
      <c r="AR165" s="782"/>
      <c r="AS165" s="782"/>
      <c r="AT165" s="782">
        <f t="shared" si="114"/>
        <v>0</v>
      </c>
      <c r="AU165" s="782"/>
      <c r="AV165" s="782"/>
      <c r="AW165" s="782"/>
      <c r="AX165" s="782"/>
      <c r="AY165" s="881"/>
      <c r="AZ165" s="13"/>
      <c r="BA165" s="492">
        <f t="shared" si="120"/>
        <v>0</v>
      </c>
      <c r="BB165" s="492">
        <f t="shared" si="121"/>
        <v>2</v>
      </c>
      <c r="BC165" s="492" t="str">
        <f t="shared" si="115"/>
        <v/>
      </c>
      <c r="BD165" s="492" t="str">
        <f t="shared" si="116"/>
        <v xml:space="preserve"> </v>
      </c>
      <c r="BE165" s="484"/>
      <c r="BF165" s="492">
        <f>ROUND(AN165*'O3'!BE165,2)</f>
        <v>0</v>
      </c>
      <c r="BG165" s="492">
        <f>ROUND(AT165*'O3'!BE165,2)</f>
        <v>0</v>
      </c>
      <c r="BH165" s="484">
        <f t="shared" si="117"/>
        <v>0</v>
      </c>
      <c r="BI165" s="484">
        <f>BM165-IF('O3'!BS165&lt;&gt;0,IF('O3'!BS165="C",BA165,0),ROUND(BA165*$BM$11,2))</f>
        <v>0</v>
      </c>
      <c r="BJ165" s="484">
        <f>BN165-IF('O3'!BS165="CF",BA165,0)</f>
        <v>0</v>
      </c>
      <c r="BK165" s="484">
        <f>BO165-IF('O3'!BS165="F",BA165,0)</f>
        <v>0</v>
      </c>
      <c r="BL165" s="484">
        <f t="shared" si="122"/>
        <v>0</v>
      </c>
      <c r="BM165" s="484">
        <f>IF('O3'!BS165&lt;&gt;0,IF('O3'!BS165="C",BG165,0),ROUND(BG165*$BM$11,2))</f>
        <v>0</v>
      </c>
      <c r="BN165" s="484">
        <f>IF('O3'!BS165="CF",BG165,0)</f>
        <v>0</v>
      </c>
      <c r="BO165" s="484">
        <f>IF('O3'!BS165="F",BG165,0)</f>
        <v>0</v>
      </c>
      <c r="BP165" s="571">
        <v>154</v>
      </c>
      <c r="BQ165" s="573"/>
      <c r="BR165" s="560">
        <v>0</v>
      </c>
      <c r="BS165" s="561">
        <f t="shared" si="118"/>
        <v>0</v>
      </c>
      <c r="BT165" s="561">
        <f t="shared" si="162"/>
        <v>0</v>
      </c>
      <c r="BU165" s="561">
        <f t="shared" si="162"/>
        <v>0</v>
      </c>
      <c r="BV165" s="561">
        <f t="shared" si="162"/>
        <v>0</v>
      </c>
      <c r="BW165" s="561">
        <f t="shared" si="162"/>
        <v>0</v>
      </c>
      <c r="BX165" s="561">
        <f t="shared" si="162"/>
        <v>0</v>
      </c>
      <c r="BY165" s="561">
        <f t="shared" si="162"/>
        <v>0</v>
      </c>
      <c r="BZ165" s="561">
        <f t="shared" si="162"/>
        <v>0</v>
      </c>
      <c r="CA165" s="561">
        <f t="shared" si="162"/>
        <v>0</v>
      </c>
      <c r="CB165" s="561">
        <f t="shared" si="162"/>
        <v>0</v>
      </c>
      <c r="CC165" s="561">
        <f t="shared" si="162"/>
        <v>0</v>
      </c>
      <c r="CD165" s="561">
        <f t="shared" si="162"/>
        <v>0</v>
      </c>
      <c r="CE165" s="561">
        <f t="shared" si="162"/>
        <v>0</v>
      </c>
      <c r="CF165" s="561">
        <f t="shared" si="162"/>
        <v>0</v>
      </c>
      <c r="CG165" s="561">
        <f t="shared" si="162"/>
        <v>0</v>
      </c>
      <c r="CH165" s="561">
        <f t="shared" si="162"/>
        <v>0</v>
      </c>
      <c r="CI165" s="561">
        <f t="shared" si="162"/>
        <v>0</v>
      </c>
      <c r="CJ165" s="561">
        <f t="shared" si="162"/>
        <v>0</v>
      </c>
      <c r="CK165" s="561">
        <f t="shared" si="162"/>
        <v>0</v>
      </c>
      <c r="CL165" s="561">
        <f t="shared" si="162"/>
        <v>0</v>
      </c>
      <c r="CM165" s="561">
        <f t="shared" si="162"/>
        <v>0</v>
      </c>
      <c r="CN165" s="561">
        <f t="shared" si="162"/>
        <v>0</v>
      </c>
      <c r="CO165" s="561">
        <f t="shared" si="162"/>
        <v>0</v>
      </c>
      <c r="CP165" s="561">
        <f t="shared" si="162"/>
        <v>0</v>
      </c>
      <c r="CQ165" s="561">
        <f t="shared" si="162"/>
        <v>0</v>
      </c>
      <c r="CR165" s="561">
        <f t="shared" si="162"/>
        <v>0</v>
      </c>
      <c r="CS165" s="561">
        <f t="shared" si="162"/>
        <v>0</v>
      </c>
      <c r="CT165" s="561">
        <f t="shared" si="162"/>
        <v>0</v>
      </c>
      <c r="CU165" s="561">
        <f t="shared" si="162"/>
        <v>0</v>
      </c>
      <c r="CV165" s="561">
        <f t="shared" si="162"/>
        <v>0</v>
      </c>
      <c r="CW165" s="561">
        <f t="shared" si="162"/>
        <v>0</v>
      </c>
      <c r="CX165" s="561">
        <f t="shared" si="162"/>
        <v>0</v>
      </c>
      <c r="CY165" s="561">
        <f t="shared" si="162"/>
        <v>0</v>
      </c>
      <c r="CZ165" s="561">
        <f t="shared" si="162"/>
        <v>0</v>
      </c>
      <c r="DA165" s="561">
        <f t="shared" si="162"/>
        <v>0</v>
      </c>
      <c r="DC165" s="562">
        <f t="shared" si="124"/>
        <v>0</v>
      </c>
      <c r="DD165" s="562">
        <f t="shared" si="151"/>
        <v>0</v>
      </c>
      <c r="DE165" s="562">
        <f t="shared" si="152"/>
        <v>0</v>
      </c>
      <c r="DF165" s="562">
        <f t="shared" si="153"/>
        <v>0</v>
      </c>
      <c r="DG165" s="562">
        <f t="shared" si="154"/>
        <v>0</v>
      </c>
      <c r="DH165" s="562">
        <f t="shared" si="155"/>
        <v>0</v>
      </c>
      <c r="DI165" s="562">
        <f t="shared" si="156"/>
        <v>0</v>
      </c>
      <c r="DJ165" s="562">
        <f t="shared" si="157"/>
        <v>0</v>
      </c>
      <c r="DK165" s="562">
        <f t="shared" si="158"/>
        <v>0</v>
      </c>
      <c r="DL165" s="562">
        <f t="shared" si="159"/>
        <v>0</v>
      </c>
      <c r="DM165" s="562">
        <f t="shared" si="160"/>
        <v>0</v>
      </c>
      <c r="DN165" s="562">
        <f t="shared" si="126"/>
        <v>0</v>
      </c>
      <c r="DO165" s="562">
        <f t="shared" si="127"/>
        <v>0</v>
      </c>
      <c r="DP165" s="562">
        <f t="shared" si="128"/>
        <v>0</v>
      </c>
      <c r="DQ165" s="562">
        <f t="shared" si="129"/>
        <v>0</v>
      </c>
      <c r="DR165" s="562">
        <f t="shared" si="130"/>
        <v>0</v>
      </c>
      <c r="DS165" s="562">
        <f t="shared" si="131"/>
        <v>0</v>
      </c>
      <c r="DT165" s="562">
        <f t="shared" si="132"/>
        <v>0</v>
      </c>
      <c r="DU165" s="562">
        <f t="shared" si="133"/>
        <v>0</v>
      </c>
      <c r="DV165" s="562">
        <f t="shared" si="134"/>
        <v>0</v>
      </c>
      <c r="DW165" s="562">
        <f t="shared" si="135"/>
        <v>0</v>
      </c>
      <c r="DX165" s="562">
        <f t="shared" si="136"/>
        <v>0</v>
      </c>
      <c r="DY165" s="562">
        <f t="shared" si="137"/>
        <v>0</v>
      </c>
      <c r="DZ165" s="562">
        <f t="shared" si="138"/>
        <v>0</v>
      </c>
      <c r="EA165" s="562">
        <f t="shared" si="139"/>
        <v>0</v>
      </c>
      <c r="EB165" s="562">
        <f t="shared" si="140"/>
        <v>0</v>
      </c>
      <c r="EC165" s="562">
        <f t="shared" si="141"/>
        <v>0</v>
      </c>
      <c r="ED165" s="562">
        <f t="shared" si="142"/>
        <v>0</v>
      </c>
      <c r="EE165" s="562">
        <f t="shared" si="143"/>
        <v>0</v>
      </c>
      <c r="EF165" s="562">
        <f t="shared" si="144"/>
        <v>0</v>
      </c>
      <c r="EG165" s="562">
        <f t="shared" si="145"/>
        <v>0</v>
      </c>
      <c r="EH165" s="562">
        <f t="shared" si="146"/>
        <v>0</v>
      </c>
      <c r="EI165" s="562">
        <f t="shared" si="147"/>
        <v>0</v>
      </c>
      <c r="EJ165" s="562">
        <f t="shared" si="148"/>
        <v>0</v>
      </c>
      <c r="EK165" s="562">
        <f t="shared" si="149"/>
        <v>0</v>
      </c>
      <c r="EL165" s="562">
        <f t="shared" si="150"/>
        <v>0</v>
      </c>
    </row>
    <row r="166" spans="2:142" ht="9.9499999999999993" customHeight="1">
      <c r="B166" s="750">
        <f>'O3'!B166</f>
        <v>0</v>
      </c>
      <c r="C166" s="751"/>
      <c r="D166" s="751"/>
      <c r="E166" s="751"/>
      <c r="F166" s="751"/>
      <c r="G166" s="872">
        <f>'O3'!G166</f>
        <v>0</v>
      </c>
      <c r="H166" s="872"/>
      <c r="I166" s="872"/>
      <c r="J166" s="872"/>
      <c r="K166" s="872"/>
      <c r="L166" s="872"/>
      <c r="M166" s="872"/>
      <c r="N166" s="872"/>
      <c r="O166" s="872"/>
      <c r="P166" s="872"/>
      <c r="Q166" s="872"/>
      <c r="R166" s="872"/>
      <c r="S166" s="872"/>
      <c r="T166" s="872"/>
      <c r="U166" s="872"/>
      <c r="V166" s="872"/>
      <c r="W166" s="872"/>
      <c r="X166" s="872"/>
      <c r="Y166" s="872"/>
      <c r="Z166" s="872"/>
      <c r="AA166" s="872"/>
      <c r="AB166" s="872"/>
      <c r="AC166" s="755">
        <f>'O3'!AC166</f>
        <v>0</v>
      </c>
      <c r="AD166" s="755"/>
      <c r="AE166" s="755"/>
      <c r="AF166" s="755"/>
      <c r="AG166" s="755"/>
      <c r="AH166" s="895">
        <f>'O3'!AZ166</f>
        <v>0</v>
      </c>
      <c r="AI166" s="895"/>
      <c r="AJ166" s="895"/>
      <c r="AK166" s="895"/>
      <c r="AL166" s="895"/>
      <c r="AM166" s="895"/>
      <c r="AN166" s="782">
        <f t="shared" si="113"/>
        <v>0</v>
      </c>
      <c r="AO166" s="782"/>
      <c r="AP166" s="782"/>
      <c r="AQ166" s="782"/>
      <c r="AR166" s="782"/>
      <c r="AS166" s="782"/>
      <c r="AT166" s="782">
        <f t="shared" si="114"/>
        <v>0</v>
      </c>
      <c r="AU166" s="782"/>
      <c r="AV166" s="782"/>
      <c r="AW166" s="782"/>
      <c r="AX166" s="782"/>
      <c r="AY166" s="881"/>
      <c r="AZ166" s="13"/>
      <c r="BA166" s="492">
        <f t="shared" si="120"/>
        <v>0</v>
      </c>
      <c r="BB166" s="492">
        <f t="shared" si="121"/>
        <v>2</v>
      </c>
      <c r="BC166" s="492" t="str">
        <f t="shared" si="115"/>
        <v/>
      </c>
      <c r="BD166" s="492" t="str">
        <f t="shared" si="116"/>
        <v xml:space="preserve"> </v>
      </c>
      <c r="BE166" s="484"/>
      <c r="BF166" s="492">
        <f>ROUND(AN166*'O3'!BE166,2)</f>
        <v>0</v>
      </c>
      <c r="BG166" s="492">
        <f>ROUND(AT166*'O3'!BE166,2)</f>
        <v>0</v>
      </c>
      <c r="BH166" s="484">
        <f t="shared" si="117"/>
        <v>0</v>
      </c>
      <c r="BI166" s="484">
        <f>BM166-IF('O3'!BS166&lt;&gt;0,IF('O3'!BS166="C",BA166,0),ROUND(BA166*$BM$11,2))</f>
        <v>0</v>
      </c>
      <c r="BJ166" s="484">
        <f>BN166-IF('O3'!BS166="CF",BA166,0)</f>
        <v>0</v>
      </c>
      <c r="BK166" s="484">
        <f>BO166-IF('O3'!BS166="F",BA166,0)</f>
        <v>0</v>
      </c>
      <c r="BL166" s="484">
        <f t="shared" si="122"/>
        <v>0</v>
      </c>
      <c r="BM166" s="484">
        <f>IF('O3'!BS166&lt;&gt;0,IF('O3'!BS166="C",BG166,0),ROUND(BG166*$BM$11,2))</f>
        <v>0</v>
      </c>
      <c r="BN166" s="484">
        <f>IF('O3'!BS166="CF",BG166,0)</f>
        <v>0</v>
      </c>
      <c r="BO166" s="484">
        <f>IF('O3'!BS166="F",BG166,0)</f>
        <v>0</v>
      </c>
      <c r="BP166" s="572">
        <v>155</v>
      </c>
      <c r="BQ166" s="573"/>
      <c r="BR166" s="560">
        <v>0</v>
      </c>
      <c r="BS166" s="561">
        <f t="shared" si="118"/>
        <v>0</v>
      </c>
      <c r="BT166" s="561">
        <f t="shared" si="162"/>
        <v>0</v>
      </c>
      <c r="BU166" s="561">
        <f t="shared" si="162"/>
        <v>0</v>
      </c>
      <c r="BV166" s="561">
        <f t="shared" si="162"/>
        <v>0</v>
      </c>
      <c r="BW166" s="561">
        <f t="shared" si="162"/>
        <v>0</v>
      </c>
      <c r="BX166" s="561">
        <f t="shared" si="162"/>
        <v>0</v>
      </c>
      <c r="BY166" s="561">
        <f t="shared" si="162"/>
        <v>0</v>
      </c>
      <c r="BZ166" s="561">
        <f t="shared" si="162"/>
        <v>0</v>
      </c>
      <c r="CA166" s="561">
        <f t="shared" si="162"/>
        <v>0</v>
      </c>
      <c r="CB166" s="561">
        <f t="shared" si="162"/>
        <v>0</v>
      </c>
      <c r="CC166" s="561">
        <f t="shared" si="162"/>
        <v>0</v>
      </c>
      <c r="CD166" s="561">
        <f t="shared" si="162"/>
        <v>0</v>
      </c>
      <c r="CE166" s="561">
        <f t="shared" si="162"/>
        <v>0</v>
      </c>
      <c r="CF166" s="561">
        <f t="shared" si="162"/>
        <v>0</v>
      </c>
      <c r="CG166" s="561">
        <f t="shared" si="162"/>
        <v>0</v>
      </c>
      <c r="CH166" s="561">
        <f t="shared" si="162"/>
        <v>0</v>
      </c>
      <c r="CI166" s="561">
        <f t="shared" si="162"/>
        <v>0</v>
      </c>
      <c r="CJ166" s="561">
        <f t="shared" si="162"/>
        <v>0</v>
      </c>
      <c r="CK166" s="561">
        <f t="shared" si="162"/>
        <v>0</v>
      </c>
      <c r="CL166" s="561">
        <f t="shared" si="162"/>
        <v>0</v>
      </c>
      <c r="CM166" s="561">
        <f t="shared" si="162"/>
        <v>0</v>
      </c>
      <c r="CN166" s="561">
        <f t="shared" si="162"/>
        <v>0</v>
      </c>
      <c r="CO166" s="561">
        <f t="shared" si="162"/>
        <v>0</v>
      </c>
      <c r="CP166" s="561">
        <f t="shared" si="162"/>
        <v>0</v>
      </c>
      <c r="CQ166" s="561">
        <f t="shared" si="162"/>
        <v>0</v>
      </c>
      <c r="CR166" s="561">
        <f t="shared" si="162"/>
        <v>0</v>
      </c>
      <c r="CS166" s="561">
        <f t="shared" si="162"/>
        <v>0</v>
      </c>
      <c r="CT166" s="561">
        <f t="shared" si="162"/>
        <v>0</v>
      </c>
      <c r="CU166" s="561">
        <f t="shared" si="162"/>
        <v>0</v>
      </c>
      <c r="CV166" s="561">
        <f t="shared" si="162"/>
        <v>0</v>
      </c>
      <c r="CW166" s="561">
        <f t="shared" si="162"/>
        <v>0</v>
      </c>
      <c r="CX166" s="561">
        <f t="shared" si="162"/>
        <v>0</v>
      </c>
      <c r="CY166" s="561">
        <f t="shared" si="162"/>
        <v>0</v>
      </c>
      <c r="CZ166" s="561">
        <f t="shared" si="162"/>
        <v>0</v>
      </c>
      <c r="DA166" s="561">
        <f t="shared" si="162"/>
        <v>0</v>
      </c>
      <c r="DC166" s="562">
        <f t="shared" si="124"/>
        <v>0</v>
      </c>
      <c r="DD166" s="562">
        <f t="shared" si="151"/>
        <v>0</v>
      </c>
      <c r="DE166" s="562">
        <f t="shared" si="152"/>
        <v>0</v>
      </c>
      <c r="DF166" s="562">
        <f t="shared" si="153"/>
        <v>0</v>
      </c>
      <c r="DG166" s="562">
        <f t="shared" si="154"/>
        <v>0</v>
      </c>
      <c r="DH166" s="562">
        <f t="shared" si="155"/>
        <v>0</v>
      </c>
      <c r="DI166" s="562">
        <f t="shared" si="156"/>
        <v>0</v>
      </c>
      <c r="DJ166" s="562">
        <f t="shared" si="157"/>
        <v>0</v>
      </c>
      <c r="DK166" s="562">
        <f t="shared" si="158"/>
        <v>0</v>
      </c>
      <c r="DL166" s="562">
        <f t="shared" si="159"/>
        <v>0</v>
      </c>
      <c r="DM166" s="562">
        <f t="shared" si="160"/>
        <v>0</v>
      </c>
      <c r="DN166" s="562">
        <f t="shared" si="126"/>
        <v>0</v>
      </c>
      <c r="DO166" s="562">
        <f t="shared" si="127"/>
        <v>0</v>
      </c>
      <c r="DP166" s="562">
        <f t="shared" si="128"/>
        <v>0</v>
      </c>
      <c r="DQ166" s="562">
        <f t="shared" si="129"/>
        <v>0</v>
      </c>
      <c r="DR166" s="562">
        <f t="shared" si="130"/>
        <v>0</v>
      </c>
      <c r="DS166" s="562">
        <f t="shared" si="131"/>
        <v>0</v>
      </c>
      <c r="DT166" s="562">
        <f t="shared" si="132"/>
        <v>0</v>
      </c>
      <c r="DU166" s="562">
        <f t="shared" si="133"/>
        <v>0</v>
      </c>
      <c r="DV166" s="562">
        <f t="shared" si="134"/>
        <v>0</v>
      </c>
      <c r="DW166" s="562">
        <f t="shared" si="135"/>
        <v>0</v>
      </c>
      <c r="DX166" s="562">
        <f t="shared" si="136"/>
        <v>0</v>
      </c>
      <c r="DY166" s="562">
        <f t="shared" si="137"/>
        <v>0</v>
      </c>
      <c r="DZ166" s="562">
        <f t="shared" si="138"/>
        <v>0</v>
      </c>
      <c r="EA166" s="562">
        <f t="shared" si="139"/>
        <v>0</v>
      </c>
      <c r="EB166" s="562">
        <f t="shared" si="140"/>
        <v>0</v>
      </c>
      <c r="EC166" s="562">
        <f t="shared" si="141"/>
        <v>0</v>
      </c>
      <c r="ED166" s="562">
        <f t="shared" si="142"/>
        <v>0</v>
      </c>
      <c r="EE166" s="562">
        <f t="shared" si="143"/>
        <v>0</v>
      </c>
      <c r="EF166" s="562">
        <f t="shared" si="144"/>
        <v>0</v>
      </c>
      <c r="EG166" s="562">
        <f t="shared" si="145"/>
        <v>0</v>
      </c>
      <c r="EH166" s="562">
        <f t="shared" si="146"/>
        <v>0</v>
      </c>
      <c r="EI166" s="562">
        <f t="shared" si="147"/>
        <v>0</v>
      </c>
      <c r="EJ166" s="562">
        <f t="shared" si="148"/>
        <v>0</v>
      </c>
      <c r="EK166" s="562">
        <f t="shared" si="149"/>
        <v>0</v>
      </c>
      <c r="EL166" s="562">
        <f t="shared" si="150"/>
        <v>0</v>
      </c>
    </row>
    <row r="167" spans="2:142" ht="9.9499999999999993" customHeight="1">
      <c r="B167" s="750">
        <f>'O3'!B167</f>
        <v>0</v>
      </c>
      <c r="C167" s="751"/>
      <c r="D167" s="751"/>
      <c r="E167" s="751"/>
      <c r="F167" s="751"/>
      <c r="G167" s="872">
        <f>'O3'!G167</f>
        <v>0</v>
      </c>
      <c r="H167" s="872"/>
      <c r="I167" s="872"/>
      <c r="J167" s="872"/>
      <c r="K167" s="872"/>
      <c r="L167" s="872"/>
      <c r="M167" s="872"/>
      <c r="N167" s="872"/>
      <c r="O167" s="872"/>
      <c r="P167" s="872"/>
      <c r="Q167" s="872"/>
      <c r="R167" s="872"/>
      <c r="S167" s="872"/>
      <c r="T167" s="872"/>
      <c r="U167" s="872"/>
      <c r="V167" s="872"/>
      <c r="W167" s="872"/>
      <c r="X167" s="872"/>
      <c r="Y167" s="872"/>
      <c r="Z167" s="872"/>
      <c r="AA167" s="872"/>
      <c r="AB167" s="872"/>
      <c r="AC167" s="755">
        <f>'O3'!AC167</f>
        <v>0</v>
      </c>
      <c r="AD167" s="755"/>
      <c r="AE167" s="755"/>
      <c r="AF167" s="755"/>
      <c r="AG167" s="755"/>
      <c r="AH167" s="895">
        <f>'O3'!AZ167</f>
        <v>0</v>
      </c>
      <c r="AI167" s="895"/>
      <c r="AJ167" s="895"/>
      <c r="AK167" s="895"/>
      <c r="AL167" s="895"/>
      <c r="AM167" s="895"/>
      <c r="AN167" s="782">
        <f t="shared" si="113"/>
        <v>0</v>
      </c>
      <c r="AO167" s="782"/>
      <c r="AP167" s="782"/>
      <c r="AQ167" s="782"/>
      <c r="AR167" s="782"/>
      <c r="AS167" s="782"/>
      <c r="AT167" s="782">
        <f t="shared" si="114"/>
        <v>0</v>
      </c>
      <c r="AU167" s="782"/>
      <c r="AV167" s="782"/>
      <c r="AW167" s="782"/>
      <c r="AX167" s="782"/>
      <c r="AY167" s="881"/>
      <c r="AZ167" s="13"/>
      <c r="BA167" s="492">
        <f t="shared" si="120"/>
        <v>0</v>
      </c>
      <c r="BB167" s="492">
        <f t="shared" si="121"/>
        <v>2</v>
      </c>
      <c r="BC167" s="492" t="str">
        <f t="shared" si="115"/>
        <v/>
      </c>
      <c r="BD167" s="492" t="str">
        <f t="shared" si="116"/>
        <v xml:space="preserve"> </v>
      </c>
      <c r="BE167" s="484"/>
      <c r="BF167" s="492">
        <f>ROUND(AN167*'O3'!BE167,2)</f>
        <v>0</v>
      </c>
      <c r="BG167" s="492">
        <f>ROUND(AT167*'O3'!BE167,2)</f>
        <v>0</v>
      </c>
      <c r="BH167" s="484">
        <f t="shared" si="117"/>
        <v>0</v>
      </c>
      <c r="BI167" s="484">
        <f>BM167-IF('O3'!BS167&lt;&gt;0,IF('O3'!BS167="C",BA167,0),ROUND(BA167*$BM$11,2))</f>
        <v>0</v>
      </c>
      <c r="BJ167" s="484">
        <f>BN167-IF('O3'!BS167="CF",BA167,0)</f>
        <v>0</v>
      </c>
      <c r="BK167" s="484">
        <f>BO167-IF('O3'!BS167="F",BA167,0)</f>
        <v>0</v>
      </c>
      <c r="BL167" s="484">
        <f t="shared" si="122"/>
        <v>0</v>
      </c>
      <c r="BM167" s="484">
        <f>IF('O3'!BS167&lt;&gt;0,IF('O3'!BS167="C",BG167,0),ROUND(BG167*$BM$11,2))</f>
        <v>0</v>
      </c>
      <c r="BN167" s="484">
        <f>IF('O3'!BS167="CF",BG167,0)</f>
        <v>0</v>
      </c>
      <c r="BO167" s="484">
        <f>IF('O3'!BS167="F",BG167,0)</f>
        <v>0</v>
      </c>
      <c r="BP167" s="571">
        <v>156</v>
      </c>
      <c r="BQ167" s="573"/>
      <c r="BR167" s="560">
        <v>0</v>
      </c>
      <c r="BS167" s="561">
        <f t="shared" si="118"/>
        <v>0</v>
      </c>
      <c r="BT167" s="561">
        <f t="shared" si="162"/>
        <v>0</v>
      </c>
      <c r="BU167" s="561">
        <f t="shared" si="162"/>
        <v>0</v>
      </c>
      <c r="BV167" s="561">
        <f t="shared" si="162"/>
        <v>0</v>
      </c>
      <c r="BW167" s="561">
        <f t="shared" si="162"/>
        <v>0</v>
      </c>
      <c r="BX167" s="561">
        <f t="shared" si="162"/>
        <v>0</v>
      </c>
      <c r="BY167" s="561">
        <f t="shared" si="162"/>
        <v>0</v>
      </c>
      <c r="BZ167" s="561">
        <f t="shared" si="162"/>
        <v>0</v>
      </c>
      <c r="CA167" s="561">
        <f t="shared" si="162"/>
        <v>0</v>
      </c>
      <c r="CB167" s="561">
        <f t="shared" si="162"/>
        <v>0</v>
      </c>
      <c r="CC167" s="561">
        <f t="shared" si="162"/>
        <v>0</v>
      </c>
      <c r="CD167" s="561">
        <f t="shared" si="162"/>
        <v>0</v>
      </c>
      <c r="CE167" s="561">
        <f t="shared" si="162"/>
        <v>0</v>
      </c>
      <c r="CF167" s="561">
        <f t="shared" si="162"/>
        <v>0</v>
      </c>
      <c r="CG167" s="561">
        <f t="shared" si="162"/>
        <v>0</v>
      </c>
      <c r="CH167" s="561">
        <f t="shared" si="162"/>
        <v>0</v>
      </c>
      <c r="CI167" s="561">
        <f t="shared" si="162"/>
        <v>0</v>
      </c>
      <c r="CJ167" s="561">
        <f t="shared" si="162"/>
        <v>0</v>
      </c>
      <c r="CK167" s="561">
        <f t="shared" ref="BT167:DA174" si="163">CJ167</f>
        <v>0</v>
      </c>
      <c r="CL167" s="561">
        <f t="shared" si="163"/>
        <v>0</v>
      </c>
      <c r="CM167" s="561">
        <f t="shared" si="163"/>
        <v>0</v>
      </c>
      <c r="CN167" s="561">
        <f t="shared" si="163"/>
        <v>0</v>
      </c>
      <c r="CO167" s="561">
        <f t="shared" si="163"/>
        <v>0</v>
      </c>
      <c r="CP167" s="561">
        <f t="shared" si="163"/>
        <v>0</v>
      </c>
      <c r="CQ167" s="561">
        <f t="shared" si="163"/>
        <v>0</v>
      </c>
      <c r="CR167" s="561">
        <f t="shared" si="163"/>
        <v>0</v>
      </c>
      <c r="CS167" s="561">
        <f t="shared" si="163"/>
        <v>0</v>
      </c>
      <c r="CT167" s="561">
        <f t="shared" si="163"/>
        <v>0</v>
      </c>
      <c r="CU167" s="561">
        <f t="shared" si="163"/>
        <v>0</v>
      </c>
      <c r="CV167" s="561">
        <f t="shared" si="163"/>
        <v>0</v>
      </c>
      <c r="CW167" s="561">
        <f t="shared" si="163"/>
        <v>0</v>
      </c>
      <c r="CX167" s="561">
        <f t="shared" si="163"/>
        <v>0</v>
      </c>
      <c r="CY167" s="561">
        <f t="shared" si="163"/>
        <v>0</v>
      </c>
      <c r="CZ167" s="561">
        <f t="shared" si="163"/>
        <v>0</v>
      </c>
      <c r="DA167" s="561">
        <f t="shared" si="163"/>
        <v>0</v>
      </c>
      <c r="DC167" s="562">
        <f t="shared" si="124"/>
        <v>0</v>
      </c>
      <c r="DD167" s="562">
        <f t="shared" si="151"/>
        <v>0</v>
      </c>
      <c r="DE167" s="562">
        <f t="shared" si="152"/>
        <v>0</v>
      </c>
      <c r="DF167" s="562">
        <f t="shared" si="153"/>
        <v>0</v>
      </c>
      <c r="DG167" s="562">
        <f t="shared" si="154"/>
        <v>0</v>
      </c>
      <c r="DH167" s="562">
        <f t="shared" si="155"/>
        <v>0</v>
      </c>
      <c r="DI167" s="562">
        <f t="shared" si="156"/>
        <v>0</v>
      </c>
      <c r="DJ167" s="562">
        <f t="shared" si="157"/>
        <v>0</v>
      </c>
      <c r="DK167" s="562">
        <f t="shared" si="158"/>
        <v>0</v>
      </c>
      <c r="DL167" s="562">
        <f t="shared" si="159"/>
        <v>0</v>
      </c>
      <c r="DM167" s="562">
        <f t="shared" si="160"/>
        <v>0</v>
      </c>
      <c r="DN167" s="562">
        <f t="shared" si="126"/>
        <v>0</v>
      </c>
      <c r="DO167" s="562">
        <f t="shared" si="127"/>
        <v>0</v>
      </c>
      <c r="DP167" s="562">
        <f t="shared" si="128"/>
        <v>0</v>
      </c>
      <c r="DQ167" s="562">
        <f t="shared" si="129"/>
        <v>0</v>
      </c>
      <c r="DR167" s="562">
        <f t="shared" si="130"/>
        <v>0</v>
      </c>
      <c r="DS167" s="562">
        <f t="shared" si="131"/>
        <v>0</v>
      </c>
      <c r="DT167" s="562">
        <f t="shared" si="132"/>
        <v>0</v>
      </c>
      <c r="DU167" s="562">
        <f t="shared" si="133"/>
        <v>0</v>
      </c>
      <c r="DV167" s="562">
        <f t="shared" si="134"/>
        <v>0</v>
      </c>
      <c r="DW167" s="562">
        <f t="shared" si="135"/>
        <v>0</v>
      </c>
      <c r="DX167" s="562">
        <f t="shared" si="136"/>
        <v>0</v>
      </c>
      <c r="DY167" s="562">
        <f t="shared" si="137"/>
        <v>0</v>
      </c>
      <c r="DZ167" s="562">
        <f t="shared" si="138"/>
        <v>0</v>
      </c>
      <c r="EA167" s="562">
        <f t="shared" si="139"/>
        <v>0</v>
      </c>
      <c r="EB167" s="562">
        <f t="shared" si="140"/>
        <v>0</v>
      </c>
      <c r="EC167" s="562">
        <f t="shared" si="141"/>
        <v>0</v>
      </c>
      <c r="ED167" s="562">
        <f t="shared" si="142"/>
        <v>0</v>
      </c>
      <c r="EE167" s="562">
        <f t="shared" si="143"/>
        <v>0</v>
      </c>
      <c r="EF167" s="562">
        <f t="shared" si="144"/>
        <v>0</v>
      </c>
      <c r="EG167" s="562">
        <f t="shared" si="145"/>
        <v>0</v>
      </c>
      <c r="EH167" s="562">
        <f t="shared" si="146"/>
        <v>0</v>
      </c>
      <c r="EI167" s="562">
        <f t="shared" si="147"/>
        <v>0</v>
      </c>
      <c r="EJ167" s="562">
        <f t="shared" si="148"/>
        <v>0</v>
      </c>
      <c r="EK167" s="562">
        <f t="shared" si="149"/>
        <v>0</v>
      </c>
      <c r="EL167" s="562">
        <f t="shared" si="150"/>
        <v>0</v>
      </c>
    </row>
    <row r="168" spans="2:142" ht="9.9499999999999993" customHeight="1">
      <c r="B168" s="750">
        <f>'O3'!B168</f>
        <v>0</v>
      </c>
      <c r="C168" s="751"/>
      <c r="D168" s="751"/>
      <c r="E168" s="751"/>
      <c r="F168" s="751"/>
      <c r="G168" s="872">
        <f>'O3'!G168</f>
        <v>0</v>
      </c>
      <c r="H168" s="872"/>
      <c r="I168" s="872"/>
      <c r="J168" s="872"/>
      <c r="K168" s="872"/>
      <c r="L168" s="872"/>
      <c r="M168" s="872"/>
      <c r="N168" s="872"/>
      <c r="O168" s="872"/>
      <c r="P168" s="872"/>
      <c r="Q168" s="872"/>
      <c r="R168" s="872"/>
      <c r="S168" s="872"/>
      <c r="T168" s="872"/>
      <c r="U168" s="872"/>
      <c r="V168" s="872"/>
      <c r="W168" s="872"/>
      <c r="X168" s="872"/>
      <c r="Y168" s="872"/>
      <c r="Z168" s="872"/>
      <c r="AA168" s="872"/>
      <c r="AB168" s="872"/>
      <c r="AC168" s="755">
        <f>'O3'!AC168</f>
        <v>0</v>
      </c>
      <c r="AD168" s="755"/>
      <c r="AE168" s="755"/>
      <c r="AF168" s="755"/>
      <c r="AG168" s="755"/>
      <c r="AH168" s="895">
        <f>'O3'!AZ168</f>
        <v>0</v>
      </c>
      <c r="AI168" s="895"/>
      <c r="AJ168" s="895"/>
      <c r="AK168" s="895"/>
      <c r="AL168" s="895"/>
      <c r="AM168" s="895"/>
      <c r="AN168" s="782">
        <f t="shared" si="113"/>
        <v>0</v>
      </c>
      <c r="AO168" s="782"/>
      <c r="AP168" s="782"/>
      <c r="AQ168" s="782"/>
      <c r="AR168" s="782"/>
      <c r="AS168" s="782"/>
      <c r="AT168" s="782">
        <f t="shared" si="114"/>
        <v>0</v>
      </c>
      <c r="AU168" s="782"/>
      <c r="AV168" s="782"/>
      <c r="AW168" s="782"/>
      <c r="AX168" s="782"/>
      <c r="AY168" s="881"/>
      <c r="AZ168" s="13"/>
      <c r="BA168" s="492">
        <f t="shared" si="120"/>
        <v>0</v>
      </c>
      <c r="BB168" s="492">
        <f t="shared" si="121"/>
        <v>2</v>
      </c>
      <c r="BC168" s="492" t="str">
        <f t="shared" si="115"/>
        <v/>
      </c>
      <c r="BD168" s="492" t="str">
        <f t="shared" si="116"/>
        <v xml:space="preserve"> </v>
      </c>
      <c r="BE168" s="484"/>
      <c r="BF168" s="492">
        <f>ROUND(AN168*'O3'!BE168,2)</f>
        <v>0</v>
      </c>
      <c r="BG168" s="492">
        <f>ROUND(AT168*'O3'!BE168,2)</f>
        <v>0</v>
      </c>
      <c r="BH168" s="484">
        <f t="shared" si="117"/>
        <v>0</v>
      </c>
      <c r="BI168" s="484">
        <f>BM168-IF('O3'!BS168&lt;&gt;0,IF('O3'!BS168="C",BA168,0),ROUND(BA168*$BM$11,2))</f>
        <v>0</v>
      </c>
      <c r="BJ168" s="484">
        <f>BN168-IF('O3'!BS168="CF",BA168,0)</f>
        <v>0</v>
      </c>
      <c r="BK168" s="484">
        <f>BO168-IF('O3'!BS168="F",BA168,0)</f>
        <v>0</v>
      </c>
      <c r="BL168" s="484">
        <f t="shared" si="122"/>
        <v>0</v>
      </c>
      <c r="BM168" s="484">
        <f>IF('O3'!BS168&lt;&gt;0,IF('O3'!BS168="C",BG168,0),ROUND(BG168*$BM$11,2))</f>
        <v>0</v>
      </c>
      <c r="BN168" s="484">
        <f>IF('O3'!BS168="CF",BG168,0)</f>
        <v>0</v>
      </c>
      <c r="BO168" s="484">
        <f>IF('O3'!BS168="F",BG168,0)</f>
        <v>0</v>
      </c>
      <c r="BP168" s="572">
        <v>157</v>
      </c>
      <c r="BQ168" s="573"/>
      <c r="BR168" s="560">
        <v>0</v>
      </c>
      <c r="BS168" s="561">
        <f t="shared" si="118"/>
        <v>0</v>
      </c>
      <c r="BT168" s="561">
        <f t="shared" si="163"/>
        <v>0</v>
      </c>
      <c r="BU168" s="561">
        <f t="shared" si="163"/>
        <v>0</v>
      </c>
      <c r="BV168" s="561">
        <f t="shared" si="163"/>
        <v>0</v>
      </c>
      <c r="BW168" s="561">
        <f t="shared" si="163"/>
        <v>0</v>
      </c>
      <c r="BX168" s="561">
        <f t="shared" si="163"/>
        <v>0</v>
      </c>
      <c r="BY168" s="561">
        <f t="shared" si="163"/>
        <v>0</v>
      </c>
      <c r="BZ168" s="561">
        <f t="shared" si="163"/>
        <v>0</v>
      </c>
      <c r="CA168" s="561">
        <f t="shared" si="163"/>
        <v>0</v>
      </c>
      <c r="CB168" s="561">
        <f t="shared" si="163"/>
        <v>0</v>
      </c>
      <c r="CC168" s="561">
        <f t="shared" si="163"/>
        <v>0</v>
      </c>
      <c r="CD168" s="561">
        <f t="shared" si="163"/>
        <v>0</v>
      </c>
      <c r="CE168" s="561">
        <f t="shared" si="163"/>
        <v>0</v>
      </c>
      <c r="CF168" s="561">
        <f t="shared" si="163"/>
        <v>0</v>
      </c>
      <c r="CG168" s="561">
        <f t="shared" si="163"/>
        <v>0</v>
      </c>
      <c r="CH168" s="561">
        <f t="shared" si="163"/>
        <v>0</v>
      </c>
      <c r="CI168" s="561">
        <f t="shared" si="163"/>
        <v>0</v>
      </c>
      <c r="CJ168" s="561">
        <f t="shared" si="163"/>
        <v>0</v>
      </c>
      <c r="CK168" s="561">
        <f t="shared" si="163"/>
        <v>0</v>
      </c>
      <c r="CL168" s="561">
        <f t="shared" si="163"/>
        <v>0</v>
      </c>
      <c r="CM168" s="561">
        <f t="shared" si="163"/>
        <v>0</v>
      </c>
      <c r="CN168" s="561">
        <f t="shared" si="163"/>
        <v>0</v>
      </c>
      <c r="CO168" s="561">
        <f t="shared" si="163"/>
        <v>0</v>
      </c>
      <c r="CP168" s="561">
        <f t="shared" si="163"/>
        <v>0</v>
      </c>
      <c r="CQ168" s="561">
        <f t="shared" si="163"/>
        <v>0</v>
      </c>
      <c r="CR168" s="561">
        <f t="shared" si="163"/>
        <v>0</v>
      </c>
      <c r="CS168" s="561">
        <f t="shared" si="163"/>
        <v>0</v>
      </c>
      <c r="CT168" s="561">
        <f t="shared" si="163"/>
        <v>0</v>
      </c>
      <c r="CU168" s="561">
        <f t="shared" si="163"/>
        <v>0</v>
      </c>
      <c r="CV168" s="561">
        <f t="shared" si="163"/>
        <v>0</v>
      </c>
      <c r="CW168" s="561">
        <f t="shared" si="163"/>
        <v>0</v>
      </c>
      <c r="CX168" s="561">
        <f t="shared" si="163"/>
        <v>0</v>
      </c>
      <c r="CY168" s="561">
        <f t="shared" si="163"/>
        <v>0</v>
      </c>
      <c r="CZ168" s="561">
        <f t="shared" si="163"/>
        <v>0</v>
      </c>
      <c r="DA168" s="561">
        <f t="shared" si="163"/>
        <v>0</v>
      </c>
      <c r="DC168" s="562">
        <f t="shared" si="124"/>
        <v>0</v>
      </c>
      <c r="DD168" s="562">
        <f t="shared" si="151"/>
        <v>0</v>
      </c>
      <c r="DE168" s="562">
        <f t="shared" si="152"/>
        <v>0</v>
      </c>
      <c r="DF168" s="562">
        <f t="shared" si="153"/>
        <v>0</v>
      </c>
      <c r="DG168" s="562">
        <f t="shared" si="154"/>
        <v>0</v>
      </c>
      <c r="DH168" s="562">
        <f t="shared" si="155"/>
        <v>0</v>
      </c>
      <c r="DI168" s="562">
        <f t="shared" si="156"/>
        <v>0</v>
      </c>
      <c r="DJ168" s="562">
        <f t="shared" si="157"/>
        <v>0</v>
      </c>
      <c r="DK168" s="562">
        <f t="shared" si="158"/>
        <v>0</v>
      </c>
      <c r="DL168" s="562">
        <f t="shared" si="159"/>
        <v>0</v>
      </c>
      <c r="DM168" s="562">
        <f t="shared" si="160"/>
        <v>0</v>
      </c>
      <c r="DN168" s="562">
        <f t="shared" si="126"/>
        <v>0</v>
      </c>
      <c r="DO168" s="562">
        <f t="shared" si="127"/>
        <v>0</v>
      </c>
      <c r="DP168" s="562">
        <f t="shared" si="128"/>
        <v>0</v>
      </c>
      <c r="DQ168" s="562">
        <f t="shared" si="129"/>
        <v>0</v>
      </c>
      <c r="DR168" s="562">
        <f t="shared" si="130"/>
        <v>0</v>
      </c>
      <c r="DS168" s="562">
        <f t="shared" si="131"/>
        <v>0</v>
      </c>
      <c r="DT168" s="562">
        <f t="shared" si="132"/>
        <v>0</v>
      </c>
      <c r="DU168" s="562">
        <f t="shared" si="133"/>
        <v>0</v>
      </c>
      <c r="DV168" s="562">
        <f t="shared" si="134"/>
        <v>0</v>
      </c>
      <c r="DW168" s="562">
        <f t="shared" si="135"/>
        <v>0</v>
      </c>
      <c r="DX168" s="562">
        <f t="shared" si="136"/>
        <v>0</v>
      </c>
      <c r="DY168" s="562">
        <f t="shared" si="137"/>
        <v>0</v>
      </c>
      <c r="DZ168" s="562">
        <f t="shared" si="138"/>
        <v>0</v>
      </c>
      <c r="EA168" s="562">
        <f t="shared" si="139"/>
        <v>0</v>
      </c>
      <c r="EB168" s="562">
        <f t="shared" si="140"/>
        <v>0</v>
      </c>
      <c r="EC168" s="562">
        <f t="shared" si="141"/>
        <v>0</v>
      </c>
      <c r="ED168" s="562">
        <f t="shared" si="142"/>
        <v>0</v>
      </c>
      <c r="EE168" s="562">
        <f t="shared" si="143"/>
        <v>0</v>
      </c>
      <c r="EF168" s="562">
        <f t="shared" si="144"/>
        <v>0</v>
      </c>
      <c r="EG168" s="562">
        <f t="shared" si="145"/>
        <v>0</v>
      </c>
      <c r="EH168" s="562">
        <f t="shared" si="146"/>
        <v>0</v>
      </c>
      <c r="EI168" s="562">
        <f t="shared" si="147"/>
        <v>0</v>
      </c>
      <c r="EJ168" s="562">
        <f t="shared" si="148"/>
        <v>0</v>
      </c>
      <c r="EK168" s="562">
        <f t="shared" si="149"/>
        <v>0</v>
      </c>
      <c r="EL168" s="562">
        <f t="shared" si="150"/>
        <v>0</v>
      </c>
    </row>
    <row r="169" spans="2:142" ht="9.9499999999999993" customHeight="1">
      <c r="B169" s="750">
        <f>'O3'!B169</f>
        <v>0</v>
      </c>
      <c r="C169" s="751"/>
      <c r="D169" s="751"/>
      <c r="E169" s="751"/>
      <c r="F169" s="751"/>
      <c r="G169" s="872">
        <f>'O3'!G169</f>
        <v>0</v>
      </c>
      <c r="H169" s="872"/>
      <c r="I169" s="872"/>
      <c r="J169" s="872"/>
      <c r="K169" s="872"/>
      <c r="L169" s="872"/>
      <c r="M169" s="872"/>
      <c r="N169" s="872"/>
      <c r="O169" s="872"/>
      <c r="P169" s="872"/>
      <c r="Q169" s="872"/>
      <c r="R169" s="872"/>
      <c r="S169" s="872"/>
      <c r="T169" s="872"/>
      <c r="U169" s="872"/>
      <c r="V169" s="872"/>
      <c r="W169" s="872"/>
      <c r="X169" s="872"/>
      <c r="Y169" s="872"/>
      <c r="Z169" s="872"/>
      <c r="AA169" s="872"/>
      <c r="AB169" s="872"/>
      <c r="AC169" s="755">
        <f>'O3'!AC169</f>
        <v>0</v>
      </c>
      <c r="AD169" s="755"/>
      <c r="AE169" s="755"/>
      <c r="AF169" s="755"/>
      <c r="AG169" s="755"/>
      <c r="AH169" s="895">
        <f>'O3'!AZ169</f>
        <v>0</v>
      </c>
      <c r="AI169" s="895"/>
      <c r="AJ169" s="895"/>
      <c r="AK169" s="895"/>
      <c r="AL169" s="895"/>
      <c r="AM169" s="895"/>
      <c r="AN169" s="782">
        <f t="shared" si="113"/>
        <v>0</v>
      </c>
      <c r="AO169" s="782"/>
      <c r="AP169" s="782"/>
      <c r="AQ169" s="782"/>
      <c r="AR169" s="782"/>
      <c r="AS169" s="782"/>
      <c r="AT169" s="782">
        <f t="shared" si="114"/>
        <v>0</v>
      </c>
      <c r="AU169" s="782"/>
      <c r="AV169" s="782"/>
      <c r="AW169" s="782"/>
      <c r="AX169" s="782"/>
      <c r="AY169" s="881"/>
      <c r="AZ169" s="13"/>
      <c r="BA169" s="492">
        <f t="shared" si="120"/>
        <v>0</v>
      </c>
      <c r="BB169" s="492">
        <f t="shared" si="121"/>
        <v>2</v>
      </c>
      <c r="BC169" s="492" t="str">
        <f t="shared" si="115"/>
        <v/>
      </c>
      <c r="BD169" s="492" t="str">
        <f t="shared" si="116"/>
        <v xml:space="preserve"> </v>
      </c>
      <c r="BE169" s="484"/>
      <c r="BF169" s="492">
        <f>ROUND(AN169*'O3'!BE169,2)</f>
        <v>0</v>
      </c>
      <c r="BG169" s="492">
        <f>ROUND(AT169*'O3'!BE169,2)</f>
        <v>0</v>
      </c>
      <c r="BH169" s="484">
        <f t="shared" si="117"/>
        <v>0</v>
      </c>
      <c r="BI169" s="484">
        <f>BM169-IF('O3'!BS169&lt;&gt;0,IF('O3'!BS169="C",BA169,0),ROUND(BA169*$BM$11,2))</f>
        <v>0</v>
      </c>
      <c r="BJ169" s="484">
        <f>BN169-IF('O3'!BS169="CF",BA169,0)</f>
        <v>0</v>
      </c>
      <c r="BK169" s="484">
        <f>BO169-IF('O3'!BS169="F",BA169,0)</f>
        <v>0</v>
      </c>
      <c r="BL169" s="484">
        <f t="shared" si="122"/>
        <v>0</v>
      </c>
      <c r="BM169" s="484">
        <f>IF('O3'!BS169&lt;&gt;0,IF('O3'!BS169="C",BG169,0),ROUND(BG169*$BM$11,2))</f>
        <v>0</v>
      </c>
      <c r="BN169" s="484">
        <f>IF('O3'!BS169="CF",BG169,0)</f>
        <v>0</v>
      </c>
      <c r="BO169" s="484">
        <f>IF('O3'!BS169="F",BG169,0)</f>
        <v>0</v>
      </c>
      <c r="BP169" s="571">
        <v>158</v>
      </c>
      <c r="BQ169" s="573"/>
      <c r="BR169" s="560">
        <v>0</v>
      </c>
      <c r="BS169" s="561">
        <f t="shared" si="118"/>
        <v>0</v>
      </c>
      <c r="BT169" s="561">
        <f t="shared" si="163"/>
        <v>0</v>
      </c>
      <c r="BU169" s="561">
        <f t="shared" si="163"/>
        <v>0</v>
      </c>
      <c r="BV169" s="561">
        <f t="shared" si="163"/>
        <v>0</v>
      </c>
      <c r="BW169" s="561">
        <f t="shared" si="163"/>
        <v>0</v>
      </c>
      <c r="BX169" s="561">
        <f t="shared" si="163"/>
        <v>0</v>
      </c>
      <c r="BY169" s="561">
        <f t="shared" si="163"/>
        <v>0</v>
      </c>
      <c r="BZ169" s="561">
        <f t="shared" si="163"/>
        <v>0</v>
      </c>
      <c r="CA169" s="561">
        <f t="shared" si="163"/>
        <v>0</v>
      </c>
      <c r="CB169" s="561">
        <f t="shared" si="163"/>
        <v>0</v>
      </c>
      <c r="CC169" s="561">
        <f t="shared" si="163"/>
        <v>0</v>
      </c>
      <c r="CD169" s="561">
        <f t="shared" si="163"/>
        <v>0</v>
      </c>
      <c r="CE169" s="561">
        <f t="shared" si="163"/>
        <v>0</v>
      </c>
      <c r="CF169" s="561">
        <f t="shared" si="163"/>
        <v>0</v>
      </c>
      <c r="CG169" s="561">
        <f t="shared" si="163"/>
        <v>0</v>
      </c>
      <c r="CH169" s="561">
        <f t="shared" si="163"/>
        <v>0</v>
      </c>
      <c r="CI169" s="561">
        <f t="shared" si="163"/>
        <v>0</v>
      </c>
      <c r="CJ169" s="561">
        <f t="shared" si="163"/>
        <v>0</v>
      </c>
      <c r="CK169" s="561">
        <f t="shared" si="163"/>
        <v>0</v>
      </c>
      <c r="CL169" s="561">
        <f t="shared" si="163"/>
        <v>0</v>
      </c>
      <c r="CM169" s="561">
        <f t="shared" si="163"/>
        <v>0</v>
      </c>
      <c r="CN169" s="561">
        <f t="shared" si="163"/>
        <v>0</v>
      </c>
      <c r="CO169" s="561">
        <f t="shared" si="163"/>
        <v>0</v>
      </c>
      <c r="CP169" s="561">
        <f t="shared" si="163"/>
        <v>0</v>
      </c>
      <c r="CQ169" s="561">
        <f t="shared" si="163"/>
        <v>0</v>
      </c>
      <c r="CR169" s="561">
        <f t="shared" si="163"/>
        <v>0</v>
      </c>
      <c r="CS169" s="561">
        <f t="shared" si="163"/>
        <v>0</v>
      </c>
      <c r="CT169" s="561">
        <f t="shared" si="163"/>
        <v>0</v>
      </c>
      <c r="CU169" s="561">
        <f t="shared" si="163"/>
        <v>0</v>
      </c>
      <c r="CV169" s="561">
        <f t="shared" si="163"/>
        <v>0</v>
      </c>
      <c r="CW169" s="561">
        <f t="shared" si="163"/>
        <v>0</v>
      </c>
      <c r="CX169" s="561">
        <f t="shared" si="163"/>
        <v>0</v>
      </c>
      <c r="CY169" s="561">
        <f t="shared" si="163"/>
        <v>0</v>
      </c>
      <c r="CZ169" s="561">
        <f t="shared" si="163"/>
        <v>0</v>
      </c>
      <c r="DA169" s="561">
        <f t="shared" si="163"/>
        <v>0</v>
      </c>
      <c r="DC169" s="562">
        <f t="shared" si="124"/>
        <v>0</v>
      </c>
      <c r="DD169" s="562">
        <f t="shared" si="151"/>
        <v>0</v>
      </c>
      <c r="DE169" s="562">
        <f t="shared" si="152"/>
        <v>0</v>
      </c>
      <c r="DF169" s="562">
        <f t="shared" si="153"/>
        <v>0</v>
      </c>
      <c r="DG169" s="562">
        <f t="shared" si="154"/>
        <v>0</v>
      </c>
      <c r="DH169" s="562">
        <f t="shared" si="155"/>
        <v>0</v>
      </c>
      <c r="DI169" s="562">
        <f t="shared" si="156"/>
        <v>0</v>
      </c>
      <c r="DJ169" s="562">
        <f t="shared" si="157"/>
        <v>0</v>
      </c>
      <c r="DK169" s="562">
        <f t="shared" si="158"/>
        <v>0</v>
      </c>
      <c r="DL169" s="562">
        <f t="shared" si="159"/>
        <v>0</v>
      </c>
      <c r="DM169" s="562">
        <f t="shared" si="160"/>
        <v>0</v>
      </c>
      <c r="DN169" s="562">
        <f t="shared" si="126"/>
        <v>0</v>
      </c>
      <c r="DO169" s="562">
        <f t="shared" si="127"/>
        <v>0</v>
      </c>
      <c r="DP169" s="562">
        <f t="shared" si="128"/>
        <v>0</v>
      </c>
      <c r="DQ169" s="562">
        <f t="shared" si="129"/>
        <v>0</v>
      </c>
      <c r="DR169" s="562">
        <f t="shared" si="130"/>
        <v>0</v>
      </c>
      <c r="DS169" s="562">
        <f t="shared" si="131"/>
        <v>0</v>
      </c>
      <c r="DT169" s="562">
        <f t="shared" si="132"/>
        <v>0</v>
      </c>
      <c r="DU169" s="562">
        <f t="shared" si="133"/>
        <v>0</v>
      </c>
      <c r="DV169" s="562">
        <f t="shared" si="134"/>
        <v>0</v>
      </c>
      <c r="DW169" s="562">
        <f t="shared" si="135"/>
        <v>0</v>
      </c>
      <c r="DX169" s="562">
        <f t="shared" si="136"/>
        <v>0</v>
      </c>
      <c r="DY169" s="562">
        <f t="shared" si="137"/>
        <v>0</v>
      </c>
      <c r="DZ169" s="562">
        <f t="shared" si="138"/>
        <v>0</v>
      </c>
      <c r="EA169" s="562">
        <f t="shared" si="139"/>
        <v>0</v>
      </c>
      <c r="EB169" s="562">
        <f t="shared" si="140"/>
        <v>0</v>
      </c>
      <c r="EC169" s="562">
        <f t="shared" si="141"/>
        <v>0</v>
      </c>
      <c r="ED169" s="562">
        <f t="shared" si="142"/>
        <v>0</v>
      </c>
      <c r="EE169" s="562">
        <f t="shared" si="143"/>
        <v>0</v>
      </c>
      <c r="EF169" s="562">
        <f t="shared" si="144"/>
        <v>0</v>
      </c>
      <c r="EG169" s="562">
        <f t="shared" si="145"/>
        <v>0</v>
      </c>
      <c r="EH169" s="562">
        <f t="shared" si="146"/>
        <v>0</v>
      </c>
      <c r="EI169" s="562">
        <f t="shared" si="147"/>
        <v>0</v>
      </c>
      <c r="EJ169" s="562">
        <f t="shared" si="148"/>
        <v>0</v>
      </c>
      <c r="EK169" s="562">
        <f t="shared" si="149"/>
        <v>0</v>
      </c>
      <c r="EL169" s="562">
        <f t="shared" si="150"/>
        <v>0</v>
      </c>
    </row>
    <row r="170" spans="2:142" ht="9.9499999999999993" customHeight="1">
      <c r="B170" s="750">
        <f>'O3'!B170</f>
        <v>0</v>
      </c>
      <c r="C170" s="751"/>
      <c r="D170" s="751"/>
      <c r="E170" s="751"/>
      <c r="F170" s="751"/>
      <c r="G170" s="872">
        <f>'O3'!G170</f>
        <v>0</v>
      </c>
      <c r="H170" s="872"/>
      <c r="I170" s="872"/>
      <c r="J170" s="872"/>
      <c r="K170" s="872"/>
      <c r="L170" s="872"/>
      <c r="M170" s="872"/>
      <c r="N170" s="872"/>
      <c r="O170" s="872"/>
      <c r="P170" s="872"/>
      <c r="Q170" s="872"/>
      <c r="R170" s="872"/>
      <c r="S170" s="872"/>
      <c r="T170" s="872"/>
      <c r="U170" s="872"/>
      <c r="V170" s="872"/>
      <c r="W170" s="872"/>
      <c r="X170" s="872"/>
      <c r="Y170" s="872"/>
      <c r="Z170" s="872"/>
      <c r="AA170" s="872"/>
      <c r="AB170" s="872"/>
      <c r="AC170" s="755">
        <f>'O3'!AC170</f>
        <v>0</v>
      </c>
      <c r="AD170" s="755"/>
      <c r="AE170" s="755"/>
      <c r="AF170" s="755"/>
      <c r="AG170" s="755"/>
      <c r="AH170" s="895">
        <f>'O3'!AZ170</f>
        <v>0</v>
      </c>
      <c r="AI170" s="895"/>
      <c r="AJ170" s="895"/>
      <c r="AK170" s="895"/>
      <c r="AL170" s="895"/>
      <c r="AM170" s="895"/>
      <c r="AN170" s="782">
        <f t="shared" si="113"/>
        <v>0</v>
      </c>
      <c r="AO170" s="782"/>
      <c r="AP170" s="782"/>
      <c r="AQ170" s="782"/>
      <c r="AR170" s="782"/>
      <c r="AS170" s="782"/>
      <c r="AT170" s="782">
        <f t="shared" si="114"/>
        <v>0</v>
      </c>
      <c r="AU170" s="782"/>
      <c r="AV170" s="782"/>
      <c r="AW170" s="782"/>
      <c r="AX170" s="782"/>
      <c r="AY170" s="881"/>
      <c r="AZ170" s="13"/>
      <c r="BA170" s="492">
        <f t="shared" si="120"/>
        <v>0</v>
      </c>
      <c r="BB170" s="492">
        <f t="shared" si="121"/>
        <v>2</v>
      </c>
      <c r="BC170" s="492" t="str">
        <f t="shared" si="115"/>
        <v/>
      </c>
      <c r="BD170" s="492" t="str">
        <f t="shared" si="116"/>
        <v xml:space="preserve"> </v>
      </c>
      <c r="BE170" s="484"/>
      <c r="BF170" s="492">
        <f>ROUND(AN170*'O3'!BE170,2)</f>
        <v>0</v>
      </c>
      <c r="BG170" s="492">
        <f>ROUND(AT170*'O3'!BE170,2)</f>
        <v>0</v>
      </c>
      <c r="BH170" s="484">
        <f t="shared" si="117"/>
        <v>0</v>
      </c>
      <c r="BI170" s="484">
        <f>BM170-IF('O3'!BS170&lt;&gt;0,IF('O3'!BS170="C",BA170,0),ROUND(BA170*$BM$11,2))</f>
        <v>0</v>
      </c>
      <c r="BJ170" s="484">
        <f>BN170-IF('O3'!BS170="CF",BA170,0)</f>
        <v>0</v>
      </c>
      <c r="BK170" s="484">
        <f>BO170-IF('O3'!BS170="F",BA170,0)</f>
        <v>0</v>
      </c>
      <c r="BL170" s="484">
        <f t="shared" si="122"/>
        <v>0</v>
      </c>
      <c r="BM170" s="484">
        <f>IF('O3'!BS170&lt;&gt;0,IF('O3'!BS170="C",BG170,0),ROUND(BG170*$BM$11,2))</f>
        <v>0</v>
      </c>
      <c r="BN170" s="484">
        <f>IF('O3'!BS170="CF",BG170,0)</f>
        <v>0</v>
      </c>
      <c r="BO170" s="484">
        <f>IF('O3'!BS170="F",BG170,0)</f>
        <v>0</v>
      </c>
      <c r="BP170" s="572">
        <v>159</v>
      </c>
      <c r="BQ170" s="573"/>
      <c r="BR170" s="560">
        <v>0</v>
      </c>
      <c r="BS170" s="561">
        <f t="shared" si="118"/>
        <v>0</v>
      </c>
      <c r="BT170" s="561">
        <f t="shared" si="163"/>
        <v>0</v>
      </c>
      <c r="BU170" s="561">
        <f t="shared" si="163"/>
        <v>0</v>
      </c>
      <c r="BV170" s="561">
        <f t="shared" si="163"/>
        <v>0</v>
      </c>
      <c r="BW170" s="561">
        <f t="shared" si="163"/>
        <v>0</v>
      </c>
      <c r="BX170" s="561">
        <f t="shared" si="163"/>
        <v>0</v>
      </c>
      <c r="BY170" s="561">
        <f t="shared" si="163"/>
        <v>0</v>
      </c>
      <c r="BZ170" s="561">
        <f t="shared" si="163"/>
        <v>0</v>
      </c>
      <c r="CA170" s="561">
        <f t="shared" si="163"/>
        <v>0</v>
      </c>
      <c r="CB170" s="561">
        <f t="shared" si="163"/>
        <v>0</v>
      </c>
      <c r="CC170" s="561">
        <f t="shared" si="163"/>
        <v>0</v>
      </c>
      <c r="CD170" s="561">
        <f t="shared" si="163"/>
        <v>0</v>
      </c>
      <c r="CE170" s="561">
        <f t="shared" si="163"/>
        <v>0</v>
      </c>
      <c r="CF170" s="561">
        <f t="shared" si="163"/>
        <v>0</v>
      </c>
      <c r="CG170" s="561">
        <f t="shared" si="163"/>
        <v>0</v>
      </c>
      <c r="CH170" s="561">
        <f t="shared" si="163"/>
        <v>0</v>
      </c>
      <c r="CI170" s="561">
        <f t="shared" si="163"/>
        <v>0</v>
      </c>
      <c r="CJ170" s="561">
        <f t="shared" si="163"/>
        <v>0</v>
      </c>
      <c r="CK170" s="561">
        <f t="shared" si="163"/>
        <v>0</v>
      </c>
      <c r="CL170" s="561">
        <f t="shared" si="163"/>
        <v>0</v>
      </c>
      <c r="CM170" s="561">
        <f t="shared" si="163"/>
        <v>0</v>
      </c>
      <c r="CN170" s="561">
        <f t="shared" si="163"/>
        <v>0</v>
      </c>
      <c r="CO170" s="561">
        <f t="shared" si="163"/>
        <v>0</v>
      </c>
      <c r="CP170" s="561">
        <f t="shared" si="163"/>
        <v>0</v>
      </c>
      <c r="CQ170" s="561">
        <f t="shared" si="163"/>
        <v>0</v>
      </c>
      <c r="CR170" s="561">
        <f t="shared" si="163"/>
        <v>0</v>
      </c>
      <c r="CS170" s="561">
        <f t="shared" si="163"/>
        <v>0</v>
      </c>
      <c r="CT170" s="561">
        <f t="shared" si="163"/>
        <v>0</v>
      </c>
      <c r="CU170" s="561">
        <f t="shared" si="163"/>
        <v>0</v>
      </c>
      <c r="CV170" s="561">
        <f t="shared" si="163"/>
        <v>0</v>
      </c>
      <c r="CW170" s="561">
        <f t="shared" si="163"/>
        <v>0</v>
      </c>
      <c r="CX170" s="561">
        <f t="shared" si="163"/>
        <v>0</v>
      </c>
      <c r="CY170" s="561">
        <f t="shared" si="163"/>
        <v>0</v>
      </c>
      <c r="CZ170" s="561">
        <f t="shared" si="163"/>
        <v>0</v>
      </c>
      <c r="DA170" s="561">
        <f t="shared" si="163"/>
        <v>0</v>
      </c>
      <c r="DC170" s="562">
        <f t="shared" si="124"/>
        <v>0</v>
      </c>
      <c r="DD170" s="562">
        <f t="shared" si="151"/>
        <v>0</v>
      </c>
      <c r="DE170" s="562">
        <f t="shared" si="152"/>
        <v>0</v>
      </c>
      <c r="DF170" s="562">
        <f t="shared" si="153"/>
        <v>0</v>
      </c>
      <c r="DG170" s="562">
        <f t="shared" si="154"/>
        <v>0</v>
      </c>
      <c r="DH170" s="562">
        <f t="shared" si="155"/>
        <v>0</v>
      </c>
      <c r="DI170" s="562">
        <f t="shared" si="156"/>
        <v>0</v>
      </c>
      <c r="DJ170" s="562">
        <f t="shared" si="157"/>
        <v>0</v>
      </c>
      <c r="DK170" s="562">
        <f t="shared" si="158"/>
        <v>0</v>
      </c>
      <c r="DL170" s="562">
        <f t="shared" si="159"/>
        <v>0</v>
      </c>
      <c r="DM170" s="562">
        <f t="shared" si="160"/>
        <v>0</v>
      </c>
      <c r="DN170" s="562">
        <f t="shared" si="126"/>
        <v>0</v>
      </c>
      <c r="DO170" s="562">
        <f t="shared" si="127"/>
        <v>0</v>
      </c>
      <c r="DP170" s="562">
        <f t="shared" si="128"/>
        <v>0</v>
      </c>
      <c r="DQ170" s="562">
        <f t="shared" si="129"/>
        <v>0</v>
      </c>
      <c r="DR170" s="562">
        <f t="shared" si="130"/>
        <v>0</v>
      </c>
      <c r="DS170" s="562">
        <f t="shared" si="131"/>
        <v>0</v>
      </c>
      <c r="DT170" s="562">
        <f t="shared" si="132"/>
        <v>0</v>
      </c>
      <c r="DU170" s="562">
        <f t="shared" si="133"/>
        <v>0</v>
      </c>
      <c r="DV170" s="562">
        <f t="shared" si="134"/>
        <v>0</v>
      </c>
      <c r="DW170" s="562">
        <f t="shared" si="135"/>
        <v>0</v>
      </c>
      <c r="DX170" s="562">
        <f t="shared" si="136"/>
        <v>0</v>
      </c>
      <c r="DY170" s="562">
        <f t="shared" si="137"/>
        <v>0</v>
      </c>
      <c r="DZ170" s="562">
        <f t="shared" si="138"/>
        <v>0</v>
      </c>
      <c r="EA170" s="562">
        <f t="shared" si="139"/>
        <v>0</v>
      </c>
      <c r="EB170" s="562">
        <f t="shared" si="140"/>
        <v>0</v>
      </c>
      <c r="EC170" s="562">
        <f t="shared" si="141"/>
        <v>0</v>
      </c>
      <c r="ED170" s="562">
        <f t="shared" si="142"/>
        <v>0</v>
      </c>
      <c r="EE170" s="562">
        <f t="shared" si="143"/>
        <v>0</v>
      </c>
      <c r="EF170" s="562">
        <f t="shared" si="144"/>
        <v>0</v>
      </c>
      <c r="EG170" s="562">
        <f t="shared" si="145"/>
        <v>0</v>
      </c>
      <c r="EH170" s="562">
        <f t="shared" si="146"/>
        <v>0</v>
      </c>
      <c r="EI170" s="562">
        <f t="shared" si="147"/>
        <v>0</v>
      </c>
      <c r="EJ170" s="562">
        <f t="shared" si="148"/>
        <v>0</v>
      </c>
      <c r="EK170" s="562">
        <f t="shared" si="149"/>
        <v>0</v>
      </c>
      <c r="EL170" s="562">
        <f t="shared" si="150"/>
        <v>0</v>
      </c>
    </row>
    <row r="171" spans="2:142" ht="9.9499999999999993" customHeight="1">
      <c r="B171" s="750">
        <f>'O3'!B171</f>
        <v>0</v>
      </c>
      <c r="C171" s="751"/>
      <c r="D171" s="751"/>
      <c r="E171" s="751"/>
      <c r="F171" s="751"/>
      <c r="G171" s="872">
        <f>'O3'!G171</f>
        <v>0</v>
      </c>
      <c r="H171" s="872"/>
      <c r="I171" s="872"/>
      <c r="J171" s="872"/>
      <c r="K171" s="872"/>
      <c r="L171" s="872"/>
      <c r="M171" s="872"/>
      <c r="N171" s="872"/>
      <c r="O171" s="872"/>
      <c r="P171" s="872"/>
      <c r="Q171" s="872"/>
      <c r="R171" s="872"/>
      <c r="S171" s="872"/>
      <c r="T171" s="872"/>
      <c r="U171" s="872"/>
      <c r="V171" s="872"/>
      <c r="W171" s="872"/>
      <c r="X171" s="872"/>
      <c r="Y171" s="872"/>
      <c r="Z171" s="872"/>
      <c r="AA171" s="872"/>
      <c r="AB171" s="872"/>
      <c r="AC171" s="755">
        <f>'O3'!AC171</f>
        <v>0</v>
      </c>
      <c r="AD171" s="755"/>
      <c r="AE171" s="755"/>
      <c r="AF171" s="755"/>
      <c r="AG171" s="755"/>
      <c r="AH171" s="895">
        <f>'O3'!AZ171</f>
        <v>0</v>
      </c>
      <c r="AI171" s="895"/>
      <c r="AJ171" s="895"/>
      <c r="AK171" s="895"/>
      <c r="AL171" s="895"/>
      <c r="AM171" s="895"/>
      <c r="AN171" s="782">
        <f t="shared" si="113"/>
        <v>0</v>
      </c>
      <c r="AO171" s="782"/>
      <c r="AP171" s="782"/>
      <c r="AQ171" s="782"/>
      <c r="AR171" s="782"/>
      <c r="AS171" s="782"/>
      <c r="AT171" s="782">
        <f t="shared" si="114"/>
        <v>0</v>
      </c>
      <c r="AU171" s="782"/>
      <c r="AV171" s="782"/>
      <c r="AW171" s="782"/>
      <c r="AX171" s="782"/>
      <c r="AY171" s="881"/>
      <c r="AZ171" s="13"/>
      <c r="BA171" s="492">
        <f t="shared" si="120"/>
        <v>0</v>
      </c>
      <c r="BB171" s="492">
        <f t="shared" si="121"/>
        <v>2</v>
      </c>
      <c r="BC171" s="492" t="str">
        <f t="shared" si="115"/>
        <v/>
      </c>
      <c r="BD171" s="492" t="str">
        <f t="shared" si="116"/>
        <v xml:space="preserve"> </v>
      </c>
      <c r="BE171" s="484"/>
      <c r="BF171" s="492">
        <f>ROUND(AN171*'O3'!BE171,2)</f>
        <v>0</v>
      </c>
      <c r="BG171" s="492">
        <f>ROUND(AT171*'O3'!BE171,2)</f>
        <v>0</v>
      </c>
      <c r="BH171" s="484">
        <f t="shared" si="117"/>
        <v>0</v>
      </c>
      <c r="BI171" s="484">
        <f>BM171-IF('O3'!BS171&lt;&gt;0,IF('O3'!BS171="C",BA171,0),ROUND(BA171*$BM$11,2))</f>
        <v>0</v>
      </c>
      <c r="BJ171" s="484">
        <f>BN171-IF('O3'!BS171="CF",BA171,0)</f>
        <v>0</v>
      </c>
      <c r="BK171" s="484">
        <f>BO171-IF('O3'!BS171="F",BA171,0)</f>
        <v>0</v>
      </c>
      <c r="BL171" s="484">
        <f t="shared" si="122"/>
        <v>0</v>
      </c>
      <c r="BM171" s="484">
        <f>IF('O3'!BS171&lt;&gt;0,IF('O3'!BS171="C",BG171,0),ROUND(BG171*$BM$11,2))</f>
        <v>0</v>
      </c>
      <c r="BN171" s="484">
        <f>IF('O3'!BS171="CF",BG171,0)</f>
        <v>0</v>
      </c>
      <c r="BO171" s="484">
        <f>IF('O3'!BS171="F",BG171,0)</f>
        <v>0</v>
      </c>
      <c r="BP171" s="571">
        <v>160</v>
      </c>
      <c r="BQ171" s="573"/>
      <c r="BR171" s="560">
        <v>0</v>
      </c>
      <c r="BS171" s="561">
        <f t="shared" si="118"/>
        <v>0</v>
      </c>
      <c r="BT171" s="561">
        <f t="shared" si="163"/>
        <v>0</v>
      </c>
      <c r="BU171" s="561">
        <f t="shared" si="163"/>
        <v>0</v>
      </c>
      <c r="BV171" s="561">
        <f t="shared" si="163"/>
        <v>0</v>
      </c>
      <c r="BW171" s="561">
        <f t="shared" si="163"/>
        <v>0</v>
      </c>
      <c r="BX171" s="561">
        <f t="shared" si="163"/>
        <v>0</v>
      </c>
      <c r="BY171" s="561">
        <f t="shared" si="163"/>
        <v>0</v>
      </c>
      <c r="BZ171" s="561">
        <f t="shared" si="163"/>
        <v>0</v>
      </c>
      <c r="CA171" s="561">
        <f t="shared" si="163"/>
        <v>0</v>
      </c>
      <c r="CB171" s="561">
        <f t="shared" si="163"/>
        <v>0</v>
      </c>
      <c r="CC171" s="561">
        <f t="shared" si="163"/>
        <v>0</v>
      </c>
      <c r="CD171" s="561">
        <f t="shared" si="163"/>
        <v>0</v>
      </c>
      <c r="CE171" s="561">
        <f t="shared" si="163"/>
        <v>0</v>
      </c>
      <c r="CF171" s="561">
        <f t="shared" si="163"/>
        <v>0</v>
      </c>
      <c r="CG171" s="561">
        <f t="shared" si="163"/>
        <v>0</v>
      </c>
      <c r="CH171" s="561">
        <f t="shared" si="163"/>
        <v>0</v>
      </c>
      <c r="CI171" s="561">
        <f t="shared" si="163"/>
        <v>0</v>
      </c>
      <c r="CJ171" s="561">
        <f t="shared" si="163"/>
        <v>0</v>
      </c>
      <c r="CK171" s="561">
        <f t="shared" si="163"/>
        <v>0</v>
      </c>
      <c r="CL171" s="561">
        <f t="shared" si="163"/>
        <v>0</v>
      </c>
      <c r="CM171" s="561">
        <f t="shared" si="163"/>
        <v>0</v>
      </c>
      <c r="CN171" s="561">
        <f t="shared" si="163"/>
        <v>0</v>
      </c>
      <c r="CO171" s="561">
        <f t="shared" si="163"/>
        <v>0</v>
      </c>
      <c r="CP171" s="561">
        <f t="shared" si="163"/>
        <v>0</v>
      </c>
      <c r="CQ171" s="561">
        <f t="shared" si="163"/>
        <v>0</v>
      </c>
      <c r="CR171" s="561">
        <f t="shared" si="163"/>
        <v>0</v>
      </c>
      <c r="CS171" s="561">
        <f t="shared" si="163"/>
        <v>0</v>
      </c>
      <c r="CT171" s="561">
        <f t="shared" si="163"/>
        <v>0</v>
      </c>
      <c r="CU171" s="561">
        <f t="shared" si="163"/>
        <v>0</v>
      </c>
      <c r="CV171" s="561">
        <f t="shared" si="163"/>
        <v>0</v>
      </c>
      <c r="CW171" s="561">
        <f t="shared" si="163"/>
        <v>0</v>
      </c>
      <c r="CX171" s="561">
        <f t="shared" si="163"/>
        <v>0</v>
      </c>
      <c r="CY171" s="561">
        <f t="shared" si="163"/>
        <v>0</v>
      </c>
      <c r="CZ171" s="561">
        <f t="shared" si="163"/>
        <v>0</v>
      </c>
      <c r="DA171" s="561">
        <f t="shared" si="163"/>
        <v>0</v>
      </c>
      <c r="DC171" s="562">
        <f t="shared" si="124"/>
        <v>0</v>
      </c>
      <c r="DD171" s="562">
        <f t="shared" si="151"/>
        <v>0</v>
      </c>
      <c r="DE171" s="562">
        <f t="shared" si="152"/>
        <v>0</v>
      </c>
      <c r="DF171" s="562">
        <f t="shared" si="153"/>
        <v>0</v>
      </c>
      <c r="DG171" s="562">
        <f t="shared" si="154"/>
        <v>0</v>
      </c>
      <c r="DH171" s="562">
        <f t="shared" si="155"/>
        <v>0</v>
      </c>
      <c r="DI171" s="562">
        <f t="shared" si="156"/>
        <v>0</v>
      </c>
      <c r="DJ171" s="562">
        <f t="shared" si="157"/>
        <v>0</v>
      </c>
      <c r="DK171" s="562">
        <f t="shared" si="158"/>
        <v>0</v>
      </c>
      <c r="DL171" s="562">
        <f t="shared" si="159"/>
        <v>0</v>
      </c>
      <c r="DM171" s="562">
        <f t="shared" si="160"/>
        <v>0</v>
      </c>
      <c r="DN171" s="562">
        <f t="shared" si="126"/>
        <v>0</v>
      </c>
      <c r="DO171" s="562">
        <f t="shared" si="127"/>
        <v>0</v>
      </c>
      <c r="DP171" s="562">
        <f t="shared" si="128"/>
        <v>0</v>
      </c>
      <c r="DQ171" s="562">
        <f t="shared" si="129"/>
        <v>0</v>
      </c>
      <c r="DR171" s="562">
        <f t="shared" si="130"/>
        <v>0</v>
      </c>
      <c r="DS171" s="562">
        <f t="shared" si="131"/>
        <v>0</v>
      </c>
      <c r="DT171" s="562">
        <f t="shared" si="132"/>
        <v>0</v>
      </c>
      <c r="DU171" s="562">
        <f t="shared" si="133"/>
        <v>0</v>
      </c>
      <c r="DV171" s="562">
        <f t="shared" si="134"/>
        <v>0</v>
      </c>
      <c r="DW171" s="562">
        <f t="shared" si="135"/>
        <v>0</v>
      </c>
      <c r="DX171" s="562">
        <f t="shared" si="136"/>
        <v>0</v>
      </c>
      <c r="DY171" s="562">
        <f t="shared" si="137"/>
        <v>0</v>
      </c>
      <c r="DZ171" s="562">
        <f t="shared" si="138"/>
        <v>0</v>
      </c>
      <c r="EA171" s="562">
        <f t="shared" si="139"/>
        <v>0</v>
      </c>
      <c r="EB171" s="562">
        <f t="shared" si="140"/>
        <v>0</v>
      </c>
      <c r="EC171" s="562">
        <f t="shared" si="141"/>
        <v>0</v>
      </c>
      <c r="ED171" s="562">
        <f t="shared" si="142"/>
        <v>0</v>
      </c>
      <c r="EE171" s="562">
        <f t="shared" si="143"/>
        <v>0</v>
      </c>
      <c r="EF171" s="562">
        <f t="shared" si="144"/>
        <v>0</v>
      </c>
      <c r="EG171" s="562">
        <f t="shared" si="145"/>
        <v>0</v>
      </c>
      <c r="EH171" s="562">
        <f t="shared" si="146"/>
        <v>0</v>
      </c>
      <c r="EI171" s="562">
        <f t="shared" si="147"/>
        <v>0</v>
      </c>
      <c r="EJ171" s="562">
        <f t="shared" si="148"/>
        <v>0</v>
      </c>
      <c r="EK171" s="562">
        <f t="shared" si="149"/>
        <v>0</v>
      </c>
      <c r="EL171" s="562">
        <f t="shared" si="150"/>
        <v>0</v>
      </c>
    </row>
    <row r="172" spans="2:142" ht="9.9499999999999993" customHeight="1">
      <c r="B172" s="750">
        <f>'O3'!B172</f>
        <v>0</v>
      </c>
      <c r="C172" s="751"/>
      <c r="D172" s="751"/>
      <c r="E172" s="751"/>
      <c r="F172" s="751"/>
      <c r="G172" s="872">
        <f>'O3'!G172</f>
        <v>0</v>
      </c>
      <c r="H172" s="872"/>
      <c r="I172" s="872"/>
      <c r="J172" s="872"/>
      <c r="K172" s="872"/>
      <c r="L172" s="872"/>
      <c r="M172" s="872"/>
      <c r="N172" s="872"/>
      <c r="O172" s="872"/>
      <c r="P172" s="872"/>
      <c r="Q172" s="872"/>
      <c r="R172" s="872"/>
      <c r="S172" s="872"/>
      <c r="T172" s="872"/>
      <c r="U172" s="872"/>
      <c r="V172" s="872"/>
      <c r="W172" s="872"/>
      <c r="X172" s="872"/>
      <c r="Y172" s="872"/>
      <c r="Z172" s="872"/>
      <c r="AA172" s="872"/>
      <c r="AB172" s="872"/>
      <c r="AC172" s="755">
        <f>'O3'!AC172</f>
        <v>0</v>
      </c>
      <c r="AD172" s="755"/>
      <c r="AE172" s="755"/>
      <c r="AF172" s="755"/>
      <c r="AG172" s="755"/>
      <c r="AH172" s="895">
        <f>'O3'!AZ172</f>
        <v>0</v>
      </c>
      <c r="AI172" s="895"/>
      <c r="AJ172" s="895"/>
      <c r="AK172" s="895"/>
      <c r="AL172" s="895"/>
      <c r="AM172" s="895"/>
      <c r="AN172" s="782">
        <f t="shared" si="113"/>
        <v>0</v>
      </c>
      <c r="AO172" s="782"/>
      <c r="AP172" s="782"/>
      <c r="AQ172" s="782"/>
      <c r="AR172" s="782"/>
      <c r="AS172" s="782"/>
      <c r="AT172" s="782">
        <f t="shared" si="114"/>
        <v>0</v>
      </c>
      <c r="AU172" s="782"/>
      <c r="AV172" s="782"/>
      <c r="AW172" s="782"/>
      <c r="AX172" s="782"/>
      <c r="AY172" s="881"/>
      <c r="AZ172" s="13"/>
      <c r="BA172" s="492">
        <f t="shared" si="120"/>
        <v>0</v>
      </c>
      <c r="BB172" s="492">
        <f t="shared" si="121"/>
        <v>2</v>
      </c>
      <c r="BC172" s="492" t="str">
        <f t="shared" si="115"/>
        <v/>
      </c>
      <c r="BD172" s="492" t="str">
        <f t="shared" si="116"/>
        <v xml:space="preserve"> </v>
      </c>
      <c r="BE172" s="484"/>
      <c r="BF172" s="492">
        <f>ROUND(AN172*'O3'!BE172,2)</f>
        <v>0</v>
      </c>
      <c r="BG172" s="492">
        <f>ROUND(AT172*'O3'!BE172,2)</f>
        <v>0</v>
      </c>
      <c r="BH172" s="484">
        <f t="shared" si="117"/>
        <v>0</v>
      </c>
      <c r="BI172" s="484">
        <f>BM172-IF('O3'!BS172&lt;&gt;0,IF('O3'!BS172="C",BA172,0),ROUND(BA172*$BM$11,2))</f>
        <v>0</v>
      </c>
      <c r="BJ172" s="484">
        <f>BN172-IF('O3'!BS172="CF",BA172,0)</f>
        <v>0</v>
      </c>
      <c r="BK172" s="484">
        <f>BO172-IF('O3'!BS172="F",BA172,0)</f>
        <v>0</v>
      </c>
      <c r="BL172" s="484">
        <f t="shared" si="122"/>
        <v>0</v>
      </c>
      <c r="BM172" s="484">
        <f>IF('O3'!BS172&lt;&gt;0,IF('O3'!BS172="C",BG172,0),ROUND(BG172*$BM$11,2))</f>
        <v>0</v>
      </c>
      <c r="BN172" s="484">
        <f>IF('O3'!BS172="CF",BG172,0)</f>
        <v>0</v>
      </c>
      <c r="BO172" s="484">
        <f>IF('O3'!BS172="F",BG172,0)</f>
        <v>0</v>
      </c>
      <c r="BP172" s="572">
        <v>161</v>
      </c>
      <c r="BQ172" s="573"/>
      <c r="BR172" s="560">
        <v>0</v>
      </c>
      <c r="BS172" s="561">
        <f t="shared" si="118"/>
        <v>0</v>
      </c>
      <c r="BT172" s="561">
        <f t="shared" si="163"/>
        <v>0</v>
      </c>
      <c r="BU172" s="561">
        <f t="shared" si="163"/>
        <v>0</v>
      </c>
      <c r="BV172" s="561">
        <f t="shared" si="163"/>
        <v>0</v>
      </c>
      <c r="BW172" s="561">
        <f t="shared" si="163"/>
        <v>0</v>
      </c>
      <c r="BX172" s="561">
        <f t="shared" si="163"/>
        <v>0</v>
      </c>
      <c r="BY172" s="561">
        <f t="shared" si="163"/>
        <v>0</v>
      </c>
      <c r="BZ172" s="561">
        <f t="shared" si="163"/>
        <v>0</v>
      </c>
      <c r="CA172" s="561">
        <f t="shared" si="163"/>
        <v>0</v>
      </c>
      <c r="CB172" s="561">
        <f t="shared" si="163"/>
        <v>0</v>
      </c>
      <c r="CC172" s="561">
        <f t="shared" si="163"/>
        <v>0</v>
      </c>
      <c r="CD172" s="561">
        <f t="shared" si="163"/>
        <v>0</v>
      </c>
      <c r="CE172" s="561">
        <f t="shared" si="163"/>
        <v>0</v>
      </c>
      <c r="CF172" s="561">
        <f t="shared" si="163"/>
        <v>0</v>
      </c>
      <c r="CG172" s="561">
        <f t="shared" si="163"/>
        <v>0</v>
      </c>
      <c r="CH172" s="561">
        <f t="shared" si="163"/>
        <v>0</v>
      </c>
      <c r="CI172" s="561">
        <f t="shared" si="163"/>
        <v>0</v>
      </c>
      <c r="CJ172" s="561">
        <f t="shared" si="163"/>
        <v>0</v>
      </c>
      <c r="CK172" s="561">
        <f t="shared" si="163"/>
        <v>0</v>
      </c>
      <c r="CL172" s="561">
        <f t="shared" si="163"/>
        <v>0</v>
      </c>
      <c r="CM172" s="561">
        <f t="shared" si="163"/>
        <v>0</v>
      </c>
      <c r="CN172" s="561">
        <f t="shared" si="163"/>
        <v>0</v>
      </c>
      <c r="CO172" s="561">
        <f t="shared" si="163"/>
        <v>0</v>
      </c>
      <c r="CP172" s="561">
        <f t="shared" si="163"/>
        <v>0</v>
      </c>
      <c r="CQ172" s="561">
        <f t="shared" si="163"/>
        <v>0</v>
      </c>
      <c r="CR172" s="561">
        <f t="shared" si="163"/>
        <v>0</v>
      </c>
      <c r="CS172" s="561">
        <f t="shared" si="163"/>
        <v>0</v>
      </c>
      <c r="CT172" s="561">
        <f t="shared" si="163"/>
        <v>0</v>
      </c>
      <c r="CU172" s="561">
        <f t="shared" si="163"/>
        <v>0</v>
      </c>
      <c r="CV172" s="561">
        <f t="shared" si="163"/>
        <v>0</v>
      </c>
      <c r="CW172" s="561">
        <f t="shared" si="163"/>
        <v>0</v>
      </c>
      <c r="CX172" s="561">
        <f t="shared" si="163"/>
        <v>0</v>
      </c>
      <c r="CY172" s="561">
        <f t="shared" si="163"/>
        <v>0</v>
      </c>
      <c r="CZ172" s="561">
        <f t="shared" si="163"/>
        <v>0</v>
      </c>
      <c r="DA172" s="561">
        <f t="shared" si="163"/>
        <v>0</v>
      </c>
      <c r="DC172" s="562">
        <f t="shared" si="124"/>
        <v>0</v>
      </c>
      <c r="DD172" s="562">
        <f t="shared" si="151"/>
        <v>0</v>
      </c>
      <c r="DE172" s="562">
        <f t="shared" si="152"/>
        <v>0</v>
      </c>
      <c r="DF172" s="562">
        <f t="shared" si="153"/>
        <v>0</v>
      </c>
      <c r="DG172" s="562">
        <f t="shared" si="154"/>
        <v>0</v>
      </c>
      <c r="DH172" s="562">
        <f t="shared" si="155"/>
        <v>0</v>
      </c>
      <c r="DI172" s="562">
        <f t="shared" si="156"/>
        <v>0</v>
      </c>
      <c r="DJ172" s="562">
        <f t="shared" si="157"/>
        <v>0</v>
      </c>
      <c r="DK172" s="562">
        <f t="shared" si="158"/>
        <v>0</v>
      </c>
      <c r="DL172" s="562">
        <f t="shared" si="159"/>
        <v>0</v>
      </c>
      <c r="DM172" s="562">
        <f t="shared" si="160"/>
        <v>0</v>
      </c>
      <c r="DN172" s="562">
        <f t="shared" si="126"/>
        <v>0</v>
      </c>
      <c r="DO172" s="562">
        <f t="shared" si="127"/>
        <v>0</v>
      </c>
      <c r="DP172" s="562">
        <f t="shared" si="128"/>
        <v>0</v>
      </c>
      <c r="DQ172" s="562">
        <f t="shared" si="129"/>
        <v>0</v>
      </c>
      <c r="DR172" s="562">
        <f t="shared" si="130"/>
        <v>0</v>
      </c>
      <c r="DS172" s="562">
        <f t="shared" si="131"/>
        <v>0</v>
      </c>
      <c r="DT172" s="562">
        <f t="shared" si="132"/>
        <v>0</v>
      </c>
      <c r="DU172" s="562">
        <f t="shared" si="133"/>
        <v>0</v>
      </c>
      <c r="DV172" s="562">
        <f t="shared" si="134"/>
        <v>0</v>
      </c>
      <c r="DW172" s="562">
        <f t="shared" si="135"/>
        <v>0</v>
      </c>
      <c r="DX172" s="562">
        <f t="shared" si="136"/>
        <v>0</v>
      </c>
      <c r="DY172" s="562">
        <f t="shared" si="137"/>
        <v>0</v>
      </c>
      <c r="DZ172" s="562">
        <f t="shared" si="138"/>
        <v>0</v>
      </c>
      <c r="EA172" s="562">
        <f t="shared" si="139"/>
        <v>0</v>
      </c>
      <c r="EB172" s="562">
        <f t="shared" si="140"/>
        <v>0</v>
      </c>
      <c r="EC172" s="562">
        <f t="shared" si="141"/>
        <v>0</v>
      </c>
      <c r="ED172" s="562">
        <f t="shared" si="142"/>
        <v>0</v>
      </c>
      <c r="EE172" s="562">
        <f t="shared" si="143"/>
        <v>0</v>
      </c>
      <c r="EF172" s="562">
        <f t="shared" si="144"/>
        <v>0</v>
      </c>
      <c r="EG172" s="562">
        <f t="shared" si="145"/>
        <v>0</v>
      </c>
      <c r="EH172" s="562">
        <f t="shared" si="146"/>
        <v>0</v>
      </c>
      <c r="EI172" s="562">
        <f t="shared" si="147"/>
        <v>0</v>
      </c>
      <c r="EJ172" s="562">
        <f t="shared" si="148"/>
        <v>0</v>
      </c>
      <c r="EK172" s="562">
        <f t="shared" si="149"/>
        <v>0</v>
      </c>
      <c r="EL172" s="562">
        <f t="shared" si="150"/>
        <v>0</v>
      </c>
    </row>
    <row r="173" spans="2:142" ht="9.9499999999999993" customHeight="1">
      <c r="B173" s="750">
        <f>'O3'!B173</f>
        <v>0</v>
      </c>
      <c r="C173" s="751"/>
      <c r="D173" s="751"/>
      <c r="E173" s="751"/>
      <c r="F173" s="751"/>
      <c r="G173" s="872">
        <f>'O3'!G173</f>
        <v>0</v>
      </c>
      <c r="H173" s="872"/>
      <c r="I173" s="872"/>
      <c r="J173" s="872"/>
      <c r="K173" s="872"/>
      <c r="L173" s="872"/>
      <c r="M173" s="872"/>
      <c r="N173" s="872"/>
      <c r="O173" s="872"/>
      <c r="P173" s="872"/>
      <c r="Q173" s="872"/>
      <c r="R173" s="872"/>
      <c r="S173" s="872"/>
      <c r="T173" s="872"/>
      <c r="U173" s="872"/>
      <c r="V173" s="872"/>
      <c r="W173" s="872"/>
      <c r="X173" s="872"/>
      <c r="Y173" s="872"/>
      <c r="Z173" s="872"/>
      <c r="AA173" s="872"/>
      <c r="AB173" s="872"/>
      <c r="AC173" s="755">
        <f>'O3'!AC173</f>
        <v>0</v>
      </c>
      <c r="AD173" s="755"/>
      <c r="AE173" s="755"/>
      <c r="AF173" s="755"/>
      <c r="AG173" s="755"/>
      <c r="AH173" s="895">
        <f>'O3'!AZ173</f>
        <v>0</v>
      </c>
      <c r="AI173" s="895"/>
      <c r="AJ173" s="895"/>
      <c r="AK173" s="895"/>
      <c r="AL173" s="895"/>
      <c r="AM173" s="895"/>
      <c r="AN173" s="782">
        <f t="shared" si="113"/>
        <v>0</v>
      </c>
      <c r="AO173" s="782"/>
      <c r="AP173" s="782"/>
      <c r="AQ173" s="782"/>
      <c r="AR173" s="782"/>
      <c r="AS173" s="782"/>
      <c r="AT173" s="782">
        <f t="shared" si="114"/>
        <v>0</v>
      </c>
      <c r="AU173" s="782"/>
      <c r="AV173" s="782"/>
      <c r="AW173" s="782"/>
      <c r="AX173" s="782"/>
      <c r="AY173" s="881"/>
      <c r="AZ173" s="13"/>
      <c r="BA173" s="492">
        <f t="shared" si="120"/>
        <v>0</v>
      </c>
      <c r="BB173" s="492">
        <f t="shared" si="121"/>
        <v>2</v>
      </c>
      <c r="BC173" s="492" t="str">
        <f t="shared" si="115"/>
        <v/>
      </c>
      <c r="BD173" s="492" t="str">
        <f t="shared" si="116"/>
        <v xml:space="preserve"> </v>
      </c>
      <c r="BE173" s="484"/>
      <c r="BF173" s="492">
        <f>ROUND(AN173*'O3'!BE173,2)</f>
        <v>0</v>
      </c>
      <c r="BG173" s="492">
        <f>ROUND(AT173*'O3'!BE173,2)</f>
        <v>0</v>
      </c>
      <c r="BH173" s="484">
        <f t="shared" si="117"/>
        <v>0</v>
      </c>
      <c r="BI173" s="484">
        <f>BM173-IF('O3'!BS173&lt;&gt;0,IF('O3'!BS173="C",BA173,0),ROUND(BA173*$BM$11,2))</f>
        <v>0</v>
      </c>
      <c r="BJ173" s="484">
        <f>BN173-IF('O3'!BS173="CF",BA173,0)</f>
        <v>0</v>
      </c>
      <c r="BK173" s="484">
        <f>BO173-IF('O3'!BS173="F",BA173,0)</f>
        <v>0</v>
      </c>
      <c r="BL173" s="484">
        <f t="shared" si="122"/>
        <v>0</v>
      </c>
      <c r="BM173" s="484">
        <f>IF('O3'!BS173&lt;&gt;0,IF('O3'!BS173="C",BG173,0),ROUND(BG173*$BM$11,2))</f>
        <v>0</v>
      </c>
      <c r="BN173" s="484">
        <f>IF('O3'!BS173="CF",BG173,0)</f>
        <v>0</v>
      </c>
      <c r="BO173" s="484">
        <f>IF('O3'!BS173="F",BG173,0)</f>
        <v>0</v>
      </c>
      <c r="BP173" s="571">
        <v>162</v>
      </c>
      <c r="BQ173" s="573"/>
      <c r="BR173" s="560">
        <v>0</v>
      </c>
      <c r="BS173" s="561">
        <f t="shared" si="118"/>
        <v>0</v>
      </c>
      <c r="BT173" s="561">
        <f t="shared" si="163"/>
        <v>0</v>
      </c>
      <c r="BU173" s="561">
        <f t="shared" si="163"/>
        <v>0</v>
      </c>
      <c r="BV173" s="561">
        <f t="shared" si="163"/>
        <v>0</v>
      </c>
      <c r="BW173" s="561">
        <f t="shared" si="163"/>
        <v>0</v>
      </c>
      <c r="BX173" s="561">
        <f t="shared" si="163"/>
        <v>0</v>
      </c>
      <c r="BY173" s="561">
        <f t="shared" si="163"/>
        <v>0</v>
      </c>
      <c r="BZ173" s="561">
        <f t="shared" si="163"/>
        <v>0</v>
      </c>
      <c r="CA173" s="561">
        <f t="shared" si="163"/>
        <v>0</v>
      </c>
      <c r="CB173" s="561">
        <f t="shared" si="163"/>
        <v>0</v>
      </c>
      <c r="CC173" s="561">
        <f t="shared" si="163"/>
        <v>0</v>
      </c>
      <c r="CD173" s="561">
        <f t="shared" si="163"/>
        <v>0</v>
      </c>
      <c r="CE173" s="561">
        <f t="shared" si="163"/>
        <v>0</v>
      </c>
      <c r="CF173" s="561">
        <f t="shared" si="163"/>
        <v>0</v>
      </c>
      <c r="CG173" s="561">
        <f t="shared" si="163"/>
        <v>0</v>
      </c>
      <c r="CH173" s="561">
        <f t="shared" si="163"/>
        <v>0</v>
      </c>
      <c r="CI173" s="561">
        <f t="shared" si="163"/>
        <v>0</v>
      </c>
      <c r="CJ173" s="561">
        <f t="shared" si="163"/>
        <v>0</v>
      </c>
      <c r="CK173" s="561">
        <f t="shared" si="163"/>
        <v>0</v>
      </c>
      <c r="CL173" s="561">
        <f t="shared" si="163"/>
        <v>0</v>
      </c>
      <c r="CM173" s="561">
        <f t="shared" si="163"/>
        <v>0</v>
      </c>
      <c r="CN173" s="561">
        <f t="shared" si="163"/>
        <v>0</v>
      </c>
      <c r="CO173" s="561">
        <f t="shared" si="163"/>
        <v>0</v>
      </c>
      <c r="CP173" s="561">
        <f t="shared" si="163"/>
        <v>0</v>
      </c>
      <c r="CQ173" s="561">
        <f t="shared" si="163"/>
        <v>0</v>
      </c>
      <c r="CR173" s="561">
        <f t="shared" si="163"/>
        <v>0</v>
      </c>
      <c r="CS173" s="561">
        <f t="shared" si="163"/>
        <v>0</v>
      </c>
      <c r="CT173" s="561">
        <f t="shared" si="163"/>
        <v>0</v>
      </c>
      <c r="CU173" s="561">
        <f t="shared" si="163"/>
        <v>0</v>
      </c>
      <c r="CV173" s="561">
        <f t="shared" si="163"/>
        <v>0</v>
      </c>
      <c r="CW173" s="561">
        <f t="shared" si="163"/>
        <v>0</v>
      </c>
      <c r="CX173" s="561">
        <f t="shared" si="163"/>
        <v>0</v>
      </c>
      <c r="CY173" s="561">
        <f t="shared" si="163"/>
        <v>0</v>
      </c>
      <c r="CZ173" s="561">
        <f t="shared" si="163"/>
        <v>0</v>
      </c>
      <c r="DA173" s="561">
        <f t="shared" si="163"/>
        <v>0</v>
      </c>
      <c r="DC173" s="562">
        <f t="shared" si="124"/>
        <v>0</v>
      </c>
      <c r="DD173" s="562">
        <f t="shared" si="151"/>
        <v>0</v>
      </c>
      <c r="DE173" s="562">
        <f t="shared" si="152"/>
        <v>0</v>
      </c>
      <c r="DF173" s="562">
        <f t="shared" si="153"/>
        <v>0</v>
      </c>
      <c r="DG173" s="562">
        <f t="shared" si="154"/>
        <v>0</v>
      </c>
      <c r="DH173" s="562">
        <f t="shared" si="155"/>
        <v>0</v>
      </c>
      <c r="DI173" s="562">
        <f t="shared" si="156"/>
        <v>0</v>
      </c>
      <c r="DJ173" s="562">
        <f t="shared" si="157"/>
        <v>0</v>
      </c>
      <c r="DK173" s="562">
        <f t="shared" si="158"/>
        <v>0</v>
      </c>
      <c r="DL173" s="562">
        <f t="shared" si="159"/>
        <v>0</v>
      </c>
      <c r="DM173" s="562">
        <f t="shared" si="160"/>
        <v>0</v>
      </c>
      <c r="DN173" s="562">
        <f t="shared" si="126"/>
        <v>0</v>
      </c>
      <c r="DO173" s="562">
        <f t="shared" si="127"/>
        <v>0</v>
      </c>
      <c r="DP173" s="562">
        <f t="shared" si="128"/>
        <v>0</v>
      </c>
      <c r="DQ173" s="562">
        <f t="shared" si="129"/>
        <v>0</v>
      </c>
      <c r="DR173" s="562">
        <f t="shared" si="130"/>
        <v>0</v>
      </c>
      <c r="DS173" s="562">
        <f t="shared" si="131"/>
        <v>0</v>
      </c>
      <c r="DT173" s="562">
        <f t="shared" si="132"/>
        <v>0</v>
      </c>
      <c r="DU173" s="562">
        <f t="shared" si="133"/>
        <v>0</v>
      </c>
      <c r="DV173" s="562">
        <f t="shared" si="134"/>
        <v>0</v>
      </c>
      <c r="DW173" s="562">
        <f t="shared" si="135"/>
        <v>0</v>
      </c>
      <c r="DX173" s="562">
        <f t="shared" si="136"/>
        <v>0</v>
      </c>
      <c r="DY173" s="562">
        <f t="shared" si="137"/>
        <v>0</v>
      </c>
      <c r="DZ173" s="562">
        <f t="shared" si="138"/>
        <v>0</v>
      </c>
      <c r="EA173" s="562">
        <f t="shared" si="139"/>
        <v>0</v>
      </c>
      <c r="EB173" s="562">
        <f t="shared" si="140"/>
        <v>0</v>
      </c>
      <c r="EC173" s="562">
        <f t="shared" si="141"/>
        <v>0</v>
      </c>
      <c r="ED173" s="562">
        <f t="shared" si="142"/>
        <v>0</v>
      </c>
      <c r="EE173" s="562">
        <f t="shared" si="143"/>
        <v>0</v>
      </c>
      <c r="EF173" s="562">
        <f t="shared" si="144"/>
        <v>0</v>
      </c>
      <c r="EG173" s="562">
        <f t="shared" si="145"/>
        <v>0</v>
      </c>
      <c r="EH173" s="562">
        <f t="shared" si="146"/>
        <v>0</v>
      </c>
      <c r="EI173" s="562">
        <f t="shared" si="147"/>
        <v>0</v>
      </c>
      <c r="EJ173" s="562">
        <f t="shared" si="148"/>
        <v>0</v>
      </c>
      <c r="EK173" s="562">
        <f t="shared" si="149"/>
        <v>0</v>
      </c>
      <c r="EL173" s="562">
        <f t="shared" si="150"/>
        <v>0</v>
      </c>
    </row>
    <row r="174" spans="2:142" ht="9.9499999999999993" customHeight="1">
      <c r="B174" s="750">
        <f>'O3'!B174</f>
        <v>0</v>
      </c>
      <c r="C174" s="751"/>
      <c r="D174" s="751"/>
      <c r="E174" s="751"/>
      <c r="F174" s="751"/>
      <c r="G174" s="872">
        <f>'O3'!G174</f>
        <v>0</v>
      </c>
      <c r="H174" s="872"/>
      <c r="I174" s="872"/>
      <c r="J174" s="872"/>
      <c r="K174" s="872"/>
      <c r="L174" s="872"/>
      <c r="M174" s="872"/>
      <c r="N174" s="872"/>
      <c r="O174" s="872"/>
      <c r="P174" s="872"/>
      <c r="Q174" s="872"/>
      <c r="R174" s="872"/>
      <c r="S174" s="872"/>
      <c r="T174" s="872"/>
      <c r="U174" s="872"/>
      <c r="V174" s="872"/>
      <c r="W174" s="872"/>
      <c r="X174" s="872"/>
      <c r="Y174" s="872"/>
      <c r="Z174" s="872"/>
      <c r="AA174" s="872"/>
      <c r="AB174" s="872"/>
      <c r="AC174" s="755">
        <f>'O3'!AC174</f>
        <v>0</v>
      </c>
      <c r="AD174" s="755"/>
      <c r="AE174" s="755"/>
      <c r="AF174" s="755"/>
      <c r="AG174" s="755"/>
      <c r="AH174" s="895">
        <f>'O3'!AZ174</f>
        <v>0</v>
      </c>
      <c r="AI174" s="895"/>
      <c r="AJ174" s="895"/>
      <c r="AK174" s="895"/>
      <c r="AL174" s="895"/>
      <c r="AM174" s="895"/>
      <c r="AN174" s="782">
        <f t="shared" si="113"/>
        <v>0</v>
      </c>
      <c r="AO174" s="782"/>
      <c r="AP174" s="782"/>
      <c r="AQ174" s="782"/>
      <c r="AR174" s="782"/>
      <c r="AS174" s="782"/>
      <c r="AT174" s="782">
        <f t="shared" si="114"/>
        <v>0</v>
      </c>
      <c r="AU174" s="782"/>
      <c r="AV174" s="782"/>
      <c r="AW174" s="782"/>
      <c r="AX174" s="782"/>
      <c r="AY174" s="881"/>
      <c r="AZ174" s="13"/>
      <c r="BA174" s="492">
        <f t="shared" si="120"/>
        <v>0</v>
      </c>
      <c r="BB174" s="492">
        <f t="shared" si="121"/>
        <v>2</v>
      </c>
      <c r="BC174" s="492" t="str">
        <f t="shared" si="115"/>
        <v/>
      </c>
      <c r="BD174" s="492" t="str">
        <f t="shared" si="116"/>
        <v xml:space="preserve"> </v>
      </c>
      <c r="BE174" s="484"/>
      <c r="BF174" s="492">
        <f>ROUND(AN174*'O3'!BE174,2)</f>
        <v>0</v>
      </c>
      <c r="BG174" s="492">
        <f>ROUND(AT174*'O3'!BE174,2)</f>
        <v>0</v>
      </c>
      <c r="BH174" s="484">
        <f t="shared" si="117"/>
        <v>0</v>
      </c>
      <c r="BI174" s="484">
        <f>BM174-IF('O3'!BS174&lt;&gt;0,IF('O3'!BS174="C",BA174,0),ROUND(BA174*$BM$11,2))</f>
        <v>0</v>
      </c>
      <c r="BJ174" s="484">
        <f>BN174-IF('O3'!BS174="CF",BA174,0)</f>
        <v>0</v>
      </c>
      <c r="BK174" s="484">
        <f>BO174-IF('O3'!BS174="F",BA174,0)</f>
        <v>0</v>
      </c>
      <c r="BL174" s="484">
        <f t="shared" si="122"/>
        <v>0</v>
      </c>
      <c r="BM174" s="484">
        <f>IF('O3'!BS174&lt;&gt;0,IF('O3'!BS174="C",BG174,0),ROUND(BG174*$BM$11,2))</f>
        <v>0</v>
      </c>
      <c r="BN174" s="484">
        <f>IF('O3'!BS174="CF",BG174,0)</f>
        <v>0</v>
      </c>
      <c r="BO174" s="484">
        <f>IF('O3'!BS174="F",BG174,0)</f>
        <v>0</v>
      </c>
      <c r="BP174" s="572">
        <v>163</v>
      </c>
      <c r="BQ174" s="573"/>
      <c r="BR174" s="560">
        <v>0</v>
      </c>
      <c r="BS174" s="561">
        <f t="shared" si="118"/>
        <v>0</v>
      </c>
      <c r="BT174" s="561">
        <f t="shared" si="163"/>
        <v>0</v>
      </c>
      <c r="BU174" s="561">
        <f t="shared" si="163"/>
        <v>0</v>
      </c>
      <c r="BV174" s="561">
        <f t="shared" si="163"/>
        <v>0</v>
      </c>
      <c r="BW174" s="561">
        <f t="shared" si="163"/>
        <v>0</v>
      </c>
      <c r="BX174" s="561">
        <f t="shared" si="163"/>
        <v>0</v>
      </c>
      <c r="BY174" s="561">
        <f t="shared" si="163"/>
        <v>0</v>
      </c>
      <c r="BZ174" s="561">
        <f t="shared" si="163"/>
        <v>0</v>
      </c>
      <c r="CA174" s="561">
        <f t="shared" si="163"/>
        <v>0</v>
      </c>
      <c r="CB174" s="561">
        <f t="shared" si="163"/>
        <v>0</v>
      </c>
      <c r="CC174" s="561">
        <f t="shared" si="163"/>
        <v>0</v>
      </c>
      <c r="CD174" s="561">
        <f t="shared" si="163"/>
        <v>0</v>
      </c>
      <c r="CE174" s="561">
        <f t="shared" si="163"/>
        <v>0</v>
      </c>
      <c r="CF174" s="561">
        <f t="shared" si="163"/>
        <v>0</v>
      </c>
      <c r="CG174" s="561">
        <f t="shared" si="163"/>
        <v>0</v>
      </c>
      <c r="CH174" s="561">
        <f t="shared" si="163"/>
        <v>0</v>
      </c>
      <c r="CI174" s="561">
        <f t="shared" si="163"/>
        <v>0</v>
      </c>
      <c r="CJ174" s="561">
        <f t="shared" si="163"/>
        <v>0</v>
      </c>
      <c r="CK174" s="561">
        <f t="shared" si="163"/>
        <v>0</v>
      </c>
      <c r="CL174" s="561">
        <f t="shared" si="163"/>
        <v>0</v>
      </c>
      <c r="CM174" s="561">
        <f t="shared" si="163"/>
        <v>0</v>
      </c>
      <c r="CN174" s="561">
        <f t="shared" si="163"/>
        <v>0</v>
      </c>
      <c r="CO174" s="561">
        <f t="shared" si="163"/>
        <v>0</v>
      </c>
      <c r="CP174" s="561">
        <f t="shared" si="163"/>
        <v>0</v>
      </c>
      <c r="CQ174" s="561">
        <f t="shared" si="163"/>
        <v>0</v>
      </c>
      <c r="CR174" s="561">
        <f t="shared" si="163"/>
        <v>0</v>
      </c>
      <c r="CS174" s="561">
        <f t="shared" si="163"/>
        <v>0</v>
      </c>
      <c r="CT174" s="561">
        <f t="shared" si="163"/>
        <v>0</v>
      </c>
      <c r="CU174" s="561">
        <f t="shared" si="163"/>
        <v>0</v>
      </c>
      <c r="CV174" s="561">
        <f t="shared" si="163"/>
        <v>0</v>
      </c>
      <c r="CW174" s="561">
        <f t="shared" si="163"/>
        <v>0</v>
      </c>
      <c r="CX174" s="561">
        <f t="shared" si="163"/>
        <v>0</v>
      </c>
      <c r="CY174" s="561">
        <f t="shared" si="163"/>
        <v>0</v>
      </c>
      <c r="CZ174" s="561">
        <f t="shared" si="163"/>
        <v>0</v>
      </c>
      <c r="DA174" s="561">
        <f t="shared" si="163"/>
        <v>0</v>
      </c>
      <c r="DC174" s="562">
        <f t="shared" si="124"/>
        <v>0</v>
      </c>
      <c r="DD174" s="562">
        <f t="shared" si="151"/>
        <v>0</v>
      </c>
      <c r="DE174" s="562">
        <f t="shared" si="152"/>
        <v>0</v>
      </c>
      <c r="DF174" s="562">
        <f t="shared" si="153"/>
        <v>0</v>
      </c>
      <c r="DG174" s="562">
        <f t="shared" si="154"/>
        <v>0</v>
      </c>
      <c r="DH174" s="562">
        <f t="shared" si="155"/>
        <v>0</v>
      </c>
      <c r="DI174" s="562">
        <f t="shared" si="156"/>
        <v>0</v>
      </c>
      <c r="DJ174" s="562">
        <f t="shared" si="157"/>
        <v>0</v>
      </c>
      <c r="DK174" s="562">
        <f t="shared" si="158"/>
        <v>0</v>
      </c>
      <c r="DL174" s="562">
        <f t="shared" si="159"/>
        <v>0</v>
      </c>
      <c r="DM174" s="562">
        <f t="shared" si="160"/>
        <v>0</v>
      </c>
      <c r="DN174" s="562">
        <f t="shared" si="126"/>
        <v>0</v>
      </c>
      <c r="DO174" s="562">
        <f t="shared" si="127"/>
        <v>0</v>
      </c>
      <c r="DP174" s="562">
        <f t="shared" si="128"/>
        <v>0</v>
      </c>
      <c r="DQ174" s="562">
        <f t="shared" si="129"/>
        <v>0</v>
      </c>
      <c r="DR174" s="562">
        <f t="shared" si="130"/>
        <v>0</v>
      </c>
      <c r="DS174" s="562">
        <f t="shared" si="131"/>
        <v>0</v>
      </c>
      <c r="DT174" s="562">
        <f t="shared" si="132"/>
        <v>0</v>
      </c>
      <c r="DU174" s="562">
        <f t="shared" si="133"/>
        <v>0</v>
      </c>
      <c r="DV174" s="562">
        <f t="shared" si="134"/>
        <v>0</v>
      </c>
      <c r="DW174" s="562">
        <f t="shared" si="135"/>
        <v>0</v>
      </c>
      <c r="DX174" s="562">
        <f t="shared" si="136"/>
        <v>0</v>
      </c>
      <c r="DY174" s="562">
        <f t="shared" si="137"/>
        <v>0</v>
      </c>
      <c r="DZ174" s="562">
        <f t="shared" si="138"/>
        <v>0</v>
      </c>
      <c r="EA174" s="562">
        <f t="shared" si="139"/>
        <v>0</v>
      </c>
      <c r="EB174" s="562">
        <f t="shared" si="140"/>
        <v>0</v>
      </c>
      <c r="EC174" s="562">
        <f t="shared" si="141"/>
        <v>0</v>
      </c>
      <c r="ED174" s="562">
        <f t="shared" si="142"/>
        <v>0</v>
      </c>
      <c r="EE174" s="562">
        <f t="shared" si="143"/>
        <v>0</v>
      </c>
      <c r="EF174" s="562">
        <f t="shared" si="144"/>
        <v>0</v>
      </c>
      <c r="EG174" s="562">
        <f t="shared" si="145"/>
        <v>0</v>
      </c>
      <c r="EH174" s="562">
        <f t="shared" si="146"/>
        <v>0</v>
      </c>
      <c r="EI174" s="562">
        <f t="shared" si="147"/>
        <v>0</v>
      </c>
      <c r="EJ174" s="562">
        <f t="shared" si="148"/>
        <v>0</v>
      </c>
      <c r="EK174" s="562">
        <f t="shared" si="149"/>
        <v>0</v>
      </c>
      <c r="EL174" s="562">
        <f t="shared" si="150"/>
        <v>0</v>
      </c>
    </row>
    <row r="175" spans="2:142" ht="9.9499999999999993" customHeight="1">
      <c r="B175" s="750">
        <f>'O3'!B175</f>
        <v>0</v>
      </c>
      <c r="C175" s="751"/>
      <c r="D175" s="751"/>
      <c r="E175" s="751"/>
      <c r="F175" s="751"/>
      <c r="G175" s="872">
        <f>'O3'!G175</f>
        <v>0</v>
      </c>
      <c r="H175" s="872"/>
      <c r="I175" s="872"/>
      <c r="J175" s="872"/>
      <c r="K175" s="872"/>
      <c r="L175" s="872"/>
      <c r="M175" s="872"/>
      <c r="N175" s="872"/>
      <c r="O175" s="872"/>
      <c r="P175" s="872"/>
      <c r="Q175" s="872"/>
      <c r="R175" s="872"/>
      <c r="S175" s="872"/>
      <c r="T175" s="872"/>
      <c r="U175" s="872"/>
      <c r="V175" s="872"/>
      <c r="W175" s="872"/>
      <c r="X175" s="872"/>
      <c r="Y175" s="872"/>
      <c r="Z175" s="872"/>
      <c r="AA175" s="872"/>
      <c r="AB175" s="872"/>
      <c r="AC175" s="755">
        <f>'O3'!AC175</f>
        <v>0</v>
      </c>
      <c r="AD175" s="755"/>
      <c r="AE175" s="755"/>
      <c r="AF175" s="755"/>
      <c r="AG175" s="755"/>
      <c r="AH175" s="895">
        <f>'O3'!AZ175</f>
        <v>0</v>
      </c>
      <c r="AI175" s="895"/>
      <c r="AJ175" s="895"/>
      <c r="AK175" s="895"/>
      <c r="AL175" s="895"/>
      <c r="AM175" s="895"/>
      <c r="AN175" s="782">
        <f t="shared" si="113"/>
        <v>0</v>
      </c>
      <c r="AO175" s="782"/>
      <c r="AP175" s="782"/>
      <c r="AQ175" s="782"/>
      <c r="AR175" s="782"/>
      <c r="AS175" s="782"/>
      <c r="AT175" s="782">
        <f t="shared" si="114"/>
        <v>0</v>
      </c>
      <c r="AU175" s="782"/>
      <c r="AV175" s="782"/>
      <c r="AW175" s="782"/>
      <c r="AX175" s="782"/>
      <c r="AY175" s="881"/>
      <c r="AZ175" s="13"/>
      <c r="BA175" s="492">
        <f t="shared" si="120"/>
        <v>0</v>
      </c>
      <c r="BB175" s="492">
        <f t="shared" si="121"/>
        <v>2</v>
      </c>
      <c r="BC175" s="492" t="str">
        <f t="shared" si="115"/>
        <v/>
      </c>
      <c r="BD175" s="492" t="str">
        <f t="shared" si="116"/>
        <v xml:space="preserve"> </v>
      </c>
      <c r="BE175" s="484"/>
      <c r="BF175" s="492">
        <f>ROUND(AN175*'O3'!BE175,2)</f>
        <v>0</v>
      </c>
      <c r="BG175" s="492">
        <f>ROUND(AT175*'O3'!BE175,2)</f>
        <v>0</v>
      </c>
      <c r="BH175" s="484">
        <f t="shared" si="117"/>
        <v>0</v>
      </c>
      <c r="BI175" s="484">
        <f>BM175-IF('O3'!BS175&lt;&gt;0,IF('O3'!BS175="C",BA175,0),ROUND(BA175*$BM$11,2))</f>
        <v>0</v>
      </c>
      <c r="BJ175" s="484">
        <f>BN175-IF('O3'!BS175="CF",BA175,0)</f>
        <v>0</v>
      </c>
      <c r="BK175" s="484">
        <f>BO175-IF('O3'!BS175="F",BA175,0)</f>
        <v>0</v>
      </c>
      <c r="BL175" s="484">
        <f t="shared" si="122"/>
        <v>0</v>
      </c>
      <c r="BM175" s="484">
        <f>IF('O3'!BS175&lt;&gt;0,IF('O3'!BS175="C",BG175,0),ROUND(BG175*$BM$11,2))</f>
        <v>0</v>
      </c>
      <c r="BN175" s="484">
        <f>IF('O3'!BS175="CF",BG175,0)</f>
        <v>0</v>
      </c>
      <c r="BO175" s="484">
        <f>IF('O3'!BS175="F",BG175,0)</f>
        <v>0</v>
      </c>
      <c r="BP175" s="571">
        <v>164</v>
      </c>
      <c r="BQ175" s="573"/>
      <c r="BR175" s="560">
        <v>0</v>
      </c>
      <c r="BS175" s="561">
        <f t="shared" si="118"/>
        <v>0</v>
      </c>
      <c r="BT175" s="561">
        <f t="shared" ref="BT175:DA182" si="164">BS175</f>
        <v>0</v>
      </c>
      <c r="BU175" s="561">
        <f t="shared" si="164"/>
        <v>0</v>
      </c>
      <c r="BV175" s="561">
        <f t="shared" si="164"/>
        <v>0</v>
      </c>
      <c r="BW175" s="561">
        <f t="shared" si="164"/>
        <v>0</v>
      </c>
      <c r="BX175" s="561">
        <f t="shared" si="164"/>
        <v>0</v>
      </c>
      <c r="BY175" s="561">
        <f t="shared" si="164"/>
        <v>0</v>
      </c>
      <c r="BZ175" s="561">
        <f t="shared" si="164"/>
        <v>0</v>
      </c>
      <c r="CA175" s="561">
        <f t="shared" si="164"/>
        <v>0</v>
      </c>
      <c r="CB175" s="561">
        <f t="shared" si="164"/>
        <v>0</v>
      </c>
      <c r="CC175" s="561">
        <f t="shared" si="164"/>
        <v>0</v>
      </c>
      <c r="CD175" s="561">
        <f t="shared" si="164"/>
        <v>0</v>
      </c>
      <c r="CE175" s="561">
        <f t="shared" si="164"/>
        <v>0</v>
      </c>
      <c r="CF175" s="561">
        <f t="shared" si="164"/>
        <v>0</v>
      </c>
      <c r="CG175" s="561">
        <f t="shared" si="164"/>
        <v>0</v>
      </c>
      <c r="CH175" s="561">
        <f t="shared" si="164"/>
        <v>0</v>
      </c>
      <c r="CI175" s="561">
        <f t="shared" si="164"/>
        <v>0</v>
      </c>
      <c r="CJ175" s="561">
        <f t="shared" si="164"/>
        <v>0</v>
      </c>
      <c r="CK175" s="561">
        <f t="shared" si="164"/>
        <v>0</v>
      </c>
      <c r="CL175" s="561">
        <f t="shared" si="164"/>
        <v>0</v>
      </c>
      <c r="CM175" s="561">
        <f t="shared" si="164"/>
        <v>0</v>
      </c>
      <c r="CN175" s="561">
        <f t="shared" si="164"/>
        <v>0</v>
      </c>
      <c r="CO175" s="561">
        <f t="shared" si="164"/>
        <v>0</v>
      </c>
      <c r="CP175" s="561">
        <f t="shared" si="164"/>
        <v>0</v>
      </c>
      <c r="CQ175" s="561">
        <f t="shared" si="164"/>
        <v>0</v>
      </c>
      <c r="CR175" s="561">
        <f t="shared" si="164"/>
        <v>0</v>
      </c>
      <c r="CS175" s="561">
        <f t="shared" si="164"/>
        <v>0</v>
      </c>
      <c r="CT175" s="561">
        <f t="shared" si="164"/>
        <v>0</v>
      </c>
      <c r="CU175" s="561">
        <f t="shared" si="164"/>
        <v>0</v>
      </c>
      <c r="CV175" s="561">
        <f t="shared" si="164"/>
        <v>0</v>
      </c>
      <c r="CW175" s="561">
        <f t="shared" si="164"/>
        <v>0</v>
      </c>
      <c r="CX175" s="561">
        <f t="shared" si="164"/>
        <v>0</v>
      </c>
      <c r="CY175" s="561">
        <f t="shared" si="164"/>
        <v>0</v>
      </c>
      <c r="CZ175" s="561">
        <f t="shared" si="164"/>
        <v>0</v>
      </c>
      <c r="DA175" s="561">
        <f t="shared" si="164"/>
        <v>0</v>
      </c>
      <c r="DC175" s="562">
        <f t="shared" si="124"/>
        <v>0</v>
      </c>
      <c r="DD175" s="562">
        <f t="shared" si="151"/>
        <v>0</v>
      </c>
      <c r="DE175" s="562">
        <f t="shared" si="152"/>
        <v>0</v>
      </c>
      <c r="DF175" s="562">
        <f t="shared" si="153"/>
        <v>0</v>
      </c>
      <c r="DG175" s="562">
        <f t="shared" si="154"/>
        <v>0</v>
      </c>
      <c r="DH175" s="562">
        <f t="shared" si="155"/>
        <v>0</v>
      </c>
      <c r="DI175" s="562">
        <f t="shared" si="156"/>
        <v>0</v>
      </c>
      <c r="DJ175" s="562">
        <f t="shared" si="157"/>
        <v>0</v>
      </c>
      <c r="DK175" s="562">
        <f t="shared" si="158"/>
        <v>0</v>
      </c>
      <c r="DL175" s="562">
        <f t="shared" si="159"/>
        <v>0</v>
      </c>
      <c r="DM175" s="562">
        <f t="shared" si="160"/>
        <v>0</v>
      </c>
      <c r="DN175" s="562">
        <f t="shared" si="126"/>
        <v>0</v>
      </c>
      <c r="DO175" s="562">
        <f t="shared" si="127"/>
        <v>0</v>
      </c>
      <c r="DP175" s="562">
        <f t="shared" si="128"/>
        <v>0</v>
      </c>
      <c r="DQ175" s="562">
        <f t="shared" si="129"/>
        <v>0</v>
      </c>
      <c r="DR175" s="562">
        <f t="shared" si="130"/>
        <v>0</v>
      </c>
      <c r="DS175" s="562">
        <f t="shared" si="131"/>
        <v>0</v>
      </c>
      <c r="DT175" s="562">
        <f t="shared" si="132"/>
        <v>0</v>
      </c>
      <c r="DU175" s="562">
        <f t="shared" si="133"/>
        <v>0</v>
      </c>
      <c r="DV175" s="562">
        <f t="shared" si="134"/>
        <v>0</v>
      </c>
      <c r="DW175" s="562">
        <f t="shared" si="135"/>
        <v>0</v>
      </c>
      <c r="DX175" s="562">
        <f t="shared" si="136"/>
        <v>0</v>
      </c>
      <c r="DY175" s="562">
        <f t="shared" si="137"/>
        <v>0</v>
      </c>
      <c r="DZ175" s="562">
        <f t="shared" si="138"/>
        <v>0</v>
      </c>
      <c r="EA175" s="562">
        <f t="shared" si="139"/>
        <v>0</v>
      </c>
      <c r="EB175" s="562">
        <f t="shared" si="140"/>
        <v>0</v>
      </c>
      <c r="EC175" s="562">
        <f t="shared" si="141"/>
        <v>0</v>
      </c>
      <c r="ED175" s="562">
        <f t="shared" si="142"/>
        <v>0</v>
      </c>
      <c r="EE175" s="562">
        <f t="shared" si="143"/>
        <v>0</v>
      </c>
      <c r="EF175" s="562">
        <f t="shared" si="144"/>
        <v>0</v>
      </c>
      <c r="EG175" s="562">
        <f t="shared" si="145"/>
        <v>0</v>
      </c>
      <c r="EH175" s="562">
        <f t="shared" si="146"/>
        <v>0</v>
      </c>
      <c r="EI175" s="562">
        <f t="shared" si="147"/>
        <v>0</v>
      </c>
      <c r="EJ175" s="562">
        <f t="shared" si="148"/>
        <v>0</v>
      </c>
      <c r="EK175" s="562">
        <f t="shared" si="149"/>
        <v>0</v>
      </c>
      <c r="EL175" s="562">
        <f t="shared" si="150"/>
        <v>0</v>
      </c>
    </row>
    <row r="176" spans="2:142" ht="9.9499999999999993" customHeight="1">
      <c r="B176" s="750">
        <f>'O3'!B176</f>
        <v>0</v>
      </c>
      <c r="C176" s="751"/>
      <c r="D176" s="751"/>
      <c r="E176" s="751"/>
      <c r="F176" s="751"/>
      <c r="G176" s="872">
        <f>'O3'!G176</f>
        <v>0</v>
      </c>
      <c r="H176" s="872"/>
      <c r="I176" s="872"/>
      <c r="J176" s="872"/>
      <c r="K176" s="872"/>
      <c r="L176" s="872"/>
      <c r="M176" s="872"/>
      <c r="N176" s="872"/>
      <c r="O176" s="872"/>
      <c r="P176" s="872"/>
      <c r="Q176" s="872"/>
      <c r="R176" s="872"/>
      <c r="S176" s="872"/>
      <c r="T176" s="872"/>
      <c r="U176" s="872"/>
      <c r="V176" s="872"/>
      <c r="W176" s="872"/>
      <c r="X176" s="872"/>
      <c r="Y176" s="872"/>
      <c r="Z176" s="872"/>
      <c r="AA176" s="872"/>
      <c r="AB176" s="872"/>
      <c r="AC176" s="755">
        <f>'O3'!AC176</f>
        <v>0</v>
      </c>
      <c r="AD176" s="755"/>
      <c r="AE176" s="755"/>
      <c r="AF176" s="755"/>
      <c r="AG176" s="755"/>
      <c r="AH176" s="895">
        <f>'O3'!AZ176</f>
        <v>0</v>
      </c>
      <c r="AI176" s="895"/>
      <c r="AJ176" s="895"/>
      <c r="AK176" s="895"/>
      <c r="AL176" s="895"/>
      <c r="AM176" s="895"/>
      <c r="AN176" s="782">
        <f t="shared" si="113"/>
        <v>0</v>
      </c>
      <c r="AO176" s="782"/>
      <c r="AP176" s="782"/>
      <c r="AQ176" s="782"/>
      <c r="AR176" s="782"/>
      <c r="AS176" s="782"/>
      <c r="AT176" s="782">
        <f t="shared" si="114"/>
        <v>0</v>
      </c>
      <c r="AU176" s="782"/>
      <c r="AV176" s="782"/>
      <c r="AW176" s="782"/>
      <c r="AX176" s="782"/>
      <c r="AY176" s="881"/>
      <c r="AZ176" s="13"/>
      <c r="BA176" s="492">
        <f t="shared" si="120"/>
        <v>0</v>
      </c>
      <c r="BB176" s="492">
        <f t="shared" si="121"/>
        <v>2</v>
      </c>
      <c r="BC176" s="492" t="str">
        <f t="shared" si="115"/>
        <v/>
      </c>
      <c r="BD176" s="492" t="str">
        <f t="shared" si="116"/>
        <v xml:space="preserve"> </v>
      </c>
      <c r="BE176" s="484"/>
      <c r="BF176" s="492">
        <f>ROUND(AN176*'O3'!BE176,2)</f>
        <v>0</v>
      </c>
      <c r="BG176" s="492">
        <f>ROUND(AT176*'O3'!BE176,2)</f>
        <v>0</v>
      </c>
      <c r="BH176" s="484">
        <f t="shared" si="117"/>
        <v>0</v>
      </c>
      <c r="BI176" s="484">
        <f>BM176-IF('O3'!BS176&lt;&gt;0,IF('O3'!BS176="C",BA176,0),ROUND(BA176*$BM$11,2))</f>
        <v>0</v>
      </c>
      <c r="BJ176" s="484">
        <f>BN176-IF('O3'!BS176="CF",BA176,0)</f>
        <v>0</v>
      </c>
      <c r="BK176" s="484">
        <f>BO176-IF('O3'!BS176="F",BA176,0)</f>
        <v>0</v>
      </c>
      <c r="BL176" s="484">
        <f t="shared" si="122"/>
        <v>0</v>
      </c>
      <c r="BM176" s="484">
        <f>IF('O3'!BS176&lt;&gt;0,IF('O3'!BS176="C",BG176,0),ROUND(BG176*$BM$11,2))</f>
        <v>0</v>
      </c>
      <c r="BN176" s="484">
        <f>IF('O3'!BS176="CF",BG176,0)</f>
        <v>0</v>
      </c>
      <c r="BO176" s="484">
        <f>IF('O3'!BS176="F",BG176,0)</f>
        <v>0</v>
      </c>
      <c r="BP176" s="572">
        <v>165</v>
      </c>
      <c r="BQ176" s="573"/>
      <c r="BR176" s="560">
        <v>0</v>
      </c>
      <c r="BS176" s="561">
        <f t="shared" si="118"/>
        <v>0</v>
      </c>
      <c r="BT176" s="561">
        <f t="shared" si="164"/>
        <v>0</v>
      </c>
      <c r="BU176" s="561">
        <f t="shared" si="164"/>
        <v>0</v>
      </c>
      <c r="BV176" s="561">
        <f t="shared" si="164"/>
        <v>0</v>
      </c>
      <c r="BW176" s="561">
        <f t="shared" si="164"/>
        <v>0</v>
      </c>
      <c r="BX176" s="561">
        <f t="shared" si="164"/>
        <v>0</v>
      </c>
      <c r="BY176" s="561">
        <f t="shared" si="164"/>
        <v>0</v>
      </c>
      <c r="BZ176" s="561">
        <f t="shared" si="164"/>
        <v>0</v>
      </c>
      <c r="CA176" s="561">
        <f t="shared" si="164"/>
        <v>0</v>
      </c>
      <c r="CB176" s="561">
        <f t="shared" si="164"/>
        <v>0</v>
      </c>
      <c r="CC176" s="561">
        <f t="shared" si="164"/>
        <v>0</v>
      </c>
      <c r="CD176" s="561">
        <f t="shared" si="164"/>
        <v>0</v>
      </c>
      <c r="CE176" s="561">
        <f t="shared" si="164"/>
        <v>0</v>
      </c>
      <c r="CF176" s="561">
        <f t="shared" si="164"/>
        <v>0</v>
      </c>
      <c r="CG176" s="561">
        <f t="shared" si="164"/>
        <v>0</v>
      </c>
      <c r="CH176" s="561">
        <f t="shared" si="164"/>
        <v>0</v>
      </c>
      <c r="CI176" s="561">
        <f t="shared" si="164"/>
        <v>0</v>
      </c>
      <c r="CJ176" s="561">
        <f t="shared" si="164"/>
        <v>0</v>
      </c>
      <c r="CK176" s="561">
        <f t="shared" si="164"/>
        <v>0</v>
      </c>
      <c r="CL176" s="561">
        <f t="shared" si="164"/>
        <v>0</v>
      </c>
      <c r="CM176" s="561">
        <f t="shared" si="164"/>
        <v>0</v>
      </c>
      <c r="CN176" s="561">
        <f t="shared" si="164"/>
        <v>0</v>
      </c>
      <c r="CO176" s="561">
        <f t="shared" si="164"/>
        <v>0</v>
      </c>
      <c r="CP176" s="561">
        <f t="shared" si="164"/>
        <v>0</v>
      </c>
      <c r="CQ176" s="561">
        <f t="shared" si="164"/>
        <v>0</v>
      </c>
      <c r="CR176" s="561">
        <f t="shared" si="164"/>
        <v>0</v>
      </c>
      <c r="CS176" s="561">
        <f t="shared" si="164"/>
        <v>0</v>
      </c>
      <c r="CT176" s="561">
        <f t="shared" si="164"/>
        <v>0</v>
      </c>
      <c r="CU176" s="561">
        <f t="shared" si="164"/>
        <v>0</v>
      </c>
      <c r="CV176" s="561">
        <f t="shared" si="164"/>
        <v>0</v>
      </c>
      <c r="CW176" s="561">
        <f t="shared" si="164"/>
        <v>0</v>
      </c>
      <c r="CX176" s="561">
        <f t="shared" si="164"/>
        <v>0</v>
      </c>
      <c r="CY176" s="561">
        <f t="shared" si="164"/>
        <v>0</v>
      </c>
      <c r="CZ176" s="561">
        <f t="shared" si="164"/>
        <v>0</v>
      </c>
      <c r="DA176" s="561">
        <f t="shared" si="164"/>
        <v>0</v>
      </c>
      <c r="DC176" s="562">
        <f t="shared" si="124"/>
        <v>0</v>
      </c>
      <c r="DD176" s="562">
        <f t="shared" si="151"/>
        <v>0</v>
      </c>
      <c r="DE176" s="562">
        <f t="shared" si="152"/>
        <v>0</v>
      </c>
      <c r="DF176" s="562">
        <f t="shared" si="153"/>
        <v>0</v>
      </c>
      <c r="DG176" s="562">
        <f t="shared" si="154"/>
        <v>0</v>
      </c>
      <c r="DH176" s="562">
        <f t="shared" si="155"/>
        <v>0</v>
      </c>
      <c r="DI176" s="562">
        <f t="shared" si="156"/>
        <v>0</v>
      </c>
      <c r="DJ176" s="562">
        <f t="shared" si="157"/>
        <v>0</v>
      </c>
      <c r="DK176" s="562">
        <f t="shared" si="158"/>
        <v>0</v>
      </c>
      <c r="DL176" s="562">
        <f t="shared" si="159"/>
        <v>0</v>
      </c>
      <c r="DM176" s="562">
        <f t="shared" si="160"/>
        <v>0</v>
      </c>
      <c r="DN176" s="562">
        <f t="shared" si="126"/>
        <v>0</v>
      </c>
      <c r="DO176" s="562">
        <f t="shared" si="127"/>
        <v>0</v>
      </c>
      <c r="DP176" s="562">
        <f t="shared" si="128"/>
        <v>0</v>
      </c>
      <c r="DQ176" s="562">
        <f t="shared" si="129"/>
        <v>0</v>
      </c>
      <c r="DR176" s="562">
        <f t="shared" si="130"/>
        <v>0</v>
      </c>
      <c r="DS176" s="562">
        <f t="shared" si="131"/>
        <v>0</v>
      </c>
      <c r="DT176" s="562">
        <f t="shared" si="132"/>
        <v>0</v>
      </c>
      <c r="DU176" s="562">
        <f t="shared" si="133"/>
        <v>0</v>
      </c>
      <c r="DV176" s="562">
        <f t="shared" si="134"/>
        <v>0</v>
      </c>
      <c r="DW176" s="562">
        <f t="shared" si="135"/>
        <v>0</v>
      </c>
      <c r="DX176" s="562">
        <f t="shared" si="136"/>
        <v>0</v>
      </c>
      <c r="DY176" s="562">
        <f t="shared" si="137"/>
        <v>0</v>
      </c>
      <c r="DZ176" s="562">
        <f t="shared" si="138"/>
        <v>0</v>
      </c>
      <c r="EA176" s="562">
        <f t="shared" si="139"/>
        <v>0</v>
      </c>
      <c r="EB176" s="562">
        <f t="shared" si="140"/>
        <v>0</v>
      </c>
      <c r="EC176" s="562">
        <f t="shared" si="141"/>
        <v>0</v>
      </c>
      <c r="ED176" s="562">
        <f t="shared" si="142"/>
        <v>0</v>
      </c>
      <c r="EE176" s="562">
        <f t="shared" si="143"/>
        <v>0</v>
      </c>
      <c r="EF176" s="562">
        <f t="shared" si="144"/>
        <v>0</v>
      </c>
      <c r="EG176" s="562">
        <f t="shared" si="145"/>
        <v>0</v>
      </c>
      <c r="EH176" s="562">
        <f t="shared" si="146"/>
        <v>0</v>
      </c>
      <c r="EI176" s="562">
        <f t="shared" si="147"/>
        <v>0</v>
      </c>
      <c r="EJ176" s="562">
        <f t="shared" si="148"/>
        <v>0</v>
      </c>
      <c r="EK176" s="562">
        <f t="shared" si="149"/>
        <v>0</v>
      </c>
      <c r="EL176" s="562">
        <f t="shared" si="150"/>
        <v>0</v>
      </c>
    </row>
    <row r="177" spans="2:142" ht="9.9499999999999993" customHeight="1">
      <c r="B177" s="750">
        <f>'O3'!B177</f>
        <v>0</v>
      </c>
      <c r="C177" s="751"/>
      <c r="D177" s="751"/>
      <c r="E177" s="751"/>
      <c r="F177" s="751"/>
      <c r="G177" s="872">
        <f>'O3'!G177</f>
        <v>0</v>
      </c>
      <c r="H177" s="872"/>
      <c r="I177" s="872"/>
      <c r="J177" s="872"/>
      <c r="K177" s="872"/>
      <c r="L177" s="872"/>
      <c r="M177" s="872"/>
      <c r="N177" s="872"/>
      <c r="O177" s="872"/>
      <c r="P177" s="872"/>
      <c r="Q177" s="872"/>
      <c r="R177" s="872"/>
      <c r="S177" s="872"/>
      <c r="T177" s="872"/>
      <c r="U177" s="872"/>
      <c r="V177" s="872"/>
      <c r="W177" s="872"/>
      <c r="X177" s="872"/>
      <c r="Y177" s="872"/>
      <c r="Z177" s="872"/>
      <c r="AA177" s="872"/>
      <c r="AB177" s="872"/>
      <c r="AC177" s="755">
        <f>'O3'!AC177</f>
        <v>0</v>
      </c>
      <c r="AD177" s="755"/>
      <c r="AE177" s="755"/>
      <c r="AF177" s="755"/>
      <c r="AG177" s="755"/>
      <c r="AH177" s="895">
        <f>'O3'!AZ177</f>
        <v>0</v>
      </c>
      <c r="AI177" s="895"/>
      <c r="AJ177" s="895"/>
      <c r="AK177" s="895"/>
      <c r="AL177" s="895"/>
      <c r="AM177" s="895"/>
      <c r="AN177" s="782">
        <f t="shared" si="113"/>
        <v>0</v>
      </c>
      <c r="AO177" s="782"/>
      <c r="AP177" s="782"/>
      <c r="AQ177" s="782"/>
      <c r="AR177" s="782"/>
      <c r="AS177" s="782"/>
      <c r="AT177" s="782">
        <f t="shared" si="114"/>
        <v>0</v>
      </c>
      <c r="AU177" s="782"/>
      <c r="AV177" s="782"/>
      <c r="AW177" s="782"/>
      <c r="AX177" s="782"/>
      <c r="AY177" s="881"/>
      <c r="AZ177" s="13"/>
      <c r="BA177" s="492">
        <f t="shared" si="120"/>
        <v>0</v>
      </c>
      <c r="BB177" s="492">
        <f t="shared" si="121"/>
        <v>2</v>
      </c>
      <c r="BC177" s="492" t="str">
        <f t="shared" si="115"/>
        <v/>
      </c>
      <c r="BD177" s="492" t="str">
        <f t="shared" si="116"/>
        <v xml:space="preserve"> </v>
      </c>
      <c r="BE177" s="484"/>
      <c r="BF177" s="492">
        <f>ROUND(AN177*'O3'!BE177,2)</f>
        <v>0</v>
      </c>
      <c r="BG177" s="492">
        <f>ROUND(AT177*'O3'!BE177,2)</f>
        <v>0</v>
      </c>
      <c r="BH177" s="484">
        <f t="shared" si="117"/>
        <v>0</v>
      </c>
      <c r="BI177" s="484">
        <f>BM177-IF('O3'!BS177&lt;&gt;0,IF('O3'!BS177="C",BA177,0),ROUND(BA177*$BM$11,2))</f>
        <v>0</v>
      </c>
      <c r="BJ177" s="484">
        <f>BN177-IF('O3'!BS177="CF",BA177,0)</f>
        <v>0</v>
      </c>
      <c r="BK177" s="484">
        <f>BO177-IF('O3'!BS177="F",BA177,0)</f>
        <v>0</v>
      </c>
      <c r="BL177" s="484">
        <f t="shared" si="122"/>
        <v>0</v>
      </c>
      <c r="BM177" s="484">
        <f>IF('O3'!BS177&lt;&gt;0,IF('O3'!BS177="C",BG177,0),ROUND(BG177*$BM$11,2))</f>
        <v>0</v>
      </c>
      <c r="BN177" s="484">
        <f>IF('O3'!BS177="CF",BG177,0)</f>
        <v>0</v>
      </c>
      <c r="BO177" s="484">
        <f>IF('O3'!BS177="F",BG177,0)</f>
        <v>0</v>
      </c>
      <c r="BP177" s="571">
        <v>166</v>
      </c>
      <c r="BQ177" s="573"/>
      <c r="BR177" s="560">
        <v>0</v>
      </c>
      <c r="BS177" s="561">
        <f t="shared" si="118"/>
        <v>0</v>
      </c>
      <c r="BT177" s="561">
        <f t="shared" si="164"/>
        <v>0</v>
      </c>
      <c r="BU177" s="561">
        <f t="shared" si="164"/>
        <v>0</v>
      </c>
      <c r="BV177" s="561">
        <f t="shared" si="164"/>
        <v>0</v>
      </c>
      <c r="BW177" s="561">
        <f t="shared" si="164"/>
        <v>0</v>
      </c>
      <c r="BX177" s="561">
        <f t="shared" si="164"/>
        <v>0</v>
      </c>
      <c r="BY177" s="561">
        <f t="shared" si="164"/>
        <v>0</v>
      </c>
      <c r="BZ177" s="561">
        <f t="shared" si="164"/>
        <v>0</v>
      </c>
      <c r="CA177" s="561">
        <f t="shared" si="164"/>
        <v>0</v>
      </c>
      <c r="CB177" s="561">
        <f t="shared" si="164"/>
        <v>0</v>
      </c>
      <c r="CC177" s="561">
        <f t="shared" si="164"/>
        <v>0</v>
      </c>
      <c r="CD177" s="561">
        <f t="shared" si="164"/>
        <v>0</v>
      </c>
      <c r="CE177" s="561">
        <f t="shared" si="164"/>
        <v>0</v>
      </c>
      <c r="CF177" s="561">
        <f t="shared" si="164"/>
        <v>0</v>
      </c>
      <c r="CG177" s="561">
        <f t="shared" si="164"/>
        <v>0</v>
      </c>
      <c r="CH177" s="561">
        <f t="shared" si="164"/>
        <v>0</v>
      </c>
      <c r="CI177" s="561">
        <f t="shared" si="164"/>
        <v>0</v>
      </c>
      <c r="CJ177" s="561">
        <f t="shared" si="164"/>
        <v>0</v>
      </c>
      <c r="CK177" s="561">
        <f t="shared" si="164"/>
        <v>0</v>
      </c>
      <c r="CL177" s="561">
        <f t="shared" si="164"/>
        <v>0</v>
      </c>
      <c r="CM177" s="561">
        <f t="shared" si="164"/>
        <v>0</v>
      </c>
      <c r="CN177" s="561">
        <f t="shared" si="164"/>
        <v>0</v>
      </c>
      <c r="CO177" s="561">
        <f t="shared" si="164"/>
        <v>0</v>
      </c>
      <c r="CP177" s="561">
        <f t="shared" si="164"/>
        <v>0</v>
      </c>
      <c r="CQ177" s="561">
        <f t="shared" si="164"/>
        <v>0</v>
      </c>
      <c r="CR177" s="561">
        <f t="shared" si="164"/>
        <v>0</v>
      </c>
      <c r="CS177" s="561">
        <f t="shared" si="164"/>
        <v>0</v>
      </c>
      <c r="CT177" s="561">
        <f t="shared" si="164"/>
        <v>0</v>
      </c>
      <c r="CU177" s="561">
        <f t="shared" si="164"/>
        <v>0</v>
      </c>
      <c r="CV177" s="561">
        <f t="shared" si="164"/>
        <v>0</v>
      </c>
      <c r="CW177" s="561">
        <f t="shared" si="164"/>
        <v>0</v>
      </c>
      <c r="CX177" s="561">
        <f t="shared" si="164"/>
        <v>0</v>
      </c>
      <c r="CY177" s="561">
        <f t="shared" si="164"/>
        <v>0</v>
      </c>
      <c r="CZ177" s="561">
        <f t="shared" si="164"/>
        <v>0</v>
      </c>
      <c r="DA177" s="561">
        <f t="shared" si="164"/>
        <v>0</v>
      </c>
      <c r="DC177" s="562">
        <f t="shared" si="124"/>
        <v>0</v>
      </c>
      <c r="DD177" s="562">
        <f t="shared" si="151"/>
        <v>0</v>
      </c>
      <c r="DE177" s="562">
        <f t="shared" si="152"/>
        <v>0</v>
      </c>
      <c r="DF177" s="562">
        <f t="shared" si="153"/>
        <v>0</v>
      </c>
      <c r="DG177" s="562">
        <f t="shared" si="154"/>
        <v>0</v>
      </c>
      <c r="DH177" s="562">
        <f t="shared" si="155"/>
        <v>0</v>
      </c>
      <c r="DI177" s="562">
        <f t="shared" si="156"/>
        <v>0</v>
      </c>
      <c r="DJ177" s="562">
        <f t="shared" si="157"/>
        <v>0</v>
      </c>
      <c r="DK177" s="562">
        <f t="shared" si="158"/>
        <v>0</v>
      </c>
      <c r="DL177" s="562">
        <f t="shared" si="159"/>
        <v>0</v>
      </c>
      <c r="DM177" s="562">
        <f t="shared" si="160"/>
        <v>0</v>
      </c>
      <c r="DN177" s="562">
        <f t="shared" si="126"/>
        <v>0</v>
      </c>
      <c r="DO177" s="562">
        <f t="shared" si="127"/>
        <v>0</v>
      </c>
      <c r="DP177" s="562">
        <f t="shared" si="128"/>
        <v>0</v>
      </c>
      <c r="DQ177" s="562">
        <f t="shared" si="129"/>
        <v>0</v>
      </c>
      <c r="DR177" s="562">
        <f t="shared" si="130"/>
        <v>0</v>
      </c>
      <c r="DS177" s="562">
        <f t="shared" si="131"/>
        <v>0</v>
      </c>
      <c r="DT177" s="562">
        <f t="shared" si="132"/>
        <v>0</v>
      </c>
      <c r="DU177" s="562">
        <f t="shared" si="133"/>
        <v>0</v>
      </c>
      <c r="DV177" s="562">
        <f t="shared" si="134"/>
        <v>0</v>
      </c>
      <c r="DW177" s="562">
        <f t="shared" si="135"/>
        <v>0</v>
      </c>
      <c r="DX177" s="562">
        <f t="shared" si="136"/>
        <v>0</v>
      </c>
      <c r="DY177" s="562">
        <f t="shared" si="137"/>
        <v>0</v>
      </c>
      <c r="DZ177" s="562">
        <f t="shared" si="138"/>
        <v>0</v>
      </c>
      <c r="EA177" s="562">
        <f t="shared" si="139"/>
        <v>0</v>
      </c>
      <c r="EB177" s="562">
        <f t="shared" si="140"/>
        <v>0</v>
      </c>
      <c r="EC177" s="562">
        <f t="shared" si="141"/>
        <v>0</v>
      </c>
      <c r="ED177" s="562">
        <f t="shared" si="142"/>
        <v>0</v>
      </c>
      <c r="EE177" s="562">
        <f t="shared" si="143"/>
        <v>0</v>
      </c>
      <c r="EF177" s="562">
        <f t="shared" si="144"/>
        <v>0</v>
      </c>
      <c r="EG177" s="562">
        <f t="shared" si="145"/>
        <v>0</v>
      </c>
      <c r="EH177" s="562">
        <f t="shared" si="146"/>
        <v>0</v>
      </c>
      <c r="EI177" s="562">
        <f t="shared" si="147"/>
        <v>0</v>
      </c>
      <c r="EJ177" s="562">
        <f t="shared" si="148"/>
        <v>0</v>
      </c>
      <c r="EK177" s="562">
        <f t="shared" si="149"/>
        <v>0</v>
      </c>
      <c r="EL177" s="562">
        <f t="shared" si="150"/>
        <v>0</v>
      </c>
    </row>
    <row r="178" spans="2:142" ht="9.9499999999999993" customHeight="1">
      <c r="B178" s="750">
        <f>'O3'!B178</f>
        <v>0</v>
      </c>
      <c r="C178" s="751"/>
      <c r="D178" s="751"/>
      <c r="E178" s="751"/>
      <c r="F178" s="751"/>
      <c r="G178" s="872">
        <f>'O3'!G178</f>
        <v>0</v>
      </c>
      <c r="H178" s="872"/>
      <c r="I178" s="872"/>
      <c r="J178" s="872"/>
      <c r="K178" s="872"/>
      <c r="L178" s="872"/>
      <c r="M178" s="872"/>
      <c r="N178" s="872"/>
      <c r="O178" s="872"/>
      <c r="P178" s="872"/>
      <c r="Q178" s="872"/>
      <c r="R178" s="872"/>
      <c r="S178" s="872"/>
      <c r="T178" s="872"/>
      <c r="U178" s="872"/>
      <c r="V178" s="872"/>
      <c r="W178" s="872"/>
      <c r="X178" s="872"/>
      <c r="Y178" s="872"/>
      <c r="Z178" s="872"/>
      <c r="AA178" s="872"/>
      <c r="AB178" s="872"/>
      <c r="AC178" s="755">
        <f>'O3'!AC178</f>
        <v>0</v>
      </c>
      <c r="AD178" s="755"/>
      <c r="AE178" s="755"/>
      <c r="AF178" s="755"/>
      <c r="AG178" s="755"/>
      <c r="AH178" s="895">
        <f>'O3'!AZ178</f>
        <v>0</v>
      </c>
      <c r="AI178" s="895"/>
      <c r="AJ178" s="895"/>
      <c r="AK178" s="895"/>
      <c r="AL178" s="895"/>
      <c r="AM178" s="895"/>
      <c r="AN178" s="782">
        <f t="shared" si="113"/>
        <v>0</v>
      </c>
      <c r="AO178" s="782"/>
      <c r="AP178" s="782"/>
      <c r="AQ178" s="782"/>
      <c r="AR178" s="782"/>
      <c r="AS178" s="782"/>
      <c r="AT178" s="782">
        <f t="shared" si="114"/>
        <v>0</v>
      </c>
      <c r="AU178" s="782"/>
      <c r="AV178" s="782"/>
      <c r="AW178" s="782"/>
      <c r="AX178" s="782"/>
      <c r="AY178" s="881"/>
      <c r="AZ178" s="13"/>
      <c r="BA178" s="492">
        <f t="shared" si="120"/>
        <v>0</v>
      </c>
      <c r="BB178" s="492">
        <f t="shared" si="121"/>
        <v>2</v>
      </c>
      <c r="BC178" s="492" t="str">
        <f t="shared" si="115"/>
        <v/>
      </c>
      <c r="BD178" s="492" t="str">
        <f t="shared" si="116"/>
        <v xml:space="preserve"> </v>
      </c>
      <c r="BE178" s="484"/>
      <c r="BF178" s="492">
        <f>ROUND(AN178*'O3'!BE178,2)</f>
        <v>0</v>
      </c>
      <c r="BG178" s="492">
        <f>ROUND(AT178*'O3'!BE178,2)</f>
        <v>0</v>
      </c>
      <c r="BH178" s="484">
        <f t="shared" si="117"/>
        <v>0</v>
      </c>
      <c r="BI178" s="484">
        <f>BM178-IF('O3'!BS178&lt;&gt;0,IF('O3'!BS178="C",BA178,0),ROUND(BA178*$BM$11,2))</f>
        <v>0</v>
      </c>
      <c r="BJ178" s="484">
        <f>BN178-IF('O3'!BS178="CF",BA178,0)</f>
        <v>0</v>
      </c>
      <c r="BK178" s="484">
        <f>BO178-IF('O3'!BS178="F",BA178,0)</f>
        <v>0</v>
      </c>
      <c r="BL178" s="484">
        <f t="shared" si="122"/>
        <v>0</v>
      </c>
      <c r="BM178" s="484">
        <f>IF('O3'!BS178&lt;&gt;0,IF('O3'!BS178="C",BG178,0),ROUND(BG178*$BM$11,2))</f>
        <v>0</v>
      </c>
      <c r="BN178" s="484">
        <f>IF('O3'!BS178="CF",BG178,0)</f>
        <v>0</v>
      </c>
      <c r="BO178" s="484">
        <f>IF('O3'!BS178="F",BG178,0)</f>
        <v>0</v>
      </c>
      <c r="BP178" s="572">
        <v>167</v>
      </c>
      <c r="BQ178" s="573"/>
      <c r="BR178" s="560">
        <v>0</v>
      </c>
      <c r="BS178" s="561">
        <f t="shared" si="118"/>
        <v>0</v>
      </c>
      <c r="BT178" s="561">
        <f t="shared" si="164"/>
        <v>0</v>
      </c>
      <c r="BU178" s="561">
        <f t="shared" si="164"/>
        <v>0</v>
      </c>
      <c r="BV178" s="561">
        <f t="shared" si="164"/>
        <v>0</v>
      </c>
      <c r="BW178" s="561">
        <f t="shared" si="164"/>
        <v>0</v>
      </c>
      <c r="BX178" s="561">
        <f t="shared" si="164"/>
        <v>0</v>
      </c>
      <c r="BY178" s="561">
        <f t="shared" si="164"/>
        <v>0</v>
      </c>
      <c r="BZ178" s="561">
        <f t="shared" si="164"/>
        <v>0</v>
      </c>
      <c r="CA178" s="561">
        <f t="shared" si="164"/>
        <v>0</v>
      </c>
      <c r="CB178" s="561">
        <f t="shared" si="164"/>
        <v>0</v>
      </c>
      <c r="CC178" s="561">
        <f t="shared" si="164"/>
        <v>0</v>
      </c>
      <c r="CD178" s="561">
        <f t="shared" si="164"/>
        <v>0</v>
      </c>
      <c r="CE178" s="561">
        <f t="shared" si="164"/>
        <v>0</v>
      </c>
      <c r="CF178" s="561">
        <f t="shared" si="164"/>
        <v>0</v>
      </c>
      <c r="CG178" s="561">
        <f t="shared" si="164"/>
        <v>0</v>
      </c>
      <c r="CH178" s="561">
        <f t="shared" si="164"/>
        <v>0</v>
      </c>
      <c r="CI178" s="561">
        <f t="shared" si="164"/>
        <v>0</v>
      </c>
      <c r="CJ178" s="561">
        <f t="shared" si="164"/>
        <v>0</v>
      </c>
      <c r="CK178" s="561">
        <f t="shared" si="164"/>
        <v>0</v>
      </c>
      <c r="CL178" s="561">
        <f t="shared" si="164"/>
        <v>0</v>
      </c>
      <c r="CM178" s="561">
        <f t="shared" si="164"/>
        <v>0</v>
      </c>
      <c r="CN178" s="561">
        <f t="shared" si="164"/>
        <v>0</v>
      </c>
      <c r="CO178" s="561">
        <f t="shared" si="164"/>
        <v>0</v>
      </c>
      <c r="CP178" s="561">
        <f t="shared" si="164"/>
        <v>0</v>
      </c>
      <c r="CQ178" s="561">
        <f t="shared" si="164"/>
        <v>0</v>
      </c>
      <c r="CR178" s="561">
        <f t="shared" si="164"/>
        <v>0</v>
      </c>
      <c r="CS178" s="561">
        <f t="shared" si="164"/>
        <v>0</v>
      </c>
      <c r="CT178" s="561">
        <f t="shared" si="164"/>
        <v>0</v>
      </c>
      <c r="CU178" s="561">
        <f t="shared" si="164"/>
        <v>0</v>
      </c>
      <c r="CV178" s="561">
        <f t="shared" si="164"/>
        <v>0</v>
      </c>
      <c r="CW178" s="561">
        <f t="shared" si="164"/>
        <v>0</v>
      </c>
      <c r="CX178" s="561">
        <f t="shared" si="164"/>
        <v>0</v>
      </c>
      <c r="CY178" s="561">
        <f t="shared" si="164"/>
        <v>0</v>
      </c>
      <c r="CZ178" s="561">
        <f t="shared" si="164"/>
        <v>0</v>
      </c>
      <c r="DA178" s="561">
        <f t="shared" si="164"/>
        <v>0</v>
      </c>
      <c r="DC178" s="562">
        <f t="shared" si="124"/>
        <v>0</v>
      </c>
      <c r="DD178" s="562">
        <f t="shared" si="151"/>
        <v>0</v>
      </c>
      <c r="DE178" s="562">
        <f t="shared" si="152"/>
        <v>0</v>
      </c>
      <c r="DF178" s="562">
        <f t="shared" si="153"/>
        <v>0</v>
      </c>
      <c r="DG178" s="562">
        <f t="shared" si="154"/>
        <v>0</v>
      </c>
      <c r="DH178" s="562">
        <f t="shared" si="155"/>
        <v>0</v>
      </c>
      <c r="DI178" s="562">
        <f t="shared" si="156"/>
        <v>0</v>
      </c>
      <c r="DJ178" s="562">
        <f t="shared" si="157"/>
        <v>0</v>
      </c>
      <c r="DK178" s="562">
        <f t="shared" si="158"/>
        <v>0</v>
      </c>
      <c r="DL178" s="562">
        <f t="shared" si="159"/>
        <v>0</v>
      </c>
      <c r="DM178" s="562">
        <f t="shared" si="160"/>
        <v>0</v>
      </c>
      <c r="DN178" s="562">
        <f t="shared" si="126"/>
        <v>0</v>
      </c>
      <c r="DO178" s="562">
        <f t="shared" si="127"/>
        <v>0</v>
      </c>
      <c r="DP178" s="562">
        <f t="shared" si="128"/>
        <v>0</v>
      </c>
      <c r="DQ178" s="562">
        <f t="shared" si="129"/>
        <v>0</v>
      </c>
      <c r="DR178" s="562">
        <f t="shared" si="130"/>
        <v>0</v>
      </c>
      <c r="DS178" s="562">
        <f t="shared" si="131"/>
        <v>0</v>
      </c>
      <c r="DT178" s="562">
        <f t="shared" si="132"/>
        <v>0</v>
      </c>
      <c r="DU178" s="562">
        <f t="shared" si="133"/>
        <v>0</v>
      </c>
      <c r="DV178" s="562">
        <f t="shared" si="134"/>
        <v>0</v>
      </c>
      <c r="DW178" s="562">
        <f t="shared" si="135"/>
        <v>0</v>
      </c>
      <c r="DX178" s="562">
        <f t="shared" si="136"/>
        <v>0</v>
      </c>
      <c r="DY178" s="562">
        <f t="shared" si="137"/>
        <v>0</v>
      </c>
      <c r="DZ178" s="562">
        <f t="shared" si="138"/>
        <v>0</v>
      </c>
      <c r="EA178" s="562">
        <f t="shared" si="139"/>
        <v>0</v>
      </c>
      <c r="EB178" s="562">
        <f t="shared" si="140"/>
        <v>0</v>
      </c>
      <c r="EC178" s="562">
        <f t="shared" si="141"/>
        <v>0</v>
      </c>
      <c r="ED178" s="562">
        <f t="shared" si="142"/>
        <v>0</v>
      </c>
      <c r="EE178" s="562">
        <f t="shared" si="143"/>
        <v>0</v>
      </c>
      <c r="EF178" s="562">
        <f t="shared" si="144"/>
        <v>0</v>
      </c>
      <c r="EG178" s="562">
        <f t="shared" si="145"/>
        <v>0</v>
      </c>
      <c r="EH178" s="562">
        <f t="shared" si="146"/>
        <v>0</v>
      </c>
      <c r="EI178" s="562">
        <f t="shared" si="147"/>
        <v>0</v>
      </c>
      <c r="EJ178" s="562">
        <f t="shared" si="148"/>
        <v>0</v>
      </c>
      <c r="EK178" s="562">
        <f t="shared" si="149"/>
        <v>0</v>
      </c>
      <c r="EL178" s="562">
        <f t="shared" si="150"/>
        <v>0</v>
      </c>
    </row>
    <row r="179" spans="2:142" ht="9.9499999999999993" customHeight="1">
      <c r="B179" s="750">
        <f>'O3'!B179</f>
        <v>0</v>
      </c>
      <c r="C179" s="751"/>
      <c r="D179" s="751"/>
      <c r="E179" s="751"/>
      <c r="F179" s="751"/>
      <c r="G179" s="872">
        <f>'O3'!G179</f>
        <v>0</v>
      </c>
      <c r="H179" s="872"/>
      <c r="I179" s="872"/>
      <c r="J179" s="872"/>
      <c r="K179" s="872"/>
      <c r="L179" s="872"/>
      <c r="M179" s="872"/>
      <c r="N179" s="872"/>
      <c r="O179" s="872"/>
      <c r="P179" s="872"/>
      <c r="Q179" s="872"/>
      <c r="R179" s="872"/>
      <c r="S179" s="872"/>
      <c r="T179" s="872"/>
      <c r="U179" s="872"/>
      <c r="V179" s="872"/>
      <c r="W179" s="872"/>
      <c r="X179" s="872"/>
      <c r="Y179" s="872"/>
      <c r="Z179" s="872"/>
      <c r="AA179" s="872"/>
      <c r="AB179" s="872"/>
      <c r="AC179" s="755">
        <f>'O3'!AC179</f>
        <v>0</v>
      </c>
      <c r="AD179" s="755"/>
      <c r="AE179" s="755"/>
      <c r="AF179" s="755"/>
      <c r="AG179" s="755"/>
      <c r="AH179" s="895">
        <f>'O3'!AZ179</f>
        <v>0</v>
      </c>
      <c r="AI179" s="895"/>
      <c r="AJ179" s="895"/>
      <c r="AK179" s="895"/>
      <c r="AL179" s="895"/>
      <c r="AM179" s="895"/>
      <c r="AN179" s="782">
        <f t="shared" si="113"/>
        <v>0</v>
      </c>
      <c r="AO179" s="782"/>
      <c r="AP179" s="782"/>
      <c r="AQ179" s="782"/>
      <c r="AR179" s="782"/>
      <c r="AS179" s="782"/>
      <c r="AT179" s="782">
        <f t="shared" si="114"/>
        <v>0</v>
      </c>
      <c r="AU179" s="782"/>
      <c r="AV179" s="782"/>
      <c r="AW179" s="782"/>
      <c r="AX179" s="782"/>
      <c r="AY179" s="881"/>
      <c r="AZ179" s="13"/>
      <c r="BA179" s="492">
        <f t="shared" si="120"/>
        <v>0</v>
      </c>
      <c r="BB179" s="492">
        <f t="shared" si="121"/>
        <v>2</v>
      </c>
      <c r="BC179" s="492" t="str">
        <f t="shared" si="115"/>
        <v/>
      </c>
      <c r="BD179" s="492" t="str">
        <f t="shared" si="116"/>
        <v xml:space="preserve"> </v>
      </c>
      <c r="BE179" s="484"/>
      <c r="BF179" s="492">
        <f>ROUND(AN179*'O3'!BE179,2)</f>
        <v>0</v>
      </c>
      <c r="BG179" s="492">
        <f>ROUND(AT179*'O3'!BE179,2)</f>
        <v>0</v>
      </c>
      <c r="BH179" s="484">
        <f t="shared" si="117"/>
        <v>0</v>
      </c>
      <c r="BI179" s="484">
        <f>BM179-IF('O3'!BS179&lt;&gt;0,IF('O3'!BS179="C",BA179,0),ROUND(BA179*$BM$11,2))</f>
        <v>0</v>
      </c>
      <c r="BJ179" s="484">
        <f>BN179-IF('O3'!BS179="CF",BA179,0)</f>
        <v>0</v>
      </c>
      <c r="BK179" s="484">
        <f>BO179-IF('O3'!BS179="F",BA179,0)</f>
        <v>0</v>
      </c>
      <c r="BL179" s="484">
        <f t="shared" si="122"/>
        <v>0</v>
      </c>
      <c r="BM179" s="484">
        <f>IF('O3'!BS179&lt;&gt;0,IF('O3'!BS179="C",BG179,0),ROUND(BG179*$BM$11,2))</f>
        <v>0</v>
      </c>
      <c r="BN179" s="484">
        <f>IF('O3'!BS179="CF",BG179,0)</f>
        <v>0</v>
      </c>
      <c r="BO179" s="484">
        <f>IF('O3'!BS179="F",BG179,0)</f>
        <v>0</v>
      </c>
      <c r="BP179" s="571">
        <v>168</v>
      </c>
      <c r="BQ179" s="573"/>
      <c r="BR179" s="560">
        <v>0</v>
      </c>
      <c r="BS179" s="561">
        <f t="shared" si="118"/>
        <v>0</v>
      </c>
      <c r="BT179" s="561">
        <f t="shared" si="164"/>
        <v>0</v>
      </c>
      <c r="BU179" s="561">
        <f t="shared" si="164"/>
        <v>0</v>
      </c>
      <c r="BV179" s="561">
        <f t="shared" si="164"/>
        <v>0</v>
      </c>
      <c r="BW179" s="561">
        <f t="shared" si="164"/>
        <v>0</v>
      </c>
      <c r="BX179" s="561">
        <f t="shared" si="164"/>
        <v>0</v>
      </c>
      <c r="BY179" s="561">
        <f t="shared" si="164"/>
        <v>0</v>
      </c>
      <c r="BZ179" s="561">
        <f t="shared" si="164"/>
        <v>0</v>
      </c>
      <c r="CA179" s="561">
        <f t="shared" si="164"/>
        <v>0</v>
      </c>
      <c r="CB179" s="561">
        <f t="shared" si="164"/>
        <v>0</v>
      </c>
      <c r="CC179" s="561">
        <f t="shared" si="164"/>
        <v>0</v>
      </c>
      <c r="CD179" s="561">
        <f t="shared" si="164"/>
        <v>0</v>
      </c>
      <c r="CE179" s="561">
        <f t="shared" si="164"/>
        <v>0</v>
      </c>
      <c r="CF179" s="561">
        <f t="shared" si="164"/>
        <v>0</v>
      </c>
      <c r="CG179" s="561">
        <f t="shared" si="164"/>
        <v>0</v>
      </c>
      <c r="CH179" s="561">
        <f t="shared" si="164"/>
        <v>0</v>
      </c>
      <c r="CI179" s="561">
        <f t="shared" si="164"/>
        <v>0</v>
      </c>
      <c r="CJ179" s="561">
        <f t="shared" si="164"/>
        <v>0</v>
      </c>
      <c r="CK179" s="561">
        <f t="shared" si="164"/>
        <v>0</v>
      </c>
      <c r="CL179" s="561">
        <f t="shared" si="164"/>
        <v>0</v>
      </c>
      <c r="CM179" s="561">
        <f t="shared" si="164"/>
        <v>0</v>
      </c>
      <c r="CN179" s="561">
        <f t="shared" si="164"/>
        <v>0</v>
      </c>
      <c r="CO179" s="561">
        <f t="shared" si="164"/>
        <v>0</v>
      </c>
      <c r="CP179" s="561">
        <f t="shared" si="164"/>
        <v>0</v>
      </c>
      <c r="CQ179" s="561">
        <f t="shared" si="164"/>
        <v>0</v>
      </c>
      <c r="CR179" s="561">
        <f t="shared" si="164"/>
        <v>0</v>
      </c>
      <c r="CS179" s="561">
        <f t="shared" si="164"/>
        <v>0</v>
      </c>
      <c r="CT179" s="561">
        <f t="shared" si="164"/>
        <v>0</v>
      </c>
      <c r="CU179" s="561">
        <f t="shared" si="164"/>
        <v>0</v>
      </c>
      <c r="CV179" s="561">
        <f t="shared" si="164"/>
        <v>0</v>
      </c>
      <c r="CW179" s="561">
        <f t="shared" si="164"/>
        <v>0</v>
      </c>
      <c r="CX179" s="561">
        <f t="shared" si="164"/>
        <v>0</v>
      </c>
      <c r="CY179" s="561">
        <f t="shared" si="164"/>
        <v>0</v>
      </c>
      <c r="CZ179" s="561">
        <f t="shared" si="164"/>
        <v>0</v>
      </c>
      <c r="DA179" s="561">
        <f t="shared" si="164"/>
        <v>0</v>
      </c>
      <c r="DC179" s="562">
        <f t="shared" si="124"/>
        <v>0</v>
      </c>
      <c r="DD179" s="562">
        <f t="shared" si="151"/>
        <v>0</v>
      </c>
      <c r="DE179" s="562">
        <f t="shared" si="152"/>
        <v>0</v>
      </c>
      <c r="DF179" s="562">
        <f t="shared" si="153"/>
        <v>0</v>
      </c>
      <c r="DG179" s="562">
        <f t="shared" si="154"/>
        <v>0</v>
      </c>
      <c r="DH179" s="562">
        <f t="shared" si="155"/>
        <v>0</v>
      </c>
      <c r="DI179" s="562">
        <f t="shared" si="156"/>
        <v>0</v>
      </c>
      <c r="DJ179" s="562">
        <f t="shared" si="157"/>
        <v>0</v>
      </c>
      <c r="DK179" s="562">
        <f t="shared" si="158"/>
        <v>0</v>
      </c>
      <c r="DL179" s="562">
        <f t="shared" si="159"/>
        <v>0</v>
      </c>
      <c r="DM179" s="562">
        <f t="shared" si="160"/>
        <v>0</v>
      </c>
      <c r="DN179" s="562">
        <f t="shared" si="126"/>
        <v>0</v>
      </c>
      <c r="DO179" s="562">
        <f t="shared" si="127"/>
        <v>0</v>
      </c>
      <c r="DP179" s="562">
        <f t="shared" si="128"/>
        <v>0</v>
      </c>
      <c r="DQ179" s="562">
        <f t="shared" si="129"/>
        <v>0</v>
      </c>
      <c r="DR179" s="562">
        <f t="shared" si="130"/>
        <v>0</v>
      </c>
      <c r="DS179" s="562">
        <f t="shared" si="131"/>
        <v>0</v>
      </c>
      <c r="DT179" s="562">
        <f t="shared" si="132"/>
        <v>0</v>
      </c>
      <c r="DU179" s="562">
        <f t="shared" si="133"/>
        <v>0</v>
      </c>
      <c r="DV179" s="562">
        <f t="shared" si="134"/>
        <v>0</v>
      </c>
      <c r="DW179" s="562">
        <f t="shared" si="135"/>
        <v>0</v>
      </c>
      <c r="DX179" s="562">
        <f t="shared" si="136"/>
        <v>0</v>
      </c>
      <c r="DY179" s="562">
        <f t="shared" si="137"/>
        <v>0</v>
      </c>
      <c r="DZ179" s="562">
        <f t="shared" si="138"/>
        <v>0</v>
      </c>
      <c r="EA179" s="562">
        <f t="shared" si="139"/>
        <v>0</v>
      </c>
      <c r="EB179" s="562">
        <f t="shared" si="140"/>
        <v>0</v>
      </c>
      <c r="EC179" s="562">
        <f t="shared" si="141"/>
        <v>0</v>
      </c>
      <c r="ED179" s="562">
        <f t="shared" si="142"/>
        <v>0</v>
      </c>
      <c r="EE179" s="562">
        <f t="shared" si="143"/>
        <v>0</v>
      </c>
      <c r="EF179" s="562">
        <f t="shared" si="144"/>
        <v>0</v>
      </c>
      <c r="EG179" s="562">
        <f t="shared" si="145"/>
        <v>0</v>
      </c>
      <c r="EH179" s="562">
        <f t="shared" si="146"/>
        <v>0</v>
      </c>
      <c r="EI179" s="562">
        <f t="shared" si="147"/>
        <v>0</v>
      </c>
      <c r="EJ179" s="562">
        <f t="shared" si="148"/>
        <v>0</v>
      </c>
      <c r="EK179" s="562">
        <f t="shared" si="149"/>
        <v>0</v>
      </c>
      <c r="EL179" s="562">
        <f t="shared" si="150"/>
        <v>0</v>
      </c>
    </row>
    <row r="180" spans="2:142" ht="9.9499999999999993" customHeight="1">
      <c r="B180" s="750">
        <f>'O3'!B180</f>
        <v>0</v>
      </c>
      <c r="C180" s="751"/>
      <c r="D180" s="751"/>
      <c r="E180" s="751"/>
      <c r="F180" s="751"/>
      <c r="G180" s="872">
        <f>'O3'!G180</f>
        <v>0</v>
      </c>
      <c r="H180" s="872"/>
      <c r="I180" s="872"/>
      <c r="J180" s="872"/>
      <c r="K180" s="872"/>
      <c r="L180" s="872"/>
      <c r="M180" s="872"/>
      <c r="N180" s="872"/>
      <c r="O180" s="872"/>
      <c r="P180" s="872"/>
      <c r="Q180" s="872"/>
      <c r="R180" s="872"/>
      <c r="S180" s="872"/>
      <c r="T180" s="872"/>
      <c r="U180" s="872"/>
      <c r="V180" s="872"/>
      <c r="W180" s="872"/>
      <c r="X180" s="872"/>
      <c r="Y180" s="872"/>
      <c r="Z180" s="872"/>
      <c r="AA180" s="872"/>
      <c r="AB180" s="872"/>
      <c r="AC180" s="755">
        <f>'O3'!AC180</f>
        <v>0</v>
      </c>
      <c r="AD180" s="755"/>
      <c r="AE180" s="755"/>
      <c r="AF180" s="755"/>
      <c r="AG180" s="755"/>
      <c r="AH180" s="895">
        <f>'O3'!AZ180</f>
        <v>0</v>
      </c>
      <c r="AI180" s="895"/>
      <c r="AJ180" s="895"/>
      <c r="AK180" s="895"/>
      <c r="AL180" s="895"/>
      <c r="AM180" s="895"/>
      <c r="AN180" s="782">
        <f t="shared" si="113"/>
        <v>0</v>
      </c>
      <c r="AO180" s="782"/>
      <c r="AP180" s="782"/>
      <c r="AQ180" s="782"/>
      <c r="AR180" s="782"/>
      <c r="AS180" s="782"/>
      <c r="AT180" s="782">
        <f t="shared" si="114"/>
        <v>0</v>
      </c>
      <c r="AU180" s="782"/>
      <c r="AV180" s="782"/>
      <c r="AW180" s="782"/>
      <c r="AX180" s="782"/>
      <c r="AY180" s="881"/>
      <c r="AZ180" s="13"/>
      <c r="BA180" s="492">
        <f t="shared" si="120"/>
        <v>0</v>
      </c>
      <c r="BB180" s="492">
        <f t="shared" si="121"/>
        <v>2</v>
      </c>
      <c r="BC180" s="492" t="str">
        <f t="shared" si="115"/>
        <v/>
      </c>
      <c r="BD180" s="492" t="str">
        <f t="shared" si="116"/>
        <v xml:space="preserve"> </v>
      </c>
      <c r="BE180" s="484"/>
      <c r="BF180" s="492">
        <f>ROUND(AN180*'O3'!BE180,2)</f>
        <v>0</v>
      </c>
      <c r="BG180" s="492">
        <f>ROUND(AT180*'O3'!BE180,2)</f>
        <v>0</v>
      </c>
      <c r="BH180" s="484">
        <f t="shared" si="117"/>
        <v>0</v>
      </c>
      <c r="BI180" s="484">
        <f>BM180-IF('O3'!BS180&lt;&gt;0,IF('O3'!BS180="C",BA180,0),ROUND(BA180*$BM$11,2))</f>
        <v>0</v>
      </c>
      <c r="BJ180" s="484">
        <f>BN180-IF('O3'!BS180="CF",BA180,0)</f>
        <v>0</v>
      </c>
      <c r="BK180" s="484">
        <f>BO180-IF('O3'!BS180="F",BA180,0)</f>
        <v>0</v>
      </c>
      <c r="BL180" s="484">
        <f t="shared" si="122"/>
        <v>0</v>
      </c>
      <c r="BM180" s="484">
        <f>IF('O3'!BS180&lt;&gt;0,IF('O3'!BS180="C",BG180,0),ROUND(BG180*$BM$11,2))</f>
        <v>0</v>
      </c>
      <c r="BN180" s="484">
        <f>IF('O3'!BS180="CF",BG180,0)</f>
        <v>0</v>
      </c>
      <c r="BO180" s="484">
        <f>IF('O3'!BS180="F",BG180,0)</f>
        <v>0</v>
      </c>
      <c r="BP180" s="572">
        <v>169</v>
      </c>
      <c r="BQ180" s="573"/>
      <c r="BR180" s="560">
        <v>0</v>
      </c>
      <c r="BS180" s="561">
        <f t="shared" si="118"/>
        <v>0</v>
      </c>
      <c r="BT180" s="561">
        <f t="shared" si="164"/>
        <v>0</v>
      </c>
      <c r="BU180" s="561">
        <f t="shared" si="164"/>
        <v>0</v>
      </c>
      <c r="BV180" s="561">
        <f t="shared" si="164"/>
        <v>0</v>
      </c>
      <c r="BW180" s="561">
        <f t="shared" si="164"/>
        <v>0</v>
      </c>
      <c r="BX180" s="561">
        <f t="shared" si="164"/>
        <v>0</v>
      </c>
      <c r="BY180" s="561">
        <f t="shared" si="164"/>
        <v>0</v>
      </c>
      <c r="BZ180" s="561">
        <f t="shared" si="164"/>
        <v>0</v>
      </c>
      <c r="CA180" s="561">
        <f t="shared" si="164"/>
        <v>0</v>
      </c>
      <c r="CB180" s="561">
        <f t="shared" si="164"/>
        <v>0</v>
      </c>
      <c r="CC180" s="561">
        <f t="shared" si="164"/>
        <v>0</v>
      </c>
      <c r="CD180" s="561">
        <f t="shared" si="164"/>
        <v>0</v>
      </c>
      <c r="CE180" s="561">
        <f t="shared" si="164"/>
        <v>0</v>
      </c>
      <c r="CF180" s="561">
        <f t="shared" si="164"/>
        <v>0</v>
      </c>
      <c r="CG180" s="561">
        <f t="shared" si="164"/>
        <v>0</v>
      </c>
      <c r="CH180" s="561">
        <f t="shared" si="164"/>
        <v>0</v>
      </c>
      <c r="CI180" s="561">
        <f t="shared" si="164"/>
        <v>0</v>
      </c>
      <c r="CJ180" s="561">
        <f t="shared" si="164"/>
        <v>0</v>
      </c>
      <c r="CK180" s="561">
        <f t="shared" si="164"/>
        <v>0</v>
      </c>
      <c r="CL180" s="561">
        <f t="shared" si="164"/>
        <v>0</v>
      </c>
      <c r="CM180" s="561">
        <f t="shared" si="164"/>
        <v>0</v>
      </c>
      <c r="CN180" s="561">
        <f t="shared" si="164"/>
        <v>0</v>
      </c>
      <c r="CO180" s="561">
        <f t="shared" si="164"/>
        <v>0</v>
      </c>
      <c r="CP180" s="561">
        <f t="shared" si="164"/>
        <v>0</v>
      </c>
      <c r="CQ180" s="561">
        <f t="shared" si="164"/>
        <v>0</v>
      </c>
      <c r="CR180" s="561">
        <f t="shared" si="164"/>
        <v>0</v>
      </c>
      <c r="CS180" s="561">
        <f t="shared" si="164"/>
        <v>0</v>
      </c>
      <c r="CT180" s="561">
        <f t="shared" si="164"/>
        <v>0</v>
      </c>
      <c r="CU180" s="561">
        <f t="shared" si="164"/>
        <v>0</v>
      </c>
      <c r="CV180" s="561">
        <f t="shared" si="164"/>
        <v>0</v>
      </c>
      <c r="CW180" s="561">
        <f t="shared" si="164"/>
        <v>0</v>
      </c>
      <c r="CX180" s="561">
        <f t="shared" si="164"/>
        <v>0</v>
      </c>
      <c r="CY180" s="561">
        <f t="shared" si="164"/>
        <v>0</v>
      </c>
      <c r="CZ180" s="561">
        <f t="shared" si="164"/>
        <v>0</v>
      </c>
      <c r="DA180" s="561">
        <f t="shared" si="164"/>
        <v>0</v>
      </c>
      <c r="DC180" s="562">
        <f t="shared" si="124"/>
        <v>0</v>
      </c>
      <c r="DD180" s="562">
        <f t="shared" si="151"/>
        <v>0</v>
      </c>
      <c r="DE180" s="562">
        <f t="shared" si="152"/>
        <v>0</v>
      </c>
      <c r="DF180" s="562">
        <f t="shared" si="153"/>
        <v>0</v>
      </c>
      <c r="DG180" s="562">
        <f t="shared" si="154"/>
        <v>0</v>
      </c>
      <c r="DH180" s="562">
        <f t="shared" si="155"/>
        <v>0</v>
      </c>
      <c r="DI180" s="562">
        <f t="shared" si="156"/>
        <v>0</v>
      </c>
      <c r="DJ180" s="562">
        <f t="shared" si="157"/>
        <v>0</v>
      </c>
      <c r="DK180" s="562">
        <f t="shared" si="158"/>
        <v>0</v>
      </c>
      <c r="DL180" s="562">
        <f t="shared" si="159"/>
        <v>0</v>
      </c>
      <c r="DM180" s="562">
        <f t="shared" si="160"/>
        <v>0</v>
      </c>
      <c r="DN180" s="562">
        <f t="shared" si="126"/>
        <v>0</v>
      </c>
      <c r="DO180" s="562">
        <f t="shared" si="127"/>
        <v>0</v>
      </c>
      <c r="DP180" s="562">
        <f t="shared" si="128"/>
        <v>0</v>
      </c>
      <c r="DQ180" s="562">
        <f t="shared" si="129"/>
        <v>0</v>
      </c>
      <c r="DR180" s="562">
        <f t="shared" si="130"/>
        <v>0</v>
      </c>
      <c r="DS180" s="562">
        <f t="shared" si="131"/>
        <v>0</v>
      </c>
      <c r="DT180" s="562">
        <f t="shared" si="132"/>
        <v>0</v>
      </c>
      <c r="DU180" s="562">
        <f t="shared" si="133"/>
        <v>0</v>
      </c>
      <c r="DV180" s="562">
        <f t="shared" si="134"/>
        <v>0</v>
      </c>
      <c r="DW180" s="562">
        <f t="shared" si="135"/>
        <v>0</v>
      </c>
      <c r="DX180" s="562">
        <f t="shared" si="136"/>
        <v>0</v>
      </c>
      <c r="DY180" s="562">
        <f t="shared" si="137"/>
        <v>0</v>
      </c>
      <c r="DZ180" s="562">
        <f t="shared" si="138"/>
        <v>0</v>
      </c>
      <c r="EA180" s="562">
        <f t="shared" si="139"/>
        <v>0</v>
      </c>
      <c r="EB180" s="562">
        <f t="shared" si="140"/>
        <v>0</v>
      </c>
      <c r="EC180" s="562">
        <f t="shared" si="141"/>
        <v>0</v>
      </c>
      <c r="ED180" s="562">
        <f t="shared" si="142"/>
        <v>0</v>
      </c>
      <c r="EE180" s="562">
        <f t="shared" si="143"/>
        <v>0</v>
      </c>
      <c r="EF180" s="562">
        <f t="shared" si="144"/>
        <v>0</v>
      </c>
      <c r="EG180" s="562">
        <f t="shared" si="145"/>
        <v>0</v>
      </c>
      <c r="EH180" s="562">
        <f t="shared" si="146"/>
        <v>0</v>
      </c>
      <c r="EI180" s="562">
        <f t="shared" si="147"/>
        <v>0</v>
      </c>
      <c r="EJ180" s="562">
        <f t="shared" si="148"/>
        <v>0</v>
      </c>
      <c r="EK180" s="562">
        <f t="shared" si="149"/>
        <v>0</v>
      </c>
      <c r="EL180" s="562">
        <f t="shared" si="150"/>
        <v>0</v>
      </c>
    </row>
    <row r="181" spans="2:142" ht="9.9499999999999993" customHeight="1">
      <c r="B181" s="750">
        <f>'O3'!B181</f>
        <v>0</v>
      </c>
      <c r="C181" s="751"/>
      <c r="D181" s="751"/>
      <c r="E181" s="751"/>
      <c r="F181" s="751"/>
      <c r="G181" s="872">
        <f>'O3'!G181</f>
        <v>0</v>
      </c>
      <c r="H181" s="872"/>
      <c r="I181" s="872"/>
      <c r="J181" s="872"/>
      <c r="K181" s="872"/>
      <c r="L181" s="872"/>
      <c r="M181" s="872"/>
      <c r="N181" s="872"/>
      <c r="O181" s="872"/>
      <c r="P181" s="872"/>
      <c r="Q181" s="872"/>
      <c r="R181" s="872"/>
      <c r="S181" s="872"/>
      <c r="T181" s="872"/>
      <c r="U181" s="872"/>
      <c r="V181" s="872"/>
      <c r="W181" s="872"/>
      <c r="X181" s="872"/>
      <c r="Y181" s="872"/>
      <c r="Z181" s="872"/>
      <c r="AA181" s="872"/>
      <c r="AB181" s="872"/>
      <c r="AC181" s="755">
        <f>'O3'!AC181</f>
        <v>0</v>
      </c>
      <c r="AD181" s="755"/>
      <c r="AE181" s="755"/>
      <c r="AF181" s="755"/>
      <c r="AG181" s="755"/>
      <c r="AH181" s="895">
        <f>'O3'!AZ181</f>
        <v>0</v>
      </c>
      <c r="AI181" s="895"/>
      <c r="AJ181" s="895"/>
      <c r="AK181" s="895"/>
      <c r="AL181" s="895"/>
      <c r="AM181" s="895"/>
      <c r="AN181" s="782">
        <f t="shared" si="113"/>
        <v>0</v>
      </c>
      <c r="AO181" s="782"/>
      <c r="AP181" s="782"/>
      <c r="AQ181" s="782"/>
      <c r="AR181" s="782"/>
      <c r="AS181" s="782"/>
      <c r="AT181" s="782">
        <f t="shared" si="114"/>
        <v>0</v>
      </c>
      <c r="AU181" s="782"/>
      <c r="AV181" s="782"/>
      <c r="AW181" s="782"/>
      <c r="AX181" s="782"/>
      <c r="AY181" s="881"/>
      <c r="AZ181" s="13"/>
      <c r="BA181" s="492">
        <f t="shared" si="120"/>
        <v>0</v>
      </c>
      <c r="BB181" s="492">
        <f t="shared" si="121"/>
        <v>2</v>
      </c>
      <c r="BC181" s="492" t="str">
        <f t="shared" si="115"/>
        <v/>
      </c>
      <c r="BD181" s="492" t="str">
        <f t="shared" si="116"/>
        <v xml:space="preserve"> </v>
      </c>
      <c r="BE181" s="484"/>
      <c r="BF181" s="492">
        <f>ROUND(AN181*'O3'!BE181,2)</f>
        <v>0</v>
      </c>
      <c r="BG181" s="492">
        <f>ROUND(AT181*'O3'!BE181,2)</f>
        <v>0</v>
      </c>
      <c r="BH181" s="484">
        <f t="shared" si="117"/>
        <v>0</v>
      </c>
      <c r="BI181" s="484">
        <f>BM181-IF('O3'!BS181&lt;&gt;0,IF('O3'!BS181="C",BA181,0),ROUND(BA181*$BM$11,2))</f>
        <v>0</v>
      </c>
      <c r="BJ181" s="484">
        <f>BN181-IF('O3'!BS181="CF",BA181,0)</f>
        <v>0</v>
      </c>
      <c r="BK181" s="484">
        <f>BO181-IF('O3'!BS181="F",BA181,0)</f>
        <v>0</v>
      </c>
      <c r="BL181" s="484">
        <f t="shared" si="122"/>
        <v>0</v>
      </c>
      <c r="BM181" s="484">
        <f>IF('O3'!BS181&lt;&gt;0,IF('O3'!BS181="C",BG181,0),ROUND(BG181*$BM$11,2))</f>
        <v>0</v>
      </c>
      <c r="BN181" s="484">
        <f>IF('O3'!BS181="CF",BG181,0)</f>
        <v>0</v>
      </c>
      <c r="BO181" s="484">
        <f>IF('O3'!BS181="F",BG181,0)</f>
        <v>0</v>
      </c>
      <c r="BP181" s="571">
        <v>170</v>
      </c>
      <c r="BQ181" s="573"/>
      <c r="BR181" s="560">
        <v>0</v>
      </c>
      <c r="BS181" s="561">
        <f t="shared" si="118"/>
        <v>0</v>
      </c>
      <c r="BT181" s="561">
        <f t="shared" si="164"/>
        <v>0</v>
      </c>
      <c r="BU181" s="561">
        <f t="shared" si="164"/>
        <v>0</v>
      </c>
      <c r="BV181" s="561">
        <f t="shared" si="164"/>
        <v>0</v>
      </c>
      <c r="BW181" s="561">
        <f t="shared" si="164"/>
        <v>0</v>
      </c>
      <c r="BX181" s="561">
        <f t="shared" si="164"/>
        <v>0</v>
      </c>
      <c r="BY181" s="561">
        <f t="shared" si="164"/>
        <v>0</v>
      </c>
      <c r="BZ181" s="561">
        <f t="shared" si="164"/>
        <v>0</v>
      </c>
      <c r="CA181" s="561">
        <f t="shared" si="164"/>
        <v>0</v>
      </c>
      <c r="CB181" s="561">
        <f t="shared" si="164"/>
        <v>0</v>
      </c>
      <c r="CC181" s="561">
        <f t="shared" si="164"/>
        <v>0</v>
      </c>
      <c r="CD181" s="561">
        <f t="shared" si="164"/>
        <v>0</v>
      </c>
      <c r="CE181" s="561">
        <f t="shared" si="164"/>
        <v>0</v>
      </c>
      <c r="CF181" s="561">
        <f t="shared" si="164"/>
        <v>0</v>
      </c>
      <c r="CG181" s="561">
        <f t="shared" si="164"/>
        <v>0</v>
      </c>
      <c r="CH181" s="561">
        <f t="shared" si="164"/>
        <v>0</v>
      </c>
      <c r="CI181" s="561">
        <f t="shared" si="164"/>
        <v>0</v>
      </c>
      <c r="CJ181" s="561">
        <f t="shared" si="164"/>
        <v>0</v>
      </c>
      <c r="CK181" s="561">
        <f t="shared" si="164"/>
        <v>0</v>
      </c>
      <c r="CL181" s="561">
        <f t="shared" si="164"/>
        <v>0</v>
      </c>
      <c r="CM181" s="561">
        <f t="shared" si="164"/>
        <v>0</v>
      </c>
      <c r="CN181" s="561">
        <f t="shared" si="164"/>
        <v>0</v>
      </c>
      <c r="CO181" s="561">
        <f t="shared" si="164"/>
        <v>0</v>
      </c>
      <c r="CP181" s="561">
        <f t="shared" si="164"/>
        <v>0</v>
      </c>
      <c r="CQ181" s="561">
        <f t="shared" si="164"/>
        <v>0</v>
      </c>
      <c r="CR181" s="561">
        <f t="shared" si="164"/>
        <v>0</v>
      </c>
      <c r="CS181" s="561">
        <f t="shared" si="164"/>
        <v>0</v>
      </c>
      <c r="CT181" s="561">
        <f t="shared" si="164"/>
        <v>0</v>
      </c>
      <c r="CU181" s="561">
        <f t="shared" si="164"/>
        <v>0</v>
      </c>
      <c r="CV181" s="561">
        <f t="shared" si="164"/>
        <v>0</v>
      </c>
      <c r="CW181" s="561">
        <f t="shared" si="164"/>
        <v>0</v>
      </c>
      <c r="CX181" s="561">
        <f t="shared" si="164"/>
        <v>0</v>
      </c>
      <c r="CY181" s="561">
        <f t="shared" si="164"/>
        <v>0</v>
      </c>
      <c r="CZ181" s="561">
        <f t="shared" si="164"/>
        <v>0</v>
      </c>
      <c r="DA181" s="561">
        <f t="shared" si="164"/>
        <v>0</v>
      </c>
      <c r="DC181" s="562">
        <f t="shared" si="124"/>
        <v>0</v>
      </c>
      <c r="DD181" s="562">
        <f t="shared" si="151"/>
        <v>0</v>
      </c>
      <c r="DE181" s="562">
        <f t="shared" si="152"/>
        <v>0</v>
      </c>
      <c r="DF181" s="562">
        <f t="shared" si="153"/>
        <v>0</v>
      </c>
      <c r="DG181" s="562">
        <f t="shared" si="154"/>
        <v>0</v>
      </c>
      <c r="DH181" s="562">
        <f t="shared" si="155"/>
        <v>0</v>
      </c>
      <c r="DI181" s="562">
        <f t="shared" si="156"/>
        <v>0</v>
      </c>
      <c r="DJ181" s="562">
        <f t="shared" si="157"/>
        <v>0</v>
      </c>
      <c r="DK181" s="562">
        <f t="shared" si="158"/>
        <v>0</v>
      </c>
      <c r="DL181" s="562">
        <f t="shared" si="159"/>
        <v>0</v>
      </c>
      <c r="DM181" s="562">
        <f t="shared" si="160"/>
        <v>0</v>
      </c>
      <c r="DN181" s="562">
        <f t="shared" si="126"/>
        <v>0</v>
      </c>
      <c r="DO181" s="562">
        <f t="shared" si="127"/>
        <v>0</v>
      </c>
      <c r="DP181" s="562">
        <f t="shared" si="128"/>
        <v>0</v>
      </c>
      <c r="DQ181" s="562">
        <f t="shared" si="129"/>
        <v>0</v>
      </c>
      <c r="DR181" s="562">
        <f t="shared" si="130"/>
        <v>0</v>
      </c>
      <c r="DS181" s="562">
        <f t="shared" si="131"/>
        <v>0</v>
      </c>
      <c r="DT181" s="562">
        <f t="shared" si="132"/>
        <v>0</v>
      </c>
      <c r="DU181" s="562">
        <f t="shared" si="133"/>
        <v>0</v>
      </c>
      <c r="DV181" s="562">
        <f t="shared" si="134"/>
        <v>0</v>
      </c>
      <c r="DW181" s="562">
        <f t="shared" si="135"/>
        <v>0</v>
      </c>
      <c r="DX181" s="562">
        <f t="shared" si="136"/>
        <v>0</v>
      </c>
      <c r="DY181" s="562">
        <f t="shared" si="137"/>
        <v>0</v>
      </c>
      <c r="DZ181" s="562">
        <f t="shared" si="138"/>
        <v>0</v>
      </c>
      <c r="EA181" s="562">
        <f t="shared" si="139"/>
        <v>0</v>
      </c>
      <c r="EB181" s="562">
        <f t="shared" si="140"/>
        <v>0</v>
      </c>
      <c r="EC181" s="562">
        <f t="shared" si="141"/>
        <v>0</v>
      </c>
      <c r="ED181" s="562">
        <f t="shared" si="142"/>
        <v>0</v>
      </c>
      <c r="EE181" s="562">
        <f t="shared" si="143"/>
        <v>0</v>
      </c>
      <c r="EF181" s="562">
        <f t="shared" si="144"/>
        <v>0</v>
      </c>
      <c r="EG181" s="562">
        <f t="shared" si="145"/>
        <v>0</v>
      </c>
      <c r="EH181" s="562">
        <f t="shared" si="146"/>
        <v>0</v>
      </c>
      <c r="EI181" s="562">
        <f t="shared" si="147"/>
        <v>0</v>
      </c>
      <c r="EJ181" s="562">
        <f t="shared" si="148"/>
        <v>0</v>
      </c>
      <c r="EK181" s="562">
        <f t="shared" si="149"/>
        <v>0</v>
      </c>
      <c r="EL181" s="562">
        <f t="shared" si="150"/>
        <v>0</v>
      </c>
    </row>
    <row r="182" spans="2:142" ht="9.9499999999999993" customHeight="1">
      <c r="B182" s="750">
        <f>'O3'!B182</f>
        <v>0</v>
      </c>
      <c r="C182" s="751"/>
      <c r="D182" s="751"/>
      <c r="E182" s="751"/>
      <c r="F182" s="751"/>
      <c r="G182" s="872">
        <f>'O3'!G182</f>
        <v>0</v>
      </c>
      <c r="H182" s="872"/>
      <c r="I182" s="872"/>
      <c r="J182" s="872"/>
      <c r="K182" s="872"/>
      <c r="L182" s="872"/>
      <c r="M182" s="872"/>
      <c r="N182" s="872"/>
      <c r="O182" s="872"/>
      <c r="P182" s="872"/>
      <c r="Q182" s="872"/>
      <c r="R182" s="872"/>
      <c r="S182" s="872"/>
      <c r="T182" s="872"/>
      <c r="U182" s="872"/>
      <c r="V182" s="872"/>
      <c r="W182" s="872"/>
      <c r="X182" s="872"/>
      <c r="Y182" s="872"/>
      <c r="Z182" s="872"/>
      <c r="AA182" s="872"/>
      <c r="AB182" s="872"/>
      <c r="AC182" s="755">
        <f>'O3'!AC182</f>
        <v>0</v>
      </c>
      <c r="AD182" s="755"/>
      <c r="AE182" s="755"/>
      <c r="AF182" s="755"/>
      <c r="AG182" s="755"/>
      <c r="AH182" s="895">
        <f>'O3'!AZ182</f>
        <v>0</v>
      </c>
      <c r="AI182" s="895"/>
      <c r="AJ182" s="895"/>
      <c r="AK182" s="895"/>
      <c r="AL182" s="895"/>
      <c r="AM182" s="895"/>
      <c r="AN182" s="782">
        <f t="shared" si="113"/>
        <v>0</v>
      </c>
      <c r="AO182" s="782"/>
      <c r="AP182" s="782"/>
      <c r="AQ182" s="782"/>
      <c r="AR182" s="782"/>
      <c r="AS182" s="782"/>
      <c r="AT182" s="782">
        <f t="shared" si="114"/>
        <v>0</v>
      </c>
      <c r="AU182" s="782"/>
      <c r="AV182" s="782"/>
      <c r="AW182" s="782"/>
      <c r="AX182" s="782"/>
      <c r="AY182" s="881"/>
      <c r="AZ182" s="13"/>
      <c r="BA182" s="492">
        <f t="shared" si="120"/>
        <v>0</v>
      </c>
      <c r="BB182" s="492">
        <f t="shared" si="121"/>
        <v>2</v>
      </c>
      <c r="BC182" s="492" t="str">
        <f t="shared" si="115"/>
        <v/>
      </c>
      <c r="BD182" s="492" t="str">
        <f t="shared" si="116"/>
        <v xml:space="preserve"> </v>
      </c>
      <c r="BE182" s="484"/>
      <c r="BF182" s="492">
        <f>ROUND(AN182*'O3'!BE182,2)</f>
        <v>0</v>
      </c>
      <c r="BG182" s="492">
        <f>ROUND(AT182*'O3'!BE182,2)</f>
        <v>0</v>
      </c>
      <c r="BH182" s="484">
        <f t="shared" si="117"/>
        <v>0</v>
      </c>
      <c r="BI182" s="484">
        <f>BM182-IF('O3'!BS182&lt;&gt;0,IF('O3'!BS182="C",BA182,0),ROUND(BA182*$BM$11,2))</f>
        <v>0</v>
      </c>
      <c r="BJ182" s="484">
        <f>BN182-IF('O3'!BS182="CF",BA182,0)</f>
        <v>0</v>
      </c>
      <c r="BK182" s="484">
        <f>BO182-IF('O3'!BS182="F",BA182,0)</f>
        <v>0</v>
      </c>
      <c r="BL182" s="484">
        <f t="shared" si="122"/>
        <v>0</v>
      </c>
      <c r="BM182" s="484">
        <f>IF('O3'!BS182&lt;&gt;0,IF('O3'!BS182="C",BG182,0),ROUND(BG182*$BM$11,2))</f>
        <v>0</v>
      </c>
      <c r="BN182" s="484">
        <f>IF('O3'!BS182="CF",BG182,0)</f>
        <v>0</v>
      </c>
      <c r="BO182" s="484">
        <f>IF('O3'!BS182="F",BG182,0)</f>
        <v>0</v>
      </c>
      <c r="BP182" s="572">
        <v>171</v>
      </c>
      <c r="BQ182" s="573"/>
      <c r="BR182" s="560">
        <v>0</v>
      </c>
      <c r="BS182" s="561">
        <f t="shared" si="118"/>
        <v>0</v>
      </c>
      <c r="BT182" s="561">
        <f t="shared" si="164"/>
        <v>0</v>
      </c>
      <c r="BU182" s="561">
        <f t="shared" si="164"/>
        <v>0</v>
      </c>
      <c r="BV182" s="561">
        <f t="shared" si="164"/>
        <v>0</v>
      </c>
      <c r="BW182" s="561">
        <f t="shared" si="164"/>
        <v>0</v>
      </c>
      <c r="BX182" s="561">
        <f t="shared" si="164"/>
        <v>0</v>
      </c>
      <c r="BY182" s="561">
        <f t="shared" si="164"/>
        <v>0</v>
      </c>
      <c r="BZ182" s="561">
        <f t="shared" si="164"/>
        <v>0</v>
      </c>
      <c r="CA182" s="561">
        <f t="shared" si="164"/>
        <v>0</v>
      </c>
      <c r="CB182" s="561">
        <f t="shared" si="164"/>
        <v>0</v>
      </c>
      <c r="CC182" s="561">
        <f t="shared" si="164"/>
        <v>0</v>
      </c>
      <c r="CD182" s="561">
        <f t="shared" si="164"/>
        <v>0</v>
      </c>
      <c r="CE182" s="561">
        <f t="shared" si="164"/>
        <v>0</v>
      </c>
      <c r="CF182" s="561">
        <f t="shared" si="164"/>
        <v>0</v>
      </c>
      <c r="CG182" s="561">
        <f t="shared" si="164"/>
        <v>0</v>
      </c>
      <c r="CH182" s="561">
        <f t="shared" si="164"/>
        <v>0</v>
      </c>
      <c r="CI182" s="561">
        <f t="shared" si="164"/>
        <v>0</v>
      </c>
      <c r="CJ182" s="561">
        <f t="shared" si="164"/>
        <v>0</v>
      </c>
      <c r="CK182" s="561">
        <f t="shared" ref="BT182:DA189" si="165">CJ182</f>
        <v>0</v>
      </c>
      <c r="CL182" s="561">
        <f t="shared" si="165"/>
        <v>0</v>
      </c>
      <c r="CM182" s="561">
        <f t="shared" si="165"/>
        <v>0</v>
      </c>
      <c r="CN182" s="561">
        <f t="shared" si="165"/>
        <v>0</v>
      </c>
      <c r="CO182" s="561">
        <f t="shared" si="165"/>
        <v>0</v>
      </c>
      <c r="CP182" s="561">
        <f t="shared" si="165"/>
        <v>0</v>
      </c>
      <c r="CQ182" s="561">
        <f t="shared" si="165"/>
        <v>0</v>
      </c>
      <c r="CR182" s="561">
        <f t="shared" si="165"/>
        <v>0</v>
      </c>
      <c r="CS182" s="561">
        <f t="shared" si="165"/>
        <v>0</v>
      </c>
      <c r="CT182" s="561">
        <f t="shared" si="165"/>
        <v>0</v>
      </c>
      <c r="CU182" s="561">
        <f t="shared" si="165"/>
        <v>0</v>
      </c>
      <c r="CV182" s="561">
        <f t="shared" si="165"/>
        <v>0</v>
      </c>
      <c r="CW182" s="561">
        <f t="shared" si="165"/>
        <v>0</v>
      </c>
      <c r="CX182" s="561">
        <f t="shared" si="165"/>
        <v>0</v>
      </c>
      <c r="CY182" s="561">
        <f t="shared" si="165"/>
        <v>0</v>
      </c>
      <c r="CZ182" s="561">
        <f t="shared" si="165"/>
        <v>0</v>
      </c>
      <c r="DA182" s="561">
        <f t="shared" si="165"/>
        <v>0</v>
      </c>
      <c r="DC182" s="562">
        <f t="shared" si="124"/>
        <v>0</v>
      </c>
      <c r="DD182" s="562">
        <f t="shared" si="151"/>
        <v>0</v>
      </c>
      <c r="DE182" s="562">
        <f t="shared" si="152"/>
        <v>0</v>
      </c>
      <c r="DF182" s="562">
        <f t="shared" si="153"/>
        <v>0</v>
      </c>
      <c r="DG182" s="562">
        <f t="shared" si="154"/>
        <v>0</v>
      </c>
      <c r="DH182" s="562">
        <f t="shared" si="155"/>
        <v>0</v>
      </c>
      <c r="DI182" s="562">
        <f t="shared" si="156"/>
        <v>0</v>
      </c>
      <c r="DJ182" s="562">
        <f t="shared" si="157"/>
        <v>0</v>
      </c>
      <c r="DK182" s="562">
        <f t="shared" si="158"/>
        <v>0</v>
      </c>
      <c r="DL182" s="562">
        <f t="shared" si="159"/>
        <v>0</v>
      </c>
      <c r="DM182" s="562">
        <f t="shared" si="160"/>
        <v>0</v>
      </c>
      <c r="DN182" s="562">
        <f t="shared" si="126"/>
        <v>0</v>
      </c>
      <c r="DO182" s="562">
        <f t="shared" si="127"/>
        <v>0</v>
      </c>
      <c r="DP182" s="562">
        <f t="shared" si="128"/>
        <v>0</v>
      </c>
      <c r="DQ182" s="562">
        <f t="shared" si="129"/>
        <v>0</v>
      </c>
      <c r="DR182" s="562">
        <f t="shared" si="130"/>
        <v>0</v>
      </c>
      <c r="DS182" s="562">
        <f t="shared" si="131"/>
        <v>0</v>
      </c>
      <c r="DT182" s="562">
        <f t="shared" si="132"/>
        <v>0</v>
      </c>
      <c r="DU182" s="562">
        <f t="shared" si="133"/>
        <v>0</v>
      </c>
      <c r="DV182" s="562">
        <f t="shared" si="134"/>
        <v>0</v>
      </c>
      <c r="DW182" s="562">
        <f t="shared" si="135"/>
        <v>0</v>
      </c>
      <c r="DX182" s="562">
        <f t="shared" si="136"/>
        <v>0</v>
      </c>
      <c r="DY182" s="562">
        <f t="shared" si="137"/>
        <v>0</v>
      </c>
      <c r="DZ182" s="562">
        <f t="shared" si="138"/>
        <v>0</v>
      </c>
      <c r="EA182" s="562">
        <f t="shared" si="139"/>
        <v>0</v>
      </c>
      <c r="EB182" s="562">
        <f t="shared" si="140"/>
        <v>0</v>
      </c>
      <c r="EC182" s="562">
        <f t="shared" si="141"/>
        <v>0</v>
      </c>
      <c r="ED182" s="562">
        <f t="shared" si="142"/>
        <v>0</v>
      </c>
      <c r="EE182" s="562">
        <f t="shared" si="143"/>
        <v>0</v>
      </c>
      <c r="EF182" s="562">
        <f t="shared" si="144"/>
        <v>0</v>
      </c>
      <c r="EG182" s="562">
        <f t="shared" si="145"/>
        <v>0</v>
      </c>
      <c r="EH182" s="562">
        <f t="shared" si="146"/>
        <v>0</v>
      </c>
      <c r="EI182" s="562">
        <f t="shared" si="147"/>
        <v>0</v>
      </c>
      <c r="EJ182" s="562">
        <f t="shared" si="148"/>
        <v>0</v>
      </c>
      <c r="EK182" s="562">
        <f t="shared" si="149"/>
        <v>0</v>
      </c>
      <c r="EL182" s="562">
        <f t="shared" si="150"/>
        <v>0</v>
      </c>
    </row>
    <row r="183" spans="2:142" ht="9.9499999999999993" customHeight="1">
      <c r="B183" s="750">
        <f>'O3'!B183</f>
        <v>0</v>
      </c>
      <c r="C183" s="751"/>
      <c r="D183" s="751"/>
      <c r="E183" s="751"/>
      <c r="F183" s="751"/>
      <c r="G183" s="872">
        <f>'O3'!G183</f>
        <v>0</v>
      </c>
      <c r="H183" s="872"/>
      <c r="I183" s="872"/>
      <c r="J183" s="872"/>
      <c r="K183" s="872"/>
      <c r="L183" s="872"/>
      <c r="M183" s="872"/>
      <c r="N183" s="872"/>
      <c r="O183" s="872"/>
      <c r="P183" s="872"/>
      <c r="Q183" s="872"/>
      <c r="R183" s="872"/>
      <c r="S183" s="872"/>
      <c r="T183" s="872"/>
      <c r="U183" s="872"/>
      <c r="V183" s="872"/>
      <c r="W183" s="872"/>
      <c r="X183" s="872"/>
      <c r="Y183" s="872"/>
      <c r="Z183" s="872"/>
      <c r="AA183" s="872"/>
      <c r="AB183" s="872"/>
      <c r="AC183" s="755">
        <f>'O3'!AC183</f>
        <v>0</v>
      </c>
      <c r="AD183" s="755"/>
      <c r="AE183" s="755"/>
      <c r="AF183" s="755"/>
      <c r="AG183" s="755"/>
      <c r="AH183" s="895">
        <f>'O3'!AZ183</f>
        <v>0</v>
      </c>
      <c r="AI183" s="895"/>
      <c r="AJ183" s="895"/>
      <c r="AK183" s="895"/>
      <c r="AL183" s="895"/>
      <c r="AM183" s="895"/>
      <c r="AN183" s="782">
        <f t="shared" si="113"/>
        <v>0</v>
      </c>
      <c r="AO183" s="782"/>
      <c r="AP183" s="782"/>
      <c r="AQ183" s="782"/>
      <c r="AR183" s="782"/>
      <c r="AS183" s="782"/>
      <c r="AT183" s="782">
        <f t="shared" si="114"/>
        <v>0</v>
      </c>
      <c r="AU183" s="782"/>
      <c r="AV183" s="782"/>
      <c r="AW183" s="782"/>
      <c r="AX183" s="782"/>
      <c r="AY183" s="881"/>
      <c r="AZ183" s="13"/>
      <c r="BA183" s="492">
        <f t="shared" si="120"/>
        <v>0</v>
      </c>
      <c r="BB183" s="492">
        <f t="shared" si="121"/>
        <v>2</v>
      </c>
      <c r="BC183" s="492" t="str">
        <f t="shared" si="115"/>
        <v/>
      </c>
      <c r="BD183" s="492" t="str">
        <f t="shared" si="116"/>
        <v xml:space="preserve"> </v>
      </c>
      <c r="BE183" s="484"/>
      <c r="BF183" s="492">
        <f>ROUND(AN183*'O3'!BE183,2)</f>
        <v>0</v>
      </c>
      <c r="BG183" s="492">
        <f>ROUND(AT183*'O3'!BE183,2)</f>
        <v>0</v>
      </c>
      <c r="BH183" s="484">
        <f t="shared" si="117"/>
        <v>0</v>
      </c>
      <c r="BI183" s="484">
        <f>BM183-IF('O3'!BS183&lt;&gt;0,IF('O3'!BS183="C",BA183,0),ROUND(BA183*$BM$11,2))</f>
        <v>0</v>
      </c>
      <c r="BJ183" s="484">
        <f>BN183-IF('O3'!BS183="CF",BA183,0)</f>
        <v>0</v>
      </c>
      <c r="BK183" s="484">
        <f>BO183-IF('O3'!BS183="F",BA183,0)</f>
        <v>0</v>
      </c>
      <c r="BL183" s="484">
        <f t="shared" si="122"/>
        <v>0</v>
      </c>
      <c r="BM183" s="484">
        <f>IF('O3'!BS183&lt;&gt;0,IF('O3'!BS183="C",BG183,0),ROUND(BG183*$BM$11,2))</f>
        <v>0</v>
      </c>
      <c r="BN183" s="484">
        <f>IF('O3'!BS183="CF",BG183,0)</f>
        <v>0</v>
      </c>
      <c r="BO183" s="484">
        <f>IF('O3'!BS183="F",BG183,0)</f>
        <v>0</v>
      </c>
      <c r="BP183" s="571">
        <v>172</v>
      </c>
      <c r="BQ183" s="573"/>
      <c r="BR183" s="560">
        <v>0</v>
      </c>
      <c r="BS183" s="561">
        <f t="shared" si="118"/>
        <v>0</v>
      </c>
      <c r="BT183" s="561">
        <f t="shared" si="165"/>
        <v>0</v>
      </c>
      <c r="BU183" s="561">
        <f t="shared" si="165"/>
        <v>0</v>
      </c>
      <c r="BV183" s="561">
        <f t="shared" si="165"/>
        <v>0</v>
      </c>
      <c r="BW183" s="561">
        <f t="shared" si="165"/>
        <v>0</v>
      </c>
      <c r="BX183" s="561">
        <f t="shared" si="165"/>
        <v>0</v>
      </c>
      <c r="BY183" s="561">
        <f t="shared" si="165"/>
        <v>0</v>
      </c>
      <c r="BZ183" s="561">
        <f t="shared" si="165"/>
        <v>0</v>
      </c>
      <c r="CA183" s="561">
        <f t="shared" si="165"/>
        <v>0</v>
      </c>
      <c r="CB183" s="561">
        <f t="shared" si="165"/>
        <v>0</v>
      </c>
      <c r="CC183" s="561">
        <f t="shared" si="165"/>
        <v>0</v>
      </c>
      <c r="CD183" s="561">
        <f t="shared" si="165"/>
        <v>0</v>
      </c>
      <c r="CE183" s="561">
        <f t="shared" si="165"/>
        <v>0</v>
      </c>
      <c r="CF183" s="561">
        <f t="shared" si="165"/>
        <v>0</v>
      </c>
      <c r="CG183" s="561">
        <f t="shared" si="165"/>
        <v>0</v>
      </c>
      <c r="CH183" s="561">
        <f t="shared" si="165"/>
        <v>0</v>
      </c>
      <c r="CI183" s="561">
        <f t="shared" si="165"/>
        <v>0</v>
      </c>
      <c r="CJ183" s="561">
        <f t="shared" si="165"/>
        <v>0</v>
      </c>
      <c r="CK183" s="561">
        <f t="shared" si="165"/>
        <v>0</v>
      </c>
      <c r="CL183" s="561">
        <f t="shared" si="165"/>
        <v>0</v>
      </c>
      <c r="CM183" s="561">
        <f t="shared" si="165"/>
        <v>0</v>
      </c>
      <c r="CN183" s="561">
        <f t="shared" si="165"/>
        <v>0</v>
      </c>
      <c r="CO183" s="561">
        <f t="shared" si="165"/>
        <v>0</v>
      </c>
      <c r="CP183" s="561">
        <f t="shared" si="165"/>
        <v>0</v>
      </c>
      <c r="CQ183" s="561">
        <f t="shared" si="165"/>
        <v>0</v>
      </c>
      <c r="CR183" s="561">
        <f t="shared" si="165"/>
        <v>0</v>
      </c>
      <c r="CS183" s="561">
        <f t="shared" si="165"/>
        <v>0</v>
      </c>
      <c r="CT183" s="561">
        <f t="shared" si="165"/>
        <v>0</v>
      </c>
      <c r="CU183" s="561">
        <f t="shared" si="165"/>
        <v>0</v>
      </c>
      <c r="CV183" s="561">
        <f t="shared" si="165"/>
        <v>0</v>
      </c>
      <c r="CW183" s="561">
        <f t="shared" si="165"/>
        <v>0</v>
      </c>
      <c r="CX183" s="561">
        <f t="shared" si="165"/>
        <v>0</v>
      </c>
      <c r="CY183" s="561">
        <f t="shared" si="165"/>
        <v>0</v>
      </c>
      <c r="CZ183" s="561">
        <f t="shared" si="165"/>
        <v>0</v>
      </c>
      <c r="DA183" s="561">
        <f t="shared" si="165"/>
        <v>0</v>
      </c>
      <c r="DC183" s="562">
        <f t="shared" si="124"/>
        <v>0</v>
      </c>
      <c r="DD183" s="562">
        <f t="shared" si="151"/>
        <v>0</v>
      </c>
      <c r="DE183" s="562">
        <f t="shared" si="152"/>
        <v>0</v>
      </c>
      <c r="DF183" s="562">
        <f t="shared" si="153"/>
        <v>0</v>
      </c>
      <c r="DG183" s="562">
        <f t="shared" si="154"/>
        <v>0</v>
      </c>
      <c r="DH183" s="562">
        <f t="shared" si="155"/>
        <v>0</v>
      </c>
      <c r="DI183" s="562">
        <f t="shared" si="156"/>
        <v>0</v>
      </c>
      <c r="DJ183" s="562">
        <f t="shared" si="157"/>
        <v>0</v>
      </c>
      <c r="DK183" s="562">
        <f t="shared" si="158"/>
        <v>0</v>
      </c>
      <c r="DL183" s="562">
        <f t="shared" si="159"/>
        <v>0</v>
      </c>
      <c r="DM183" s="562">
        <f t="shared" si="160"/>
        <v>0</v>
      </c>
      <c r="DN183" s="562">
        <f t="shared" si="126"/>
        <v>0</v>
      </c>
      <c r="DO183" s="562">
        <f t="shared" si="127"/>
        <v>0</v>
      </c>
      <c r="DP183" s="562">
        <f t="shared" si="128"/>
        <v>0</v>
      </c>
      <c r="DQ183" s="562">
        <f t="shared" si="129"/>
        <v>0</v>
      </c>
      <c r="DR183" s="562">
        <f t="shared" si="130"/>
        <v>0</v>
      </c>
      <c r="DS183" s="562">
        <f t="shared" si="131"/>
        <v>0</v>
      </c>
      <c r="DT183" s="562">
        <f t="shared" si="132"/>
        <v>0</v>
      </c>
      <c r="DU183" s="562">
        <f t="shared" si="133"/>
        <v>0</v>
      </c>
      <c r="DV183" s="562">
        <f t="shared" si="134"/>
        <v>0</v>
      </c>
      <c r="DW183" s="562">
        <f t="shared" si="135"/>
        <v>0</v>
      </c>
      <c r="DX183" s="562">
        <f t="shared" si="136"/>
        <v>0</v>
      </c>
      <c r="DY183" s="562">
        <f t="shared" si="137"/>
        <v>0</v>
      </c>
      <c r="DZ183" s="562">
        <f t="shared" si="138"/>
        <v>0</v>
      </c>
      <c r="EA183" s="562">
        <f t="shared" si="139"/>
        <v>0</v>
      </c>
      <c r="EB183" s="562">
        <f t="shared" si="140"/>
        <v>0</v>
      </c>
      <c r="EC183" s="562">
        <f t="shared" si="141"/>
        <v>0</v>
      </c>
      <c r="ED183" s="562">
        <f t="shared" si="142"/>
        <v>0</v>
      </c>
      <c r="EE183" s="562">
        <f t="shared" si="143"/>
        <v>0</v>
      </c>
      <c r="EF183" s="562">
        <f t="shared" si="144"/>
        <v>0</v>
      </c>
      <c r="EG183" s="562">
        <f t="shared" si="145"/>
        <v>0</v>
      </c>
      <c r="EH183" s="562">
        <f t="shared" si="146"/>
        <v>0</v>
      </c>
      <c r="EI183" s="562">
        <f t="shared" si="147"/>
        <v>0</v>
      </c>
      <c r="EJ183" s="562">
        <f t="shared" si="148"/>
        <v>0</v>
      </c>
      <c r="EK183" s="562">
        <f t="shared" si="149"/>
        <v>0</v>
      </c>
      <c r="EL183" s="562">
        <f t="shared" si="150"/>
        <v>0</v>
      </c>
    </row>
    <row r="184" spans="2:142" ht="9.9499999999999993" customHeight="1">
      <c r="B184" s="750">
        <f>'O3'!B184</f>
        <v>0</v>
      </c>
      <c r="C184" s="751"/>
      <c r="D184" s="751"/>
      <c r="E184" s="751"/>
      <c r="F184" s="751"/>
      <c r="G184" s="872">
        <f>'O3'!G184</f>
        <v>0</v>
      </c>
      <c r="H184" s="872"/>
      <c r="I184" s="872"/>
      <c r="J184" s="872"/>
      <c r="K184" s="872"/>
      <c r="L184" s="872"/>
      <c r="M184" s="872"/>
      <c r="N184" s="872"/>
      <c r="O184" s="872"/>
      <c r="P184" s="872"/>
      <c r="Q184" s="872"/>
      <c r="R184" s="872"/>
      <c r="S184" s="872"/>
      <c r="T184" s="872"/>
      <c r="U184" s="872"/>
      <c r="V184" s="872"/>
      <c r="W184" s="872"/>
      <c r="X184" s="872"/>
      <c r="Y184" s="872"/>
      <c r="Z184" s="872"/>
      <c r="AA184" s="872"/>
      <c r="AB184" s="872"/>
      <c r="AC184" s="755">
        <f>'O3'!AC184</f>
        <v>0</v>
      </c>
      <c r="AD184" s="755"/>
      <c r="AE184" s="755"/>
      <c r="AF184" s="755"/>
      <c r="AG184" s="755"/>
      <c r="AH184" s="895">
        <f>'O3'!AZ184</f>
        <v>0</v>
      </c>
      <c r="AI184" s="895"/>
      <c r="AJ184" s="895"/>
      <c r="AK184" s="895"/>
      <c r="AL184" s="895"/>
      <c r="AM184" s="895"/>
      <c r="AN184" s="782">
        <f t="shared" si="113"/>
        <v>0</v>
      </c>
      <c r="AO184" s="782"/>
      <c r="AP184" s="782"/>
      <c r="AQ184" s="782"/>
      <c r="AR184" s="782"/>
      <c r="AS184" s="782"/>
      <c r="AT184" s="782">
        <f t="shared" si="114"/>
        <v>0</v>
      </c>
      <c r="AU184" s="782"/>
      <c r="AV184" s="782"/>
      <c r="AW184" s="782"/>
      <c r="AX184" s="782"/>
      <c r="AY184" s="881"/>
      <c r="AZ184" s="13"/>
      <c r="BA184" s="492">
        <f t="shared" si="120"/>
        <v>0</v>
      </c>
      <c r="BB184" s="492">
        <f t="shared" si="121"/>
        <v>2</v>
      </c>
      <c r="BC184" s="492" t="str">
        <f t="shared" si="115"/>
        <v/>
      </c>
      <c r="BD184" s="492" t="str">
        <f t="shared" si="116"/>
        <v xml:space="preserve"> </v>
      </c>
      <c r="BE184" s="484"/>
      <c r="BF184" s="492">
        <f>ROUND(AN184*'O3'!BE184,2)</f>
        <v>0</v>
      </c>
      <c r="BG184" s="492">
        <f>ROUND(AT184*'O3'!BE184,2)</f>
        <v>0</v>
      </c>
      <c r="BH184" s="484">
        <f t="shared" si="117"/>
        <v>0</v>
      </c>
      <c r="BI184" s="484">
        <f>BM184-IF('O3'!BS184&lt;&gt;0,IF('O3'!BS184="C",BA184,0),ROUND(BA184*$BM$11,2))</f>
        <v>0</v>
      </c>
      <c r="BJ184" s="484">
        <f>BN184-IF('O3'!BS184="CF",BA184,0)</f>
        <v>0</v>
      </c>
      <c r="BK184" s="484">
        <f>BO184-IF('O3'!BS184="F",BA184,0)</f>
        <v>0</v>
      </c>
      <c r="BL184" s="484">
        <f t="shared" si="122"/>
        <v>0</v>
      </c>
      <c r="BM184" s="484">
        <f>IF('O3'!BS184&lt;&gt;0,IF('O3'!BS184="C",BG184,0),ROUND(BG184*$BM$11,2))</f>
        <v>0</v>
      </c>
      <c r="BN184" s="484">
        <f>IF('O3'!BS184="CF",BG184,0)</f>
        <v>0</v>
      </c>
      <c r="BO184" s="484">
        <f>IF('O3'!BS184="F",BG184,0)</f>
        <v>0</v>
      </c>
      <c r="BP184" s="572">
        <v>173</v>
      </c>
      <c r="BQ184" s="573"/>
      <c r="BR184" s="560">
        <v>0</v>
      </c>
      <c r="BS184" s="561">
        <f t="shared" si="118"/>
        <v>0</v>
      </c>
      <c r="BT184" s="561">
        <f t="shared" si="165"/>
        <v>0</v>
      </c>
      <c r="BU184" s="561">
        <f t="shared" si="165"/>
        <v>0</v>
      </c>
      <c r="BV184" s="561">
        <f t="shared" si="165"/>
        <v>0</v>
      </c>
      <c r="BW184" s="561">
        <f t="shared" si="165"/>
        <v>0</v>
      </c>
      <c r="BX184" s="561">
        <f t="shared" si="165"/>
        <v>0</v>
      </c>
      <c r="BY184" s="561">
        <f t="shared" si="165"/>
        <v>0</v>
      </c>
      <c r="BZ184" s="561">
        <f t="shared" si="165"/>
        <v>0</v>
      </c>
      <c r="CA184" s="561">
        <f t="shared" si="165"/>
        <v>0</v>
      </c>
      <c r="CB184" s="561">
        <f t="shared" si="165"/>
        <v>0</v>
      </c>
      <c r="CC184" s="561">
        <f t="shared" si="165"/>
        <v>0</v>
      </c>
      <c r="CD184" s="561">
        <f t="shared" si="165"/>
        <v>0</v>
      </c>
      <c r="CE184" s="561">
        <f t="shared" si="165"/>
        <v>0</v>
      </c>
      <c r="CF184" s="561">
        <f t="shared" si="165"/>
        <v>0</v>
      </c>
      <c r="CG184" s="561">
        <f t="shared" si="165"/>
        <v>0</v>
      </c>
      <c r="CH184" s="561">
        <f t="shared" si="165"/>
        <v>0</v>
      </c>
      <c r="CI184" s="561">
        <f t="shared" si="165"/>
        <v>0</v>
      </c>
      <c r="CJ184" s="561">
        <f t="shared" si="165"/>
        <v>0</v>
      </c>
      <c r="CK184" s="561">
        <f t="shared" si="165"/>
        <v>0</v>
      </c>
      <c r="CL184" s="561">
        <f t="shared" si="165"/>
        <v>0</v>
      </c>
      <c r="CM184" s="561">
        <f t="shared" si="165"/>
        <v>0</v>
      </c>
      <c r="CN184" s="561">
        <f t="shared" si="165"/>
        <v>0</v>
      </c>
      <c r="CO184" s="561">
        <f t="shared" si="165"/>
        <v>0</v>
      </c>
      <c r="CP184" s="561">
        <f t="shared" si="165"/>
        <v>0</v>
      </c>
      <c r="CQ184" s="561">
        <f t="shared" si="165"/>
        <v>0</v>
      </c>
      <c r="CR184" s="561">
        <f t="shared" si="165"/>
        <v>0</v>
      </c>
      <c r="CS184" s="561">
        <f t="shared" si="165"/>
        <v>0</v>
      </c>
      <c r="CT184" s="561">
        <f t="shared" si="165"/>
        <v>0</v>
      </c>
      <c r="CU184" s="561">
        <f t="shared" si="165"/>
        <v>0</v>
      </c>
      <c r="CV184" s="561">
        <f t="shared" si="165"/>
        <v>0</v>
      </c>
      <c r="CW184" s="561">
        <f t="shared" si="165"/>
        <v>0</v>
      </c>
      <c r="CX184" s="561">
        <f t="shared" si="165"/>
        <v>0</v>
      </c>
      <c r="CY184" s="561">
        <f t="shared" si="165"/>
        <v>0</v>
      </c>
      <c r="CZ184" s="561">
        <f t="shared" si="165"/>
        <v>0</v>
      </c>
      <c r="DA184" s="561">
        <f t="shared" si="165"/>
        <v>0</v>
      </c>
      <c r="DC184" s="562">
        <f t="shared" si="124"/>
        <v>0</v>
      </c>
      <c r="DD184" s="562">
        <f t="shared" si="151"/>
        <v>0</v>
      </c>
      <c r="DE184" s="562">
        <f t="shared" si="152"/>
        <v>0</v>
      </c>
      <c r="DF184" s="562">
        <f t="shared" si="153"/>
        <v>0</v>
      </c>
      <c r="DG184" s="562">
        <f t="shared" si="154"/>
        <v>0</v>
      </c>
      <c r="DH184" s="562">
        <f t="shared" si="155"/>
        <v>0</v>
      </c>
      <c r="DI184" s="562">
        <f t="shared" si="156"/>
        <v>0</v>
      </c>
      <c r="DJ184" s="562">
        <f t="shared" si="157"/>
        <v>0</v>
      </c>
      <c r="DK184" s="562">
        <f t="shared" si="158"/>
        <v>0</v>
      </c>
      <c r="DL184" s="562">
        <f t="shared" si="159"/>
        <v>0</v>
      </c>
      <c r="DM184" s="562">
        <f t="shared" si="160"/>
        <v>0</v>
      </c>
      <c r="DN184" s="562">
        <f t="shared" si="126"/>
        <v>0</v>
      </c>
      <c r="DO184" s="562">
        <f t="shared" si="127"/>
        <v>0</v>
      </c>
      <c r="DP184" s="562">
        <f t="shared" si="128"/>
        <v>0</v>
      </c>
      <c r="DQ184" s="562">
        <f t="shared" si="129"/>
        <v>0</v>
      </c>
      <c r="DR184" s="562">
        <f t="shared" si="130"/>
        <v>0</v>
      </c>
      <c r="DS184" s="562">
        <f t="shared" si="131"/>
        <v>0</v>
      </c>
      <c r="DT184" s="562">
        <f t="shared" si="132"/>
        <v>0</v>
      </c>
      <c r="DU184" s="562">
        <f t="shared" si="133"/>
        <v>0</v>
      </c>
      <c r="DV184" s="562">
        <f t="shared" si="134"/>
        <v>0</v>
      </c>
      <c r="DW184" s="562">
        <f t="shared" si="135"/>
        <v>0</v>
      </c>
      <c r="DX184" s="562">
        <f t="shared" si="136"/>
        <v>0</v>
      </c>
      <c r="DY184" s="562">
        <f t="shared" si="137"/>
        <v>0</v>
      </c>
      <c r="DZ184" s="562">
        <f t="shared" si="138"/>
        <v>0</v>
      </c>
      <c r="EA184" s="562">
        <f t="shared" si="139"/>
        <v>0</v>
      </c>
      <c r="EB184" s="562">
        <f t="shared" si="140"/>
        <v>0</v>
      </c>
      <c r="EC184" s="562">
        <f t="shared" si="141"/>
        <v>0</v>
      </c>
      <c r="ED184" s="562">
        <f t="shared" si="142"/>
        <v>0</v>
      </c>
      <c r="EE184" s="562">
        <f t="shared" si="143"/>
        <v>0</v>
      </c>
      <c r="EF184" s="562">
        <f t="shared" si="144"/>
        <v>0</v>
      </c>
      <c r="EG184" s="562">
        <f t="shared" si="145"/>
        <v>0</v>
      </c>
      <c r="EH184" s="562">
        <f t="shared" si="146"/>
        <v>0</v>
      </c>
      <c r="EI184" s="562">
        <f t="shared" si="147"/>
        <v>0</v>
      </c>
      <c r="EJ184" s="562">
        <f t="shared" si="148"/>
        <v>0</v>
      </c>
      <c r="EK184" s="562">
        <f t="shared" si="149"/>
        <v>0</v>
      </c>
      <c r="EL184" s="562">
        <f t="shared" si="150"/>
        <v>0</v>
      </c>
    </row>
    <row r="185" spans="2:142" ht="9.9499999999999993" customHeight="1">
      <c r="B185" s="750">
        <f>'O3'!B185</f>
        <v>0</v>
      </c>
      <c r="C185" s="751"/>
      <c r="D185" s="751"/>
      <c r="E185" s="751"/>
      <c r="F185" s="751"/>
      <c r="G185" s="872">
        <f>'O3'!G185</f>
        <v>0</v>
      </c>
      <c r="H185" s="872"/>
      <c r="I185" s="872"/>
      <c r="J185" s="872"/>
      <c r="K185" s="872"/>
      <c r="L185" s="872"/>
      <c r="M185" s="872"/>
      <c r="N185" s="872"/>
      <c r="O185" s="872"/>
      <c r="P185" s="872"/>
      <c r="Q185" s="872"/>
      <c r="R185" s="872"/>
      <c r="S185" s="872"/>
      <c r="T185" s="872"/>
      <c r="U185" s="872"/>
      <c r="V185" s="872"/>
      <c r="W185" s="872"/>
      <c r="X185" s="872"/>
      <c r="Y185" s="872"/>
      <c r="Z185" s="872"/>
      <c r="AA185" s="872"/>
      <c r="AB185" s="872"/>
      <c r="AC185" s="755">
        <f>'O3'!AC185</f>
        <v>0</v>
      </c>
      <c r="AD185" s="755"/>
      <c r="AE185" s="755"/>
      <c r="AF185" s="755"/>
      <c r="AG185" s="755"/>
      <c r="AH185" s="895">
        <f>'O3'!AZ185</f>
        <v>0</v>
      </c>
      <c r="AI185" s="895"/>
      <c r="AJ185" s="895"/>
      <c r="AK185" s="895"/>
      <c r="AL185" s="895"/>
      <c r="AM185" s="895"/>
      <c r="AN185" s="782">
        <f t="shared" si="113"/>
        <v>0</v>
      </c>
      <c r="AO185" s="782"/>
      <c r="AP185" s="782"/>
      <c r="AQ185" s="782"/>
      <c r="AR185" s="782"/>
      <c r="AS185" s="782"/>
      <c r="AT185" s="782">
        <f t="shared" si="114"/>
        <v>0</v>
      </c>
      <c r="AU185" s="782"/>
      <c r="AV185" s="782"/>
      <c r="AW185" s="782"/>
      <c r="AX185" s="782"/>
      <c r="AY185" s="881"/>
      <c r="AZ185" s="13"/>
      <c r="BA185" s="492">
        <f t="shared" si="120"/>
        <v>0</v>
      </c>
      <c r="BB185" s="492">
        <f t="shared" si="121"/>
        <v>2</v>
      </c>
      <c r="BC185" s="492" t="str">
        <f t="shared" si="115"/>
        <v/>
      </c>
      <c r="BD185" s="492" t="str">
        <f t="shared" si="116"/>
        <v xml:space="preserve"> </v>
      </c>
      <c r="BE185" s="484"/>
      <c r="BF185" s="492">
        <f>ROUND(AN185*'O3'!BE185,2)</f>
        <v>0</v>
      </c>
      <c r="BG185" s="492">
        <f>ROUND(AT185*'O3'!BE185,2)</f>
        <v>0</v>
      </c>
      <c r="BH185" s="484">
        <f t="shared" si="117"/>
        <v>0</v>
      </c>
      <c r="BI185" s="484">
        <f>BM185-IF('O3'!BS185&lt;&gt;0,IF('O3'!BS185="C",BA185,0),ROUND(BA185*$BM$11,2))</f>
        <v>0</v>
      </c>
      <c r="BJ185" s="484">
        <f>BN185-IF('O3'!BS185="CF",BA185,0)</f>
        <v>0</v>
      </c>
      <c r="BK185" s="484">
        <f>BO185-IF('O3'!BS185="F",BA185,0)</f>
        <v>0</v>
      </c>
      <c r="BL185" s="484">
        <f t="shared" si="122"/>
        <v>0</v>
      </c>
      <c r="BM185" s="484">
        <f>IF('O3'!BS185&lt;&gt;0,IF('O3'!BS185="C",BG185,0),ROUND(BG185*$BM$11,2))</f>
        <v>0</v>
      </c>
      <c r="BN185" s="484">
        <f>IF('O3'!BS185="CF",BG185,0)</f>
        <v>0</v>
      </c>
      <c r="BO185" s="484">
        <f>IF('O3'!BS185="F",BG185,0)</f>
        <v>0</v>
      </c>
      <c r="BP185" s="571">
        <v>174</v>
      </c>
      <c r="BQ185" s="573"/>
      <c r="BR185" s="560">
        <v>0</v>
      </c>
      <c r="BS185" s="561">
        <f t="shared" si="118"/>
        <v>0</v>
      </c>
      <c r="BT185" s="561">
        <f t="shared" si="165"/>
        <v>0</v>
      </c>
      <c r="BU185" s="561">
        <f t="shared" si="165"/>
        <v>0</v>
      </c>
      <c r="BV185" s="561">
        <f t="shared" si="165"/>
        <v>0</v>
      </c>
      <c r="BW185" s="561">
        <f t="shared" si="165"/>
        <v>0</v>
      </c>
      <c r="BX185" s="561">
        <f t="shared" si="165"/>
        <v>0</v>
      </c>
      <c r="BY185" s="561">
        <f t="shared" si="165"/>
        <v>0</v>
      </c>
      <c r="BZ185" s="561">
        <f t="shared" si="165"/>
        <v>0</v>
      </c>
      <c r="CA185" s="561">
        <f t="shared" si="165"/>
        <v>0</v>
      </c>
      <c r="CB185" s="561">
        <f t="shared" si="165"/>
        <v>0</v>
      </c>
      <c r="CC185" s="561">
        <f t="shared" si="165"/>
        <v>0</v>
      </c>
      <c r="CD185" s="561">
        <f t="shared" si="165"/>
        <v>0</v>
      </c>
      <c r="CE185" s="561">
        <f t="shared" si="165"/>
        <v>0</v>
      </c>
      <c r="CF185" s="561">
        <f t="shared" si="165"/>
        <v>0</v>
      </c>
      <c r="CG185" s="561">
        <f t="shared" si="165"/>
        <v>0</v>
      </c>
      <c r="CH185" s="561">
        <f t="shared" si="165"/>
        <v>0</v>
      </c>
      <c r="CI185" s="561">
        <f t="shared" si="165"/>
        <v>0</v>
      </c>
      <c r="CJ185" s="561">
        <f t="shared" si="165"/>
        <v>0</v>
      </c>
      <c r="CK185" s="561">
        <f t="shared" si="165"/>
        <v>0</v>
      </c>
      <c r="CL185" s="561">
        <f t="shared" si="165"/>
        <v>0</v>
      </c>
      <c r="CM185" s="561">
        <f t="shared" si="165"/>
        <v>0</v>
      </c>
      <c r="CN185" s="561">
        <f t="shared" si="165"/>
        <v>0</v>
      </c>
      <c r="CO185" s="561">
        <f t="shared" si="165"/>
        <v>0</v>
      </c>
      <c r="CP185" s="561">
        <f t="shared" si="165"/>
        <v>0</v>
      </c>
      <c r="CQ185" s="561">
        <f t="shared" si="165"/>
        <v>0</v>
      </c>
      <c r="CR185" s="561">
        <f t="shared" si="165"/>
        <v>0</v>
      </c>
      <c r="CS185" s="561">
        <f t="shared" si="165"/>
        <v>0</v>
      </c>
      <c r="CT185" s="561">
        <f t="shared" si="165"/>
        <v>0</v>
      </c>
      <c r="CU185" s="561">
        <f t="shared" si="165"/>
        <v>0</v>
      </c>
      <c r="CV185" s="561">
        <f t="shared" si="165"/>
        <v>0</v>
      </c>
      <c r="CW185" s="561">
        <f t="shared" si="165"/>
        <v>0</v>
      </c>
      <c r="CX185" s="561">
        <f t="shared" si="165"/>
        <v>0</v>
      </c>
      <c r="CY185" s="561">
        <f t="shared" si="165"/>
        <v>0</v>
      </c>
      <c r="CZ185" s="561">
        <f t="shared" si="165"/>
        <v>0</v>
      </c>
      <c r="DA185" s="561">
        <f t="shared" si="165"/>
        <v>0</v>
      </c>
      <c r="DC185" s="562">
        <f t="shared" si="124"/>
        <v>0</v>
      </c>
      <c r="DD185" s="562">
        <f t="shared" si="151"/>
        <v>0</v>
      </c>
      <c r="DE185" s="562">
        <f t="shared" si="152"/>
        <v>0</v>
      </c>
      <c r="DF185" s="562">
        <f t="shared" si="153"/>
        <v>0</v>
      </c>
      <c r="DG185" s="562">
        <f t="shared" si="154"/>
        <v>0</v>
      </c>
      <c r="DH185" s="562">
        <f t="shared" si="155"/>
        <v>0</v>
      </c>
      <c r="DI185" s="562">
        <f t="shared" si="156"/>
        <v>0</v>
      </c>
      <c r="DJ185" s="562">
        <f t="shared" si="157"/>
        <v>0</v>
      </c>
      <c r="DK185" s="562">
        <f t="shared" si="158"/>
        <v>0</v>
      </c>
      <c r="DL185" s="562">
        <f t="shared" si="159"/>
        <v>0</v>
      </c>
      <c r="DM185" s="562">
        <f t="shared" si="160"/>
        <v>0</v>
      </c>
      <c r="DN185" s="562">
        <f t="shared" si="126"/>
        <v>0</v>
      </c>
      <c r="DO185" s="562">
        <f t="shared" si="127"/>
        <v>0</v>
      </c>
      <c r="DP185" s="562">
        <f t="shared" si="128"/>
        <v>0</v>
      </c>
      <c r="DQ185" s="562">
        <f t="shared" si="129"/>
        <v>0</v>
      </c>
      <c r="DR185" s="562">
        <f t="shared" si="130"/>
        <v>0</v>
      </c>
      <c r="DS185" s="562">
        <f t="shared" si="131"/>
        <v>0</v>
      </c>
      <c r="DT185" s="562">
        <f t="shared" si="132"/>
        <v>0</v>
      </c>
      <c r="DU185" s="562">
        <f t="shared" si="133"/>
        <v>0</v>
      </c>
      <c r="DV185" s="562">
        <f t="shared" si="134"/>
        <v>0</v>
      </c>
      <c r="DW185" s="562">
        <f t="shared" si="135"/>
        <v>0</v>
      </c>
      <c r="DX185" s="562">
        <f t="shared" si="136"/>
        <v>0</v>
      </c>
      <c r="DY185" s="562">
        <f t="shared" si="137"/>
        <v>0</v>
      </c>
      <c r="DZ185" s="562">
        <f t="shared" si="138"/>
        <v>0</v>
      </c>
      <c r="EA185" s="562">
        <f t="shared" si="139"/>
        <v>0</v>
      </c>
      <c r="EB185" s="562">
        <f t="shared" si="140"/>
        <v>0</v>
      </c>
      <c r="EC185" s="562">
        <f t="shared" si="141"/>
        <v>0</v>
      </c>
      <c r="ED185" s="562">
        <f t="shared" si="142"/>
        <v>0</v>
      </c>
      <c r="EE185" s="562">
        <f t="shared" si="143"/>
        <v>0</v>
      </c>
      <c r="EF185" s="562">
        <f t="shared" si="144"/>
        <v>0</v>
      </c>
      <c r="EG185" s="562">
        <f t="shared" si="145"/>
        <v>0</v>
      </c>
      <c r="EH185" s="562">
        <f t="shared" si="146"/>
        <v>0</v>
      </c>
      <c r="EI185" s="562">
        <f t="shared" si="147"/>
        <v>0</v>
      </c>
      <c r="EJ185" s="562">
        <f t="shared" si="148"/>
        <v>0</v>
      </c>
      <c r="EK185" s="562">
        <f t="shared" si="149"/>
        <v>0</v>
      </c>
      <c r="EL185" s="562">
        <f t="shared" si="150"/>
        <v>0</v>
      </c>
    </row>
    <row r="186" spans="2:142" ht="9.9499999999999993" customHeight="1">
      <c r="B186" s="750">
        <f>'O3'!B186</f>
        <v>0</v>
      </c>
      <c r="C186" s="751"/>
      <c r="D186" s="751"/>
      <c r="E186" s="751"/>
      <c r="F186" s="751"/>
      <c r="G186" s="872">
        <f>'O3'!G186</f>
        <v>0</v>
      </c>
      <c r="H186" s="872"/>
      <c r="I186" s="872"/>
      <c r="J186" s="872"/>
      <c r="K186" s="872"/>
      <c r="L186" s="872"/>
      <c r="M186" s="872"/>
      <c r="N186" s="872"/>
      <c r="O186" s="872"/>
      <c r="P186" s="872"/>
      <c r="Q186" s="872"/>
      <c r="R186" s="872"/>
      <c r="S186" s="872"/>
      <c r="T186" s="872"/>
      <c r="U186" s="872"/>
      <c r="V186" s="872"/>
      <c r="W186" s="872"/>
      <c r="X186" s="872"/>
      <c r="Y186" s="872"/>
      <c r="Z186" s="872"/>
      <c r="AA186" s="872"/>
      <c r="AB186" s="872"/>
      <c r="AC186" s="755">
        <f>'O3'!AC186</f>
        <v>0</v>
      </c>
      <c r="AD186" s="755"/>
      <c r="AE186" s="755"/>
      <c r="AF186" s="755"/>
      <c r="AG186" s="755"/>
      <c r="AH186" s="895">
        <f>'O3'!AZ186</f>
        <v>0</v>
      </c>
      <c r="AI186" s="895"/>
      <c r="AJ186" s="895"/>
      <c r="AK186" s="895"/>
      <c r="AL186" s="895"/>
      <c r="AM186" s="895"/>
      <c r="AN186" s="782">
        <f t="shared" si="113"/>
        <v>0</v>
      </c>
      <c r="AO186" s="782"/>
      <c r="AP186" s="782"/>
      <c r="AQ186" s="782"/>
      <c r="AR186" s="782"/>
      <c r="AS186" s="782"/>
      <c r="AT186" s="782">
        <f t="shared" si="114"/>
        <v>0</v>
      </c>
      <c r="AU186" s="782"/>
      <c r="AV186" s="782"/>
      <c r="AW186" s="782"/>
      <c r="AX186" s="782"/>
      <c r="AY186" s="881"/>
      <c r="AZ186" s="13"/>
      <c r="BA186" s="492">
        <f t="shared" si="120"/>
        <v>0</v>
      </c>
      <c r="BB186" s="492">
        <f t="shared" si="121"/>
        <v>2</v>
      </c>
      <c r="BC186" s="492" t="str">
        <f t="shared" si="115"/>
        <v/>
      </c>
      <c r="BD186" s="492" t="str">
        <f t="shared" si="116"/>
        <v xml:space="preserve"> </v>
      </c>
      <c r="BE186" s="484"/>
      <c r="BF186" s="492">
        <f>ROUND(AN186*'O3'!BE186,2)</f>
        <v>0</v>
      </c>
      <c r="BG186" s="492">
        <f>ROUND(AT186*'O3'!BE186,2)</f>
        <v>0</v>
      </c>
      <c r="BH186" s="484">
        <f t="shared" si="117"/>
        <v>0</v>
      </c>
      <c r="BI186" s="484">
        <f>BM186-IF('O3'!BS186&lt;&gt;0,IF('O3'!BS186="C",BA186,0),ROUND(BA186*$BM$11,2))</f>
        <v>0</v>
      </c>
      <c r="BJ186" s="484">
        <f>BN186-IF('O3'!BS186="CF",BA186,0)</f>
        <v>0</v>
      </c>
      <c r="BK186" s="484">
        <f>BO186-IF('O3'!BS186="F",BA186,0)</f>
        <v>0</v>
      </c>
      <c r="BL186" s="484">
        <f t="shared" si="122"/>
        <v>0</v>
      </c>
      <c r="BM186" s="484">
        <f>IF('O3'!BS186&lt;&gt;0,IF('O3'!BS186="C",BG186,0),ROUND(BG186*$BM$11,2))</f>
        <v>0</v>
      </c>
      <c r="BN186" s="484">
        <f>IF('O3'!BS186="CF",BG186,0)</f>
        <v>0</v>
      </c>
      <c r="BO186" s="484">
        <f>IF('O3'!BS186="F",BG186,0)</f>
        <v>0</v>
      </c>
      <c r="BP186" s="572">
        <v>175</v>
      </c>
      <c r="BQ186" s="573"/>
      <c r="BR186" s="560">
        <v>0</v>
      </c>
      <c r="BS186" s="561">
        <f t="shared" si="118"/>
        <v>0</v>
      </c>
      <c r="BT186" s="561">
        <f t="shared" si="165"/>
        <v>0</v>
      </c>
      <c r="BU186" s="561">
        <f t="shared" si="165"/>
        <v>0</v>
      </c>
      <c r="BV186" s="561">
        <f t="shared" si="165"/>
        <v>0</v>
      </c>
      <c r="BW186" s="561">
        <f t="shared" si="165"/>
        <v>0</v>
      </c>
      <c r="BX186" s="561">
        <f t="shared" si="165"/>
        <v>0</v>
      </c>
      <c r="BY186" s="561">
        <f t="shared" si="165"/>
        <v>0</v>
      </c>
      <c r="BZ186" s="561">
        <f t="shared" si="165"/>
        <v>0</v>
      </c>
      <c r="CA186" s="561">
        <f t="shared" si="165"/>
        <v>0</v>
      </c>
      <c r="CB186" s="561">
        <f t="shared" si="165"/>
        <v>0</v>
      </c>
      <c r="CC186" s="561">
        <f t="shared" si="165"/>
        <v>0</v>
      </c>
      <c r="CD186" s="561">
        <f t="shared" si="165"/>
        <v>0</v>
      </c>
      <c r="CE186" s="561">
        <f t="shared" si="165"/>
        <v>0</v>
      </c>
      <c r="CF186" s="561">
        <f t="shared" si="165"/>
        <v>0</v>
      </c>
      <c r="CG186" s="561">
        <f t="shared" si="165"/>
        <v>0</v>
      </c>
      <c r="CH186" s="561">
        <f t="shared" si="165"/>
        <v>0</v>
      </c>
      <c r="CI186" s="561">
        <f t="shared" si="165"/>
        <v>0</v>
      </c>
      <c r="CJ186" s="561">
        <f t="shared" si="165"/>
        <v>0</v>
      </c>
      <c r="CK186" s="561">
        <f t="shared" si="165"/>
        <v>0</v>
      </c>
      <c r="CL186" s="561">
        <f t="shared" si="165"/>
        <v>0</v>
      </c>
      <c r="CM186" s="561">
        <f t="shared" si="165"/>
        <v>0</v>
      </c>
      <c r="CN186" s="561">
        <f t="shared" si="165"/>
        <v>0</v>
      </c>
      <c r="CO186" s="561">
        <f t="shared" si="165"/>
        <v>0</v>
      </c>
      <c r="CP186" s="561">
        <f t="shared" si="165"/>
        <v>0</v>
      </c>
      <c r="CQ186" s="561">
        <f t="shared" si="165"/>
        <v>0</v>
      </c>
      <c r="CR186" s="561">
        <f t="shared" si="165"/>
        <v>0</v>
      </c>
      <c r="CS186" s="561">
        <f t="shared" si="165"/>
        <v>0</v>
      </c>
      <c r="CT186" s="561">
        <f t="shared" si="165"/>
        <v>0</v>
      </c>
      <c r="CU186" s="561">
        <f t="shared" si="165"/>
        <v>0</v>
      </c>
      <c r="CV186" s="561">
        <f t="shared" si="165"/>
        <v>0</v>
      </c>
      <c r="CW186" s="561">
        <f t="shared" si="165"/>
        <v>0</v>
      </c>
      <c r="CX186" s="561">
        <f t="shared" si="165"/>
        <v>0</v>
      </c>
      <c r="CY186" s="561">
        <f t="shared" si="165"/>
        <v>0</v>
      </c>
      <c r="CZ186" s="561">
        <f t="shared" si="165"/>
        <v>0</v>
      </c>
      <c r="DA186" s="561">
        <f t="shared" si="165"/>
        <v>0</v>
      </c>
      <c r="DC186" s="562">
        <f t="shared" si="124"/>
        <v>0</v>
      </c>
      <c r="DD186" s="562">
        <f t="shared" si="151"/>
        <v>0</v>
      </c>
      <c r="DE186" s="562">
        <f t="shared" si="152"/>
        <v>0</v>
      </c>
      <c r="DF186" s="562">
        <f t="shared" si="153"/>
        <v>0</v>
      </c>
      <c r="DG186" s="562">
        <f t="shared" si="154"/>
        <v>0</v>
      </c>
      <c r="DH186" s="562">
        <f t="shared" si="155"/>
        <v>0</v>
      </c>
      <c r="DI186" s="562">
        <f t="shared" si="156"/>
        <v>0</v>
      </c>
      <c r="DJ186" s="562">
        <f t="shared" si="157"/>
        <v>0</v>
      </c>
      <c r="DK186" s="562">
        <f t="shared" si="158"/>
        <v>0</v>
      </c>
      <c r="DL186" s="562">
        <f t="shared" si="159"/>
        <v>0</v>
      </c>
      <c r="DM186" s="562">
        <f t="shared" si="160"/>
        <v>0</v>
      </c>
      <c r="DN186" s="562">
        <f t="shared" si="126"/>
        <v>0</v>
      </c>
      <c r="DO186" s="562">
        <f t="shared" si="127"/>
        <v>0</v>
      </c>
      <c r="DP186" s="562">
        <f t="shared" si="128"/>
        <v>0</v>
      </c>
      <c r="DQ186" s="562">
        <f t="shared" si="129"/>
        <v>0</v>
      </c>
      <c r="DR186" s="562">
        <f t="shared" si="130"/>
        <v>0</v>
      </c>
      <c r="DS186" s="562">
        <f t="shared" si="131"/>
        <v>0</v>
      </c>
      <c r="DT186" s="562">
        <f t="shared" si="132"/>
        <v>0</v>
      </c>
      <c r="DU186" s="562">
        <f t="shared" si="133"/>
        <v>0</v>
      </c>
      <c r="DV186" s="562">
        <f t="shared" si="134"/>
        <v>0</v>
      </c>
      <c r="DW186" s="562">
        <f t="shared" si="135"/>
        <v>0</v>
      </c>
      <c r="DX186" s="562">
        <f t="shared" si="136"/>
        <v>0</v>
      </c>
      <c r="DY186" s="562">
        <f t="shared" si="137"/>
        <v>0</v>
      </c>
      <c r="DZ186" s="562">
        <f t="shared" si="138"/>
        <v>0</v>
      </c>
      <c r="EA186" s="562">
        <f t="shared" si="139"/>
        <v>0</v>
      </c>
      <c r="EB186" s="562">
        <f t="shared" si="140"/>
        <v>0</v>
      </c>
      <c r="EC186" s="562">
        <f t="shared" si="141"/>
        <v>0</v>
      </c>
      <c r="ED186" s="562">
        <f t="shared" si="142"/>
        <v>0</v>
      </c>
      <c r="EE186" s="562">
        <f t="shared" si="143"/>
        <v>0</v>
      </c>
      <c r="EF186" s="562">
        <f t="shared" si="144"/>
        <v>0</v>
      </c>
      <c r="EG186" s="562">
        <f t="shared" si="145"/>
        <v>0</v>
      </c>
      <c r="EH186" s="562">
        <f t="shared" si="146"/>
        <v>0</v>
      </c>
      <c r="EI186" s="562">
        <f t="shared" si="147"/>
        <v>0</v>
      </c>
      <c r="EJ186" s="562">
        <f t="shared" si="148"/>
        <v>0</v>
      </c>
      <c r="EK186" s="562">
        <f t="shared" si="149"/>
        <v>0</v>
      </c>
      <c r="EL186" s="562">
        <f t="shared" si="150"/>
        <v>0</v>
      </c>
    </row>
    <row r="187" spans="2:142" ht="9.9499999999999993" customHeight="1">
      <c r="B187" s="750">
        <f>'O3'!B187</f>
        <v>0</v>
      </c>
      <c r="C187" s="751"/>
      <c r="D187" s="751"/>
      <c r="E187" s="751"/>
      <c r="F187" s="751"/>
      <c r="G187" s="872">
        <f>'O3'!G187</f>
        <v>0</v>
      </c>
      <c r="H187" s="872"/>
      <c r="I187" s="872"/>
      <c r="J187" s="872"/>
      <c r="K187" s="872"/>
      <c r="L187" s="872"/>
      <c r="M187" s="872"/>
      <c r="N187" s="872"/>
      <c r="O187" s="872"/>
      <c r="P187" s="872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755">
        <f>'O3'!AC187</f>
        <v>0</v>
      </c>
      <c r="AD187" s="755"/>
      <c r="AE187" s="755"/>
      <c r="AF187" s="755"/>
      <c r="AG187" s="755"/>
      <c r="AH187" s="895">
        <f>'O3'!AZ187</f>
        <v>0</v>
      </c>
      <c r="AI187" s="895"/>
      <c r="AJ187" s="895"/>
      <c r="AK187" s="895"/>
      <c r="AL187" s="895"/>
      <c r="AM187" s="895"/>
      <c r="AN187" s="782">
        <f t="shared" si="113"/>
        <v>0</v>
      </c>
      <c r="AO187" s="782"/>
      <c r="AP187" s="782"/>
      <c r="AQ187" s="782"/>
      <c r="AR187" s="782"/>
      <c r="AS187" s="782"/>
      <c r="AT187" s="782">
        <f t="shared" si="114"/>
        <v>0</v>
      </c>
      <c r="AU187" s="782"/>
      <c r="AV187" s="782"/>
      <c r="AW187" s="782"/>
      <c r="AX187" s="782"/>
      <c r="AY187" s="881"/>
      <c r="AZ187" s="13"/>
      <c r="BA187" s="492">
        <f t="shared" si="120"/>
        <v>0</v>
      </c>
      <c r="BB187" s="492">
        <f t="shared" si="121"/>
        <v>2</v>
      </c>
      <c r="BC187" s="492" t="str">
        <f t="shared" si="115"/>
        <v/>
      </c>
      <c r="BD187" s="492" t="str">
        <f t="shared" si="116"/>
        <v xml:space="preserve"> </v>
      </c>
      <c r="BE187" s="484"/>
      <c r="BF187" s="492">
        <f>ROUND(AN187*'O3'!BE187,2)</f>
        <v>0</v>
      </c>
      <c r="BG187" s="492">
        <f>ROUND(AT187*'O3'!BE187,2)</f>
        <v>0</v>
      </c>
      <c r="BH187" s="484">
        <f t="shared" si="117"/>
        <v>0</v>
      </c>
      <c r="BI187" s="484">
        <f>BM187-IF('O3'!BS187&lt;&gt;0,IF('O3'!BS187="C",BA187,0),ROUND(BA187*$BM$11,2))</f>
        <v>0</v>
      </c>
      <c r="BJ187" s="484">
        <f>BN187-IF('O3'!BS187="CF",BA187,0)</f>
        <v>0</v>
      </c>
      <c r="BK187" s="484">
        <f>BO187-IF('O3'!BS187="F",BA187,0)</f>
        <v>0</v>
      </c>
      <c r="BL187" s="484">
        <f t="shared" si="122"/>
        <v>0</v>
      </c>
      <c r="BM187" s="484">
        <f>IF('O3'!BS187&lt;&gt;0,IF('O3'!BS187="C",BG187,0),ROUND(BG187*$BM$11,2))</f>
        <v>0</v>
      </c>
      <c r="BN187" s="484">
        <f>IF('O3'!BS187="CF",BG187,0)</f>
        <v>0</v>
      </c>
      <c r="BO187" s="484">
        <f>IF('O3'!BS187="F",BG187,0)</f>
        <v>0</v>
      </c>
      <c r="BP187" s="571">
        <v>176</v>
      </c>
      <c r="BQ187" s="573"/>
      <c r="BR187" s="560">
        <v>0</v>
      </c>
      <c r="BS187" s="561">
        <f t="shared" si="118"/>
        <v>0</v>
      </c>
      <c r="BT187" s="561">
        <f t="shared" si="165"/>
        <v>0</v>
      </c>
      <c r="BU187" s="561">
        <f t="shared" si="165"/>
        <v>0</v>
      </c>
      <c r="BV187" s="561">
        <f t="shared" si="165"/>
        <v>0</v>
      </c>
      <c r="BW187" s="561">
        <f t="shared" si="165"/>
        <v>0</v>
      </c>
      <c r="BX187" s="561">
        <f t="shared" si="165"/>
        <v>0</v>
      </c>
      <c r="BY187" s="561">
        <f t="shared" si="165"/>
        <v>0</v>
      </c>
      <c r="BZ187" s="561">
        <f t="shared" si="165"/>
        <v>0</v>
      </c>
      <c r="CA187" s="561">
        <f t="shared" si="165"/>
        <v>0</v>
      </c>
      <c r="CB187" s="561">
        <f t="shared" si="165"/>
        <v>0</v>
      </c>
      <c r="CC187" s="561">
        <f t="shared" si="165"/>
        <v>0</v>
      </c>
      <c r="CD187" s="561">
        <f t="shared" si="165"/>
        <v>0</v>
      </c>
      <c r="CE187" s="561">
        <f t="shared" si="165"/>
        <v>0</v>
      </c>
      <c r="CF187" s="561">
        <f t="shared" si="165"/>
        <v>0</v>
      </c>
      <c r="CG187" s="561">
        <f t="shared" si="165"/>
        <v>0</v>
      </c>
      <c r="CH187" s="561">
        <f t="shared" si="165"/>
        <v>0</v>
      </c>
      <c r="CI187" s="561">
        <f t="shared" si="165"/>
        <v>0</v>
      </c>
      <c r="CJ187" s="561">
        <f t="shared" si="165"/>
        <v>0</v>
      </c>
      <c r="CK187" s="561">
        <f t="shared" si="165"/>
        <v>0</v>
      </c>
      <c r="CL187" s="561">
        <f t="shared" si="165"/>
        <v>0</v>
      </c>
      <c r="CM187" s="561">
        <f t="shared" si="165"/>
        <v>0</v>
      </c>
      <c r="CN187" s="561">
        <f t="shared" si="165"/>
        <v>0</v>
      </c>
      <c r="CO187" s="561">
        <f t="shared" si="165"/>
        <v>0</v>
      </c>
      <c r="CP187" s="561">
        <f t="shared" si="165"/>
        <v>0</v>
      </c>
      <c r="CQ187" s="561">
        <f t="shared" si="165"/>
        <v>0</v>
      </c>
      <c r="CR187" s="561">
        <f t="shared" si="165"/>
        <v>0</v>
      </c>
      <c r="CS187" s="561">
        <f t="shared" si="165"/>
        <v>0</v>
      </c>
      <c r="CT187" s="561">
        <f t="shared" si="165"/>
        <v>0</v>
      </c>
      <c r="CU187" s="561">
        <f t="shared" si="165"/>
        <v>0</v>
      </c>
      <c r="CV187" s="561">
        <f t="shared" si="165"/>
        <v>0</v>
      </c>
      <c r="CW187" s="561">
        <f t="shared" si="165"/>
        <v>0</v>
      </c>
      <c r="CX187" s="561">
        <f t="shared" si="165"/>
        <v>0</v>
      </c>
      <c r="CY187" s="561">
        <f t="shared" si="165"/>
        <v>0</v>
      </c>
      <c r="CZ187" s="561">
        <f t="shared" si="165"/>
        <v>0</v>
      </c>
      <c r="DA187" s="561">
        <f t="shared" si="165"/>
        <v>0</v>
      </c>
      <c r="DC187" s="562">
        <f t="shared" si="124"/>
        <v>0</v>
      </c>
      <c r="DD187" s="562">
        <f t="shared" si="151"/>
        <v>0</v>
      </c>
      <c r="DE187" s="562">
        <f t="shared" si="152"/>
        <v>0</v>
      </c>
      <c r="DF187" s="562">
        <f t="shared" si="153"/>
        <v>0</v>
      </c>
      <c r="DG187" s="562">
        <f t="shared" si="154"/>
        <v>0</v>
      </c>
      <c r="DH187" s="562">
        <f t="shared" si="155"/>
        <v>0</v>
      </c>
      <c r="DI187" s="562">
        <f t="shared" si="156"/>
        <v>0</v>
      </c>
      <c r="DJ187" s="562">
        <f t="shared" si="157"/>
        <v>0</v>
      </c>
      <c r="DK187" s="562">
        <f t="shared" si="158"/>
        <v>0</v>
      </c>
      <c r="DL187" s="562">
        <f t="shared" si="159"/>
        <v>0</v>
      </c>
      <c r="DM187" s="562">
        <f t="shared" si="160"/>
        <v>0</v>
      </c>
      <c r="DN187" s="562">
        <f t="shared" si="126"/>
        <v>0</v>
      </c>
      <c r="DO187" s="562">
        <f t="shared" si="127"/>
        <v>0</v>
      </c>
      <c r="DP187" s="562">
        <f t="shared" si="128"/>
        <v>0</v>
      </c>
      <c r="DQ187" s="562">
        <f t="shared" si="129"/>
        <v>0</v>
      </c>
      <c r="DR187" s="562">
        <f t="shared" si="130"/>
        <v>0</v>
      </c>
      <c r="DS187" s="562">
        <f t="shared" si="131"/>
        <v>0</v>
      </c>
      <c r="DT187" s="562">
        <f t="shared" si="132"/>
        <v>0</v>
      </c>
      <c r="DU187" s="562">
        <f t="shared" si="133"/>
        <v>0</v>
      </c>
      <c r="DV187" s="562">
        <f t="shared" si="134"/>
        <v>0</v>
      </c>
      <c r="DW187" s="562">
        <f t="shared" si="135"/>
        <v>0</v>
      </c>
      <c r="DX187" s="562">
        <f t="shared" si="136"/>
        <v>0</v>
      </c>
      <c r="DY187" s="562">
        <f t="shared" si="137"/>
        <v>0</v>
      </c>
      <c r="DZ187" s="562">
        <f t="shared" si="138"/>
        <v>0</v>
      </c>
      <c r="EA187" s="562">
        <f t="shared" si="139"/>
        <v>0</v>
      </c>
      <c r="EB187" s="562">
        <f t="shared" si="140"/>
        <v>0</v>
      </c>
      <c r="EC187" s="562">
        <f t="shared" si="141"/>
        <v>0</v>
      </c>
      <c r="ED187" s="562">
        <f t="shared" si="142"/>
        <v>0</v>
      </c>
      <c r="EE187" s="562">
        <f t="shared" si="143"/>
        <v>0</v>
      </c>
      <c r="EF187" s="562">
        <f t="shared" si="144"/>
        <v>0</v>
      </c>
      <c r="EG187" s="562">
        <f t="shared" si="145"/>
        <v>0</v>
      </c>
      <c r="EH187" s="562">
        <f t="shared" si="146"/>
        <v>0</v>
      </c>
      <c r="EI187" s="562">
        <f t="shared" si="147"/>
        <v>0</v>
      </c>
      <c r="EJ187" s="562">
        <f t="shared" si="148"/>
        <v>0</v>
      </c>
      <c r="EK187" s="562">
        <f t="shared" si="149"/>
        <v>0</v>
      </c>
      <c r="EL187" s="562">
        <f t="shared" si="150"/>
        <v>0</v>
      </c>
    </row>
    <row r="188" spans="2:142" ht="9.9499999999999993" customHeight="1">
      <c r="B188" s="750">
        <f>'O3'!B188</f>
        <v>0</v>
      </c>
      <c r="C188" s="751"/>
      <c r="D188" s="751"/>
      <c r="E188" s="751"/>
      <c r="F188" s="751"/>
      <c r="G188" s="872">
        <f>'O3'!G188</f>
        <v>0</v>
      </c>
      <c r="H188" s="872"/>
      <c r="I188" s="872"/>
      <c r="J188" s="872"/>
      <c r="K188" s="872"/>
      <c r="L188" s="872"/>
      <c r="M188" s="872"/>
      <c r="N188" s="872"/>
      <c r="O188" s="872"/>
      <c r="P188" s="872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755">
        <f>'O3'!AC188</f>
        <v>0</v>
      </c>
      <c r="AD188" s="755"/>
      <c r="AE188" s="755"/>
      <c r="AF188" s="755"/>
      <c r="AG188" s="755"/>
      <c r="AH188" s="895">
        <f>'O3'!AZ188</f>
        <v>0</v>
      </c>
      <c r="AI188" s="895"/>
      <c r="AJ188" s="895"/>
      <c r="AK188" s="895"/>
      <c r="AL188" s="895"/>
      <c r="AM188" s="895"/>
      <c r="AN188" s="782">
        <f t="shared" si="113"/>
        <v>0</v>
      </c>
      <c r="AO188" s="782"/>
      <c r="AP188" s="782"/>
      <c r="AQ188" s="782"/>
      <c r="AR188" s="782"/>
      <c r="AS188" s="782"/>
      <c r="AT188" s="782">
        <f t="shared" si="114"/>
        <v>0</v>
      </c>
      <c r="AU188" s="782"/>
      <c r="AV188" s="782"/>
      <c r="AW188" s="782"/>
      <c r="AX188" s="782"/>
      <c r="AY188" s="881"/>
      <c r="AZ188" s="13"/>
      <c r="BA188" s="492">
        <f t="shared" si="120"/>
        <v>0</v>
      </c>
      <c r="BB188" s="492">
        <f t="shared" si="121"/>
        <v>2</v>
      </c>
      <c r="BC188" s="492" t="str">
        <f t="shared" si="115"/>
        <v/>
      </c>
      <c r="BD188" s="492" t="str">
        <f t="shared" si="116"/>
        <v xml:space="preserve"> </v>
      </c>
      <c r="BE188" s="484"/>
      <c r="BF188" s="492">
        <f>ROUND(AN188*'O3'!BE188,2)</f>
        <v>0</v>
      </c>
      <c r="BG188" s="492">
        <f>ROUND(AT188*'O3'!BE188,2)</f>
        <v>0</v>
      </c>
      <c r="BH188" s="484">
        <f t="shared" si="117"/>
        <v>0</v>
      </c>
      <c r="BI188" s="484">
        <f>BM188-IF('O3'!BS188&lt;&gt;0,IF('O3'!BS188="C",BA188,0),ROUND(BA188*$BM$11,2))</f>
        <v>0</v>
      </c>
      <c r="BJ188" s="484">
        <f>BN188-IF('O3'!BS188="CF",BA188,0)</f>
        <v>0</v>
      </c>
      <c r="BK188" s="484">
        <f>BO188-IF('O3'!BS188="F",BA188,0)</f>
        <v>0</v>
      </c>
      <c r="BL188" s="484">
        <f t="shared" si="122"/>
        <v>0</v>
      </c>
      <c r="BM188" s="484">
        <f>IF('O3'!BS188&lt;&gt;0,IF('O3'!BS188="C",BG188,0),ROUND(BG188*$BM$11,2))</f>
        <v>0</v>
      </c>
      <c r="BN188" s="484">
        <f>IF('O3'!BS188="CF",BG188,0)</f>
        <v>0</v>
      </c>
      <c r="BO188" s="484">
        <f>IF('O3'!BS188="F",BG188,0)</f>
        <v>0</v>
      </c>
      <c r="BP188" s="572">
        <v>177</v>
      </c>
      <c r="BQ188" s="573"/>
      <c r="BR188" s="560">
        <v>0</v>
      </c>
      <c r="BS188" s="561">
        <f t="shared" si="118"/>
        <v>0</v>
      </c>
      <c r="BT188" s="561">
        <f t="shared" si="165"/>
        <v>0</v>
      </c>
      <c r="BU188" s="561">
        <f t="shared" si="165"/>
        <v>0</v>
      </c>
      <c r="BV188" s="561">
        <f t="shared" si="165"/>
        <v>0</v>
      </c>
      <c r="BW188" s="561">
        <f t="shared" si="165"/>
        <v>0</v>
      </c>
      <c r="BX188" s="561">
        <f t="shared" si="165"/>
        <v>0</v>
      </c>
      <c r="BY188" s="561">
        <f t="shared" si="165"/>
        <v>0</v>
      </c>
      <c r="BZ188" s="561">
        <f t="shared" si="165"/>
        <v>0</v>
      </c>
      <c r="CA188" s="561">
        <f t="shared" si="165"/>
        <v>0</v>
      </c>
      <c r="CB188" s="561">
        <f t="shared" si="165"/>
        <v>0</v>
      </c>
      <c r="CC188" s="561">
        <f t="shared" si="165"/>
        <v>0</v>
      </c>
      <c r="CD188" s="561">
        <f t="shared" si="165"/>
        <v>0</v>
      </c>
      <c r="CE188" s="561">
        <f t="shared" si="165"/>
        <v>0</v>
      </c>
      <c r="CF188" s="561">
        <f t="shared" si="165"/>
        <v>0</v>
      </c>
      <c r="CG188" s="561">
        <f t="shared" si="165"/>
        <v>0</v>
      </c>
      <c r="CH188" s="561">
        <f t="shared" si="165"/>
        <v>0</v>
      </c>
      <c r="CI188" s="561">
        <f t="shared" si="165"/>
        <v>0</v>
      </c>
      <c r="CJ188" s="561">
        <f t="shared" si="165"/>
        <v>0</v>
      </c>
      <c r="CK188" s="561">
        <f t="shared" si="165"/>
        <v>0</v>
      </c>
      <c r="CL188" s="561">
        <f t="shared" si="165"/>
        <v>0</v>
      </c>
      <c r="CM188" s="561">
        <f t="shared" si="165"/>
        <v>0</v>
      </c>
      <c r="CN188" s="561">
        <f t="shared" si="165"/>
        <v>0</v>
      </c>
      <c r="CO188" s="561">
        <f t="shared" si="165"/>
        <v>0</v>
      </c>
      <c r="CP188" s="561">
        <f t="shared" si="165"/>
        <v>0</v>
      </c>
      <c r="CQ188" s="561">
        <f t="shared" si="165"/>
        <v>0</v>
      </c>
      <c r="CR188" s="561">
        <f t="shared" si="165"/>
        <v>0</v>
      </c>
      <c r="CS188" s="561">
        <f t="shared" si="165"/>
        <v>0</v>
      </c>
      <c r="CT188" s="561">
        <f t="shared" si="165"/>
        <v>0</v>
      </c>
      <c r="CU188" s="561">
        <f t="shared" si="165"/>
        <v>0</v>
      </c>
      <c r="CV188" s="561">
        <f t="shared" si="165"/>
        <v>0</v>
      </c>
      <c r="CW188" s="561">
        <f t="shared" si="165"/>
        <v>0</v>
      </c>
      <c r="CX188" s="561">
        <f t="shared" si="165"/>
        <v>0</v>
      </c>
      <c r="CY188" s="561">
        <f t="shared" si="165"/>
        <v>0</v>
      </c>
      <c r="CZ188" s="561">
        <f t="shared" si="165"/>
        <v>0</v>
      </c>
      <c r="DA188" s="561">
        <f t="shared" si="165"/>
        <v>0</v>
      </c>
      <c r="DC188" s="562">
        <f t="shared" si="124"/>
        <v>0</v>
      </c>
      <c r="DD188" s="562">
        <f t="shared" si="151"/>
        <v>0</v>
      </c>
      <c r="DE188" s="562">
        <f t="shared" si="152"/>
        <v>0</v>
      </c>
      <c r="DF188" s="562">
        <f t="shared" si="153"/>
        <v>0</v>
      </c>
      <c r="DG188" s="562">
        <f t="shared" si="154"/>
        <v>0</v>
      </c>
      <c r="DH188" s="562">
        <f t="shared" si="155"/>
        <v>0</v>
      </c>
      <c r="DI188" s="562">
        <f t="shared" si="156"/>
        <v>0</v>
      </c>
      <c r="DJ188" s="562">
        <f t="shared" si="157"/>
        <v>0</v>
      </c>
      <c r="DK188" s="562">
        <f t="shared" si="158"/>
        <v>0</v>
      </c>
      <c r="DL188" s="562">
        <f t="shared" si="159"/>
        <v>0</v>
      </c>
      <c r="DM188" s="562">
        <f t="shared" si="160"/>
        <v>0</v>
      </c>
      <c r="DN188" s="562">
        <f t="shared" si="126"/>
        <v>0</v>
      </c>
      <c r="DO188" s="562">
        <f t="shared" si="127"/>
        <v>0</v>
      </c>
      <c r="DP188" s="562">
        <f t="shared" si="128"/>
        <v>0</v>
      </c>
      <c r="DQ188" s="562">
        <f t="shared" si="129"/>
        <v>0</v>
      </c>
      <c r="DR188" s="562">
        <f t="shared" si="130"/>
        <v>0</v>
      </c>
      <c r="DS188" s="562">
        <f t="shared" si="131"/>
        <v>0</v>
      </c>
      <c r="DT188" s="562">
        <f t="shared" si="132"/>
        <v>0</v>
      </c>
      <c r="DU188" s="562">
        <f t="shared" si="133"/>
        <v>0</v>
      </c>
      <c r="DV188" s="562">
        <f t="shared" si="134"/>
        <v>0</v>
      </c>
      <c r="DW188" s="562">
        <f t="shared" si="135"/>
        <v>0</v>
      </c>
      <c r="DX188" s="562">
        <f t="shared" si="136"/>
        <v>0</v>
      </c>
      <c r="DY188" s="562">
        <f t="shared" si="137"/>
        <v>0</v>
      </c>
      <c r="DZ188" s="562">
        <f t="shared" si="138"/>
        <v>0</v>
      </c>
      <c r="EA188" s="562">
        <f t="shared" si="139"/>
        <v>0</v>
      </c>
      <c r="EB188" s="562">
        <f t="shared" si="140"/>
        <v>0</v>
      </c>
      <c r="EC188" s="562">
        <f t="shared" si="141"/>
        <v>0</v>
      </c>
      <c r="ED188" s="562">
        <f t="shared" si="142"/>
        <v>0</v>
      </c>
      <c r="EE188" s="562">
        <f t="shared" si="143"/>
        <v>0</v>
      </c>
      <c r="EF188" s="562">
        <f t="shared" si="144"/>
        <v>0</v>
      </c>
      <c r="EG188" s="562">
        <f t="shared" si="145"/>
        <v>0</v>
      </c>
      <c r="EH188" s="562">
        <f t="shared" si="146"/>
        <v>0</v>
      </c>
      <c r="EI188" s="562">
        <f t="shared" si="147"/>
        <v>0</v>
      </c>
      <c r="EJ188" s="562">
        <f t="shared" si="148"/>
        <v>0</v>
      </c>
      <c r="EK188" s="562">
        <f t="shared" si="149"/>
        <v>0</v>
      </c>
      <c r="EL188" s="562">
        <f t="shared" si="150"/>
        <v>0</v>
      </c>
    </row>
    <row r="189" spans="2:142" ht="9.9499999999999993" customHeight="1">
      <c r="B189" s="750">
        <f>'O3'!B189</f>
        <v>0</v>
      </c>
      <c r="C189" s="751"/>
      <c r="D189" s="751"/>
      <c r="E189" s="751"/>
      <c r="F189" s="751"/>
      <c r="G189" s="872">
        <f>'O3'!G189</f>
        <v>0</v>
      </c>
      <c r="H189" s="872"/>
      <c r="I189" s="872"/>
      <c r="J189" s="872"/>
      <c r="K189" s="872"/>
      <c r="L189" s="872"/>
      <c r="M189" s="872"/>
      <c r="N189" s="872"/>
      <c r="O189" s="872"/>
      <c r="P189" s="872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755">
        <f>'O3'!AC189</f>
        <v>0</v>
      </c>
      <c r="AD189" s="755"/>
      <c r="AE189" s="755"/>
      <c r="AF189" s="755"/>
      <c r="AG189" s="755"/>
      <c r="AH189" s="895">
        <f>'O3'!AZ189</f>
        <v>0</v>
      </c>
      <c r="AI189" s="895"/>
      <c r="AJ189" s="895"/>
      <c r="AK189" s="895"/>
      <c r="AL189" s="895"/>
      <c r="AM189" s="895"/>
      <c r="AN189" s="782">
        <f t="shared" si="113"/>
        <v>0</v>
      </c>
      <c r="AO189" s="782"/>
      <c r="AP189" s="782"/>
      <c r="AQ189" s="782"/>
      <c r="AR189" s="782"/>
      <c r="AS189" s="782"/>
      <c r="AT189" s="782">
        <f t="shared" si="114"/>
        <v>0</v>
      </c>
      <c r="AU189" s="782"/>
      <c r="AV189" s="782"/>
      <c r="AW189" s="782"/>
      <c r="AX189" s="782"/>
      <c r="AY189" s="881"/>
      <c r="AZ189" s="13"/>
      <c r="BA189" s="492">
        <f t="shared" si="120"/>
        <v>0</v>
      </c>
      <c r="BB189" s="492">
        <f t="shared" si="121"/>
        <v>2</v>
      </c>
      <c r="BC189" s="492" t="str">
        <f t="shared" si="115"/>
        <v/>
      </c>
      <c r="BD189" s="492" t="str">
        <f t="shared" si="116"/>
        <v xml:space="preserve"> </v>
      </c>
      <c r="BE189" s="484"/>
      <c r="BF189" s="492">
        <f>ROUND(AN189*'O3'!BE189,2)</f>
        <v>0</v>
      </c>
      <c r="BG189" s="492">
        <f>ROUND(AT189*'O3'!BE189,2)</f>
        <v>0</v>
      </c>
      <c r="BH189" s="484">
        <f t="shared" si="117"/>
        <v>0</v>
      </c>
      <c r="BI189" s="484">
        <f>BM189-IF('O3'!BS189&lt;&gt;0,IF('O3'!BS189="C",BA189,0),ROUND(BA189*$BM$11,2))</f>
        <v>0</v>
      </c>
      <c r="BJ189" s="484">
        <f>BN189-IF('O3'!BS189="CF",BA189,0)</f>
        <v>0</v>
      </c>
      <c r="BK189" s="484">
        <f>BO189-IF('O3'!BS189="F",BA189,0)</f>
        <v>0</v>
      </c>
      <c r="BL189" s="484">
        <f t="shared" si="122"/>
        <v>0</v>
      </c>
      <c r="BM189" s="484">
        <f>IF('O3'!BS189&lt;&gt;0,IF('O3'!BS189="C",BG189,0),ROUND(BG189*$BM$11,2))</f>
        <v>0</v>
      </c>
      <c r="BN189" s="484">
        <f>IF('O3'!BS189="CF",BG189,0)</f>
        <v>0</v>
      </c>
      <c r="BO189" s="484">
        <f>IF('O3'!BS189="F",BG189,0)</f>
        <v>0</v>
      </c>
      <c r="BP189" s="571">
        <v>178</v>
      </c>
      <c r="BQ189" s="573"/>
      <c r="BR189" s="560">
        <v>0</v>
      </c>
      <c r="BS189" s="561">
        <f t="shared" si="118"/>
        <v>0</v>
      </c>
      <c r="BT189" s="561">
        <f t="shared" si="165"/>
        <v>0</v>
      </c>
      <c r="BU189" s="561">
        <f t="shared" si="165"/>
        <v>0</v>
      </c>
      <c r="BV189" s="561">
        <f t="shared" si="165"/>
        <v>0</v>
      </c>
      <c r="BW189" s="561">
        <f t="shared" si="165"/>
        <v>0</v>
      </c>
      <c r="BX189" s="561">
        <f t="shared" si="165"/>
        <v>0</v>
      </c>
      <c r="BY189" s="561">
        <f t="shared" si="165"/>
        <v>0</v>
      </c>
      <c r="BZ189" s="561">
        <f t="shared" si="165"/>
        <v>0</v>
      </c>
      <c r="CA189" s="561">
        <f t="shared" si="165"/>
        <v>0</v>
      </c>
      <c r="CB189" s="561">
        <f t="shared" si="165"/>
        <v>0</v>
      </c>
      <c r="CC189" s="561">
        <f t="shared" si="165"/>
        <v>0</v>
      </c>
      <c r="CD189" s="561">
        <f t="shared" si="165"/>
        <v>0</v>
      </c>
      <c r="CE189" s="561">
        <f t="shared" si="165"/>
        <v>0</v>
      </c>
      <c r="CF189" s="561">
        <f t="shared" si="165"/>
        <v>0</v>
      </c>
      <c r="CG189" s="561">
        <f t="shared" si="165"/>
        <v>0</v>
      </c>
      <c r="CH189" s="561">
        <f t="shared" si="165"/>
        <v>0</v>
      </c>
      <c r="CI189" s="561">
        <f t="shared" si="165"/>
        <v>0</v>
      </c>
      <c r="CJ189" s="561">
        <f t="shared" si="165"/>
        <v>0</v>
      </c>
      <c r="CK189" s="561">
        <f t="shared" si="165"/>
        <v>0</v>
      </c>
      <c r="CL189" s="561">
        <f t="shared" si="165"/>
        <v>0</v>
      </c>
      <c r="CM189" s="561">
        <f t="shared" si="165"/>
        <v>0</v>
      </c>
      <c r="CN189" s="561">
        <f t="shared" si="165"/>
        <v>0</v>
      </c>
      <c r="CO189" s="561">
        <f t="shared" si="165"/>
        <v>0</v>
      </c>
      <c r="CP189" s="561">
        <f t="shared" si="165"/>
        <v>0</v>
      </c>
      <c r="CQ189" s="561">
        <f t="shared" si="165"/>
        <v>0</v>
      </c>
      <c r="CR189" s="561">
        <f t="shared" si="165"/>
        <v>0</v>
      </c>
      <c r="CS189" s="561">
        <f t="shared" si="165"/>
        <v>0</v>
      </c>
      <c r="CT189" s="561">
        <f t="shared" si="165"/>
        <v>0</v>
      </c>
      <c r="CU189" s="561">
        <f t="shared" si="165"/>
        <v>0</v>
      </c>
      <c r="CV189" s="561">
        <f t="shared" si="165"/>
        <v>0</v>
      </c>
      <c r="CW189" s="561">
        <f t="shared" si="165"/>
        <v>0</v>
      </c>
      <c r="CX189" s="561">
        <f t="shared" si="165"/>
        <v>0</v>
      </c>
      <c r="CY189" s="561">
        <f t="shared" si="165"/>
        <v>0</v>
      </c>
      <c r="CZ189" s="561">
        <f t="shared" si="165"/>
        <v>0</v>
      </c>
      <c r="DA189" s="561">
        <f t="shared" si="165"/>
        <v>0</v>
      </c>
      <c r="DC189" s="562">
        <f t="shared" si="124"/>
        <v>0</v>
      </c>
      <c r="DD189" s="562">
        <f t="shared" si="151"/>
        <v>0</v>
      </c>
      <c r="DE189" s="562">
        <f t="shared" si="152"/>
        <v>0</v>
      </c>
      <c r="DF189" s="562">
        <f t="shared" si="153"/>
        <v>0</v>
      </c>
      <c r="DG189" s="562">
        <f t="shared" si="154"/>
        <v>0</v>
      </c>
      <c r="DH189" s="562">
        <f t="shared" si="155"/>
        <v>0</v>
      </c>
      <c r="DI189" s="562">
        <f t="shared" si="156"/>
        <v>0</v>
      </c>
      <c r="DJ189" s="562">
        <f t="shared" si="157"/>
        <v>0</v>
      </c>
      <c r="DK189" s="562">
        <f t="shared" si="158"/>
        <v>0</v>
      </c>
      <c r="DL189" s="562">
        <f t="shared" si="159"/>
        <v>0</v>
      </c>
      <c r="DM189" s="562">
        <f t="shared" si="160"/>
        <v>0</v>
      </c>
      <c r="DN189" s="562">
        <f t="shared" si="126"/>
        <v>0</v>
      </c>
      <c r="DO189" s="562">
        <f t="shared" si="127"/>
        <v>0</v>
      </c>
      <c r="DP189" s="562">
        <f t="shared" si="128"/>
        <v>0</v>
      </c>
      <c r="DQ189" s="562">
        <f t="shared" si="129"/>
        <v>0</v>
      </c>
      <c r="DR189" s="562">
        <f t="shared" si="130"/>
        <v>0</v>
      </c>
      <c r="DS189" s="562">
        <f t="shared" si="131"/>
        <v>0</v>
      </c>
      <c r="DT189" s="562">
        <f t="shared" si="132"/>
        <v>0</v>
      </c>
      <c r="DU189" s="562">
        <f t="shared" si="133"/>
        <v>0</v>
      </c>
      <c r="DV189" s="562">
        <f t="shared" si="134"/>
        <v>0</v>
      </c>
      <c r="DW189" s="562">
        <f t="shared" si="135"/>
        <v>0</v>
      </c>
      <c r="DX189" s="562">
        <f t="shared" si="136"/>
        <v>0</v>
      </c>
      <c r="DY189" s="562">
        <f t="shared" si="137"/>
        <v>0</v>
      </c>
      <c r="DZ189" s="562">
        <f t="shared" si="138"/>
        <v>0</v>
      </c>
      <c r="EA189" s="562">
        <f t="shared" si="139"/>
        <v>0</v>
      </c>
      <c r="EB189" s="562">
        <f t="shared" si="140"/>
        <v>0</v>
      </c>
      <c r="EC189" s="562">
        <f t="shared" si="141"/>
        <v>0</v>
      </c>
      <c r="ED189" s="562">
        <f t="shared" si="142"/>
        <v>0</v>
      </c>
      <c r="EE189" s="562">
        <f t="shared" si="143"/>
        <v>0</v>
      </c>
      <c r="EF189" s="562">
        <f t="shared" si="144"/>
        <v>0</v>
      </c>
      <c r="EG189" s="562">
        <f t="shared" si="145"/>
        <v>0</v>
      </c>
      <c r="EH189" s="562">
        <f t="shared" si="146"/>
        <v>0</v>
      </c>
      <c r="EI189" s="562">
        <f t="shared" si="147"/>
        <v>0</v>
      </c>
      <c r="EJ189" s="562">
        <f t="shared" si="148"/>
        <v>0</v>
      </c>
      <c r="EK189" s="562">
        <f t="shared" si="149"/>
        <v>0</v>
      </c>
      <c r="EL189" s="562">
        <f t="shared" si="150"/>
        <v>0</v>
      </c>
    </row>
    <row r="190" spans="2:142" ht="9.9499999999999993" customHeight="1">
      <c r="B190" s="750">
        <f>'O3'!B190</f>
        <v>0</v>
      </c>
      <c r="C190" s="751"/>
      <c r="D190" s="751"/>
      <c r="E190" s="751"/>
      <c r="F190" s="751"/>
      <c r="G190" s="872">
        <f>'O3'!G190</f>
        <v>0</v>
      </c>
      <c r="H190" s="872"/>
      <c r="I190" s="872"/>
      <c r="J190" s="872"/>
      <c r="K190" s="872"/>
      <c r="L190" s="872"/>
      <c r="M190" s="872"/>
      <c r="N190" s="872"/>
      <c r="O190" s="872"/>
      <c r="P190" s="872"/>
      <c r="Q190" s="872"/>
      <c r="R190" s="872"/>
      <c r="S190" s="872"/>
      <c r="T190" s="872"/>
      <c r="U190" s="872"/>
      <c r="V190" s="872"/>
      <c r="W190" s="872"/>
      <c r="X190" s="872"/>
      <c r="Y190" s="872"/>
      <c r="Z190" s="872"/>
      <c r="AA190" s="872"/>
      <c r="AB190" s="872"/>
      <c r="AC190" s="755">
        <f>'O3'!AC190</f>
        <v>0</v>
      </c>
      <c r="AD190" s="755"/>
      <c r="AE190" s="755"/>
      <c r="AF190" s="755"/>
      <c r="AG190" s="755"/>
      <c r="AH190" s="895">
        <f>'O3'!AZ190</f>
        <v>0</v>
      </c>
      <c r="AI190" s="895"/>
      <c r="AJ190" s="895"/>
      <c r="AK190" s="895"/>
      <c r="AL190" s="895"/>
      <c r="AM190" s="895"/>
      <c r="AN190" s="782">
        <f t="shared" si="113"/>
        <v>0</v>
      </c>
      <c r="AO190" s="782"/>
      <c r="AP190" s="782"/>
      <c r="AQ190" s="782"/>
      <c r="AR190" s="782"/>
      <c r="AS190" s="782"/>
      <c r="AT190" s="782">
        <f t="shared" si="114"/>
        <v>0</v>
      </c>
      <c r="AU190" s="782"/>
      <c r="AV190" s="782"/>
      <c r="AW190" s="782"/>
      <c r="AX190" s="782"/>
      <c r="AY190" s="881"/>
      <c r="AZ190" s="13"/>
      <c r="BA190" s="492">
        <f t="shared" si="120"/>
        <v>0</v>
      </c>
      <c r="BB190" s="492">
        <f t="shared" si="121"/>
        <v>2</v>
      </c>
      <c r="BC190" s="492" t="str">
        <f t="shared" si="115"/>
        <v/>
      </c>
      <c r="BD190" s="492" t="str">
        <f t="shared" si="116"/>
        <v xml:space="preserve"> </v>
      </c>
      <c r="BE190" s="484"/>
      <c r="BF190" s="492">
        <f>ROUND(AN190*'O3'!BE190,2)</f>
        <v>0</v>
      </c>
      <c r="BG190" s="492">
        <f>ROUND(AT190*'O3'!BE190,2)</f>
        <v>0</v>
      </c>
      <c r="BH190" s="484">
        <f t="shared" si="117"/>
        <v>0</v>
      </c>
      <c r="BI190" s="484">
        <f>BM190-IF('O3'!BS190&lt;&gt;0,IF('O3'!BS190="C",BA190,0),ROUND(BA190*$BM$11,2))</f>
        <v>0</v>
      </c>
      <c r="BJ190" s="484">
        <f>BN190-IF('O3'!BS190="CF",BA190,0)</f>
        <v>0</v>
      </c>
      <c r="BK190" s="484">
        <f>BO190-IF('O3'!BS190="F",BA190,0)</f>
        <v>0</v>
      </c>
      <c r="BL190" s="484">
        <f t="shared" si="122"/>
        <v>0</v>
      </c>
      <c r="BM190" s="484">
        <f>IF('O3'!BS190&lt;&gt;0,IF('O3'!BS190="C",BG190,0),ROUND(BG190*$BM$11,2))</f>
        <v>0</v>
      </c>
      <c r="BN190" s="484">
        <f>IF('O3'!BS190="CF",BG190,0)</f>
        <v>0</v>
      </c>
      <c r="BO190" s="484">
        <f>IF('O3'!BS190="F",BG190,0)</f>
        <v>0</v>
      </c>
      <c r="BP190" s="572">
        <v>179</v>
      </c>
      <c r="BQ190" s="573"/>
      <c r="BR190" s="560">
        <v>0</v>
      </c>
      <c r="BS190" s="561">
        <f t="shared" si="118"/>
        <v>0</v>
      </c>
      <c r="BT190" s="561">
        <f t="shared" ref="BT190:DA197" si="166">BS190</f>
        <v>0</v>
      </c>
      <c r="BU190" s="561">
        <f t="shared" si="166"/>
        <v>0</v>
      </c>
      <c r="BV190" s="561">
        <f t="shared" si="166"/>
        <v>0</v>
      </c>
      <c r="BW190" s="561">
        <f t="shared" si="166"/>
        <v>0</v>
      </c>
      <c r="BX190" s="561">
        <f t="shared" si="166"/>
        <v>0</v>
      </c>
      <c r="BY190" s="561">
        <f t="shared" si="166"/>
        <v>0</v>
      </c>
      <c r="BZ190" s="561">
        <f t="shared" si="166"/>
        <v>0</v>
      </c>
      <c r="CA190" s="561">
        <f t="shared" si="166"/>
        <v>0</v>
      </c>
      <c r="CB190" s="561">
        <f t="shared" si="166"/>
        <v>0</v>
      </c>
      <c r="CC190" s="561">
        <f t="shared" si="166"/>
        <v>0</v>
      </c>
      <c r="CD190" s="561">
        <f t="shared" si="166"/>
        <v>0</v>
      </c>
      <c r="CE190" s="561">
        <f t="shared" si="166"/>
        <v>0</v>
      </c>
      <c r="CF190" s="561">
        <f t="shared" si="166"/>
        <v>0</v>
      </c>
      <c r="CG190" s="561">
        <f t="shared" si="166"/>
        <v>0</v>
      </c>
      <c r="CH190" s="561">
        <f t="shared" si="166"/>
        <v>0</v>
      </c>
      <c r="CI190" s="561">
        <f t="shared" si="166"/>
        <v>0</v>
      </c>
      <c r="CJ190" s="561">
        <f t="shared" si="166"/>
        <v>0</v>
      </c>
      <c r="CK190" s="561">
        <f t="shared" si="166"/>
        <v>0</v>
      </c>
      <c r="CL190" s="561">
        <f t="shared" si="166"/>
        <v>0</v>
      </c>
      <c r="CM190" s="561">
        <f t="shared" si="166"/>
        <v>0</v>
      </c>
      <c r="CN190" s="561">
        <f t="shared" si="166"/>
        <v>0</v>
      </c>
      <c r="CO190" s="561">
        <f t="shared" si="166"/>
        <v>0</v>
      </c>
      <c r="CP190" s="561">
        <f t="shared" si="166"/>
        <v>0</v>
      </c>
      <c r="CQ190" s="561">
        <f t="shared" si="166"/>
        <v>0</v>
      </c>
      <c r="CR190" s="561">
        <f t="shared" si="166"/>
        <v>0</v>
      </c>
      <c r="CS190" s="561">
        <f t="shared" si="166"/>
        <v>0</v>
      </c>
      <c r="CT190" s="561">
        <f t="shared" si="166"/>
        <v>0</v>
      </c>
      <c r="CU190" s="561">
        <f t="shared" si="166"/>
        <v>0</v>
      </c>
      <c r="CV190" s="561">
        <f t="shared" si="166"/>
        <v>0</v>
      </c>
      <c r="CW190" s="561">
        <f t="shared" si="166"/>
        <v>0</v>
      </c>
      <c r="CX190" s="561">
        <f t="shared" si="166"/>
        <v>0</v>
      </c>
      <c r="CY190" s="561">
        <f t="shared" si="166"/>
        <v>0</v>
      </c>
      <c r="CZ190" s="561">
        <f t="shared" si="166"/>
        <v>0</v>
      </c>
      <c r="DA190" s="561">
        <f t="shared" si="166"/>
        <v>0</v>
      </c>
      <c r="DC190" s="562">
        <f t="shared" si="124"/>
        <v>0</v>
      </c>
      <c r="DD190" s="562">
        <f t="shared" si="151"/>
        <v>0</v>
      </c>
      <c r="DE190" s="562">
        <f t="shared" si="152"/>
        <v>0</v>
      </c>
      <c r="DF190" s="562">
        <f t="shared" si="153"/>
        <v>0</v>
      </c>
      <c r="DG190" s="562">
        <f t="shared" si="154"/>
        <v>0</v>
      </c>
      <c r="DH190" s="562">
        <f t="shared" si="155"/>
        <v>0</v>
      </c>
      <c r="DI190" s="562">
        <f t="shared" si="156"/>
        <v>0</v>
      </c>
      <c r="DJ190" s="562">
        <f t="shared" si="157"/>
        <v>0</v>
      </c>
      <c r="DK190" s="562">
        <f t="shared" si="158"/>
        <v>0</v>
      </c>
      <c r="DL190" s="562">
        <f t="shared" si="159"/>
        <v>0</v>
      </c>
      <c r="DM190" s="562">
        <f t="shared" si="160"/>
        <v>0</v>
      </c>
      <c r="DN190" s="562">
        <f t="shared" si="126"/>
        <v>0</v>
      </c>
      <c r="DO190" s="562">
        <f t="shared" si="127"/>
        <v>0</v>
      </c>
      <c r="DP190" s="562">
        <f t="shared" si="128"/>
        <v>0</v>
      </c>
      <c r="DQ190" s="562">
        <f t="shared" si="129"/>
        <v>0</v>
      </c>
      <c r="DR190" s="562">
        <f t="shared" si="130"/>
        <v>0</v>
      </c>
      <c r="DS190" s="562">
        <f t="shared" si="131"/>
        <v>0</v>
      </c>
      <c r="DT190" s="562">
        <f t="shared" si="132"/>
        <v>0</v>
      </c>
      <c r="DU190" s="562">
        <f t="shared" si="133"/>
        <v>0</v>
      </c>
      <c r="DV190" s="562">
        <f t="shared" si="134"/>
        <v>0</v>
      </c>
      <c r="DW190" s="562">
        <f t="shared" si="135"/>
        <v>0</v>
      </c>
      <c r="DX190" s="562">
        <f t="shared" si="136"/>
        <v>0</v>
      </c>
      <c r="DY190" s="562">
        <f t="shared" si="137"/>
        <v>0</v>
      </c>
      <c r="DZ190" s="562">
        <f t="shared" si="138"/>
        <v>0</v>
      </c>
      <c r="EA190" s="562">
        <f t="shared" si="139"/>
        <v>0</v>
      </c>
      <c r="EB190" s="562">
        <f t="shared" si="140"/>
        <v>0</v>
      </c>
      <c r="EC190" s="562">
        <f t="shared" si="141"/>
        <v>0</v>
      </c>
      <c r="ED190" s="562">
        <f t="shared" si="142"/>
        <v>0</v>
      </c>
      <c r="EE190" s="562">
        <f t="shared" si="143"/>
        <v>0</v>
      </c>
      <c r="EF190" s="562">
        <f t="shared" si="144"/>
        <v>0</v>
      </c>
      <c r="EG190" s="562">
        <f t="shared" si="145"/>
        <v>0</v>
      </c>
      <c r="EH190" s="562">
        <f t="shared" si="146"/>
        <v>0</v>
      </c>
      <c r="EI190" s="562">
        <f t="shared" si="147"/>
        <v>0</v>
      </c>
      <c r="EJ190" s="562">
        <f t="shared" si="148"/>
        <v>0</v>
      </c>
      <c r="EK190" s="562">
        <f t="shared" si="149"/>
        <v>0</v>
      </c>
      <c r="EL190" s="562">
        <f t="shared" si="150"/>
        <v>0</v>
      </c>
    </row>
    <row r="191" spans="2:142" ht="9.9499999999999993" customHeight="1">
      <c r="B191" s="750">
        <f>'O3'!B191</f>
        <v>0</v>
      </c>
      <c r="C191" s="751"/>
      <c r="D191" s="751"/>
      <c r="E191" s="751"/>
      <c r="F191" s="751"/>
      <c r="G191" s="872">
        <f>'O3'!G191</f>
        <v>0</v>
      </c>
      <c r="H191" s="872"/>
      <c r="I191" s="872"/>
      <c r="J191" s="872"/>
      <c r="K191" s="872"/>
      <c r="L191" s="872"/>
      <c r="M191" s="872"/>
      <c r="N191" s="872"/>
      <c r="O191" s="872"/>
      <c r="P191" s="872"/>
      <c r="Q191" s="872"/>
      <c r="R191" s="872"/>
      <c r="S191" s="872"/>
      <c r="T191" s="872"/>
      <c r="U191" s="872"/>
      <c r="V191" s="872"/>
      <c r="W191" s="872"/>
      <c r="X191" s="872"/>
      <c r="Y191" s="872"/>
      <c r="Z191" s="872"/>
      <c r="AA191" s="872"/>
      <c r="AB191" s="872"/>
      <c r="AC191" s="755">
        <f>'O3'!AC191</f>
        <v>0</v>
      </c>
      <c r="AD191" s="755"/>
      <c r="AE191" s="755"/>
      <c r="AF191" s="755"/>
      <c r="AG191" s="755"/>
      <c r="AH191" s="895">
        <f>'O3'!AZ191</f>
        <v>0</v>
      </c>
      <c r="AI191" s="895"/>
      <c r="AJ191" s="895"/>
      <c r="AK191" s="895"/>
      <c r="AL191" s="895"/>
      <c r="AM191" s="895"/>
      <c r="AN191" s="782">
        <f t="shared" si="113"/>
        <v>0</v>
      </c>
      <c r="AO191" s="782"/>
      <c r="AP191" s="782"/>
      <c r="AQ191" s="782"/>
      <c r="AR191" s="782"/>
      <c r="AS191" s="782"/>
      <c r="AT191" s="782">
        <f t="shared" si="114"/>
        <v>0</v>
      </c>
      <c r="AU191" s="782"/>
      <c r="AV191" s="782"/>
      <c r="AW191" s="782"/>
      <c r="AX191" s="782"/>
      <c r="AY191" s="881"/>
      <c r="AZ191" s="13"/>
      <c r="BA191" s="492">
        <f t="shared" si="120"/>
        <v>0</v>
      </c>
      <c r="BB191" s="492">
        <f t="shared" si="121"/>
        <v>2</v>
      </c>
      <c r="BC191" s="492" t="str">
        <f t="shared" si="115"/>
        <v/>
      </c>
      <c r="BD191" s="492" t="str">
        <f t="shared" si="116"/>
        <v xml:space="preserve"> </v>
      </c>
      <c r="BE191" s="484"/>
      <c r="BF191" s="492">
        <f>ROUND(AN191*'O3'!BE191,2)</f>
        <v>0</v>
      </c>
      <c r="BG191" s="492">
        <f>ROUND(AT191*'O3'!BE191,2)</f>
        <v>0</v>
      </c>
      <c r="BH191" s="484">
        <f t="shared" si="117"/>
        <v>0</v>
      </c>
      <c r="BI191" s="484">
        <f>BM191-IF('O3'!BS191&lt;&gt;0,IF('O3'!BS191="C",BA191,0),ROUND(BA191*$BM$11,2))</f>
        <v>0</v>
      </c>
      <c r="BJ191" s="484">
        <f>BN191-IF('O3'!BS191="CF",BA191,0)</f>
        <v>0</v>
      </c>
      <c r="BK191" s="484">
        <f>BO191-IF('O3'!BS191="F",BA191,0)</f>
        <v>0</v>
      </c>
      <c r="BL191" s="484">
        <f t="shared" si="122"/>
        <v>0</v>
      </c>
      <c r="BM191" s="484">
        <f>IF('O3'!BS191&lt;&gt;0,IF('O3'!BS191="C",BG191,0),ROUND(BG191*$BM$11,2))</f>
        <v>0</v>
      </c>
      <c r="BN191" s="484">
        <f>IF('O3'!BS191="CF",BG191,0)</f>
        <v>0</v>
      </c>
      <c r="BO191" s="484">
        <f>IF('O3'!BS191="F",BG191,0)</f>
        <v>0</v>
      </c>
      <c r="BP191" s="571">
        <v>180</v>
      </c>
      <c r="BQ191" s="573"/>
      <c r="BR191" s="560">
        <v>0</v>
      </c>
      <c r="BS191" s="561">
        <f t="shared" si="118"/>
        <v>0</v>
      </c>
      <c r="BT191" s="561">
        <f t="shared" si="166"/>
        <v>0</v>
      </c>
      <c r="BU191" s="561">
        <f t="shared" si="166"/>
        <v>0</v>
      </c>
      <c r="BV191" s="561">
        <f t="shared" si="166"/>
        <v>0</v>
      </c>
      <c r="BW191" s="561">
        <f t="shared" si="166"/>
        <v>0</v>
      </c>
      <c r="BX191" s="561">
        <f t="shared" si="166"/>
        <v>0</v>
      </c>
      <c r="BY191" s="561">
        <f t="shared" si="166"/>
        <v>0</v>
      </c>
      <c r="BZ191" s="561">
        <f t="shared" si="166"/>
        <v>0</v>
      </c>
      <c r="CA191" s="561">
        <f t="shared" si="166"/>
        <v>0</v>
      </c>
      <c r="CB191" s="561">
        <f t="shared" si="166"/>
        <v>0</v>
      </c>
      <c r="CC191" s="561">
        <f t="shared" si="166"/>
        <v>0</v>
      </c>
      <c r="CD191" s="561">
        <f t="shared" si="166"/>
        <v>0</v>
      </c>
      <c r="CE191" s="561">
        <f t="shared" si="166"/>
        <v>0</v>
      </c>
      <c r="CF191" s="561">
        <f t="shared" si="166"/>
        <v>0</v>
      </c>
      <c r="CG191" s="561">
        <f t="shared" si="166"/>
        <v>0</v>
      </c>
      <c r="CH191" s="561">
        <f t="shared" si="166"/>
        <v>0</v>
      </c>
      <c r="CI191" s="561">
        <f t="shared" si="166"/>
        <v>0</v>
      </c>
      <c r="CJ191" s="561">
        <f t="shared" si="166"/>
        <v>0</v>
      </c>
      <c r="CK191" s="561">
        <f t="shared" si="166"/>
        <v>0</v>
      </c>
      <c r="CL191" s="561">
        <f t="shared" si="166"/>
        <v>0</v>
      </c>
      <c r="CM191" s="561">
        <f t="shared" si="166"/>
        <v>0</v>
      </c>
      <c r="CN191" s="561">
        <f t="shared" si="166"/>
        <v>0</v>
      </c>
      <c r="CO191" s="561">
        <f t="shared" si="166"/>
        <v>0</v>
      </c>
      <c r="CP191" s="561">
        <f t="shared" si="166"/>
        <v>0</v>
      </c>
      <c r="CQ191" s="561">
        <f t="shared" si="166"/>
        <v>0</v>
      </c>
      <c r="CR191" s="561">
        <f t="shared" si="166"/>
        <v>0</v>
      </c>
      <c r="CS191" s="561">
        <f t="shared" si="166"/>
        <v>0</v>
      </c>
      <c r="CT191" s="561">
        <f t="shared" si="166"/>
        <v>0</v>
      </c>
      <c r="CU191" s="561">
        <f t="shared" si="166"/>
        <v>0</v>
      </c>
      <c r="CV191" s="561">
        <f t="shared" si="166"/>
        <v>0</v>
      </c>
      <c r="CW191" s="561">
        <f t="shared" si="166"/>
        <v>0</v>
      </c>
      <c r="CX191" s="561">
        <f t="shared" si="166"/>
        <v>0</v>
      </c>
      <c r="CY191" s="561">
        <f t="shared" si="166"/>
        <v>0</v>
      </c>
      <c r="CZ191" s="561">
        <f t="shared" si="166"/>
        <v>0</v>
      </c>
      <c r="DA191" s="561">
        <f t="shared" si="166"/>
        <v>0</v>
      </c>
      <c r="DC191" s="562">
        <f t="shared" si="124"/>
        <v>0</v>
      </c>
      <c r="DD191" s="562">
        <f t="shared" si="151"/>
        <v>0</v>
      </c>
      <c r="DE191" s="562">
        <f t="shared" si="152"/>
        <v>0</v>
      </c>
      <c r="DF191" s="562">
        <f t="shared" si="153"/>
        <v>0</v>
      </c>
      <c r="DG191" s="562">
        <f t="shared" si="154"/>
        <v>0</v>
      </c>
      <c r="DH191" s="562">
        <f t="shared" si="155"/>
        <v>0</v>
      </c>
      <c r="DI191" s="562">
        <f t="shared" si="156"/>
        <v>0</v>
      </c>
      <c r="DJ191" s="562">
        <f t="shared" si="157"/>
        <v>0</v>
      </c>
      <c r="DK191" s="562">
        <f t="shared" si="158"/>
        <v>0</v>
      </c>
      <c r="DL191" s="562">
        <f t="shared" si="159"/>
        <v>0</v>
      </c>
      <c r="DM191" s="562">
        <f t="shared" si="160"/>
        <v>0</v>
      </c>
      <c r="DN191" s="562">
        <f t="shared" si="126"/>
        <v>0</v>
      </c>
      <c r="DO191" s="562">
        <f t="shared" si="127"/>
        <v>0</v>
      </c>
      <c r="DP191" s="562">
        <f t="shared" si="128"/>
        <v>0</v>
      </c>
      <c r="DQ191" s="562">
        <f t="shared" si="129"/>
        <v>0</v>
      </c>
      <c r="DR191" s="562">
        <f t="shared" si="130"/>
        <v>0</v>
      </c>
      <c r="DS191" s="562">
        <f t="shared" si="131"/>
        <v>0</v>
      </c>
      <c r="DT191" s="562">
        <f t="shared" si="132"/>
        <v>0</v>
      </c>
      <c r="DU191" s="562">
        <f t="shared" si="133"/>
        <v>0</v>
      </c>
      <c r="DV191" s="562">
        <f t="shared" si="134"/>
        <v>0</v>
      </c>
      <c r="DW191" s="562">
        <f t="shared" si="135"/>
        <v>0</v>
      </c>
      <c r="DX191" s="562">
        <f t="shared" si="136"/>
        <v>0</v>
      </c>
      <c r="DY191" s="562">
        <f t="shared" si="137"/>
        <v>0</v>
      </c>
      <c r="DZ191" s="562">
        <f t="shared" si="138"/>
        <v>0</v>
      </c>
      <c r="EA191" s="562">
        <f t="shared" si="139"/>
        <v>0</v>
      </c>
      <c r="EB191" s="562">
        <f t="shared" si="140"/>
        <v>0</v>
      </c>
      <c r="EC191" s="562">
        <f t="shared" si="141"/>
        <v>0</v>
      </c>
      <c r="ED191" s="562">
        <f t="shared" si="142"/>
        <v>0</v>
      </c>
      <c r="EE191" s="562">
        <f t="shared" si="143"/>
        <v>0</v>
      </c>
      <c r="EF191" s="562">
        <f t="shared" si="144"/>
        <v>0</v>
      </c>
      <c r="EG191" s="562">
        <f t="shared" si="145"/>
        <v>0</v>
      </c>
      <c r="EH191" s="562">
        <f t="shared" si="146"/>
        <v>0</v>
      </c>
      <c r="EI191" s="562">
        <f t="shared" si="147"/>
        <v>0</v>
      </c>
      <c r="EJ191" s="562">
        <f t="shared" si="148"/>
        <v>0</v>
      </c>
      <c r="EK191" s="562">
        <f t="shared" si="149"/>
        <v>0</v>
      </c>
      <c r="EL191" s="562">
        <f t="shared" si="150"/>
        <v>0</v>
      </c>
    </row>
    <row r="192" spans="2:142" ht="9.9499999999999993" customHeight="1">
      <c r="B192" s="750">
        <f>'O3'!B192</f>
        <v>0</v>
      </c>
      <c r="C192" s="751"/>
      <c r="D192" s="751"/>
      <c r="E192" s="751"/>
      <c r="F192" s="751"/>
      <c r="G192" s="872">
        <f>'O3'!G192</f>
        <v>0</v>
      </c>
      <c r="H192" s="872"/>
      <c r="I192" s="872"/>
      <c r="J192" s="872"/>
      <c r="K192" s="872"/>
      <c r="L192" s="872"/>
      <c r="M192" s="872"/>
      <c r="N192" s="872"/>
      <c r="O192" s="872"/>
      <c r="P192" s="872"/>
      <c r="Q192" s="872"/>
      <c r="R192" s="872"/>
      <c r="S192" s="872"/>
      <c r="T192" s="872"/>
      <c r="U192" s="872"/>
      <c r="V192" s="872"/>
      <c r="W192" s="872"/>
      <c r="X192" s="872"/>
      <c r="Y192" s="872"/>
      <c r="Z192" s="872"/>
      <c r="AA192" s="872"/>
      <c r="AB192" s="872"/>
      <c r="AC192" s="755">
        <f>'O3'!AC192</f>
        <v>0</v>
      </c>
      <c r="AD192" s="755"/>
      <c r="AE192" s="755"/>
      <c r="AF192" s="755"/>
      <c r="AG192" s="755"/>
      <c r="AH192" s="895">
        <f>'O3'!AZ192</f>
        <v>0</v>
      </c>
      <c r="AI192" s="895"/>
      <c r="AJ192" s="895"/>
      <c r="AK192" s="895"/>
      <c r="AL192" s="895"/>
      <c r="AM192" s="895"/>
      <c r="AN192" s="782">
        <f t="shared" si="113"/>
        <v>0</v>
      </c>
      <c r="AO192" s="782"/>
      <c r="AP192" s="782"/>
      <c r="AQ192" s="782"/>
      <c r="AR192" s="782"/>
      <c r="AS192" s="782"/>
      <c r="AT192" s="782">
        <f t="shared" si="114"/>
        <v>0</v>
      </c>
      <c r="AU192" s="782"/>
      <c r="AV192" s="782"/>
      <c r="AW192" s="782"/>
      <c r="AX192" s="782"/>
      <c r="AY192" s="881"/>
      <c r="AZ192" s="13"/>
      <c r="BA192" s="492">
        <f t="shared" si="120"/>
        <v>0</v>
      </c>
      <c r="BB192" s="492">
        <f t="shared" si="121"/>
        <v>2</v>
      </c>
      <c r="BC192" s="492" t="str">
        <f t="shared" si="115"/>
        <v/>
      </c>
      <c r="BD192" s="492" t="str">
        <f t="shared" si="116"/>
        <v xml:space="preserve"> </v>
      </c>
      <c r="BE192" s="484"/>
      <c r="BF192" s="492">
        <f>ROUND(AN192*'O3'!BE192,2)</f>
        <v>0</v>
      </c>
      <c r="BG192" s="492">
        <f>ROUND(AT192*'O3'!BE192,2)</f>
        <v>0</v>
      </c>
      <c r="BH192" s="484">
        <f t="shared" si="117"/>
        <v>0</v>
      </c>
      <c r="BI192" s="484">
        <f>BM192-IF('O3'!BS192&lt;&gt;0,IF('O3'!BS192="C",BA192,0),ROUND(BA192*$BM$11,2))</f>
        <v>0</v>
      </c>
      <c r="BJ192" s="484">
        <f>BN192-IF('O3'!BS192="CF",BA192,0)</f>
        <v>0</v>
      </c>
      <c r="BK192" s="484">
        <f>BO192-IF('O3'!BS192="F",BA192,0)</f>
        <v>0</v>
      </c>
      <c r="BL192" s="484">
        <f t="shared" si="122"/>
        <v>0</v>
      </c>
      <c r="BM192" s="484">
        <f>IF('O3'!BS192&lt;&gt;0,IF('O3'!BS192="C",BG192,0),ROUND(BG192*$BM$11,2))</f>
        <v>0</v>
      </c>
      <c r="BN192" s="484">
        <f>IF('O3'!BS192="CF",BG192,0)</f>
        <v>0</v>
      </c>
      <c r="BO192" s="484">
        <f>IF('O3'!BS192="F",BG192,0)</f>
        <v>0</v>
      </c>
      <c r="BP192" s="572">
        <v>181</v>
      </c>
      <c r="BQ192" s="573"/>
      <c r="BR192" s="560">
        <v>0</v>
      </c>
      <c r="BS192" s="561">
        <f t="shared" si="118"/>
        <v>0</v>
      </c>
      <c r="BT192" s="561">
        <f t="shared" si="166"/>
        <v>0</v>
      </c>
      <c r="BU192" s="561">
        <f t="shared" si="166"/>
        <v>0</v>
      </c>
      <c r="BV192" s="561">
        <f t="shared" si="166"/>
        <v>0</v>
      </c>
      <c r="BW192" s="561">
        <f t="shared" si="166"/>
        <v>0</v>
      </c>
      <c r="BX192" s="561">
        <f t="shared" si="166"/>
        <v>0</v>
      </c>
      <c r="BY192" s="561">
        <f t="shared" si="166"/>
        <v>0</v>
      </c>
      <c r="BZ192" s="561">
        <f t="shared" si="166"/>
        <v>0</v>
      </c>
      <c r="CA192" s="561">
        <f t="shared" si="166"/>
        <v>0</v>
      </c>
      <c r="CB192" s="561">
        <f t="shared" si="166"/>
        <v>0</v>
      </c>
      <c r="CC192" s="561">
        <f t="shared" si="166"/>
        <v>0</v>
      </c>
      <c r="CD192" s="561">
        <f t="shared" si="166"/>
        <v>0</v>
      </c>
      <c r="CE192" s="561">
        <f t="shared" si="166"/>
        <v>0</v>
      </c>
      <c r="CF192" s="561">
        <f t="shared" si="166"/>
        <v>0</v>
      </c>
      <c r="CG192" s="561">
        <f t="shared" si="166"/>
        <v>0</v>
      </c>
      <c r="CH192" s="561">
        <f t="shared" si="166"/>
        <v>0</v>
      </c>
      <c r="CI192" s="561">
        <f t="shared" si="166"/>
        <v>0</v>
      </c>
      <c r="CJ192" s="561">
        <f t="shared" si="166"/>
        <v>0</v>
      </c>
      <c r="CK192" s="561">
        <f t="shared" si="166"/>
        <v>0</v>
      </c>
      <c r="CL192" s="561">
        <f t="shared" si="166"/>
        <v>0</v>
      </c>
      <c r="CM192" s="561">
        <f t="shared" si="166"/>
        <v>0</v>
      </c>
      <c r="CN192" s="561">
        <f t="shared" si="166"/>
        <v>0</v>
      </c>
      <c r="CO192" s="561">
        <f t="shared" si="166"/>
        <v>0</v>
      </c>
      <c r="CP192" s="561">
        <f t="shared" si="166"/>
        <v>0</v>
      </c>
      <c r="CQ192" s="561">
        <f t="shared" si="166"/>
        <v>0</v>
      </c>
      <c r="CR192" s="561">
        <f t="shared" si="166"/>
        <v>0</v>
      </c>
      <c r="CS192" s="561">
        <f t="shared" si="166"/>
        <v>0</v>
      </c>
      <c r="CT192" s="561">
        <f t="shared" si="166"/>
        <v>0</v>
      </c>
      <c r="CU192" s="561">
        <f t="shared" si="166"/>
        <v>0</v>
      </c>
      <c r="CV192" s="561">
        <f t="shared" si="166"/>
        <v>0</v>
      </c>
      <c r="CW192" s="561">
        <f t="shared" si="166"/>
        <v>0</v>
      </c>
      <c r="CX192" s="561">
        <f t="shared" si="166"/>
        <v>0</v>
      </c>
      <c r="CY192" s="561">
        <f t="shared" si="166"/>
        <v>0</v>
      </c>
      <c r="CZ192" s="561">
        <f t="shared" si="166"/>
        <v>0</v>
      </c>
      <c r="DA192" s="561">
        <f t="shared" si="166"/>
        <v>0</v>
      </c>
      <c r="DC192" s="562">
        <f t="shared" si="124"/>
        <v>0</v>
      </c>
      <c r="DD192" s="562">
        <f t="shared" si="151"/>
        <v>0</v>
      </c>
      <c r="DE192" s="562">
        <f t="shared" si="152"/>
        <v>0</v>
      </c>
      <c r="DF192" s="562">
        <f t="shared" si="153"/>
        <v>0</v>
      </c>
      <c r="DG192" s="562">
        <f t="shared" si="154"/>
        <v>0</v>
      </c>
      <c r="DH192" s="562">
        <f t="shared" si="155"/>
        <v>0</v>
      </c>
      <c r="DI192" s="562">
        <f t="shared" si="156"/>
        <v>0</v>
      </c>
      <c r="DJ192" s="562">
        <f t="shared" si="157"/>
        <v>0</v>
      </c>
      <c r="DK192" s="562">
        <f t="shared" si="158"/>
        <v>0</v>
      </c>
      <c r="DL192" s="562">
        <f t="shared" si="159"/>
        <v>0</v>
      </c>
      <c r="DM192" s="562">
        <f t="shared" si="160"/>
        <v>0</v>
      </c>
      <c r="DN192" s="562">
        <f t="shared" si="126"/>
        <v>0</v>
      </c>
      <c r="DO192" s="562">
        <f t="shared" si="127"/>
        <v>0</v>
      </c>
      <c r="DP192" s="562">
        <f t="shared" si="128"/>
        <v>0</v>
      </c>
      <c r="DQ192" s="562">
        <f t="shared" si="129"/>
        <v>0</v>
      </c>
      <c r="DR192" s="562">
        <f t="shared" si="130"/>
        <v>0</v>
      </c>
      <c r="DS192" s="562">
        <f t="shared" si="131"/>
        <v>0</v>
      </c>
      <c r="DT192" s="562">
        <f t="shared" si="132"/>
        <v>0</v>
      </c>
      <c r="DU192" s="562">
        <f t="shared" si="133"/>
        <v>0</v>
      </c>
      <c r="DV192" s="562">
        <f t="shared" si="134"/>
        <v>0</v>
      </c>
      <c r="DW192" s="562">
        <f t="shared" si="135"/>
        <v>0</v>
      </c>
      <c r="DX192" s="562">
        <f t="shared" si="136"/>
        <v>0</v>
      </c>
      <c r="DY192" s="562">
        <f t="shared" si="137"/>
        <v>0</v>
      </c>
      <c r="DZ192" s="562">
        <f t="shared" si="138"/>
        <v>0</v>
      </c>
      <c r="EA192" s="562">
        <f t="shared" si="139"/>
        <v>0</v>
      </c>
      <c r="EB192" s="562">
        <f t="shared" si="140"/>
        <v>0</v>
      </c>
      <c r="EC192" s="562">
        <f t="shared" si="141"/>
        <v>0</v>
      </c>
      <c r="ED192" s="562">
        <f t="shared" si="142"/>
        <v>0</v>
      </c>
      <c r="EE192" s="562">
        <f t="shared" si="143"/>
        <v>0</v>
      </c>
      <c r="EF192" s="562">
        <f t="shared" si="144"/>
        <v>0</v>
      </c>
      <c r="EG192" s="562">
        <f t="shared" si="145"/>
        <v>0</v>
      </c>
      <c r="EH192" s="562">
        <f t="shared" si="146"/>
        <v>0</v>
      </c>
      <c r="EI192" s="562">
        <f t="shared" si="147"/>
        <v>0</v>
      </c>
      <c r="EJ192" s="562">
        <f t="shared" si="148"/>
        <v>0</v>
      </c>
      <c r="EK192" s="562">
        <f t="shared" si="149"/>
        <v>0</v>
      </c>
      <c r="EL192" s="562">
        <f t="shared" si="150"/>
        <v>0</v>
      </c>
    </row>
    <row r="193" spans="2:142" ht="9.9499999999999993" customHeight="1">
      <c r="B193" s="750">
        <f>'O3'!B193</f>
        <v>0</v>
      </c>
      <c r="C193" s="751"/>
      <c r="D193" s="751"/>
      <c r="E193" s="751"/>
      <c r="F193" s="751"/>
      <c r="G193" s="872">
        <f>'O3'!G193</f>
        <v>0</v>
      </c>
      <c r="H193" s="872"/>
      <c r="I193" s="872"/>
      <c r="J193" s="872"/>
      <c r="K193" s="872"/>
      <c r="L193" s="872"/>
      <c r="M193" s="872"/>
      <c r="N193" s="872"/>
      <c r="O193" s="872"/>
      <c r="P193" s="872"/>
      <c r="Q193" s="872"/>
      <c r="R193" s="872"/>
      <c r="S193" s="872"/>
      <c r="T193" s="872"/>
      <c r="U193" s="872"/>
      <c r="V193" s="872"/>
      <c r="W193" s="872"/>
      <c r="X193" s="872"/>
      <c r="Y193" s="872"/>
      <c r="Z193" s="872"/>
      <c r="AA193" s="872"/>
      <c r="AB193" s="872"/>
      <c r="AC193" s="755">
        <f>'O3'!AC193</f>
        <v>0</v>
      </c>
      <c r="AD193" s="755"/>
      <c r="AE193" s="755"/>
      <c r="AF193" s="755"/>
      <c r="AG193" s="755"/>
      <c r="AH193" s="895">
        <f>'O3'!AZ193</f>
        <v>0</v>
      </c>
      <c r="AI193" s="895"/>
      <c r="AJ193" s="895"/>
      <c r="AK193" s="895"/>
      <c r="AL193" s="895"/>
      <c r="AM193" s="895"/>
      <c r="AN193" s="782">
        <f t="shared" si="113"/>
        <v>0</v>
      </c>
      <c r="AO193" s="782"/>
      <c r="AP193" s="782"/>
      <c r="AQ193" s="782"/>
      <c r="AR193" s="782"/>
      <c r="AS193" s="782"/>
      <c r="AT193" s="782">
        <f t="shared" si="114"/>
        <v>0</v>
      </c>
      <c r="AU193" s="782"/>
      <c r="AV193" s="782"/>
      <c r="AW193" s="782"/>
      <c r="AX193" s="782"/>
      <c r="AY193" s="881"/>
      <c r="AZ193" s="13"/>
      <c r="BA193" s="492">
        <f t="shared" si="120"/>
        <v>0</v>
      </c>
      <c r="BB193" s="492">
        <f t="shared" si="121"/>
        <v>2</v>
      </c>
      <c r="BC193" s="492" t="str">
        <f t="shared" si="115"/>
        <v/>
      </c>
      <c r="BD193" s="492" t="str">
        <f t="shared" si="116"/>
        <v xml:space="preserve"> </v>
      </c>
      <c r="BE193" s="484"/>
      <c r="BF193" s="492">
        <f>ROUND(AN193*'O3'!BE193,2)</f>
        <v>0</v>
      </c>
      <c r="BG193" s="492">
        <f>ROUND(AT193*'O3'!BE193,2)</f>
        <v>0</v>
      </c>
      <c r="BH193" s="484">
        <f t="shared" si="117"/>
        <v>0</v>
      </c>
      <c r="BI193" s="484">
        <f>BM193-IF('O3'!BS193&lt;&gt;0,IF('O3'!BS193="C",BA193,0),ROUND(BA193*$BM$11,2))</f>
        <v>0</v>
      </c>
      <c r="BJ193" s="484">
        <f>BN193-IF('O3'!BS193="CF",BA193,0)</f>
        <v>0</v>
      </c>
      <c r="BK193" s="484">
        <f>BO193-IF('O3'!BS193="F",BA193,0)</f>
        <v>0</v>
      </c>
      <c r="BL193" s="484">
        <f t="shared" si="122"/>
        <v>0</v>
      </c>
      <c r="BM193" s="484">
        <f>IF('O3'!BS193&lt;&gt;0,IF('O3'!BS193="C",BG193,0),ROUND(BG193*$BM$11,2))</f>
        <v>0</v>
      </c>
      <c r="BN193" s="484">
        <f>IF('O3'!BS193="CF",BG193,0)</f>
        <v>0</v>
      </c>
      <c r="BO193" s="484">
        <f>IF('O3'!BS193="F",BG193,0)</f>
        <v>0</v>
      </c>
      <c r="BP193" s="571">
        <v>182</v>
      </c>
      <c r="BQ193" s="573"/>
      <c r="BR193" s="560">
        <v>0</v>
      </c>
      <c r="BS193" s="561">
        <f t="shared" si="118"/>
        <v>0</v>
      </c>
      <c r="BT193" s="561">
        <f t="shared" si="166"/>
        <v>0</v>
      </c>
      <c r="BU193" s="561">
        <f t="shared" si="166"/>
        <v>0</v>
      </c>
      <c r="BV193" s="561">
        <f t="shared" si="166"/>
        <v>0</v>
      </c>
      <c r="BW193" s="561">
        <f t="shared" si="166"/>
        <v>0</v>
      </c>
      <c r="BX193" s="561">
        <f t="shared" si="166"/>
        <v>0</v>
      </c>
      <c r="BY193" s="561">
        <f t="shared" si="166"/>
        <v>0</v>
      </c>
      <c r="BZ193" s="561">
        <f t="shared" si="166"/>
        <v>0</v>
      </c>
      <c r="CA193" s="561">
        <f t="shared" si="166"/>
        <v>0</v>
      </c>
      <c r="CB193" s="561">
        <f t="shared" si="166"/>
        <v>0</v>
      </c>
      <c r="CC193" s="561">
        <f t="shared" si="166"/>
        <v>0</v>
      </c>
      <c r="CD193" s="561">
        <f t="shared" si="166"/>
        <v>0</v>
      </c>
      <c r="CE193" s="561">
        <f t="shared" si="166"/>
        <v>0</v>
      </c>
      <c r="CF193" s="561">
        <f t="shared" si="166"/>
        <v>0</v>
      </c>
      <c r="CG193" s="561">
        <f t="shared" si="166"/>
        <v>0</v>
      </c>
      <c r="CH193" s="561">
        <f t="shared" si="166"/>
        <v>0</v>
      </c>
      <c r="CI193" s="561">
        <f t="shared" si="166"/>
        <v>0</v>
      </c>
      <c r="CJ193" s="561">
        <f t="shared" si="166"/>
        <v>0</v>
      </c>
      <c r="CK193" s="561">
        <f t="shared" si="166"/>
        <v>0</v>
      </c>
      <c r="CL193" s="561">
        <f t="shared" si="166"/>
        <v>0</v>
      </c>
      <c r="CM193" s="561">
        <f t="shared" si="166"/>
        <v>0</v>
      </c>
      <c r="CN193" s="561">
        <f t="shared" si="166"/>
        <v>0</v>
      </c>
      <c r="CO193" s="561">
        <f t="shared" si="166"/>
        <v>0</v>
      </c>
      <c r="CP193" s="561">
        <f t="shared" si="166"/>
        <v>0</v>
      </c>
      <c r="CQ193" s="561">
        <f t="shared" si="166"/>
        <v>0</v>
      </c>
      <c r="CR193" s="561">
        <f t="shared" si="166"/>
        <v>0</v>
      </c>
      <c r="CS193" s="561">
        <f t="shared" si="166"/>
        <v>0</v>
      </c>
      <c r="CT193" s="561">
        <f t="shared" si="166"/>
        <v>0</v>
      </c>
      <c r="CU193" s="561">
        <f t="shared" si="166"/>
        <v>0</v>
      </c>
      <c r="CV193" s="561">
        <f t="shared" si="166"/>
        <v>0</v>
      </c>
      <c r="CW193" s="561">
        <f t="shared" si="166"/>
        <v>0</v>
      </c>
      <c r="CX193" s="561">
        <f t="shared" si="166"/>
        <v>0</v>
      </c>
      <c r="CY193" s="561">
        <f t="shared" si="166"/>
        <v>0</v>
      </c>
      <c r="CZ193" s="561">
        <f t="shared" si="166"/>
        <v>0</v>
      </c>
      <c r="DA193" s="561">
        <f t="shared" si="166"/>
        <v>0</v>
      </c>
      <c r="DC193" s="562">
        <f t="shared" si="124"/>
        <v>0</v>
      </c>
      <c r="DD193" s="562">
        <f t="shared" si="151"/>
        <v>0</v>
      </c>
      <c r="DE193" s="562">
        <f t="shared" si="152"/>
        <v>0</v>
      </c>
      <c r="DF193" s="562">
        <f t="shared" si="153"/>
        <v>0</v>
      </c>
      <c r="DG193" s="562">
        <f t="shared" si="154"/>
        <v>0</v>
      </c>
      <c r="DH193" s="562">
        <f t="shared" si="155"/>
        <v>0</v>
      </c>
      <c r="DI193" s="562">
        <f t="shared" si="156"/>
        <v>0</v>
      </c>
      <c r="DJ193" s="562">
        <f t="shared" si="157"/>
        <v>0</v>
      </c>
      <c r="DK193" s="562">
        <f t="shared" si="158"/>
        <v>0</v>
      </c>
      <c r="DL193" s="562">
        <f t="shared" si="159"/>
        <v>0</v>
      </c>
      <c r="DM193" s="562">
        <f t="shared" si="160"/>
        <v>0</v>
      </c>
      <c r="DN193" s="562">
        <f t="shared" si="126"/>
        <v>0</v>
      </c>
      <c r="DO193" s="562">
        <f t="shared" si="127"/>
        <v>0</v>
      </c>
      <c r="DP193" s="562">
        <f t="shared" si="128"/>
        <v>0</v>
      </c>
      <c r="DQ193" s="562">
        <f t="shared" si="129"/>
        <v>0</v>
      </c>
      <c r="DR193" s="562">
        <f t="shared" si="130"/>
        <v>0</v>
      </c>
      <c r="DS193" s="562">
        <f t="shared" si="131"/>
        <v>0</v>
      </c>
      <c r="DT193" s="562">
        <f t="shared" si="132"/>
        <v>0</v>
      </c>
      <c r="DU193" s="562">
        <f t="shared" si="133"/>
        <v>0</v>
      </c>
      <c r="DV193" s="562">
        <f t="shared" si="134"/>
        <v>0</v>
      </c>
      <c r="DW193" s="562">
        <f t="shared" si="135"/>
        <v>0</v>
      </c>
      <c r="DX193" s="562">
        <f t="shared" si="136"/>
        <v>0</v>
      </c>
      <c r="DY193" s="562">
        <f t="shared" si="137"/>
        <v>0</v>
      </c>
      <c r="DZ193" s="562">
        <f t="shared" si="138"/>
        <v>0</v>
      </c>
      <c r="EA193" s="562">
        <f t="shared" si="139"/>
        <v>0</v>
      </c>
      <c r="EB193" s="562">
        <f t="shared" si="140"/>
        <v>0</v>
      </c>
      <c r="EC193" s="562">
        <f t="shared" si="141"/>
        <v>0</v>
      </c>
      <c r="ED193" s="562">
        <f t="shared" si="142"/>
        <v>0</v>
      </c>
      <c r="EE193" s="562">
        <f t="shared" si="143"/>
        <v>0</v>
      </c>
      <c r="EF193" s="562">
        <f t="shared" si="144"/>
        <v>0</v>
      </c>
      <c r="EG193" s="562">
        <f t="shared" si="145"/>
        <v>0</v>
      </c>
      <c r="EH193" s="562">
        <f t="shared" si="146"/>
        <v>0</v>
      </c>
      <c r="EI193" s="562">
        <f t="shared" si="147"/>
        <v>0</v>
      </c>
      <c r="EJ193" s="562">
        <f t="shared" si="148"/>
        <v>0</v>
      </c>
      <c r="EK193" s="562">
        <f t="shared" si="149"/>
        <v>0</v>
      </c>
      <c r="EL193" s="562">
        <f t="shared" si="150"/>
        <v>0</v>
      </c>
    </row>
    <row r="194" spans="2:142" ht="9.9499999999999993" customHeight="1">
      <c r="B194" s="750">
        <f>'O3'!B194</f>
        <v>0</v>
      </c>
      <c r="C194" s="751"/>
      <c r="D194" s="751"/>
      <c r="E194" s="751"/>
      <c r="F194" s="751"/>
      <c r="G194" s="872">
        <f>'O3'!G194</f>
        <v>0</v>
      </c>
      <c r="H194" s="872"/>
      <c r="I194" s="872"/>
      <c r="J194" s="872"/>
      <c r="K194" s="872"/>
      <c r="L194" s="872"/>
      <c r="M194" s="872"/>
      <c r="N194" s="872"/>
      <c r="O194" s="872"/>
      <c r="P194" s="872"/>
      <c r="Q194" s="872"/>
      <c r="R194" s="872"/>
      <c r="S194" s="872"/>
      <c r="T194" s="872"/>
      <c r="U194" s="872"/>
      <c r="V194" s="872"/>
      <c r="W194" s="872"/>
      <c r="X194" s="872"/>
      <c r="Y194" s="872"/>
      <c r="Z194" s="872"/>
      <c r="AA194" s="872"/>
      <c r="AB194" s="872"/>
      <c r="AC194" s="755">
        <f>'O3'!AC194</f>
        <v>0</v>
      </c>
      <c r="AD194" s="755"/>
      <c r="AE194" s="755"/>
      <c r="AF194" s="755"/>
      <c r="AG194" s="755"/>
      <c r="AH194" s="895">
        <f>'O3'!AZ194</f>
        <v>0</v>
      </c>
      <c r="AI194" s="895"/>
      <c r="AJ194" s="895"/>
      <c r="AK194" s="895"/>
      <c r="AL194" s="895"/>
      <c r="AM194" s="895"/>
      <c r="AN194" s="782">
        <f t="shared" si="113"/>
        <v>0</v>
      </c>
      <c r="AO194" s="782"/>
      <c r="AP194" s="782"/>
      <c r="AQ194" s="782"/>
      <c r="AR194" s="782"/>
      <c r="AS194" s="782"/>
      <c r="AT194" s="782">
        <f t="shared" si="114"/>
        <v>0</v>
      </c>
      <c r="AU194" s="782"/>
      <c r="AV194" s="782"/>
      <c r="AW194" s="782"/>
      <c r="AX194" s="782"/>
      <c r="AY194" s="881"/>
      <c r="AZ194" s="13"/>
      <c r="BA194" s="492">
        <f t="shared" si="120"/>
        <v>0</v>
      </c>
      <c r="BB194" s="492">
        <f t="shared" si="121"/>
        <v>2</v>
      </c>
      <c r="BC194" s="492" t="str">
        <f t="shared" si="115"/>
        <v/>
      </c>
      <c r="BD194" s="492" t="str">
        <f t="shared" si="116"/>
        <v xml:space="preserve"> </v>
      </c>
      <c r="BE194" s="484"/>
      <c r="BF194" s="492">
        <f>ROUND(AN194*'O3'!BE194,2)</f>
        <v>0</v>
      </c>
      <c r="BG194" s="492">
        <f>ROUND(AT194*'O3'!BE194,2)</f>
        <v>0</v>
      </c>
      <c r="BH194" s="484">
        <f t="shared" si="117"/>
        <v>0</v>
      </c>
      <c r="BI194" s="484">
        <f>BM194-IF('O3'!BS194&lt;&gt;0,IF('O3'!BS194="C",BA194,0),ROUND(BA194*$BM$11,2))</f>
        <v>0</v>
      </c>
      <c r="BJ194" s="484">
        <f>BN194-IF('O3'!BS194="CF",BA194,0)</f>
        <v>0</v>
      </c>
      <c r="BK194" s="484">
        <f>BO194-IF('O3'!BS194="F",BA194,0)</f>
        <v>0</v>
      </c>
      <c r="BL194" s="484">
        <f t="shared" si="122"/>
        <v>0</v>
      </c>
      <c r="BM194" s="484">
        <f>IF('O3'!BS194&lt;&gt;0,IF('O3'!BS194="C",BG194,0),ROUND(BG194*$BM$11,2))</f>
        <v>0</v>
      </c>
      <c r="BN194" s="484">
        <f>IF('O3'!BS194="CF",BG194,0)</f>
        <v>0</v>
      </c>
      <c r="BO194" s="484">
        <f>IF('O3'!BS194="F",BG194,0)</f>
        <v>0</v>
      </c>
      <c r="BP194" s="572">
        <v>183</v>
      </c>
      <c r="BQ194" s="573"/>
      <c r="BR194" s="560">
        <v>0</v>
      </c>
      <c r="BS194" s="561">
        <f t="shared" si="118"/>
        <v>0</v>
      </c>
      <c r="BT194" s="561">
        <f t="shared" si="166"/>
        <v>0</v>
      </c>
      <c r="BU194" s="561">
        <f t="shared" si="166"/>
        <v>0</v>
      </c>
      <c r="BV194" s="561">
        <f t="shared" si="166"/>
        <v>0</v>
      </c>
      <c r="BW194" s="561">
        <f t="shared" si="166"/>
        <v>0</v>
      </c>
      <c r="BX194" s="561">
        <f t="shared" si="166"/>
        <v>0</v>
      </c>
      <c r="BY194" s="561">
        <f t="shared" si="166"/>
        <v>0</v>
      </c>
      <c r="BZ194" s="561">
        <f t="shared" si="166"/>
        <v>0</v>
      </c>
      <c r="CA194" s="561">
        <f t="shared" si="166"/>
        <v>0</v>
      </c>
      <c r="CB194" s="561">
        <f t="shared" si="166"/>
        <v>0</v>
      </c>
      <c r="CC194" s="561">
        <f t="shared" si="166"/>
        <v>0</v>
      </c>
      <c r="CD194" s="561">
        <f t="shared" si="166"/>
        <v>0</v>
      </c>
      <c r="CE194" s="561">
        <f t="shared" si="166"/>
        <v>0</v>
      </c>
      <c r="CF194" s="561">
        <f t="shared" si="166"/>
        <v>0</v>
      </c>
      <c r="CG194" s="561">
        <f t="shared" si="166"/>
        <v>0</v>
      </c>
      <c r="CH194" s="561">
        <f t="shared" si="166"/>
        <v>0</v>
      </c>
      <c r="CI194" s="561">
        <f t="shared" si="166"/>
        <v>0</v>
      </c>
      <c r="CJ194" s="561">
        <f t="shared" si="166"/>
        <v>0</v>
      </c>
      <c r="CK194" s="561">
        <f t="shared" si="166"/>
        <v>0</v>
      </c>
      <c r="CL194" s="561">
        <f t="shared" si="166"/>
        <v>0</v>
      </c>
      <c r="CM194" s="561">
        <f t="shared" si="166"/>
        <v>0</v>
      </c>
      <c r="CN194" s="561">
        <f t="shared" si="166"/>
        <v>0</v>
      </c>
      <c r="CO194" s="561">
        <f t="shared" si="166"/>
        <v>0</v>
      </c>
      <c r="CP194" s="561">
        <f t="shared" si="166"/>
        <v>0</v>
      </c>
      <c r="CQ194" s="561">
        <f t="shared" si="166"/>
        <v>0</v>
      </c>
      <c r="CR194" s="561">
        <f t="shared" si="166"/>
        <v>0</v>
      </c>
      <c r="CS194" s="561">
        <f t="shared" si="166"/>
        <v>0</v>
      </c>
      <c r="CT194" s="561">
        <f t="shared" si="166"/>
        <v>0</v>
      </c>
      <c r="CU194" s="561">
        <f t="shared" si="166"/>
        <v>0</v>
      </c>
      <c r="CV194" s="561">
        <f t="shared" si="166"/>
        <v>0</v>
      </c>
      <c r="CW194" s="561">
        <f t="shared" si="166"/>
        <v>0</v>
      </c>
      <c r="CX194" s="561">
        <f t="shared" si="166"/>
        <v>0</v>
      </c>
      <c r="CY194" s="561">
        <f t="shared" si="166"/>
        <v>0</v>
      </c>
      <c r="CZ194" s="561">
        <f t="shared" si="166"/>
        <v>0</v>
      </c>
      <c r="DA194" s="561">
        <f t="shared" si="166"/>
        <v>0</v>
      </c>
      <c r="DC194" s="562">
        <f t="shared" si="124"/>
        <v>0</v>
      </c>
      <c r="DD194" s="562">
        <f t="shared" si="151"/>
        <v>0</v>
      </c>
      <c r="DE194" s="562">
        <f t="shared" si="152"/>
        <v>0</v>
      </c>
      <c r="DF194" s="562">
        <f t="shared" si="153"/>
        <v>0</v>
      </c>
      <c r="DG194" s="562">
        <f t="shared" si="154"/>
        <v>0</v>
      </c>
      <c r="DH194" s="562">
        <f t="shared" si="155"/>
        <v>0</v>
      </c>
      <c r="DI194" s="562">
        <f t="shared" si="156"/>
        <v>0</v>
      </c>
      <c r="DJ194" s="562">
        <f t="shared" si="157"/>
        <v>0</v>
      </c>
      <c r="DK194" s="562">
        <f t="shared" si="158"/>
        <v>0</v>
      </c>
      <c r="DL194" s="562">
        <f t="shared" si="159"/>
        <v>0</v>
      </c>
      <c r="DM194" s="562">
        <f t="shared" si="160"/>
        <v>0</v>
      </c>
      <c r="DN194" s="562">
        <f t="shared" si="126"/>
        <v>0</v>
      </c>
      <c r="DO194" s="562">
        <f t="shared" si="127"/>
        <v>0</v>
      </c>
      <c r="DP194" s="562">
        <f t="shared" si="128"/>
        <v>0</v>
      </c>
      <c r="DQ194" s="562">
        <f t="shared" si="129"/>
        <v>0</v>
      </c>
      <c r="DR194" s="562">
        <f t="shared" si="130"/>
        <v>0</v>
      </c>
      <c r="DS194" s="562">
        <f t="shared" si="131"/>
        <v>0</v>
      </c>
      <c r="DT194" s="562">
        <f t="shared" si="132"/>
        <v>0</v>
      </c>
      <c r="DU194" s="562">
        <f t="shared" si="133"/>
        <v>0</v>
      </c>
      <c r="DV194" s="562">
        <f t="shared" si="134"/>
        <v>0</v>
      </c>
      <c r="DW194" s="562">
        <f t="shared" si="135"/>
        <v>0</v>
      </c>
      <c r="DX194" s="562">
        <f t="shared" si="136"/>
        <v>0</v>
      </c>
      <c r="DY194" s="562">
        <f t="shared" si="137"/>
        <v>0</v>
      </c>
      <c r="DZ194" s="562">
        <f t="shared" si="138"/>
        <v>0</v>
      </c>
      <c r="EA194" s="562">
        <f t="shared" si="139"/>
        <v>0</v>
      </c>
      <c r="EB194" s="562">
        <f t="shared" si="140"/>
        <v>0</v>
      </c>
      <c r="EC194" s="562">
        <f t="shared" si="141"/>
        <v>0</v>
      </c>
      <c r="ED194" s="562">
        <f t="shared" si="142"/>
        <v>0</v>
      </c>
      <c r="EE194" s="562">
        <f t="shared" si="143"/>
        <v>0</v>
      </c>
      <c r="EF194" s="562">
        <f t="shared" si="144"/>
        <v>0</v>
      </c>
      <c r="EG194" s="562">
        <f t="shared" si="145"/>
        <v>0</v>
      </c>
      <c r="EH194" s="562">
        <f t="shared" si="146"/>
        <v>0</v>
      </c>
      <c r="EI194" s="562">
        <f t="shared" si="147"/>
        <v>0</v>
      </c>
      <c r="EJ194" s="562">
        <f t="shared" si="148"/>
        <v>0</v>
      </c>
      <c r="EK194" s="562">
        <f t="shared" si="149"/>
        <v>0</v>
      </c>
      <c r="EL194" s="562">
        <f t="shared" si="150"/>
        <v>0</v>
      </c>
    </row>
    <row r="195" spans="2:142" ht="9.9499999999999993" customHeight="1">
      <c r="B195" s="750">
        <f>'O3'!B195</f>
        <v>0</v>
      </c>
      <c r="C195" s="751"/>
      <c r="D195" s="751"/>
      <c r="E195" s="751"/>
      <c r="F195" s="751"/>
      <c r="G195" s="872">
        <f>'O3'!G195</f>
        <v>0</v>
      </c>
      <c r="H195" s="872"/>
      <c r="I195" s="872"/>
      <c r="J195" s="872"/>
      <c r="K195" s="872"/>
      <c r="L195" s="872"/>
      <c r="M195" s="872"/>
      <c r="N195" s="872"/>
      <c r="O195" s="872"/>
      <c r="P195" s="872"/>
      <c r="Q195" s="872"/>
      <c r="R195" s="872"/>
      <c r="S195" s="872"/>
      <c r="T195" s="872"/>
      <c r="U195" s="872"/>
      <c r="V195" s="872"/>
      <c r="W195" s="872"/>
      <c r="X195" s="872"/>
      <c r="Y195" s="872"/>
      <c r="Z195" s="872"/>
      <c r="AA195" s="872"/>
      <c r="AB195" s="872"/>
      <c r="AC195" s="755">
        <f>'O3'!AC195</f>
        <v>0</v>
      </c>
      <c r="AD195" s="755"/>
      <c r="AE195" s="755"/>
      <c r="AF195" s="755"/>
      <c r="AG195" s="755"/>
      <c r="AH195" s="895">
        <f>'O3'!AZ195</f>
        <v>0</v>
      </c>
      <c r="AI195" s="895"/>
      <c r="AJ195" s="895"/>
      <c r="AK195" s="895"/>
      <c r="AL195" s="895"/>
      <c r="AM195" s="895"/>
      <c r="AN195" s="782">
        <f t="shared" si="113"/>
        <v>0</v>
      </c>
      <c r="AO195" s="782"/>
      <c r="AP195" s="782"/>
      <c r="AQ195" s="782"/>
      <c r="AR195" s="782"/>
      <c r="AS195" s="782"/>
      <c r="AT195" s="782">
        <f t="shared" si="114"/>
        <v>0</v>
      </c>
      <c r="AU195" s="782"/>
      <c r="AV195" s="782"/>
      <c r="AW195" s="782"/>
      <c r="AX195" s="782"/>
      <c r="AY195" s="881"/>
      <c r="AZ195" s="13"/>
      <c r="BA195" s="492">
        <f t="shared" si="120"/>
        <v>0</v>
      </c>
      <c r="BB195" s="492">
        <f t="shared" si="121"/>
        <v>2</v>
      </c>
      <c r="BC195" s="492" t="str">
        <f t="shared" si="115"/>
        <v/>
      </c>
      <c r="BD195" s="492" t="str">
        <f t="shared" si="116"/>
        <v xml:space="preserve"> </v>
      </c>
      <c r="BE195" s="484"/>
      <c r="BF195" s="492">
        <f>ROUND(AN195*'O3'!BE195,2)</f>
        <v>0</v>
      </c>
      <c r="BG195" s="492">
        <f>ROUND(AT195*'O3'!BE195,2)</f>
        <v>0</v>
      </c>
      <c r="BH195" s="484">
        <f t="shared" si="117"/>
        <v>0</v>
      </c>
      <c r="BI195" s="484">
        <f>BM195-IF('O3'!BS195&lt;&gt;0,IF('O3'!BS195="C",BA195,0),ROUND(BA195*$BM$11,2))</f>
        <v>0</v>
      </c>
      <c r="BJ195" s="484">
        <f>BN195-IF('O3'!BS195="CF",BA195,0)</f>
        <v>0</v>
      </c>
      <c r="BK195" s="484">
        <f>BO195-IF('O3'!BS195="F",BA195,0)</f>
        <v>0</v>
      </c>
      <c r="BL195" s="484">
        <f t="shared" si="122"/>
        <v>0</v>
      </c>
      <c r="BM195" s="484">
        <f>IF('O3'!BS195&lt;&gt;0,IF('O3'!BS195="C",BG195,0),ROUND(BG195*$BM$11,2))</f>
        <v>0</v>
      </c>
      <c r="BN195" s="484">
        <f>IF('O3'!BS195="CF",BG195,0)</f>
        <v>0</v>
      </c>
      <c r="BO195" s="484">
        <f>IF('O3'!BS195="F",BG195,0)</f>
        <v>0</v>
      </c>
      <c r="BP195" s="571">
        <v>184</v>
      </c>
      <c r="BQ195" s="573"/>
      <c r="BR195" s="560">
        <v>0</v>
      </c>
      <c r="BS195" s="561">
        <f t="shared" si="118"/>
        <v>0</v>
      </c>
      <c r="BT195" s="561">
        <f t="shared" si="166"/>
        <v>0</v>
      </c>
      <c r="BU195" s="561">
        <f t="shared" si="166"/>
        <v>0</v>
      </c>
      <c r="BV195" s="561">
        <f t="shared" si="166"/>
        <v>0</v>
      </c>
      <c r="BW195" s="561">
        <f t="shared" si="166"/>
        <v>0</v>
      </c>
      <c r="BX195" s="561">
        <f t="shared" si="166"/>
        <v>0</v>
      </c>
      <c r="BY195" s="561">
        <f t="shared" si="166"/>
        <v>0</v>
      </c>
      <c r="BZ195" s="561">
        <f t="shared" si="166"/>
        <v>0</v>
      </c>
      <c r="CA195" s="561">
        <f t="shared" si="166"/>
        <v>0</v>
      </c>
      <c r="CB195" s="561">
        <f t="shared" si="166"/>
        <v>0</v>
      </c>
      <c r="CC195" s="561">
        <f t="shared" si="166"/>
        <v>0</v>
      </c>
      <c r="CD195" s="561">
        <f t="shared" si="166"/>
        <v>0</v>
      </c>
      <c r="CE195" s="561">
        <f t="shared" si="166"/>
        <v>0</v>
      </c>
      <c r="CF195" s="561">
        <f t="shared" si="166"/>
        <v>0</v>
      </c>
      <c r="CG195" s="561">
        <f t="shared" si="166"/>
        <v>0</v>
      </c>
      <c r="CH195" s="561">
        <f t="shared" si="166"/>
        <v>0</v>
      </c>
      <c r="CI195" s="561">
        <f t="shared" si="166"/>
        <v>0</v>
      </c>
      <c r="CJ195" s="561">
        <f t="shared" si="166"/>
        <v>0</v>
      </c>
      <c r="CK195" s="561">
        <f t="shared" si="166"/>
        <v>0</v>
      </c>
      <c r="CL195" s="561">
        <f t="shared" si="166"/>
        <v>0</v>
      </c>
      <c r="CM195" s="561">
        <f t="shared" si="166"/>
        <v>0</v>
      </c>
      <c r="CN195" s="561">
        <f t="shared" si="166"/>
        <v>0</v>
      </c>
      <c r="CO195" s="561">
        <f t="shared" si="166"/>
        <v>0</v>
      </c>
      <c r="CP195" s="561">
        <f t="shared" si="166"/>
        <v>0</v>
      </c>
      <c r="CQ195" s="561">
        <f t="shared" si="166"/>
        <v>0</v>
      </c>
      <c r="CR195" s="561">
        <f t="shared" si="166"/>
        <v>0</v>
      </c>
      <c r="CS195" s="561">
        <f t="shared" si="166"/>
        <v>0</v>
      </c>
      <c r="CT195" s="561">
        <f t="shared" si="166"/>
        <v>0</v>
      </c>
      <c r="CU195" s="561">
        <f t="shared" si="166"/>
        <v>0</v>
      </c>
      <c r="CV195" s="561">
        <f t="shared" si="166"/>
        <v>0</v>
      </c>
      <c r="CW195" s="561">
        <f t="shared" si="166"/>
        <v>0</v>
      </c>
      <c r="CX195" s="561">
        <f t="shared" si="166"/>
        <v>0</v>
      </c>
      <c r="CY195" s="561">
        <f t="shared" si="166"/>
        <v>0</v>
      </c>
      <c r="CZ195" s="561">
        <f t="shared" si="166"/>
        <v>0</v>
      </c>
      <c r="DA195" s="561">
        <f t="shared" si="166"/>
        <v>0</v>
      </c>
      <c r="DC195" s="562">
        <f t="shared" si="124"/>
        <v>0</v>
      </c>
      <c r="DD195" s="562">
        <f t="shared" si="151"/>
        <v>0</v>
      </c>
      <c r="DE195" s="562">
        <f t="shared" si="152"/>
        <v>0</v>
      </c>
      <c r="DF195" s="562">
        <f t="shared" si="153"/>
        <v>0</v>
      </c>
      <c r="DG195" s="562">
        <f t="shared" si="154"/>
        <v>0</v>
      </c>
      <c r="DH195" s="562">
        <f t="shared" si="155"/>
        <v>0</v>
      </c>
      <c r="DI195" s="562">
        <f t="shared" si="156"/>
        <v>0</v>
      </c>
      <c r="DJ195" s="562">
        <f t="shared" si="157"/>
        <v>0</v>
      </c>
      <c r="DK195" s="562">
        <f t="shared" si="158"/>
        <v>0</v>
      </c>
      <c r="DL195" s="562">
        <f t="shared" si="159"/>
        <v>0</v>
      </c>
      <c r="DM195" s="562">
        <f t="shared" si="160"/>
        <v>0</v>
      </c>
      <c r="DN195" s="562">
        <f t="shared" si="126"/>
        <v>0</v>
      </c>
      <c r="DO195" s="562">
        <f t="shared" si="127"/>
        <v>0</v>
      </c>
      <c r="DP195" s="562">
        <f t="shared" si="128"/>
        <v>0</v>
      </c>
      <c r="DQ195" s="562">
        <f t="shared" si="129"/>
        <v>0</v>
      </c>
      <c r="DR195" s="562">
        <f t="shared" si="130"/>
        <v>0</v>
      </c>
      <c r="DS195" s="562">
        <f t="shared" si="131"/>
        <v>0</v>
      </c>
      <c r="DT195" s="562">
        <f t="shared" si="132"/>
        <v>0</v>
      </c>
      <c r="DU195" s="562">
        <f t="shared" si="133"/>
        <v>0</v>
      </c>
      <c r="DV195" s="562">
        <f t="shared" si="134"/>
        <v>0</v>
      </c>
      <c r="DW195" s="562">
        <f t="shared" si="135"/>
        <v>0</v>
      </c>
      <c r="DX195" s="562">
        <f t="shared" si="136"/>
        <v>0</v>
      </c>
      <c r="DY195" s="562">
        <f t="shared" si="137"/>
        <v>0</v>
      </c>
      <c r="DZ195" s="562">
        <f t="shared" si="138"/>
        <v>0</v>
      </c>
      <c r="EA195" s="562">
        <f t="shared" si="139"/>
        <v>0</v>
      </c>
      <c r="EB195" s="562">
        <f t="shared" si="140"/>
        <v>0</v>
      </c>
      <c r="EC195" s="562">
        <f t="shared" si="141"/>
        <v>0</v>
      </c>
      <c r="ED195" s="562">
        <f t="shared" si="142"/>
        <v>0</v>
      </c>
      <c r="EE195" s="562">
        <f t="shared" si="143"/>
        <v>0</v>
      </c>
      <c r="EF195" s="562">
        <f t="shared" si="144"/>
        <v>0</v>
      </c>
      <c r="EG195" s="562">
        <f t="shared" si="145"/>
        <v>0</v>
      </c>
      <c r="EH195" s="562">
        <f t="shared" si="146"/>
        <v>0</v>
      </c>
      <c r="EI195" s="562">
        <f t="shared" si="147"/>
        <v>0</v>
      </c>
      <c r="EJ195" s="562">
        <f t="shared" si="148"/>
        <v>0</v>
      </c>
      <c r="EK195" s="562">
        <f t="shared" si="149"/>
        <v>0</v>
      </c>
      <c r="EL195" s="562">
        <f t="shared" si="150"/>
        <v>0</v>
      </c>
    </row>
    <row r="196" spans="2:142" ht="9.9499999999999993" customHeight="1">
      <c r="B196" s="750">
        <f>'O3'!B196</f>
        <v>0</v>
      </c>
      <c r="C196" s="751"/>
      <c r="D196" s="751"/>
      <c r="E196" s="751"/>
      <c r="F196" s="751"/>
      <c r="G196" s="872">
        <f>'O3'!G196</f>
        <v>0</v>
      </c>
      <c r="H196" s="872"/>
      <c r="I196" s="872"/>
      <c r="J196" s="872"/>
      <c r="K196" s="872"/>
      <c r="L196" s="872"/>
      <c r="M196" s="872"/>
      <c r="N196" s="872"/>
      <c r="O196" s="872"/>
      <c r="P196" s="872"/>
      <c r="Q196" s="872"/>
      <c r="R196" s="872"/>
      <c r="S196" s="872"/>
      <c r="T196" s="872"/>
      <c r="U196" s="872"/>
      <c r="V196" s="872"/>
      <c r="W196" s="872"/>
      <c r="X196" s="872"/>
      <c r="Y196" s="872"/>
      <c r="Z196" s="872"/>
      <c r="AA196" s="872"/>
      <c r="AB196" s="872"/>
      <c r="AC196" s="755">
        <f>'O3'!AC196</f>
        <v>0</v>
      </c>
      <c r="AD196" s="755"/>
      <c r="AE196" s="755"/>
      <c r="AF196" s="755"/>
      <c r="AG196" s="755"/>
      <c r="AH196" s="895">
        <f>'O3'!AZ196</f>
        <v>0</v>
      </c>
      <c r="AI196" s="895"/>
      <c r="AJ196" s="895"/>
      <c r="AK196" s="895"/>
      <c r="AL196" s="895"/>
      <c r="AM196" s="895"/>
      <c r="AN196" s="782">
        <f t="shared" si="113"/>
        <v>0</v>
      </c>
      <c r="AO196" s="782"/>
      <c r="AP196" s="782"/>
      <c r="AQ196" s="782"/>
      <c r="AR196" s="782"/>
      <c r="AS196" s="782"/>
      <c r="AT196" s="782">
        <f t="shared" si="114"/>
        <v>0</v>
      </c>
      <c r="AU196" s="782"/>
      <c r="AV196" s="782"/>
      <c r="AW196" s="782"/>
      <c r="AX196" s="782"/>
      <c r="AY196" s="881"/>
      <c r="AZ196" s="13"/>
      <c r="BA196" s="492">
        <f t="shared" si="120"/>
        <v>0</v>
      </c>
      <c r="BB196" s="492">
        <f t="shared" si="121"/>
        <v>2</v>
      </c>
      <c r="BC196" s="492" t="str">
        <f t="shared" si="115"/>
        <v/>
      </c>
      <c r="BD196" s="492" t="str">
        <f t="shared" si="116"/>
        <v xml:space="preserve"> </v>
      </c>
      <c r="BE196" s="484"/>
      <c r="BF196" s="492">
        <f>ROUND(AN196*'O3'!BE196,2)</f>
        <v>0</v>
      </c>
      <c r="BG196" s="492">
        <f>ROUND(AT196*'O3'!BE196,2)</f>
        <v>0</v>
      </c>
      <c r="BH196" s="484">
        <f t="shared" si="117"/>
        <v>0</v>
      </c>
      <c r="BI196" s="484">
        <f>BM196-IF('O3'!BS196&lt;&gt;0,IF('O3'!BS196="C",BA196,0),ROUND(BA196*$BM$11,2))</f>
        <v>0</v>
      </c>
      <c r="BJ196" s="484">
        <f>BN196-IF('O3'!BS196="CF",BA196,0)</f>
        <v>0</v>
      </c>
      <c r="BK196" s="484">
        <f>BO196-IF('O3'!BS196="F",BA196,0)</f>
        <v>0</v>
      </c>
      <c r="BL196" s="484">
        <f t="shared" si="122"/>
        <v>0</v>
      </c>
      <c r="BM196" s="484">
        <f>IF('O3'!BS196&lt;&gt;0,IF('O3'!BS196="C",BG196,0),ROUND(BG196*$BM$11,2))</f>
        <v>0</v>
      </c>
      <c r="BN196" s="484">
        <f>IF('O3'!BS196="CF",BG196,0)</f>
        <v>0</v>
      </c>
      <c r="BO196" s="484">
        <f>IF('O3'!BS196="F",BG196,0)</f>
        <v>0</v>
      </c>
      <c r="BP196" s="572">
        <v>185</v>
      </c>
      <c r="BQ196" s="573"/>
      <c r="BR196" s="560">
        <v>0</v>
      </c>
      <c r="BS196" s="561">
        <f t="shared" si="118"/>
        <v>0</v>
      </c>
      <c r="BT196" s="561">
        <f t="shared" si="166"/>
        <v>0</v>
      </c>
      <c r="BU196" s="561">
        <f t="shared" si="166"/>
        <v>0</v>
      </c>
      <c r="BV196" s="561">
        <f t="shared" si="166"/>
        <v>0</v>
      </c>
      <c r="BW196" s="561">
        <f t="shared" si="166"/>
        <v>0</v>
      </c>
      <c r="BX196" s="561">
        <f t="shared" si="166"/>
        <v>0</v>
      </c>
      <c r="BY196" s="561">
        <f t="shared" si="166"/>
        <v>0</v>
      </c>
      <c r="BZ196" s="561">
        <f t="shared" si="166"/>
        <v>0</v>
      </c>
      <c r="CA196" s="561">
        <f t="shared" si="166"/>
        <v>0</v>
      </c>
      <c r="CB196" s="561">
        <f t="shared" si="166"/>
        <v>0</v>
      </c>
      <c r="CC196" s="561">
        <f t="shared" si="166"/>
        <v>0</v>
      </c>
      <c r="CD196" s="561">
        <f t="shared" si="166"/>
        <v>0</v>
      </c>
      <c r="CE196" s="561">
        <f t="shared" si="166"/>
        <v>0</v>
      </c>
      <c r="CF196" s="561">
        <f t="shared" si="166"/>
        <v>0</v>
      </c>
      <c r="CG196" s="561">
        <f t="shared" si="166"/>
        <v>0</v>
      </c>
      <c r="CH196" s="561">
        <f t="shared" si="166"/>
        <v>0</v>
      </c>
      <c r="CI196" s="561">
        <f t="shared" si="166"/>
        <v>0</v>
      </c>
      <c r="CJ196" s="561">
        <f t="shared" si="166"/>
        <v>0</v>
      </c>
      <c r="CK196" s="561">
        <f t="shared" si="166"/>
        <v>0</v>
      </c>
      <c r="CL196" s="561">
        <f t="shared" si="166"/>
        <v>0</v>
      </c>
      <c r="CM196" s="561">
        <f t="shared" si="166"/>
        <v>0</v>
      </c>
      <c r="CN196" s="561">
        <f t="shared" si="166"/>
        <v>0</v>
      </c>
      <c r="CO196" s="561">
        <f t="shared" si="166"/>
        <v>0</v>
      </c>
      <c r="CP196" s="561">
        <f t="shared" si="166"/>
        <v>0</v>
      </c>
      <c r="CQ196" s="561">
        <f t="shared" si="166"/>
        <v>0</v>
      </c>
      <c r="CR196" s="561">
        <f t="shared" si="166"/>
        <v>0</v>
      </c>
      <c r="CS196" s="561">
        <f t="shared" si="166"/>
        <v>0</v>
      </c>
      <c r="CT196" s="561">
        <f t="shared" si="166"/>
        <v>0</v>
      </c>
      <c r="CU196" s="561">
        <f t="shared" si="166"/>
        <v>0</v>
      </c>
      <c r="CV196" s="561">
        <f t="shared" si="166"/>
        <v>0</v>
      </c>
      <c r="CW196" s="561">
        <f t="shared" si="166"/>
        <v>0</v>
      </c>
      <c r="CX196" s="561">
        <f t="shared" si="166"/>
        <v>0</v>
      </c>
      <c r="CY196" s="561">
        <f t="shared" si="166"/>
        <v>0</v>
      </c>
      <c r="CZ196" s="561">
        <f t="shared" si="166"/>
        <v>0</v>
      </c>
      <c r="DA196" s="561">
        <f t="shared" si="166"/>
        <v>0</v>
      </c>
      <c r="DC196" s="562">
        <f t="shared" si="124"/>
        <v>0</v>
      </c>
      <c r="DD196" s="562">
        <f t="shared" si="151"/>
        <v>0</v>
      </c>
      <c r="DE196" s="562">
        <f t="shared" si="152"/>
        <v>0</v>
      </c>
      <c r="DF196" s="562">
        <f t="shared" si="153"/>
        <v>0</v>
      </c>
      <c r="DG196" s="562">
        <f t="shared" si="154"/>
        <v>0</v>
      </c>
      <c r="DH196" s="562">
        <f t="shared" si="155"/>
        <v>0</v>
      </c>
      <c r="DI196" s="562">
        <f t="shared" si="156"/>
        <v>0</v>
      </c>
      <c r="DJ196" s="562">
        <f t="shared" si="157"/>
        <v>0</v>
      </c>
      <c r="DK196" s="562">
        <f t="shared" si="158"/>
        <v>0</v>
      </c>
      <c r="DL196" s="562">
        <f t="shared" si="159"/>
        <v>0</v>
      </c>
      <c r="DM196" s="562">
        <f t="shared" si="160"/>
        <v>0</v>
      </c>
      <c r="DN196" s="562">
        <f t="shared" si="126"/>
        <v>0</v>
      </c>
      <c r="DO196" s="562">
        <f t="shared" si="127"/>
        <v>0</v>
      </c>
      <c r="DP196" s="562">
        <f t="shared" si="128"/>
        <v>0</v>
      </c>
      <c r="DQ196" s="562">
        <f t="shared" si="129"/>
        <v>0</v>
      </c>
      <c r="DR196" s="562">
        <f t="shared" si="130"/>
        <v>0</v>
      </c>
      <c r="DS196" s="562">
        <f t="shared" si="131"/>
        <v>0</v>
      </c>
      <c r="DT196" s="562">
        <f t="shared" si="132"/>
        <v>0</v>
      </c>
      <c r="DU196" s="562">
        <f t="shared" si="133"/>
        <v>0</v>
      </c>
      <c r="DV196" s="562">
        <f t="shared" si="134"/>
        <v>0</v>
      </c>
      <c r="DW196" s="562">
        <f t="shared" si="135"/>
        <v>0</v>
      </c>
      <c r="DX196" s="562">
        <f t="shared" si="136"/>
        <v>0</v>
      </c>
      <c r="DY196" s="562">
        <f t="shared" si="137"/>
        <v>0</v>
      </c>
      <c r="DZ196" s="562">
        <f t="shared" si="138"/>
        <v>0</v>
      </c>
      <c r="EA196" s="562">
        <f t="shared" si="139"/>
        <v>0</v>
      </c>
      <c r="EB196" s="562">
        <f t="shared" si="140"/>
        <v>0</v>
      </c>
      <c r="EC196" s="562">
        <f t="shared" si="141"/>
        <v>0</v>
      </c>
      <c r="ED196" s="562">
        <f t="shared" si="142"/>
        <v>0</v>
      </c>
      <c r="EE196" s="562">
        <f t="shared" si="143"/>
        <v>0</v>
      </c>
      <c r="EF196" s="562">
        <f t="shared" si="144"/>
        <v>0</v>
      </c>
      <c r="EG196" s="562">
        <f t="shared" si="145"/>
        <v>0</v>
      </c>
      <c r="EH196" s="562">
        <f t="shared" si="146"/>
        <v>0</v>
      </c>
      <c r="EI196" s="562">
        <f t="shared" si="147"/>
        <v>0</v>
      </c>
      <c r="EJ196" s="562">
        <f t="shared" si="148"/>
        <v>0</v>
      </c>
      <c r="EK196" s="562">
        <f t="shared" si="149"/>
        <v>0</v>
      </c>
      <c r="EL196" s="562">
        <f t="shared" si="150"/>
        <v>0</v>
      </c>
    </row>
    <row r="197" spans="2:142" ht="9.9499999999999993" customHeight="1">
      <c r="B197" s="750">
        <f>'O3'!B197</f>
        <v>0</v>
      </c>
      <c r="C197" s="751"/>
      <c r="D197" s="751"/>
      <c r="E197" s="751"/>
      <c r="F197" s="751"/>
      <c r="G197" s="872">
        <f>'O3'!G197</f>
        <v>0</v>
      </c>
      <c r="H197" s="872"/>
      <c r="I197" s="872"/>
      <c r="J197" s="872"/>
      <c r="K197" s="872"/>
      <c r="L197" s="872"/>
      <c r="M197" s="872"/>
      <c r="N197" s="872"/>
      <c r="O197" s="872"/>
      <c r="P197" s="872"/>
      <c r="Q197" s="872"/>
      <c r="R197" s="872"/>
      <c r="S197" s="872"/>
      <c r="T197" s="872"/>
      <c r="U197" s="872"/>
      <c r="V197" s="872"/>
      <c r="W197" s="872"/>
      <c r="X197" s="872"/>
      <c r="Y197" s="872"/>
      <c r="Z197" s="872"/>
      <c r="AA197" s="872"/>
      <c r="AB197" s="872"/>
      <c r="AC197" s="755">
        <f>'O3'!AC197</f>
        <v>0</v>
      </c>
      <c r="AD197" s="755"/>
      <c r="AE197" s="755"/>
      <c r="AF197" s="755"/>
      <c r="AG197" s="755"/>
      <c r="AH197" s="895">
        <f>'O3'!AZ197</f>
        <v>0</v>
      </c>
      <c r="AI197" s="895"/>
      <c r="AJ197" s="895"/>
      <c r="AK197" s="895"/>
      <c r="AL197" s="895"/>
      <c r="AM197" s="895"/>
      <c r="AN197" s="782">
        <f t="shared" si="113"/>
        <v>0</v>
      </c>
      <c r="AO197" s="782"/>
      <c r="AP197" s="782"/>
      <c r="AQ197" s="782"/>
      <c r="AR197" s="782"/>
      <c r="AS197" s="782"/>
      <c r="AT197" s="782">
        <f t="shared" si="114"/>
        <v>0</v>
      </c>
      <c r="AU197" s="782"/>
      <c r="AV197" s="782"/>
      <c r="AW197" s="782"/>
      <c r="AX197" s="782"/>
      <c r="AY197" s="881"/>
      <c r="AZ197" s="13"/>
      <c r="BA197" s="492">
        <f t="shared" si="120"/>
        <v>0</v>
      </c>
      <c r="BB197" s="492">
        <f t="shared" si="121"/>
        <v>2</v>
      </c>
      <c r="BC197" s="492" t="str">
        <f t="shared" si="115"/>
        <v/>
      </c>
      <c r="BD197" s="492" t="str">
        <f t="shared" si="116"/>
        <v xml:space="preserve"> </v>
      </c>
      <c r="BE197" s="484"/>
      <c r="BF197" s="492">
        <f>ROUND(AN197*'O3'!BE197,2)</f>
        <v>0</v>
      </c>
      <c r="BG197" s="492">
        <f>ROUND(AT197*'O3'!BE197,2)</f>
        <v>0</v>
      </c>
      <c r="BH197" s="484">
        <f t="shared" si="117"/>
        <v>0</v>
      </c>
      <c r="BI197" s="484">
        <f>BM197-IF('O3'!BS197&lt;&gt;0,IF('O3'!BS197="C",BA197,0),ROUND(BA197*$BM$11,2))</f>
        <v>0</v>
      </c>
      <c r="BJ197" s="484">
        <f>BN197-IF('O3'!BS197="CF",BA197,0)</f>
        <v>0</v>
      </c>
      <c r="BK197" s="484">
        <f>BO197-IF('O3'!BS197="F",BA197,0)</f>
        <v>0</v>
      </c>
      <c r="BL197" s="484">
        <f t="shared" si="122"/>
        <v>0</v>
      </c>
      <c r="BM197" s="484">
        <f>IF('O3'!BS197&lt;&gt;0,IF('O3'!BS197="C",BG197,0),ROUND(BG197*$BM$11,2))</f>
        <v>0</v>
      </c>
      <c r="BN197" s="484">
        <f>IF('O3'!BS197="CF",BG197,0)</f>
        <v>0</v>
      </c>
      <c r="BO197" s="484">
        <f>IF('O3'!BS197="F",BG197,0)</f>
        <v>0</v>
      </c>
      <c r="BP197" s="571">
        <v>186</v>
      </c>
      <c r="BQ197" s="573"/>
      <c r="BR197" s="560">
        <v>0</v>
      </c>
      <c r="BS197" s="561">
        <f t="shared" si="118"/>
        <v>0</v>
      </c>
      <c r="BT197" s="561">
        <f t="shared" si="166"/>
        <v>0</v>
      </c>
      <c r="BU197" s="561">
        <f t="shared" si="166"/>
        <v>0</v>
      </c>
      <c r="BV197" s="561">
        <f t="shared" si="166"/>
        <v>0</v>
      </c>
      <c r="BW197" s="561">
        <f t="shared" si="166"/>
        <v>0</v>
      </c>
      <c r="BX197" s="561">
        <f t="shared" si="166"/>
        <v>0</v>
      </c>
      <c r="BY197" s="561">
        <f t="shared" si="166"/>
        <v>0</v>
      </c>
      <c r="BZ197" s="561">
        <f t="shared" si="166"/>
        <v>0</v>
      </c>
      <c r="CA197" s="561">
        <f t="shared" si="166"/>
        <v>0</v>
      </c>
      <c r="CB197" s="561">
        <f t="shared" si="166"/>
        <v>0</v>
      </c>
      <c r="CC197" s="561">
        <f t="shared" si="166"/>
        <v>0</v>
      </c>
      <c r="CD197" s="561">
        <f t="shared" si="166"/>
        <v>0</v>
      </c>
      <c r="CE197" s="561">
        <f t="shared" si="166"/>
        <v>0</v>
      </c>
      <c r="CF197" s="561">
        <f t="shared" si="166"/>
        <v>0</v>
      </c>
      <c r="CG197" s="561">
        <f t="shared" si="166"/>
        <v>0</v>
      </c>
      <c r="CH197" s="561">
        <f t="shared" si="166"/>
        <v>0</v>
      </c>
      <c r="CI197" s="561">
        <f t="shared" si="166"/>
        <v>0</v>
      </c>
      <c r="CJ197" s="561">
        <f t="shared" si="166"/>
        <v>0</v>
      </c>
      <c r="CK197" s="561">
        <f t="shared" ref="BT197:DA204" si="167">CJ197</f>
        <v>0</v>
      </c>
      <c r="CL197" s="561">
        <f t="shared" si="167"/>
        <v>0</v>
      </c>
      <c r="CM197" s="561">
        <f t="shared" si="167"/>
        <v>0</v>
      </c>
      <c r="CN197" s="561">
        <f t="shared" si="167"/>
        <v>0</v>
      </c>
      <c r="CO197" s="561">
        <f t="shared" si="167"/>
        <v>0</v>
      </c>
      <c r="CP197" s="561">
        <f t="shared" si="167"/>
        <v>0</v>
      </c>
      <c r="CQ197" s="561">
        <f t="shared" si="167"/>
        <v>0</v>
      </c>
      <c r="CR197" s="561">
        <f t="shared" si="167"/>
        <v>0</v>
      </c>
      <c r="CS197" s="561">
        <f t="shared" si="167"/>
        <v>0</v>
      </c>
      <c r="CT197" s="561">
        <f t="shared" si="167"/>
        <v>0</v>
      </c>
      <c r="CU197" s="561">
        <f t="shared" si="167"/>
        <v>0</v>
      </c>
      <c r="CV197" s="561">
        <f t="shared" si="167"/>
        <v>0</v>
      </c>
      <c r="CW197" s="561">
        <f t="shared" si="167"/>
        <v>0</v>
      </c>
      <c r="CX197" s="561">
        <f t="shared" si="167"/>
        <v>0</v>
      </c>
      <c r="CY197" s="561">
        <f t="shared" si="167"/>
        <v>0</v>
      </c>
      <c r="CZ197" s="561">
        <f t="shared" si="167"/>
        <v>0</v>
      </c>
      <c r="DA197" s="561">
        <f t="shared" si="167"/>
        <v>0</v>
      </c>
      <c r="DC197" s="562">
        <f t="shared" si="124"/>
        <v>0</v>
      </c>
      <c r="DD197" s="562">
        <f t="shared" si="151"/>
        <v>0</v>
      </c>
      <c r="DE197" s="562">
        <f t="shared" si="152"/>
        <v>0</v>
      </c>
      <c r="DF197" s="562">
        <f t="shared" si="153"/>
        <v>0</v>
      </c>
      <c r="DG197" s="562">
        <f t="shared" si="154"/>
        <v>0</v>
      </c>
      <c r="DH197" s="562">
        <f t="shared" si="155"/>
        <v>0</v>
      </c>
      <c r="DI197" s="562">
        <f t="shared" si="156"/>
        <v>0</v>
      </c>
      <c r="DJ197" s="562">
        <f t="shared" si="157"/>
        <v>0</v>
      </c>
      <c r="DK197" s="562">
        <f t="shared" si="158"/>
        <v>0</v>
      </c>
      <c r="DL197" s="562">
        <f t="shared" si="159"/>
        <v>0</v>
      </c>
      <c r="DM197" s="562">
        <f t="shared" si="160"/>
        <v>0</v>
      </c>
      <c r="DN197" s="562">
        <f t="shared" si="126"/>
        <v>0</v>
      </c>
      <c r="DO197" s="562">
        <f t="shared" si="127"/>
        <v>0</v>
      </c>
      <c r="DP197" s="562">
        <f t="shared" si="128"/>
        <v>0</v>
      </c>
      <c r="DQ197" s="562">
        <f t="shared" si="129"/>
        <v>0</v>
      </c>
      <c r="DR197" s="562">
        <f t="shared" si="130"/>
        <v>0</v>
      </c>
      <c r="DS197" s="562">
        <f t="shared" si="131"/>
        <v>0</v>
      </c>
      <c r="DT197" s="562">
        <f t="shared" si="132"/>
        <v>0</v>
      </c>
      <c r="DU197" s="562">
        <f t="shared" si="133"/>
        <v>0</v>
      </c>
      <c r="DV197" s="562">
        <f t="shared" si="134"/>
        <v>0</v>
      </c>
      <c r="DW197" s="562">
        <f t="shared" si="135"/>
        <v>0</v>
      </c>
      <c r="DX197" s="562">
        <f t="shared" si="136"/>
        <v>0</v>
      </c>
      <c r="DY197" s="562">
        <f t="shared" si="137"/>
        <v>0</v>
      </c>
      <c r="DZ197" s="562">
        <f t="shared" si="138"/>
        <v>0</v>
      </c>
      <c r="EA197" s="562">
        <f t="shared" si="139"/>
        <v>0</v>
      </c>
      <c r="EB197" s="562">
        <f t="shared" si="140"/>
        <v>0</v>
      </c>
      <c r="EC197" s="562">
        <f t="shared" si="141"/>
        <v>0</v>
      </c>
      <c r="ED197" s="562">
        <f t="shared" si="142"/>
        <v>0</v>
      </c>
      <c r="EE197" s="562">
        <f t="shared" si="143"/>
        <v>0</v>
      </c>
      <c r="EF197" s="562">
        <f t="shared" si="144"/>
        <v>0</v>
      </c>
      <c r="EG197" s="562">
        <f t="shared" si="145"/>
        <v>0</v>
      </c>
      <c r="EH197" s="562">
        <f t="shared" si="146"/>
        <v>0</v>
      </c>
      <c r="EI197" s="562">
        <f t="shared" si="147"/>
        <v>0</v>
      </c>
      <c r="EJ197" s="562">
        <f t="shared" si="148"/>
        <v>0</v>
      </c>
      <c r="EK197" s="562">
        <f t="shared" si="149"/>
        <v>0</v>
      </c>
      <c r="EL197" s="562">
        <f t="shared" si="150"/>
        <v>0</v>
      </c>
    </row>
    <row r="198" spans="2:142" ht="9.9499999999999993" customHeight="1">
      <c r="B198" s="750">
        <f>'O3'!B198</f>
        <v>0</v>
      </c>
      <c r="C198" s="751"/>
      <c r="D198" s="751"/>
      <c r="E198" s="751"/>
      <c r="F198" s="751"/>
      <c r="G198" s="872">
        <f>'O3'!G198</f>
        <v>0</v>
      </c>
      <c r="H198" s="872"/>
      <c r="I198" s="872"/>
      <c r="J198" s="872"/>
      <c r="K198" s="872"/>
      <c r="L198" s="872"/>
      <c r="M198" s="872"/>
      <c r="N198" s="872"/>
      <c r="O198" s="872"/>
      <c r="P198" s="872"/>
      <c r="Q198" s="872"/>
      <c r="R198" s="872"/>
      <c r="S198" s="872"/>
      <c r="T198" s="872"/>
      <c r="U198" s="872"/>
      <c r="V198" s="872"/>
      <c r="W198" s="872"/>
      <c r="X198" s="872"/>
      <c r="Y198" s="872"/>
      <c r="Z198" s="872"/>
      <c r="AA198" s="872"/>
      <c r="AB198" s="872"/>
      <c r="AC198" s="755">
        <f>'O3'!AC198</f>
        <v>0</v>
      </c>
      <c r="AD198" s="755"/>
      <c r="AE198" s="755"/>
      <c r="AF198" s="755"/>
      <c r="AG198" s="755"/>
      <c r="AH198" s="895">
        <f>'O3'!AZ198</f>
        <v>0</v>
      </c>
      <c r="AI198" s="895"/>
      <c r="AJ198" s="895"/>
      <c r="AK198" s="895"/>
      <c r="AL198" s="895"/>
      <c r="AM198" s="895"/>
      <c r="AN198" s="782">
        <f t="shared" si="113"/>
        <v>0</v>
      </c>
      <c r="AO198" s="782"/>
      <c r="AP198" s="782"/>
      <c r="AQ198" s="782"/>
      <c r="AR198" s="782"/>
      <c r="AS198" s="782"/>
      <c r="AT198" s="782">
        <f t="shared" si="114"/>
        <v>0</v>
      </c>
      <c r="AU198" s="782"/>
      <c r="AV198" s="782"/>
      <c r="AW198" s="782"/>
      <c r="AX198" s="782"/>
      <c r="AY198" s="881"/>
      <c r="AZ198" s="13"/>
      <c r="BA198" s="492">
        <f t="shared" si="120"/>
        <v>0</v>
      </c>
      <c r="BB198" s="492">
        <f t="shared" si="121"/>
        <v>2</v>
      </c>
      <c r="BC198" s="492" t="str">
        <f t="shared" si="115"/>
        <v/>
      </c>
      <c r="BD198" s="492" t="str">
        <f t="shared" si="116"/>
        <v xml:space="preserve"> </v>
      </c>
      <c r="BE198" s="484"/>
      <c r="BF198" s="492">
        <f>ROUND(AN198*'O3'!BE198,2)</f>
        <v>0</v>
      </c>
      <c r="BG198" s="492">
        <f>ROUND(AT198*'O3'!BE198,2)</f>
        <v>0</v>
      </c>
      <c r="BH198" s="484">
        <f t="shared" si="117"/>
        <v>0</v>
      </c>
      <c r="BI198" s="484">
        <f>BM198-IF('O3'!BS198&lt;&gt;0,IF('O3'!BS198="C",BA198,0),ROUND(BA198*$BM$11,2))</f>
        <v>0</v>
      </c>
      <c r="BJ198" s="484">
        <f>BN198-IF('O3'!BS198="CF",BA198,0)</f>
        <v>0</v>
      </c>
      <c r="BK198" s="484">
        <f>BO198-IF('O3'!BS198="F",BA198,0)</f>
        <v>0</v>
      </c>
      <c r="BL198" s="484">
        <f t="shared" si="122"/>
        <v>0</v>
      </c>
      <c r="BM198" s="484">
        <f>IF('O3'!BS198&lt;&gt;0,IF('O3'!BS198="C",BG198,0),ROUND(BG198*$BM$11,2))</f>
        <v>0</v>
      </c>
      <c r="BN198" s="484">
        <f>IF('O3'!BS198="CF",BG198,0)</f>
        <v>0</v>
      </c>
      <c r="BO198" s="484">
        <f>IF('O3'!BS198="F",BG198,0)</f>
        <v>0</v>
      </c>
      <c r="BP198" s="572">
        <v>187</v>
      </c>
      <c r="BQ198" s="573"/>
      <c r="BR198" s="560">
        <v>0</v>
      </c>
      <c r="BS198" s="561">
        <f t="shared" si="118"/>
        <v>0</v>
      </c>
      <c r="BT198" s="561">
        <f t="shared" si="167"/>
        <v>0</v>
      </c>
      <c r="BU198" s="561">
        <f t="shared" si="167"/>
        <v>0</v>
      </c>
      <c r="BV198" s="561">
        <f t="shared" si="167"/>
        <v>0</v>
      </c>
      <c r="BW198" s="561">
        <f t="shared" si="167"/>
        <v>0</v>
      </c>
      <c r="BX198" s="561">
        <f t="shared" si="167"/>
        <v>0</v>
      </c>
      <c r="BY198" s="561">
        <f t="shared" si="167"/>
        <v>0</v>
      </c>
      <c r="BZ198" s="561">
        <f t="shared" si="167"/>
        <v>0</v>
      </c>
      <c r="CA198" s="561">
        <f t="shared" si="167"/>
        <v>0</v>
      </c>
      <c r="CB198" s="561">
        <f t="shared" si="167"/>
        <v>0</v>
      </c>
      <c r="CC198" s="561">
        <f t="shared" si="167"/>
        <v>0</v>
      </c>
      <c r="CD198" s="561">
        <f t="shared" si="167"/>
        <v>0</v>
      </c>
      <c r="CE198" s="561">
        <f t="shared" si="167"/>
        <v>0</v>
      </c>
      <c r="CF198" s="561">
        <f t="shared" si="167"/>
        <v>0</v>
      </c>
      <c r="CG198" s="561">
        <f t="shared" si="167"/>
        <v>0</v>
      </c>
      <c r="CH198" s="561">
        <f t="shared" si="167"/>
        <v>0</v>
      </c>
      <c r="CI198" s="561">
        <f t="shared" si="167"/>
        <v>0</v>
      </c>
      <c r="CJ198" s="561">
        <f t="shared" si="167"/>
        <v>0</v>
      </c>
      <c r="CK198" s="561">
        <f t="shared" si="167"/>
        <v>0</v>
      </c>
      <c r="CL198" s="561">
        <f t="shared" si="167"/>
        <v>0</v>
      </c>
      <c r="CM198" s="561">
        <f t="shared" si="167"/>
        <v>0</v>
      </c>
      <c r="CN198" s="561">
        <f t="shared" si="167"/>
        <v>0</v>
      </c>
      <c r="CO198" s="561">
        <f t="shared" si="167"/>
        <v>0</v>
      </c>
      <c r="CP198" s="561">
        <f t="shared" si="167"/>
        <v>0</v>
      </c>
      <c r="CQ198" s="561">
        <f t="shared" si="167"/>
        <v>0</v>
      </c>
      <c r="CR198" s="561">
        <f t="shared" si="167"/>
        <v>0</v>
      </c>
      <c r="CS198" s="561">
        <f t="shared" si="167"/>
        <v>0</v>
      </c>
      <c r="CT198" s="561">
        <f t="shared" si="167"/>
        <v>0</v>
      </c>
      <c r="CU198" s="561">
        <f t="shared" si="167"/>
        <v>0</v>
      </c>
      <c r="CV198" s="561">
        <f t="shared" si="167"/>
        <v>0</v>
      </c>
      <c r="CW198" s="561">
        <f t="shared" si="167"/>
        <v>0</v>
      </c>
      <c r="CX198" s="561">
        <f t="shared" si="167"/>
        <v>0</v>
      </c>
      <c r="CY198" s="561">
        <f t="shared" si="167"/>
        <v>0</v>
      </c>
      <c r="CZ198" s="561">
        <f t="shared" si="167"/>
        <v>0</v>
      </c>
      <c r="DA198" s="561">
        <f t="shared" si="167"/>
        <v>0</v>
      </c>
      <c r="DC198" s="562">
        <f t="shared" si="124"/>
        <v>0</v>
      </c>
      <c r="DD198" s="562">
        <f t="shared" si="151"/>
        <v>0</v>
      </c>
      <c r="DE198" s="562">
        <f t="shared" si="152"/>
        <v>0</v>
      </c>
      <c r="DF198" s="562">
        <f t="shared" si="153"/>
        <v>0</v>
      </c>
      <c r="DG198" s="562">
        <f t="shared" si="154"/>
        <v>0</v>
      </c>
      <c r="DH198" s="562">
        <f t="shared" si="155"/>
        <v>0</v>
      </c>
      <c r="DI198" s="562">
        <f t="shared" si="156"/>
        <v>0</v>
      </c>
      <c r="DJ198" s="562">
        <f t="shared" si="157"/>
        <v>0</v>
      </c>
      <c r="DK198" s="562">
        <f t="shared" si="158"/>
        <v>0</v>
      </c>
      <c r="DL198" s="562">
        <f t="shared" si="159"/>
        <v>0</v>
      </c>
      <c r="DM198" s="562">
        <f t="shared" si="160"/>
        <v>0</v>
      </c>
      <c r="DN198" s="562">
        <f t="shared" si="126"/>
        <v>0</v>
      </c>
      <c r="DO198" s="562">
        <f t="shared" si="127"/>
        <v>0</v>
      </c>
      <c r="DP198" s="562">
        <f t="shared" si="128"/>
        <v>0</v>
      </c>
      <c r="DQ198" s="562">
        <f t="shared" si="129"/>
        <v>0</v>
      </c>
      <c r="DR198" s="562">
        <f t="shared" si="130"/>
        <v>0</v>
      </c>
      <c r="DS198" s="562">
        <f t="shared" si="131"/>
        <v>0</v>
      </c>
      <c r="DT198" s="562">
        <f t="shared" si="132"/>
        <v>0</v>
      </c>
      <c r="DU198" s="562">
        <f t="shared" si="133"/>
        <v>0</v>
      </c>
      <c r="DV198" s="562">
        <f t="shared" si="134"/>
        <v>0</v>
      </c>
      <c r="DW198" s="562">
        <f t="shared" si="135"/>
        <v>0</v>
      </c>
      <c r="DX198" s="562">
        <f t="shared" si="136"/>
        <v>0</v>
      </c>
      <c r="DY198" s="562">
        <f t="shared" si="137"/>
        <v>0</v>
      </c>
      <c r="DZ198" s="562">
        <f t="shared" si="138"/>
        <v>0</v>
      </c>
      <c r="EA198" s="562">
        <f t="shared" si="139"/>
        <v>0</v>
      </c>
      <c r="EB198" s="562">
        <f t="shared" si="140"/>
        <v>0</v>
      </c>
      <c r="EC198" s="562">
        <f t="shared" si="141"/>
        <v>0</v>
      </c>
      <c r="ED198" s="562">
        <f t="shared" si="142"/>
        <v>0</v>
      </c>
      <c r="EE198" s="562">
        <f t="shared" si="143"/>
        <v>0</v>
      </c>
      <c r="EF198" s="562">
        <f t="shared" si="144"/>
        <v>0</v>
      </c>
      <c r="EG198" s="562">
        <f t="shared" si="145"/>
        <v>0</v>
      </c>
      <c r="EH198" s="562">
        <f t="shared" si="146"/>
        <v>0</v>
      </c>
      <c r="EI198" s="562">
        <f t="shared" si="147"/>
        <v>0</v>
      </c>
      <c r="EJ198" s="562">
        <f t="shared" si="148"/>
        <v>0</v>
      </c>
      <c r="EK198" s="562">
        <f t="shared" si="149"/>
        <v>0</v>
      </c>
      <c r="EL198" s="562">
        <f t="shared" si="150"/>
        <v>0</v>
      </c>
    </row>
    <row r="199" spans="2:142" ht="9.9499999999999993" customHeight="1">
      <c r="B199" s="750">
        <f>'O3'!B199</f>
        <v>0</v>
      </c>
      <c r="C199" s="751"/>
      <c r="D199" s="751"/>
      <c r="E199" s="751"/>
      <c r="F199" s="751"/>
      <c r="G199" s="872">
        <f>'O3'!G199</f>
        <v>0</v>
      </c>
      <c r="H199" s="872"/>
      <c r="I199" s="872"/>
      <c r="J199" s="872"/>
      <c r="K199" s="872"/>
      <c r="L199" s="872"/>
      <c r="M199" s="872"/>
      <c r="N199" s="872"/>
      <c r="O199" s="872"/>
      <c r="P199" s="872"/>
      <c r="Q199" s="872"/>
      <c r="R199" s="872"/>
      <c r="S199" s="872"/>
      <c r="T199" s="872"/>
      <c r="U199" s="872"/>
      <c r="V199" s="872"/>
      <c r="W199" s="872"/>
      <c r="X199" s="872"/>
      <c r="Y199" s="872"/>
      <c r="Z199" s="872"/>
      <c r="AA199" s="872"/>
      <c r="AB199" s="872"/>
      <c r="AC199" s="755">
        <f>'O3'!AC199</f>
        <v>0</v>
      </c>
      <c r="AD199" s="755"/>
      <c r="AE199" s="755"/>
      <c r="AF199" s="755"/>
      <c r="AG199" s="755"/>
      <c r="AH199" s="895">
        <f>'O3'!AZ199</f>
        <v>0</v>
      </c>
      <c r="AI199" s="895"/>
      <c r="AJ199" s="895"/>
      <c r="AK199" s="895"/>
      <c r="AL199" s="895"/>
      <c r="AM199" s="895"/>
      <c r="AN199" s="782">
        <f t="shared" si="113"/>
        <v>0</v>
      </c>
      <c r="AO199" s="782"/>
      <c r="AP199" s="782"/>
      <c r="AQ199" s="782"/>
      <c r="AR199" s="782"/>
      <c r="AS199" s="782"/>
      <c r="AT199" s="782">
        <f t="shared" si="114"/>
        <v>0</v>
      </c>
      <c r="AU199" s="782"/>
      <c r="AV199" s="782"/>
      <c r="AW199" s="782"/>
      <c r="AX199" s="782"/>
      <c r="AY199" s="881"/>
      <c r="AZ199" s="13"/>
      <c r="BA199" s="492">
        <f t="shared" si="120"/>
        <v>0</v>
      </c>
      <c r="BB199" s="492">
        <f t="shared" si="121"/>
        <v>2</v>
      </c>
      <c r="BC199" s="492" t="str">
        <f t="shared" si="115"/>
        <v/>
      </c>
      <c r="BD199" s="492" t="str">
        <f t="shared" si="116"/>
        <v xml:space="preserve"> </v>
      </c>
      <c r="BE199" s="484"/>
      <c r="BF199" s="492">
        <f>ROUND(AN199*'O3'!BE199,2)</f>
        <v>0</v>
      </c>
      <c r="BG199" s="492">
        <f>ROUND(AT199*'O3'!BE199,2)</f>
        <v>0</v>
      </c>
      <c r="BH199" s="484">
        <f t="shared" si="117"/>
        <v>0</v>
      </c>
      <c r="BI199" s="484">
        <f>BM199-IF('O3'!BS199&lt;&gt;0,IF('O3'!BS199="C",BA199,0),ROUND(BA199*$BM$11,2))</f>
        <v>0</v>
      </c>
      <c r="BJ199" s="484">
        <f>BN199-IF('O3'!BS199="CF",BA199,0)</f>
        <v>0</v>
      </c>
      <c r="BK199" s="484">
        <f>BO199-IF('O3'!BS199="F",BA199,0)</f>
        <v>0</v>
      </c>
      <c r="BL199" s="484">
        <f t="shared" si="122"/>
        <v>0</v>
      </c>
      <c r="BM199" s="484">
        <f>IF('O3'!BS199&lt;&gt;0,IF('O3'!BS199="C",BG199,0),ROUND(BG199*$BM$11,2))</f>
        <v>0</v>
      </c>
      <c r="BN199" s="484">
        <f>IF('O3'!BS199="CF",BG199,0)</f>
        <v>0</v>
      </c>
      <c r="BO199" s="484">
        <f>IF('O3'!BS199="F",BG199,0)</f>
        <v>0</v>
      </c>
      <c r="BP199" s="571">
        <v>188</v>
      </c>
      <c r="BQ199" s="573"/>
      <c r="BR199" s="560">
        <v>0</v>
      </c>
      <c r="BS199" s="561">
        <f t="shared" si="118"/>
        <v>0</v>
      </c>
      <c r="BT199" s="561">
        <f t="shared" si="167"/>
        <v>0</v>
      </c>
      <c r="BU199" s="561">
        <f t="shared" si="167"/>
        <v>0</v>
      </c>
      <c r="BV199" s="561">
        <f t="shared" si="167"/>
        <v>0</v>
      </c>
      <c r="BW199" s="561">
        <f t="shared" si="167"/>
        <v>0</v>
      </c>
      <c r="BX199" s="561">
        <f t="shared" si="167"/>
        <v>0</v>
      </c>
      <c r="BY199" s="561">
        <f t="shared" si="167"/>
        <v>0</v>
      </c>
      <c r="BZ199" s="561">
        <f t="shared" si="167"/>
        <v>0</v>
      </c>
      <c r="CA199" s="561">
        <f t="shared" si="167"/>
        <v>0</v>
      </c>
      <c r="CB199" s="561">
        <f t="shared" si="167"/>
        <v>0</v>
      </c>
      <c r="CC199" s="561">
        <f t="shared" si="167"/>
        <v>0</v>
      </c>
      <c r="CD199" s="561">
        <f t="shared" si="167"/>
        <v>0</v>
      </c>
      <c r="CE199" s="561">
        <f t="shared" si="167"/>
        <v>0</v>
      </c>
      <c r="CF199" s="561">
        <f t="shared" si="167"/>
        <v>0</v>
      </c>
      <c r="CG199" s="561">
        <f t="shared" si="167"/>
        <v>0</v>
      </c>
      <c r="CH199" s="561">
        <f t="shared" si="167"/>
        <v>0</v>
      </c>
      <c r="CI199" s="561">
        <f t="shared" si="167"/>
        <v>0</v>
      </c>
      <c r="CJ199" s="561">
        <f t="shared" si="167"/>
        <v>0</v>
      </c>
      <c r="CK199" s="561">
        <f t="shared" si="167"/>
        <v>0</v>
      </c>
      <c r="CL199" s="561">
        <f t="shared" si="167"/>
        <v>0</v>
      </c>
      <c r="CM199" s="561">
        <f t="shared" si="167"/>
        <v>0</v>
      </c>
      <c r="CN199" s="561">
        <f t="shared" si="167"/>
        <v>0</v>
      </c>
      <c r="CO199" s="561">
        <f t="shared" si="167"/>
        <v>0</v>
      </c>
      <c r="CP199" s="561">
        <f t="shared" si="167"/>
        <v>0</v>
      </c>
      <c r="CQ199" s="561">
        <f t="shared" si="167"/>
        <v>0</v>
      </c>
      <c r="CR199" s="561">
        <f t="shared" si="167"/>
        <v>0</v>
      </c>
      <c r="CS199" s="561">
        <f t="shared" si="167"/>
        <v>0</v>
      </c>
      <c r="CT199" s="561">
        <f t="shared" si="167"/>
        <v>0</v>
      </c>
      <c r="CU199" s="561">
        <f t="shared" si="167"/>
        <v>0</v>
      </c>
      <c r="CV199" s="561">
        <f t="shared" si="167"/>
        <v>0</v>
      </c>
      <c r="CW199" s="561">
        <f t="shared" si="167"/>
        <v>0</v>
      </c>
      <c r="CX199" s="561">
        <f t="shared" si="167"/>
        <v>0</v>
      </c>
      <c r="CY199" s="561">
        <f t="shared" si="167"/>
        <v>0</v>
      </c>
      <c r="CZ199" s="561">
        <f t="shared" si="167"/>
        <v>0</v>
      </c>
      <c r="DA199" s="561">
        <f t="shared" si="167"/>
        <v>0</v>
      </c>
      <c r="DC199" s="562">
        <f t="shared" si="124"/>
        <v>0</v>
      </c>
      <c r="DD199" s="562">
        <f t="shared" si="151"/>
        <v>0</v>
      </c>
      <c r="DE199" s="562">
        <f t="shared" si="152"/>
        <v>0</v>
      </c>
      <c r="DF199" s="562">
        <f t="shared" si="153"/>
        <v>0</v>
      </c>
      <c r="DG199" s="562">
        <f t="shared" si="154"/>
        <v>0</v>
      </c>
      <c r="DH199" s="562">
        <f t="shared" si="155"/>
        <v>0</v>
      </c>
      <c r="DI199" s="562">
        <f t="shared" si="156"/>
        <v>0</v>
      </c>
      <c r="DJ199" s="562">
        <f t="shared" si="157"/>
        <v>0</v>
      </c>
      <c r="DK199" s="562">
        <f t="shared" si="158"/>
        <v>0</v>
      </c>
      <c r="DL199" s="562">
        <f t="shared" si="159"/>
        <v>0</v>
      </c>
      <c r="DM199" s="562">
        <f t="shared" si="160"/>
        <v>0</v>
      </c>
      <c r="DN199" s="562">
        <f t="shared" si="126"/>
        <v>0</v>
      </c>
      <c r="DO199" s="562">
        <f t="shared" si="127"/>
        <v>0</v>
      </c>
      <c r="DP199" s="562">
        <f t="shared" si="128"/>
        <v>0</v>
      </c>
      <c r="DQ199" s="562">
        <f t="shared" si="129"/>
        <v>0</v>
      </c>
      <c r="DR199" s="562">
        <f t="shared" si="130"/>
        <v>0</v>
      </c>
      <c r="DS199" s="562">
        <f t="shared" si="131"/>
        <v>0</v>
      </c>
      <c r="DT199" s="562">
        <f t="shared" si="132"/>
        <v>0</v>
      </c>
      <c r="DU199" s="562">
        <f t="shared" si="133"/>
        <v>0</v>
      </c>
      <c r="DV199" s="562">
        <f t="shared" si="134"/>
        <v>0</v>
      </c>
      <c r="DW199" s="562">
        <f t="shared" si="135"/>
        <v>0</v>
      </c>
      <c r="DX199" s="562">
        <f t="shared" si="136"/>
        <v>0</v>
      </c>
      <c r="DY199" s="562">
        <f t="shared" si="137"/>
        <v>0</v>
      </c>
      <c r="DZ199" s="562">
        <f t="shared" si="138"/>
        <v>0</v>
      </c>
      <c r="EA199" s="562">
        <f t="shared" si="139"/>
        <v>0</v>
      </c>
      <c r="EB199" s="562">
        <f t="shared" si="140"/>
        <v>0</v>
      </c>
      <c r="EC199" s="562">
        <f t="shared" si="141"/>
        <v>0</v>
      </c>
      <c r="ED199" s="562">
        <f t="shared" si="142"/>
        <v>0</v>
      </c>
      <c r="EE199" s="562">
        <f t="shared" si="143"/>
        <v>0</v>
      </c>
      <c r="EF199" s="562">
        <f t="shared" si="144"/>
        <v>0</v>
      </c>
      <c r="EG199" s="562">
        <f t="shared" si="145"/>
        <v>0</v>
      </c>
      <c r="EH199" s="562">
        <f t="shared" si="146"/>
        <v>0</v>
      </c>
      <c r="EI199" s="562">
        <f t="shared" si="147"/>
        <v>0</v>
      </c>
      <c r="EJ199" s="562">
        <f t="shared" si="148"/>
        <v>0</v>
      </c>
      <c r="EK199" s="562">
        <f t="shared" si="149"/>
        <v>0</v>
      </c>
      <c r="EL199" s="562">
        <f t="shared" si="150"/>
        <v>0</v>
      </c>
    </row>
    <row r="200" spans="2:142" ht="9.9499999999999993" customHeight="1">
      <c r="B200" s="750">
        <f>'O3'!B200</f>
        <v>0</v>
      </c>
      <c r="C200" s="751"/>
      <c r="D200" s="751"/>
      <c r="E200" s="751"/>
      <c r="F200" s="751"/>
      <c r="G200" s="872">
        <f>'O3'!G200</f>
        <v>0</v>
      </c>
      <c r="H200" s="872"/>
      <c r="I200" s="872"/>
      <c r="J200" s="872"/>
      <c r="K200" s="872"/>
      <c r="L200" s="872"/>
      <c r="M200" s="872"/>
      <c r="N200" s="872"/>
      <c r="O200" s="872"/>
      <c r="P200" s="872"/>
      <c r="Q200" s="872"/>
      <c r="R200" s="872"/>
      <c r="S200" s="872"/>
      <c r="T200" s="872"/>
      <c r="U200" s="872"/>
      <c r="V200" s="872"/>
      <c r="W200" s="872"/>
      <c r="X200" s="872"/>
      <c r="Y200" s="872"/>
      <c r="Z200" s="872"/>
      <c r="AA200" s="872"/>
      <c r="AB200" s="872"/>
      <c r="AC200" s="755">
        <f>'O3'!AC200</f>
        <v>0</v>
      </c>
      <c r="AD200" s="755"/>
      <c r="AE200" s="755"/>
      <c r="AF200" s="755"/>
      <c r="AG200" s="755"/>
      <c r="AH200" s="895">
        <f>'O3'!AZ200</f>
        <v>0</v>
      </c>
      <c r="AI200" s="895"/>
      <c r="AJ200" s="895"/>
      <c r="AK200" s="895"/>
      <c r="AL200" s="895"/>
      <c r="AM200" s="895"/>
      <c r="AN200" s="782">
        <f t="shared" si="113"/>
        <v>0</v>
      </c>
      <c r="AO200" s="782"/>
      <c r="AP200" s="782"/>
      <c r="AQ200" s="782"/>
      <c r="AR200" s="782"/>
      <c r="AS200" s="782"/>
      <c r="AT200" s="782">
        <f t="shared" si="114"/>
        <v>0</v>
      </c>
      <c r="AU200" s="782"/>
      <c r="AV200" s="782"/>
      <c r="AW200" s="782"/>
      <c r="AX200" s="782"/>
      <c r="AY200" s="881"/>
      <c r="AZ200" s="13"/>
      <c r="BA200" s="492">
        <f t="shared" si="120"/>
        <v>0</v>
      </c>
      <c r="BB200" s="492">
        <f t="shared" si="121"/>
        <v>2</v>
      </c>
      <c r="BC200" s="492" t="str">
        <f t="shared" si="115"/>
        <v/>
      </c>
      <c r="BD200" s="492" t="str">
        <f t="shared" si="116"/>
        <v xml:space="preserve"> </v>
      </c>
      <c r="BE200" s="484"/>
      <c r="BF200" s="492">
        <f>ROUND(AN200*'O3'!BE200,2)</f>
        <v>0</v>
      </c>
      <c r="BG200" s="492">
        <f>ROUND(AT200*'O3'!BE200,2)</f>
        <v>0</v>
      </c>
      <c r="BH200" s="484">
        <f t="shared" si="117"/>
        <v>0</v>
      </c>
      <c r="BI200" s="484">
        <f>BM200-IF('O3'!BS200&lt;&gt;0,IF('O3'!BS200="C",BA200,0),ROUND(BA200*$BM$11,2))</f>
        <v>0</v>
      </c>
      <c r="BJ200" s="484">
        <f>BN200-IF('O3'!BS200="CF",BA200,0)</f>
        <v>0</v>
      </c>
      <c r="BK200" s="484">
        <f>BO200-IF('O3'!BS200="F",BA200,0)</f>
        <v>0</v>
      </c>
      <c r="BL200" s="484">
        <f t="shared" si="122"/>
        <v>0</v>
      </c>
      <c r="BM200" s="484">
        <f>IF('O3'!BS200&lt;&gt;0,IF('O3'!BS200="C",BG200,0),ROUND(BG200*$BM$11,2))</f>
        <v>0</v>
      </c>
      <c r="BN200" s="484">
        <f>IF('O3'!BS200="CF",BG200,0)</f>
        <v>0</v>
      </c>
      <c r="BO200" s="484">
        <f>IF('O3'!BS200="F",BG200,0)</f>
        <v>0</v>
      </c>
      <c r="BP200" s="572">
        <v>189</v>
      </c>
      <c r="BQ200" s="573"/>
      <c r="BR200" s="560">
        <v>0</v>
      </c>
      <c r="BS200" s="561">
        <f t="shared" si="118"/>
        <v>0</v>
      </c>
      <c r="BT200" s="561">
        <f t="shared" si="167"/>
        <v>0</v>
      </c>
      <c r="BU200" s="561">
        <f t="shared" si="167"/>
        <v>0</v>
      </c>
      <c r="BV200" s="561">
        <f t="shared" si="167"/>
        <v>0</v>
      </c>
      <c r="BW200" s="561">
        <f t="shared" si="167"/>
        <v>0</v>
      </c>
      <c r="BX200" s="561">
        <f t="shared" si="167"/>
        <v>0</v>
      </c>
      <c r="BY200" s="561">
        <f t="shared" si="167"/>
        <v>0</v>
      </c>
      <c r="BZ200" s="561">
        <f t="shared" si="167"/>
        <v>0</v>
      </c>
      <c r="CA200" s="561">
        <f t="shared" si="167"/>
        <v>0</v>
      </c>
      <c r="CB200" s="561">
        <f t="shared" si="167"/>
        <v>0</v>
      </c>
      <c r="CC200" s="561">
        <f t="shared" si="167"/>
        <v>0</v>
      </c>
      <c r="CD200" s="561">
        <f t="shared" si="167"/>
        <v>0</v>
      </c>
      <c r="CE200" s="561">
        <f t="shared" si="167"/>
        <v>0</v>
      </c>
      <c r="CF200" s="561">
        <f t="shared" si="167"/>
        <v>0</v>
      </c>
      <c r="CG200" s="561">
        <f t="shared" si="167"/>
        <v>0</v>
      </c>
      <c r="CH200" s="561">
        <f t="shared" si="167"/>
        <v>0</v>
      </c>
      <c r="CI200" s="561">
        <f t="shared" si="167"/>
        <v>0</v>
      </c>
      <c r="CJ200" s="561">
        <f t="shared" si="167"/>
        <v>0</v>
      </c>
      <c r="CK200" s="561">
        <f t="shared" si="167"/>
        <v>0</v>
      </c>
      <c r="CL200" s="561">
        <f t="shared" si="167"/>
        <v>0</v>
      </c>
      <c r="CM200" s="561">
        <f t="shared" si="167"/>
        <v>0</v>
      </c>
      <c r="CN200" s="561">
        <f t="shared" si="167"/>
        <v>0</v>
      </c>
      <c r="CO200" s="561">
        <f t="shared" si="167"/>
        <v>0</v>
      </c>
      <c r="CP200" s="561">
        <f t="shared" si="167"/>
        <v>0</v>
      </c>
      <c r="CQ200" s="561">
        <f t="shared" si="167"/>
        <v>0</v>
      </c>
      <c r="CR200" s="561">
        <f t="shared" si="167"/>
        <v>0</v>
      </c>
      <c r="CS200" s="561">
        <f t="shared" si="167"/>
        <v>0</v>
      </c>
      <c r="CT200" s="561">
        <f t="shared" si="167"/>
        <v>0</v>
      </c>
      <c r="CU200" s="561">
        <f t="shared" si="167"/>
        <v>0</v>
      </c>
      <c r="CV200" s="561">
        <f t="shared" si="167"/>
        <v>0</v>
      </c>
      <c r="CW200" s="561">
        <f t="shared" si="167"/>
        <v>0</v>
      </c>
      <c r="CX200" s="561">
        <f t="shared" si="167"/>
        <v>0</v>
      </c>
      <c r="CY200" s="561">
        <f t="shared" si="167"/>
        <v>0</v>
      </c>
      <c r="CZ200" s="561">
        <f t="shared" si="167"/>
        <v>0</v>
      </c>
      <c r="DA200" s="561">
        <f t="shared" si="167"/>
        <v>0</v>
      </c>
      <c r="DC200" s="562">
        <f t="shared" si="124"/>
        <v>0</v>
      </c>
      <c r="DD200" s="562">
        <f t="shared" si="151"/>
        <v>0</v>
      </c>
      <c r="DE200" s="562">
        <f t="shared" si="152"/>
        <v>0</v>
      </c>
      <c r="DF200" s="562">
        <f t="shared" si="153"/>
        <v>0</v>
      </c>
      <c r="DG200" s="562">
        <f t="shared" si="154"/>
        <v>0</v>
      </c>
      <c r="DH200" s="562">
        <f t="shared" si="155"/>
        <v>0</v>
      </c>
      <c r="DI200" s="562">
        <f t="shared" si="156"/>
        <v>0</v>
      </c>
      <c r="DJ200" s="562">
        <f t="shared" si="157"/>
        <v>0</v>
      </c>
      <c r="DK200" s="562">
        <f t="shared" si="158"/>
        <v>0</v>
      </c>
      <c r="DL200" s="562">
        <f t="shared" si="159"/>
        <v>0</v>
      </c>
      <c r="DM200" s="562">
        <f t="shared" si="160"/>
        <v>0</v>
      </c>
      <c r="DN200" s="562">
        <f t="shared" si="126"/>
        <v>0</v>
      </c>
      <c r="DO200" s="562">
        <f t="shared" si="127"/>
        <v>0</v>
      </c>
      <c r="DP200" s="562">
        <f t="shared" si="128"/>
        <v>0</v>
      </c>
      <c r="DQ200" s="562">
        <f t="shared" si="129"/>
        <v>0</v>
      </c>
      <c r="DR200" s="562">
        <f t="shared" si="130"/>
        <v>0</v>
      </c>
      <c r="DS200" s="562">
        <f t="shared" si="131"/>
        <v>0</v>
      </c>
      <c r="DT200" s="562">
        <f t="shared" si="132"/>
        <v>0</v>
      </c>
      <c r="DU200" s="562">
        <f t="shared" si="133"/>
        <v>0</v>
      </c>
      <c r="DV200" s="562">
        <f t="shared" si="134"/>
        <v>0</v>
      </c>
      <c r="DW200" s="562">
        <f t="shared" si="135"/>
        <v>0</v>
      </c>
      <c r="DX200" s="562">
        <f t="shared" si="136"/>
        <v>0</v>
      </c>
      <c r="DY200" s="562">
        <f t="shared" si="137"/>
        <v>0</v>
      </c>
      <c r="DZ200" s="562">
        <f t="shared" si="138"/>
        <v>0</v>
      </c>
      <c r="EA200" s="562">
        <f t="shared" si="139"/>
        <v>0</v>
      </c>
      <c r="EB200" s="562">
        <f t="shared" si="140"/>
        <v>0</v>
      </c>
      <c r="EC200" s="562">
        <f t="shared" si="141"/>
        <v>0</v>
      </c>
      <c r="ED200" s="562">
        <f t="shared" si="142"/>
        <v>0</v>
      </c>
      <c r="EE200" s="562">
        <f t="shared" si="143"/>
        <v>0</v>
      </c>
      <c r="EF200" s="562">
        <f t="shared" si="144"/>
        <v>0</v>
      </c>
      <c r="EG200" s="562">
        <f t="shared" si="145"/>
        <v>0</v>
      </c>
      <c r="EH200" s="562">
        <f t="shared" si="146"/>
        <v>0</v>
      </c>
      <c r="EI200" s="562">
        <f t="shared" si="147"/>
        <v>0</v>
      </c>
      <c r="EJ200" s="562">
        <f t="shared" si="148"/>
        <v>0</v>
      </c>
      <c r="EK200" s="562">
        <f t="shared" si="149"/>
        <v>0</v>
      </c>
      <c r="EL200" s="562">
        <f t="shared" si="150"/>
        <v>0</v>
      </c>
    </row>
    <row r="201" spans="2:142" ht="9.9499999999999993" customHeight="1">
      <c r="B201" s="750">
        <f>'O3'!B201</f>
        <v>0</v>
      </c>
      <c r="C201" s="751"/>
      <c r="D201" s="751"/>
      <c r="E201" s="751"/>
      <c r="F201" s="751"/>
      <c r="G201" s="872">
        <f>'O3'!G201</f>
        <v>0</v>
      </c>
      <c r="H201" s="872"/>
      <c r="I201" s="872"/>
      <c r="J201" s="872"/>
      <c r="K201" s="872"/>
      <c r="L201" s="872"/>
      <c r="M201" s="872"/>
      <c r="N201" s="872"/>
      <c r="O201" s="872"/>
      <c r="P201" s="872"/>
      <c r="Q201" s="872"/>
      <c r="R201" s="872"/>
      <c r="S201" s="872"/>
      <c r="T201" s="872"/>
      <c r="U201" s="872"/>
      <c r="V201" s="872"/>
      <c r="W201" s="872"/>
      <c r="X201" s="872"/>
      <c r="Y201" s="872"/>
      <c r="Z201" s="872"/>
      <c r="AA201" s="872"/>
      <c r="AB201" s="872"/>
      <c r="AC201" s="755">
        <f>'O3'!AC201</f>
        <v>0</v>
      </c>
      <c r="AD201" s="755"/>
      <c r="AE201" s="755"/>
      <c r="AF201" s="755"/>
      <c r="AG201" s="755"/>
      <c r="AH201" s="895">
        <f>'O3'!AZ201</f>
        <v>0</v>
      </c>
      <c r="AI201" s="895"/>
      <c r="AJ201" s="895"/>
      <c r="AK201" s="895"/>
      <c r="AL201" s="895"/>
      <c r="AM201" s="895"/>
      <c r="AN201" s="782">
        <f t="shared" si="113"/>
        <v>0</v>
      </c>
      <c r="AO201" s="782"/>
      <c r="AP201" s="782"/>
      <c r="AQ201" s="782"/>
      <c r="AR201" s="782"/>
      <c r="AS201" s="782"/>
      <c r="AT201" s="782">
        <f t="shared" si="114"/>
        <v>0</v>
      </c>
      <c r="AU201" s="782"/>
      <c r="AV201" s="782"/>
      <c r="AW201" s="782"/>
      <c r="AX201" s="782"/>
      <c r="AY201" s="881"/>
      <c r="AZ201" s="13"/>
      <c r="BA201" s="492">
        <f t="shared" si="120"/>
        <v>0</v>
      </c>
      <c r="BB201" s="492">
        <f t="shared" si="121"/>
        <v>2</v>
      </c>
      <c r="BC201" s="492" t="str">
        <f t="shared" si="115"/>
        <v/>
      </c>
      <c r="BD201" s="492" t="str">
        <f t="shared" si="116"/>
        <v xml:space="preserve"> </v>
      </c>
      <c r="BE201" s="484"/>
      <c r="BF201" s="492">
        <f>ROUND(AN201*'O3'!BE201,2)</f>
        <v>0</v>
      </c>
      <c r="BG201" s="492">
        <f>ROUND(AT201*'O3'!BE201,2)</f>
        <v>0</v>
      </c>
      <c r="BH201" s="484">
        <f t="shared" si="117"/>
        <v>0</v>
      </c>
      <c r="BI201" s="484">
        <f>BM201-IF('O3'!BS201&lt;&gt;0,IF('O3'!BS201="C",BA201,0),ROUND(BA201*$BM$11,2))</f>
        <v>0</v>
      </c>
      <c r="BJ201" s="484">
        <f>BN201-IF('O3'!BS201="CF",BA201,0)</f>
        <v>0</v>
      </c>
      <c r="BK201" s="484">
        <f>BO201-IF('O3'!BS201="F",BA201,0)</f>
        <v>0</v>
      </c>
      <c r="BL201" s="484">
        <f t="shared" si="122"/>
        <v>0</v>
      </c>
      <c r="BM201" s="484">
        <f>IF('O3'!BS201&lt;&gt;0,IF('O3'!BS201="C",BG201,0),ROUND(BG201*$BM$11,2))</f>
        <v>0</v>
      </c>
      <c r="BN201" s="484">
        <f>IF('O3'!BS201="CF",BG201,0)</f>
        <v>0</v>
      </c>
      <c r="BO201" s="484">
        <f>IF('O3'!BS201="F",BG201,0)</f>
        <v>0</v>
      </c>
      <c r="BP201" s="571">
        <v>190</v>
      </c>
      <c r="BQ201" s="573"/>
      <c r="BR201" s="560">
        <v>0</v>
      </c>
      <c r="BS201" s="561">
        <f t="shared" si="118"/>
        <v>0</v>
      </c>
      <c r="BT201" s="561">
        <f t="shared" si="167"/>
        <v>0</v>
      </c>
      <c r="BU201" s="561">
        <f t="shared" si="167"/>
        <v>0</v>
      </c>
      <c r="BV201" s="561">
        <f t="shared" si="167"/>
        <v>0</v>
      </c>
      <c r="BW201" s="561">
        <f t="shared" si="167"/>
        <v>0</v>
      </c>
      <c r="BX201" s="561">
        <f t="shared" si="167"/>
        <v>0</v>
      </c>
      <c r="BY201" s="561">
        <f t="shared" si="167"/>
        <v>0</v>
      </c>
      <c r="BZ201" s="561">
        <f t="shared" si="167"/>
        <v>0</v>
      </c>
      <c r="CA201" s="561">
        <f t="shared" si="167"/>
        <v>0</v>
      </c>
      <c r="CB201" s="561">
        <f t="shared" si="167"/>
        <v>0</v>
      </c>
      <c r="CC201" s="561">
        <f t="shared" si="167"/>
        <v>0</v>
      </c>
      <c r="CD201" s="561">
        <f t="shared" si="167"/>
        <v>0</v>
      </c>
      <c r="CE201" s="561">
        <f t="shared" si="167"/>
        <v>0</v>
      </c>
      <c r="CF201" s="561">
        <f t="shared" si="167"/>
        <v>0</v>
      </c>
      <c r="CG201" s="561">
        <f t="shared" si="167"/>
        <v>0</v>
      </c>
      <c r="CH201" s="561">
        <f t="shared" si="167"/>
        <v>0</v>
      </c>
      <c r="CI201" s="561">
        <f t="shared" si="167"/>
        <v>0</v>
      </c>
      <c r="CJ201" s="561">
        <f t="shared" si="167"/>
        <v>0</v>
      </c>
      <c r="CK201" s="561">
        <f t="shared" si="167"/>
        <v>0</v>
      </c>
      <c r="CL201" s="561">
        <f t="shared" si="167"/>
        <v>0</v>
      </c>
      <c r="CM201" s="561">
        <f t="shared" si="167"/>
        <v>0</v>
      </c>
      <c r="CN201" s="561">
        <f t="shared" si="167"/>
        <v>0</v>
      </c>
      <c r="CO201" s="561">
        <f t="shared" si="167"/>
        <v>0</v>
      </c>
      <c r="CP201" s="561">
        <f t="shared" si="167"/>
        <v>0</v>
      </c>
      <c r="CQ201" s="561">
        <f t="shared" si="167"/>
        <v>0</v>
      </c>
      <c r="CR201" s="561">
        <f t="shared" si="167"/>
        <v>0</v>
      </c>
      <c r="CS201" s="561">
        <f t="shared" si="167"/>
        <v>0</v>
      </c>
      <c r="CT201" s="561">
        <f t="shared" si="167"/>
        <v>0</v>
      </c>
      <c r="CU201" s="561">
        <f t="shared" si="167"/>
        <v>0</v>
      </c>
      <c r="CV201" s="561">
        <f t="shared" si="167"/>
        <v>0</v>
      </c>
      <c r="CW201" s="561">
        <f t="shared" si="167"/>
        <v>0</v>
      </c>
      <c r="CX201" s="561">
        <f t="shared" si="167"/>
        <v>0</v>
      </c>
      <c r="CY201" s="561">
        <f t="shared" si="167"/>
        <v>0</v>
      </c>
      <c r="CZ201" s="561">
        <f t="shared" si="167"/>
        <v>0</v>
      </c>
      <c r="DA201" s="561">
        <f t="shared" si="167"/>
        <v>0</v>
      </c>
      <c r="DC201" s="562">
        <f t="shared" si="124"/>
        <v>0</v>
      </c>
      <c r="DD201" s="562">
        <f t="shared" si="151"/>
        <v>0</v>
      </c>
      <c r="DE201" s="562">
        <f t="shared" si="152"/>
        <v>0</v>
      </c>
      <c r="DF201" s="562">
        <f t="shared" si="153"/>
        <v>0</v>
      </c>
      <c r="DG201" s="562">
        <f t="shared" si="154"/>
        <v>0</v>
      </c>
      <c r="DH201" s="562">
        <f t="shared" si="155"/>
        <v>0</v>
      </c>
      <c r="DI201" s="562">
        <f t="shared" si="156"/>
        <v>0</v>
      </c>
      <c r="DJ201" s="562">
        <f t="shared" si="157"/>
        <v>0</v>
      </c>
      <c r="DK201" s="562">
        <f t="shared" si="158"/>
        <v>0</v>
      </c>
      <c r="DL201" s="562">
        <f t="shared" si="159"/>
        <v>0</v>
      </c>
      <c r="DM201" s="562">
        <f t="shared" si="160"/>
        <v>0</v>
      </c>
      <c r="DN201" s="562">
        <f t="shared" si="126"/>
        <v>0</v>
      </c>
      <c r="DO201" s="562">
        <f t="shared" si="127"/>
        <v>0</v>
      </c>
      <c r="DP201" s="562">
        <f t="shared" si="128"/>
        <v>0</v>
      </c>
      <c r="DQ201" s="562">
        <f t="shared" si="129"/>
        <v>0</v>
      </c>
      <c r="DR201" s="562">
        <f t="shared" si="130"/>
        <v>0</v>
      </c>
      <c r="DS201" s="562">
        <f t="shared" si="131"/>
        <v>0</v>
      </c>
      <c r="DT201" s="562">
        <f t="shared" si="132"/>
        <v>0</v>
      </c>
      <c r="DU201" s="562">
        <f t="shared" si="133"/>
        <v>0</v>
      </c>
      <c r="DV201" s="562">
        <f t="shared" si="134"/>
        <v>0</v>
      </c>
      <c r="DW201" s="562">
        <f t="shared" si="135"/>
        <v>0</v>
      </c>
      <c r="DX201" s="562">
        <f t="shared" si="136"/>
        <v>0</v>
      </c>
      <c r="DY201" s="562">
        <f t="shared" si="137"/>
        <v>0</v>
      </c>
      <c r="DZ201" s="562">
        <f t="shared" si="138"/>
        <v>0</v>
      </c>
      <c r="EA201" s="562">
        <f t="shared" si="139"/>
        <v>0</v>
      </c>
      <c r="EB201" s="562">
        <f t="shared" si="140"/>
        <v>0</v>
      </c>
      <c r="EC201" s="562">
        <f t="shared" si="141"/>
        <v>0</v>
      </c>
      <c r="ED201" s="562">
        <f t="shared" si="142"/>
        <v>0</v>
      </c>
      <c r="EE201" s="562">
        <f t="shared" si="143"/>
        <v>0</v>
      </c>
      <c r="EF201" s="562">
        <f t="shared" si="144"/>
        <v>0</v>
      </c>
      <c r="EG201" s="562">
        <f t="shared" si="145"/>
        <v>0</v>
      </c>
      <c r="EH201" s="562">
        <f t="shared" si="146"/>
        <v>0</v>
      </c>
      <c r="EI201" s="562">
        <f t="shared" si="147"/>
        <v>0</v>
      </c>
      <c r="EJ201" s="562">
        <f t="shared" si="148"/>
        <v>0</v>
      </c>
      <c r="EK201" s="562">
        <f t="shared" si="149"/>
        <v>0</v>
      </c>
      <c r="EL201" s="562">
        <f t="shared" si="150"/>
        <v>0</v>
      </c>
    </row>
    <row r="202" spans="2:142" ht="9.9499999999999993" customHeight="1">
      <c r="B202" s="750">
        <f>'O3'!B202</f>
        <v>0</v>
      </c>
      <c r="C202" s="751"/>
      <c r="D202" s="751"/>
      <c r="E202" s="751"/>
      <c r="F202" s="751"/>
      <c r="G202" s="872">
        <f>'O3'!G202</f>
        <v>0</v>
      </c>
      <c r="H202" s="872"/>
      <c r="I202" s="872"/>
      <c r="J202" s="872"/>
      <c r="K202" s="872"/>
      <c r="L202" s="872"/>
      <c r="M202" s="872"/>
      <c r="N202" s="872"/>
      <c r="O202" s="872"/>
      <c r="P202" s="872"/>
      <c r="Q202" s="872"/>
      <c r="R202" s="872"/>
      <c r="S202" s="872"/>
      <c r="T202" s="872"/>
      <c r="U202" s="872"/>
      <c r="V202" s="872"/>
      <c r="W202" s="872"/>
      <c r="X202" s="872"/>
      <c r="Y202" s="872"/>
      <c r="Z202" s="872"/>
      <c r="AA202" s="872"/>
      <c r="AB202" s="872"/>
      <c r="AC202" s="755">
        <f>'O3'!AC202</f>
        <v>0</v>
      </c>
      <c r="AD202" s="755"/>
      <c r="AE202" s="755"/>
      <c r="AF202" s="755"/>
      <c r="AG202" s="755"/>
      <c r="AH202" s="895">
        <f>'O3'!AZ202</f>
        <v>0</v>
      </c>
      <c r="AI202" s="895"/>
      <c r="AJ202" s="895"/>
      <c r="AK202" s="895"/>
      <c r="AL202" s="895"/>
      <c r="AM202" s="895"/>
      <c r="AN202" s="782">
        <f t="shared" si="113"/>
        <v>0</v>
      </c>
      <c r="AO202" s="782"/>
      <c r="AP202" s="782"/>
      <c r="AQ202" s="782"/>
      <c r="AR202" s="782"/>
      <c r="AS202" s="782"/>
      <c r="AT202" s="782">
        <f t="shared" si="114"/>
        <v>0</v>
      </c>
      <c r="AU202" s="782"/>
      <c r="AV202" s="782"/>
      <c r="AW202" s="782"/>
      <c r="AX202" s="782"/>
      <c r="AY202" s="881"/>
      <c r="AZ202" s="13"/>
      <c r="BA202" s="492">
        <f t="shared" si="120"/>
        <v>0</v>
      </c>
      <c r="BB202" s="492">
        <f t="shared" si="121"/>
        <v>2</v>
      </c>
      <c r="BC202" s="492" t="str">
        <f t="shared" si="115"/>
        <v/>
      </c>
      <c r="BD202" s="492" t="str">
        <f t="shared" si="116"/>
        <v xml:space="preserve"> </v>
      </c>
      <c r="BE202" s="484"/>
      <c r="BF202" s="492">
        <f>ROUND(AN202*'O3'!BE202,2)</f>
        <v>0</v>
      </c>
      <c r="BG202" s="492">
        <f>ROUND(AT202*'O3'!BE202,2)</f>
        <v>0</v>
      </c>
      <c r="BH202" s="484">
        <f t="shared" si="117"/>
        <v>0</v>
      </c>
      <c r="BI202" s="484">
        <f>BM202-IF('O3'!BS202&lt;&gt;0,IF('O3'!BS202="C",BA202,0),ROUND(BA202*$BM$11,2))</f>
        <v>0</v>
      </c>
      <c r="BJ202" s="484">
        <f>BN202-IF('O3'!BS202="CF",BA202,0)</f>
        <v>0</v>
      </c>
      <c r="BK202" s="484">
        <f>BO202-IF('O3'!BS202="F",BA202,0)</f>
        <v>0</v>
      </c>
      <c r="BL202" s="484">
        <f t="shared" si="122"/>
        <v>0</v>
      </c>
      <c r="BM202" s="484">
        <f>IF('O3'!BS202&lt;&gt;0,IF('O3'!BS202="C",BG202,0),ROUND(BG202*$BM$11,2))</f>
        <v>0</v>
      </c>
      <c r="BN202" s="484">
        <f>IF('O3'!BS202="CF",BG202,0)</f>
        <v>0</v>
      </c>
      <c r="BO202" s="484">
        <f>IF('O3'!BS202="F",BG202,0)</f>
        <v>0</v>
      </c>
      <c r="BP202" s="572">
        <v>191</v>
      </c>
      <c r="BQ202" s="573"/>
      <c r="BR202" s="560">
        <v>0</v>
      </c>
      <c r="BS202" s="561">
        <f t="shared" si="118"/>
        <v>0</v>
      </c>
      <c r="BT202" s="561">
        <f t="shared" si="167"/>
        <v>0</v>
      </c>
      <c r="BU202" s="561">
        <f t="shared" si="167"/>
        <v>0</v>
      </c>
      <c r="BV202" s="561">
        <f t="shared" si="167"/>
        <v>0</v>
      </c>
      <c r="BW202" s="561">
        <f t="shared" si="167"/>
        <v>0</v>
      </c>
      <c r="BX202" s="561">
        <f t="shared" si="167"/>
        <v>0</v>
      </c>
      <c r="BY202" s="561">
        <f t="shared" si="167"/>
        <v>0</v>
      </c>
      <c r="BZ202" s="561">
        <f t="shared" si="167"/>
        <v>0</v>
      </c>
      <c r="CA202" s="561">
        <f t="shared" si="167"/>
        <v>0</v>
      </c>
      <c r="CB202" s="561">
        <f t="shared" si="167"/>
        <v>0</v>
      </c>
      <c r="CC202" s="561">
        <f t="shared" si="167"/>
        <v>0</v>
      </c>
      <c r="CD202" s="561">
        <f t="shared" si="167"/>
        <v>0</v>
      </c>
      <c r="CE202" s="561">
        <f t="shared" si="167"/>
        <v>0</v>
      </c>
      <c r="CF202" s="561">
        <f t="shared" si="167"/>
        <v>0</v>
      </c>
      <c r="CG202" s="561">
        <f t="shared" si="167"/>
        <v>0</v>
      </c>
      <c r="CH202" s="561">
        <f t="shared" si="167"/>
        <v>0</v>
      </c>
      <c r="CI202" s="561">
        <f t="shared" si="167"/>
        <v>0</v>
      </c>
      <c r="CJ202" s="561">
        <f t="shared" si="167"/>
        <v>0</v>
      </c>
      <c r="CK202" s="561">
        <f t="shared" si="167"/>
        <v>0</v>
      </c>
      <c r="CL202" s="561">
        <f t="shared" si="167"/>
        <v>0</v>
      </c>
      <c r="CM202" s="561">
        <f t="shared" si="167"/>
        <v>0</v>
      </c>
      <c r="CN202" s="561">
        <f t="shared" si="167"/>
        <v>0</v>
      </c>
      <c r="CO202" s="561">
        <f t="shared" si="167"/>
        <v>0</v>
      </c>
      <c r="CP202" s="561">
        <f t="shared" si="167"/>
        <v>0</v>
      </c>
      <c r="CQ202" s="561">
        <f t="shared" si="167"/>
        <v>0</v>
      </c>
      <c r="CR202" s="561">
        <f t="shared" si="167"/>
        <v>0</v>
      </c>
      <c r="CS202" s="561">
        <f t="shared" si="167"/>
        <v>0</v>
      </c>
      <c r="CT202" s="561">
        <f t="shared" si="167"/>
        <v>0</v>
      </c>
      <c r="CU202" s="561">
        <f t="shared" si="167"/>
        <v>0</v>
      </c>
      <c r="CV202" s="561">
        <f t="shared" si="167"/>
        <v>0</v>
      </c>
      <c r="CW202" s="561">
        <f t="shared" si="167"/>
        <v>0</v>
      </c>
      <c r="CX202" s="561">
        <f t="shared" si="167"/>
        <v>0</v>
      </c>
      <c r="CY202" s="561">
        <f t="shared" si="167"/>
        <v>0</v>
      </c>
      <c r="CZ202" s="561">
        <f t="shared" si="167"/>
        <v>0</v>
      </c>
      <c r="DA202" s="561">
        <f t="shared" si="167"/>
        <v>0</v>
      </c>
      <c r="DC202" s="562">
        <f t="shared" si="124"/>
        <v>0</v>
      </c>
      <c r="DD202" s="562">
        <f t="shared" si="151"/>
        <v>0</v>
      </c>
      <c r="DE202" s="562">
        <f t="shared" si="152"/>
        <v>0</v>
      </c>
      <c r="DF202" s="562">
        <f t="shared" si="153"/>
        <v>0</v>
      </c>
      <c r="DG202" s="562">
        <f t="shared" si="154"/>
        <v>0</v>
      </c>
      <c r="DH202" s="562">
        <f t="shared" si="155"/>
        <v>0</v>
      </c>
      <c r="DI202" s="562">
        <f t="shared" si="156"/>
        <v>0</v>
      </c>
      <c r="DJ202" s="562">
        <f t="shared" si="157"/>
        <v>0</v>
      </c>
      <c r="DK202" s="562">
        <f t="shared" si="158"/>
        <v>0</v>
      </c>
      <c r="DL202" s="562">
        <f t="shared" si="159"/>
        <v>0</v>
      </c>
      <c r="DM202" s="562">
        <f t="shared" si="160"/>
        <v>0</v>
      </c>
      <c r="DN202" s="562">
        <f t="shared" si="126"/>
        <v>0</v>
      </c>
      <c r="DO202" s="562">
        <f t="shared" si="127"/>
        <v>0</v>
      </c>
      <c r="DP202" s="562">
        <f t="shared" si="128"/>
        <v>0</v>
      </c>
      <c r="DQ202" s="562">
        <f t="shared" si="129"/>
        <v>0</v>
      </c>
      <c r="DR202" s="562">
        <f t="shared" si="130"/>
        <v>0</v>
      </c>
      <c r="DS202" s="562">
        <f t="shared" si="131"/>
        <v>0</v>
      </c>
      <c r="DT202" s="562">
        <f t="shared" si="132"/>
        <v>0</v>
      </c>
      <c r="DU202" s="562">
        <f t="shared" si="133"/>
        <v>0</v>
      </c>
      <c r="DV202" s="562">
        <f t="shared" si="134"/>
        <v>0</v>
      </c>
      <c r="DW202" s="562">
        <f t="shared" si="135"/>
        <v>0</v>
      </c>
      <c r="DX202" s="562">
        <f t="shared" si="136"/>
        <v>0</v>
      </c>
      <c r="DY202" s="562">
        <f t="shared" si="137"/>
        <v>0</v>
      </c>
      <c r="DZ202" s="562">
        <f t="shared" si="138"/>
        <v>0</v>
      </c>
      <c r="EA202" s="562">
        <f t="shared" si="139"/>
        <v>0</v>
      </c>
      <c r="EB202" s="562">
        <f t="shared" si="140"/>
        <v>0</v>
      </c>
      <c r="EC202" s="562">
        <f t="shared" si="141"/>
        <v>0</v>
      </c>
      <c r="ED202" s="562">
        <f t="shared" si="142"/>
        <v>0</v>
      </c>
      <c r="EE202" s="562">
        <f t="shared" si="143"/>
        <v>0</v>
      </c>
      <c r="EF202" s="562">
        <f t="shared" si="144"/>
        <v>0</v>
      </c>
      <c r="EG202" s="562">
        <f t="shared" si="145"/>
        <v>0</v>
      </c>
      <c r="EH202" s="562">
        <f t="shared" si="146"/>
        <v>0</v>
      </c>
      <c r="EI202" s="562">
        <f t="shared" si="147"/>
        <v>0</v>
      </c>
      <c r="EJ202" s="562">
        <f t="shared" si="148"/>
        <v>0</v>
      </c>
      <c r="EK202" s="562">
        <f t="shared" si="149"/>
        <v>0</v>
      </c>
      <c r="EL202" s="562">
        <f t="shared" si="150"/>
        <v>0</v>
      </c>
    </row>
    <row r="203" spans="2:142" ht="9.9499999999999993" customHeight="1">
      <c r="B203" s="750">
        <f>'O3'!B203</f>
        <v>0</v>
      </c>
      <c r="C203" s="751"/>
      <c r="D203" s="751"/>
      <c r="E203" s="751"/>
      <c r="F203" s="751"/>
      <c r="G203" s="872">
        <f>'O3'!G203</f>
        <v>0</v>
      </c>
      <c r="H203" s="872"/>
      <c r="I203" s="872"/>
      <c r="J203" s="872"/>
      <c r="K203" s="872"/>
      <c r="L203" s="872"/>
      <c r="M203" s="872"/>
      <c r="N203" s="872"/>
      <c r="O203" s="872"/>
      <c r="P203" s="872"/>
      <c r="Q203" s="872"/>
      <c r="R203" s="872"/>
      <c r="S203" s="872"/>
      <c r="T203" s="872"/>
      <c r="U203" s="872"/>
      <c r="V203" s="872"/>
      <c r="W203" s="872"/>
      <c r="X203" s="872"/>
      <c r="Y203" s="872"/>
      <c r="Z203" s="872"/>
      <c r="AA203" s="872"/>
      <c r="AB203" s="872"/>
      <c r="AC203" s="755">
        <f>'O3'!AC203</f>
        <v>0</v>
      </c>
      <c r="AD203" s="755"/>
      <c r="AE203" s="755"/>
      <c r="AF203" s="755"/>
      <c r="AG203" s="755"/>
      <c r="AH203" s="895">
        <f>'O3'!AZ203</f>
        <v>0</v>
      </c>
      <c r="AI203" s="895"/>
      <c r="AJ203" s="895"/>
      <c r="AK203" s="895"/>
      <c r="AL203" s="895"/>
      <c r="AM203" s="895"/>
      <c r="AN203" s="782">
        <f t="shared" si="113"/>
        <v>0</v>
      </c>
      <c r="AO203" s="782"/>
      <c r="AP203" s="782"/>
      <c r="AQ203" s="782"/>
      <c r="AR203" s="782"/>
      <c r="AS203" s="782"/>
      <c r="AT203" s="782">
        <f t="shared" si="114"/>
        <v>0</v>
      </c>
      <c r="AU203" s="782"/>
      <c r="AV203" s="782"/>
      <c r="AW203" s="782"/>
      <c r="AX203" s="782"/>
      <c r="AY203" s="881"/>
      <c r="AZ203" s="13"/>
      <c r="BA203" s="492">
        <f t="shared" si="120"/>
        <v>0</v>
      </c>
      <c r="BB203" s="492">
        <f t="shared" si="121"/>
        <v>2</v>
      </c>
      <c r="BC203" s="492" t="str">
        <f t="shared" si="115"/>
        <v/>
      </c>
      <c r="BD203" s="492" t="str">
        <f t="shared" si="116"/>
        <v xml:space="preserve"> </v>
      </c>
      <c r="BE203" s="484"/>
      <c r="BF203" s="492">
        <f>ROUND(AN203*'O3'!BE203,2)</f>
        <v>0</v>
      </c>
      <c r="BG203" s="492">
        <f>ROUND(AT203*'O3'!BE203,2)</f>
        <v>0</v>
      </c>
      <c r="BH203" s="484">
        <f t="shared" si="117"/>
        <v>0</v>
      </c>
      <c r="BI203" s="484">
        <f>BM203-IF('O3'!BS203&lt;&gt;0,IF('O3'!BS203="C",BA203,0),ROUND(BA203*$BM$11,2))</f>
        <v>0</v>
      </c>
      <c r="BJ203" s="484">
        <f>BN203-IF('O3'!BS203="CF",BA203,0)</f>
        <v>0</v>
      </c>
      <c r="BK203" s="484">
        <f>BO203-IF('O3'!BS203="F",BA203,0)</f>
        <v>0</v>
      </c>
      <c r="BL203" s="484">
        <f t="shared" si="122"/>
        <v>0</v>
      </c>
      <c r="BM203" s="484">
        <f>IF('O3'!BS203&lt;&gt;0,IF('O3'!BS203="C",BG203,0),ROUND(BG203*$BM$11,2))</f>
        <v>0</v>
      </c>
      <c r="BN203" s="484">
        <f>IF('O3'!BS203="CF",BG203,0)</f>
        <v>0</v>
      </c>
      <c r="BO203" s="484">
        <f>IF('O3'!BS203="F",BG203,0)</f>
        <v>0</v>
      </c>
      <c r="BP203" s="571">
        <v>192</v>
      </c>
      <c r="BQ203" s="573"/>
      <c r="BR203" s="560">
        <v>0</v>
      </c>
      <c r="BS203" s="561">
        <f t="shared" si="118"/>
        <v>0</v>
      </c>
      <c r="BT203" s="561">
        <f t="shared" si="167"/>
        <v>0</v>
      </c>
      <c r="BU203" s="561">
        <f t="shared" si="167"/>
        <v>0</v>
      </c>
      <c r="BV203" s="561">
        <f t="shared" si="167"/>
        <v>0</v>
      </c>
      <c r="BW203" s="561">
        <f t="shared" si="167"/>
        <v>0</v>
      </c>
      <c r="BX203" s="561">
        <f t="shared" si="167"/>
        <v>0</v>
      </c>
      <c r="BY203" s="561">
        <f t="shared" si="167"/>
        <v>0</v>
      </c>
      <c r="BZ203" s="561">
        <f t="shared" si="167"/>
        <v>0</v>
      </c>
      <c r="CA203" s="561">
        <f t="shared" si="167"/>
        <v>0</v>
      </c>
      <c r="CB203" s="561">
        <f t="shared" si="167"/>
        <v>0</v>
      </c>
      <c r="CC203" s="561">
        <f t="shared" si="167"/>
        <v>0</v>
      </c>
      <c r="CD203" s="561">
        <f t="shared" si="167"/>
        <v>0</v>
      </c>
      <c r="CE203" s="561">
        <f t="shared" si="167"/>
        <v>0</v>
      </c>
      <c r="CF203" s="561">
        <f t="shared" si="167"/>
        <v>0</v>
      </c>
      <c r="CG203" s="561">
        <f t="shared" si="167"/>
        <v>0</v>
      </c>
      <c r="CH203" s="561">
        <f t="shared" si="167"/>
        <v>0</v>
      </c>
      <c r="CI203" s="561">
        <f t="shared" si="167"/>
        <v>0</v>
      </c>
      <c r="CJ203" s="561">
        <f t="shared" si="167"/>
        <v>0</v>
      </c>
      <c r="CK203" s="561">
        <f t="shared" si="167"/>
        <v>0</v>
      </c>
      <c r="CL203" s="561">
        <f t="shared" si="167"/>
        <v>0</v>
      </c>
      <c r="CM203" s="561">
        <f t="shared" si="167"/>
        <v>0</v>
      </c>
      <c r="CN203" s="561">
        <f t="shared" si="167"/>
        <v>0</v>
      </c>
      <c r="CO203" s="561">
        <f t="shared" si="167"/>
        <v>0</v>
      </c>
      <c r="CP203" s="561">
        <f t="shared" si="167"/>
        <v>0</v>
      </c>
      <c r="CQ203" s="561">
        <f t="shared" si="167"/>
        <v>0</v>
      </c>
      <c r="CR203" s="561">
        <f t="shared" si="167"/>
        <v>0</v>
      </c>
      <c r="CS203" s="561">
        <f t="shared" si="167"/>
        <v>0</v>
      </c>
      <c r="CT203" s="561">
        <f t="shared" si="167"/>
        <v>0</v>
      </c>
      <c r="CU203" s="561">
        <f t="shared" si="167"/>
        <v>0</v>
      </c>
      <c r="CV203" s="561">
        <f t="shared" si="167"/>
        <v>0</v>
      </c>
      <c r="CW203" s="561">
        <f t="shared" si="167"/>
        <v>0</v>
      </c>
      <c r="CX203" s="561">
        <f t="shared" si="167"/>
        <v>0</v>
      </c>
      <c r="CY203" s="561">
        <f t="shared" si="167"/>
        <v>0</v>
      </c>
      <c r="CZ203" s="561">
        <f t="shared" si="167"/>
        <v>0</v>
      </c>
      <c r="DA203" s="561">
        <f t="shared" si="167"/>
        <v>0</v>
      </c>
      <c r="DC203" s="562">
        <f t="shared" si="124"/>
        <v>0</v>
      </c>
      <c r="DD203" s="562">
        <f t="shared" si="151"/>
        <v>0</v>
      </c>
      <c r="DE203" s="562">
        <f t="shared" si="152"/>
        <v>0</v>
      </c>
      <c r="DF203" s="562">
        <f t="shared" si="153"/>
        <v>0</v>
      </c>
      <c r="DG203" s="562">
        <f t="shared" si="154"/>
        <v>0</v>
      </c>
      <c r="DH203" s="562">
        <f t="shared" si="155"/>
        <v>0</v>
      </c>
      <c r="DI203" s="562">
        <f t="shared" si="156"/>
        <v>0</v>
      </c>
      <c r="DJ203" s="562">
        <f t="shared" si="157"/>
        <v>0</v>
      </c>
      <c r="DK203" s="562">
        <f t="shared" si="158"/>
        <v>0</v>
      </c>
      <c r="DL203" s="562">
        <f t="shared" si="159"/>
        <v>0</v>
      </c>
      <c r="DM203" s="562">
        <f t="shared" si="160"/>
        <v>0</v>
      </c>
      <c r="DN203" s="562">
        <f t="shared" si="126"/>
        <v>0</v>
      </c>
      <c r="DO203" s="562">
        <f t="shared" si="127"/>
        <v>0</v>
      </c>
      <c r="DP203" s="562">
        <f t="shared" si="128"/>
        <v>0</v>
      </c>
      <c r="DQ203" s="562">
        <f t="shared" si="129"/>
        <v>0</v>
      </c>
      <c r="DR203" s="562">
        <f t="shared" si="130"/>
        <v>0</v>
      </c>
      <c r="DS203" s="562">
        <f t="shared" si="131"/>
        <v>0</v>
      </c>
      <c r="DT203" s="562">
        <f t="shared" si="132"/>
        <v>0</v>
      </c>
      <c r="DU203" s="562">
        <f t="shared" si="133"/>
        <v>0</v>
      </c>
      <c r="DV203" s="562">
        <f t="shared" si="134"/>
        <v>0</v>
      </c>
      <c r="DW203" s="562">
        <f t="shared" si="135"/>
        <v>0</v>
      </c>
      <c r="DX203" s="562">
        <f t="shared" si="136"/>
        <v>0</v>
      </c>
      <c r="DY203" s="562">
        <f t="shared" si="137"/>
        <v>0</v>
      </c>
      <c r="DZ203" s="562">
        <f t="shared" si="138"/>
        <v>0</v>
      </c>
      <c r="EA203" s="562">
        <f t="shared" si="139"/>
        <v>0</v>
      </c>
      <c r="EB203" s="562">
        <f t="shared" si="140"/>
        <v>0</v>
      </c>
      <c r="EC203" s="562">
        <f t="shared" si="141"/>
        <v>0</v>
      </c>
      <c r="ED203" s="562">
        <f t="shared" si="142"/>
        <v>0</v>
      </c>
      <c r="EE203" s="562">
        <f t="shared" si="143"/>
        <v>0</v>
      </c>
      <c r="EF203" s="562">
        <f t="shared" si="144"/>
        <v>0</v>
      </c>
      <c r="EG203" s="562">
        <f t="shared" si="145"/>
        <v>0</v>
      </c>
      <c r="EH203" s="562">
        <f t="shared" si="146"/>
        <v>0</v>
      </c>
      <c r="EI203" s="562">
        <f t="shared" si="147"/>
        <v>0</v>
      </c>
      <c r="EJ203" s="562">
        <f t="shared" si="148"/>
        <v>0</v>
      </c>
      <c r="EK203" s="562">
        <f t="shared" si="149"/>
        <v>0</v>
      </c>
      <c r="EL203" s="562">
        <f t="shared" si="150"/>
        <v>0</v>
      </c>
    </row>
    <row r="204" spans="2:142" ht="9.9499999999999993" customHeight="1">
      <c r="B204" s="750">
        <f>'O3'!B204</f>
        <v>0</v>
      </c>
      <c r="C204" s="751"/>
      <c r="D204" s="751"/>
      <c r="E204" s="751"/>
      <c r="F204" s="751"/>
      <c r="G204" s="872">
        <f>'O3'!G204</f>
        <v>0</v>
      </c>
      <c r="H204" s="872"/>
      <c r="I204" s="872"/>
      <c r="J204" s="872"/>
      <c r="K204" s="872"/>
      <c r="L204" s="872"/>
      <c r="M204" s="872"/>
      <c r="N204" s="872"/>
      <c r="O204" s="872"/>
      <c r="P204" s="872"/>
      <c r="Q204" s="872"/>
      <c r="R204" s="872"/>
      <c r="S204" s="872"/>
      <c r="T204" s="872"/>
      <c r="U204" s="872"/>
      <c r="V204" s="872"/>
      <c r="W204" s="872"/>
      <c r="X204" s="872"/>
      <c r="Y204" s="872"/>
      <c r="Z204" s="872"/>
      <c r="AA204" s="872"/>
      <c r="AB204" s="872"/>
      <c r="AC204" s="755">
        <f>'O3'!AC204</f>
        <v>0</v>
      </c>
      <c r="AD204" s="755"/>
      <c r="AE204" s="755"/>
      <c r="AF204" s="755"/>
      <c r="AG204" s="755"/>
      <c r="AH204" s="895">
        <f>'O3'!AZ204</f>
        <v>0</v>
      </c>
      <c r="AI204" s="895"/>
      <c r="AJ204" s="895"/>
      <c r="AK204" s="895"/>
      <c r="AL204" s="895"/>
      <c r="AM204" s="895"/>
      <c r="AN204" s="782">
        <f t="shared" si="113"/>
        <v>0</v>
      </c>
      <c r="AO204" s="782"/>
      <c r="AP204" s="782"/>
      <c r="AQ204" s="782"/>
      <c r="AR204" s="782"/>
      <c r="AS204" s="782"/>
      <c r="AT204" s="782">
        <f t="shared" si="114"/>
        <v>0</v>
      </c>
      <c r="AU204" s="782"/>
      <c r="AV204" s="782"/>
      <c r="AW204" s="782"/>
      <c r="AX204" s="782"/>
      <c r="AY204" s="881"/>
      <c r="AZ204" s="13"/>
      <c r="BA204" s="492">
        <f t="shared" si="120"/>
        <v>0</v>
      </c>
      <c r="BB204" s="492">
        <f t="shared" si="121"/>
        <v>2</v>
      </c>
      <c r="BC204" s="492" t="str">
        <f t="shared" si="115"/>
        <v/>
      </c>
      <c r="BD204" s="492" t="str">
        <f t="shared" si="116"/>
        <v xml:space="preserve"> </v>
      </c>
      <c r="BE204" s="484"/>
      <c r="BF204" s="492">
        <f>ROUND(AN204*'O3'!BE204,2)</f>
        <v>0</v>
      </c>
      <c r="BG204" s="492">
        <f>ROUND(AT204*'O3'!BE204,2)</f>
        <v>0</v>
      </c>
      <c r="BH204" s="484">
        <f t="shared" si="117"/>
        <v>0</v>
      </c>
      <c r="BI204" s="484">
        <f>BM204-IF('O3'!BS204&lt;&gt;0,IF('O3'!BS204="C",BA204,0),ROUND(BA204*$BM$11,2))</f>
        <v>0</v>
      </c>
      <c r="BJ204" s="484">
        <f>BN204-IF('O3'!BS204="CF",BA204,0)</f>
        <v>0</v>
      </c>
      <c r="BK204" s="484">
        <f>BO204-IF('O3'!BS204="F",BA204,0)</f>
        <v>0</v>
      </c>
      <c r="BL204" s="484">
        <f t="shared" si="122"/>
        <v>0</v>
      </c>
      <c r="BM204" s="484">
        <f>IF('O3'!BS204&lt;&gt;0,IF('O3'!BS204="C",BG204,0),ROUND(BG204*$BM$11,2))</f>
        <v>0</v>
      </c>
      <c r="BN204" s="484">
        <f>IF('O3'!BS204="CF",BG204,0)</f>
        <v>0</v>
      </c>
      <c r="BO204" s="484">
        <f>IF('O3'!BS204="F",BG204,0)</f>
        <v>0</v>
      </c>
      <c r="BP204" s="572">
        <v>193</v>
      </c>
      <c r="BQ204" s="573"/>
      <c r="BR204" s="560">
        <v>0</v>
      </c>
      <c r="BS204" s="561">
        <f t="shared" si="118"/>
        <v>0</v>
      </c>
      <c r="BT204" s="561">
        <f t="shared" si="167"/>
        <v>0</v>
      </c>
      <c r="BU204" s="561">
        <f t="shared" si="167"/>
        <v>0</v>
      </c>
      <c r="BV204" s="561">
        <f t="shared" si="167"/>
        <v>0</v>
      </c>
      <c r="BW204" s="561">
        <f t="shared" si="167"/>
        <v>0</v>
      </c>
      <c r="BX204" s="561">
        <f t="shared" si="167"/>
        <v>0</v>
      </c>
      <c r="BY204" s="561">
        <f t="shared" si="167"/>
        <v>0</v>
      </c>
      <c r="BZ204" s="561">
        <f t="shared" si="167"/>
        <v>0</v>
      </c>
      <c r="CA204" s="561">
        <f t="shared" si="167"/>
        <v>0</v>
      </c>
      <c r="CB204" s="561">
        <f t="shared" si="167"/>
        <v>0</v>
      </c>
      <c r="CC204" s="561">
        <f t="shared" si="167"/>
        <v>0</v>
      </c>
      <c r="CD204" s="561">
        <f t="shared" si="167"/>
        <v>0</v>
      </c>
      <c r="CE204" s="561">
        <f t="shared" si="167"/>
        <v>0</v>
      </c>
      <c r="CF204" s="561">
        <f t="shared" si="167"/>
        <v>0</v>
      </c>
      <c r="CG204" s="561">
        <f t="shared" si="167"/>
        <v>0</v>
      </c>
      <c r="CH204" s="561">
        <f t="shared" si="167"/>
        <v>0</v>
      </c>
      <c r="CI204" s="561">
        <f t="shared" si="167"/>
        <v>0</v>
      </c>
      <c r="CJ204" s="561">
        <f t="shared" si="167"/>
        <v>0</v>
      </c>
      <c r="CK204" s="561">
        <f t="shared" si="167"/>
        <v>0</v>
      </c>
      <c r="CL204" s="561">
        <f t="shared" si="167"/>
        <v>0</v>
      </c>
      <c r="CM204" s="561">
        <f t="shared" si="167"/>
        <v>0</v>
      </c>
      <c r="CN204" s="561">
        <f t="shared" si="167"/>
        <v>0</v>
      </c>
      <c r="CO204" s="561">
        <f t="shared" si="167"/>
        <v>0</v>
      </c>
      <c r="CP204" s="561">
        <f t="shared" si="167"/>
        <v>0</v>
      </c>
      <c r="CQ204" s="561">
        <f t="shared" si="167"/>
        <v>0</v>
      </c>
      <c r="CR204" s="561">
        <f t="shared" si="167"/>
        <v>0</v>
      </c>
      <c r="CS204" s="561">
        <f t="shared" si="167"/>
        <v>0</v>
      </c>
      <c r="CT204" s="561">
        <f t="shared" si="167"/>
        <v>0</v>
      </c>
      <c r="CU204" s="561">
        <f t="shared" si="167"/>
        <v>0</v>
      </c>
      <c r="CV204" s="561">
        <f t="shared" si="167"/>
        <v>0</v>
      </c>
      <c r="CW204" s="561">
        <f t="shared" si="167"/>
        <v>0</v>
      </c>
      <c r="CX204" s="561">
        <f t="shared" si="167"/>
        <v>0</v>
      </c>
      <c r="CY204" s="561">
        <f t="shared" si="167"/>
        <v>0</v>
      </c>
      <c r="CZ204" s="561">
        <f t="shared" si="167"/>
        <v>0</v>
      </c>
      <c r="DA204" s="561">
        <f t="shared" si="167"/>
        <v>0</v>
      </c>
      <c r="DC204" s="562">
        <f t="shared" si="124"/>
        <v>0</v>
      </c>
      <c r="DD204" s="562">
        <f t="shared" si="151"/>
        <v>0</v>
      </c>
      <c r="DE204" s="562">
        <f t="shared" si="152"/>
        <v>0</v>
      </c>
      <c r="DF204" s="562">
        <f t="shared" si="153"/>
        <v>0</v>
      </c>
      <c r="DG204" s="562">
        <f t="shared" si="154"/>
        <v>0</v>
      </c>
      <c r="DH204" s="562">
        <f t="shared" si="155"/>
        <v>0</v>
      </c>
      <c r="DI204" s="562">
        <f t="shared" si="156"/>
        <v>0</v>
      </c>
      <c r="DJ204" s="562">
        <f t="shared" si="157"/>
        <v>0</v>
      </c>
      <c r="DK204" s="562">
        <f t="shared" si="158"/>
        <v>0</v>
      </c>
      <c r="DL204" s="562">
        <f t="shared" si="159"/>
        <v>0</v>
      </c>
      <c r="DM204" s="562">
        <f t="shared" si="160"/>
        <v>0</v>
      </c>
      <c r="DN204" s="562">
        <f t="shared" si="126"/>
        <v>0</v>
      </c>
      <c r="DO204" s="562">
        <f t="shared" si="127"/>
        <v>0</v>
      </c>
      <c r="DP204" s="562">
        <f t="shared" si="128"/>
        <v>0</v>
      </c>
      <c r="DQ204" s="562">
        <f t="shared" si="129"/>
        <v>0</v>
      </c>
      <c r="DR204" s="562">
        <f t="shared" si="130"/>
        <v>0</v>
      </c>
      <c r="DS204" s="562">
        <f t="shared" si="131"/>
        <v>0</v>
      </c>
      <c r="DT204" s="562">
        <f t="shared" si="132"/>
        <v>0</v>
      </c>
      <c r="DU204" s="562">
        <f t="shared" si="133"/>
        <v>0</v>
      </c>
      <c r="DV204" s="562">
        <f t="shared" si="134"/>
        <v>0</v>
      </c>
      <c r="DW204" s="562">
        <f t="shared" si="135"/>
        <v>0</v>
      </c>
      <c r="DX204" s="562">
        <f t="shared" si="136"/>
        <v>0</v>
      </c>
      <c r="DY204" s="562">
        <f t="shared" si="137"/>
        <v>0</v>
      </c>
      <c r="DZ204" s="562">
        <f t="shared" si="138"/>
        <v>0</v>
      </c>
      <c r="EA204" s="562">
        <f t="shared" si="139"/>
        <v>0</v>
      </c>
      <c r="EB204" s="562">
        <f t="shared" si="140"/>
        <v>0</v>
      </c>
      <c r="EC204" s="562">
        <f t="shared" si="141"/>
        <v>0</v>
      </c>
      <c r="ED204" s="562">
        <f t="shared" si="142"/>
        <v>0</v>
      </c>
      <c r="EE204" s="562">
        <f t="shared" si="143"/>
        <v>0</v>
      </c>
      <c r="EF204" s="562">
        <f t="shared" si="144"/>
        <v>0</v>
      </c>
      <c r="EG204" s="562">
        <f t="shared" si="145"/>
        <v>0</v>
      </c>
      <c r="EH204" s="562">
        <f t="shared" si="146"/>
        <v>0</v>
      </c>
      <c r="EI204" s="562">
        <f t="shared" si="147"/>
        <v>0</v>
      </c>
      <c r="EJ204" s="562">
        <f t="shared" si="148"/>
        <v>0</v>
      </c>
      <c r="EK204" s="562">
        <f t="shared" si="149"/>
        <v>0</v>
      </c>
      <c r="EL204" s="562">
        <f t="shared" si="150"/>
        <v>0</v>
      </c>
    </row>
    <row r="205" spans="2:142" ht="9.9499999999999993" customHeight="1">
      <c r="B205" s="750">
        <f>'O3'!B205</f>
        <v>0</v>
      </c>
      <c r="C205" s="751"/>
      <c r="D205" s="751"/>
      <c r="E205" s="751"/>
      <c r="F205" s="751"/>
      <c r="G205" s="872">
        <f>'O3'!G205</f>
        <v>0</v>
      </c>
      <c r="H205" s="872"/>
      <c r="I205" s="872"/>
      <c r="J205" s="872"/>
      <c r="K205" s="872"/>
      <c r="L205" s="872"/>
      <c r="M205" s="872"/>
      <c r="N205" s="872"/>
      <c r="O205" s="872"/>
      <c r="P205" s="872"/>
      <c r="Q205" s="872"/>
      <c r="R205" s="872"/>
      <c r="S205" s="872"/>
      <c r="T205" s="872"/>
      <c r="U205" s="872"/>
      <c r="V205" s="872"/>
      <c r="W205" s="872"/>
      <c r="X205" s="872"/>
      <c r="Y205" s="872"/>
      <c r="Z205" s="872"/>
      <c r="AA205" s="872"/>
      <c r="AB205" s="872"/>
      <c r="AC205" s="755">
        <f>'O3'!AC205</f>
        <v>0</v>
      </c>
      <c r="AD205" s="755"/>
      <c r="AE205" s="755"/>
      <c r="AF205" s="755"/>
      <c r="AG205" s="755"/>
      <c r="AH205" s="895">
        <f>'O3'!AZ205</f>
        <v>0</v>
      </c>
      <c r="AI205" s="895"/>
      <c r="AJ205" s="895"/>
      <c r="AK205" s="895"/>
      <c r="AL205" s="895"/>
      <c r="AM205" s="895"/>
      <c r="AN205" s="782">
        <f t="shared" si="113"/>
        <v>0</v>
      </c>
      <c r="AO205" s="782"/>
      <c r="AP205" s="782"/>
      <c r="AQ205" s="782"/>
      <c r="AR205" s="782"/>
      <c r="AS205" s="782"/>
      <c r="AT205" s="782">
        <f t="shared" si="114"/>
        <v>0</v>
      </c>
      <c r="AU205" s="782"/>
      <c r="AV205" s="782"/>
      <c r="AW205" s="782"/>
      <c r="AX205" s="782"/>
      <c r="AY205" s="881"/>
      <c r="AZ205" s="13"/>
      <c r="BA205" s="492">
        <f t="shared" si="120"/>
        <v>0</v>
      </c>
      <c r="BB205" s="492">
        <f t="shared" si="121"/>
        <v>2</v>
      </c>
      <c r="BC205" s="492" t="str">
        <f t="shared" si="115"/>
        <v/>
      </c>
      <c r="BD205" s="492" t="str">
        <f t="shared" si="116"/>
        <v xml:space="preserve"> </v>
      </c>
      <c r="BE205" s="484"/>
      <c r="BF205" s="492">
        <f>ROUND(AN205*'O3'!BE205,2)</f>
        <v>0</v>
      </c>
      <c r="BG205" s="492">
        <f>ROUND(AT205*'O3'!BE205,2)</f>
        <v>0</v>
      </c>
      <c r="BH205" s="484">
        <f t="shared" si="117"/>
        <v>0</v>
      </c>
      <c r="BI205" s="484">
        <f>BM205-IF('O3'!BS205&lt;&gt;0,IF('O3'!BS205="C",BA205,0),ROUND(BA205*$BM$11,2))</f>
        <v>0</v>
      </c>
      <c r="BJ205" s="484">
        <f>BN205-IF('O3'!BS205="CF",BA205,0)</f>
        <v>0</v>
      </c>
      <c r="BK205" s="484">
        <f>BO205-IF('O3'!BS205="F",BA205,0)</f>
        <v>0</v>
      </c>
      <c r="BL205" s="484">
        <f t="shared" si="122"/>
        <v>0</v>
      </c>
      <c r="BM205" s="484">
        <f>IF('O3'!BS205&lt;&gt;0,IF('O3'!BS205="C",BG205,0),ROUND(BG205*$BM$11,2))</f>
        <v>0</v>
      </c>
      <c r="BN205" s="484">
        <f>IF('O3'!BS205="CF",BG205,0)</f>
        <v>0</v>
      </c>
      <c r="BO205" s="484">
        <f>IF('O3'!BS205="F",BG205,0)</f>
        <v>0</v>
      </c>
      <c r="BP205" s="571">
        <v>194</v>
      </c>
      <c r="BQ205" s="573"/>
      <c r="BR205" s="560">
        <v>0</v>
      </c>
      <c r="BS205" s="561">
        <f t="shared" si="118"/>
        <v>0</v>
      </c>
      <c r="BT205" s="561">
        <f t="shared" ref="BT205:DA212" si="168">BS205</f>
        <v>0</v>
      </c>
      <c r="BU205" s="561">
        <f t="shared" si="168"/>
        <v>0</v>
      </c>
      <c r="BV205" s="561">
        <f t="shared" si="168"/>
        <v>0</v>
      </c>
      <c r="BW205" s="561">
        <f t="shared" si="168"/>
        <v>0</v>
      </c>
      <c r="BX205" s="561">
        <f t="shared" si="168"/>
        <v>0</v>
      </c>
      <c r="BY205" s="561">
        <f t="shared" si="168"/>
        <v>0</v>
      </c>
      <c r="BZ205" s="561">
        <f t="shared" si="168"/>
        <v>0</v>
      </c>
      <c r="CA205" s="561">
        <f t="shared" si="168"/>
        <v>0</v>
      </c>
      <c r="CB205" s="561">
        <f t="shared" si="168"/>
        <v>0</v>
      </c>
      <c r="CC205" s="561">
        <f t="shared" si="168"/>
        <v>0</v>
      </c>
      <c r="CD205" s="561">
        <f t="shared" si="168"/>
        <v>0</v>
      </c>
      <c r="CE205" s="561">
        <f t="shared" si="168"/>
        <v>0</v>
      </c>
      <c r="CF205" s="561">
        <f t="shared" si="168"/>
        <v>0</v>
      </c>
      <c r="CG205" s="561">
        <f t="shared" si="168"/>
        <v>0</v>
      </c>
      <c r="CH205" s="561">
        <f t="shared" si="168"/>
        <v>0</v>
      </c>
      <c r="CI205" s="561">
        <f t="shared" si="168"/>
        <v>0</v>
      </c>
      <c r="CJ205" s="561">
        <f t="shared" si="168"/>
        <v>0</v>
      </c>
      <c r="CK205" s="561">
        <f t="shared" si="168"/>
        <v>0</v>
      </c>
      <c r="CL205" s="561">
        <f t="shared" si="168"/>
        <v>0</v>
      </c>
      <c r="CM205" s="561">
        <f t="shared" si="168"/>
        <v>0</v>
      </c>
      <c r="CN205" s="561">
        <f t="shared" si="168"/>
        <v>0</v>
      </c>
      <c r="CO205" s="561">
        <f t="shared" si="168"/>
        <v>0</v>
      </c>
      <c r="CP205" s="561">
        <f t="shared" si="168"/>
        <v>0</v>
      </c>
      <c r="CQ205" s="561">
        <f t="shared" si="168"/>
        <v>0</v>
      </c>
      <c r="CR205" s="561">
        <f t="shared" si="168"/>
        <v>0</v>
      </c>
      <c r="CS205" s="561">
        <f t="shared" si="168"/>
        <v>0</v>
      </c>
      <c r="CT205" s="561">
        <f t="shared" si="168"/>
        <v>0</v>
      </c>
      <c r="CU205" s="561">
        <f t="shared" si="168"/>
        <v>0</v>
      </c>
      <c r="CV205" s="561">
        <f t="shared" si="168"/>
        <v>0</v>
      </c>
      <c r="CW205" s="561">
        <f t="shared" si="168"/>
        <v>0</v>
      </c>
      <c r="CX205" s="561">
        <f t="shared" si="168"/>
        <v>0</v>
      </c>
      <c r="CY205" s="561">
        <f t="shared" si="168"/>
        <v>0</v>
      </c>
      <c r="CZ205" s="561">
        <f t="shared" si="168"/>
        <v>0</v>
      </c>
      <c r="DA205" s="561">
        <f t="shared" si="168"/>
        <v>0</v>
      </c>
      <c r="DC205" s="562">
        <f t="shared" si="124"/>
        <v>0</v>
      </c>
      <c r="DD205" s="562">
        <f t="shared" si="151"/>
        <v>0</v>
      </c>
      <c r="DE205" s="562">
        <f t="shared" si="152"/>
        <v>0</v>
      </c>
      <c r="DF205" s="562">
        <f t="shared" si="153"/>
        <v>0</v>
      </c>
      <c r="DG205" s="562">
        <f t="shared" si="154"/>
        <v>0</v>
      </c>
      <c r="DH205" s="562">
        <f t="shared" si="155"/>
        <v>0</v>
      </c>
      <c r="DI205" s="562">
        <f t="shared" si="156"/>
        <v>0</v>
      </c>
      <c r="DJ205" s="562">
        <f t="shared" si="157"/>
        <v>0</v>
      </c>
      <c r="DK205" s="562">
        <f t="shared" si="158"/>
        <v>0</v>
      </c>
      <c r="DL205" s="562">
        <f t="shared" si="159"/>
        <v>0</v>
      </c>
      <c r="DM205" s="562">
        <f t="shared" si="160"/>
        <v>0</v>
      </c>
      <c r="DN205" s="562">
        <f t="shared" si="126"/>
        <v>0</v>
      </c>
      <c r="DO205" s="562">
        <f t="shared" si="127"/>
        <v>0</v>
      </c>
      <c r="DP205" s="562">
        <f t="shared" si="128"/>
        <v>0</v>
      </c>
      <c r="DQ205" s="562">
        <f t="shared" si="129"/>
        <v>0</v>
      </c>
      <c r="DR205" s="562">
        <f t="shared" si="130"/>
        <v>0</v>
      </c>
      <c r="DS205" s="562">
        <f t="shared" si="131"/>
        <v>0</v>
      </c>
      <c r="DT205" s="562">
        <f t="shared" si="132"/>
        <v>0</v>
      </c>
      <c r="DU205" s="562">
        <f t="shared" si="133"/>
        <v>0</v>
      </c>
      <c r="DV205" s="562">
        <f t="shared" si="134"/>
        <v>0</v>
      </c>
      <c r="DW205" s="562">
        <f t="shared" si="135"/>
        <v>0</v>
      </c>
      <c r="DX205" s="562">
        <f t="shared" si="136"/>
        <v>0</v>
      </c>
      <c r="DY205" s="562">
        <f t="shared" si="137"/>
        <v>0</v>
      </c>
      <c r="DZ205" s="562">
        <f t="shared" si="138"/>
        <v>0</v>
      </c>
      <c r="EA205" s="562">
        <f t="shared" si="139"/>
        <v>0</v>
      </c>
      <c r="EB205" s="562">
        <f t="shared" si="140"/>
        <v>0</v>
      </c>
      <c r="EC205" s="562">
        <f t="shared" si="141"/>
        <v>0</v>
      </c>
      <c r="ED205" s="562">
        <f t="shared" si="142"/>
        <v>0</v>
      </c>
      <c r="EE205" s="562">
        <f t="shared" si="143"/>
        <v>0</v>
      </c>
      <c r="EF205" s="562">
        <f t="shared" si="144"/>
        <v>0</v>
      </c>
      <c r="EG205" s="562">
        <f t="shared" si="145"/>
        <v>0</v>
      </c>
      <c r="EH205" s="562">
        <f t="shared" si="146"/>
        <v>0</v>
      </c>
      <c r="EI205" s="562">
        <f t="shared" si="147"/>
        <v>0</v>
      </c>
      <c r="EJ205" s="562">
        <f t="shared" si="148"/>
        <v>0</v>
      </c>
      <c r="EK205" s="562">
        <f t="shared" si="149"/>
        <v>0</v>
      </c>
      <c r="EL205" s="562">
        <f t="shared" si="150"/>
        <v>0</v>
      </c>
    </row>
    <row r="206" spans="2:142" ht="9.9499999999999993" customHeight="1">
      <c r="B206" s="750">
        <f>'O3'!B206</f>
        <v>0</v>
      </c>
      <c r="C206" s="751"/>
      <c r="D206" s="751"/>
      <c r="E206" s="751"/>
      <c r="F206" s="751"/>
      <c r="G206" s="872">
        <f>'O3'!G206</f>
        <v>0</v>
      </c>
      <c r="H206" s="872"/>
      <c r="I206" s="872"/>
      <c r="J206" s="872"/>
      <c r="K206" s="872"/>
      <c r="L206" s="872"/>
      <c r="M206" s="872"/>
      <c r="N206" s="872"/>
      <c r="O206" s="872"/>
      <c r="P206" s="872"/>
      <c r="Q206" s="872"/>
      <c r="R206" s="872"/>
      <c r="S206" s="872"/>
      <c r="T206" s="872"/>
      <c r="U206" s="872"/>
      <c r="V206" s="872"/>
      <c r="W206" s="872"/>
      <c r="X206" s="872"/>
      <c r="Y206" s="872"/>
      <c r="Z206" s="872"/>
      <c r="AA206" s="872"/>
      <c r="AB206" s="872"/>
      <c r="AC206" s="755">
        <f>'O3'!AC206</f>
        <v>0</v>
      </c>
      <c r="AD206" s="755"/>
      <c r="AE206" s="755"/>
      <c r="AF206" s="755"/>
      <c r="AG206" s="755"/>
      <c r="AH206" s="895">
        <f>'O3'!AZ206</f>
        <v>0</v>
      </c>
      <c r="AI206" s="895"/>
      <c r="AJ206" s="895"/>
      <c r="AK206" s="895"/>
      <c r="AL206" s="895"/>
      <c r="AM206" s="895"/>
      <c r="AN206" s="782">
        <f t="shared" si="113"/>
        <v>0</v>
      </c>
      <c r="AO206" s="782"/>
      <c r="AP206" s="782"/>
      <c r="AQ206" s="782"/>
      <c r="AR206" s="782"/>
      <c r="AS206" s="782"/>
      <c r="AT206" s="782">
        <f t="shared" si="114"/>
        <v>0</v>
      </c>
      <c r="AU206" s="782"/>
      <c r="AV206" s="782"/>
      <c r="AW206" s="782"/>
      <c r="AX206" s="782"/>
      <c r="AY206" s="881"/>
      <c r="AZ206" s="13"/>
      <c r="BA206" s="492">
        <f t="shared" si="120"/>
        <v>0</v>
      </c>
      <c r="BB206" s="492">
        <f t="shared" si="121"/>
        <v>2</v>
      </c>
      <c r="BC206" s="492" t="str">
        <f t="shared" si="115"/>
        <v/>
      </c>
      <c r="BD206" s="492" t="str">
        <f t="shared" si="116"/>
        <v xml:space="preserve"> </v>
      </c>
      <c r="BE206" s="484"/>
      <c r="BF206" s="492">
        <f>ROUND(AN206*'O3'!BE206,2)</f>
        <v>0</v>
      </c>
      <c r="BG206" s="492">
        <f>ROUND(AT206*'O3'!BE206,2)</f>
        <v>0</v>
      </c>
      <c r="BH206" s="484">
        <f t="shared" si="117"/>
        <v>0</v>
      </c>
      <c r="BI206" s="484">
        <f>BM206-IF('O3'!BS206&lt;&gt;0,IF('O3'!BS206="C",BA206,0),ROUND(BA206*$BM$11,2))</f>
        <v>0</v>
      </c>
      <c r="BJ206" s="484">
        <f>BN206-IF('O3'!BS206="CF",BA206,0)</f>
        <v>0</v>
      </c>
      <c r="BK206" s="484">
        <f>BO206-IF('O3'!BS206="F",BA206,0)</f>
        <v>0</v>
      </c>
      <c r="BL206" s="484">
        <f t="shared" si="122"/>
        <v>0</v>
      </c>
      <c r="BM206" s="484">
        <f>IF('O3'!BS206&lt;&gt;0,IF('O3'!BS206="C",BG206,0),ROUND(BG206*$BM$11,2))</f>
        <v>0</v>
      </c>
      <c r="BN206" s="484">
        <f>IF('O3'!BS206="CF",BG206,0)</f>
        <v>0</v>
      </c>
      <c r="BO206" s="484">
        <f>IF('O3'!BS206="F",BG206,0)</f>
        <v>0</v>
      </c>
      <c r="BP206" s="572">
        <v>195</v>
      </c>
      <c r="BQ206" s="573"/>
      <c r="BR206" s="560">
        <v>0</v>
      </c>
      <c r="BS206" s="561">
        <f t="shared" si="118"/>
        <v>0</v>
      </c>
      <c r="BT206" s="561">
        <f t="shared" si="168"/>
        <v>0</v>
      </c>
      <c r="BU206" s="561">
        <f t="shared" si="168"/>
        <v>0</v>
      </c>
      <c r="BV206" s="561">
        <f t="shared" si="168"/>
        <v>0</v>
      </c>
      <c r="BW206" s="561">
        <f t="shared" si="168"/>
        <v>0</v>
      </c>
      <c r="BX206" s="561">
        <f t="shared" si="168"/>
        <v>0</v>
      </c>
      <c r="BY206" s="561">
        <f t="shared" si="168"/>
        <v>0</v>
      </c>
      <c r="BZ206" s="561">
        <f t="shared" si="168"/>
        <v>0</v>
      </c>
      <c r="CA206" s="561">
        <f t="shared" si="168"/>
        <v>0</v>
      </c>
      <c r="CB206" s="561">
        <f t="shared" si="168"/>
        <v>0</v>
      </c>
      <c r="CC206" s="561">
        <f t="shared" si="168"/>
        <v>0</v>
      </c>
      <c r="CD206" s="561">
        <f t="shared" si="168"/>
        <v>0</v>
      </c>
      <c r="CE206" s="561">
        <f t="shared" si="168"/>
        <v>0</v>
      </c>
      <c r="CF206" s="561">
        <f t="shared" si="168"/>
        <v>0</v>
      </c>
      <c r="CG206" s="561">
        <f t="shared" si="168"/>
        <v>0</v>
      </c>
      <c r="CH206" s="561">
        <f t="shared" si="168"/>
        <v>0</v>
      </c>
      <c r="CI206" s="561">
        <f t="shared" si="168"/>
        <v>0</v>
      </c>
      <c r="CJ206" s="561">
        <f t="shared" si="168"/>
        <v>0</v>
      </c>
      <c r="CK206" s="561">
        <f t="shared" si="168"/>
        <v>0</v>
      </c>
      <c r="CL206" s="561">
        <f t="shared" si="168"/>
        <v>0</v>
      </c>
      <c r="CM206" s="561">
        <f t="shared" si="168"/>
        <v>0</v>
      </c>
      <c r="CN206" s="561">
        <f t="shared" si="168"/>
        <v>0</v>
      </c>
      <c r="CO206" s="561">
        <f t="shared" si="168"/>
        <v>0</v>
      </c>
      <c r="CP206" s="561">
        <f t="shared" si="168"/>
        <v>0</v>
      </c>
      <c r="CQ206" s="561">
        <f t="shared" si="168"/>
        <v>0</v>
      </c>
      <c r="CR206" s="561">
        <f t="shared" si="168"/>
        <v>0</v>
      </c>
      <c r="CS206" s="561">
        <f t="shared" si="168"/>
        <v>0</v>
      </c>
      <c r="CT206" s="561">
        <f t="shared" si="168"/>
        <v>0</v>
      </c>
      <c r="CU206" s="561">
        <f t="shared" si="168"/>
        <v>0</v>
      </c>
      <c r="CV206" s="561">
        <f t="shared" si="168"/>
        <v>0</v>
      </c>
      <c r="CW206" s="561">
        <f t="shared" si="168"/>
        <v>0</v>
      </c>
      <c r="CX206" s="561">
        <f t="shared" si="168"/>
        <v>0</v>
      </c>
      <c r="CY206" s="561">
        <f t="shared" si="168"/>
        <v>0</v>
      </c>
      <c r="CZ206" s="561">
        <f t="shared" si="168"/>
        <v>0</v>
      </c>
      <c r="DA206" s="561">
        <f t="shared" si="168"/>
        <v>0</v>
      </c>
      <c r="DC206" s="562">
        <f t="shared" si="124"/>
        <v>0</v>
      </c>
      <c r="DD206" s="562">
        <f t="shared" si="151"/>
        <v>0</v>
      </c>
      <c r="DE206" s="562">
        <f t="shared" si="152"/>
        <v>0</v>
      </c>
      <c r="DF206" s="562">
        <f t="shared" si="153"/>
        <v>0</v>
      </c>
      <c r="DG206" s="562">
        <f t="shared" si="154"/>
        <v>0</v>
      </c>
      <c r="DH206" s="562">
        <f t="shared" si="155"/>
        <v>0</v>
      </c>
      <c r="DI206" s="562">
        <f t="shared" si="156"/>
        <v>0</v>
      </c>
      <c r="DJ206" s="562">
        <f t="shared" si="157"/>
        <v>0</v>
      </c>
      <c r="DK206" s="562">
        <f t="shared" si="158"/>
        <v>0</v>
      </c>
      <c r="DL206" s="562">
        <f t="shared" si="159"/>
        <v>0</v>
      </c>
      <c r="DM206" s="562">
        <f t="shared" si="160"/>
        <v>0</v>
      </c>
      <c r="DN206" s="562">
        <f t="shared" si="126"/>
        <v>0</v>
      </c>
      <c r="DO206" s="562">
        <f t="shared" si="127"/>
        <v>0</v>
      </c>
      <c r="DP206" s="562">
        <f t="shared" si="128"/>
        <v>0</v>
      </c>
      <c r="DQ206" s="562">
        <f t="shared" si="129"/>
        <v>0</v>
      </c>
      <c r="DR206" s="562">
        <f t="shared" si="130"/>
        <v>0</v>
      </c>
      <c r="DS206" s="562">
        <f t="shared" si="131"/>
        <v>0</v>
      </c>
      <c r="DT206" s="562">
        <f t="shared" si="132"/>
        <v>0</v>
      </c>
      <c r="DU206" s="562">
        <f t="shared" si="133"/>
        <v>0</v>
      </c>
      <c r="DV206" s="562">
        <f t="shared" si="134"/>
        <v>0</v>
      </c>
      <c r="DW206" s="562">
        <f t="shared" si="135"/>
        <v>0</v>
      </c>
      <c r="DX206" s="562">
        <f t="shared" si="136"/>
        <v>0</v>
      </c>
      <c r="DY206" s="562">
        <f t="shared" si="137"/>
        <v>0</v>
      </c>
      <c r="DZ206" s="562">
        <f t="shared" si="138"/>
        <v>0</v>
      </c>
      <c r="EA206" s="562">
        <f t="shared" si="139"/>
        <v>0</v>
      </c>
      <c r="EB206" s="562">
        <f t="shared" si="140"/>
        <v>0</v>
      </c>
      <c r="EC206" s="562">
        <f t="shared" si="141"/>
        <v>0</v>
      </c>
      <c r="ED206" s="562">
        <f t="shared" si="142"/>
        <v>0</v>
      </c>
      <c r="EE206" s="562">
        <f t="shared" si="143"/>
        <v>0</v>
      </c>
      <c r="EF206" s="562">
        <f t="shared" si="144"/>
        <v>0</v>
      </c>
      <c r="EG206" s="562">
        <f t="shared" si="145"/>
        <v>0</v>
      </c>
      <c r="EH206" s="562">
        <f t="shared" si="146"/>
        <v>0</v>
      </c>
      <c r="EI206" s="562">
        <f t="shared" si="147"/>
        <v>0</v>
      </c>
      <c r="EJ206" s="562">
        <f t="shared" si="148"/>
        <v>0</v>
      </c>
      <c r="EK206" s="562">
        <f t="shared" si="149"/>
        <v>0</v>
      </c>
      <c r="EL206" s="562">
        <f t="shared" si="150"/>
        <v>0</v>
      </c>
    </row>
    <row r="207" spans="2:142" ht="9.9499999999999993" customHeight="1">
      <c r="B207" s="750">
        <f>'O3'!B207</f>
        <v>0</v>
      </c>
      <c r="C207" s="751"/>
      <c r="D207" s="751"/>
      <c r="E207" s="751"/>
      <c r="F207" s="751"/>
      <c r="G207" s="872">
        <f>'O3'!G207</f>
        <v>0</v>
      </c>
      <c r="H207" s="872"/>
      <c r="I207" s="872"/>
      <c r="J207" s="872"/>
      <c r="K207" s="872"/>
      <c r="L207" s="872"/>
      <c r="M207" s="872"/>
      <c r="N207" s="872"/>
      <c r="O207" s="872"/>
      <c r="P207" s="872"/>
      <c r="Q207" s="872"/>
      <c r="R207" s="872"/>
      <c r="S207" s="872"/>
      <c r="T207" s="872"/>
      <c r="U207" s="872"/>
      <c r="V207" s="872"/>
      <c r="W207" s="872"/>
      <c r="X207" s="872"/>
      <c r="Y207" s="872"/>
      <c r="Z207" s="872"/>
      <c r="AA207" s="872"/>
      <c r="AB207" s="872"/>
      <c r="AC207" s="755">
        <f>'O3'!AC207</f>
        <v>0</v>
      </c>
      <c r="AD207" s="755"/>
      <c r="AE207" s="755"/>
      <c r="AF207" s="755"/>
      <c r="AG207" s="755"/>
      <c r="AH207" s="895">
        <f>'O3'!AZ207</f>
        <v>0</v>
      </c>
      <c r="AI207" s="895"/>
      <c r="AJ207" s="895"/>
      <c r="AK207" s="895"/>
      <c r="AL207" s="895"/>
      <c r="AM207" s="895"/>
      <c r="AN207" s="782">
        <f t="shared" ref="AN207:AN270" si="169">AT207-HLOOKUP($AC$5-1,$DB$12:$EL$318,BP207)</f>
        <v>0</v>
      </c>
      <c r="AO207" s="782"/>
      <c r="AP207" s="782"/>
      <c r="AQ207" s="782"/>
      <c r="AR207" s="782"/>
      <c r="AS207" s="782"/>
      <c r="AT207" s="782">
        <f t="shared" ref="AT207:AT270" si="170">HLOOKUP($AC$5,$DC$12:$EL$318,BP207)</f>
        <v>0</v>
      </c>
      <c r="AU207" s="782"/>
      <c r="AV207" s="782"/>
      <c r="AW207" s="782"/>
      <c r="AX207" s="782"/>
      <c r="AY207" s="881"/>
      <c r="AZ207" s="13"/>
      <c r="BA207" s="492">
        <f t="shared" si="120"/>
        <v>0</v>
      </c>
      <c r="BB207" s="492">
        <f t="shared" si="121"/>
        <v>2</v>
      </c>
      <c r="BC207" s="492" t="str">
        <f t="shared" ref="BC207:BC270" si="171">IF(BC208=1,1,IF(B207&lt;&gt;0,1,IF(G207&lt;&gt;0,1,IF(AC207&lt;&gt;0,1,IF(AH207&lt;&gt;0,1,"")))))</f>
        <v/>
      </c>
      <c r="BD207" s="492" t="str">
        <f t="shared" ref="BD207:BD270" si="172">IF(BB207=0," ",IF(BB207&lt;&gt;BB206,BB207," "))</f>
        <v xml:space="preserve"> </v>
      </c>
      <c r="BE207" s="484"/>
      <c r="BF207" s="492">
        <f>ROUND(AN207*'O3'!BE207,2)</f>
        <v>0</v>
      </c>
      <c r="BG207" s="492">
        <f>ROUND(AT207*'O3'!BE207,2)</f>
        <v>0</v>
      </c>
      <c r="BH207" s="484">
        <f t="shared" ref="BH207:BH270" si="173">BG207-BA207-BI207-BJ207-BK207</f>
        <v>0</v>
      </c>
      <c r="BI207" s="484">
        <f>BM207-IF('O3'!BS207&lt;&gt;0,IF('O3'!BS207="C",BA207,0),ROUND(BA207*$BM$11,2))</f>
        <v>0</v>
      </c>
      <c r="BJ207" s="484">
        <f>BN207-IF('O3'!BS207="CF",BA207,0)</f>
        <v>0</v>
      </c>
      <c r="BK207" s="484">
        <f>BO207-IF('O3'!BS207="F",BA207,0)</f>
        <v>0</v>
      </c>
      <c r="BL207" s="484">
        <f t="shared" si="122"/>
        <v>0</v>
      </c>
      <c r="BM207" s="484">
        <f>IF('O3'!BS207&lt;&gt;0,IF('O3'!BS207="C",BG207,0),ROUND(BG207*$BM$11,2))</f>
        <v>0</v>
      </c>
      <c r="BN207" s="484">
        <f>IF('O3'!BS207="CF",BG207,0)</f>
        <v>0</v>
      </c>
      <c r="BO207" s="484">
        <f>IF('O3'!BS207="F",BG207,0)</f>
        <v>0</v>
      </c>
      <c r="BP207" s="571">
        <v>196</v>
      </c>
      <c r="BQ207" s="573"/>
      <c r="BR207" s="560">
        <v>0</v>
      </c>
      <c r="BS207" s="561">
        <f t="shared" ref="BS207:BS270" si="174">BR207</f>
        <v>0</v>
      </c>
      <c r="BT207" s="561">
        <f t="shared" si="168"/>
        <v>0</v>
      </c>
      <c r="BU207" s="561">
        <f t="shared" si="168"/>
        <v>0</v>
      </c>
      <c r="BV207" s="561">
        <f t="shared" si="168"/>
        <v>0</v>
      </c>
      <c r="BW207" s="561">
        <f t="shared" si="168"/>
        <v>0</v>
      </c>
      <c r="BX207" s="561">
        <f t="shared" si="168"/>
        <v>0</v>
      </c>
      <c r="BY207" s="561">
        <f t="shared" si="168"/>
        <v>0</v>
      </c>
      <c r="BZ207" s="561">
        <f t="shared" si="168"/>
        <v>0</v>
      </c>
      <c r="CA207" s="561">
        <f t="shared" si="168"/>
        <v>0</v>
      </c>
      <c r="CB207" s="561">
        <f t="shared" si="168"/>
        <v>0</v>
      </c>
      <c r="CC207" s="561">
        <f t="shared" si="168"/>
        <v>0</v>
      </c>
      <c r="CD207" s="561">
        <f t="shared" si="168"/>
        <v>0</v>
      </c>
      <c r="CE207" s="561">
        <f t="shared" si="168"/>
        <v>0</v>
      </c>
      <c r="CF207" s="561">
        <f t="shared" si="168"/>
        <v>0</v>
      </c>
      <c r="CG207" s="561">
        <f t="shared" si="168"/>
        <v>0</v>
      </c>
      <c r="CH207" s="561">
        <f t="shared" si="168"/>
        <v>0</v>
      </c>
      <c r="CI207" s="561">
        <f t="shared" si="168"/>
        <v>0</v>
      </c>
      <c r="CJ207" s="561">
        <f t="shared" si="168"/>
        <v>0</v>
      </c>
      <c r="CK207" s="561">
        <f t="shared" si="168"/>
        <v>0</v>
      </c>
      <c r="CL207" s="561">
        <f t="shared" si="168"/>
        <v>0</v>
      </c>
      <c r="CM207" s="561">
        <f t="shared" si="168"/>
        <v>0</v>
      </c>
      <c r="CN207" s="561">
        <f t="shared" si="168"/>
        <v>0</v>
      </c>
      <c r="CO207" s="561">
        <f t="shared" si="168"/>
        <v>0</v>
      </c>
      <c r="CP207" s="561">
        <f t="shared" si="168"/>
        <v>0</v>
      </c>
      <c r="CQ207" s="561">
        <f t="shared" si="168"/>
        <v>0</v>
      </c>
      <c r="CR207" s="561">
        <f t="shared" si="168"/>
        <v>0</v>
      </c>
      <c r="CS207" s="561">
        <f t="shared" si="168"/>
        <v>0</v>
      </c>
      <c r="CT207" s="561">
        <f t="shared" si="168"/>
        <v>0</v>
      </c>
      <c r="CU207" s="561">
        <f t="shared" si="168"/>
        <v>0</v>
      </c>
      <c r="CV207" s="561">
        <f t="shared" si="168"/>
        <v>0</v>
      </c>
      <c r="CW207" s="561">
        <f t="shared" si="168"/>
        <v>0</v>
      </c>
      <c r="CX207" s="561">
        <f t="shared" si="168"/>
        <v>0</v>
      </c>
      <c r="CY207" s="561">
        <f t="shared" si="168"/>
        <v>0</v>
      </c>
      <c r="CZ207" s="561">
        <f t="shared" si="168"/>
        <v>0</v>
      </c>
      <c r="DA207" s="561">
        <f t="shared" si="168"/>
        <v>0</v>
      </c>
      <c r="DC207" s="562">
        <f t="shared" si="124"/>
        <v>0</v>
      </c>
      <c r="DD207" s="562">
        <f t="shared" si="151"/>
        <v>0</v>
      </c>
      <c r="DE207" s="562">
        <f t="shared" si="152"/>
        <v>0</v>
      </c>
      <c r="DF207" s="562">
        <f t="shared" si="153"/>
        <v>0</v>
      </c>
      <c r="DG207" s="562">
        <f t="shared" si="154"/>
        <v>0</v>
      </c>
      <c r="DH207" s="562">
        <f t="shared" si="155"/>
        <v>0</v>
      </c>
      <c r="DI207" s="562">
        <f t="shared" si="156"/>
        <v>0</v>
      </c>
      <c r="DJ207" s="562">
        <f t="shared" si="157"/>
        <v>0</v>
      </c>
      <c r="DK207" s="562">
        <f t="shared" si="158"/>
        <v>0</v>
      </c>
      <c r="DL207" s="562">
        <f t="shared" si="159"/>
        <v>0</v>
      </c>
      <c r="DM207" s="562">
        <f t="shared" si="160"/>
        <v>0</v>
      </c>
      <c r="DN207" s="562">
        <f t="shared" si="126"/>
        <v>0</v>
      </c>
      <c r="DO207" s="562">
        <f t="shared" si="127"/>
        <v>0</v>
      </c>
      <c r="DP207" s="562">
        <f t="shared" si="128"/>
        <v>0</v>
      </c>
      <c r="DQ207" s="562">
        <f t="shared" si="129"/>
        <v>0</v>
      </c>
      <c r="DR207" s="562">
        <f t="shared" si="130"/>
        <v>0</v>
      </c>
      <c r="DS207" s="562">
        <f t="shared" si="131"/>
        <v>0</v>
      </c>
      <c r="DT207" s="562">
        <f t="shared" si="132"/>
        <v>0</v>
      </c>
      <c r="DU207" s="562">
        <f t="shared" si="133"/>
        <v>0</v>
      </c>
      <c r="DV207" s="562">
        <f t="shared" si="134"/>
        <v>0</v>
      </c>
      <c r="DW207" s="562">
        <f t="shared" si="135"/>
        <v>0</v>
      </c>
      <c r="DX207" s="562">
        <f t="shared" si="136"/>
        <v>0</v>
      </c>
      <c r="DY207" s="562">
        <f t="shared" si="137"/>
        <v>0</v>
      </c>
      <c r="DZ207" s="562">
        <f t="shared" si="138"/>
        <v>0</v>
      </c>
      <c r="EA207" s="562">
        <f t="shared" si="139"/>
        <v>0</v>
      </c>
      <c r="EB207" s="562">
        <f t="shared" si="140"/>
        <v>0</v>
      </c>
      <c r="EC207" s="562">
        <f t="shared" si="141"/>
        <v>0</v>
      </c>
      <c r="ED207" s="562">
        <f t="shared" si="142"/>
        <v>0</v>
      </c>
      <c r="EE207" s="562">
        <f t="shared" si="143"/>
        <v>0</v>
      </c>
      <c r="EF207" s="562">
        <f t="shared" si="144"/>
        <v>0</v>
      </c>
      <c r="EG207" s="562">
        <f t="shared" si="145"/>
        <v>0</v>
      </c>
      <c r="EH207" s="562">
        <f t="shared" si="146"/>
        <v>0</v>
      </c>
      <c r="EI207" s="562">
        <f t="shared" si="147"/>
        <v>0</v>
      </c>
      <c r="EJ207" s="562">
        <f t="shared" si="148"/>
        <v>0</v>
      </c>
      <c r="EK207" s="562">
        <f t="shared" si="149"/>
        <v>0</v>
      </c>
      <c r="EL207" s="562">
        <f t="shared" si="150"/>
        <v>0</v>
      </c>
    </row>
    <row r="208" spans="2:142" ht="9.9499999999999993" customHeight="1">
      <c r="B208" s="750">
        <f>'O3'!B208</f>
        <v>0</v>
      </c>
      <c r="C208" s="751"/>
      <c r="D208" s="751"/>
      <c r="E208" s="751"/>
      <c r="F208" s="751"/>
      <c r="G208" s="872">
        <f>'O3'!G208</f>
        <v>0</v>
      </c>
      <c r="H208" s="872"/>
      <c r="I208" s="872"/>
      <c r="J208" s="872"/>
      <c r="K208" s="872"/>
      <c r="L208" s="872"/>
      <c r="M208" s="872"/>
      <c r="N208" s="872"/>
      <c r="O208" s="872"/>
      <c r="P208" s="872"/>
      <c r="Q208" s="872"/>
      <c r="R208" s="872"/>
      <c r="S208" s="872"/>
      <c r="T208" s="872"/>
      <c r="U208" s="872"/>
      <c r="V208" s="872"/>
      <c r="W208" s="872"/>
      <c r="X208" s="872"/>
      <c r="Y208" s="872"/>
      <c r="Z208" s="872"/>
      <c r="AA208" s="872"/>
      <c r="AB208" s="872"/>
      <c r="AC208" s="755">
        <f>'O3'!AC208</f>
        <v>0</v>
      </c>
      <c r="AD208" s="755"/>
      <c r="AE208" s="755"/>
      <c r="AF208" s="755"/>
      <c r="AG208" s="755"/>
      <c r="AH208" s="895">
        <f>'O3'!AZ208</f>
        <v>0</v>
      </c>
      <c r="AI208" s="895"/>
      <c r="AJ208" s="895"/>
      <c r="AK208" s="895"/>
      <c r="AL208" s="895"/>
      <c r="AM208" s="895"/>
      <c r="AN208" s="782">
        <f t="shared" si="169"/>
        <v>0</v>
      </c>
      <c r="AO208" s="782"/>
      <c r="AP208" s="782"/>
      <c r="AQ208" s="782"/>
      <c r="AR208" s="782"/>
      <c r="AS208" s="782"/>
      <c r="AT208" s="782">
        <f t="shared" si="170"/>
        <v>0</v>
      </c>
      <c r="AU208" s="782"/>
      <c r="AV208" s="782"/>
      <c r="AW208" s="782"/>
      <c r="AX208" s="782"/>
      <c r="AY208" s="881"/>
      <c r="AZ208" s="13"/>
      <c r="BA208" s="492">
        <f t="shared" ref="BA208:BA271" si="175">BG208-BF208</f>
        <v>0</v>
      </c>
      <c r="BB208" s="492">
        <f t="shared" ref="BB208:BB271" si="176">IF(B208=0,BB207,IF(ISNONTEXT(B208)=TRUE,INT(B208),INT(LEFT(B208,FIND(".",B208)-1))))</f>
        <v>2</v>
      </c>
      <c r="BC208" s="492" t="str">
        <f t="shared" si="171"/>
        <v/>
      </c>
      <c r="BD208" s="492" t="str">
        <f t="shared" si="172"/>
        <v xml:space="preserve"> </v>
      </c>
      <c r="BE208" s="484"/>
      <c r="BF208" s="492">
        <f>ROUND(AN208*'O3'!BE208,2)</f>
        <v>0</v>
      </c>
      <c r="BG208" s="492">
        <f>ROUND(AT208*'O3'!BE208,2)</f>
        <v>0</v>
      </c>
      <c r="BH208" s="484">
        <f t="shared" si="173"/>
        <v>0</v>
      </c>
      <c r="BI208" s="484">
        <f>BM208-IF('O3'!BS208&lt;&gt;0,IF('O3'!BS208="C",BA208,0),ROUND(BA208*$BM$11,2))</f>
        <v>0</v>
      </c>
      <c r="BJ208" s="484">
        <f>BN208-IF('O3'!BS208="CF",BA208,0)</f>
        <v>0</v>
      </c>
      <c r="BK208" s="484">
        <f>BO208-IF('O3'!BS208="F",BA208,0)</f>
        <v>0</v>
      </c>
      <c r="BL208" s="484">
        <f t="shared" ref="BL208:BL271" si="177">BG208-BM208-BN208-BO208</f>
        <v>0</v>
      </c>
      <c r="BM208" s="484">
        <f>IF('O3'!BS208&lt;&gt;0,IF('O3'!BS208="C",BG208,0),ROUND(BG208*$BM$11,2))</f>
        <v>0</v>
      </c>
      <c r="BN208" s="484">
        <f>IF('O3'!BS208="CF",BG208,0)</f>
        <v>0</v>
      </c>
      <c r="BO208" s="484">
        <f>IF('O3'!BS208="F",BG208,0)</f>
        <v>0</v>
      </c>
      <c r="BP208" s="572">
        <v>197</v>
      </c>
      <c r="BQ208" s="573"/>
      <c r="BR208" s="560">
        <v>0</v>
      </c>
      <c r="BS208" s="561">
        <f t="shared" si="174"/>
        <v>0</v>
      </c>
      <c r="BT208" s="561">
        <f t="shared" ref="BT208:CH208" si="178">BS208</f>
        <v>0</v>
      </c>
      <c r="BU208" s="561">
        <f t="shared" si="178"/>
        <v>0</v>
      </c>
      <c r="BV208" s="561">
        <f t="shared" si="178"/>
        <v>0</v>
      </c>
      <c r="BW208" s="561">
        <f t="shared" si="178"/>
        <v>0</v>
      </c>
      <c r="BX208" s="561">
        <f t="shared" si="178"/>
        <v>0</v>
      </c>
      <c r="BY208" s="561">
        <f t="shared" si="178"/>
        <v>0</v>
      </c>
      <c r="BZ208" s="561">
        <f t="shared" si="178"/>
        <v>0</v>
      </c>
      <c r="CA208" s="561">
        <f t="shared" si="178"/>
        <v>0</v>
      </c>
      <c r="CB208" s="561">
        <f t="shared" si="178"/>
        <v>0</v>
      </c>
      <c r="CC208" s="561">
        <f t="shared" si="178"/>
        <v>0</v>
      </c>
      <c r="CD208" s="561">
        <f t="shared" si="178"/>
        <v>0</v>
      </c>
      <c r="CE208" s="561">
        <f t="shared" si="178"/>
        <v>0</v>
      </c>
      <c r="CF208" s="561">
        <f t="shared" si="178"/>
        <v>0</v>
      </c>
      <c r="CG208" s="561">
        <f t="shared" si="178"/>
        <v>0</v>
      </c>
      <c r="CH208" s="561">
        <f t="shared" si="178"/>
        <v>0</v>
      </c>
      <c r="CI208" s="561">
        <f t="shared" si="168"/>
        <v>0</v>
      </c>
      <c r="CJ208" s="561">
        <f t="shared" si="168"/>
        <v>0</v>
      </c>
      <c r="CK208" s="561">
        <f t="shared" si="168"/>
        <v>0</v>
      </c>
      <c r="CL208" s="561">
        <f t="shared" si="168"/>
        <v>0</v>
      </c>
      <c r="CM208" s="561">
        <f t="shared" si="168"/>
        <v>0</v>
      </c>
      <c r="CN208" s="561">
        <f t="shared" si="168"/>
        <v>0</v>
      </c>
      <c r="CO208" s="561">
        <f t="shared" si="168"/>
        <v>0</v>
      </c>
      <c r="CP208" s="561">
        <f t="shared" si="168"/>
        <v>0</v>
      </c>
      <c r="CQ208" s="561">
        <f t="shared" si="168"/>
        <v>0</v>
      </c>
      <c r="CR208" s="561">
        <f t="shared" si="168"/>
        <v>0</v>
      </c>
      <c r="CS208" s="561">
        <f t="shared" si="168"/>
        <v>0</v>
      </c>
      <c r="CT208" s="561">
        <f t="shared" si="168"/>
        <v>0</v>
      </c>
      <c r="CU208" s="561">
        <f t="shared" si="168"/>
        <v>0</v>
      </c>
      <c r="CV208" s="561">
        <f t="shared" si="168"/>
        <v>0</v>
      </c>
      <c r="CW208" s="561">
        <f t="shared" si="168"/>
        <v>0</v>
      </c>
      <c r="CX208" s="561">
        <f t="shared" si="168"/>
        <v>0</v>
      </c>
      <c r="CY208" s="561">
        <f t="shared" si="168"/>
        <v>0</v>
      </c>
      <c r="CZ208" s="561">
        <f t="shared" si="168"/>
        <v>0</v>
      </c>
      <c r="DA208" s="561">
        <f t="shared" si="168"/>
        <v>0</v>
      </c>
      <c r="DC208" s="562">
        <f t="shared" ref="DC208:DC271" si="179">BR208</f>
        <v>0</v>
      </c>
      <c r="DD208" s="562">
        <f t="shared" si="151"/>
        <v>0</v>
      </c>
      <c r="DE208" s="562">
        <f t="shared" si="152"/>
        <v>0</v>
      </c>
      <c r="DF208" s="562">
        <f t="shared" si="153"/>
        <v>0</v>
      </c>
      <c r="DG208" s="562">
        <f t="shared" si="154"/>
        <v>0</v>
      </c>
      <c r="DH208" s="562">
        <f t="shared" si="155"/>
        <v>0</v>
      </c>
      <c r="DI208" s="562">
        <f t="shared" si="156"/>
        <v>0</v>
      </c>
      <c r="DJ208" s="562">
        <f t="shared" si="157"/>
        <v>0</v>
      </c>
      <c r="DK208" s="562">
        <f t="shared" si="158"/>
        <v>0</v>
      </c>
      <c r="DL208" s="562">
        <f t="shared" si="159"/>
        <v>0</v>
      </c>
      <c r="DM208" s="562">
        <f t="shared" si="160"/>
        <v>0</v>
      </c>
      <c r="DN208" s="562">
        <f t="shared" si="126"/>
        <v>0</v>
      </c>
      <c r="DO208" s="562">
        <f t="shared" si="127"/>
        <v>0</v>
      </c>
      <c r="DP208" s="562">
        <f t="shared" si="128"/>
        <v>0</v>
      </c>
      <c r="DQ208" s="562">
        <f t="shared" si="129"/>
        <v>0</v>
      </c>
      <c r="DR208" s="562">
        <f t="shared" si="130"/>
        <v>0</v>
      </c>
      <c r="DS208" s="562">
        <f t="shared" si="131"/>
        <v>0</v>
      </c>
      <c r="DT208" s="562">
        <f t="shared" si="132"/>
        <v>0</v>
      </c>
      <c r="DU208" s="562">
        <f t="shared" si="133"/>
        <v>0</v>
      </c>
      <c r="DV208" s="562">
        <f t="shared" si="134"/>
        <v>0</v>
      </c>
      <c r="DW208" s="562">
        <f t="shared" si="135"/>
        <v>0</v>
      </c>
      <c r="DX208" s="562">
        <f t="shared" si="136"/>
        <v>0</v>
      </c>
      <c r="DY208" s="562">
        <f t="shared" si="137"/>
        <v>0</v>
      </c>
      <c r="DZ208" s="562">
        <f t="shared" si="138"/>
        <v>0</v>
      </c>
      <c r="EA208" s="562">
        <f t="shared" si="139"/>
        <v>0</v>
      </c>
      <c r="EB208" s="562">
        <f t="shared" si="140"/>
        <v>0</v>
      </c>
      <c r="EC208" s="562">
        <f t="shared" si="141"/>
        <v>0</v>
      </c>
      <c r="ED208" s="562">
        <f t="shared" si="142"/>
        <v>0</v>
      </c>
      <c r="EE208" s="562">
        <f t="shared" si="143"/>
        <v>0</v>
      </c>
      <c r="EF208" s="562">
        <f t="shared" si="144"/>
        <v>0</v>
      </c>
      <c r="EG208" s="562">
        <f t="shared" si="145"/>
        <v>0</v>
      </c>
      <c r="EH208" s="562">
        <f t="shared" si="146"/>
        <v>0</v>
      </c>
      <c r="EI208" s="562">
        <f t="shared" si="147"/>
        <v>0</v>
      </c>
      <c r="EJ208" s="562">
        <f t="shared" si="148"/>
        <v>0</v>
      </c>
      <c r="EK208" s="562">
        <f t="shared" si="149"/>
        <v>0</v>
      </c>
      <c r="EL208" s="562">
        <f t="shared" si="150"/>
        <v>0</v>
      </c>
    </row>
    <row r="209" spans="2:142" ht="9.9499999999999993" customHeight="1">
      <c r="B209" s="750">
        <f>'O3'!B209</f>
        <v>0</v>
      </c>
      <c r="C209" s="751"/>
      <c r="D209" s="751"/>
      <c r="E209" s="751"/>
      <c r="F209" s="751"/>
      <c r="G209" s="872">
        <f>'O3'!G209</f>
        <v>0</v>
      </c>
      <c r="H209" s="872"/>
      <c r="I209" s="872"/>
      <c r="J209" s="872"/>
      <c r="K209" s="872"/>
      <c r="L209" s="872"/>
      <c r="M209" s="872"/>
      <c r="N209" s="872"/>
      <c r="O209" s="872"/>
      <c r="P209" s="872"/>
      <c r="Q209" s="872"/>
      <c r="R209" s="872"/>
      <c r="S209" s="872"/>
      <c r="T209" s="872"/>
      <c r="U209" s="872"/>
      <c r="V209" s="872"/>
      <c r="W209" s="872"/>
      <c r="X209" s="872"/>
      <c r="Y209" s="872"/>
      <c r="Z209" s="872"/>
      <c r="AA209" s="872"/>
      <c r="AB209" s="872"/>
      <c r="AC209" s="755">
        <f>'O3'!AC209</f>
        <v>0</v>
      </c>
      <c r="AD209" s="755"/>
      <c r="AE209" s="755"/>
      <c r="AF209" s="755"/>
      <c r="AG209" s="755"/>
      <c r="AH209" s="895">
        <f>'O3'!AZ209</f>
        <v>0</v>
      </c>
      <c r="AI209" s="895"/>
      <c r="AJ209" s="895"/>
      <c r="AK209" s="895"/>
      <c r="AL209" s="895"/>
      <c r="AM209" s="895"/>
      <c r="AN209" s="782">
        <f t="shared" si="169"/>
        <v>0</v>
      </c>
      <c r="AO209" s="782"/>
      <c r="AP209" s="782"/>
      <c r="AQ209" s="782"/>
      <c r="AR209" s="782"/>
      <c r="AS209" s="782"/>
      <c r="AT209" s="782">
        <f t="shared" si="170"/>
        <v>0</v>
      </c>
      <c r="AU209" s="782"/>
      <c r="AV209" s="782"/>
      <c r="AW209" s="782"/>
      <c r="AX209" s="782"/>
      <c r="AY209" s="881"/>
      <c r="AZ209" s="13"/>
      <c r="BA209" s="492">
        <f t="shared" si="175"/>
        <v>0</v>
      </c>
      <c r="BB209" s="492">
        <f t="shared" si="176"/>
        <v>2</v>
      </c>
      <c r="BC209" s="492" t="str">
        <f t="shared" si="171"/>
        <v/>
      </c>
      <c r="BD209" s="492" t="str">
        <f t="shared" si="172"/>
        <v xml:space="preserve"> </v>
      </c>
      <c r="BE209" s="484"/>
      <c r="BF209" s="492">
        <f>ROUND(AN209*'O3'!BE209,2)</f>
        <v>0</v>
      </c>
      <c r="BG209" s="492">
        <f>ROUND(AT209*'O3'!BE209,2)</f>
        <v>0</v>
      </c>
      <c r="BH209" s="484">
        <f t="shared" si="173"/>
        <v>0</v>
      </c>
      <c r="BI209" s="484">
        <f>BM209-IF('O3'!BS209&lt;&gt;0,IF('O3'!BS209="C",BA209,0),ROUND(BA209*$BM$11,2))</f>
        <v>0</v>
      </c>
      <c r="BJ209" s="484">
        <f>BN209-IF('O3'!BS209="CF",BA209,0)</f>
        <v>0</v>
      </c>
      <c r="BK209" s="484">
        <f>BO209-IF('O3'!BS209="F",BA209,0)</f>
        <v>0</v>
      </c>
      <c r="BL209" s="484">
        <f t="shared" si="177"/>
        <v>0</v>
      </c>
      <c r="BM209" s="484">
        <f>IF('O3'!BS209&lt;&gt;0,IF('O3'!BS209="C",BG209,0),ROUND(BG209*$BM$11,2))</f>
        <v>0</v>
      </c>
      <c r="BN209" s="484">
        <f>IF('O3'!BS209="CF",BG209,0)</f>
        <v>0</v>
      </c>
      <c r="BO209" s="484">
        <f>IF('O3'!BS209="F",BG209,0)</f>
        <v>0</v>
      </c>
      <c r="BP209" s="571">
        <v>198</v>
      </c>
      <c r="BQ209" s="573"/>
      <c r="BR209" s="560">
        <v>0</v>
      </c>
      <c r="BS209" s="561">
        <f t="shared" si="174"/>
        <v>0</v>
      </c>
      <c r="BT209" s="561">
        <f t="shared" si="168"/>
        <v>0</v>
      </c>
      <c r="BU209" s="561">
        <f t="shared" si="168"/>
        <v>0</v>
      </c>
      <c r="BV209" s="561">
        <f t="shared" si="168"/>
        <v>0</v>
      </c>
      <c r="BW209" s="561">
        <f t="shared" si="168"/>
        <v>0</v>
      </c>
      <c r="BX209" s="561">
        <f t="shared" si="168"/>
        <v>0</v>
      </c>
      <c r="BY209" s="561">
        <f t="shared" si="168"/>
        <v>0</v>
      </c>
      <c r="BZ209" s="561">
        <f t="shared" si="168"/>
        <v>0</v>
      </c>
      <c r="CA209" s="561">
        <f t="shared" si="168"/>
        <v>0</v>
      </c>
      <c r="CB209" s="561">
        <f t="shared" si="168"/>
        <v>0</v>
      </c>
      <c r="CC209" s="561">
        <f t="shared" si="168"/>
        <v>0</v>
      </c>
      <c r="CD209" s="561">
        <f t="shared" si="168"/>
        <v>0</v>
      </c>
      <c r="CE209" s="561">
        <f t="shared" si="168"/>
        <v>0</v>
      </c>
      <c r="CF209" s="561">
        <f t="shared" si="168"/>
        <v>0</v>
      </c>
      <c r="CG209" s="561">
        <f t="shared" si="168"/>
        <v>0</v>
      </c>
      <c r="CH209" s="561">
        <f t="shared" si="168"/>
        <v>0</v>
      </c>
      <c r="CI209" s="561">
        <f t="shared" si="168"/>
        <v>0</v>
      </c>
      <c r="CJ209" s="561">
        <f t="shared" si="168"/>
        <v>0</v>
      </c>
      <c r="CK209" s="561">
        <f t="shared" si="168"/>
        <v>0</v>
      </c>
      <c r="CL209" s="561">
        <f t="shared" si="168"/>
        <v>0</v>
      </c>
      <c r="CM209" s="561">
        <f t="shared" si="168"/>
        <v>0</v>
      </c>
      <c r="CN209" s="561">
        <f t="shared" si="168"/>
        <v>0</v>
      </c>
      <c r="CO209" s="561">
        <f t="shared" si="168"/>
        <v>0</v>
      </c>
      <c r="CP209" s="561">
        <f t="shared" si="168"/>
        <v>0</v>
      </c>
      <c r="CQ209" s="561">
        <f t="shared" si="168"/>
        <v>0</v>
      </c>
      <c r="CR209" s="561">
        <f t="shared" si="168"/>
        <v>0</v>
      </c>
      <c r="CS209" s="561">
        <f t="shared" si="168"/>
        <v>0</v>
      </c>
      <c r="CT209" s="561">
        <f t="shared" si="168"/>
        <v>0</v>
      </c>
      <c r="CU209" s="561">
        <f t="shared" si="168"/>
        <v>0</v>
      </c>
      <c r="CV209" s="561">
        <f t="shared" si="168"/>
        <v>0</v>
      </c>
      <c r="CW209" s="561">
        <f t="shared" si="168"/>
        <v>0</v>
      </c>
      <c r="CX209" s="561">
        <f t="shared" si="168"/>
        <v>0</v>
      </c>
      <c r="CY209" s="561">
        <f t="shared" si="168"/>
        <v>0</v>
      </c>
      <c r="CZ209" s="561">
        <f t="shared" si="168"/>
        <v>0</v>
      </c>
      <c r="DA209" s="561">
        <f t="shared" si="168"/>
        <v>0</v>
      </c>
      <c r="DC209" s="562">
        <f t="shared" si="179"/>
        <v>0</v>
      </c>
      <c r="DD209" s="562">
        <f t="shared" si="151"/>
        <v>0</v>
      </c>
      <c r="DE209" s="562">
        <f t="shared" si="152"/>
        <v>0</v>
      </c>
      <c r="DF209" s="562">
        <f t="shared" si="153"/>
        <v>0</v>
      </c>
      <c r="DG209" s="562">
        <f t="shared" si="154"/>
        <v>0</v>
      </c>
      <c r="DH209" s="562">
        <f t="shared" si="155"/>
        <v>0</v>
      </c>
      <c r="DI209" s="562">
        <f t="shared" si="156"/>
        <v>0</v>
      </c>
      <c r="DJ209" s="562">
        <f t="shared" si="157"/>
        <v>0</v>
      </c>
      <c r="DK209" s="562">
        <f t="shared" si="158"/>
        <v>0</v>
      </c>
      <c r="DL209" s="562">
        <f t="shared" si="159"/>
        <v>0</v>
      </c>
      <c r="DM209" s="562">
        <f t="shared" si="160"/>
        <v>0</v>
      </c>
      <c r="DN209" s="562">
        <f t="shared" si="126"/>
        <v>0</v>
      </c>
      <c r="DO209" s="562">
        <f t="shared" si="127"/>
        <v>0</v>
      </c>
      <c r="DP209" s="562">
        <f t="shared" si="128"/>
        <v>0</v>
      </c>
      <c r="DQ209" s="562">
        <f t="shared" si="129"/>
        <v>0</v>
      </c>
      <c r="DR209" s="562">
        <f t="shared" si="130"/>
        <v>0</v>
      </c>
      <c r="DS209" s="562">
        <f t="shared" si="131"/>
        <v>0</v>
      </c>
      <c r="DT209" s="562">
        <f t="shared" si="132"/>
        <v>0</v>
      </c>
      <c r="DU209" s="562">
        <f t="shared" si="133"/>
        <v>0</v>
      </c>
      <c r="DV209" s="562">
        <f t="shared" si="134"/>
        <v>0</v>
      </c>
      <c r="DW209" s="562">
        <f t="shared" si="135"/>
        <v>0</v>
      </c>
      <c r="DX209" s="562">
        <f t="shared" si="136"/>
        <v>0</v>
      </c>
      <c r="DY209" s="562">
        <f t="shared" si="137"/>
        <v>0</v>
      </c>
      <c r="DZ209" s="562">
        <f t="shared" si="138"/>
        <v>0</v>
      </c>
      <c r="EA209" s="562">
        <f t="shared" si="139"/>
        <v>0</v>
      </c>
      <c r="EB209" s="562">
        <f t="shared" si="140"/>
        <v>0</v>
      </c>
      <c r="EC209" s="562">
        <f t="shared" si="141"/>
        <v>0</v>
      </c>
      <c r="ED209" s="562">
        <f t="shared" si="142"/>
        <v>0</v>
      </c>
      <c r="EE209" s="562">
        <f t="shared" si="143"/>
        <v>0</v>
      </c>
      <c r="EF209" s="562">
        <f t="shared" si="144"/>
        <v>0</v>
      </c>
      <c r="EG209" s="562">
        <f t="shared" si="145"/>
        <v>0</v>
      </c>
      <c r="EH209" s="562">
        <f t="shared" si="146"/>
        <v>0</v>
      </c>
      <c r="EI209" s="562">
        <f t="shared" si="147"/>
        <v>0</v>
      </c>
      <c r="EJ209" s="562">
        <f t="shared" si="148"/>
        <v>0</v>
      </c>
      <c r="EK209" s="562">
        <f t="shared" si="149"/>
        <v>0</v>
      </c>
      <c r="EL209" s="562">
        <f t="shared" si="150"/>
        <v>0</v>
      </c>
    </row>
    <row r="210" spans="2:142" ht="9.9499999999999993" customHeight="1">
      <c r="B210" s="750">
        <f>'O3'!B210</f>
        <v>0</v>
      </c>
      <c r="C210" s="751"/>
      <c r="D210" s="751"/>
      <c r="E210" s="751"/>
      <c r="F210" s="751"/>
      <c r="G210" s="872">
        <f>'O3'!G210</f>
        <v>0</v>
      </c>
      <c r="H210" s="872"/>
      <c r="I210" s="872"/>
      <c r="J210" s="872"/>
      <c r="K210" s="872"/>
      <c r="L210" s="872"/>
      <c r="M210" s="872"/>
      <c r="N210" s="872"/>
      <c r="O210" s="872"/>
      <c r="P210" s="872"/>
      <c r="Q210" s="872"/>
      <c r="R210" s="872"/>
      <c r="S210" s="872"/>
      <c r="T210" s="872"/>
      <c r="U210" s="872"/>
      <c r="V210" s="872"/>
      <c r="W210" s="872"/>
      <c r="X210" s="872"/>
      <c r="Y210" s="872"/>
      <c r="Z210" s="872"/>
      <c r="AA210" s="872"/>
      <c r="AB210" s="872"/>
      <c r="AC210" s="755">
        <f>'O3'!AC210</f>
        <v>0</v>
      </c>
      <c r="AD210" s="755"/>
      <c r="AE210" s="755"/>
      <c r="AF210" s="755"/>
      <c r="AG210" s="755"/>
      <c r="AH210" s="895">
        <f>'O3'!AZ210</f>
        <v>0</v>
      </c>
      <c r="AI210" s="895"/>
      <c r="AJ210" s="895"/>
      <c r="AK210" s="895"/>
      <c r="AL210" s="895"/>
      <c r="AM210" s="895"/>
      <c r="AN210" s="782">
        <f t="shared" si="169"/>
        <v>0</v>
      </c>
      <c r="AO210" s="782"/>
      <c r="AP210" s="782"/>
      <c r="AQ210" s="782"/>
      <c r="AR210" s="782"/>
      <c r="AS210" s="782"/>
      <c r="AT210" s="782">
        <f t="shared" si="170"/>
        <v>0</v>
      </c>
      <c r="AU210" s="782"/>
      <c r="AV210" s="782"/>
      <c r="AW210" s="782"/>
      <c r="AX210" s="782"/>
      <c r="AY210" s="881"/>
      <c r="AZ210" s="13"/>
      <c r="BA210" s="492">
        <f t="shared" si="175"/>
        <v>0</v>
      </c>
      <c r="BB210" s="492">
        <f t="shared" si="176"/>
        <v>2</v>
      </c>
      <c r="BC210" s="492" t="str">
        <f t="shared" si="171"/>
        <v/>
      </c>
      <c r="BD210" s="492" t="str">
        <f t="shared" si="172"/>
        <v xml:space="preserve"> </v>
      </c>
      <c r="BE210" s="484"/>
      <c r="BF210" s="492">
        <f>ROUND(AN210*'O3'!BE210,2)</f>
        <v>0</v>
      </c>
      <c r="BG210" s="492">
        <f>ROUND(AT210*'O3'!BE210,2)</f>
        <v>0</v>
      </c>
      <c r="BH210" s="484">
        <f t="shared" si="173"/>
        <v>0</v>
      </c>
      <c r="BI210" s="484">
        <f>BM210-IF('O3'!BS210&lt;&gt;0,IF('O3'!BS210="C",BA210,0),ROUND(BA210*$BM$11,2))</f>
        <v>0</v>
      </c>
      <c r="BJ210" s="484">
        <f>BN210-IF('O3'!BS210="CF",BA210,0)</f>
        <v>0</v>
      </c>
      <c r="BK210" s="484">
        <f>BO210-IF('O3'!BS210="F",BA210,0)</f>
        <v>0</v>
      </c>
      <c r="BL210" s="484">
        <f t="shared" si="177"/>
        <v>0</v>
      </c>
      <c r="BM210" s="484">
        <f>IF('O3'!BS210&lt;&gt;0,IF('O3'!BS210="C",BG210,0),ROUND(BG210*$BM$11,2))</f>
        <v>0</v>
      </c>
      <c r="BN210" s="484">
        <f>IF('O3'!BS210="CF",BG210,0)</f>
        <v>0</v>
      </c>
      <c r="BO210" s="484">
        <f>IF('O3'!BS210="F",BG210,0)</f>
        <v>0</v>
      </c>
      <c r="BP210" s="572">
        <v>199</v>
      </c>
      <c r="BQ210" s="573"/>
      <c r="BR210" s="560">
        <v>0</v>
      </c>
      <c r="BS210" s="561">
        <f t="shared" si="174"/>
        <v>0</v>
      </c>
      <c r="BT210" s="561">
        <f t="shared" si="168"/>
        <v>0</v>
      </c>
      <c r="BU210" s="561">
        <f t="shared" si="168"/>
        <v>0</v>
      </c>
      <c r="BV210" s="561">
        <f t="shared" si="168"/>
        <v>0</v>
      </c>
      <c r="BW210" s="561">
        <f t="shared" si="168"/>
        <v>0</v>
      </c>
      <c r="BX210" s="561">
        <f t="shared" si="168"/>
        <v>0</v>
      </c>
      <c r="BY210" s="561">
        <f t="shared" si="168"/>
        <v>0</v>
      </c>
      <c r="BZ210" s="561">
        <f t="shared" si="168"/>
        <v>0</v>
      </c>
      <c r="CA210" s="561">
        <f t="shared" si="168"/>
        <v>0</v>
      </c>
      <c r="CB210" s="561">
        <f t="shared" si="168"/>
        <v>0</v>
      </c>
      <c r="CC210" s="561">
        <f t="shared" si="168"/>
        <v>0</v>
      </c>
      <c r="CD210" s="561">
        <f t="shared" si="168"/>
        <v>0</v>
      </c>
      <c r="CE210" s="561">
        <f t="shared" si="168"/>
        <v>0</v>
      </c>
      <c r="CF210" s="561">
        <f t="shared" si="168"/>
        <v>0</v>
      </c>
      <c r="CG210" s="561">
        <f t="shared" si="168"/>
        <v>0</v>
      </c>
      <c r="CH210" s="561">
        <f t="shared" si="168"/>
        <v>0</v>
      </c>
      <c r="CI210" s="561">
        <f t="shared" si="168"/>
        <v>0</v>
      </c>
      <c r="CJ210" s="561">
        <f t="shared" si="168"/>
        <v>0</v>
      </c>
      <c r="CK210" s="561">
        <f t="shared" si="168"/>
        <v>0</v>
      </c>
      <c r="CL210" s="561">
        <f t="shared" si="168"/>
        <v>0</v>
      </c>
      <c r="CM210" s="561">
        <f t="shared" si="168"/>
        <v>0</v>
      </c>
      <c r="CN210" s="561">
        <f t="shared" si="168"/>
        <v>0</v>
      </c>
      <c r="CO210" s="561">
        <f t="shared" si="168"/>
        <v>0</v>
      </c>
      <c r="CP210" s="561">
        <f t="shared" si="168"/>
        <v>0</v>
      </c>
      <c r="CQ210" s="561">
        <f t="shared" si="168"/>
        <v>0</v>
      </c>
      <c r="CR210" s="561">
        <f t="shared" si="168"/>
        <v>0</v>
      </c>
      <c r="CS210" s="561">
        <f t="shared" si="168"/>
        <v>0</v>
      </c>
      <c r="CT210" s="561">
        <f t="shared" si="168"/>
        <v>0</v>
      </c>
      <c r="CU210" s="561">
        <f t="shared" si="168"/>
        <v>0</v>
      </c>
      <c r="CV210" s="561">
        <f t="shared" si="168"/>
        <v>0</v>
      </c>
      <c r="CW210" s="561">
        <f t="shared" si="168"/>
        <v>0</v>
      </c>
      <c r="CX210" s="561">
        <f t="shared" si="168"/>
        <v>0</v>
      </c>
      <c r="CY210" s="561">
        <f t="shared" si="168"/>
        <v>0</v>
      </c>
      <c r="CZ210" s="561">
        <f t="shared" si="168"/>
        <v>0</v>
      </c>
      <c r="DA210" s="561">
        <f t="shared" si="168"/>
        <v>0</v>
      </c>
      <c r="DC210" s="562">
        <f t="shared" si="179"/>
        <v>0</v>
      </c>
      <c r="DD210" s="562">
        <f t="shared" si="151"/>
        <v>0</v>
      </c>
      <c r="DE210" s="562">
        <f t="shared" si="152"/>
        <v>0</v>
      </c>
      <c r="DF210" s="562">
        <f t="shared" si="153"/>
        <v>0</v>
      </c>
      <c r="DG210" s="562">
        <f t="shared" si="154"/>
        <v>0</v>
      </c>
      <c r="DH210" s="562">
        <f t="shared" si="155"/>
        <v>0</v>
      </c>
      <c r="DI210" s="562">
        <f t="shared" si="156"/>
        <v>0</v>
      </c>
      <c r="DJ210" s="562">
        <f t="shared" si="157"/>
        <v>0</v>
      </c>
      <c r="DK210" s="562">
        <f t="shared" si="158"/>
        <v>0</v>
      </c>
      <c r="DL210" s="562">
        <f t="shared" si="159"/>
        <v>0</v>
      </c>
      <c r="DM210" s="562">
        <f t="shared" si="160"/>
        <v>0</v>
      </c>
      <c r="DN210" s="562">
        <f t="shared" si="126"/>
        <v>0</v>
      </c>
      <c r="DO210" s="562">
        <f t="shared" si="127"/>
        <v>0</v>
      </c>
      <c r="DP210" s="562">
        <f t="shared" si="128"/>
        <v>0</v>
      </c>
      <c r="DQ210" s="562">
        <f t="shared" si="129"/>
        <v>0</v>
      </c>
      <c r="DR210" s="562">
        <f t="shared" si="130"/>
        <v>0</v>
      </c>
      <c r="DS210" s="562">
        <f t="shared" si="131"/>
        <v>0</v>
      </c>
      <c r="DT210" s="562">
        <f t="shared" si="132"/>
        <v>0</v>
      </c>
      <c r="DU210" s="562">
        <f t="shared" si="133"/>
        <v>0</v>
      </c>
      <c r="DV210" s="562">
        <f t="shared" si="134"/>
        <v>0</v>
      </c>
      <c r="DW210" s="562">
        <f t="shared" si="135"/>
        <v>0</v>
      </c>
      <c r="DX210" s="562">
        <f t="shared" si="136"/>
        <v>0</v>
      </c>
      <c r="DY210" s="562">
        <f t="shared" si="137"/>
        <v>0</v>
      </c>
      <c r="DZ210" s="562">
        <f t="shared" si="138"/>
        <v>0</v>
      </c>
      <c r="EA210" s="562">
        <f t="shared" si="139"/>
        <v>0</v>
      </c>
      <c r="EB210" s="562">
        <f t="shared" si="140"/>
        <v>0</v>
      </c>
      <c r="EC210" s="562">
        <f t="shared" si="141"/>
        <v>0</v>
      </c>
      <c r="ED210" s="562">
        <f t="shared" si="142"/>
        <v>0</v>
      </c>
      <c r="EE210" s="562">
        <f t="shared" si="143"/>
        <v>0</v>
      </c>
      <c r="EF210" s="562">
        <f t="shared" si="144"/>
        <v>0</v>
      </c>
      <c r="EG210" s="562">
        <f t="shared" si="145"/>
        <v>0</v>
      </c>
      <c r="EH210" s="562">
        <f t="shared" si="146"/>
        <v>0</v>
      </c>
      <c r="EI210" s="562">
        <f t="shared" si="147"/>
        <v>0</v>
      </c>
      <c r="EJ210" s="562">
        <f t="shared" si="148"/>
        <v>0</v>
      </c>
      <c r="EK210" s="562">
        <f t="shared" si="149"/>
        <v>0</v>
      </c>
      <c r="EL210" s="562">
        <f t="shared" si="150"/>
        <v>0</v>
      </c>
    </row>
    <row r="211" spans="2:142" ht="9.9499999999999993" customHeight="1">
      <c r="B211" s="750">
        <f>'O3'!B211</f>
        <v>0</v>
      </c>
      <c r="C211" s="751"/>
      <c r="D211" s="751"/>
      <c r="E211" s="751"/>
      <c r="F211" s="751"/>
      <c r="G211" s="872">
        <f>'O3'!G211</f>
        <v>0</v>
      </c>
      <c r="H211" s="872"/>
      <c r="I211" s="872"/>
      <c r="J211" s="872"/>
      <c r="K211" s="872"/>
      <c r="L211" s="872"/>
      <c r="M211" s="872"/>
      <c r="N211" s="872"/>
      <c r="O211" s="872"/>
      <c r="P211" s="872"/>
      <c r="Q211" s="872"/>
      <c r="R211" s="872"/>
      <c r="S211" s="872"/>
      <c r="T211" s="872"/>
      <c r="U211" s="872"/>
      <c r="V211" s="872"/>
      <c r="W211" s="872"/>
      <c r="X211" s="872"/>
      <c r="Y211" s="872"/>
      <c r="Z211" s="872"/>
      <c r="AA211" s="872"/>
      <c r="AB211" s="872"/>
      <c r="AC211" s="755">
        <f>'O3'!AC211</f>
        <v>0</v>
      </c>
      <c r="AD211" s="755"/>
      <c r="AE211" s="755"/>
      <c r="AF211" s="755"/>
      <c r="AG211" s="755"/>
      <c r="AH211" s="895">
        <f>'O3'!AZ211</f>
        <v>0</v>
      </c>
      <c r="AI211" s="895"/>
      <c r="AJ211" s="895"/>
      <c r="AK211" s="895"/>
      <c r="AL211" s="895"/>
      <c r="AM211" s="895"/>
      <c r="AN211" s="782">
        <f t="shared" si="169"/>
        <v>0</v>
      </c>
      <c r="AO211" s="782"/>
      <c r="AP211" s="782"/>
      <c r="AQ211" s="782"/>
      <c r="AR211" s="782"/>
      <c r="AS211" s="782"/>
      <c r="AT211" s="782">
        <f t="shared" si="170"/>
        <v>0</v>
      </c>
      <c r="AU211" s="782"/>
      <c r="AV211" s="782"/>
      <c r="AW211" s="782"/>
      <c r="AX211" s="782"/>
      <c r="AY211" s="881"/>
      <c r="AZ211" s="13"/>
      <c r="BA211" s="492">
        <f t="shared" si="175"/>
        <v>0</v>
      </c>
      <c r="BB211" s="492">
        <f t="shared" si="176"/>
        <v>2</v>
      </c>
      <c r="BC211" s="492" t="str">
        <f t="shared" si="171"/>
        <v/>
      </c>
      <c r="BD211" s="492" t="str">
        <f t="shared" si="172"/>
        <v xml:space="preserve"> </v>
      </c>
      <c r="BE211" s="484"/>
      <c r="BF211" s="492">
        <f>ROUND(AN211*'O3'!BE211,2)</f>
        <v>0</v>
      </c>
      <c r="BG211" s="492">
        <f>ROUND(AT211*'O3'!BE211,2)</f>
        <v>0</v>
      </c>
      <c r="BH211" s="484">
        <f t="shared" si="173"/>
        <v>0</v>
      </c>
      <c r="BI211" s="484">
        <f>BM211-IF('O3'!BS211&lt;&gt;0,IF('O3'!BS211="C",BA211,0),ROUND(BA211*$BM$11,2))</f>
        <v>0</v>
      </c>
      <c r="BJ211" s="484">
        <f>BN211-IF('O3'!BS211="CF",BA211,0)</f>
        <v>0</v>
      </c>
      <c r="BK211" s="484">
        <f>BO211-IF('O3'!BS211="F",BA211,0)</f>
        <v>0</v>
      </c>
      <c r="BL211" s="484">
        <f t="shared" si="177"/>
        <v>0</v>
      </c>
      <c r="BM211" s="484">
        <f>IF('O3'!BS211&lt;&gt;0,IF('O3'!BS211="C",BG211,0),ROUND(BG211*$BM$11,2))</f>
        <v>0</v>
      </c>
      <c r="BN211" s="484">
        <f>IF('O3'!BS211="CF",BG211,0)</f>
        <v>0</v>
      </c>
      <c r="BO211" s="484">
        <f>IF('O3'!BS211="F",BG211,0)</f>
        <v>0</v>
      </c>
      <c r="BP211" s="571">
        <v>200</v>
      </c>
      <c r="BQ211" s="573"/>
      <c r="BR211" s="560">
        <v>0</v>
      </c>
      <c r="BS211" s="561">
        <f t="shared" si="174"/>
        <v>0</v>
      </c>
      <c r="BT211" s="561">
        <f t="shared" si="168"/>
        <v>0</v>
      </c>
      <c r="BU211" s="561">
        <f t="shared" si="168"/>
        <v>0</v>
      </c>
      <c r="BV211" s="561">
        <f t="shared" si="168"/>
        <v>0</v>
      </c>
      <c r="BW211" s="561">
        <f t="shared" si="168"/>
        <v>0</v>
      </c>
      <c r="BX211" s="561">
        <f t="shared" si="168"/>
        <v>0</v>
      </c>
      <c r="BY211" s="561">
        <f t="shared" si="168"/>
        <v>0</v>
      </c>
      <c r="BZ211" s="561">
        <f t="shared" si="168"/>
        <v>0</v>
      </c>
      <c r="CA211" s="561">
        <f t="shared" si="168"/>
        <v>0</v>
      </c>
      <c r="CB211" s="561">
        <f t="shared" si="168"/>
        <v>0</v>
      </c>
      <c r="CC211" s="561">
        <f t="shared" si="168"/>
        <v>0</v>
      </c>
      <c r="CD211" s="561">
        <f t="shared" si="168"/>
        <v>0</v>
      </c>
      <c r="CE211" s="561">
        <f t="shared" si="168"/>
        <v>0</v>
      </c>
      <c r="CF211" s="561">
        <f t="shared" si="168"/>
        <v>0</v>
      </c>
      <c r="CG211" s="561">
        <f t="shared" si="168"/>
        <v>0</v>
      </c>
      <c r="CH211" s="561">
        <f t="shared" si="168"/>
        <v>0</v>
      </c>
      <c r="CI211" s="561">
        <f t="shared" si="168"/>
        <v>0</v>
      </c>
      <c r="CJ211" s="561">
        <f t="shared" si="168"/>
        <v>0</v>
      </c>
      <c r="CK211" s="561">
        <f t="shared" si="168"/>
        <v>0</v>
      </c>
      <c r="CL211" s="561">
        <f t="shared" si="168"/>
        <v>0</v>
      </c>
      <c r="CM211" s="561">
        <f t="shared" si="168"/>
        <v>0</v>
      </c>
      <c r="CN211" s="561">
        <f t="shared" si="168"/>
        <v>0</v>
      </c>
      <c r="CO211" s="561">
        <f t="shared" si="168"/>
        <v>0</v>
      </c>
      <c r="CP211" s="561">
        <f t="shared" si="168"/>
        <v>0</v>
      </c>
      <c r="CQ211" s="561">
        <f t="shared" si="168"/>
        <v>0</v>
      </c>
      <c r="CR211" s="561">
        <f t="shared" si="168"/>
        <v>0</v>
      </c>
      <c r="CS211" s="561">
        <f t="shared" si="168"/>
        <v>0</v>
      </c>
      <c r="CT211" s="561">
        <f t="shared" si="168"/>
        <v>0</v>
      </c>
      <c r="CU211" s="561">
        <f t="shared" si="168"/>
        <v>0</v>
      </c>
      <c r="CV211" s="561">
        <f t="shared" si="168"/>
        <v>0</v>
      </c>
      <c r="CW211" s="561">
        <f t="shared" si="168"/>
        <v>0</v>
      </c>
      <c r="CX211" s="561">
        <f t="shared" si="168"/>
        <v>0</v>
      </c>
      <c r="CY211" s="561">
        <f t="shared" si="168"/>
        <v>0</v>
      </c>
      <c r="CZ211" s="561">
        <f t="shared" si="168"/>
        <v>0</v>
      </c>
      <c r="DA211" s="561">
        <f t="shared" si="168"/>
        <v>0</v>
      </c>
      <c r="DC211" s="562">
        <f t="shared" si="179"/>
        <v>0</v>
      </c>
      <c r="DD211" s="562">
        <f t="shared" si="151"/>
        <v>0</v>
      </c>
      <c r="DE211" s="562">
        <f t="shared" si="152"/>
        <v>0</v>
      </c>
      <c r="DF211" s="562">
        <f t="shared" si="153"/>
        <v>0</v>
      </c>
      <c r="DG211" s="562">
        <f t="shared" si="154"/>
        <v>0</v>
      </c>
      <c r="DH211" s="562">
        <f t="shared" si="155"/>
        <v>0</v>
      </c>
      <c r="DI211" s="562">
        <f t="shared" si="156"/>
        <v>0</v>
      </c>
      <c r="DJ211" s="562">
        <f t="shared" si="157"/>
        <v>0</v>
      </c>
      <c r="DK211" s="562">
        <f t="shared" si="158"/>
        <v>0</v>
      </c>
      <c r="DL211" s="562">
        <f t="shared" si="159"/>
        <v>0</v>
      </c>
      <c r="DM211" s="562">
        <f t="shared" si="160"/>
        <v>0</v>
      </c>
      <c r="DN211" s="562">
        <f t="shared" si="126"/>
        <v>0</v>
      </c>
      <c r="DO211" s="562">
        <f t="shared" si="127"/>
        <v>0</v>
      </c>
      <c r="DP211" s="562">
        <f t="shared" si="128"/>
        <v>0</v>
      </c>
      <c r="DQ211" s="562">
        <f t="shared" si="129"/>
        <v>0</v>
      </c>
      <c r="DR211" s="562">
        <f t="shared" si="130"/>
        <v>0</v>
      </c>
      <c r="DS211" s="562">
        <f t="shared" si="131"/>
        <v>0</v>
      </c>
      <c r="DT211" s="562">
        <f t="shared" si="132"/>
        <v>0</v>
      </c>
      <c r="DU211" s="562">
        <f t="shared" si="133"/>
        <v>0</v>
      </c>
      <c r="DV211" s="562">
        <f t="shared" si="134"/>
        <v>0</v>
      </c>
      <c r="DW211" s="562">
        <f t="shared" si="135"/>
        <v>0</v>
      </c>
      <c r="DX211" s="562">
        <f t="shared" si="136"/>
        <v>0</v>
      </c>
      <c r="DY211" s="562">
        <f t="shared" si="137"/>
        <v>0</v>
      </c>
      <c r="DZ211" s="562">
        <f t="shared" si="138"/>
        <v>0</v>
      </c>
      <c r="EA211" s="562">
        <f t="shared" si="139"/>
        <v>0</v>
      </c>
      <c r="EB211" s="562">
        <f t="shared" si="140"/>
        <v>0</v>
      </c>
      <c r="EC211" s="562">
        <f t="shared" si="141"/>
        <v>0</v>
      </c>
      <c r="ED211" s="562">
        <f t="shared" si="142"/>
        <v>0</v>
      </c>
      <c r="EE211" s="562">
        <f t="shared" si="143"/>
        <v>0</v>
      </c>
      <c r="EF211" s="562">
        <f t="shared" si="144"/>
        <v>0</v>
      </c>
      <c r="EG211" s="562">
        <f t="shared" si="145"/>
        <v>0</v>
      </c>
      <c r="EH211" s="562">
        <f t="shared" si="146"/>
        <v>0</v>
      </c>
      <c r="EI211" s="562">
        <f t="shared" si="147"/>
        <v>0</v>
      </c>
      <c r="EJ211" s="562">
        <f t="shared" si="148"/>
        <v>0</v>
      </c>
      <c r="EK211" s="562">
        <f t="shared" si="149"/>
        <v>0</v>
      </c>
      <c r="EL211" s="562">
        <f t="shared" si="150"/>
        <v>0</v>
      </c>
    </row>
    <row r="212" spans="2:142" ht="9.9499999999999993" customHeight="1">
      <c r="B212" s="750">
        <f>'O3'!B212</f>
        <v>0</v>
      </c>
      <c r="C212" s="751"/>
      <c r="D212" s="751"/>
      <c r="E212" s="751"/>
      <c r="F212" s="751"/>
      <c r="G212" s="872">
        <f>'O3'!G212</f>
        <v>0</v>
      </c>
      <c r="H212" s="872"/>
      <c r="I212" s="872"/>
      <c r="J212" s="872"/>
      <c r="K212" s="872"/>
      <c r="L212" s="872"/>
      <c r="M212" s="872"/>
      <c r="N212" s="872"/>
      <c r="O212" s="872"/>
      <c r="P212" s="872"/>
      <c r="Q212" s="872"/>
      <c r="R212" s="872"/>
      <c r="S212" s="872"/>
      <c r="T212" s="872"/>
      <c r="U212" s="872"/>
      <c r="V212" s="872"/>
      <c r="W212" s="872"/>
      <c r="X212" s="872"/>
      <c r="Y212" s="872"/>
      <c r="Z212" s="872"/>
      <c r="AA212" s="872"/>
      <c r="AB212" s="872"/>
      <c r="AC212" s="755">
        <f>'O3'!AC212</f>
        <v>0</v>
      </c>
      <c r="AD212" s="755"/>
      <c r="AE212" s="755"/>
      <c r="AF212" s="755"/>
      <c r="AG212" s="755"/>
      <c r="AH212" s="895">
        <f>'O3'!AZ212</f>
        <v>0</v>
      </c>
      <c r="AI212" s="895"/>
      <c r="AJ212" s="895"/>
      <c r="AK212" s="895"/>
      <c r="AL212" s="895"/>
      <c r="AM212" s="895"/>
      <c r="AN212" s="782">
        <f t="shared" si="169"/>
        <v>0</v>
      </c>
      <c r="AO212" s="782"/>
      <c r="AP212" s="782"/>
      <c r="AQ212" s="782"/>
      <c r="AR212" s="782"/>
      <c r="AS212" s="782"/>
      <c r="AT212" s="782">
        <f t="shared" si="170"/>
        <v>0</v>
      </c>
      <c r="AU212" s="782"/>
      <c r="AV212" s="782"/>
      <c r="AW212" s="782"/>
      <c r="AX212" s="782"/>
      <c r="AY212" s="881"/>
      <c r="AZ212" s="13"/>
      <c r="BA212" s="492">
        <f t="shared" si="175"/>
        <v>0</v>
      </c>
      <c r="BB212" s="492">
        <f t="shared" si="176"/>
        <v>2</v>
      </c>
      <c r="BC212" s="492" t="str">
        <f t="shared" si="171"/>
        <v/>
      </c>
      <c r="BD212" s="492" t="str">
        <f t="shared" si="172"/>
        <v xml:space="preserve"> </v>
      </c>
      <c r="BE212" s="484"/>
      <c r="BF212" s="492">
        <f>ROUND(AN212*'O3'!BE212,2)</f>
        <v>0</v>
      </c>
      <c r="BG212" s="492">
        <f>ROUND(AT212*'O3'!BE212,2)</f>
        <v>0</v>
      </c>
      <c r="BH212" s="484">
        <f t="shared" si="173"/>
        <v>0</v>
      </c>
      <c r="BI212" s="484">
        <f>BM212-IF('O3'!BS212&lt;&gt;0,IF('O3'!BS212="C",BA212,0),ROUND(BA212*$BM$11,2))</f>
        <v>0</v>
      </c>
      <c r="BJ212" s="484">
        <f>BN212-IF('O3'!BS212="CF",BA212,0)</f>
        <v>0</v>
      </c>
      <c r="BK212" s="484">
        <f>BO212-IF('O3'!BS212="F",BA212,0)</f>
        <v>0</v>
      </c>
      <c r="BL212" s="484">
        <f t="shared" si="177"/>
        <v>0</v>
      </c>
      <c r="BM212" s="484">
        <f>IF('O3'!BS212&lt;&gt;0,IF('O3'!BS212="C",BG212,0),ROUND(BG212*$BM$11,2))</f>
        <v>0</v>
      </c>
      <c r="BN212" s="484">
        <f>IF('O3'!BS212="CF",BG212,0)</f>
        <v>0</v>
      </c>
      <c r="BO212" s="484">
        <f>IF('O3'!BS212="F",BG212,0)</f>
        <v>0</v>
      </c>
      <c r="BP212" s="572">
        <v>201</v>
      </c>
      <c r="BQ212" s="573"/>
      <c r="BR212" s="560">
        <v>0</v>
      </c>
      <c r="BS212" s="561">
        <f t="shared" si="174"/>
        <v>0</v>
      </c>
      <c r="BT212" s="561">
        <f t="shared" si="168"/>
        <v>0</v>
      </c>
      <c r="BU212" s="561">
        <f t="shared" si="168"/>
        <v>0</v>
      </c>
      <c r="BV212" s="561">
        <f t="shared" si="168"/>
        <v>0</v>
      </c>
      <c r="BW212" s="561">
        <f t="shared" si="168"/>
        <v>0</v>
      </c>
      <c r="BX212" s="561">
        <f t="shared" si="168"/>
        <v>0</v>
      </c>
      <c r="BY212" s="561">
        <f t="shared" si="168"/>
        <v>0</v>
      </c>
      <c r="BZ212" s="561">
        <f t="shared" si="168"/>
        <v>0</v>
      </c>
      <c r="CA212" s="561">
        <f t="shared" si="168"/>
        <v>0</v>
      </c>
      <c r="CB212" s="561">
        <f t="shared" si="168"/>
        <v>0</v>
      </c>
      <c r="CC212" s="561">
        <f t="shared" si="168"/>
        <v>0</v>
      </c>
      <c r="CD212" s="561">
        <f t="shared" si="168"/>
        <v>0</v>
      </c>
      <c r="CE212" s="561">
        <f t="shared" si="168"/>
        <v>0</v>
      </c>
      <c r="CF212" s="561">
        <f t="shared" si="168"/>
        <v>0</v>
      </c>
      <c r="CG212" s="561">
        <f t="shared" si="168"/>
        <v>0</v>
      </c>
      <c r="CH212" s="561">
        <f t="shared" si="168"/>
        <v>0</v>
      </c>
      <c r="CI212" s="561">
        <f t="shared" si="168"/>
        <v>0</v>
      </c>
      <c r="CJ212" s="561">
        <f t="shared" si="168"/>
        <v>0</v>
      </c>
      <c r="CK212" s="561">
        <f t="shared" si="168"/>
        <v>0</v>
      </c>
      <c r="CL212" s="561">
        <f t="shared" si="168"/>
        <v>0</v>
      </c>
      <c r="CM212" s="561">
        <f t="shared" si="168"/>
        <v>0</v>
      </c>
      <c r="CN212" s="561">
        <f t="shared" si="168"/>
        <v>0</v>
      </c>
      <c r="CO212" s="561">
        <f t="shared" si="168"/>
        <v>0</v>
      </c>
      <c r="CP212" s="561">
        <f t="shared" si="168"/>
        <v>0</v>
      </c>
      <c r="CQ212" s="561">
        <f t="shared" si="168"/>
        <v>0</v>
      </c>
      <c r="CR212" s="561">
        <f t="shared" si="168"/>
        <v>0</v>
      </c>
      <c r="CS212" s="561">
        <f t="shared" si="168"/>
        <v>0</v>
      </c>
      <c r="CT212" s="561">
        <f t="shared" si="168"/>
        <v>0</v>
      </c>
      <c r="CU212" s="561">
        <f t="shared" si="168"/>
        <v>0</v>
      </c>
      <c r="CV212" s="561">
        <f t="shared" si="168"/>
        <v>0</v>
      </c>
      <c r="CW212" s="561">
        <f t="shared" si="168"/>
        <v>0</v>
      </c>
      <c r="CX212" s="561">
        <f t="shared" si="168"/>
        <v>0</v>
      </c>
      <c r="CY212" s="561">
        <f t="shared" si="168"/>
        <v>0</v>
      </c>
      <c r="CZ212" s="561">
        <f t="shared" ref="BT212:DA220" si="180">CY212</f>
        <v>0</v>
      </c>
      <c r="DA212" s="561">
        <f t="shared" si="180"/>
        <v>0</v>
      </c>
      <c r="DC212" s="562">
        <f t="shared" si="179"/>
        <v>0</v>
      </c>
      <c r="DD212" s="562">
        <f t="shared" si="151"/>
        <v>0</v>
      </c>
      <c r="DE212" s="562">
        <f t="shared" si="152"/>
        <v>0</v>
      </c>
      <c r="DF212" s="562">
        <f t="shared" si="153"/>
        <v>0</v>
      </c>
      <c r="DG212" s="562">
        <f t="shared" si="154"/>
        <v>0</v>
      </c>
      <c r="DH212" s="562">
        <f t="shared" si="155"/>
        <v>0</v>
      </c>
      <c r="DI212" s="562">
        <f t="shared" si="156"/>
        <v>0</v>
      </c>
      <c r="DJ212" s="562">
        <f t="shared" si="157"/>
        <v>0</v>
      </c>
      <c r="DK212" s="562">
        <f t="shared" si="158"/>
        <v>0</v>
      </c>
      <c r="DL212" s="562">
        <f t="shared" si="159"/>
        <v>0</v>
      </c>
      <c r="DM212" s="562">
        <f t="shared" si="160"/>
        <v>0</v>
      </c>
      <c r="DN212" s="562">
        <f t="shared" si="126"/>
        <v>0</v>
      </c>
      <c r="DO212" s="562">
        <f t="shared" si="127"/>
        <v>0</v>
      </c>
      <c r="DP212" s="562">
        <f t="shared" si="128"/>
        <v>0</v>
      </c>
      <c r="DQ212" s="562">
        <f t="shared" si="129"/>
        <v>0</v>
      </c>
      <c r="DR212" s="562">
        <f t="shared" si="130"/>
        <v>0</v>
      </c>
      <c r="DS212" s="562">
        <f t="shared" si="131"/>
        <v>0</v>
      </c>
      <c r="DT212" s="562">
        <f t="shared" si="132"/>
        <v>0</v>
      </c>
      <c r="DU212" s="562">
        <f t="shared" si="133"/>
        <v>0</v>
      </c>
      <c r="DV212" s="562">
        <f t="shared" si="134"/>
        <v>0</v>
      </c>
      <c r="DW212" s="562">
        <f t="shared" si="135"/>
        <v>0</v>
      </c>
      <c r="DX212" s="562">
        <f t="shared" si="136"/>
        <v>0</v>
      </c>
      <c r="DY212" s="562">
        <f t="shared" si="137"/>
        <v>0</v>
      </c>
      <c r="DZ212" s="562">
        <f t="shared" si="138"/>
        <v>0</v>
      </c>
      <c r="EA212" s="562">
        <f t="shared" si="139"/>
        <v>0</v>
      </c>
      <c r="EB212" s="562">
        <f t="shared" si="140"/>
        <v>0</v>
      </c>
      <c r="EC212" s="562">
        <f t="shared" si="141"/>
        <v>0</v>
      </c>
      <c r="ED212" s="562">
        <f t="shared" si="142"/>
        <v>0</v>
      </c>
      <c r="EE212" s="562">
        <f t="shared" si="143"/>
        <v>0</v>
      </c>
      <c r="EF212" s="562">
        <f t="shared" si="144"/>
        <v>0</v>
      </c>
      <c r="EG212" s="562">
        <f t="shared" si="145"/>
        <v>0</v>
      </c>
      <c r="EH212" s="562">
        <f t="shared" si="146"/>
        <v>0</v>
      </c>
      <c r="EI212" s="562">
        <f t="shared" si="147"/>
        <v>0</v>
      </c>
      <c r="EJ212" s="562">
        <f t="shared" si="148"/>
        <v>0</v>
      </c>
      <c r="EK212" s="562">
        <f t="shared" si="149"/>
        <v>0</v>
      </c>
      <c r="EL212" s="562">
        <f t="shared" si="150"/>
        <v>0</v>
      </c>
    </row>
    <row r="213" spans="2:142" ht="9.9499999999999993" customHeight="1">
      <c r="B213" s="750">
        <f>'O3'!B213</f>
        <v>0</v>
      </c>
      <c r="C213" s="751"/>
      <c r="D213" s="751"/>
      <c r="E213" s="751"/>
      <c r="F213" s="751"/>
      <c r="G213" s="872">
        <f>'O3'!G213</f>
        <v>0</v>
      </c>
      <c r="H213" s="872"/>
      <c r="I213" s="872"/>
      <c r="J213" s="872"/>
      <c r="K213" s="872"/>
      <c r="L213" s="872"/>
      <c r="M213" s="872"/>
      <c r="N213" s="872"/>
      <c r="O213" s="872"/>
      <c r="P213" s="872"/>
      <c r="Q213" s="872"/>
      <c r="R213" s="872"/>
      <c r="S213" s="872"/>
      <c r="T213" s="872"/>
      <c r="U213" s="872"/>
      <c r="V213" s="872"/>
      <c r="W213" s="872"/>
      <c r="X213" s="872"/>
      <c r="Y213" s="872"/>
      <c r="Z213" s="872"/>
      <c r="AA213" s="872"/>
      <c r="AB213" s="872"/>
      <c r="AC213" s="755">
        <f>'O3'!AC213</f>
        <v>0</v>
      </c>
      <c r="AD213" s="755"/>
      <c r="AE213" s="755"/>
      <c r="AF213" s="755"/>
      <c r="AG213" s="755"/>
      <c r="AH213" s="895">
        <f>'O3'!AZ213</f>
        <v>0</v>
      </c>
      <c r="AI213" s="895"/>
      <c r="AJ213" s="895"/>
      <c r="AK213" s="895"/>
      <c r="AL213" s="895"/>
      <c r="AM213" s="895"/>
      <c r="AN213" s="782">
        <f t="shared" si="169"/>
        <v>0</v>
      </c>
      <c r="AO213" s="782"/>
      <c r="AP213" s="782"/>
      <c r="AQ213" s="782"/>
      <c r="AR213" s="782"/>
      <c r="AS213" s="782"/>
      <c r="AT213" s="782">
        <f t="shared" si="170"/>
        <v>0</v>
      </c>
      <c r="AU213" s="782"/>
      <c r="AV213" s="782"/>
      <c r="AW213" s="782"/>
      <c r="AX213" s="782"/>
      <c r="AY213" s="881"/>
      <c r="AZ213" s="13"/>
      <c r="BA213" s="492">
        <f t="shared" si="175"/>
        <v>0</v>
      </c>
      <c r="BB213" s="492">
        <f t="shared" si="176"/>
        <v>2</v>
      </c>
      <c r="BC213" s="492" t="str">
        <f t="shared" si="171"/>
        <v/>
      </c>
      <c r="BD213" s="492" t="str">
        <f t="shared" si="172"/>
        <v xml:space="preserve"> </v>
      </c>
      <c r="BE213" s="484"/>
      <c r="BF213" s="492">
        <f>ROUND(AN213*'O3'!BE213,2)</f>
        <v>0</v>
      </c>
      <c r="BG213" s="492">
        <f>ROUND(AT213*'O3'!BE213,2)</f>
        <v>0</v>
      </c>
      <c r="BH213" s="484">
        <f t="shared" si="173"/>
        <v>0</v>
      </c>
      <c r="BI213" s="484">
        <f>BM213-IF('O3'!BS213&lt;&gt;0,IF('O3'!BS213="C",BA213,0),ROUND(BA213*$BM$11,2))</f>
        <v>0</v>
      </c>
      <c r="BJ213" s="484">
        <f>BN213-IF('O3'!BS213="CF",BA213,0)</f>
        <v>0</v>
      </c>
      <c r="BK213" s="484">
        <f>BO213-IF('O3'!BS213="F",BA213,0)</f>
        <v>0</v>
      </c>
      <c r="BL213" s="484">
        <f t="shared" si="177"/>
        <v>0</v>
      </c>
      <c r="BM213" s="484">
        <f>IF('O3'!BS213&lt;&gt;0,IF('O3'!BS213="C",BG213,0),ROUND(BG213*$BM$11,2))</f>
        <v>0</v>
      </c>
      <c r="BN213" s="484">
        <f>IF('O3'!BS213="CF",BG213,0)</f>
        <v>0</v>
      </c>
      <c r="BO213" s="484">
        <f>IF('O3'!BS213="F",BG213,0)</f>
        <v>0</v>
      </c>
      <c r="BP213" s="571">
        <v>202</v>
      </c>
      <c r="BQ213" s="573"/>
      <c r="BR213" s="560">
        <v>0</v>
      </c>
      <c r="BS213" s="561">
        <f t="shared" si="174"/>
        <v>0</v>
      </c>
      <c r="BT213" s="561">
        <f t="shared" si="180"/>
        <v>0</v>
      </c>
      <c r="BU213" s="561">
        <f t="shared" si="180"/>
        <v>0</v>
      </c>
      <c r="BV213" s="561">
        <f t="shared" si="180"/>
        <v>0</v>
      </c>
      <c r="BW213" s="561">
        <f t="shared" si="180"/>
        <v>0</v>
      </c>
      <c r="BX213" s="561">
        <f t="shared" si="180"/>
        <v>0</v>
      </c>
      <c r="BY213" s="561">
        <f t="shared" si="180"/>
        <v>0</v>
      </c>
      <c r="BZ213" s="561">
        <f t="shared" si="180"/>
        <v>0</v>
      </c>
      <c r="CA213" s="561">
        <f t="shared" si="180"/>
        <v>0</v>
      </c>
      <c r="CB213" s="561">
        <f t="shared" si="180"/>
        <v>0</v>
      </c>
      <c r="CC213" s="561">
        <f t="shared" si="180"/>
        <v>0</v>
      </c>
      <c r="CD213" s="561">
        <f t="shared" si="180"/>
        <v>0</v>
      </c>
      <c r="CE213" s="561">
        <f t="shared" si="180"/>
        <v>0</v>
      </c>
      <c r="CF213" s="561">
        <f t="shared" si="180"/>
        <v>0</v>
      </c>
      <c r="CG213" s="561">
        <f t="shared" si="180"/>
        <v>0</v>
      </c>
      <c r="CH213" s="561">
        <f t="shared" si="180"/>
        <v>0</v>
      </c>
      <c r="CI213" s="561">
        <f t="shared" si="180"/>
        <v>0</v>
      </c>
      <c r="CJ213" s="561">
        <f t="shared" si="180"/>
        <v>0</v>
      </c>
      <c r="CK213" s="561">
        <f t="shared" si="180"/>
        <v>0</v>
      </c>
      <c r="CL213" s="561">
        <f t="shared" si="180"/>
        <v>0</v>
      </c>
      <c r="CM213" s="561">
        <f t="shared" si="180"/>
        <v>0</v>
      </c>
      <c r="CN213" s="561">
        <f t="shared" si="180"/>
        <v>0</v>
      </c>
      <c r="CO213" s="561">
        <f t="shared" si="180"/>
        <v>0</v>
      </c>
      <c r="CP213" s="561">
        <f t="shared" si="180"/>
        <v>0</v>
      </c>
      <c r="CQ213" s="561">
        <f t="shared" si="180"/>
        <v>0</v>
      </c>
      <c r="CR213" s="561">
        <f t="shared" si="180"/>
        <v>0</v>
      </c>
      <c r="CS213" s="561">
        <f t="shared" si="180"/>
        <v>0</v>
      </c>
      <c r="CT213" s="561">
        <f t="shared" si="180"/>
        <v>0</v>
      </c>
      <c r="CU213" s="561">
        <f t="shared" si="180"/>
        <v>0</v>
      </c>
      <c r="CV213" s="561">
        <f t="shared" si="180"/>
        <v>0</v>
      </c>
      <c r="CW213" s="561">
        <f t="shared" si="180"/>
        <v>0</v>
      </c>
      <c r="CX213" s="561">
        <f t="shared" si="180"/>
        <v>0</v>
      </c>
      <c r="CY213" s="561">
        <f t="shared" si="180"/>
        <v>0</v>
      </c>
      <c r="CZ213" s="561">
        <f t="shared" si="180"/>
        <v>0</v>
      </c>
      <c r="DA213" s="561">
        <f t="shared" si="180"/>
        <v>0</v>
      </c>
      <c r="DC213" s="562">
        <f t="shared" si="179"/>
        <v>0</v>
      </c>
      <c r="DD213" s="562">
        <f t="shared" si="151"/>
        <v>0</v>
      </c>
      <c r="DE213" s="562">
        <f t="shared" si="152"/>
        <v>0</v>
      </c>
      <c r="DF213" s="562">
        <f t="shared" si="153"/>
        <v>0</v>
      </c>
      <c r="DG213" s="562">
        <f t="shared" si="154"/>
        <v>0</v>
      </c>
      <c r="DH213" s="562">
        <f t="shared" si="155"/>
        <v>0</v>
      </c>
      <c r="DI213" s="562">
        <f t="shared" si="156"/>
        <v>0</v>
      </c>
      <c r="DJ213" s="562">
        <f t="shared" si="157"/>
        <v>0</v>
      </c>
      <c r="DK213" s="562">
        <f t="shared" si="158"/>
        <v>0</v>
      </c>
      <c r="DL213" s="562">
        <f t="shared" si="159"/>
        <v>0</v>
      </c>
      <c r="DM213" s="562">
        <f t="shared" si="160"/>
        <v>0</v>
      </c>
      <c r="DN213" s="562">
        <f t="shared" si="126"/>
        <v>0</v>
      </c>
      <c r="DO213" s="562">
        <f t="shared" si="127"/>
        <v>0</v>
      </c>
      <c r="DP213" s="562">
        <f t="shared" si="128"/>
        <v>0</v>
      </c>
      <c r="DQ213" s="562">
        <f t="shared" si="129"/>
        <v>0</v>
      </c>
      <c r="DR213" s="562">
        <f t="shared" si="130"/>
        <v>0</v>
      </c>
      <c r="DS213" s="562">
        <f t="shared" si="131"/>
        <v>0</v>
      </c>
      <c r="DT213" s="562">
        <f t="shared" si="132"/>
        <v>0</v>
      </c>
      <c r="DU213" s="562">
        <f t="shared" si="133"/>
        <v>0</v>
      </c>
      <c r="DV213" s="562">
        <f t="shared" si="134"/>
        <v>0</v>
      </c>
      <c r="DW213" s="562">
        <f t="shared" si="135"/>
        <v>0</v>
      </c>
      <c r="DX213" s="562">
        <f t="shared" si="136"/>
        <v>0</v>
      </c>
      <c r="DY213" s="562">
        <f t="shared" si="137"/>
        <v>0</v>
      </c>
      <c r="DZ213" s="562">
        <f t="shared" si="138"/>
        <v>0</v>
      </c>
      <c r="EA213" s="562">
        <f t="shared" si="139"/>
        <v>0</v>
      </c>
      <c r="EB213" s="562">
        <f t="shared" si="140"/>
        <v>0</v>
      </c>
      <c r="EC213" s="562">
        <f t="shared" si="141"/>
        <v>0</v>
      </c>
      <c r="ED213" s="562">
        <f t="shared" si="142"/>
        <v>0</v>
      </c>
      <c r="EE213" s="562">
        <f t="shared" si="143"/>
        <v>0</v>
      </c>
      <c r="EF213" s="562">
        <f t="shared" si="144"/>
        <v>0</v>
      </c>
      <c r="EG213" s="562">
        <f t="shared" si="145"/>
        <v>0</v>
      </c>
      <c r="EH213" s="562">
        <f t="shared" si="146"/>
        <v>0</v>
      </c>
      <c r="EI213" s="562">
        <f t="shared" si="147"/>
        <v>0</v>
      </c>
      <c r="EJ213" s="562">
        <f t="shared" si="148"/>
        <v>0</v>
      </c>
      <c r="EK213" s="562">
        <f t="shared" si="149"/>
        <v>0</v>
      </c>
      <c r="EL213" s="562">
        <f t="shared" si="150"/>
        <v>0</v>
      </c>
    </row>
    <row r="214" spans="2:142" ht="9.9499999999999993" customHeight="1">
      <c r="B214" s="750">
        <f>'O3'!B214</f>
        <v>0</v>
      </c>
      <c r="C214" s="751"/>
      <c r="D214" s="751"/>
      <c r="E214" s="751"/>
      <c r="F214" s="751"/>
      <c r="G214" s="872">
        <f>'O3'!G214</f>
        <v>0</v>
      </c>
      <c r="H214" s="872"/>
      <c r="I214" s="872"/>
      <c r="J214" s="872"/>
      <c r="K214" s="872"/>
      <c r="L214" s="872"/>
      <c r="M214" s="872"/>
      <c r="N214" s="872"/>
      <c r="O214" s="872"/>
      <c r="P214" s="872"/>
      <c r="Q214" s="872"/>
      <c r="R214" s="872"/>
      <c r="S214" s="872"/>
      <c r="T214" s="872"/>
      <c r="U214" s="872"/>
      <c r="V214" s="872"/>
      <c r="W214" s="872"/>
      <c r="X214" s="872"/>
      <c r="Y214" s="872"/>
      <c r="Z214" s="872"/>
      <c r="AA214" s="872"/>
      <c r="AB214" s="872"/>
      <c r="AC214" s="755">
        <f>'O3'!AC214</f>
        <v>0</v>
      </c>
      <c r="AD214" s="755"/>
      <c r="AE214" s="755"/>
      <c r="AF214" s="755"/>
      <c r="AG214" s="755"/>
      <c r="AH214" s="895">
        <f>'O3'!AZ214</f>
        <v>0</v>
      </c>
      <c r="AI214" s="895"/>
      <c r="AJ214" s="895"/>
      <c r="AK214" s="895"/>
      <c r="AL214" s="895"/>
      <c r="AM214" s="895"/>
      <c r="AN214" s="782">
        <f t="shared" si="169"/>
        <v>0</v>
      </c>
      <c r="AO214" s="782"/>
      <c r="AP214" s="782"/>
      <c r="AQ214" s="782"/>
      <c r="AR214" s="782"/>
      <c r="AS214" s="782"/>
      <c r="AT214" s="782">
        <f t="shared" si="170"/>
        <v>0</v>
      </c>
      <c r="AU214" s="782"/>
      <c r="AV214" s="782"/>
      <c r="AW214" s="782"/>
      <c r="AX214" s="782"/>
      <c r="AY214" s="881"/>
      <c r="AZ214" s="13"/>
      <c r="BA214" s="492">
        <f t="shared" si="175"/>
        <v>0</v>
      </c>
      <c r="BB214" s="492">
        <f t="shared" si="176"/>
        <v>2</v>
      </c>
      <c r="BC214" s="492" t="str">
        <f t="shared" si="171"/>
        <v/>
      </c>
      <c r="BD214" s="492" t="str">
        <f t="shared" si="172"/>
        <v xml:space="preserve"> </v>
      </c>
      <c r="BE214" s="484"/>
      <c r="BF214" s="492">
        <f>ROUND(AN214*'O3'!BE214,2)</f>
        <v>0</v>
      </c>
      <c r="BG214" s="492">
        <f>ROUND(AT214*'O3'!BE214,2)</f>
        <v>0</v>
      </c>
      <c r="BH214" s="484">
        <f t="shared" si="173"/>
        <v>0</v>
      </c>
      <c r="BI214" s="484">
        <f>BM214-IF('O3'!BS214&lt;&gt;0,IF('O3'!BS214="C",BA214,0),ROUND(BA214*$BM$11,2))</f>
        <v>0</v>
      </c>
      <c r="BJ214" s="484">
        <f>BN214-IF('O3'!BS214="CF",BA214,0)</f>
        <v>0</v>
      </c>
      <c r="BK214" s="484">
        <f>BO214-IF('O3'!BS214="F",BA214,0)</f>
        <v>0</v>
      </c>
      <c r="BL214" s="484">
        <f t="shared" si="177"/>
        <v>0</v>
      </c>
      <c r="BM214" s="484">
        <f>IF('O3'!BS214&lt;&gt;0,IF('O3'!BS214="C",BG214,0),ROUND(BG214*$BM$11,2))</f>
        <v>0</v>
      </c>
      <c r="BN214" s="484">
        <f>IF('O3'!BS214="CF",BG214,0)</f>
        <v>0</v>
      </c>
      <c r="BO214" s="484">
        <f>IF('O3'!BS214="F",BG214,0)</f>
        <v>0</v>
      </c>
      <c r="BP214" s="572">
        <v>203</v>
      </c>
      <c r="BQ214" s="573"/>
      <c r="BR214" s="560">
        <v>0</v>
      </c>
      <c r="BS214" s="561">
        <f t="shared" si="174"/>
        <v>0</v>
      </c>
      <c r="BT214" s="561">
        <f t="shared" si="180"/>
        <v>0</v>
      </c>
      <c r="BU214" s="561">
        <f t="shared" si="180"/>
        <v>0</v>
      </c>
      <c r="BV214" s="561">
        <f t="shared" si="180"/>
        <v>0</v>
      </c>
      <c r="BW214" s="561">
        <f t="shared" si="180"/>
        <v>0</v>
      </c>
      <c r="BX214" s="561">
        <f t="shared" si="180"/>
        <v>0</v>
      </c>
      <c r="BY214" s="561">
        <f t="shared" si="180"/>
        <v>0</v>
      </c>
      <c r="BZ214" s="561">
        <f t="shared" si="180"/>
        <v>0</v>
      </c>
      <c r="CA214" s="561">
        <f t="shared" si="180"/>
        <v>0</v>
      </c>
      <c r="CB214" s="561">
        <f t="shared" si="180"/>
        <v>0</v>
      </c>
      <c r="CC214" s="561">
        <f t="shared" si="180"/>
        <v>0</v>
      </c>
      <c r="CD214" s="561">
        <f t="shared" si="180"/>
        <v>0</v>
      </c>
      <c r="CE214" s="561">
        <f t="shared" si="180"/>
        <v>0</v>
      </c>
      <c r="CF214" s="561">
        <f t="shared" si="180"/>
        <v>0</v>
      </c>
      <c r="CG214" s="561">
        <f t="shared" si="180"/>
        <v>0</v>
      </c>
      <c r="CH214" s="561">
        <f t="shared" si="180"/>
        <v>0</v>
      </c>
      <c r="CI214" s="561">
        <f t="shared" si="180"/>
        <v>0</v>
      </c>
      <c r="CJ214" s="561">
        <f t="shared" si="180"/>
        <v>0</v>
      </c>
      <c r="CK214" s="561">
        <f t="shared" si="180"/>
        <v>0</v>
      </c>
      <c r="CL214" s="561">
        <f t="shared" si="180"/>
        <v>0</v>
      </c>
      <c r="CM214" s="561">
        <f t="shared" si="180"/>
        <v>0</v>
      </c>
      <c r="CN214" s="561">
        <f t="shared" si="180"/>
        <v>0</v>
      </c>
      <c r="CO214" s="561">
        <f t="shared" si="180"/>
        <v>0</v>
      </c>
      <c r="CP214" s="561">
        <f t="shared" si="180"/>
        <v>0</v>
      </c>
      <c r="CQ214" s="561">
        <f t="shared" si="180"/>
        <v>0</v>
      </c>
      <c r="CR214" s="561">
        <f t="shared" si="180"/>
        <v>0</v>
      </c>
      <c r="CS214" s="561">
        <f t="shared" si="180"/>
        <v>0</v>
      </c>
      <c r="CT214" s="561">
        <f t="shared" si="180"/>
        <v>0</v>
      </c>
      <c r="CU214" s="561">
        <f t="shared" si="180"/>
        <v>0</v>
      </c>
      <c r="CV214" s="561">
        <f t="shared" si="180"/>
        <v>0</v>
      </c>
      <c r="CW214" s="561">
        <f t="shared" si="180"/>
        <v>0</v>
      </c>
      <c r="CX214" s="561">
        <f t="shared" si="180"/>
        <v>0</v>
      </c>
      <c r="CY214" s="561">
        <f t="shared" si="180"/>
        <v>0</v>
      </c>
      <c r="CZ214" s="561">
        <f t="shared" si="180"/>
        <v>0</v>
      </c>
      <c r="DA214" s="561">
        <f t="shared" si="180"/>
        <v>0</v>
      </c>
      <c r="DC214" s="562">
        <f t="shared" si="179"/>
        <v>0</v>
      </c>
      <c r="DD214" s="562">
        <f t="shared" si="151"/>
        <v>0</v>
      </c>
      <c r="DE214" s="562">
        <f t="shared" si="152"/>
        <v>0</v>
      </c>
      <c r="DF214" s="562">
        <f t="shared" si="153"/>
        <v>0</v>
      </c>
      <c r="DG214" s="562">
        <f t="shared" si="154"/>
        <v>0</v>
      </c>
      <c r="DH214" s="562">
        <f t="shared" si="155"/>
        <v>0</v>
      </c>
      <c r="DI214" s="562">
        <f t="shared" si="156"/>
        <v>0</v>
      </c>
      <c r="DJ214" s="562">
        <f t="shared" si="157"/>
        <v>0</v>
      </c>
      <c r="DK214" s="562">
        <f t="shared" si="158"/>
        <v>0</v>
      </c>
      <c r="DL214" s="562">
        <f t="shared" si="159"/>
        <v>0</v>
      </c>
      <c r="DM214" s="562">
        <f t="shared" si="160"/>
        <v>0</v>
      </c>
      <c r="DN214" s="562">
        <f t="shared" ref="DN214:DN277" si="181">CC214</f>
        <v>0</v>
      </c>
      <c r="DO214" s="562">
        <f t="shared" ref="DO214:DO277" si="182">CD214</f>
        <v>0</v>
      </c>
      <c r="DP214" s="562">
        <f t="shared" ref="DP214:DP277" si="183">CE214</f>
        <v>0</v>
      </c>
      <c r="DQ214" s="562">
        <f t="shared" ref="DQ214:DQ277" si="184">CF214</f>
        <v>0</v>
      </c>
      <c r="DR214" s="562">
        <f t="shared" ref="DR214:DR277" si="185">CG214</f>
        <v>0</v>
      </c>
      <c r="DS214" s="562">
        <f t="shared" ref="DS214:DS277" si="186">CH214</f>
        <v>0</v>
      </c>
      <c r="DT214" s="562">
        <f t="shared" ref="DT214:DT277" si="187">CI214</f>
        <v>0</v>
      </c>
      <c r="DU214" s="562">
        <f t="shared" ref="DU214:DU277" si="188">CJ214</f>
        <v>0</v>
      </c>
      <c r="DV214" s="562">
        <f t="shared" ref="DV214:DV277" si="189">CK214</f>
        <v>0</v>
      </c>
      <c r="DW214" s="562">
        <f t="shared" ref="DW214:DW277" si="190">CL214</f>
        <v>0</v>
      </c>
      <c r="DX214" s="562">
        <f t="shared" ref="DX214:DX277" si="191">CM214</f>
        <v>0</v>
      </c>
      <c r="DY214" s="562">
        <f t="shared" ref="DY214:DY277" si="192">CN214</f>
        <v>0</v>
      </c>
      <c r="DZ214" s="562">
        <f t="shared" ref="DZ214:DZ277" si="193">CO214</f>
        <v>0</v>
      </c>
      <c r="EA214" s="562">
        <f t="shared" ref="EA214:EA277" si="194">CP214</f>
        <v>0</v>
      </c>
      <c r="EB214" s="562">
        <f t="shared" ref="EB214:EB277" si="195">CQ214</f>
        <v>0</v>
      </c>
      <c r="EC214" s="562">
        <f t="shared" ref="EC214:EC277" si="196">CR214</f>
        <v>0</v>
      </c>
      <c r="ED214" s="562">
        <f t="shared" ref="ED214:ED277" si="197">CS214</f>
        <v>0</v>
      </c>
      <c r="EE214" s="562">
        <f t="shared" ref="EE214:EE277" si="198">CT214</f>
        <v>0</v>
      </c>
      <c r="EF214" s="562">
        <f t="shared" ref="EF214:EF277" si="199">CU214</f>
        <v>0</v>
      </c>
      <c r="EG214" s="562">
        <f t="shared" ref="EG214:EG277" si="200">CV214</f>
        <v>0</v>
      </c>
      <c r="EH214" s="562">
        <f t="shared" ref="EH214:EH277" si="201">CW214</f>
        <v>0</v>
      </c>
      <c r="EI214" s="562">
        <f t="shared" ref="EI214:EI277" si="202">CX214</f>
        <v>0</v>
      </c>
      <c r="EJ214" s="562">
        <f t="shared" ref="EJ214:EJ277" si="203">CY214</f>
        <v>0</v>
      </c>
      <c r="EK214" s="562">
        <f t="shared" ref="EK214:EK277" si="204">CZ214</f>
        <v>0</v>
      </c>
      <c r="EL214" s="562">
        <f t="shared" ref="EL214:EL277" si="205">DA214</f>
        <v>0</v>
      </c>
    </row>
    <row r="215" spans="2:142" ht="9.9499999999999993" customHeight="1">
      <c r="B215" s="750">
        <f>'O3'!B215</f>
        <v>0</v>
      </c>
      <c r="C215" s="751"/>
      <c r="D215" s="751"/>
      <c r="E215" s="751"/>
      <c r="F215" s="751"/>
      <c r="G215" s="872">
        <f>'O3'!G215</f>
        <v>0</v>
      </c>
      <c r="H215" s="872"/>
      <c r="I215" s="872"/>
      <c r="J215" s="872"/>
      <c r="K215" s="872"/>
      <c r="L215" s="872"/>
      <c r="M215" s="872"/>
      <c r="N215" s="872"/>
      <c r="O215" s="872"/>
      <c r="P215" s="872"/>
      <c r="Q215" s="872"/>
      <c r="R215" s="872"/>
      <c r="S215" s="872"/>
      <c r="T215" s="872"/>
      <c r="U215" s="872"/>
      <c r="V215" s="872"/>
      <c r="W215" s="872"/>
      <c r="X215" s="872"/>
      <c r="Y215" s="872"/>
      <c r="Z215" s="872"/>
      <c r="AA215" s="872"/>
      <c r="AB215" s="872"/>
      <c r="AC215" s="755">
        <f>'O3'!AC215</f>
        <v>0</v>
      </c>
      <c r="AD215" s="755"/>
      <c r="AE215" s="755"/>
      <c r="AF215" s="755"/>
      <c r="AG215" s="755"/>
      <c r="AH215" s="895">
        <f>'O3'!AZ215</f>
        <v>0</v>
      </c>
      <c r="AI215" s="895"/>
      <c r="AJ215" s="895"/>
      <c r="AK215" s="895"/>
      <c r="AL215" s="895"/>
      <c r="AM215" s="895"/>
      <c r="AN215" s="782">
        <f t="shared" si="169"/>
        <v>0</v>
      </c>
      <c r="AO215" s="782"/>
      <c r="AP215" s="782"/>
      <c r="AQ215" s="782"/>
      <c r="AR215" s="782"/>
      <c r="AS215" s="782"/>
      <c r="AT215" s="782">
        <f t="shared" si="170"/>
        <v>0</v>
      </c>
      <c r="AU215" s="782"/>
      <c r="AV215" s="782"/>
      <c r="AW215" s="782"/>
      <c r="AX215" s="782"/>
      <c r="AY215" s="881"/>
      <c r="AZ215" s="13"/>
      <c r="BA215" s="492">
        <f t="shared" si="175"/>
        <v>0</v>
      </c>
      <c r="BB215" s="492">
        <f t="shared" si="176"/>
        <v>2</v>
      </c>
      <c r="BC215" s="492" t="str">
        <f t="shared" si="171"/>
        <v/>
      </c>
      <c r="BD215" s="492" t="str">
        <f t="shared" si="172"/>
        <v xml:space="preserve"> </v>
      </c>
      <c r="BE215" s="484"/>
      <c r="BF215" s="492">
        <f>ROUND(AN215*'O3'!BE215,2)</f>
        <v>0</v>
      </c>
      <c r="BG215" s="492">
        <f>ROUND(AT215*'O3'!BE215,2)</f>
        <v>0</v>
      </c>
      <c r="BH215" s="484">
        <f t="shared" si="173"/>
        <v>0</v>
      </c>
      <c r="BI215" s="484">
        <f>BM215-IF('O3'!BS215&lt;&gt;0,IF('O3'!BS215="C",BA215,0),ROUND(BA215*$BM$11,2))</f>
        <v>0</v>
      </c>
      <c r="BJ215" s="484">
        <f>BN215-IF('O3'!BS215="CF",BA215,0)</f>
        <v>0</v>
      </c>
      <c r="BK215" s="484">
        <f>BO215-IF('O3'!BS215="F",BA215,0)</f>
        <v>0</v>
      </c>
      <c r="BL215" s="484">
        <f t="shared" si="177"/>
        <v>0</v>
      </c>
      <c r="BM215" s="484">
        <f>IF('O3'!BS215&lt;&gt;0,IF('O3'!BS215="C",BG215,0),ROUND(BG215*$BM$11,2))</f>
        <v>0</v>
      </c>
      <c r="BN215" s="484">
        <f>IF('O3'!BS215="CF",BG215,0)</f>
        <v>0</v>
      </c>
      <c r="BO215" s="484">
        <f>IF('O3'!BS215="F",BG215,0)</f>
        <v>0</v>
      </c>
      <c r="BP215" s="571">
        <v>204</v>
      </c>
      <c r="BQ215" s="573"/>
      <c r="BR215" s="560">
        <v>0</v>
      </c>
      <c r="BS215" s="561">
        <f t="shared" si="174"/>
        <v>0</v>
      </c>
      <c r="BT215" s="561">
        <f t="shared" si="180"/>
        <v>0</v>
      </c>
      <c r="BU215" s="561">
        <f t="shared" si="180"/>
        <v>0</v>
      </c>
      <c r="BV215" s="561">
        <f t="shared" si="180"/>
        <v>0</v>
      </c>
      <c r="BW215" s="561">
        <f t="shared" si="180"/>
        <v>0</v>
      </c>
      <c r="BX215" s="561">
        <f t="shared" si="180"/>
        <v>0</v>
      </c>
      <c r="BY215" s="561">
        <f t="shared" si="180"/>
        <v>0</v>
      </c>
      <c r="BZ215" s="561">
        <f t="shared" si="180"/>
        <v>0</v>
      </c>
      <c r="CA215" s="561">
        <f t="shared" si="180"/>
        <v>0</v>
      </c>
      <c r="CB215" s="561">
        <f t="shared" si="180"/>
        <v>0</v>
      </c>
      <c r="CC215" s="561">
        <f t="shared" si="180"/>
        <v>0</v>
      </c>
      <c r="CD215" s="561">
        <f t="shared" si="180"/>
        <v>0</v>
      </c>
      <c r="CE215" s="561">
        <f t="shared" si="180"/>
        <v>0</v>
      </c>
      <c r="CF215" s="561">
        <f t="shared" si="180"/>
        <v>0</v>
      </c>
      <c r="CG215" s="561">
        <f t="shared" si="180"/>
        <v>0</v>
      </c>
      <c r="CH215" s="561">
        <f t="shared" si="180"/>
        <v>0</v>
      </c>
      <c r="CI215" s="561">
        <f t="shared" si="180"/>
        <v>0</v>
      </c>
      <c r="CJ215" s="561">
        <f t="shared" si="180"/>
        <v>0</v>
      </c>
      <c r="CK215" s="561">
        <f t="shared" si="180"/>
        <v>0</v>
      </c>
      <c r="CL215" s="561">
        <f t="shared" si="180"/>
        <v>0</v>
      </c>
      <c r="CM215" s="561">
        <f t="shared" si="180"/>
        <v>0</v>
      </c>
      <c r="CN215" s="561">
        <f t="shared" si="180"/>
        <v>0</v>
      </c>
      <c r="CO215" s="561">
        <f t="shared" si="180"/>
        <v>0</v>
      </c>
      <c r="CP215" s="561">
        <f t="shared" si="180"/>
        <v>0</v>
      </c>
      <c r="CQ215" s="561">
        <f t="shared" si="180"/>
        <v>0</v>
      </c>
      <c r="CR215" s="561">
        <f t="shared" si="180"/>
        <v>0</v>
      </c>
      <c r="CS215" s="561">
        <f t="shared" si="180"/>
        <v>0</v>
      </c>
      <c r="CT215" s="561">
        <f t="shared" si="180"/>
        <v>0</v>
      </c>
      <c r="CU215" s="561">
        <f t="shared" si="180"/>
        <v>0</v>
      </c>
      <c r="CV215" s="561">
        <f t="shared" si="180"/>
        <v>0</v>
      </c>
      <c r="CW215" s="561">
        <f t="shared" si="180"/>
        <v>0</v>
      </c>
      <c r="CX215" s="561">
        <f t="shared" si="180"/>
        <v>0</v>
      </c>
      <c r="CY215" s="561">
        <f t="shared" si="180"/>
        <v>0</v>
      </c>
      <c r="CZ215" s="561">
        <f t="shared" si="180"/>
        <v>0</v>
      </c>
      <c r="DA215" s="561">
        <f t="shared" si="180"/>
        <v>0</v>
      </c>
      <c r="DC215" s="562">
        <f t="shared" si="179"/>
        <v>0</v>
      </c>
      <c r="DD215" s="562">
        <f t="shared" ref="DD215:DD278" si="206">BS215</f>
        <v>0</v>
      </c>
      <c r="DE215" s="562">
        <f t="shared" ref="DE215:DE278" si="207">BT215</f>
        <v>0</v>
      </c>
      <c r="DF215" s="562">
        <f t="shared" ref="DF215:DF278" si="208">BU215</f>
        <v>0</v>
      </c>
      <c r="DG215" s="562">
        <f t="shared" ref="DG215:DG278" si="209">BV215</f>
        <v>0</v>
      </c>
      <c r="DH215" s="562">
        <f t="shared" ref="DH215:DH278" si="210">BW215</f>
        <v>0</v>
      </c>
      <c r="DI215" s="562">
        <f t="shared" ref="DI215:DI278" si="211">BX215</f>
        <v>0</v>
      </c>
      <c r="DJ215" s="562">
        <f t="shared" ref="DJ215:DJ278" si="212">BY215</f>
        <v>0</v>
      </c>
      <c r="DK215" s="562">
        <f t="shared" ref="DK215:DK278" si="213">BZ215</f>
        <v>0</v>
      </c>
      <c r="DL215" s="562">
        <f t="shared" ref="DL215:DL278" si="214">CA215</f>
        <v>0</v>
      </c>
      <c r="DM215" s="562">
        <f t="shared" ref="DM215:DM278" si="215">CB215</f>
        <v>0</v>
      </c>
      <c r="DN215" s="562">
        <f t="shared" si="181"/>
        <v>0</v>
      </c>
      <c r="DO215" s="562">
        <f t="shared" si="182"/>
        <v>0</v>
      </c>
      <c r="DP215" s="562">
        <f t="shared" si="183"/>
        <v>0</v>
      </c>
      <c r="DQ215" s="562">
        <f t="shared" si="184"/>
        <v>0</v>
      </c>
      <c r="DR215" s="562">
        <f t="shared" si="185"/>
        <v>0</v>
      </c>
      <c r="DS215" s="562">
        <f t="shared" si="186"/>
        <v>0</v>
      </c>
      <c r="DT215" s="562">
        <f t="shared" si="187"/>
        <v>0</v>
      </c>
      <c r="DU215" s="562">
        <f t="shared" si="188"/>
        <v>0</v>
      </c>
      <c r="DV215" s="562">
        <f t="shared" si="189"/>
        <v>0</v>
      </c>
      <c r="DW215" s="562">
        <f t="shared" si="190"/>
        <v>0</v>
      </c>
      <c r="DX215" s="562">
        <f t="shared" si="191"/>
        <v>0</v>
      </c>
      <c r="DY215" s="562">
        <f t="shared" si="192"/>
        <v>0</v>
      </c>
      <c r="DZ215" s="562">
        <f t="shared" si="193"/>
        <v>0</v>
      </c>
      <c r="EA215" s="562">
        <f t="shared" si="194"/>
        <v>0</v>
      </c>
      <c r="EB215" s="562">
        <f t="shared" si="195"/>
        <v>0</v>
      </c>
      <c r="EC215" s="562">
        <f t="shared" si="196"/>
        <v>0</v>
      </c>
      <c r="ED215" s="562">
        <f t="shared" si="197"/>
        <v>0</v>
      </c>
      <c r="EE215" s="562">
        <f t="shared" si="198"/>
        <v>0</v>
      </c>
      <c r="EF215" s="562">
        <f t="shared" si="199"/>
        <v>0</v>
      </c>
      <c r="EG215" s="562">
        <f t="shared" si="200"/>
        <v>0</v>
      </c>
      <c r="EH215" s="562">
        <f t="shared" si="201"/>
        <v>0</v>
      </c>
      <c r="EI215" s="562">
        <f t="shared" si="202"/>
        <v>0</v>
      </c>
      <c r="EJ215" s="562">
        <f t="shared" si="203"/>
        <v>0</v>
      </c>
      <c r="EK215" s="562">
        <f t="shared" si="204"/>
        <v>0</v>
      </c>
      <c r="EL215" s="562">
        <f t="shared" si="205"/>
        <v>0</v>
      </c>
    </row>
    <row r="216" spans="2:142" ht="9.9499999999999993" customHeight="1">
      <c r="B216" s="750">
        <f>'O3'!B216</f>
        <v>0</v>
      </c>
      <c r="C216" s="751"/>
      <c r="D216" s="751"/>
      <c r="E216" s="751"/>
      <c r="F216" s="751"/>
      <c r="G216" s="872">
        <f>'O3'!G216</f>
        <v>0</v>
      </c>
      <c r="H216" s="872"/>
      <c r="I216" s="872"/>
      <c r="J216" s="872"/>
      <c r="K216" s="872"/>
      <c r="L216" s="872"/>
      <c r="M216" s="872"/>
      <c r="N216" s="872"/>
      <c r="O216" s="872"/>
      <c r="P216" s="872"/>
      <c r="Q216" s="872"/>
      <c r="R216" s="872"/>
      <c r="S216" s="872"/>
      <c r="T216" s="872"/>
      <c r="U216" s="872"/>
      <c r="V216" s="872"/>
      <c r="W216" s="872"/>
      <c r="X216" s="872"/>
      <c r="Y216" s="872"/>
      <c r="Z216" s="872"/>
      <c r="AA216" s="872"/>
      <c r="AB216" s="872"/>
      <c r="AC216" s="755">
        <f>'O3'!AC216</f>
        <v>0</v>
      </c>
      <c r="AD216" s="755"/>
      <c r="AE216" s="755"/>
      <c r="AF216" s="755"/>
      <c r="AG216" s="755"/>
      <c r="AH216" s="895">
        <f>'O3'!AZ216</f>
        <v>0</v>
      </c>
      <c r="AI216" s="895"/>
      <c r="AJ216" s="895"/>
      <c r="AK216" s="895"/>
      <c r="AL216" s="895"/>
      <c r="AM216" s="895"/>
      <c r="AN216" s="782">
        <f t="shared" si="169"/>
        <v>0</v>
      </c>
      <c r="AO216" s="782"/>
      <c r="AP216" s="782"/>
      <c r="AQ216" s="782"/>
      <c r="AR216" s="782"/>
      <c r="AS216" s="782"/>
      <c r="AT216" s="782">
        <f t="shared" si="170"/>
        <v>0</v>
      </c>
      <c r="AU216" s="782"/>
      <c r="AV216" s="782"/>
      <c r="AW216" s="782"/>
      <c r="AX216" s="782"/>
      <c r="AY216" s="881"/>
      <c r="AZ216" s="13"/>
      <c r="BA216" s="492">
        <f t="shared" si="175"/>
        <v>0</v>
      </c>
      <c r="BB216" s="492">
        <f t="shared" si="176"/>
        <v>2</v>
      </c>
      <c r="BC216" s="492" t="str">
        <f t="shared" si="171"/>
        <v/>
      </c>
      <c r="BD216" s="492" t="str">
        <f t="shared" si="172"/>
        <v xml:space="preserve"> </v>
      </c>
      <c r="BE216" s="484"/>
      <c r="BF216" s="492">
        <f>ROUND(AN216*'O3'!BE216,2)</f>
        <v>0</v>
      </c>
      <c r="BG216" s="492">
        <f>ROUND(AT216*'O3'!BE216,2)</f>
        <v>0</v>
      </c>
      <c r="BH216" s="484">
        <f t="shared" si="173"/>
        <v>0</v>
      </c>
      <c r="BI216" s="484">
        <f>BM216-IF('O3'!BS216&lt;&gt;0,IF('O3'!BS216="C",BA216,0),ROUND(BA216*$BM$11,2))</f>
        <v>0</v>
      </c>
      <c r="BJ216" s="484">
        <f>BN216-IF('O3'!BS216="CF",BA216,0)</f>
        <v>0</v>
      </c>
      <c r="BK216" s="484">
        <f>BO216-IF('O3'!BS216="F",BA216,0)</f>
        <v>0</v>
      </c>
      <c r="BL216" s="484">
        <f t="shared" si="177"/>
        <v>0</v>
      </c>
      <c r="BM216" s="484">
        <f>IF('O3'!BS216&lt;&gt;0,IF('O3'!BS216="C",BG216,0),ROUND(BG216*$BM$11,2))</f>
        <v>0</v>
      </c>
      <c r="BN216" s="484">
        <f>IF('O3'!BS216="CF",BG216,0)</f>
        <v>0</v>
      </c>
      <c r="BO216" s="484">
        <f>IF('O3'!BS216="F",BG216,0)</f>
        <v>0</v>
      </c>
      <c r="BP216" s="572">
        <v>205</v>
      </c>
      <c r="BQ216" s="573"/>
      <c r="BR216" s="560">
        <v>0</v>
      </c>
      <c r="BS216" s="561">
        <f t="shared" si="174"/>
        <v>0</v>
      </c>
      <c r="BT216" s="561">
        <f t="shared" si="180"/>
        <v>0</v>
      </c>
      <c r="BU216" s="561">
        <f t="shared" si="180"/>
        <v>0</v>
      </c>
      <c r="BV216" s="561">
        <f t="shared" si="180"/>
        <v>0</v>
      </c>
      <c r="BW216" s="561">
        <f t="shared" si="180"/>
        <v>0</v>
      </c>
      <c r="BX216" s="561">
        <f t="shared" si="180"/>
        <v>0</v>
      </c>
      <c r="BY216" s="561">
        <f t="shared" si="180"/>
        <v>0</v>
      </c>
      <c r="BZ216" s="561">
        <f t="shared" si="180"/>
        <v>0</v>
      </c>
      <c r="CA216" s="561">
        <f t="shared" si="180"/>
        <v>0</v>
      </c>
      <c r="CB216" s="561">
        <f t="shared" si="180"/>
        <v>0</v>
      </c>
      <c r="CC216" s="561">
        <f t="shared" si="180"/>
        <v>0</v>
      </c>
      <c r="CD216" s="561">
        <f t="shared" si="180"/>
        <v>0</v>
      </c>
      <c r="CE216" s="561">
        <f t="shared" si="180"/>
        <v>0</v>
      </c>
      <c r="CF216" s="561">
        <f t="shared" si="180"/>
        <v>0</v>
      </c>
      <c r="CG216" s="561">
        <f t="shared" si="180"/>
        <v>0</v>
      </c>
      <c r="CH216" s="561">
        <f t="shared" si="180"/>
        <v>0</v>
      </c>
      <c r="CI216" s="561">
        <f t="shared" si="180"/>
        <v>0</v>
      </c>
      <c r="CJ216" s="561">
        <f t="shared" si="180"/>
        <v>0</v>
      </c>
      <c r="CK216" s="561">
        <f t="shared" si="180"/>
        <v>0</v>
      </c>
      <c r="CL216" s="561">
        <f t="shared" si="180"/>
        <v>0</v>
      </c>
      <c r="CM216" s="561">
        <f t="shared" si="180"/>
        <v>0</v>
      </c>
      <c r="CN216" s="561">
        <f t="shared" si="180"/>
        <v>0</v>
      </c>
      <c r="CO216" s="561">
        <f t="shared" si="180"/>
        <v>0</v>
      </c>
      <c r="CP216" s="561">
        <f t="shared" si="180"/>
        <v>0</v>
      </c>
      <c r="CQ216" s="561">
        <f t="shared" si="180"/>
        <v>0</v>
      </c>
      <c r="CR216" s="561">
        <f t="shared" si="180"/>
        <v>0</v>
      </c>
      <c r="CS216" s="561">
        <f t="shared" si="180"/>
        <v>0</v>
      </c>
      <c r="CT216" s="561">
        <f t="shared" si="180"/>
        <v>0</v>
      </c>
      <c r="CU216" s="561">
        <f t="shared" si="180"/>
        <v>0</v>
      </c>
      <c r="CV216" s="561">
        <f t="shared" si="180"/>
        <v>0</v>
      </c>
      <c r="CW216" s="561">
        <f t="shared" si="180"/>
        <v>0</v>
      </c>
      <c r="CX216" s="561">
        <f t="shared" si="180"/>
        <v>0</v>
      </c>
      <c r="CY216" s="561">
        <f t="shared" si="180"/>
        <v>0</v>
      </c>
      <c r="CZ216" s="561">
        <f t="shared" si="180"/>
        <v>0</v>
      </c>
      <c r="DA216" s="561">
        <f t="shared" si="180"/>
        <v>0</v>
      </c>
      <c r="DC216" s="562">
        <f t="shared" si="179"/>
        <v>0</v>
      </c>
      <c r="DD216" s="562">
        <f t="shared" si="206"/>
        <v>0</v>
      </c>
      <c r="DE216" s="562">
        <f t="shared" si="207"/>
        <v>0</v>
      </c>
      <c r="DF216" s="562">
        <f t="shared" si="208"/>
        <v>0</v>
      </c>
      <c r="DG216" s="562">
        <f t="shared" si="209"/>
        <v>0</v>
      </c>
      <c r="DH216" s="562">
        <f t="shared" si="210"/>
        <v>0</v>
      </c>
      <c r="DI216" s="562">
        <f t="shared" si="211"/>
        <v>0</v>
      </c>
      <c r="DJ216" s="562">
        <f t="shared" si="212"/>
        <v>0</v>
      </c>
      <c r="DK216" s="562">
        <f t="shared" si="213"/>
        <v>0</v>
      </c>
      <c r="DL216" s="562">
        <f t="shared" si="214"/>
        <v>0</v>
      </c>
      <c r="DM216" s="562">
        <f t="shared" si="215"/>
        <v>0</v>
      </c>
      <c r="DN216" s="562">
        <f t="shared" si="181"/>
        <v>0</v>
      </c>
      <c r="DO216" s="562">
        <f t="shared" si="182"/>
        <v>0</v>
      </c>
      <c r="DP216" s="562">
        <f t="shared" si="183"/>
        <v>0</v>
      </c>
      <c r="DQ216" s="562">
        <f t="shared" si="184"/>
        <v>0</v>
      </c>
      <c r="DR216" s="562">
        <f t="shared" si="185"/>
        <v>0</v>
      </c>
      <c r="DS216" s="562">
        <f t="shared" si="186"/>
        <v>0</v>
      </c>
      <c r="DT216" s="562">
        <f t="shared" si="187"/>
        <v>0</v>
      </c>
      <c r="DU216" s="562">
        <f t="shared" si="188"/>
        <v>0</v>
      </c>
      <c r="DV216" s="562">
        <f t="shared" si="189"/>
        <v>0</v>
      </c>
      <c r="DW216" s="562">
        <f t="shared" si="190"/>
        <v>0</v>
      </c>
      <c r="DX216" s="562">
        <f t="shared" si="191"/>
        <v>0</v>
      </c>
      <c r="DY216" s="562">
        <f t="shared" si="192"/>
        <v>0</v>
      </c>
      <c r="DZ216" s="562">
        <f t="shared" si="193"/>
        <v>0</v>
      </c>
      <c r="EA216" s="562">
        <f t="shared" si="194"/>
        <v>0</v>
      </c>
      <c r="EB216" s="562">
        <f t="shared" si="195"/>
        <v>0</v>
      </c>
      <c r="EC216" s="562">
        <f t="shared" si="196"/>
        <v>0</v>
      </c>
      <c r="ED216" s="562">
        <f t="shared" si="197"/>
        <v>0</v>
      </c>
      <c r="EE216" s="562">
        <f t="shared" si="198"/>
        <v>0</v>
      </c>
      <c r="EF216" s="562">
        <f t="shared" si="199"/>
        <v>0</v>
      </c>
      <c r="EG216" s="562">
        <f t="shared" si="200"/>
        <v>0</v>
      </c>
      <c r="EH216" s="562">
        <f t="shared" si="201"/>
        <v>0</v>
      </c>
      <c r="EI216" s="562">
        <f t="shared" si="202"/>
        <v>0</v>
      </c>
      <c r="EJ216" s="562">
        <f t="shared" si="203"/>
        <v>0</v>
      </c>
      <c r="EK216" s="562">
        <f t="shared" si="204"/>
        <v>0</v>
      </c>
      <c r="EL216" s="562">
        <f t="shared" si="205"/>
        <v>0</v>
      </c>
    </row>
    <row r="217" spans="2:142" ht="9.9499999999999993" customHeight="1">
      <c r="B217" s="750">
        <f>'O3'!B217</f>
        <v>0</v>
      </c>
      <c r="C217" s="751"/>
      <c r="D217" s="751"/>
      <c r="E217" s="751"/>
      <c r="F217" s="751"/>
      <c r="G217" s="872">
        <f>'O3'!G217</f>
        <v>0</v>
      </c>
      <c r="H217" s="872"/>
      <c r="I217" s="872"/>
      <c r="J217" s="872"/>
      <c r="K217" s="872"/>
      <c r="L217" s="872"/>
      <c r="M217" s="872"/>
      <c r="N217" s="872"/>
      <c r="O217" s="872"/>
      <c r="P217" s="872"/>
      <c r="Q217" s="872"/>
      <c r="R217" s="872"/>
      <c r="S217" s="872"/>
      <c r="T217" s="872"/>
      <c r="U217" s="872"/>
      <c r="V217" s="872"/>
      <c r="W217" s="872"/>
      <c r="X217" s="872"/>
      <c r="Y217" s="872"/>
      <c r="Z217" s="872"/>
      <c r="AA217" s="872"/>
      <c r="AB217" s="872"/>
      <c r="AC217" s="755">
        <f>'O3'!AC217</f>
        <v>0</v>
      </c>
      <c r="AD217" s="755"/>
      <c r="AE217" s="755"/>
      <c r="AF217" s="755"/>
      <c r="AG217" s="755"/>
      <c r="AH217" s="895">
        <f>'O3'!AZ217</f>
        <v>0</v>
      </c>
      <c r="AI217" s="895"/>
      <c r="AJ217" s="895"/>
      <c r="AK217" s="895"/>
      <c r="AL217" s="895"/>
      <c r="AM217" s="895"/>
      <c r="AN217" s="782">
        <f t="shared" si="169"/>
        <v>0</v>
      </c>
      <c r="AO217" s="782"/>
      <c r="AP217" s="782"/>
      <c r="AQ217" s="782"/>
      <c r="AR217" s="782"/>
      <c r="AS217" s="782"/>
      <c r="AT217" s="782">
        <f t="shared" si="170"/>
        <v>0</v>
      </c>
      <c r="AU217" s="782"/>
      <c r="AV217" s="782"/>
      <c r="AW217" s="782"/>
      <c r="AX217" s="782"/>
      <c r="AY217" s="881"/>
      <c r="AZ217" s="13"/>
      <c r="BA217" s="492">
        <f t="shared" si="175"/>
        <v>0</v>
      </c>
      <c r="BB217" s="492">
        <f t="shared" si="176"/>
        <v>2</v>
      </c>
      <c r="BC217" s="492" t="str">
        <f t="shared" si="171"/>
        <v/>
      </c>
      <c r="BD217" s="492" t="str">
        <f t="shared" si="172"/>
        <v xml:space="preserve"> </v>
      </c>
      <c r="BE217" s="484"/>
      <c r="BF217" s="492">
        <f>ROUND(AN217*'O3'!BE217,2)</f>
        <v>0</v>
      </c>
      <c r="BG217" s="492">
        <f>ROUND(AT217*'O3'!BE217,2)</f>
        <v>0</v>
      </c>
      <c r="BH217" s="484">
        <f t="shared" si="173"/>
        <v>0</v>
      </c>
      <c r="BI217" s="484">
        <f>BM217-IF('O3'!BS217&lt;&gt;0,IF('O3'!BS217="C",BA217,0),ROUND(BA217*$BM$11,2))</f>
        <v>0</v>
      </c>
      <c r="BJ217" s="484">
        <f>BN217-IF('O3'!BS217="CF",BA217,0)</f>
        <v>0</v>
      </c>
      <c r="BK217" s="484">
        <f>BO217-IF('O3'!BS217="F",BA217,0)</f>
        <v>0</v>
      </c>
      <c r="BL217" s="484">
        <f t="shared" si="177"/>
        <v>0</v>
      </c>
      <c r="BM217" s="484">
        <f>IF('O3'!BS217&lt;&gt;0,IF('O3'!BS217="C",BG217,0),ROUND(BG217*$BM$11,2))</f>
        <v>0</v>
      </c>
      <c r="BN217" s="484">
        <f>IF('O3'!BS217="CF",BG217,0)</f>
        <v>0</v>
      </c>
      <c r="BO217" s="484">
        <f>IF('O3'!BS217="F",BG217,0)</f>
        <v>0</v>
      </c>
      <c r="BP217" s="571">
        <v>206</v>
      </c>
      <c r="BQ217" s="573"/>
      <c r="BR217" s="560">
        <v>0</v>
      </c>
      <c r="BS217" s="561">
        <f t="shared" si="174"/>
        <v>0</v>
      </c>
      <c r="BT217" s="561">
        <f t="shared" si="180"/>
        <v>0</v>
      </c>
      <c r="BU217" s="561">
        <f t="shared" si="180"/>
        <v>0</v>
      </c>
      <c r="BV217" s="561">
        <f t="shared" si="180"/>
        <v>0</v>
      </c>
      <c r="BW217" s="561">
        <f t="shared" si="180"/>
        <v>0</v>
      </c>
      <c r="BX217" s="561">
        <f t="shared" si="180"/>
        <v>0</v>
      </c>
      <c r="BY217" s="561">
        <f t="shared" si="180"/>
        <v>0</v>
      </c>
      <c r="BZ217" s="561">
        <f t="shared" si="180"/>
        <v>0</v>
      </c>
      <c r="CA217" s="561">
        <f t="shared" si="180"/>
        <v>0</v>
      </c>
      <c r="CB217" s="561">
        <f t="shared" si="180"/>
        <v>0</v>
      </c>
      <c r="CC217" s="561">
        <f t="shared" si="180"/>
        <v>0</v>
      </c>
      <c r="CD217" s="561">
        <f t="shared" si="180"/>
        <v>0</v>
      </c>
      <c r="CE217" s="561">
        <f t="shared" si="180"/>
        <v>0</v>
      </c>
      <c r="CF217" s="561">
        <f t="shared" si="180"/>
        <v>0</v>
      </c>
      <c r="CG217" s="561">
        <f t="shared" si="180"/>
        <v>0</v>
      </c>
      <c r="CH217" s="561">
        <f t="shared" si="180"/>
        <v>0</v>
      </c>
      <c r="CI217" s="561">
        <f t="shared" si="180"/>
        <v>0</v>
      </c>
      <c r="CJ217" s="561">
        <f t="shared" si="180"/>
        <v>0</v>
      </c>
      <c r="CK217" s="561">
        <f t="shared" si="180"/>
        <v>0</v>
      </c>
      <c r="CL217" s="561">
        <f t="shared" si="180"/>
        <v>0</v>
      </c>
      <c r="CM217" s="561">
        <f t="shared" si="180"/>
        <v>0</v>
      </c>
      <c r="CN217" s="561">
        <f t="shared" si="180"/>
        <v>0</v>
      </c>
      <c r="CO217" s="561">
        <f t="shared" si="180"/>
        <v>0</v>
      </c>
      <c r="CP217" s="561">
        <f t="shared" si="180"/>
        <v>0</v>
      </c>
      <c r="CQ217" s="561">
        <f t="shared" si="180"/>
        <v>0</v>
      </c>
      <c r="CR217" s="561">
        <f t="shared" si="180"/>
        <v>0</v>
      </c>
      <c r="CS217" s="561">
        <f t="shared" si="180"/>
        <v>0</v>
      </c>
      <c r="CT217" s="561">
        <f t="shared" si="180"/>
        <v>0</v>
      </c>
      <c r="CU217" s="561">
        <f t="shared" si="180"/>
        <v>0</v>
      </c>
      <c r="CV217" s="561">
        <f t="shared" si="180"/>
        <v>0</v>
      </c>
      <c r="CW217" s="561">
        <f t="shared" si="180"/>
        <v>0</v>
      </c>
      <c r="CX217" s="561">
        <f t="shared" si="180"/>
        <v>0</v>
      </c>
      <c r="CY217" s="561">
        <f t="shared" si="180"/>
        <v>0</v>
      </c>
      <c r="CZ217" s="561">
        <f t="shared" si="180"/>
        <v>0</v>
      </c>
      <c r="DA217" s="561">
        <f t="shared" si="180"/>
        <v>0</v>
      </c>
      <c r="DC217" s="562">
        <f t="shared" si="179"/>
        <v>0</v>
      </c>
      <c r="DD217" s="562">
        <f t="shared" si="206"/>
        <v>0</v>
      </c>
      <c r="DE217" s="562">
        <f t="shared" si="207"/>
        <v>0</v>
      </c>
      <c r="DF217" s="562">
        <f t="shared" si="208"/>
        <v>0</v>
      </c>
      <c r="DG217" s="562">
        <f t="shared" si="209"/>
        <v>0</v>
      </c>
      <c r="DH217" s="562">
        <f t="shared" si="210"/>
        <v>0</v>
      </c>
      <c r="DI217" s="562">
        <f t="shared" si="211"/>
        <v>0</v>
      </c>
      <c r="DJ217" s="562">
        <f t="shared" si="212"/>
        <v>0</v>
      </c>
      <c r="DK217" s="562">
        <f t="shared" si="213"/>
        <v>0</v>
      </c>
      <c r="DL217" s="562">
        <f t="shared" si="214"/>
        <v>0</v>
      </c>
      <c r="DM217" s="562">
        <f t="shared" si="215"/>
        <v>0</v>
      </c>
      <c r="DN217" s="562">
        <f t="shared" si="181"/>
        <v>0</v>
      </c>
      <c r="DO217" s="562">
        <f t="shared" si="182"/>
        <v>0</v>
      </c>
      <c r="DP217" s="562">
        <f t="shared" si="183"/>
        <v>0</v>
      </c>
      <c r="DQ217" s="562">
        <f t="shared" si="184"/>
        <v>0</v>
      </c>
      <c r="DR217" s="562">
        <f t="shared" si="185"/>
        <v>0</v>
      </c>
      <c r="DS217" s="562">
        <f t="shared" si="186"/>
        <v>0</v>
      </c>
      <c r="DT217" s="562">
        <f t="shared" si="187"/>
        <v>0</v>
      </c>
      <c r="DU217" s="562">
        <f t="shared" si="188"/>
        <v>0</v>
      </c>
      <c r="DV217" s="562">
        <f t="shared" si="189"/>
        <v>0</v>
      </c>
      <c r="DW217" s="562">
        <f t="shared" si="190"/>
        <v>0</v>
      </c>
      <c r="DX217" s="562">
        <f t="shared" si="191"/>
        <v>0</v>
      </c>
      <c r="DY217" s="562">
        <f t="shared" si="192"/>
        <v>0</v>
      </c>
      <c r="DZ217" s="562">
        <f t="shared" si="193"/>
        <v>0</v>
      </c>
      <c r="EA217" s="562">
        <f t="shared" si="194"/>
        <v>0</v>
      </c>
      <c r="EB217" s="562">
        <f t="shared" si="195"/>
        <v>0</v>
      </c>
      <c r="EC217" s="562">
        <f t="shared" si="196"/>
        <v>0</v>
      </c>
      <c r="ED217" s="562">
        <f t="shared" si="197"/>
        <v>0</v>
      </c>
      <c r="EE217" s="562">
        <f t="shared" si="198"/>
        <v>0</v>
      </c>
      <c r="EF217" s="562">
        <f t="shared" si="199"/>
        <v>0</v>
      </c>
      <c r="EG217" s="562">
        <f t="shared" si="200"/>
        <v>0</v>
      </c>
      <c r="EH217" s="562">
        <f t="shared" si="201"/>
        <v>0</v>
      </c>
      <c r="EI217" s="562">
        <f t="shared" si="202"/>
        <v>0</v>
      </c>
      <c r="EJ217" s="562">
        <f t="shared" si="203"/>
        <v>0</v>
      </c>
      <c r="EK217" s="562">
        <f t="shared" si="204"/>
        <v>0</v>
      </c>
      <c r="EL217" s="562">
        <f t="shared" si="205"/>
        <v>0</v>
      </c>
    </row>
    <row r="218" spans="2:142" ht="9.9499999999999993" customHeight="1">
      <c r="B218" s="750">
        <f>'O3'!B218</f>
        <v>0</v>
      </c>
      <c r="C218" s="751"/>
      <c r="D218" s="751"/>
      <c r="E218" s="751"/>
      <c r="F218" s="751"/>
      <c r="G218" s="872">
        <f>'O3'!G218</f>
        <v>0</v>
      </c>
      <c r="H218" s="872"/>
      <c r="I218" s="872"/>
      <c r="J218" s="872"/>
      <c r="K218" s="872"/>
      <c r="L218" s="872"/>
      <c r="M218" s="872"/>
      <c r="N218" s="872"/>
      <c r="O218" s="872"/>
      <c r="P218" s="872"/>
      <c r="Q218" s="872"/>
      <c r="R218" s="872"/>
      <c r="S218" s="872"/>
      <c r="T218" s="872"/>
      <c r="U218" s="872"/>
      <c r="V218" s="872"/>
      <c r="W218" s="872"/>
      <c r="X218" s="872"/>
      <c r="Y218" s="872"/>
      <c r="Z218" s="872"/>
      <c r="AA218" s="872"/>
      <c r="AB218" s="872"/>
      <c r="AC218" s="755">
        <f>'O3'!AC218</f>
        <v>0</v>
      </c>
      <c r="AD218" s="755"/>
      <c r="AE218" s="755"/>
      <c r="AF218" s="755"/>
      <c r="AG218" s="755"/>
      <c r="AH218" s="895">
        <f>'O3'!AZ218</f>
        <v>0</v>
      </c>
      <c r="AI218" s="895"/>
      <c r="AJ218" s="895"/>
      <c r="AK218" s="895"/>
      <c r="AL218" s="895"/>
      <c r="AM218" s="895"/>
      <c r="AN218" s="782">
        <f t="shared" si="169"/>
        <v>0</v>
      </c>
      <c r="AO218" s="782"/>
      <c r="AP218" s="782"/>
      <c r="AQ218" s="782"/>
      <c r="AR218" s="782"/>
      <c r="AS218" s="782"/>
      <c r="AT218" s="782">
        <f t="shared" si="170"/>
        <v>0</v>
      </c>
      <c r="AU218" s="782"/>
      <c r="AV218" s="782"/>
      <c r="AW218" s="782"/>
      <c r="AX218" s="782"/>
      <c r="AY218" s="881"/>
      <c r="AZ218" s="13"/>
      <c r="BA218" s="492">
        <f t="shared" si="175"/>
        <v>0</v>
      </c>
      <c r="BB218" s="492">
        <f t="shared" si="176"/>
        <v>2</v>
      </c>
      <c r="BC218" s="492" t="str">
        <f t="shared" si="171"/>
        <v/>
      </c>
      <c r="BD218" s="492" t="str">
        <f t="shared" si="172"/>
        <v xml:space="preserve"> </v>
      </c>
      <c r="BE218" s="484"/>
      <c r="BF218" s="492">
        <f>ROUND(AN218*'O3'!BE218,2)</f>
        <v>0</v>
      </c>
      <c r="BG218" s="492">
        <f>ROUND(AT218*'O3'!BE218,2)</f>
        <v>0</v>
      </c>
      <c r="BH218" s="484">
        <f t="shared" si="173"/>
        <v>0</v>
      </c>
      <c r="BI218" s="484">
        <f>BM218-IF('O3'!BS218&lt;&gt;0,IF('O3'!BS218="C",BA218,0),ROUND(BA218*$BM$11,2))</f>
        <v>0</v>
      </c>
      <c r="BJ218" s="484">
        <f>BN218-IF('O3'!BS218="CF",BA218,0)</f>
        <v>0</v>
      </c>
      <c r="BK218" s="484">
        <f>BO218-IF('O3'!BS218="F",BA218,0)</f>
        <v>0</v>
      </c>
      <c r="BL218" s="484">
        <f t="shared" si="177"/>
        <v>0</v>
      </c>
      <c r="BM218" s="484">
        <f>IF('O3'!BS218&lt;&gt;0,IF('O3'!BS218="C",BG218,0),ROUND(BG218*$BM$11,2))</f>
        <v>0</v>
      </c>
      <c r="BN218" s="484">
        <f>IF('O3'!BS218="CF",BG218,0)</f>
        <v>0</v>
      </c>
      <c r="BO218" s="484">
        <f>IF('O3'!BS218="F",BG218,0)</f>
        <v>0</v>
      </c>
      <c r="BP218" s="572">
        <v>207</v>
      </c>
      <c r="BQ218" s="573"/>
      <c r="BR218" s="560">
        <v>0</v>
      </c>
      <c r="BS218" s="561">
        <f t="shared" si="174"/>
        <v>0</v>
      </c>
      <c r="BT218" s="561">
        <f t="shared" si="180"/>
        <v>0</v>
      </c>
      <c r="BU218" s="561">
        <f t="shared" si="180"/>
        <v>0</v>
      </c>
      <c r="BV218" s="561">
        <f t="shared" si="180"/>
        <v>0</v>
      </c>
      <c r="BW218" s="561">
        <f t="shared" si="180"/>
        <v>0</v>
      </c>
      <c r="BX218" s="561">
        <f t="shared" si="180"/>
        <v>0</v>
      </c>
      <c r="BY218" s="561">
        <f t="shared" si="180"/>
        <v>0</v>
      </c>
      <c r="BZ218" s="561">
        <f t="shared" si="180"/>
        <v>0</v>
      </c>
      <c r="CA218" s="561">
        <f t="shared" si="180"/>
        <v>0</v>
      </c>
      <c r="CB218" s="561">
        <f t="shared" si="180"/>
        <v>0</v>
      </c>
      <c r="CC218" s="561">
        <f t="shared" si="180"/>
        <v>0</v>
      </c>
      <c r="CD218" s="561">
        <f t="shared" si="180"/>
        <v>0</v>
      </c>
      <c r="CE218" s="561">
        <f t="shared" si="180"/>
        <v>0</v>
      </c>
      <c r="CF218" s="561">
        <f t="shared" si="180"/>
        <v>0</v>
      </c>
      <c r="CG218" s="561">
        <f t="shared" si="180"/>
        <v>0</v>
      </c>
      <c r="CH218" s="561">
        <f t="shared" si="180"/>
        <v>0</v>
      </c>
      <c r="CI218" s="561">
        <f t="shared" si="180"/>
        <v>0</v>
      </c>
      <c r="CJ218" s="561">
        <f t="shared" si="180"/>
        <v>0</v>
      </c>
      <c r="CK218" s="561">
        <f t="shared" si="180"/>
        <v>0</v>
      </c>
      <c r="CL218" s="561">
        <f t="shared" si="180"/>
        <v>0</v>
      </c>
      <c r="CM218" s="561">
        <f t="shared" si="180"/>
        <v>0</v>
      </c>
      <c r="CN218" s="561">
        <f t="shared" si="180"/>
        <v>0</v>
      </c>
      <c r="CO218" s="561">
        <f t="shared" si="180"/>
        <v>0</v>
      </c>
      <c r="CP218" s="561">
        <f t="shared" si="180"/>
        <v>0</v>
      </c>
      <c r="CQ218" s="561">
        <f t="shared" si="180"/>
        <v>0</v>
      </c>
      <c r="CR218" s="561">
        <f t="shared" si="180"/>
        <v>0</v>
      </c>
      <c r="CS218" s="561">
        <f t="shared" si="180"/>
        <v>0</v>
      </c>
      <c r="CT218" s="561">
        <f t="shared" si="180"/>
        <v>0</v>
      </c>
      <c r="CU218" s="561">
        <f t="shared" si="180"/>
        <v>0</v>
      </c>
      <c r="CV218" s="561">
        <f t="shared" si="180"/>
        <v>0</v>
      </c>
      <c r="CW218" s="561">
        <f t="shared" si="180"/>
        <v>0</v>
      </c>
      <c r="CX218" s="561">
        <f t="shared" si="180"/>
        <v>0</v>
      </c>
      <c r="CY218" s="561">
        <f t="shared" si="180"/>
        <v>0</v>
      </c>
      <c r="CZ218" s="561">
        <f t="shared" si="180"/>
        <v>0</v>
      </c>
      <c r="DA218" s="561">
        <f t="shared" si="180"/>
        <v>0</v>
      </c>
      <c r="DC218" s="562">
        <f t="shared" si="179"/>
        <v>0</v>
      </c>
      <c r="DD218" s="562">
        <f t="shared" si="206"/>
        <v>0</v>
      </c>
      <c r="DE218" s="562">
        <f t="shared" si="207"/>
        <v>0</v>
      </c>
      <c r="DF218" s="562">
        <f t="shared" si="208"/>
        <v>0</v>
      </c>
      <c r="DG218" s="562">
        <f t="shared" si="209"/>
        <v>0</v>
      </c>
      <c r="DH218" s="562">
        <f t="shared" si="210"/>
        <v>0</v>
      </c>
      <c r="DI218" s="562">
        <f t="shared" si="211"/>
        <v>0</v>
      </c>
      <c r="DJ218" s="562">
        <f t="shared" si="212"/>
        <v>0</v>
      </c>
      <c r="DK218" s="562">
        <f t="shared" si="213"/>
        <v>0</v>
      </c>
      <c r="DL218" s="562">
        <f t="shared" si="214"/>
        <v>0</v>
      </c>
      <c r="DM218" s="562">
        <f t="shared" si="215"/>
        <v>0</v>
      </c>
      <c r="DN218" s="562">
        <f t="shared" si="181"/>
        <v>0</v>
      </c>
      <c r="DO218" s="562">
        <f t="shared" si="182"/>
        <v>0</v>
      </c>
      <c r="DP218" s="562">
        <f t="shared" si="183"/>
        <v>0</v>
      </c>
      <c r="DQ218" s="562">
        <f t="shared" si="184"/>
        <v>0</v>
      </c>
      <c r="DR218" s="562">
        <f t="shared" si="185"/>
        <v>0</v>
      </c>
      <c r="DS218" s="562">
        <f t="shared" si="186"/>
        <v>0</v>
      </c>
      <c r="DT218" s="562">
        <f t="shared" si="187"/>
        <v>0</v>
      </c>
      <c r="DU218" s="562">
        <f t="shared" si="188"/>
        <v>0</v>
      </c>
      <c r="DV218" s="562">
        <f t="shared" si="189"/>
        <v>0</v>
      </c>
      <c r="DW218" s="562">
        <f t="shared" si="190"/>
        <v>0</v>
      </c>
      <c r="DX218" s="562">
        <f t="shared" si="191"/>
        <v>0</v>
      </c>
      <c r="DY218" s="562">
        <f t="shared" si="192"/>
        <v>0</v>
      </c>
      <c r="DZ218" s="562">
        <f t="shared" si="193"/>
        <v>0</v>
      </c>
      <c r="EA218" s="562">
        <f t="shared" si="194"/>
        <v>0</v>
      </c>
      <c r="EB218" s="562">
        <f t="shared" si="195"/>
        <v>0</v>
      </c>
      <c r="EC218" s="562">
        <f t="shared" si="196"/>
        <v>0</v>
      </c>
      <c r="ED218" s="562">
        <f t="shared" si="197"/>
        <v>0</v>
      </c>
      <c r="EE218" s="562">
        <f t="shared" si="198"/>
        <v>0</v>
      </c>
      <c r="EF218" s="562">
        <f t="shared" si="199"/>
        <v>0</v>
      </c>
      <c r="EG218" s="562">
        <f t="shared" si="200"/>
        <v>0</v>
      </c>
      <c r="EH218" s="562">
        <f t="shared" si="201"/>
        <v>0</v>
      </c>
      <c r="EI218" s="562">
        <f t="shared" si="202"/>
        <v>0</v>
      </c>
      <c r="EJ218" s="562">
        <f t="shared" si="203"/>
        <v>0</v>
      </c>
      <c r="EK218" s="562">
        <f t="shared" si="204"/>
        <v>0</v>
      </c>
      <c r="EL218" s="562">
        <f t="shared" si="205"/>
        <v>0</v>
      </c>
    </row>
    <row r="219" spans="2:142" ht="9.9499999999999993" customHeight="1">
      <c r="B219" s="750">
        <f>'O3'!B219</f>
        <v>0</v>
      </c>
      <c r="C219" s="751"/>
      <c r="D219" s="751"/>
      <c r="E219" s="751"/>
      <c r="F219" s="751"/>
      <c r="G219" s="872">
        <f>'O3'!G219</f>
        <v>0</v>
      </c>
      <c r="H219" s="872"/>
      <c r="I219" s="872"/>
      <c r="J219" s="872"/>
      <c r="K219" s="872"/>
      <c r="L219" s="872"/>
      <c r="M219" s="872"/>
      <c r="N219" s="872"/>
      <c r="O219" s="872"/>
      <c r="P219" s="872"/>
      <c r="Q219" s="872"/>
      <c r="R219" s="872"/>
      <c r="S219" s="872"/>
      <c r="T219" s="872"/>
      <c r="U219" s="872"/>
      <c r="V219" s="872"/>
      <c r="W219" s="872"/>
      <c r="X219" s="872"/>
      <c r="Y219" s="872"/>
      <c r="Z219" s="872"/>
      <c r="AA219" s="872"/>
      <c r="AB219" s="872"/>
      <c r="AC219" s="755">
        <f>'O3'!AC219</f>
        <v>0</v>
      </c>
      <c r="AD219" s="755"/>
      <c r="AE219" s="755"/>
      <c r="AF219" s="755"/>
      <c r="AG219" s="755"/>
      <c r="AH219" s="895">
        <f>'O3'!AZ219</f>
        <v>0</v>
      </c>
      <c r="AI219" s="895"/>
      <c r="AJ219" s="895"/>
      <c r="AK219" s="895"/>
      <c r="AL219" s="895"/>
      <c r="AM219" s="895"/>
      <c r="AN219" s="782">
        <f t="shared" si="169"/>
        <v>0</v>
      </c>
      <c r="AO219" s="782"/>
      <c r="AP219" s="782"/>
      <c r="AQ219" s="782"/>
      <c r="AR219" s="782"/>
      <c r="AS219" s="782"/>
      <c r="AT219" s="782">
        <f t="shared" si="170"/>
        <v>0</v>
      </c>
      <c r="AU219" s="782"/>
      <c r="AV219" s="782"/>
      <c r="AW219" s="782"/>
      <c r="AX219" s="782"/>
      <c r="AY219" s="881"/>
      <c r="AZ219" s="13"/>
      <c r="BA219" s="492">
        <f t="shared" si="175"/>
        <v>0</v>
      </c>
      <c r="BB219" s="492">
        <f t="shared" si="176"/>
        <v>2</v>
      </c>
      <c r="BC219" s="492" t="str">
        <f t="shared" si="171"/>
        <v/>
      </c>
      <c r="BD219" s="492" t="str">
        <f t="shared" si="172"/>
        <v xml:space="preserve"> </v>
      </c>
      <c r="BE219" s="484"/>
      <c r="BF219" s="492">
        <f>ROUND(AN219*'O3'!BE219,2)</f>
        <v>0</v>
      </c>
      <c r="BG219" s="492">
        <f>ROUND(AT219*'O3'!BE219,2)</f>
        <v>0</v>
      </c>
      <c r="BH219" s="484">
        <f t="shared" si="173"/>
        <v>0</v>
      </c>
      <c r="BI219" s="484">
        <f>BM219-IF('O3'!BS219&lt;&gt;0,IF('O3'!BS219="C",BA219,0),ROUND(BA219*$BM$11,2))</f>
        <v>0</v>
      </c>
      <c r="BJ219" s="484">
        <f>BN219-IF('O3'!BS219="CF",BA219,0)</f>
        <v>0</v>
      </c>
      <c r="BK219" s="484">
        <f>BO219-IF('O3'!BS219="F",BA219,0)</f>
        <v>0</v>
      </c>
      <c r="BL219" s="484">
        <f t="shared" si="177"/>
        <v>0</v>
      </c>
      <c r="BM219" s="484">
        <f>IF('O3'!BS219&lt;&gt;0,IF('O3'!BS219="C",BG219,0),ROUND(BG219*$BM$11,2))</f>
        <v>0</v>
      </c>
      <c r="BN219" s="484">
        <f>IF('O3'!BS219="CF",BG219,0)</f>
        <v>0</v>
      </c>
      <c r="BO219" s="484">
        <f>IF('O3'!BS219="F",BG219,0)</f>
        <v>0</v>
      </c>
      <c r="BP219" s="571">
        <v>208</v>
      </c>
      <c r="BQ219" s="573"/>
      <c r="BR219" s="560">
        <v>0</v>
      </c>
      <c r="BS219" s="561">
        <f t="shared" si="174"/>
        <v>0</v>
      </c>
      <c r="BT219" s="561">
        <f t="shared" si="180"/>
        <v>0</v>
      </c>
      <c r="BU219" s="561">
        <f t="shared" si="180"/>
        <v>0</v>
      </c>
      <c r="BV219" s="561">
        <f t="shared" si="180"/>
        <v>0</v>
      </c>
      <c r="BW219" s="561">
        <f t="shared" si="180"/>
        <v>0</v>
      </c>
      <c r="BX219" s="561">
        <f t="shared" si="180"/>
        <v>0</v>
      </c>
      <c r="BY219" s="561">
        <f t="shared" si="180"/>
        <v>0</v>
      </c>
      <c r="BZ219" s="561">
        <f t="shared" si="180"/>
        <v>0</v>
      </c>
      <c r="CA219" s="561">
        <f t="shared" si="180"/>
        <v>0</v>
      </c>
      <c r="CB219" s="561">
        <f t="shared" si="180"/>
        <v>0</v>
      </c>
      <c r="CC219" s="561">
        <f t="shared" si="180"/>
        <v>0</v>
      </c>
      <c r="CD219" s="561">
        <f t="shared" si="180"/>
        <v>0</v>
      </c>
      <c r="CE219" s="561">
        <f t="shared" si="180"/>
        <v>0</v>
      </c>
      <c r="CF219" s="561">
        <f t="shared" si="180"/>
        <v>0</v>
      </c>
      <c r="CG219" s="561">
        <f t="shared" si="180"/>
        <v>0</v>
      </c>
      <c r="CH219" s="561">
        <f t="shared" si="180"/>
        <v>0</v>
      </c>
      <c r="CI219" s="561">
        <f t="shared" si="180"/>
        <v>0</v>
      </c>
      <c r="CJ219" s="561">
        <f t="shared" si="180"/>
        <v>0</v>
      </c>
      <c r="CK219" s="561">
        <f t="shared" si="180"/>
        <v>0</v>
      </c>
      <c r="CL219" s="561">
        <f t="shared" si="180"/>
        <v>0</v>
      </c>
      <c r="CM219" s="561">
        <f t="shared" si="180"/>
        <v>0</v>
      </c>
      <c r="CN219" s="561">
        <f t="shared" si="180"/>
        <v>0</v>
      </c>
      <c r="CO219" s="561">
        <f t="shared" si="180"/>
        <v>0</v>
      </c>
      <c r="CP219" s="561">
        <f t="shared" si="180"/>
        <v>0</v>
      </c>
      <c r="CQ219" s="561">
        <f t="shared" si="180"/>
        <v>0</v>
      </c>
      <c r="CR219" s="561">
        <f t="shared" si="180"/>
        <v>0</v>
      </c>
      <c r="CS219" s="561">
        <f t="shared" si="180"/>
        <v>0</v>
      </c>
      <c r="CT219" s="561">
        <f t="shared" si="180"/>
        <v>0</v>
      </c>
      <c r="CU219" s="561">
        <f t="shared" si="180"/>
        <v>0</v>
      </c>
      <c r="CV219" s="561">
        <f t="shared" si="180"/>
        <v>0</v>
      </c>
      <c r="CW219" s="561">
        <f t="shared" si="180"/>
        <v>0</v>
      </c>
      <c r="CX219" s="561">
        <f t="shared" si="180"/>
        <v>0</v>
      </c>
      <c r="CY219" s="561">
        <f t="shared" si="180"/>
        <v>0</v>
      </c>
      <c r="CZ219" s="561">
        <f t="shared" si="180"/>
        <v>0</v>
      </c>
      <c r="DA219" s="561">
        <f t="shared" si="180"/>
        <v>0</v>
      </c>
      <c r="DC219" s="562">
        <f t="shared" si="179"/>
        <v>0</v>
      </c>
      <c r="DD219" s="562">
        <f t="shared" si="206"/>
        <v>0</v>
      </c>
      <c r="DE219" s="562">
        <f t="shared" si="207"/>
        <v>0</v>
      </c>
      <c r="DF219" s="562">
        <f t="shared" si="208"/>
        <v>0</v>
      </c>
      <c r="DG219" s="562">
        <f t="shared" si="209"/>
        <v>0</v>
      </c>
      <c r="DH219" s="562">
        <f t="shared" si="210"/>
        <v>0</v>
      </c>
      <c r="DI219" s="562">
        <f t="shared" si="211"/>
        <v>0</v>
      </c>
      <c r="DJ219" s="562">
        <f t="shared" si="212"/>
        <v>0</v>
      </c>
      <c r="DK219" s="562">
        <f t="shared" si="213"/>
        <v>0</v>
      </c>
      <c r="DL219" s="562">
        <f t="shared" si="214"/>
        <v>0</v>
      </c>
      <c r="DM219" s="562">
        <f t="shared" si="215"/>
        <v>0</v>
      </c>
      <c r="DN219" s="562">
        <f t="shared" si="181"/>
        <v>0</v>
      </c>
      <c r="DO219" s="562">
        <f t="shared" si="182"/>
        <v>0</v>
      </c>
      <c r="DP219" s="562">
        <f t="shared" si="183"/>
        <v>0</v>
      </c>
      <c r="DQ219" s="562">
        <f t="shared" si="184"/>
        <v>0</v>
      </c>
      <c r="DR219" s="562">
        <f t="shared" si="185"/>
        <v>0</v>
      </c>
      <c r="DS219" s="562">
        <f t="shared" si="186"/>
        <v>0</v>
      </c>
      <c r="DT219" s="562">
        <f t="shared" si="187"/>
        <v>0</v>
      </c>
      <c r="DU219" s="562">
        <f t="shared" si="188"/>
        <v>0</v>
      </c>
      <c r="DV219" s="562">
        <f t="shared" si="189"/>
        <v>0</v>
      </c>
      <c r="DW219" s="562">
        <f t="shared" si="190"/>
        <v>0</v>
      </c>
      <c r="DX219" s="562">
        <f t="shared" si="191"/>
        <v>0</v>
      </c>
      <c r="DY219" s="562">
        <f t="shared" si="192"/>
        <v>0</v>
      </c>
      <c r="DZ219" s="562">
        <f t="shared" si="193"/>
        <v>0</v>
      </c>
      <c r="EA219" s="562">
        <f t="shared" si="194"/>
        <v>0</v>
      </c>
      <c r="EB219" s="562">
        <f t="shared" si="195"/>
        <v>0</v>
      </c>
      <c r="EC219" s="562">
        <f t="shared" si="196"/>
        <v>0</v>
      </c>
      <c r="ED219" s="562">
        <f t="shared" si="197"/>
        <v>0</v>
      </c>
      <c r="EE219" s="562">
        <f t="shared" si="198"/>
        <v>0</v>
      </c>
      <c r="EF219" s="562">
        <f t="shared" si="199"/>
        <v>0</v>
      </c>
      <c r="EG219" s="562">
        <f t="shared" si="200"/>
        <v>0</v>
      </c>
      <c r="EH219" s="562">
        <f t="shared" si="201"/>
        <v>0</v>
      </c>
      <c r="EI219" s="562">
        <f t="shared" si="202"/>
        <v>0</v>
      </c>
      <c r="EJ219" s="562">
        <f t="shared" si="203"/>
        <v>0</v>
      </c>
      <c r="EK219" s="562">
        <f t="shared" si="204"/>
        <v>0</v>
      </c>
      <c r="EL219" s="562">
        <f t="shared" si="205"/>
        <v>0</v>
      </c>
    </row>
    <row r="220" spans="2:142" ht="9.9499999999999993" customHeight="1">
      <c r="B220" s="750">
        <f>'O3'!B220</f>
        <v>0</v>
      </c>
      <c r="C220" s="751"/>
      <c r="D220" s="751"/>
      <c r="E220" s="751"/>
      <c r="F220" s="751"/>
      <c r="G220" s="872">
        <f>'O3'!G220</f>
        <v>0</v>
      </c>
      <c r="H220" s="872"/>
      <c r="I220" s="872"/>
      <c r="J220" s="872"/>
      <c r="K220" s="872"/>
      <c r="L220" s="872"/>
      <c r="M220" s="872"/>
      <c r="N220" s="872"/>
      <c r="O220" s="872"/>
      <c r="P220" s="872"/>
      <c r="Q220" s="872"/>
      <c r="R220" s="872"/>
      <c r="S220" s="872"/>
      <c r="T220" s="872"/>
      <c r="U220" s="872"/>
      <c r="V220" s="872"/>
      <c r="W220" s="872"/>
      <c r="X220" s="872"/>
      <c r="Y220" s="872"/>
      <c r="Z220" s="872"/>
      <c r="AA220" s="872"/>
      <c r="AB220" s="872"/>
      <c r="AC220" s="755">
        <f>'O3'!AC220</f>
        <v>0</v>
      </c>
      <c r="AD220" s="755"/>
      <c r="AE220" s="755"/>
      <c r="AF220" s="755"/>
      <c r="AG220" s="755"/>
      <c r="AH220" s="895">
        <f>'O3'!AZ220</f>
        <v>0</v>
      </c>
      <c r="AI220" s="895"/>
      <c r="AJ220" s="895"/>
      <c r="AK220" s="895"/>
      <c r="AL220" s="895"/>
      <c r="AM220" s="895"/>
      <c r="AN220" s="782">
        <f t="shared" si="169"/>
        <v>0</v>
      </c>
      <c r="AO220" s="782"/>
      <c r="AP220" s="782"/>
      <c r="AQ220" s="782"/>
      <c r="AR220" s="782"/>
      <c r="AS220" s="782"/>
      <c r="AT220" s="782">
        <f t="shared" si="170"/>
        <v>0</v>
      </c>
      <c r="AU220" s="782"/>
      <c r="AV220" s="782"/>
      <c r="AW220" s="782"/>
      <c r="AX220" s="782"/>
      <c r="AY220" s="881"/>
      <c r="AZ220" s="13"/>
      <c r="BA220" s="492">
        <f t="shared" si="175"/>
        <v>0</v>
      </c>
      <c r="BB220" s="492">
        <f t="shared" si="176"/>
        <v>2</v>
      </c>
      <c r="BC220" s="492" t="str">
        <f t="shared" si="171"/>
        <v/>
      </c>
      <c r="BD220" s="492" t="str">
        <f t="shared" si="172"/>
        <v xml:space="preserve"> </v>
      </c>
      <c r="BE220" s="484"/>
      <c r="BF220" s="492">
        <f>ROUND(AN220*'O3'!BE220,2)</f>
        <v>0</v>
      </c>
      <c r="BG220" s="492">
        <f>ROUND(AT220*'O3'!BE220,2)</f>
        <v>0</v>
      </c>
      <c r="BH220" s="484">
        <f t="shared" si="173"/>
        <v>0</v>
      </c>
      <c r="BI220" s="484">
        <f>BM220-IF('O3'!BS220&lt;&gt;0,IF('O3'!BS220="C",BA220,0),ROUND(BA220*$BM$11,2))</f>
        <v>0</v>
      </c>
      <c r="BJ220" s="484">
        <f>BN220-IF('O3'!BS220="CF",BA220,0)</f>
        <v>0</v>
      </c>
      <c r="BK220" s="484">
        <f>BO220-IF('O3'!BS220="F",BA220,0)</f>
        <v>0</v>
      </c>
      <c r="BL220" s="484">
        <f t="shared" si="177"/>
        <v>0</v>
      </c>
      <c r="BM220" s="484">
        <f>IF('O3'!BS220&lt;&gt;0,IF('O3'!BS220="C",BG220,0),ROUND(BG220*$BM$11,2))</f>
        <v>0</v>
      </c>
      <c r="BN220" s="484">
        <f>IF('O3'!BS220="CF",BG220,0)</f>
        <v>0</v>
      </c>
      <c r="BO220" s="484">
        <f>IF('O3'!BS220="F",BG220,0)</f>
        <v>0</v>
      </c>
      <c r="BP220" s="572">
        <v>209</v>
      </c>
      <c r="BQ220" s="573"/>
      <c r="BR220" s="560">
        <v>0</v>
      </c>
      <c r="BS220" s="561">
        <f t="shared" si="174"/>
        <v>0</v>
      </c>
      <c r="BT220" s="561">
        <f t="shared" si="180"/>
        <v>0</v>
      </c>
      <c r="BU220" s="561">
        <f t="shared" si="180"/>
        <v>0</v>
      </c>
      <c r="BV220" s="561">
        <f t="shared" si="180"/>
        <v>0</v>
      </c>
      <c r="BW220" s="561">
        <f t="shared" si="180"/>
        <v>0</v>
      </c>
      <c r="BX220" s="561">
        <f t="shared" si="180"/>
        <v>0</v>
      </c>
      <c r="BY220" s="561">
        <f t="shared" si="180"/>
        <v>0</v>
      </c>
      <c r="BZ220" s="561">
        <f t="shared" si="180"/>
        <v>0</v>
      </c>
      <c r="CA220" s="561">
        <f t="shared" si="180"/>
        <v>0</v>
      </c>
      <c r="CB220" s="561">
        <f t="shared" si="180"/>
        <v>0</v>
      </c>
      <c r="CC220" s="561">
        <f t="shared" si="180"/>
        <v>0</v>
      </c>
      <c r="CD220" s="561">
        <f t="shared" si="180"/>
        <v>0</v>
      </c>
      <c r="CE220" s="561">
        <f t="shared" si="180"/>
        <v>0</v>
      </c>
      <c r="CF220" s="561">
        <f t="shared" si="180"/>
        <v>0</v>
      </c>
      <c r="CG220" s="561">
        <f t="shared" si="180"/>
        <v>0</v>
      </c>
      <c r="CH220" s="561">
        <f t="shared" si="180"/>
        <v>0</v>
      </c>
      <c r="CI220" s="561">
        <f t="shared" ref="BT220:DA227" si="216">CH220</f>
        <v>0</v>
      </c>
      <c r="CJ220" s="561">
        <f t="shared" si="216"/>
        <v>0</v>
      </c>
      <c r="CK220" s="561">
        <f t="shared" si="216"/>
        <v>0</v>
      </c>
      <c r="CL220" s="561">
        <f t="shared" si="216"/>
        <v>0</v>
      </c>
      <c r="CM220" s="561">
        <f t="shared" si="216"/>
        <v>0</v>
      </c>
      <c r="CN220" s="561">
        <f t="shared" si="216"/>
        <v>0</v>
      </c>
      <c r="CO220" s="561">
        <f t="shared" si="216"/>
        <v>0</v>
      </c>
      <c r="CP220" s="561">
        <f t="shared" si="216"/>
        <v>0</v>
      </c>
      <c r="CQ220" s="561">
        <f t="shared" si="216"/>
        <v>0</v>
      </c>
      <c r="CR220" s="561">
        <f t="shared" si="216"/>
        <v>0</v>
      </c>
      <c r="CS220" s="561">
        <f t="shared" si="216"/>
        <v>0</v>
      </c>
      <c r="CT220" s="561">
        <f t="shared" si="216"/>
        <v>0</v>
      </c>
      <c r="CU220" s="561">
        <f t="shared" si="216"/>
        <v>0</v>
      </c>
      <c r="CV220" s="561">
        <f t="shared" si="216"/>
        <v>0</v>
      </c>
      <c r="CW220" s="561">
        <f t="shared" si="216"/>
        <v>0</v>
      </c>
      <c r="CX220" s="561">
        <f t="shared" si="216"/>
        <v>0</v>
      </c>
      <c r="CY220" s="561">
        <f t="shared" si="216"/>
        <v>0</v>
      </c>
      <c r="CZ220" s="561">
        <f t="shared" si="216"/>
        <v>0</v>
      </c>
      <c r="DA220" s="561">
        <f t="shared" si="216"/>
        <v>0</v>
      </c>
      <c r="DC220" s="562">
        <f t="shared" si="179"/>
        <v>0</v>
      </c>
      <c r="DD220" s="562">
        <f t="shared" si="206"/>
        <v>0</v>
      </c>
      <c r="DE220" s="562">
        <f t="shared" si="207"/>
        <v>0</v>
      </c>
      <c r="DF220" s="562">
        <f t="shared" si="208"/>
        <v>0</v>
      </c>
      <c r="DG220" s="562">
        <f t="shared" si="209"/>
        <v>0</v>
      </c>
      <c r="DH220" s="562">
        <f t="shared" si="210"/>
        <v>0</v>
      </c>
      <c r="DI220" s="562">
        <f t="shared" si="211"/>
        <v>0</v>
      </c>
      <c r="DJ220" s="562">
        <f t="shared" si="212"/>
        <v>0</v>
      </c>
      <c r="DK220" s="562">
        <f t="shared" si="213"/>
        <v>0</v>
      </c>
      <c r="DL220" s="562">
        <f t="shared" si="214"/>
        <v>0</v>
      </c>
      <c r="DM220" s="562">
        <f t="shared" si="215"/>
        <v>0</v>
      </c>
      <c r="DN220" s="562">
        <f t="shared" si="181"/>
        <v>0</v>
      </c>
      <c r="DO220" s="562">
        <f t="shared" si="182"/>
        <v>0</v>
      </c>
      <c r="DP220" s="562">
        <f t="shared" si="183"/>
        <v>0</v>
      </c>
      <c r="DQ220" s="562">
        <f t="shared" si="184"/>
        <v>0</v>
      </c>
      <c r="DR220" s="562">
        <f t="shared" si="185"/>
        <v>0</v>
      </c>
      <c r="DS220" s="562">
        <f t="shared" si="186"/>
        <v>0</v>
      </c>
      <c r="DT220" s="562">
        <f t="shared" si="187"/>
        <v>0</v>
      </c>
      <c r="DU220" s="562">
        <f t="shared" si="188"/>
        <v>0</v>
      </c>
      <c r="DV220" s="562">
        <f t="shared" si="189"/>
        <v>0</v>
      </c>
      <c r="DW220" s="562">
        <f t="shared" si="190"/>
        <v>0</v>
      </c>
      <c r="DX220" s="562">
        <f t="shared" si="191"/>
        <v>0</v>
      </c>
      <c r="DY220" s="562">
        <f t="shared" si="192"/>
        <v>0</v>
      </c>
      <c r="DZ220" s="562">
        <f t="shared" si="193"/>
        <v>0</v>
      </c>
      <c r="EA220" s="562">
        <f t="shared" si="194"/>
        <v>0</v>
      </c>
      <c r="EB220" s="562">
        <f t="shared" si="195"/>
        <v>0</v>
      </c>
      <c r="EC220" s="562">
        <f t="shared" si="196"/>
        <v>0</v>
      </c>
      <c r="ED220" s="562">
        <f t="shared" si="197"/>
        <v>0</v>
      </c>
      <c r="EE220" s="562">
        <f t="shared" si="198"/>
        <v>0</v>
      </c>
      <c r="EF220" s="562">
        <f t="shared" si="199"/>
        <v>0</v>
      </c>
      <c r="EG220" s="562">
        <f t="shared" si="200"/>
        <v>0</v>
      </c>
      <c r="EH220" s="562">
        <f t="shared" si="201"/>
        <v>0</v>
      </c>
      <c r="EI220" s="562">
        <f t="shared" si="202"/>
        <v>0</v>
      </c>
      <c r="EJ220" s="562">
        <f t="shared" si="203"/>
        <v>0</v>
      </c>
      <c r="EK220" s="562">
        <f t="shared" si="204"/>
        <v>0</v>
      </c>
      <c r="EL220" s="562">
        <f t="shared" si="205"/>
        <v>0</v>
      </c>
    </row>
    <row r="221" spans="2:142" ht="9.9499999999999993" customHeight="1">
      <c r="B221" s="750">
        <f>'O3'!B221</f>
        <v>0</v>
      </c>
      <c r="C221" s="751"/>
      <c r="D221" s="751"/>
      <c r="E221" s="751"/>
      <c r="F221" s="751"/>
      <c r="G221" s="872">
        <f>'O3'!G221</f>
        <v>0</v>
      </c>
      <c r="H221" s="872"/>
      <c r="I221" s="872"/>
      <c r="J221" s="872"/>
      <c r="K221" s="872"/>
      <c r="L221" s="872"/>
      <c r="M221" s="872"/>
      <c r="N221" s="872"/>
      <c r="O221" s="872"/>
      <c r="P221" s="872"/>
      <c r="Q221" s="872"/>
      <c r="R221" s="872"/>
      <c r="S221" s="872"/>
      <c r="T221" s="872"/>
      <c r="U221" s="872"/>
      <c r="V221" s="872"/>
      <c r="W221" s="872"/>
      <c r="X221" s="872"/>
      <c r="Y221" s="872"/>
      <c r="Z221" s="872"/>
      <c r="AA221" s="872"/>
      <c r="AB221" s="872"/>
      <c r="AC221" s="755">
        <f>'O3'!AC221</f>
        <v>0</v>
      </c>
      <c r="AD221" s="755"/>
      <c r="AE221" s="755"/>
      <c r="AF221" s="755"/>
      <c r="AG221" s="755"/>
      <c r="AH221" s="895">
        <f>'O3'!AZ221</f>
        <v>0</v>
      </c>
      <c r="AI221" s="895"/>
      <c r="AJ221" s="895"/>
      <c r="AK221" s="895"/>
      <c r="AL221" s="895"/>
      <c r="AM221" s="895"/>
      <c r="AN221" s="782">
        <f t="shared" si="169"/>
        <v>0</v>
      </c>
      <c r="AO221" s="782"/>
      <c r="AP221" s="782"/>
      <c r="AQ221" s="782"/>
      <c r="AR221" s="782"/>
      <c r="AS221" s="782"/>
      <c r="AT221" s="782">
        <f t="shared" si="170"/>
        <v>0</v>
      </c>
      <c r="AU221" s="782"/>
      <c r="AV221" s="782"/>
      <c r="AW221" s="782"/>
      <c r="AX221" s="782"/>
      <c r="AY221" s="881"/>
      <c r="AZ221" s="13"/>
      <c r="BA221" s="492">
        <f t="shared" si="175"/>
        <v>0</v>
      </c>
      <c r="BB221" s="492">
        <f t="shared" si="176"/>
        <v>2</v>
      </c>
      <c r="BC221" s="492" t="str">
        <f t="shared" si="171"/>
        <v/>
      </c>
      <c r="BD221" s="492" t="str">
        <f t="shared" si="172"/>
        <v xml:space="preserve"> </v>
      </c>
      <c r="BE221" s="484"/>
      <c r="BF221" s="492">
        <f>ROUND(AN221*'O3'!BE221,2)</f>
        <v>0</v>
      </c>
      <c r="BG221" s="492">
        <f>ROUND(AT221*'O3'!BE221,2)</f>
        <v>0</v>
      </c>
      <c r="BH221" s="484">
        <f t="shared" si="173"/>
        <v>0</v>
      </c>
      <c r="BI221" s="484">
        <f>BM221-IF('O3'!BS221&lt;&gt;0,IF('O3'!BS221="C",BA221,0),ROUND(BA221*$BM$11,2))</f>
        <v>0</v>
      </c>
      <c r="BJ221" s="484">
        <f>BN221-IF('O3'!BS221="CF",BA221,0)</f>
        <v>0</v>
      </c>
      <c r="BK221" s="484">
        <f>BO221-IF('O3'!BS221="F",BA221,0)</f>
        <v>0</v>
      </c>
      <c r="BL221" s="484">
        <f t="shared" si="177"/>
        <v>0</v>
      </c>
      <c r="BM221" s="484">
        <f>IF('O3'!BS221&lt;&gt;0,IF('O3'!BS221="C",BG221,0),ROUND(BG221*$BM$11,2))</f>
        <v>0</v>
      </c>
      <c r="BN221" s="484">
        <f>IF('O3'!BS221="CF",BG221,0)</f>
        <v>0</v>
      </c>
      <c r="BO221" s="484">
        <f>IF('O3'!BS221="F",BG221,0)</f>
        <v>0</v>
      </c>
      <c r="BP221" s="571">
        <v>210</v>
      </c>
      <c r="BQ221" s="573"/>
      <c r="BR221" s="560">
        <v>0</v>
      </c>
      <c r="BS221" s="561">
        <f t="shared" si="174"/>
        <v>0</v>
      </c>
      <c r="BT221" s="561">
        <f t="shared" si="216"/>
        <v>0</v>
      </c>
      <c r="BU221" s="561">
        <f t="shared" si="216"/>
        <v>0</v>
      </c>
      <c r="BV221" s="561">
        <f t="shared" si="216"/>
        <v>0</v>
      </c>
      <c r="BW221" s="561">
        <f t="shared" si="216"/>
        <v>0</v>
      </c>
      <c r="BX221" s="561">
        <f t="shared" si="216"/>
        <v>0</v>
      </c>
      <c r="BY221" s="561">
        <f t="shared" si="216"/>
        <v>0</v>
      </c>
      <c r="BZ221" s="561">
        <f t="shared" si="216"/>
        <v>0</v>
      </c>
      <c r="CA221" s="561">
        <f t="shared" si="216"/>
        <v>0</v>
      </c>
      <c r="CB221" s="561">
        <f t="shared" si="216"/>
        <v>0</v>
      </c>
      <c r="CC221" s="561">
        <f t="shared" si="216"/>
        <v>0</v>
      </c>
      <c r="CD221" s="561">
        <f t="shared" si="216"/>
        <v>0</v>
      </c>
      <c r="CE221" s="561">
        <f t="shared" si="216"/>
        <v>0</v>
      </c>
      <c r="CF221" s="561">
        <f t="shared" si="216"/>
        <v>0</v>
      </c>
      <c r="CG221" s="561">
        <f t="shared" si="216"/>
        <v>0</v>
      </c>
      <c r="CH221" s="561">
        <f t="shared" si="216"/>
        <v>0</v>
      </c>
      <c r="CI221" s="561">
        <f t="shared" si="216"/>
        <v>0</v>
      </c>
      <c r="CJ221" s="561">
        <f t="shared" si="216"/>
        <v>0</v>
      </c>
      <c r="CK221" s="561">
        <f t="shared" si="216"/>
        <v>0</v>
      </c>
      <c r="CL221" s="561">
        <f t="shared" si="216"/>
        <v>0</v>
      </c>
      <c r="CM221" s="561">
        <f t="shared" si="216"/>
        <v>0</v>
      </c>
      <c r="CN221" s="561">
        <f t="shared" si="216"/>
        <v>0</v>
      </c>
      <c r="CO221" s="561">
        <f t="shared" si="216"/>
        <v>0</v>
      </c>
      <c r="CP221" s="561">
        <f t="shared" si="216"/>
        <v>0</v>
      </c>
      <c r="CQ221" s="561">
        <f t="shared" si="216"/>
        <v>0</v>
      </c>
      <c r="CR221" s="561">
        <f t="shared" si="216"/>
        <v>0</v>
      </c>
      <c r="CS221" s="561">
        <f t="shared" si="216"/>
        <v>0</v>
      </c>
      <c r="CT221" s="561">
        <f t="shared" si="216"/>
        <v>0</v>
      </c>
      <c r="CU221" s="561">
        <f t="shared" si="216"/>
        <v>0</v>
      </c>
      <c r="CV221" s="561">
        <f t="shared" si="216"/>
        <v>0</v>
      </c>
      <c r="CW221" s="561">
        <f t="shared" si="216"/>
        <v>0</v>
      </c>
      <c r="CX221" s="561">
        <f t="shared" si="216"/>
        <v>0</v>
      </c>
      <c r="CY221" s="561">
        <f t="shared" si="216"/>
        <v>0</v>
      </c>
      <c r="CZ221" s="561">
        <f t="shared" si="216"/>
        <v>0</v>
      </c>
      <c r="DA221" s="561">
        <f t="shared" si="216"/>
        <v>0</v>
      </c>
      <c r="DC221" s="562">
        <f t="shared" si="179"/>
        <v>0</v>
      </c>
      <c r="DD221" s="562">
        <f t="shared" si="206"/>
        <v>0</v>
      </c>
      <c r="DE221" s="562">
        <f t="shared" si="207"/>
        <v>0</v>
      </c>
      <c r="DF221" s="562">
        <f t="shared" si="208"/>
        <v>0</v>
      </c>
      <c r="DG221" s="562">
        <f t="shared" si="209"/>
        <v>0</v>
      </c>
      <c r="DH221" s="562">
        <f t="shared" si="210"/>
        <v>0</v>
      </c>
      <c r="DI221" s="562">
        <f t="shared" si="211"/>
        <v>0</v>
      </c>
      <c r="DJ221" s="562">
        <f t="shared" si="212"/>
        <v>0</v>
      </c>
      <c r="DK221" s="562">
        <f t="shared" si="213"/>
        <v>0</v>
      </c>
      <c r="DL221" s="562">
        <f t="shared" si="214"/>
        <v>0</v>
      </c>
      <c r="DM221" s="562">
        <f t="shared" si="215"/>
        <v>0</v>
      </c>
      <c r="DN221" s="562">
        <f t="shared" si="181"/>
        <v>0</v>
      </c>
      <c r="DO221" s="562">
        <f t="shared" si="182"/>
        <v>0</v>
      </c>
      <c r="DP221" s="562">
        <f t="shared" si="183"/>
        <v>0</v>
      </c>
      <c r="DQ221" s="562">
        <f t="shared" si="184"/>
        <v>0</v>
      </c>
      <c r="DR221" s="562">
        <f t="shared" si="185"/>
        <v>0</v>
      </c>
      <c r="DS221" s="562">
        <f t="shared" si="186"/>
        <v>0</v>
      </c>
      <c r="DT221" s="562">
        <f t="shared" si="187"/>
        <v>0</v>
      </c>
      <c r="DU221" s="562">
        <f t="shared" si="188"/>
        <v>0</v>
      </c>
      <c r="DV221" s="562">
        <f t="shared" si="189"/>
        <v>0</v>
      </c>
      <c r="DW221" s="562">
        <f t="shared" si="190"/>
        <v>0</v>
      </c>
      <c r="DX221" s="562">
        <f t="shared" si="191"/>
        <v>0</v>
      </c>
      <c r="DY221" s="562">
        <f t="shared" si="192"/>
        <v>0</v>
      </c>
      <c r="DZ221" s="562">
        <f t="shared" si="193"/>
        <v>0</v>
      </c>
      <c r="EA221" s="562">
        <f t="shared" si="194"/>
        <v>0</v>
      </c>
      <c r="EB221" s="562">
        <f t="shared" si="195"/>
        <v>0</v>
      </c>
      <c r="EC221" s="562">
        <f t="shared" si="196"/>
        <v>0</v>
      </c>
      <c r="ED221" s="562">
        <f t="shared" si="197"/>
        <v>0</v>
      </c>
      <c r="EE221" s="562">
        <f t="shared" si="198"/>
        <v>0</v>
      </c>
      <c r="EF221" s="562">
        <f t="shared" si="199"/>
        <v>0</v>
      </c>
      <c r="EG221" s="562">
        <f t="shared" si="200"/>
        <v>0</v>
      </c>
      <c r="EH221" s="562">
        <f t="shared" si="201"/>
        <v>0</v>
      </c>
      <c r="EI221" s="562">
        <f t="shared" si="202"/>
        <v>0</v>
      </c>
      <c r="EJ221" s="562">
        <f t="shared" si="203"/>
        <v>0</v>
      </c>
      <c r="EK221" s="562">
        <f t="shared" si="204"/>
        <v>0</v>
      </c>
      <c r="EL221" s="562">
        <f t="shared" si="205"/>
        <v>0</v>
      </c>
    </row>
    <row r="222" spans="2:142" ht="9.9499999999999993" customHeight="1">
      <c r="B222" s="750">
        <f>'O3'!B222</f>
        <v>0</v>
      </c>
      <c r="C222" s="751"/>
      <c r="D222" s="751"/>
      <c r="E222" s="751"/>
      <c r="F222" s="751"/>
      <c r="G222" s="872">
        <f>'O3'!G222</f>
        <v>0</v>
      </c>
      <c r="H222" s="872"/>
      <c r="I222" s="872"/>
      <c r="J222" s="872"/>
      <c r="K222" s="872"/>
      <c r="L222" s="872"/>
      <c r="M222" s="872"/>
      <c r="N222" s="872"/>
      <c r="O222" s="872"/>
      <c r="P222" s="872"/>
      <c r="Q222" s="872"/>
      <c r="R222" s="872"/>
      <c r="S222" s="872"/>
      <c r="T222" s="872"/>
      <c r="U222" s="872"/>
      <c r="V222" s="872"/>
      <c r="W222" s="872"/>
      <c r="X222" s="872"/>
      <c r="Y222" s="872"/>
      <c r="Z222" s="872"/>
      <c r="AA222" s="872"/>
      <c r="AB222" s="872"/>
      <c r="AC222" s="755">
        <f>'O3'!AC222</f>
        <v>0</v>
      </c>
      <c r="AD222" s="755"/>
      <c r="AE222" s="755"/>
      <c r="AF222" s="755"/>
      <c r="AG222" s="755"/>
      <c r="AH222" s="895">
        <f>'O3'!AZ222</f>
        <v>0</v>
      </c>
      <c r="AI222" s="895"/>
      <c r="AJ222" s="895"/>
      <c r="AK222" s="895"/>
      <c r="AL222" s="895"/>
      <c r="AM222" s="895"/>
      <c r="AN222" s="782">
        <f t="shared" si="169"/>
        <v>0</v>
      </c>
      <c r="AO222" s="782"/>
      <c r="AP222" s="782"/>
      <c r="AQ222" s="782"/>
      <c r="AR222" s="782"/>
      <c r="AS222" s="782"/>
      <c r="AT222" s="782">
        <f t="shared" si="170"/>
        <v>0</v>
      </c>
      <c r="AU222" s="782"/>
      <c r="AV222" s="782"/>
      <c r="AW222" s="782"/>
      <c r="AX222" s="782"/>
      <c r="AY222" s="881"/>
      <c r="AZ222" s="13"/>
      <c r="BA222" s="492">
        <f t="shared" si="175"/>
        <v>0</v>
      </c>
      <c r="BB222" s="492">
        <f t="shared" si="176"/>
        <v>2</v>
      </c>
      <c r="BC222" s="492" t="str">
        <f t="shared" si="171"/>
        <v/>
      </c>
      <c r="BD222" s="492" t="str">
        <f t="shared" si="172"/>
        <v xml:space="preserve"> </v>
      </c>
      <c r="BE222" s="484"/>
      <c r="BF222" s="492">
        <f>ROUND(AN222*'O3'!BE222,2)</f>
        <v>0</v>
      </c>
      <c r="BG222" s="492">
        <f>ROUND(AT222*'O3'!BE222,2)</f>
        <v>0</v>
      </c>
      <c r="BH222" s="484">
        <f t="shared" si="173"/>
        <v>0</v>
      </c>
      <c r="BI222" s="484">
        <f>BM222-IF('O3'!BS222&lt;&gt;0,IF('O3'!BS222="C",BA222,0),ROUND(BA222*$BM$11,2))</f>
        <v>0</v>
      </c>
      <c r="BJ222" s="484">
        <f>BN222-IF('O3'!BS222="CF",BA222,0)</f>
        <v>0</v>
      </c>
      <c r="BK222" s="484">
        <f>BO222-IF('O3'!BS222="F",BA222,0)</f>
        <v>0</v>
      </c>
      <c r="BL222" s="484">
        <f t="shared" si="177"/>
        <v>0</v>
      </c>
      <c r="BM222" s="484">
        <f>IF('O3'!BS222&lt;&gt;0,IF('O3'!BS222="C",BG222,0),ROUND(BG222*$BM$11,2))</f>
        <v>0</v>
      </c>
      <c r="BN222" s="484">
        <f>IF('O3'!BS222="CF",BG222,0)</f>
        <v>0</v>
      </c>
      <c r="BO222" s="484">
        <f>IF('O3'!BS222="F",BG222,0)</f>
        <v>0</v>
      </c>
      <c r="BP222" s="572">
        <v>211</v>
      </c>
      <c r="BQ222" s="573"/>
      <c r="BR222" s="560">
        <v>0</v>
      </c>
      <c r="BS222" s="561">
        <f t="shared" si="174"/>
        <v>0</v>
      </c>
      <c r="BT222" s="561">
        <f t="shared" si="216"/>
        <v>0</v>
      </c>
      <c r="BU222" s="561">
        <f t="shared" si="216"/>
        <v>0</v>
      </c>
      <c r="BV222" s="561">
        <f t="shared" si="216"/>
        <v>0</v>
      </c>
      <c r="BW222" s="561">
        <f t="shared" si="216"/>
        <v>0</v>
      </c>
      <c r="BX222" s="561">
        <f t="shared" si="216"/>
        <v>0</v>
      </c>
      <c r="BY222" s="561">
        <f t="shared" si="216"/>
        <v>0</v>
      </c>
      <c r="BZ222" s="561">
        <f t="shared" si="216"/>
        <v>0</v>
      </c>
      <c r="CA222" s="561">
        <f t="shared" si="216"/>
        <v>0</v>
      </c>
      <c r="CB222" s="561">
        <f t="shared" si="216"/>
        <v>0</v>
      </c>
      <c r="CC222" s="561">
        <f t="shared" si="216"/>
        <v>0</v>
      </c>
      <c r="CD222" s="561">
        <f t="shared" si="216"/>
        <v>0</v>
      </c>
      <c r="CE222" s="561">
        <f t="shared" si="216"/>
        <v>0</v>
      </c>
      <c r="CF222" s="561">
        <f t="shared" si="216"/>
        <v>0</v>
      </c>
      <c r="CG222" s="561">
        <f t="shared" si="216"/>
        <v>0</v>
      </c>
      <c r="CH222" s="561">
        <f t="shared" si="216"/>
        <v>0</v>
      </c>
      <c r="CI222" s="561">
        <f t="shared" si="216"/>
        <v>0</v>
      </c>
      <c r="CJ222" s="561">
        <f t="shared" si="216"/>
        <v>0</v>
      </c>
      <c r="CK222" s="561">
        <f t="shared" si="216"/>
        <v>0</v>
      </c>
      <c r="CL222" s="561">
        <f t="shared" si="216"/>
        <v>0</v>
      </c>
      <c r="CM222" s="561">
        <f t="shared" si="216"/>
        <v>0</v>
      </c>
      <c r="CN222" s="561">
        <f t="shared" si="216"/>
        <v>0</v>
      </c>
      <c r="CO222" s="561">
        <f t="shared" si="216"/>
        <v>0</v>
      </c>
      <c r="CP222" s="561">
        <f t="shared" si="216"/>
        <v>0</v>
      </c>
      <c r="CQ222" s="561">
        <f t="shared" si="216"/>
        <v>0</v>
      </c>
      <c r="CR222" s="561">
        <f t="shared" si="216"/>
        <v>0</v>
      </c>
      <c r="CS222" s="561">
        <f t="shared" si="216"/>
        <v>0</v>
      </c>
      <c r="CT222" s="561">
        <f t="shared" si="216"/>
        <v>0</v>
      </c>
      <c r="CU222" s="561">
        <f t="shared" si="216"/>
        <v>0</v>
      </c>
      <c r="CV222" s="561">
        <f t="shared" si="216"/>
        <v>0</v>
      </c>
      <c r="CW222" s="561">
        <f t="shared" si="216"/>
        <v>0</v>
      </c>
      <c r="CX222" s="561">
        <f t="shared" si="216"/>
        <v>0</v>
      </c>
      <c r="CY222" s="561">
        <f t="shared" si="216"/>
        <v>0</v>
      </c>
      <c r="CZ222" s="561">
        <f t="shared" si="216"/>
        <v>0</v>
      </c>
      <c r="DA222" s="561">
        <f t="shared" si="216"/>
        <v>0</v>
      </c>
      <c r="DC222" s="562">
        <f t="shared" si="179"/>
        <v>0</v>
      </c>
      <c r="DD222" s="562">
        <f t="shared" si="206"/>
        <v>0</v>
      </c>
      <c r="DE222" s="562">
        <f t="shared" si="207"/>
        <v>0</v>
      </c>
      <c r="DF222" s="562">
        <f t="shared" si="208"/>
        <v>0</v>
      </c>
      <c r="DG222" s="562">
        <f t="shared" si="209"/>
        <v>0</v>
      </c>
      <c r="DH222" s="562">
        <f t="shared" si="210"/>
        <v>0</v>
      </c>
      <c r="DI222" s="562">
        <f t="shared" si="211"/>
        <v>0</v>
      </c>
      <c r="DJ222" s="562">
        <f t="shared" si="212"/>
        <v>0</v>
      </c>
      <c r="DK222" s="562">
        <f t="shared" si="213"/>
        <v>0</v>
      </c>
      <c r="DL222" s="562">
        <f t="shared" si="214"/>
        <v>0</v>
      </c>
      <c r="DM222" s="562">
        <f t="shared" si="215"/>
        <v>0</v>
      </c>
      <c r="DN222" s="562">
        <f t="shared" si="181"/>
        <v>0</v>
      </c>
      <c r="DO222" s="562">
        <f t="shared" si="182"/>
        <v>0</v>
      </c>
      <c r="DP222" s="562">
        <f t="shared" si="183"/>
        <v>0</v>
      </c>
      <c r="DQ222" s="562">
        <f t="shared" si="184"/>
        <v>0</v>
      </c>
      <c r="DR222" s="562">
        <f t="shared" si="185"/>
        <v>0</v>
      </c>
      <c r="DS222" s="562">
        <f t="shared" si="186"/>
        <v>0</v>
      </c>
      <c r="DT222" s="562">
        <f t="shared" si="187"/>
        <v>0</v>
      </c>
      <c r="DU222" s="562">
        <f t="shared" si="188"/>
        <v>0</v>
      </c>
      <c r="DV222" s="562">
        <f t="shared" si="189"/>
        <v>0</v>
      </c>
      <c r="DW222" s="562">
        <f t="shared" si="190"/>
        <v>0</v>
      </c>
      <c r="DX222" s="562">
        <f t="shared" si="191"/>
        <v>0</v>
      </c>
      <c r="DY222" s="562">
        <f t="shared" si="192"/>
        <v>0</v>
      </c>
      <c r="DZ222" s="562">
        <f t="shared" si="193"/>
        <v>0</v>
      </c>
      <c r="EA222" s="562">
        <f t="shared" si="194"/>
        <v>0</v>
      </c>
      <c r="EB222" s="562">
        <f t="shared" si="195"/>
        <v>0</v>
      </c>
      <c r="EC222" s="562">
        <f t="shared" si="196"/>
        <v>0</v>
      </c>
      <c r="ED222" s="562">
        <f t="shared" si="197"/>
        <v>0</v>
      </c>
      <c r="EE222" s="562">
        <f t="shared" si="198"/>
        <v>0</v>
      </c>
      <c r="EF222" s="562">
        <f t="shared" si="199"/>
        <v>0</v>
      </c>
      <c r="EG222" s="562">
        <f t="shared" si="200"/>
        <v>0</v>
      </c>
      <c r="EH222" s="562">
        <f t="shared" si="201"/>
        <v>0</v>
      </c>
      <c r="EI222" s="562">
        <f t="shared" si="202"/>
        <v>0</v>
      </c>
      <c r="EJ222" s="562">
        <f t="shared" si="203"/>
        <v>0</v>
      </c>
      <c r="EK222" s="562">
        <f t="shared" si="204"/>
        <v>0</v>
      </c>
      <c r="EL222" s="562">
        <f t="shared" si="205"/>
        <v>0</v>
      </c>
    </row>
    <row r="223" spans="2:142" ht="9.9499999999999993" customHeight="1">
      <c r="B223" s="750">
        <f>'O3'!B223</f>
        <v>0</v>
      </c>
      <c r="C223" s="751"/>
      <c r="D223" s="751"/>
      <c r="E223" s="751"/>
      <c r="F223" s="751"/>
      <c r="G223" s="872">
        <f>'O3'!G223</f>
        <v>0</v>
      </c>
      <c r="H223" s="872"/>
      <c r="I223" s="872"/>
      <c r="J223" s="872"/>
      <c r="K223" s="872"/>
      <c r="L223" s="872"/>
      <c r="M223" s="872"/>
      <c r="N223" s="872"/>
      <c r="O223" s="872"/>
      <c r="P223" s="872"/>
      <c r="Q223" s="872"/>
      <c r="R223" s="872"/>
      <c r="S223" s="872"/>
      <c r="T223" s="872"/>
      <c r="U223" s="872"/>
      <c r="V223" s="872"/>
      <c r="W223" s="872"/>
      <c r="X223" s="872"/>
      <c r="Y223" s="872"/>
      <c r="Z223" s="872"/>
      <c r="AA223" s="872"/>
      <c r="AB223" s="872"/>
      <c r="AC223" s="755">
        <f>'O3'!AC223</f>
        <v>0</v>
      </c>
      <c r="AD223" s="755"/>
      <c r="AE223" s="755"/>
      <c r="AF223" s="755"/>
      <c r="AG223" s="755"/>
      <c r="AH223" s="895">
        <f>'O3'!AZ223</f>
        <v>0</v>
      </c>
      <c r="AI223" s="895"/>
      <c r="AJ223" s="895"/>
      <c r="AK223" s="895"/>
      <c r="AL223" s="895"/>
      <c r="AM223" s="895"/>
      <c r="AN223" s="782">
        <f t="shared" si="169"/>
        <v>0</v>
      </c>
      <c r="AO223" s="782"/>
      <c r="AP223" s="782"/>
      <c r="AQ223" s="782"/>
      <c r="AR223" s="782"/>
      <c r="AS223" s="782"/>
      <c r="AT223" s="782">
        <f t="shared" si="170"/>
        <v>0</v>
      </c>
      <c r="AU223" s="782"/>
      <c r="AV223" s="782"/>
      <c r="AW223" s="782"/>
      <c r="AX223" s="782"/>
      <c r="AY223" s="881"/>
      <c r="AZ223" s="13"/>
      <c r="BA223" s="492">
        <f t="shared" si="175"/>
        <v>0</v>
      </c>
      <c r="BB223" s="492">
        <f t="shared" si="176"/>
        <v>2</v>
      </c>
      <c r="BC223" s="492" t="str">
        <f t="shared" si="171"/>
        <v/>
      </c>
      <c r="BD223" s="492" t="str">
        <f t="shared" si="172"/>
        <v xml:space="preserve"> </v>
      </c>
      <c r="BE223" s="484"/>
      <c r="BF223" s="492">
        <f>ROUND(AN223*'O3'!BE223,2)</f>
        <v>0</v>
      </c>
      <c r="BG223" s="492">
        <f>ROUND(AT223*'O3'!BE223,2)</f>
        <v>0</v>
      </c>
      <c r="BH223" s="484">
        <f t="shared" si="173"/>
        <v>0</v>
      </c>
      <c r="BI223" s="484">
        <f>BM223-IF('O3'!BS223&lt;&gt;0,IF('O3'!BS223="C",BA223,0),ROUND(BA223*$BM$11,2))</f>
        <v>0</v>
      </c>
      <c r="BJ223" s="484">
        <f>BN223-IF('O3'!BS223="CF",BA223,0)</f>
        <v>0</v>
      </c>
      <c r="BK223" s="484">
        <f>BO223-IF('O3'!BS223="F",BA223,0)</f>
        <v>0</v>
      </c>
      <c r="BL223" s="484">
        <f t="shared" si="177"/>
        <v>0</v>
      </c>
      <c r="BM223" s="484">
        <f>IF('O3'!BS223&lt;&gt;0,IF('O3'!BS223="C",BG223,0),ROUND(BG223*$BM$11,2))</f>
        <v>0</v>
      </c>
      <c r="BN223" s="484">
        <f>IF('O3'!BS223="CF",BG223,0)</f>
        <v>0</v>
      </c>
      <c r="BO223" s="484">
        <f>IF('O3'!BS223="F",BG223,0)</f>
        <v>0</v>
      </c>
      <c r="BP223" s="571">
        <v>212</v>
      </c>
      <c r="BQ223" s="573"/>
      <c r="BR223" s="560">
        <v>0</v>
      </c>
      <c r="BS223" s="561">
        <f t="shared" si="174"/>
        <v>0</v>
      </c>
      <c r="BT223" s="561">
        <f t="shared" si="216"/>
        <v>0</v>
      </c>
      <c r="BU223" s="561">
        <f t="shared" si="216"/>
        <v>0</v>
      </c>
      <c r="BV223" s="561">
        <f t="shared" si="216"/>
        <v>0</v>
      </c>
      <c r="BW223" s="561">
        <f t="shared" si="216"/>
        <v>0</v>
      </c>
      <c r="BX223" s="561">
        <f t="shared" si="216"/>
        <v>0</v>
      </c>
      <c r="BY223" s="561">
        <f t="shared" si="216"/>
        <v>0</v>
      </c>
      <c r="BZ223" s="561">
        <f t="shared" si="216"/>
        <v>0</v>
      </c>
      <c r="CA223" s="561">
        <f t="shared" si="216"/>
        <v>0</v>
      </c>
      <c r="CB223" s="561">
        <f t="shared" si="216"/>
        <v>0</v>
      </c>
      <c r="CC223" s="561">
        <f t="shared" si="216"/>
        <v>0</v>
      </c>
      <c r="CD223" s="561">
        <f t="shared" si="216"/>
        <v>0</v>
      </c>
      <c r="CE223" s="561">
        <f t="shared" si="216"/>
        <v>0</v>
      </c>
      <c r="CF223" s="561">
        <f t="shared" si="216"/>
        <v>0</v>
      </c>
      <c r="CG223" s="561">
        <f t="shared" si="216"/>
        <v>0</v>
      </c>
      <c r="CH223" s="561">
        <f t="shared" si="216"/>
        <v>0</v>
      </c>
      <c r="CI223" s="561">
        <f t="shared" si="216"/>
        <v>0</v>
      </c>
      <c r="CJ223" s="561">
        <f t="shared" si="216"/>
        <v>0</v>
      </c>
      <c r="CK223" s="561">
        <f t="shared" si="216"/>
        <v>0</v>
      </c>
      <c r="CL223" s="561">
        <f t="shared" si="216"/>
        <v>0</v>
      </c>
      <c r="CM223" s="561">
        <f t="shared" si="216"/>
        <v>0</v>
      </c>
      <c r="CN223" s="561">
        <f t="shared" si="216"/>
        <v>0</v>
      </c>
      <c r="CO223" s="561">
        <f t="shared" si="216"/>
        <v>0</v>
      </c>
      <c r="CP223" s="561">
        <f t="shared" si="216"/>
        <v>0</v>
      </c>
      <c r="CQ223" s="561">
        <f t="shared" si="216"/>
        <v>0</v>
      </c>
      <c r="CR223" s="561">
        <f t="shared" si="216"/>
        <v>0</v>
      </c>
      <c r="CS223" s="561">
        <f t="shared" si="216"/>
        <v>0</v>
      </c>
      <c r="CT223" s="561">
        <f t="shared" si="216"/>
        <v>0</v>
      </c>
      <c r="CU223" s="561">
        <f t="shared" si="216"/>
        <v>0</v>
      </c>
      <c r="CV223" s="561">
        <f t="shared" si="216"/>
        <v>0</v>
      </c>
      <c r="CW223" s="561">
        <f t="shared" si="216"/>
        <v>0</v>
      </c>
      <c r="CX223" s="561">
        <f t="shared" si="216"/>
        <v>0</v>
      </c>
      <c r="CY223" s="561">
        <f t="shared" si="216"/>
        <v>0</v>
      </c>
      <c r="CZ223" s="561">
        <f t="shared" si="216"/>
        <v>0</v>
      </c>
      <c r="DA223" s="561">
        <f t="shared" si="216"/>
        <v>0</v>
      </c>
      <c r="DC223" s="562">
        <f t="shared" si="179"/>
        <v>0</v>
      </c>
      <c r="DD223" s="562">
        <f t="shared" si="206"/>
        <v>0</v>
      </c>
      <c r="DE223" s="562">
        <f t="shared" si="207"/>
        <v>0</v>
      </c>
      <c r="DF223" s="562">
        <f t="shared" si="208"/>
        <v>0</v>
      </c>
      <c r="DG223" s="562">
        <f t="shared" si="209"/>
        <v>0</v>
      </c>
      <c r="DH223" s="562">
        <f t="shared" si="210"/>
        <v>0</v>
      </c>
      <c r="DI223" s="562">
        <f t="shared" si="211"/>
        <v>0</v>
      </c>
      <c r="DJ223" s="562">
        <f t="shared" si="212"/>
        <v>0</v>
      </c>
      <c r="DK223" s="562">
        <f t="shared" si="213"/>
        <v>0</v>
      </c>
      <c r="DL223" s="562">
        <f t="shared" si="214"/>
        <v>0</v>
      </c>
      <c r="DM223" s="562">
        <f t="shared" si="215"/>
        <v>0</v>
      </c>
      <c r="DN223" s="562">
        <f t="shared" si="181"/>
        <v>0</v>
      </c>
      <c r="DO223" s="562">
        <f t="shared" si="182"/>
        <v>0</v>
      </c>
      <c r="DP223" s="562">
        <f t="shared" si="183"/>
        <v>0</v>
      </c>
      <c r="DQ223" s="562">
        <f t="shared" si="184"/>
        <v>0</v>
      </c>
      <c r="DR223" s="562">
        <f t="shared" si="185"/>
        <v>0</v>
      </c>
      <c r="DS223" s="562">
        <f t="shared" si="186"/>
        <v>0</v>
      </c>
      <c r="DT223" s="562">
        <f t="shared" si="187"/>
        <v>0</v>
      </c>
      <c r="DU223" s="562">
        <f t="shared" si="188"/>
        <v>0</v>
      </c>
      <c r="DV223" s="562">
        <f t="shared" si="189"/>
        <v>0</v>
      </c>
      <c r="DW223" s="562">
        <f t="shared" si="190"/>
        <v>0</v>
      </c>
      <c r="DX223" s="562">
        <f t="shared" si="191"/>
        <v>0</v>
      </c>
      <c r="DY223" s="562">
        <f t="shared" si="192"/>
        <v>0</v>
      </c>
      <c r="DZ223" s="562">
        <f t="shared" si="193"/>
        <v>0</v>
      </c>
      <c r="EA223" s="562">
        <f t="shared" si="194"/>
        <v>0</v>
      </c>
      <c r="EB223" s="562">
        <f t="shared" si="195"/>
        <v>0</v>
      </c>
      <c r="EC223" s="562">
        <f t="shared" si="196"/>
        <v>0</v>
      </c>
      <c r="ED223" s="562">
        <f t="shared" si="197"/>
        <v>0</v>
      </c>
      <c r="EE223" s="562">
        <f t="shared" si="198"/>
        <v>0</v>
      </c>
      <c r="EF223" s="562">
        <f t="shared" si="199"/>
        <v>0</v>
      </c>
      <c r="EG223" s="562">
        <f t="shared" si="200"/>
        <v>0</v>
      </c>
      <c r="EH223" s="562">
        <f t="shared" si="201"/>
        <v>0</v>
      </c>
      <c r="EI223" s="562">
        <f t="shared" si="202"/>
        <v>0</v>
      </c>
      <c r="EJ223" s="562">
        <f t="shared" si="203"/>
        <v>0</v>
      </c>
      <c r="EK223" s="562">
        <f t="shared" si="204"/>
        <v>0</v>
      </c>
      <c r="EL223" s="562">
        <f t="shared" si="205"/>
        <v>0</v>
      </c>
    </row>
    <row r="224" spans="2:142" ht="9.9499999999999993" customHeight="1">
      <c r="B224" s="750">
        <f>'O3'!B224</f>
        <v>0</v>
      </c>
      <c r="C224" s="751"/>
      <c r="D224" s="751"/>
      <c r="E224" s="751"/>
      <c r="F224" s="751"/>
      <c r="G224" s="872">
        <f>'O3'!G224</f>
        <v>0</v>
      </c>
      <c r="H224" s="872"/>
      <c r="I224" s="872"/>
      <c r="J224" s="872"/>
      <c r="K224" s="872"/>
      <c r="L224" s="872"/>
      <c r="M224" s="872"/>
      <c r="N224" s="872"/>
      <c r="O224" s="872"/>
      <c r="P224" s="872"/>
      <c r="Q224" s="872"/>
      <c r="R224" s="872"/>
      <c r="S224" s="872"/>
      <c r="T224" s="872"/>
      <c r="U224" s="872"/>
      <c r="V224" s="872"/>
      <c r="W224" s="872"/>
      <c r="X224" s="872"/>
      <c r="Y224" s="872"/>
      <c r="Z224" s="872"/>
      <c r="AA224" s="872"/>
      <c r="AB224" s="872"/>
      <c r="AC224" s="755">
        <f>'O3'!AC224</f>
        <v>0</v>
      </c>
      <c r="AD224" s="755"/>
      <c r="AE224" s="755"/>
      <c r="AF224" s="755"/>
      <c r="AG224" s="755"/>
      <c r="AH224" s="895">
        <f>'O3'!AZ224</f>
        <v>0</v>
      </c>
      <c r="AI224" s="895"/>
      <c r="AJ224" s="895"/>
      <c r="AK224" s="895"/>
      <c r="AL224" s="895"/>
      <c r="AM224" s="895"/>
      <c r="AN224" s="782">
        <f t="shared" si="169"/>
        <v>0</v>
      </c>
      <c r="AO224" s="782"/>
      <c r="AP224" s="782"/>
      <c r="AQ224" s="782"/>
      <c r="AR224" s="782"/>
      <c r="AS224" s="782"/>
      <c r="AT224" s="782">
        <f t="shared" si="170"/>
        <v>0</v>
      </c>
      <c r="AU224" s="782"/>
      <c r="AV224" s="782"/>
      <c r="AW224" s="782"/>
      <c r="AX224" s="782"/>
      <c r="AY224" s="881"/>
      <c r="AZ224" s="13"/>
      <c r="BA224" s="492">
        <f t="shared" si="175"/>
        <v>0</v>
      </c>
      <c r="BB224" s="492">
        <f t="shared" si="176"/>
        <v>2</v>
      </c>
      <c r="BC224" s="492" t="str">
        <f t="shared" si="171"/>
        <v/>
      </c>
      <c r="BD224" s="492" t="str">
        <f t="shared" si="172"/>
        <v xml:space="preserve"> </v>
      </c>
      <c r="BE224" s="484"/>
      <c r="BF224" s="492">
        <f>ROUND(AN224*'O3'!BE224,2)</f>
        <v>0</v>
      </c>
      <c r="BG224" s="492">
        <f>ROUND(AT224*'O3'!BE224,2)</f>
        <v>0</v>
      </c>
      <c r="BH224" s="484">
        <f t="shared" si="173"/>
        <v>0</v>
      </c>
      <c r="BI224" s="484">
        <f>BM224-IF('O3'!BS224&lt;&gt;0,IF('O3'!BS224="C",BA224,0),ROUND(BA224*$BM$11,2))</f>
        <v>0</v>
      </c>
      <c r="BJ224" s="484">
        <f>BN224-IF('O3'!BS224="CF",BA224,0)</f>
        <v>0</v>
      </c>
      <c r="BK224" s="484">
        <f>BO224-IF('O3'!BS224="F",BA224,0)</f>
        <v>0</v>
      </c>
      <c r="BL224" s="484">
        <f t="shared" si="177"/>
        <v>0</v>
      </c>
      <c r="BM224" s="484">
        <f>IF('O3'!BS224&lt;&gt;0,IF('O3'!BS224="C",BG224,0),ROUND(BG224*$BM$11,2))</f>
        <v>0</v>
      </c>
      <c r="BN224" s="484">
        <f>IF('O3'!BS224="CF",BG224,0)</f>
        <v>0</v>
      </c>
      <c r="BO224" s="484">
        <f>IF('O3'!BS224="F",BG224,0)</f>
        <v>0</v>
      </c>
      <c r="BP224" s="572">
        <v>213</v>
      </c>
      <c r="BQ224" s="573"/>
      <c r="BR224" s="560">
        <v>0</v>
      </c>
      <c r="BS224" s="561">
        <f t="shared" si="174"/>
        <v>0</v>
      </c>
      <c r="BT224" s="561">
        <f t="shared" si="216"/>
        <v>0</v>
      </c>
      <c r="BU224" s="561">
        <f t="shared" si="216"/>
        <v>0</v>
      </c>
      <c r="BV224" s="561">
        <f t="shared" si="216"/>
        <v>0</v>
      </c>
      <c r="BW224" s="561">
        <f t="shared" si="216"/>
        <v>0</v>
      </c>
      <c r="BX224" s="561">
        <f t="shared" si="216"/>
        <v>0</v>
      </c>
      <c r="BY224" s="561">
        <f t="shared" si="216"/>
        <v>0</v>
      </c>
      <c r="BZ224" s="561">
        <f t="shared" si="216"/>
        <v>0</v>
      </c>
      <c r="CA224" s="561">
        <f t="shared" si="216"/>
        <v>0</v>
      </c>
      <c r="CB224" s="561">
        <f t="shared" si="216"/>
        <v>0</v>
      </c>
      <c r="CC224" s="561">
        <f t="shared" si="216"/>
        <v>0</v>
      </c>
      <c r="CD224" s="561">
        <f t="shared" si="216"/>
        <v>0</v>
      </c>
      <c r="CE224" s="561">
        <f t="shared" si="216"/>
        <v>0</v>
      </c>
      <c r="CF224" s="561">
        <f t="shared" si="216"/>
        <v>0</v>
      </c>
      <c r="CG224" s="561">
        <f t="shared" si="216"/>
        <v>0</v>
      </c>
      <c r="CH224" s="561">
        <f t="shared" si="216"/>
        <v>0</v>
      </c>
      <c r="CI224" s="561">
        <f t="shared" si="216"/>
        <v>0</v>
      </c>
      <c r="CJ224" s="561">
        <f t="shared" si="216"/>
        <v>0</v>
      </c>
      <c r="CK224" s="561">
        <f t="shared" si="216"/>
        <v>0</v>
      </c>
      <c r="CL224" s="561">
        <f t="shared" si="216"/>
        <v>0</v>
      </c>
      <c r="CM224" s="561">
        <f t="shared" si="216"/>
        <v>0</v>
      </c>
      <c r="CN224" s="561">
        <f t="shared" si="216"/>
        <v>0</v>
      </c>
      <c r="CO224" s="561">
        <f t="shared" si="216"/>
        <v>0</v>
      </c>
      <c r="CP224" s="561">
        <f t="shared" si="216"/>
        <v>0</v>
      </c>
      <c r="CQ224" s="561">
        <f t="shared" si="216"/>
        <v>0</v>
      </c>
      <c r="CR224" s="561">
        <f t="shared" si="216"/>
        <v>0</v>
      </c>
      <c r="CS224" s="561">
        <f t="shared" si="216"/>
        <v>0</v>
      </c>
      <c r="CT224" s="561">
        <f t="shared" si="216"/>
        <v>0</v>
      </c>
      <c r="CU224" s="561">
        <f t="shared" si="216"/>
        <v>0</v>
      </c>
      <c r="CV224" s="561">
        <f t="shared" si="216"/>
        <v>0</v>
      </c>
      <c r="CW224" s="561">
        <f t="shared" si="216"/>
        <v>0</v>
      </c>
      <c r="CX224" s="561">
        <f t="shared" si="216"/>
        <v>0</v>
      </c>
      <c r="CY224" s="561">
        <f t="shared" si="216"/>
        <v>0</v>
      </c>
      <c r="CZ224" s="561">
        <f t="shared" si="216"/>
        <v>0</v>
      </c>
      <c r="DA224" s="561">
        <f t="shared" si="216"/>
        <v>0</v>
      </c>
      <c r="DC224" s="562">
        <f t="shared" si="179"/>
        <v>0</v>
      </c>
      <c r="DD224" s="562">
        <f t="shared" si="206"/>
        <v>0</v>
      </c>
      <c r="DE224" s="562">
        <f t="shared" si="207"/>
        <v>0</v>
      </c>
      <c r="DF224" s="562">
        <f t="shared" si="208"/>
        <v>0</v>
      </c>
      <c r="DG224" s="562">
        <f t="shared" si="209"/>
        <v>0</v>
      </c>
      <c r="DH224" s="562">
        <f t="shared" si="210"/>
        <v>0</v>
      </c>
      <c r="DI224" s="562">
        <f t="shared" si="211"/>
        <v>0</v>
      </c>
      <c r="DJ224" s="562">
        <f t="shared" si="212"/>
        <v>0</v>
      </c>
      <c r="DK224" s="562">
        <f t="shared" si="213"/>
        <v>0</v>
      </c>
      <c r="DL224" s="562">
        <f t="shared" si="214"/>
        <v>0</v>
      </c>
      <c r="DM224" s="562">
        <f t="shared" si="215"/>
        <v>0</v>
      </c>
      <c r="DN224" s="562">
        <f t="shared" si="181"/>
        <v>0</v>
      </c>
      <c r="DO224" s="562">
        <f t="shared" si="182"/>
        <v>0</v>
      </c>
      <c r="DP224" s="562">
        <f t="shared" si="183"/>
        <v>0</v>
      </c>
      <c r="DQ224" s="562">
        <f t="shared" si="184"/>
        <v>0</v>
      </c>
      <c r="DR224" s="562">
        <f t="shared" si="185"/>
        <v>0</v>
      </c>
      <c r="DS224" s="562">
        <f t="shared" si="186"/>
        <v>0</v>
      </c>
      <c r="DT224" s="562">
        <f t="shared" si="187"/>
        <v>0</v>
      </c>
      <c r="DU224" s="562">
        <f t="shared" si="188"/>
        <v>0</v>
      </c>
      <c r="DV224" s="562">
        <f t="shared" si="189"/>
        <v>0</v>
      </c>
      <c r="DW224" s="562">
        <f t="shared" si="190"/>
        <v>0</v>
      </c>
      <c r="DX224" s="562">
        <f t="shared" si="191"/>
        <v>0</v>
      </c>
      <c r="DY224" s="562">
        <f t="shared" si="192"/>
        <v>0</v>
      </c>
      <c r="DZ224" s="562">
        <f t="shared" si="193"/>
        <v>0</v>
      </c>
      <c r="EA224" s="562">
        <f t="shared" si="194"/>
        <v>0</v>
      </c>
      <c r="EB224" s="562">
        <f t="shared" si="195"/>
        <v>0</v>
      </c>
      <c r="EC224" s="562">
        <f t="shared" si="196"/>
        <v>0</v>
      </c>
      <c r="ED224" s="562">
        <f t="shared" si="197"/>
        <v>0</v>
      </c>
      <c r="EE224" s="562">
        <f t="shared" si="198"/>
        <v>0</v>
      </c>
      <c r="EF224" s="562">
        <f t="shared" si="199"/>
        <v>0</v>
      </c>
      <c r="EG224" s="562">
        <f t="shared" si="200"/>
        <v>0</v>
      </c>
      <c r="EH224" s="562">
        <f t="shared" si="201"/>
        <v>0</v>
      </c>
      <c r="EI224" s="562">
        <f t="shared" si="202"/>
        <v>0</v>
      </c>
      <c r="EJ224" s="562">
        <f t="shared" si="203"/>
        <v>0</v>
      </c>
      <c r="EK224" s="562">
        <f t="shared" si="204"/>
        <v>0</v>
      </c>
      <c r="EL224" s="562">
        <f t="shared" si="205"/>
        <v>0</v>
      </c>
    </row>
    <row r="225" spans="2:142" ht="9.9499999999999993" customHeight="1">
      <c r="B225" s="750">
        <f>'O3'!B225</f>
        <v>0</v>
      </c>
      <c r="C225" s="751"/>
      <c r="D225" s="751"/>
      <c r="E225" s="751"/>
      <c r="F225" s="751"/>
      <c r="G225" s="872">
        <f>'O3'!G225</f>
        <v>0</v>
      </c>
      <c r="H225" s="872"/>
      <c r="I225" s="872"/>
      <c r="J225" s="872"/>
      <c r="K225" s="872"/>
      <c r="L225" s="872"/>
      <c r="M225" s="872"/>
      <c r="N225" s="872"/>
      <c r="O225" s="872"/>
      <c r="P225" s="872"/>
      <c r="Q225" s="872"/>
      <c r="R225" s="872"/>
      <c r="S225" s="872"/>
      <c r="T225" s="872"/>
      <c r="U225" s="872"/>
      <c r="V225" s="872"/>
      <c r="W225" s="872"/>
      <c r="X225" s="872"/>
      <c r="Y225" s="872"/>
      <c r="Z225" s="872"/>
      <c r="AA225" s="872"/>
      <c r="AB225" s="872"/>
      <c r="AC225" s="755">
        <f>'O3'!AC225</f>
        <v>0</v>
      </c>
      <c r="AD225" s="755"/>
      <c r="AE225" s="755"/>
      <c r="AF225" s="755"/>
      <c r="AG225" s="755"/>
      <c r="AH225" s="895">
        <f>'O3'!AZ225</f>
        <v>0</v>
      </c>
      <c r="AI225" s="895"/>
      <c r="AJ225" s="895"/>
      <c r="AK225" s="895"/>
      <c r="AL225" s="895"/>
      <c r="AM225" s="895"/>
      <c r="AN225" s="782">
        <f t="shared" si="169"/>
        <v>0</v>
      </c>
      <c r="AO225" s="782"/>
      <c r="AP225" s="782"/>
      <c r="AQ225" s="782"/>
      <c r="AR225" s="782"/>
      <c r="AS225" s="782"/>
      <c r="AT225" s="782">
        <f t="shared" si="170"/>
        <v>0</v>
      </c>
      <c r="AU225" s="782"/>
      <c r="AV225" s="782"/>
      <c r="AW225" s="782"/>
      <c r="AX225" s="782"/>
      <c r="AY225" s="881"/>
      <c r="AZ225" s="13"/>
      <c r="BA225" s="492">
        <f t="shared" si="175"/>
        <v>0</v>
      </c>
      <c r="BB225" s="492">
        <f t="shared" si="176"/>
        <v>2</v>
      </c>
      <c r="BC225" s="492" t="str">
        <f t="shared" si="171"/>
        <v/>
      </c>
      <c r="BD225" s="492" t="str">
        <f t="shared" si="172"/>
        <v xml:space="preserve"> </v>
      </c>
      <c r="BE225" s="484"/>
      <c r="BF225" s="492">
        <f>ROUND(AN225*'O3'!BE225,2)</f>
        <v>0</v>
      </c>
      <c r="BG225" s="492">
        <f>ROUND(AT225*'O3'!BE225,2)</f>
        <v>0</v>
      </c>
      <c r="BH225" s="484">
        <f t="shared" si="173"/>
        <v>0</v>
      </c>
      <c r="BI225" s="484">
        <f>BM225-IF('O3'!BS225&lt;&gt;0,IF('O3'!BS225="C",BA225,0),ROUND(BA225*$BM$11,2))</f>
        <v>0</v>
      </c>
      <c r="BJ225" s="484">
        <f>BN225-IF('O3'!BS225="CF",BA225,0)</f>
        <v>0</v>
      </c>
      <c r="BK225" s="484">
        <f>BO225-IF('O3'!BS225="F",BA225,0)</f>
        <v>0</v>
      </c>
      <c r="BL225" s="484">
        <f t="shared" si="177"/>
        <v>0</v>
      </c>
      <c r="BM225" s="484">
        <f>IF('O3'!BS225&lt;&gt;0,IF('O3'!BS225="C",BG225,0),ROUND(BG225*$BM$11,2))</f>
        <v>0</v>
      </c>
      <c r="BN225" s="484">
        <f>IF('O3'!BS225="CF",BG225,0)</f>
        <v>0</v>
      </c>
      <c r="BO225" s="484">
        <f>IF('O3'!BS225="F",BG225,0)</f>
        <v>0</v>
      </c>
      <c r="BP225" s="571">
        <v>214</v>
      </c>
      <c r="BQ225" s="573"/>
      <c r="BR225" s="560">
        <v>0</v>
      </c>
      <c r="BS225" s="561">
        <f t="shared" si="174"/>
        <v>0</v>
      </c>
      <c r="BT225" s="561">
        <f t="shared" si="216"/>
        <v>0</v>
      </c>
      <c r="BU225" s="561">
        <f t="shared" si="216"/>
        <v>0</v>
      </c>
      <c r="BV225" s="561">
        <f t="shared" si="216"/>
        <v>0</v>
      </c>
      <c r="BW225" s="561">
        <f t="shared" si="216"/>
        <v>0</v>
      </c>
      <c r="BX225" s="561">
        <f t="shared" si="216"/>
        <v>0</v>
      </c>
      <c r="BY225" s="561">
        <f t="shared" si="216"/>
        <v>0</v>
      </c>
      <c r="BZ225" s="561">
        <f t="shared" si="216"/>
        <v>0</v>
      </c>
      <c r="CA225" s="561">
        <f t="shared" si="216"/>
        <v>0</v>
      </c>
      <c r="CB225" s="561">
        <f t="shared" si="216"/>
        <v>0</v>
      </c>
      <c r="CC225" s="561">
        <f t="shared" si="216"/>
        <v>0</v>
      </c>
      <c r="CD225" s="561">
        <f t="shared" si="216"/>
        <v>0</v>
      </c>
      <c r="CE225" s="561">
        <f t="shared" si="216"/>
        <v>0</v>
      </c>
      <c r="CF225" s="561">
        <f t="shared" si="216"/>
        <v>0</v>
      </c>
      <c r="CG225" s="561">
        <f t="shared" si="216"/>
        <v>0</v>
      </c>
      <c r="CH225" s="561">
        <f t="shared" si="216"/>
        <v>0</v>
      </c>
      <c r="CI225" s="561">
        <f t="shared" si="216"/>
        <v>0</v>
      </c>
      <c r="CJ225" s="561">
        <f t="shared" si="216"/>
        <v>0</v>
      </c>
      <c r="CK225" s="561">
        <f t="shared" si="216"/>
        <v>0</v>
      </c>
      <c r="CL225" s="561">
        <f t="shared" si="216"/>
        <v>0</v>
      </c>
      <c r="CM225" s="561">
        <f t="shared" si="216"/>
        <v>0</v>
      </c>
      <c r="CN225" s="561">
        <f t="shared" si="216"/>
        <v>0</v>
      </c>
      <c r="CO225" s="561">
        <f t="shared" si="216"/>
        <v>0</v>
      </c>
      <c r="CP225" s="561">
        <f t="shared" si="216"/>
        <v>0</v>
      </c>
      <c r="CQ225" s="561">
        <f t="shared" si="216"/>
        <v>0</v>
      </c>
      <c r="CR225" s="561">
        <f t="shared" si="216"/>
        <v>0</v>
      </c>
      <c r="CS225" s="561">
        <f t="shared" si="216"/>
        <v>0</v>
      </c>
      <c r="CT225" s="561">
        <f t="shared" si="216"/>
        <v>0</v>
      </c>
      <c r="CU225" s="561">
        <f t="shared" si="216"/>
        <v>0</v>
      </c>
      <c r="CV225" s="561">
        <f t="shared" si="216"/>
        <v>0</v>
      </c>
      <c r="CW225" s="561">
        <f t="shared" si="216"/>
        <v>0</v>
      </c>
      <c r="CX225" s="561">
        <f t="shared" si="216"/>
        <v>0</v>
      </c>
      <c r="CY225" s="561">
        <f t="shared" si="216"/>
        <v>0</v>
      </c>
      <c r="CZ225" s="561">
        <f t="shared" si="216"/>
        <v>0</v>
      </c>
      <c r="DA225" s="561">
        <f t="shared" si="216"/>
        <v>0</v>
      </c>
      <c r="DC225" s="562">
        <f t="shared" si="179"/>
        <v>0</v>
      </c>
      <c r="DD225" s="562">
        <f t="shared" si="206"/>
        <v>0</v>
      </c>
      <c r="DE225" s="562">
        <f t="shared" si="207"/>
        <v>0</v>
      </c>
      <c r="DF225" s="562">
        <f t="shared" si="208"/>
        <v>0</v>
      </c>
      <c r="DG225" s="562">
        <f t="shared" si="209"/>
        <v>0</v>
      </c>
      <c r="DH225" s="562">
        <f t="shared" si="210"/>
        <v>0</v>
      </c>
      <c r="DI225" s="562">
        <f t="shared" si="211"/>
        <v>0</v>
      </c>
      <c r="DJ225" s="562">
        <f t="shared" si="212"/>
        <v>0</v>
      </c>
      <c r="DK225" s="562">
        <f t="shared" si="213"/>
        <v>0</v>
      </c>
      <c r="DL225" s="562">
        <f t="shared" si="214"/>
        <v>0</v>
      </c>
      <c r="DM225" s="562">
        <f t="shared" si="215"/>
        <v>0</v>
      </c>
      <c r="DN225" s="562">
        <f t="shared" si="181"/>
        <v>0</v>
      </c>
      <c r="DO225" s="562">
        <f t="shared" si="182"/>
        <v>0</v>
      </c>
      <c r="DP225" s="562">
        <f t="shared" si="183"/>
        <v>0</v>
      </c>
      <c r="DQ225" s="562">
        <f t="shared" si="184"/>
        <v>0</v>
      </c>
      <c r="DR225" s="562">
        <f t="shared" si="185"/>
        <v>0</v>
      </c>
      <c r="DS225" s="562">
        <f t="shared" si="186"/>
        <v>0</v>
      </c>
      <c r="DT225" s="562">
        <f t="shared" si="187"/>
        <v>0</v>
      </c>
      <c r="DU225" s="562">
        <f t="shared" si="188"/>
        <v>0</v>
      </c>
      <c r="DV225" s="562">
        <f t="shared" si="189"/>
        <v>0</v>
      </c>
      <c r="DW225" s="562">
        <f t="shared" si="190"/>
        <v>0</v>
      </c>
      <c r="DX225" s="562">
        <f t="shared" si="191"/>
        <v>0</v>
      </c>
      <c r="DY225" s="562">
        <f t="shared" si="192"/>
        <v>0</v>
      </c>
      <c r="DZ225" s="562">
        <f t="shared" si="193"/>
        <v>0</v>
      </c>
      <c r="EA225" s="562">
        <f t="shared" si="194"/>
        <v>0</v>
      </c>
      <c r="EB225" s="562">
        <f t="shared" si="195"/>
        <v>0</v>
      </c>
      <c r="EC225" s="562">
        <f t="shared" si="196"/>
        <v>0</v>
      </c>
      <c r="ED225" s="562">
        <f t="shared" si="197"/>
        <v>0</v>
      </c>
      <c r="EE225" s="562">
        <f t="shared" si="198"/>
        <v>0</v>
      </c>
      <c r="EF225" s="562">
        <f t="shared" si="199"/>
        <v>0</v>
      </c>
      <c r="EG225" s="562">
        <f t="shared" si="200"/>
        <v>0</v>
      </c>
      <c r="EH225" s="562">
        <f t="shared" si="201"/>
        <v>0</v>
      </c>
      <c r="EI225" s="562">
        <f t="shared" si="202"/>
        <v>0</v>
      </c>
      <c r="EJ225" s="562">
        <f t="shared" si="203"/>
        <v>0</v>
      </c>
      <c r="EK225" s="562">
        <f t="shared" si="204"/>
        <v>0</v>
      </c>
      <c r="EL225" s="562">
        <f t="shared" si="205"/>
        <v>0</v>
      </c>
    </row>
    <row r="226" spans="2:142" ht="9.9499999999999993" customHeight="1">
      <c r="B226" s="750">
        <f>'O3'!B226</f>
        <v>0</v>
      </c>
      <c r="C226" s="751"/>
      <c r="D226" s="751"/>
      <c r="E226" s="751"/>
      <c r="F226" s="751"/>
      <c r="G226" s="872">
        <f>'O3'!G226</f>
        <v>0</v>
      </c>
      <c r="H226" s="872"/>
      <c r="I226" s="872"/>
      <c r="J226" s="872"/>
      <c r="K226" s="872"/>
      <c r="L226" s="872"/>
      <c r="M226" s="872"/>
      <c r="N226" s="872"/>
      <c r="O226" s="872"/>
      <c r="P226" s="872"/>
      <c r="Q226" s="872"/>
      <c r="R226" s="872"/>
      <c r="S226" s="872"/>
      <c r="T226" s="872"/>
      <c r="U226" s="872"/>
      <c r="V226" s="872"/>
      <c r="W226" s="872"/>
      <c r="X226" s="872"/>
      <c r="Y226" s="872"/>
      <c r="Z226" s="872"/>
      <c r="AA226" s="872"/>
      <c r="AB226" s="872"/>
      <c r="AC226" s="755">
        <f>'O3'!AC226</f>
        <v>0</v>
      </c>
      <c r="AD226" s="755"/>
      <c r="AE226" s="755"/>
      <c r="AF226" s="755"/>
      <c r="AG226" s="755"/>
      <c r="AH226" s="895">
        <f>'O3'!AZ226</f>
        <v>0</v>
      </c>
      <c r="AI226" s="895"/>
      <c r="AJ226" s="895"/>
      <c r="AK226" s="895"/>
      <c r="AL226" s="895"/>
      <c r="AM226" s="895"/>
      <c r="AN226" s="782">
        <f t="shared" si="169"/>
        <v>0</v>
      </c>
      <c r="AO226" s="782"/>
      <c r="AP226" s="782"/>
      <c r="AQ226" s="782"/>
      <c r="AR226" s="782"/>
      <c r="AS226" s="782"/>
      <c r="AT226" s="782">
        <f t="shared" si="170"/>
        <v>0</v>
      </c>
      <c r="AU226" s="782"/>
      <c r="AV226" s="782"/>
      <c r="AW226" s="782"/>
      <c r="AX226" s="782"/>
      <c r="AY226" s="881"/>
      <c r="AZ226" s="13"/>
      <c r="BA226" s="492">
        <f t="shared" si="175"/>
        <v>0</v>
      </c>
      <c r="BB226" s="492">
        <f t="shared" si="176"/>
        <v>2</v>
      </c>
      <c r="BC226" s="492" t="str">
        <f t="shared" si="171"/>
        <v/>
      </c>
      <c r="BD226" s="492" t="str">
        <f t="shared" si="172"/>
        <v xml:space="preserve"> </v>
      </c>
      <c r="BE226" s="484"/>
      <c r="BF226" s="492">
        <f>ROUND(AN226*'O3'!BE226,2)</f>
        <v>0</v>
      </c>
      <c r="BG226" s="492">
        <f>ROUND(AT226*'O3'!BE226,2)</f>
        <v>0</v>
      </c>
      <c r="BH226" s="484">
        <f t="shared" si="173"/>
        <v>0</v>
      </c>
      <c r="BI226" s="484">
        <f>BM226-IF('O3'!BS226&lt;&gt;0,IF('O3'!BS226="C",BA226,0),ROUND(BA226*$BM$11,2))</f>
        <v>0</v>
      </c>
      <c r="BJ226" s="484">
        <f>BN226-IF('O3'!BS226="CF",BA226,0)</f>
        <v>0</v>
      </c>
      <c r="BK226" s="484">
        <f>BO226-IF('O3'!BS226="F",BA226,0)</f>
        <v>0</v>
      </c>
      <c r="BL226" s="484">
        <f t="shared" si="177"/>
        <v>0</v>
      </c>
      <c r="BM226" s="484">
        <f>IF('O3'!BS226&lt;&gt;0,IF('O3'!BS226="C",BG226,0),ROUND(BG226*$BM$11,2))</f>
        <v>0</v>
      </c>
      <c r="BN226" s="484">
        <f>IF('O3'!BS226="CF",BG226,0)</f>
        <v>0</v>
      </c>
      <c r="BO226" s="484">
        <f>IF('O3'!BS226="F",BG226,0)</f>
        <v>0</v>
      </c>
      <c r="BP226" s="572">
        <v>215</v>
      </c>
      <c r="BQ226" s="573"/>
      <c r="BR226" s="560">
        <v>0</v>
      </c>
      <c r="BS226" s="561">
        <f t="shared" si="174"/>
        <v>0</v>
      </c>
      <c r="BT226" s="561">
        <f t="shared" si="216"/>
        <v>0</v>
      </c>
      <c r="BU226" s="561">
        <f t="shared" si="216"/>
        <v>0</v>
      </c>
      <c r="BV226" s="561">
        <f t="shared" si="216"/>
        <v>0</v>
      </c>
      <c r="BW226" s="561">
        <f t="shared" si="216"/>
        <v>0</v>
      </c>
      <c r="BX226" s="561">
        <f t="shared" si="216"/>
        <v>0</v>
      </c>
      <c r="BY226" s="561">
        <f t="shared" si="216"/>
        <v>0</v>
      </c>
      <c r="BZ226" s="561">
        <f t="shared" si="216"/>
        <v>0</v>
      </c>
      <c r="CA226" s="561">
        <f t="shared" si="216"/>
        <v>0</v>
      </c>
      <c r="CB226" s="561">
        <f t="shared" si="216"/>
        <v>0</v>
      </c>
      <c r="CC226" s="561">
        <f t="shared" si="216"/>
        <v>0</v>
      </c>
      <c r="CD226" s="561">
        <f t="shared" si="216"/>
        <v>0</v>
      </c>
      <c r="CE226" s="561">
        <f t="shared" si="216"/>
        <v>0</v>
      </c>
      <c r="CF226" s="561">
        <f t="shared" si="216"/>
        <v>0</v>
      </c>
      <c r="CG226" s="561">
        <f t="shared" si="216"/>
        <v>0</v>
      </c>
      <c r="CH226" s="561">
        <f t="shared" si="216"/>
        <v>0</v>
      </c>
      <c r="CI226" s="561">
        <f t="shared" si="216"/>
        <v>0</v>
      </c>
      <c r="CJ226" s="561">
        <f t="shared" si="216"/>
        <v>0</v>
      </c>
      <c r="CK226" s="561">
        <f t="shared" si="216"/>
        <v>0</v>
      </c>
      <c r="CL226" s="561">
        <f t="shared" si="216"/>
        <v>0</v>
      </c>
      <c r="CM226" s="561">
        <f t="shared" si="216"/>
        <v>0</v>
      </c>
      <c r="CN226" s="561">
        <f t="shared" si="216"/>
        <v>0</v>
      </c>
      <c r="CO226" s="561">
        <f t="shared" si="216"/>
        <v>0</v>
      </c>
      <c r="CP226" s="561">
        <f t="shared" si="216"/>
        <v>0</v>
      </c>
      <c r="CQ226" s="561">
        <f t="shared" si="216"/>
        <v>0</v>
      </c>
      <c r="CR226" s="561">
        <f t="shared" si="216"/>
        <v>0</v>
      </c>
      <c r="CS226" s="561">
        <f t="shared" si="216"/>
        <v>0</v>
      </c>
      <c r="CT226" s="561">
        <f t="shared" si="216"/>
        <v>0</v>
      </c>
      <c r="CU226" s="561">
        <f t="shared" si="216"/>
        <v>0</v>
      </c>
      <c r="CV226" s="561">
        <f t="shared" si="216"/>
        <v>0</v>
      </c>
      <c r="CW226" s="561">
        <f t="shared" si="216"/>
        <v>0</v>
      </c>
      <c r="CX226" s="561">
        <f t="shared" si="216"/>
        <v>0</v>
      </c>
      <c r="CY226" s="561">
        <f t="shared" si="216"/>
        <v>0</v>
      </c>
      <c r="CZ226" s="561">
        <f t="shared" si="216"/>
        <v>0</v>
      </c>
      <c r="DA226" s="561">
        <f t="shared" si="216"/>
        <v>0</v>
      </c>
      <c r="DC226" s="562">
        <f t="shared" si="179"/>
        <v>0</v>
      </c>
      <c r="DD226" s="562">
        <f t="shared" si="206"/>
        <v>0</v>
      </c>
      <c r="DE226" s="562">
        <f t="shared" si="207"/>
        <v>0</v>
      </c>
      <c r="DF226" s="562">
        <f t="shared" si="208"/>
        <v>0</v>
      </c>
      <c r="DG226" s="562">
        <f t="shared" si="209"/>
        <v>0</v>
      </c>
      <c r="DH226" s="562">
        <f t="shared" si="210"/>
        <v>0</v>
      </c>
      <c r="DI226" s="562">
        <f t="shared" si="211"/>
        <v>0</v>
      </c>
      <c r="DJ226" s="562">
        <f t="shared" si="212"/>
        <v>0</v>
      </c>
      <c r="DK226" s="562">
        <f t="shared" si="213"/>
        <v>0</v>
      </c>
      <c r="DL226" s="562">
        <f t="shared" si="214"/>
        <v>0</v>
      </c>
      <c r="DM226" s="562">
        <f t="shared" si="215"/>
        <v>0</v>
      </c>
      <c r="DN226" s="562">
        <f t="shared" si="181"/>
        <v>0</v>
      </c>
      <c r="DO226" s="562">
        <f t="shared" si="182"/>
        <v>0</v>
      </c>
      <c r="DP226" s="562">
        <f t="shared" si="183"/>
        <v>0</v>
      </c>
      <c r="DQ226" s="562">
        <f t="shared" si="184"/>
        <v>0</v>
      </c>
      <c r="DR226" s="562">
        <f t="shared" si="185"/>
        <v>0</v>
      </c>
      <c r="DS226" s="562">
        <f t="shared" si="186"/>
        <v>0</v>
      </c>
      <c r="DT226" s="562">
        <f t="shared" si="187"/>
        <v>0</v>
      </c>
      <c r="DU226" s="562">
        <f t="shared" si="188"/>
        <v>0</v>
      </c>
      <c r="DV226" s="562">
        <f t="shared" si="189"/>
        <v>0</v>
      </c>
      <c r="DW226" s="562">
        <f t="shared" si="190"/>
        <v>0</v>
      </c>
      <c r="DX226" s="562">
        <f t="shared" si="191"/>
        <v>0</v>
      </c>
      <c r="DY226" s="562">
        <f t="shared" si="192"/>
        <v>0</v>
      </c>
      <c r="DZ226" s="562">
        <f t="shared" si="193"/>
        <v>0</v>
      </c>
      <c r="EA226" s="562">
        <f t="shared" si="194"/>
        <v>0</v>
      </c>
      <c r="EB226" s="562">
        <f t="shared" si="195"/>
        <v>0</v>
      </c>
      <c r="EC226" s="562">
        <f t="shared" si="196"/>
        <v>0</v>
      </c>
      <c r="ED226" s="562">
        <f t="shared" si="197"/>
        <v>0</v>
      </c>
      <c r="EE226" s="562">
        <f t="shared" si="198"/>
        <v>0</v>
      </c>
      <c r="EF226" s="562">
        <f t="shared" si="199"/>
        <v>0</v>
      </c>
      <c r="EG226" s="562">
        <f t="shared" si="200"/>
        <v>0</v>
      </c>
      <c r="EH226" s="562">
        <f t="shared" si="201"/>
        <v>0</v>
      </c>
      <c r="EI226" s="562">
        <f t="shared" si="202"/>
        <v>0</v>
      </c>
      <c r="EJ226" s="562">
        <f t="shared" si="203"/>
        <v>0</v>
      </c>
      <c r="EK226" s="562">
        <f t="shared" si="204"/>
        <v>0</v>
      </c>
      <c r="EL226" s="562">
        <f t="shared" si="205"/>
        <v>0</v>
      </c>
    </row>
    <row r="227" spans="2:142" ht="9.9499999999999993" customHeight="1">
      <c r="B227" s="750">
        <f>'O3'!B227</f>
        <v>0</v>
      </c>
      <c r="C227" s="751"/>
      <c r="D227" s="751"/>
      <c r="E227" s="751"/>
      <c r="F227" s="751"/>
      <c r="G227" s="872">
        <f>'O3'!G227</f>
        <v>0</v>
      </c>
      <c r="H227" s="872"/>
      <c r="I227" s="872"/>
      <c r="J227" s="872"/>
      <c r="K227" s="872"/>
      <c r="L227" s="872"/>
      <c r="M227" s="872"/>
      <c r="N227" s="872"/>
      <c r="O227" s="872"/>
      <c r="P227" s="872"/>
      <c r="Q227" s="872"/>
      <c r="R227" s="872"/>
      <c r="S227" s="872"/>
      <c r="T227" s="872"/>
      <c r="U227" s="872"/>
      <c r="V227" s="872"/>
      <c r="W227" s="872"/>
      <c r="X227" s="872"/>
      <c r="Y227" s="872"/>
      <c r="Z227" s="872"/>
      <c r="AA227" s="872"/>
      <c r="AB227" s="872"/>
      <c r="AC227" s="755">
        <f>'O3'!AC227</f>
        <v>0</v>
      </c>
      <c r="AD227" s="755"/>
      <c r="AE227" s="755"/>
      <c r="AF227" s="755"/>
      <c r="AG227" s="755"/>
      <c r="AH227" s="895">
        <f>'O3'!AZ227</f>
        <v>0</v>
      </c>
      <c r="AI227" s="895"/>
      <c r="AJ227" s="895"/>
      <c r="AK227" s="895"/>
      <c r="AL227" s="895"/>
      <c r="AM227" s="895"/>
      <c r="AN227" s="782">
        <f t="shared" si="169"/>
        <v>0</v>
      </c>
      <c r="AO227" s="782"/>
      <c r="AP227" s="782"/>
      <c r="AQ227" s="782"/>
      <c r="AR227" s="782"/>
      <c r="AS227" s="782"/>
      <c r="AT227" s="782">
        <f t="shared" si="170"/>
        <v>0</v>
      </c>
      <c r="AU227" s="782"/>
      <c r="AV227" s="782"/>
      <c r="AW227" s="782"/>
      <c r="AX227" s="782"/>
      <c r="AY227" s="881"/>
      <c r="AZ227" s="13"/>
      <c r="BA227" s="492">
        <f t="shared" si="175"/>
        <v>0</v>
      </c>
      <c r="BB227" s="492">
        <f t="shared" si="176"/>
        <v>2</v>
      </c>
      <c r="BC227" s="492" t="str">
        <f t="shared" si="171"/>
        <v/>
      </c>
      <c r="BD227" s="492" t="str">
        <f t="shared" si="172"/>
        <v xml:space="preserve"> </v>
      </c>
      <c r="BE227" s="484"/>
      <c r="BF227" s="492">
        <f>ROUND(AN227*'O3'!BE227,2)</f>
        <v>0</v>
      </c>
      <c r="BG227" s="492">
        <f>ROUND(AT227*'O3'!BE227,2)</f>
        <v>0</v>
      </c>
      <c r="BH227" s="484">
        <f t="shared" si="173"/>
        <v>0</v>
      </c>
      <c r="BI227" s="484">
        <f>BM227-IF('O3'!BS227&lt;&gt;0,IF('O3'!BS227="C",BA227,0),ROUND(BA227*$BM$11,2))</f>
        <v>0</v>
      </c>
      <c r="BJ227" s="484">
        <f>BN227-IF('O3'!BS227="CF",BA227,0)</f>
        <v>0</v>
      </c>
      <c r="BK227" s="484">
        <f>BO227-IF('O3'!BS227="F",BA227,0)</f>
        <v>0</v>
      </c>
      <c r="BL227" s="484">
        <f t="shared" si="177"/>
        <v>0</v>
      </c>
      <c r="BM227" s="484">
        <f>IF('O3'!BS227&lt;&gt;0,IF('O3'!BS227="C",BG227,0),ROUND(BG227*$BM$11,2))</f>
        <v>0</v>
      </c>
      <c r="BN227" s="484">
        <f>IF('O3'!BS227="CF",BG227,0)</f>
        <v>0</v>
      </c>
      <c r="BO227" s="484">
        <f>IF('O3'!BS227="F",BG227,0)</f>
        <v>0</v>
      </c>
      <c r="BP227" s="571">
        <v>216</v>
      </c>
      <c r="BQ227" s="573"/>
      <c r="BR227" s="560">
        <v>0</v>
      </c>
      <c r="BS227" s="561">
        <f t="shared" si="174"/>
        <v>0</v>
      </c>
      <c r="BT227" s="561">
        <f t="shared" si="216"/>
        <v>0</v>
      </c>
      <c r="BU227" s="561">
        <f t="shared" si="216"/>
        <v>0</v>
      </c>
      <c r="BV227" s="561">
        <f t="shared" si="216"/>
        <v>0</v>
      </c>
      <c r="BW227" s="561">
        <f t="shared" si="216"/>
        <v>0</v>
      </c>
      <c r="BX227" s="561">
        <f t="shared" si="216"/>
        <v>0</v>
      </c>
      <c r="BY227" s="561">
        <f t="shared" si="216"/>
        <v>0</v>
      </c>
      <c r="BZ227" s="561">
        <f t="shared" si="216"/>
        <v>0</v>
      </c>
      <c r="CA227" s="561">
        <f t="shared" si="216"/>
        <v>0</v>
      </c>
      <c r="CB227" s="561">
        <f t="shared" si="216"/>
        <v>0</v>
      </c>
      <c r="CC227" s="561">
        <f t="shared" si="216"/>
        <v>0</v>
      </c>
      <c r="CD227" s="561">
        <f t="shared" si="216"/>
        <v>0</v>
      </c>
      <c r="CE227" s="561">
        <f t="shared" si="216"/>
        <v>0</v>
      </c>
      <c r="CF227" s="561">
        <f t="shared" si="216"/>
        <v>0</v>
      </c>
      <c r="CG227" s="561">
        <f t="shared" si="216"/>
        <v>0</v>
      </c>
      <c r="CH227" s="561">
        <f t="shared" si="216"/>
        <v>0</v>
      </c>
      <c r="CI227" s="561">
        <f t="shared" si="216"/>
        <v>0</v>
      </c>
      <c r="CJ227" s="561">
        <f t="shared" si="216"/>
        <v>0</v>
      </c>
      <c r="CK227" s="561">
        <f t="shared" si="216"/>
        <v>0</v>
      </c>
      <c r="CL227" s="561">
        <f t="shared" si="216"/>
        <v>0</v>
      </c>
      <c r="CM227" s="561">
        <f t="shared" si="216"/>
        <v>0</v>
      </c>
      <c r="CN227" s="561">
        <f t="shared" si="216"/>
        <v>0</v>
      </c>
      <c r="CO227" s="561">
        <f t="shared" si="216"/>
        <v>0</v>
      </c>
      <c r="CP227" s="561">
        <f t="shared" si="216"/>
        <v>0</v>
      </c>
      <c r="CQ227" s="561">
        <f t="shared" si="216"/>
        <v>0</v>
      </c>
      <c r="CR227" s="561">
        <f t="shared" si="216"/>
        <v>0</v>
      </c>
      <c r="CS227" s="561">
        <f t="shared" si="216"/>
        <v>0</v>
      </c>
      <c r="CT227" s="561">
        <f t="shared" si="216"/>
        <v>0</v>
      </c>
      <c r="CU227" s="561">
        <f t="shared" si="216"/>
        <v>0</v>
      </c>
      <c r="CV227" s="561">
        <f t="shared" si="216"/>
        <v>0</v>
      </c>
      <c r="CW227" s="561">
        <f t="shared" si="216"/>
        <v>0</v>
      </c>
      <c r="CX227" s="561">
        <f t="shared" si="216"/>
        <v>0</v>
      </c>
      <c r="CY227" s="561">
        <f t="shared" si="216"/>
        <v>0</v>
      </c>
      <c r="CZ227" s="561">
        <f t="shared" ref="BT227:DA235" si="217">CY227</f>
        <v>0</v>
      </c>
      <c r="DA227" s="561">
        <f t="shared" si="217"/>
        <v>0</v>
      </c>
      <c r="DC227" s="562">
        <f t="shared" si="179"/>
        <v>0</v>
      </c>
      <c r="DD227" s="562">
        <f t="shared" si="206"/>
        <v>0</v>
      </c>
      <c r="DE227" s="562">
        <f t="shared" si="207"/>
        <v>0</v>
      </c>
      <c r="DF227" s="562">
        <f t="shared" si="208"/>
        <v>0</v>
      </c>
      <c r="DG227" s="562">
        <f t="shared" si="209"/>
        <v>0</v>
      </c>
      <c r="DH227" s="562">
        <f t="shared" si="210"/>
        <v>0</v>
      </c>
      <c r="DI227" s="562">
        <f t="shared" si="211"/>
        <v>0</v>
      </c>
      <c r="DJ227" s="562">
        <f t="shared" si="212"/>
        <v>0</v>
      </c>
      <c r="DK227" s="562">
        <f t="shared" si="213"/>
        <v>0</v>
      </c>
      <c r="DL227" s="562">
        <f t="shared" si="214"/>
        <v>0</v>
      </c>
      <c r="DM227" s="562">
        <f t="shared" si="215"/>
        <v>0</v>
      </c>
      <c r="DN227" s="562">
        <f t="shared" si="181"/>
        <v>0</v>
      </c>
      <c r="DO227" s="562">
        <f t="shared" si="182"/>
        <v>0</v>
      </c>
      <c r="DP227" s="562">
        <f t="shared" si="183"/>
        <v>0</v>
      </c>
      <c r="DQ227" s="562">
        <f t="shared" si="184"/>
        <v>0</v>
      </c>
      <c r="DR227" s="562">
        <f t="shared" si="185"/>
        <v>0</v>
      </c>
      <c r="DS227" s="562">
        <f t="shared" si="186"/>
        <v>0</v>
      </c>
      <c r="DT227" s="562">
        <f t="shared" si="187"/>
        <v>0</v>
      </c>
      <c r="DU227" s="562">
        <f t="shared" si="188"/>
        <v>0</v>
      </c>
      <c r="DV227" s="562">
        <f t="shared" si="189"/>
        <v>0</v>
      </c>
      <c r="DW227" s="562">
        <f t="shared" si="190"/>
        <v>0</v>
      </c>
      <c r="DX227" s="562">
        <f t="shared" si="191"/>
        <v>0</v>
      </c>
      <c r="DY227" s="562">
        <f t="shared" si="192"/>
        <v>0</v>
      </c>
      <c r="DZ227" s="562">
        <f t="shared" si="193"/>
        <v>0</v>
      </c>
      <c r="EA227" s="562">
        <f t="shared" si="194"/>
        <v>0</v>
      </c>
      <c r="EB227" s="562">
        <f t="shared" si="195"/>
        <v>0</v>
      </c>
      <c r="EC227" s="562">
        <f t="shared" si="196"/>
        <v>0</v>
      </c>
      <c r="ED227" s="562">
        <f t="shared" si="197"/>
        <v>0</v>
      </c>
      <c r="EE227" s="562">
        <f t="shared" si="198"/>
        <v>0</v>
      </c>
      <c r="EF227" s="562">
        <f t="shared" si="199"/>
        <v>0</v>
      </c>
      <c r="EG227" s="562">
        <f t="shared" si="200"/>
        <v>0</v>
      </c>
      <c r="EH227" s="562">
        <f t="shared" si="201"/>
        <v>0</v>
      </c>
      <c r="EI227" s="562">
        <f t="shared" si="202"/>
        <v>0</v>
      </c>
      <c r="EJ227" s="562">
        <f t="shared" si="203"/>
        <v>0</v>
      </c>
      <c r="EK227" s="562">
        <f t="shared" si="204"/>
        <v>0</v>
      </c>
      <c r="EL227" s="562">
        <f t="shared" si="205"/>
        <v>0</v>
      </c>
    </row>
    <row r="228" spans="2:142" ht="9.9499999999999993" customHeight="1">
      <c r="B228" s="750">
        <f>'O3'!B228</f>
        <v>0</v>
      </c>
      <c r="C228" s="751"/>
      <c r="D228" s="751"/>
      <c r="E228" s="751"/>
      <c r="F228" s="751"/>
      <c r="G228" s="872">
        <f>'O3'!G228</f>
        <v>0</v>
      </c>
      <c r="H228" s="872"/>
      <c r="I228" s="872"/>
      <c r="J228" s="872"/>
      <c r="K228" s="872"/>
      <c r="L228" s="872"/>
      <c r="M228" s="872"/>
      <c r="N228" s="872"/>
      <c r="O228" s="872"/>
      <c r="P228" s="872"/>
      <c r="Q228" s="872"/>
      <c r="R228" s="872"/>
      <c r="S228" s="872"/>
      <c r="T228" s="872"/>
      <c r="U228" s="872"/>
      <c r="V228" s="872"/>
      <c r="W228" s="872"/>
      <c r="X228" s="872"/>
      <c r="Y228" s="872"/>
      <c r="Z228" s="872"/>
      <c r="AA228" s="872"/>
      <c r="AB228" s="872"/>
      <c r="AC228" s="755">
        <f>'O3'!AC228</f>
        <v>0</v>
      </c>
      <c r="AD228" s="755"/>
      <c r="AE228" s="755"/>
      <c r="AF228" s="755"/>
      <c r="AG228" s="755"/>
      <c r="AH228" s="895">
        <f>'O3'!AZ228</f>
        <v>0</v>
      </c>
      <c r="AI228" s="895"/>
      <c r="AJ228" s="895"/>
      <c r="AK228" s="895"/>
      <c r="AL228" s="895"/>
      <c r="AM228" s="895"/>
      <c r="AN228" s="782">
        <f t="shared" si="169"/>
        <v>0</v>
      </c>
      <c r="AO228" s="782"/>
      <c r="AP228" s="782"/>
      <c r="AQ228" s="782"/>
      <c r="AR228" s="782"/>
      <c r="AS228" s="782"/>
      <c r="AT228" s="782">
        <f t="shared" si="170"/>
        <v>0</v>
      </c>
      <c r="AU228" s="782"/>
      <c r="AV228" s="782"/>
      <c r="AW228" s="782"/>
      <c r="AX228" s="782"/>
      <c r="AY228" s="881"/>
      <c r="AZ228" s="13"/>
      <c r="BA228" s="492">
        <f t="shared" si="175"/>
        <v>0</v>
      </c>
      <c r="BB228" s="492">
        <f t="shared" si="176"/>
        <v>2</v>
      </c>
      <c r="BC228" s="492" t="str">
        <f t="shared" si="171"/>
        <v/>
      </c>
      <c r="BD228" s="492" t="str">
        <f t="shared" si="172"/>
        <v xml:space="preserve"> </v>
      </c>
      <c r="BE228" s="484"/>
      <c r="BF228" s="492">
        <f>ROUND(AN228*'O3'!BE228,2)</f>
        <v>0</v>
      </c>
      <c r="BG228" s="492">
        <f>ROUND(AT228*'O3'!BE228,2)</f>
        <v>0</v>
      </c>
      <c r="BH228" s="484">
        <f t="shared" si="173"/>
        <v>0</v>
      </c>
      <c r="BI228" s="484">
        <f>BM228-IF('O3'!BS228&lt;&gt;0,IF('O3'!BS228="C",BA228,0),ROUND(BA228*$BM$11,2))</f>
        <v>0</v>
      </c>
      <c r="BJ228" s="484">
        <f>BN228-IF('O3'!BS228="CF",BA228,0)</f>
        <v>0</v>
      </c>
      <c r="BK228" s="484">
        <f>BO228-IF('O3'!BS228="F",BA228,0)</f>
        <v>0</v>
      </c>
      <c r="BL228" s="484">
        <f t="shared" si="177"/>
        <v>0</v>
      </c>
      <c r="BM228" s="484">
        <f>IF('O3'!BS228&lt;&gt;0,IF('O3'!BS228="C",BG228,0),ROUND(BG228*$BM$11,2))</f>
        <v>0</v>
      </c>
      <c r="BN228" s="484">
        <f>IF('O3'!BS228="CF",BG228,0)</f>
        <v>0</v>
      </c>
      <c r="BO228" s="484">
        <f>IF('O3'!BS228="F",BG228,0)</f>
        <v>0</v>
      </c>
      <c r="BP228" s="572">
        <v>217</v>
      </c>
      <c r="BQ228" s="573"/>
      <c r="BR228" s="560">
        <v>0</v>
      </c>
      <c r="BS228" s="561">
        <f t="shared" si="174"/>
        <v>0</v>
      </c>
      <c r="BT228" s="561">
        <f t="shared" si="217"/>
        <v>0</v>
      </c>
      <c r="BU228" s="561">
        <f t="shared" si="217"/>
        <v>0</v>
      </c>
      <c r="BV228" s="561">
        <f t="shared" si="217"/>
        <v>0</v>
      </c>
      <c r="BW228" s="561">
        <f t="shared" si="217"/>
        <v>0</v>
      </c>
      <c r="BX228" s="561">
        <f t="shared" si="217"/>
        <v>0</v>
      </c>
      <c r="BY228" s="561">
        <f t="shared" si="217"/>
        <v>0</v>
      </c>
      <c r="BZ228" s="561">
        <f t="shared" si="217"/>
        <v>0</v>
      </c>
      <c r="CA228" s="561">
        <f t="shared" si="217"/>
        <v>0</v>
      </c>
      <c r="CB228" s="561">
        <f t="shared" si="217"/>
        <v>0</v>
      </c>
      <c r="CC228" s="561">
        <f t="shared" si="217"/>
        <v>0</v>
      </c>
      <c r="CD228" s="561">
        <f t="shared" si="217"/>
        <v>0</v>
      </c>
      <c r="CE228" s="561">
        <f t="shared" si="217"/>
        <v>0</v>
      </c>
      <c r="CF228" s="561">
        <f t="shared" si="217"/>
        <v>0</v>
      </c>
      <c r="CG228" s="561">
        <f t="shared" si="217"/>
        <v>0</v>
      </c>
      <c r="CH228" s="561">
        <f t="shared" si="217"/>
        <v>0</v>
      </c>
      <c r="CI228" s="561">
        <f t="shared" si="217"/>
        <v>0</v>
      </c>
      <c r="CJ228" s="561">
        <f t="shared" si="217"/>
        <v>0</v>
      </c>
      <c r="CK228" s="561">
        <f t="shared" si="217"/>
        <v>0</v>
      </c>
      <c r="CL228" s="561">
        <f t="shared" si="217"/>
        <v>0</v>
      </c>
      <c r="CM228" s="561">
        <f t="shared" si="217"/>
        <v>0</v>
      </c>
      <c r="CN228" s="561">
        <f t="shared" si="217"/>
        <v>0</v>
      </c>
      <c r="CO228" s="561">
        <f t="shared" si="217"/>
        <v>0</v>
      </c>
      <c r="CP228" s="561">
        <f t="shared" si="217"/>
        <v>0</v>
      </c>
      <c r="CQ228" s="561">
        <f t="shared" si="217"/>
        <v>0</v>
      </c>
      <c r="CR228" s="561">
        <f t="shared" si="217"/>
        <v>0</v>
      </c>
      <c r="CS228" s="561">
        <f t="shared" si="217"/>
        <v>0</v>
      </c>
      <c r="CT228" s="561">
        <f t="shared" si="217"/>
        <v>0</v>
      </c>
      <c r="CU228" s="561">
        <f t="shared" si="217"/>
        <v>0</v>
      </c>
      <c r="CV228" s="561">
        <f t="shared" si="217"/>
        <v>0</v>
      </c>
      <c r="CW228" s="561">
        <f t="shared" si="217"/>
        <v>0</v>
      </c>
      <c r="CX228" s="561">
        <f t="shared" si="217"/>
        <v>0</v>
      </c>
      <c r="CY228" s="561">
        <f t="shared" si="217"/>
        <v>0</v>
      </c>
      <c r="CZ228" s="561">
        <f t="shared" si="217"/>
        <v>0</v>
      </c>
      <c r="DA228" s="561">
        <f t="shared" si="217"/>
        <v>0</v>
      </c>
      <c r="DC228" s="562">
        <f t="shared" si="179"/>
        <v>0</v>
      </c>
      <c r="DD228" s="562">
        <f t="shared" si="206"/>
        <v>0</v>
      </c>
      <c r="DE228" s="562">
        <f t="shared" si="207"/>
        <v>0</v>
      </c>
      <c r="DF228" s="562">
        <f t="shared" si="208"/>
        <v>0</v>
      </c>
      <c r="DG228" s="562">
        <f t="shared" si="209"/>
        <v>0</v>
      </c>
      <c r="DH228" s="562">
        <f t="shared" si="210"/>
        <v>0</v>
      </c>
      <c r="DI228" s="562">
        <f t="shared" si="211"/>
        <v>0</v>
      </c>
      <c r="DJ228" s="562">
        <f t="shared" si="212"/>
        <v>0</v>
      </c>
      <c r="DK228" s="562">
        <f t="shared" si="213"/>
        <v>0</v>
      </c>
      <c r="DL228" s="562">
        <f t="shared" si="214"/>
        <v>0</v>
      </c>
      <c r="DM228" s="562">
        <f t="shared" si="215"/>
        <v>0</v>
      </c>
      <c r="DN228" s="562">
        <f t="shared" si="181"/>
        <v>0</v>
      </c>
      <c r="DO228" s="562">
        <f t="shared" si="182"/>
        <v>0</v>
      </c>
      <c r="DP228" s="562">
        <f t="shared" si="183"/>
        <v>0</v>
      </c>
      <c r="DQ228" s="562">
        <f t="shared" si="184"/>
        <v>0</v>
      </c>
      <c r="DR228" s="562">
        <f t="shared" si="185"/>
        <v>0</v>
      </c>
      <c r="DS228" s="562">
        <f t="shared" si="186"/>
        <v>0</v>
      </c>
      <c r="DT228" s="562">
        <f t="shared" si="187"/>
        <v>0</v>
      </c>
      <c r="DU228" s="562">
        <f t="shared" si="188"/>
        <v>0</v>
      </c>
      <c r="DV228" s="562">
        <f t="shared" si="189"/>
        <v>0</v>
      </c>
      <c r="DW228" s="562">
        <f t="shared" si="190"/>
        <v>0</v>
      </c>
      <c r="DX228" s="562">
        <f t="shared" si="191"/>
        <v>0</v>
      </c>
      <c r="DY228" s="562">
        <f t="shared" si="192"/>
        <v>0</v>
      </c>
      <c r="DZ228" s="562">
        <f t="shared" si="193"/>
        <v>0</v>
      </c>
      <c r="EA228" s="562">
        <f t="shared" si="194"/>
        <v>0</v>
      </c>
      <c r="EB228" s="562">
        <f t="shared" si="195"/>
        <v>0</v>
      </c>
      <c r="EC228" s="562">
        <f t="shared" si="196"/>
        <v>0</v>
      </c>
      <c r="ED228" s="562">
        <f t="shared" si="197"/>
        <v>0</v>
      </c>
      <c r="EE228" s="562">
        <f t="shared" si="198"/>
        <v>0</v>
      </c>
      <c r="EF228" s="562">
        <f t="shared" si="199"/>
        <v>0</v>
      </c>
      <c r="EG228" s="562">
        <f t="shared" si="200"/>
        <v>0</v>
      </c>
      <c r="EH228" s="562">
        <f t="shared" si="201"/>
        <v>0</v>
      </c>
      <c r="EI228" s="562">
        <f t="shared" si="202"/>
        <v>0</v>
      </c>
      <c r="EJ228" s="562">
        <f t="shared" si="203"/>
        <v>0</v>
      </c>
      <c r="EK228" s="562">
        <f t="shared" si="204"/>
        <v>0</v>
      </c>
      <c r="EL228" s="562">
        <f t="shared" si="205"/>
        <v>0</v>
      </c>
    </row>
    <row r="229" spans="2:142" ht="9.9499999999999993" customHeight="1">
      <c r="B229" s="750">
        <f>'O3'!B229</f>
        <v>0</v>
      </c>
      <c r="C229" s="751"/>
      <c r="D229" s="751"/>
      <c r="E229" s="751"/>
      <c r="F229" s="751"/>
      <c r="G229" s="872">
        <f>'O3'!G229</f>
        <v>0</v>
      </c>
      <c r="H229" s="872"/>
      <c r="I229" s="872"/>
      <c r="J229" s="872"/>
      <c r="K229" s="872"/>
      <c r="L229" s="872"/>
      <c r="M229" s="872"/>
      <c r="N229" s="872"/>
      <c r="O229" s="872"/>
      <c r="P229" s="872"/>
      <c r="Q229" s="872"/>
      <c r="R229" s="872"/>
      <c r="S229" s="872"/>
      <c r="T229" s="872"/>
      <c r="U229" s="872"/>
      <c r="V229" s="872"/>
      <c r="W229" s="872"/>
      <c r="X229" s="872"/>
      <c r="Y229" s="872"/>
      <c r="Z229" s="872"/>
      <c r="AA229" s="872"/>
      <c r="AB229" s="872"/>
      <c r="AC229" s="755">
        <f>'O3'!AC229</f>
        <v>0</v>
      </c>
      <c r="AD229" s="755"/>
      <c r="AE229" s="755"/>
      <c r="AF229" s="755"/>
      <c r="AG229" s="755"/>
      <c r="AH229" s="895">
        <f>'O3'!AZ229</f>
        <v>0</v>
      </c>
      <c r="AI229" s="895"/>
      <c r="AJ229" s="895"/>
      <c r="AK229" s="895"/>
      <c r="AL229" s="895"/>
      <c r="AM229" s="895"/>
      <c r="AN229" s="782">
        <f t="shared" si="169"/>
        <v>0</v>
      </c>
      <c r="AO229" s="782"/>
      <c r="AP229" s="782"/>
      <c r="AQ229" s="782"/>
      <c r="AR229" s="782"/>
      <c r="AS229" s="782"/>
      <c r="AT229" s="782">
        <f t="shared" si="170"/>
        <v>0</v>
      </c>
      <c r="AU229" s="782"/>
      <c r="AV229" s="782"/>
      <c r="AW229" s="782"/>
      <c r="AX229" s="782"/>
      <c r="AY229" s="881"/>
      <c r="AZ229" s="13"/>
      <c r="BA229" s="492">
        <f t="shared" si="175"/>
        <v>0</v>
      </c>
      <c r="BB229" s="492">
        <f t="shared" si="176"/>
        <v>2</v>
      </c>
      <c r="BC229" s="492" t="str">
        <f t="shared" si="171"/>
        <v/>
      </c>
      <c r="BD229" s="492" t="str">
        <f t="shared" si="172"/>
        <v xml:space="preserve"> </v>
      </c>
      <c r="BE229" s="484"/>
      <c r="BF229" s="492">
        <f>ROUND(AN229*'O3'!BE229,2)</f>
        <v>0</v>
      </c>
      <c r="BG229" s="492">
        <f>ROUND(AT229*'O3'!BE229,2)</f>
        <v>0</v>
      </c>
      <c r="BH229" s="484">
        <f t="shared" si="173"/>
        <v>0</v>
      </c>
      <c r="BI229" s="484">
        <f>BM229-IF('O3'!BS229&lt;&gt;0,IF('O3'!BS229="C",BA229,0),ROUND(BA229*$BM$11,2))</f>
        <v>0</v>
      </c>
      <c r="BJ229" s="484">
        <f>BN229-IF('O3'!BS229="CF",BA229,0)</f>
        <v>0</v>
      </c>
      <c r="BK229" s="484">
        <f>BO229-IF('O3'!BS229="F",BA229,0)</f>
        <v>0</v>
      </c>
      <c r="BL229" s="484">
        <f t="shared" si="177"/>
        <v>0</v>
      </c>
      <c r="BM229" s="484">
        <f>IF('O3'!BS229&lt;&gt;0,IF('O3'!BS229="C",BG229,0),ROUND(BG229*$BM$11,2))</f>
        <v>0</v>
      </c>
      <c r="BN229" s="484">
        <f>IF('O3'!BS229="CF",BG229,0)</f>
        <v>0</v>
      </c>
      <c r="BO229" s="484">
        <f>IF('O3'!BS229="F",BG229,0)</f>
        <v>0</v>
      </c>
      <c r="BP229" s="571">
        <v>218</v>
      </c>
      <c r="BQ229" s="573"/>
      <c r="BR229" s="560">
        <v>0</v>
      </c>
      <c r="BS229" s="561">
        <f t="shared" si="174"/>
        <v>0</v>
      </c>
      <c r="BT229" s="561">
        <f t="shared" si="217"/>
        <v>0</v>
      </c>
      <c r="BU229" s="561">
        <f t="shared" si="217"/>
        <v>0</v>
      </c>
      <c r="BV229" s="561">
        <f t="shared" si="217"/>
        <v>0</v>
      </c>
      <c r="BW229" s="561">
        <f t="shared" si="217"/>
        <v>0</v>
      </c>
      <c r="BX229" s="561">
        <f t="shared" si="217"/>
        <v>0</v>
      </c>
      <c r="BY229" s="561">
        <f t="shared" si="217"/>
        <v>0</v>
      </c>
      <c r="BZ229" s="561">
        <f t="shared" si="217"/>
        <v>0</v>
      </c>
      <c r="CA229" s="561">
        <f t="shared" si="217"/>
        <v>0</v>
      </c>
      <c r="CB229" s="561">
        <f t="shared" si="217"/>
        <v>0</v>
      </c>
      <c r="CC229" s="561">
        <f t="shared" si="217"/>
        <v>0</v>
      </c>
      <c r="CD229" s="561">
        <f t="shared" si="217"/>
        <v>0</v>
      </c>
      <c r="CE229" s="561">
        <f t="shared" si="217"/>
        <v>0</v>
      </c>
      <c r="CF229" s="561">
        <f t="shared" si="217"/>
        <v>0</v>
      </c>
      <c r="CG229" s="561">
        <f t="shared" si="217"/>
        <v>0</v>
      </c>
      <c r="CH229" s="561">
        <f t="shared" si="217"/>
        <v>0</v>
      </c>
      <c r="CI229" s="561">
        <f t="shared" si="217"/>
        <v>0</v>
      </c>
      <c r="CJ229" s="561">
        <f t="shared" si="217"/>
        <v>0</v>
      </c>
      <c r="CK229" s="561">
        <f t="shared" si="217"/>
        <v>0</v>
      </c>
      <c r="CL229" s="561">
        <f t="shared" si="217"/>
        <v>0</v>
      </c>
      <c r="CM229" s="561">
        <f t="shared" si="217"/>
        <v>0</v>
      </c>
      <c r="CN229" s="561">
        <f t="shared" si="217"/>
        <v>0</v>
      </c>
      <c r="CO229" s="561">
        <f t="shared" si="217"/>
        <v>0</v>
      </c>
      <c r="CP229" s="561">
        <f t="shared" si="217"/>
        <v>0</v>
      </c>
      <c r="CQ229" s="561">
        <f t="shared" si="217"/>
        <v>0</v>
      </c>
      <c r="CR229" s="561">
        <f t="shared" si="217"/>
        <v>0</v>
      </c>
      <c r="CS229" s="561">
        <f t="shared" si="217"/>
        <v>0</v>
      </c>
      <c r="CT229" s="561">
        <f t="shared" si="217"/>
        <v>0</v>
      </c>
      <c r="CU229" s="561">
        <f t="shared" si="217"/>
        <v>0</v>
      </c>
      <c r="CV229" s="561">
        <f t="shared" si="217"/>
        <v>0</v>
      </c>
      <c r="CW229" s="561">
        <f t="shared" si="217"/>
        <v>0</v>
      </c>
      <c r="CX229" s="561">
        <f t="shared" si="217"/>
        <v>0</v>
      </c>
      <c r="CY229" s="561">
        <f t="shared" si="217"/>
        <v>0</v>
      </c>
      <c r="CZ229" s="561">
        <f t="shared" si="217"/>
        <v>0</v>
      </c>
      <c r="DA229" s="561">
        <f t="shared" si="217"/>
        <v>0</v>
      </c>
      <c r="DC229" s="562">
        <f t="shared" si="179"/>
        <v>0</v>
      </c>
      <c r="DD229" s="562">
        <f t="shared" si="206"/>
        <v>0</v>
      </c>
      <c r="DE229" s="562">
        <f t="shared" si="207"/>
        <v>0</v>
      </c>
      <c r="DF229" s="562">
        <f t="shared" si="208"/>
        <v>0</v>
      </c>
      <c r="DG229" s="562">
        <f t="shared" si="209"/>
        <v>0</v>
      </c>
      <c r="DH229" s="562">
        <f t="shared" si="210"/>
        <v>0</v>
      </c>
      <c r="DI229" s="562">
        <f t="shared" si="211"/>
        <v>0</v>
      </c>
      <c r="DJ229" s="562">
        <f t="shared" si="212"/>
        <v>0</v>
      </c>
      <c r="DK229" s="562">
        <f t="shared" si="213"/>
        <v>0</v>
      </c>
      <c r="DL229" s="562">
        <f t="shared" si="214"/>
        <v>0</v>
      </c>
      <c r="DM229" s="562">
        <f t="shared" si="215"/>
        <v>0</v>
      </c>
      <c r="DN229" s="562">
        <f t="shared" si="181"/>
        <v>0</v>
      </c>
      <c r="DO229" s="562">
        <f t="shared" si="182"/>
        <v>0</v>
      </c>
      <c r="DP229" s="562">
        <f t="shared" si="183"/>
        <v>0</v>
      </c>
      <c r="DQ229" s="562">
        <f t="shared" si="184"/>
        <v>0</v>
      </c>
      <c r="DR229" s="562">
        <f t="shared" si="185"/>
        <v>0</v>
      </c>
      <c r="DS229" s="562">
        <f t="shared" si="186"/>
        <v>0</v>
      </c>
      <c r="DT229" s="562">
        <f t="shared" si="187"/>
        <v>0</v>
      </c>
      <c r="DU229" s="562">
        <f t="shared" si="188"/>
        <v>0</v>
      </c>
      <c r="DV229" s="562">
        <f t="shared" si="189"/>
        <v>0</v>
      </c>
      <c r="DW229" s="562">
        <f t="shared" si="190"/>
        <v>0</v>
      </c>
      <c r="DX229" s="562">
        <f t="shared" si="191"/>
        <v>0</v>
      </c>
      <c r="DY229" s="562">
        <f t="shared" si="192"/>
        <v>0</v>
      </c>
      <c r="DZ229" s="562">
        <f t="shared" si="193"/>
        <v>0</v>
      </c>
      <c r="EA229" s="562">
        <f t="shared" si="194"/>
        <v>0</v>
      </c>
      <c r="EB229" s="562">
        <f t="shared" si="195"/>
        <v>0</v>
      </c>
      <c r="EC229" s="562">
        <f t="shared" si="196"/>
        <v>0</v>
      </c>
      <c r="ED229" s="562">
        <f t="shared" si="197"/>
        <v>0</v>
      </c>
      <c r="EE229" s="562">
        <f t="shared" si="198"/>
        <v>0</v>
      </c>
      <c r="EF229" s="562">
        <f t="shared" si="199"/>
        <v>0</v>
      </c>
      <c r="EG229" s="562">
        <f t="shared" si="200"/>
        <v>0</v>
      </c>
      <c r="EH229" s="562">
        <f t="shared" si="201"/>
        <v>0</v>
      </c>
      <c r="EI229" s="562">
        <f t="shared" si="202"/>
        <v>0</v>
      </c>
      <c r="EJ229" s="562">
        <f t="shared" si="203"/>
        <v>0</v>
      </c>
      <c r="EK229" s="562">
        <f t="shared" si="204"/>
        <v>0</v>
      </c>
      <c r="EL229" s="562">
        <f t="shared" si="205"/>
        <v>0</v>
      </c>
    </row>
    <row r="230" spans="2:142" ht="9.9499999999999993" customHeight="1">
      <c r="B230" s="750">
        <f>'O3'!B230</f>
        <v>0</v>
      </c>
      <c r="C230" s="751"/>
      <c r="D230" s="751"/>
      <c r="E230" s="751"/>
      <c r="F230" s="751"/>
      <c r="G230" s="872">
        <f>'O3'!G230</f>
        <v>0</v>
      </c>
      <c r="H230" s="872"/>
      <c r="I230" s="872"/>
      <c r="J230" s="872"/>
      <c r="K230" s="872"/>
      <c r="L230" s="872"/>
      <c r="M230" s="872"/>
      <c r="N230" s="872"/>
      <c r="O230" s="872"/>
      <c r="P230" s="872"/>
      <c r="Q230" s="872"/>
      <c r="R230" s="872"/>
      <c r="S230" s="872"/>
      <c r="T230" s="872"/>
      <c r="U230" s="872"/>
      <c r="V230" s="872"/>
      <c r="W230" s="872"/>
      <c r="X230" s="872"/>
      <c r="Y230" s="872"/>
      <c r="Z230" s="872"/>
      <c r="AA230" s="872"/>
      <c r="AB230" s="872"/>
      <c r="AC230" s="755">
        <f>'O3'!AC230</f>
        <v>0</v>
      </c>
      <c r="AD230" s="755"/>
      <c r="AE230" s="755"/>
      <c r="AF230" s="755"/>
      <c r="AG230" s="755"/>
      <c r="AH230" s="895">
        <f>'O3'!AZ230</f>
        <v>0</v>
      </c>
      <c r="AI230" s="895"/>
      <c r="AJ230" s="895"/>
      <c r="AK230" s="895"/>
      <c r="AL230" s="895"/>
      <c r="AM230" s="895"/>
      <c r="AN230" s="782">
        <f t="shared" si="169"/>
        <v>0</v>
      </c>
      <c r="AO230" s="782"/>
      <c r="AP230" s="782"/>
      <c r="AQ230" s="782"/>
      <c r="AR230" s="782"/>
      <c r="AS230" s="782"/>
      <c r="AT230" s="782">
        <f t="shared" si="170"/>
        <v>0</v>
      </c>
      <c r="AU230" s="782"/>
      <c r="AV230" s="782"/>
      <c r="AW230" s="782"/>
      <c r="AX230" s="782"/>
      <c r="AY230" s="881"/>
      <c r="AZ230" s="13"/>
      <c r="BA230" s="492">
        <f t="shared" si="175"/>
        <v>0</v>
      </c>
      <c r="BB230" s="492">
        <f t="shared" si="176"/>
        <v>2</v>
      </c>
      <c r="BC230" s="492" t="str">
        <f t="shared" si="171"/>
        <v/>
      </c>
      <c r="BD230" s="492" t="str">
        <f t="shared" si="172"/>
        <v xml:space="preserve"> </v>
      </c>
      <c r="BE230" s="484"/>
      <c r="BF230" s="492">
        <f>ROUND(AN230*'O3'!BE230,2)</f>
        <v>0</v>
      </c>
      <c r="BG230" s="492">
        <f>ROUND(AT230*'O3'!BE230,2)</f>
        <v>0</v>
      </c>
      <c r="BH230" s="484">
        <f t="shared" si="173"/>
        <v>0</v>
      </c>
      <c r="BI230" s="484">
        <f>BM230-IF('O3'!BS230&lt;&gt;0,IF('O3'!BS230="C",BA230,0),ROUND(BA230*$BM$11,2))</f>
        <v>0</v>
      </c>
      <c r="BJ230" s="484">
        <f>BN230-IF('O3'!BS230="CF",BA230,0)</f>
        <v>0</v>
      </c>
      <c r="BK230" s="484">
        <f>BO230-IF('O3'!BS230="F",BA230,0)</f>
        <v>0</v>
      </c>
      <c r="BL230" s="484">
        <f t="shared" si="177"/>
        <v>0</v>
      </c>
      <c r="BM230" s="484">
        <f>IF('O3'!BS230&lt;&gt;0,IF('O3'!BS230="C",BG230,0),ROUND(BG230*$BM$11,2))</f>
        <v>0</v>
      </c>
      <c r="BN230" s="484">
        <f>IF('O3'!BS230="CF",BG230,0)</f>
        <v>0</v>
      </c>
      <c r="BO230" s="484">
        <f>IF('O3'!BS230="F",BG230,0)</f>
        <v>0</v>
      </c>
      <c r="BP230" s="572">
        <v>219</v>
      </c>
      <c r="BQ230" s="573"/>
      <c r="BR230" s="560">
        <v>0</v>
      </c>
      <c r="BS230" s="561">
        <f t="shared" si="174"/>
        <v>0</v>
      </c>
      <c r="BT230" s="561">
        <f t="shared" si="217"/>
        <v>0</v>
      </c>
      <c r="BU230" s="561">
        <f t="shared" si="217"/>
        <v>0</v>
      </c>
      <c r="BV230" s="561">
        <f t="shared" si="217"/>
        <v>0</v>
      </c>
      <c r="BW230" s="561">
        <f t="shared" si="217"/>
        <v>0</v>
      </c>
      <c r="BX230" s="561">
        <f t="shared" si="217"/>
        <v>0</v>
      </c>
      <c r="BY230" s="561">
        <f t="shared" si="217"/>
        <v>0</v>
      </c>
      <c r="BZ230" s="561">
        <f t="shared" si="217"/>
        <v>0</v>
      </c>
      <c r="CA230" s="561">
        <f t="shared" si="217"/>
        <v>0</v>
      </c>
      <c r="CB230" s="561">
        <f t="shared" si="217"/>
        <v>0</v>
      </c>
      <c r="CC230" s="561">
        <f t="shared" si="217"/>
        <v>0</v>
      </c>
      <c r="CD230" s="561">
        <f t="shared" si="217"/>
        <v>0</v>
      </c>
      <c r="CE230" s="561">
        <f t="shared" si="217"/>
        <v>0</v>
      </c>
      <c r="CF230" s="561">
        <f t="shared" si="217"/>
        <v>0</v>
      </c>
      <c r="CG230" s="561">
        <f t="shared" si="217"/>
        <v>0</v>
      </c>
      <c r="CH230" s="561">
        <f t="shared" si="217"/>
        <v>0</v>
      </c>
      <c r="CI230" s="561">
        <f t="shared" si="217"/>
        <v>0</v>
      </c>
      <c r="CJ230" s="561">
        <f t="shared" si="217"/>
        <v>0</v>
      </c>
      <c r="CK230" s="561">
        <f t="shared" si="217"/>
        <v>0</v>
      </c>
      <c r="CL230" s="561">
        <f t="shared" si="217"/>
        <v>0</v>
      </c>
      <c r="CM230" s="561">
        <f t="shared" si="217"/>
        <v>0</v>
      </c>
      <c r="CN230" s="561">
        <f t="shared" si="217"/>
        <v>0</v>
      </c>
      <c r="CO230" s="561">
        <f t="shared" si="217"/>
        <v>0</v>
      </c>
      <c r="CP230" s="561">
        <f t="shared" si="217"/>
        <v>0</v>
      </c>
      <c r="CQ230" s="561">
        <f t="shared" si="217"/>
        <v>0</v>
      </c>
      <c r="CR230" s="561">
        <f t="shared" si="217"/>
        <v>0</v>
      </c>
      <c r="CS230" s="561">
        <f t="shared" si="217"/>
        <v>0</v>
      </c>
      <c r="CT230" s="561">
        <f t="shared" si="217"/>
        <v>0</v>
      </c>
      <c r="CU230" s="561">
        <f t="shared" si="217"/>
        <v>0</v>
      </c>
      <c r="CV230" s="561">
        <f t="shared" si="217"/>
        <v>0</v>
      </c>
      <c r="CW230" s="561">
        <f t="shared" si="217"/>
        <v>0</v>
      </c>
      <c r="CX230" s="561">
        <f t="shared" si="217"/>
        <v>0</v>
      </c>
      <c r="CY230" s="561">
        <f t="shared" si="217"/>
        <v>0</v>
      </c>
      <c r="CZ230" s="561">
        <f t="shared" si="217"/>
        <v>0</v>
      </c>
      <c r="DA230" s="561">
        <f t="shared" si="217"/>
        <v>0</v>
      </c>
      <c r="DC230" s="562">
        <f t="shared" si="179"/>
        <v>0</v>
      </c>
      <c r="DD230" s="562">
        <f t="shared" si="206"/>
        <v>0</v>
      </c>
      <c r="DE230" s="562">
        <f t="shared" si="207"/>
        <v>0</v>
      </c>
      <c r="DF230" s="562">
        <f t="shared" si="208"/>
        <v>0</v>
      </c>
      <c r="DG230" s="562">
        <f t="shared" si="209"/>
        <v>0</v>
      </c>
      <c r="DH230" s="562">
        <f t="shared" si="210"/>
        <v>0</v>
      </c>
      <c r="DI230" s="562">
        <f t="shared" si="211"/>
        <v>0</v>
      </c>
      <c r="DJ230" s="562">
        <f t="shared" si="212"/>
        <v>0</v>
      </c>
      <c r="DK230" s="562">
        <f t="shared" si="213"/>
        <v>0</v>
      </c>
      <c r="DL230" s="562">
        <f t="shared" si="214"/>
        <v>0</v>
      </c>
      <c r="DM230" s="562">
        <f t="shared" si="215"/>
        <v>0</v>
      </c>
      <c r="DN230" s="562">
        <f t="shared" si="181"/>
        <v>0</v>
      </c>
      <c r="DO230" s="562">
        <f t="shared" si="182"/>
        <v>0</v>
      </c>
      <c r="DP230" s="562">
        <f t="shared" si="183"/>
        <v>0</v>
      </c>
      <c r="DQ230" s="562">
        <f t="shared" si="184"/>
        <v>0</v>
      </c>
      <c r="DR230" s="562">
        <f t="shared" si="185"/>
        <v>0</v>
      </c>
      <c r="DS230" s="562">
        <f t="shared" si="186"/>
        <v>0</v>
      </c>
      <c r="DT230" s="562">
        <f t="shared" si="187"/>
        <v>0</v>
      </c>
      <c r="DU230" s="562">
        <f t="shared" si="188"/>
        <v>0</v>
      </c>
      <c r="DV230" s="562">
        <f t="shared" si="189"/>
        <v>0</v>
      </c>
      <c r="DW230" s="562">
        <f t="shared" si="190"/>
        <v>0</v>
      </c>
      <c r="DX230" s="562">
        <f t="shared" si="191"/>
        <v>0</v>
      </c>
      <c r="DY230" s="562">
        <f t="shared" si="192"/>
        <v>0</v>
      </c>
      <c r="DZ230" s="562">
        <f t="shared" si="193"/>
        <v>0</v>
      </c>
      <c r="EA230" s="562">
        <f t="shared" si="194"/>
        <v>0</v>
      </c>
      <c r="EB230" s="562">
        <f t="shared" si="195"/>
        <v>0</v>
      </c>
      <c r="EC230" s="562">
        <f t="shared" si="196"/>
        <v>0</v>
      </c>
      <c r="ED230" s="562">
        <f t="shared" si="197"/>
        <v>0</v>
      </c>
      <c r="EE230" s="562">
        <f t="shared" si="198"/>
        <v>0</v>
      </c>
      <c r="EF230" s="562">
        <f t="shared" si="199"/>
        <v>0</v>
      </c>
      <c r="EG230" s="562">
        <f t="shared" si="200"/>
        <v>0</v>
      </c>
      <c r="EH230" s="562">
        <f t="shared" si="201"/>
        <v>0</v>
      </c>
      <c r="EI230" s="562">
        <f t="shared" si="202"/>
        <v>0</v>
      </c>
      <c r="EJ230" s="562">
        <f t="shared" si="203"/>
        <v>0</v>
      </c>
      <c r="EK230" s="562">
        <f t="shared" si="204"/>
        <v>0</v>
      </c>
      <c r="EL230" s="562">
        <f t="shared" si="205"/>
        <v>0</v>
      </c>
    </row>
    <row r="231" spans="2:142" ht="9.9499999999999993" customHeight="1">
      <c r="B231" s="750">
        <f>'O3'!B231</f>
        <v>0</v>
      </c>
      <c r="C231" s="751"/>
      <c r="D231" s="751"/>
      <c r="E231" s="751"/>
      <c r="F231" s="751"/>
      <c r="G231" s="872">
        <f>'O3'!G231</f>
        <v>0</v>
      </c>
      <c r="H231" s="872"/>
      <c r="I231" s="872"/>
      <c r="J231" s="872"/>
      <c r="K231" s="872"/>
      <c r="L231" s="872"/>
      <c r="M231" s="872"/>
      <c r="N231" s="872"/>
      <c r="O231" s="872"/>
      <c r="P231" s="872"/>
      <c r="Q231" s="872"/>
      <c r="R231" s="872"/>
      <c r="S231" s="872"/>
      <c r="T231" s="872"/>
      <c r="U231" s="872"/>
      <c r="V231" s="872"/>
      <c r="W231" s="872"/>
      <c r="X231" s="872"/>
      <c r="Y231" s="872"/>
      <c r="Z231" s="872"/>
      <c r="AA231" s="872"/>
      <c r="AB231" s="872"/>
      <c r="AC231" s="755">
        <f>'O3'!AC231</f>
        <v>0</v>
      </c>
      <c r="AD231" s="755"/>
      <c r="AE231" s="755"/>
      <c r="AF231" s="755"/>
      <c r="AG231" s="755"/>
      <c r="AH231" s="895">
        <f>'O3'!AZ231</f>
        <v>0</v>
      </c>
      <c r="AI231" s="895"/>
      <c r="AJ231" s="895"/>
      <c r="AK231" s="895"/>
      <c r="AL231" s="895"/>
      <c r="AM231" s="895"/>
      <c r="AN231" s="782">
        <f t="shared" si="169"/>
        <v>0</v>
      </c>
      <c r="AO231" s="782"/>
      <c r="AP231" s="782"/>
      <c r="AQ231" s="782"/>
      <c r="AR231" s="782"/>
      <c r="AS231" s="782"/>
      <c r="AT231" s="782">
        <f t="shared" si="170"/>
        <v>0</v>
      </c>
      <c r="AU231" s="782"/>
      <c r="AV231" s="782"/>
      <c r="AW231" s="782"/>
      <c r="AX231" s="782"/>
      <c r="AY231" s="881"/>
      <c r="AZ231" s="13"/>
      <c r="BA231" s="492">
        <f t="shared" si="175"/>
        <v>0</v>
      </c>
      <c r="BB231" s="492">
        <f t="shared" si="176"/>
        <v>2</v>
      </c>
      <c r="BC231" s="492" t="str">
        <f t="shared" si="171"/>
        <v/>
      </c>
      <c r="BD231" s="492" t="str">
        <f t="shared" si="172"/>
        <v xml:space="preserve"> </v>
      </c>
      <c r="BE231" s="484"/>
      <c r="BF231" s="492">
        <f>ROUND(AN231*'O3'!BE231,2)</f>
        <v>0</v>
      </c>
      <c r="BG231" s="492">
        <f>ROUND(AT231*'O3'!BE231,2)</f>
        <v>0</v>
      </c>
      <c r="BH231" s="484">
        <f t="shared" si="173"/>
        <v>0</v>
      </c>
      <c r="BI231" s="484">
        <f>BM231-IF('O3'!BS231&lt;&gt;0,IF('O3'!BS231="C",BA231,0),ROUND(BA231*$BM$11,2))</f>
        <v>0</v>
      </c>
      <c r="BJ231" s="484">
        <f>BN231-IF('O3'!BS231="CF",BA231,0)</f>
        <v>0</v>
      </c>
      <c r="BK231" s="484">
        <f>BO231-IF('O3'!BS231="F",BA231,0)</f>
        <v>0</v>
      </c>
      <c r="BL231" s="484">
        <f t="shared" si="177"/>
        <v>0</v>
      </c>
      <c r="BM231" s="484">
        <f>IF('O3'!BS231&lt;&gt;0,IF('O3'!BS231="C",BG231,0),ROUND(BG231*$BM$11,2))</f>
        <v>0</v>
      </c>
      <c r="BN231" s="484">
        <f>IF('O3'!BS231="CF",BG231,0)</f>
        <v>0</v>
      </c>
      <c r="BO231" s="484">
        <f>IF('O3'!BS231="F",BG231,0)</f>
        <v>0</v>
      </c>
      <c r="BP231" s="571">
        <v>220</v>
      </c>
      <c r="BQ231" s="573"/>
      <c r="BR231" s="560">
        <v>0</v>
      </c>
      <c r="BS231" s="561">
        <f t="shared" si="174"/>
        <v>0</v>
      </c>
      <c r="BT231" s="561">
        <f t="shared" si="217"/>
        <v>0</v>
      </c>
      <c r="BU231" s="561">
        <f t="shared" si="217"/>
        <v>0</v>
      </c>
      <c r="BV231" s="561">
        <f t="shared" si="217"/>
        <v>0</v>
      </c>
      <c r="BW231" s="561">
        <f t="shared" si="217"/>
        <v>0</v>
      </c>
      <c r="BX231" s="561">
        <f t="shared" si="217"/>
        <v>0</v>
      </c>
      <c r="BY231" s="561">
        <f t="shared" si="217"/>
        <v>0</v>
      </c>
      <c r="BZ231" s="561">
        <f t="shared" si="217"/>
        <v>0</v>
      </c>
      <c r="CA231" s="561">
        <f t="shared" si="217"/>
        <v>0</v>
      </c>
      <c r="CB231" s="561">
        <f t="shared" si="217"/>
        <v>0</v>
      </c>
      <c r="CC231" s="561">
        <f t="shared" si="217"/>
        <v>0</v>
      </c>
      <c r="CD231" s="561">
        <f t="shared" si="217"/>
        <v>0</v>
      </c>
      <c r="CE231" s="561">
        <f t="shared" si="217"/>
        <v>0</v>
      </c>
      <c r="CF231" s="561">
        <f t="shared" si="217"/>
        <v>0</v>
      </c>
      <c r="CG231" s="561">
        <f t="shared" si="217"/>
        <v>0</v>
      </c>
      <c r="CH231" s="561">
        <f t="shared" si="217"/>
        <v>0</v>
      </c>
      <c r="CI231" s="561">
        <f t="shared" si="217"/>
        <v>0</v>
      </c>
      <c r="CJ231" s="561">
        <f t="shared" si="217"/>
        <v>0</v>
      </c>
      <c r="CK231" s="561">
        <f t="shared" si="217"/>
        <v>0</v>
      </c>
      <c r="CL231" s="561">
        <f t="shared" si="217"/>
        <v>0</v>
      </c>
      <c r="CM231" s="561">
        <f t="shared" si="217"/>
        <v>0</v>
      </c>
      <c r="CN231" s="561">
        <f t="shared" si="217"/>
        <v>0</v>
      </c>
      <c r="CO231" s="561">
        <f t="shared" si="217"/>
        <v>0</v>
      </c>
      <c r="CP231" s="561">
        <f t="shared" si="217"/>
        <v>0</v>
      </c>
      <c r="CQ231" s="561">
        <f t="shared" si="217"/>
        <v>0</v>
      </c>
      <c r="CR231" s="561">
        <f t="shared" si="217"/>
        <v>0</v>
      </c>
      <c r="CS231" s="561">
        <f t="shared" si="217"/>
        <v>0</v>
      </c>
      <c r="CT231" s="561">
        <f t="shared" si="217"/>
        <v>0</v>
      </c>
      <c r="CU231" s="561">
        <f t="shared" si="217"/>
        <v>0</v>
      </c>
      <c r="CV231" s="561">
        <f t="shared" si="217"/>
        <v>0</v>
      </c>
      <c r="CW231" s="561">
        <f t="shared" si="217"/>
        <v>0</v>
      </c>
      <c r="CX231" s="561">
        <f t="shared" si="217"/>
        <v>0</v>
      </c>
      <c r="CY231" s="561">
        <f t="shared" si="217"/>
        <v>0</v>
      </c>
      <c r="CZ231" s="561">
        <f t="shared" si="217"/>
        <v>0</v>
      </c>
      <c r="DA231" s="561">
        <f t="shared" si="217"/>
        <v>0</v>
      </c>
      <c r="DC231" s="562">
        <f t="shared" si="179"/>
        <v>0</v>
      </c>
      <c r="DD231" s="562">
        <f t="shared" si="206"/>
        <v>0</v>
      </c>
      <c r="DE231" s="562">
        <f t="shared" si="207"/>
        <v>0</v>
      </c>
      <c r="DF231" s="562">
        <f t="shared" si="208"/>
        <v>0</v>
      </c>
      <c r="DG231" s="562">
        <f t="shared" si="209"/>
        <v>0</v>
      </c>
      <c r="DH231" s="562">
        <f t="shared" si="210"/>
        <v>0</v>
      </c>
      <c r="DI231" s="562">
        <f t="shared" si="211"/>
        <v>0</v>
      </c>
      <c r="DJ231" s="562">
        <f t="shared" si="212"/>
        <v>0</v>
      </c>
      <c r="DK231" s="562">
        <f t="shared" si="213"/>
        <v>0</v>
      </c>
      <c r="DL231" s="562">
        <f t="shared" si="214"/>
        <v>0</v>
      </c>
      <c r="DM231" s="562">
        <f t="shared" si="215"/>
        <v>0</v>
      </c>
      <c r="DN231" s="562">
        <f t="shared" si="181"/>
        <v>0</v>
      </c>
      <c r="DO231" s="562">
        <f t="shared" si="182"/>
        <v>0</v>
      </c>
      <c r="DP231" s="562">
        <f t="shared" si="183"/>
        <v>0</v>
      </c>
      <c r="DQ231" s="562">
        <f t="shared" si="184"/>
        <v>0</v>
      </c>
      <c r="DR231" s="562">
        <f t="shared" si="185"/>
        <v>0</v>
      </c>
      <c r="DS231" s="562">
        <f t="shared" si="186"/>
        <v>0</v>
      </c>
      <c r="DT231" s="562">
        <f t="shared" si="187"/>
        <v>0</v>
      </c>
      <c r="DU231" s="562">
        <f t="shared" si="188"/>
        <v>0</v>
      </c>
      <c r="DV231" s="562">
        <f t="shared" si="189"/>
        <v>0</v>
      </c>
      <c r="DW231" s="562">
        <f t="shared" si="190"/>
        <v>0</v>
      </c>
      <c r="DX231" s="562">
        <f t="shared" si="191"/>
        <v>0</v>
      </c>
      <c r="DY231" s="562">
        <f t="shared" si="192"/>
        <v>0</v>
      </c>
      <c r="DZ231" s="562">
        <f t="shared" si="193"/>
        <v>0</v>
      </c>
      <c r="EA231" s="562">
        <f t="shared" si="194"/>
        <v>0</v>
      </c>
      <c r="EB231" s="562">
        <f t="shared" si="195"/>
        <v>0</v>
      </c>
      <c r="EC231" s="562">
        <f t="shared" si="196"/>
        <v>0</v>
      </c>
      <c r="ED231" s="562">
        <f t="shared" si="197"/>
        <v>0</v>
      </c>
      <c r="EE231" s="562">
        <f t="shared" si="198"/>
        <v>0</v>
      </c>
      <c r="EF231" s="562">
        <f t="shared" si="199"/>
        <v>0</v>
      </c>
      <c r="EG231" s="562">
        <f t="shared" si="200"/>
        <v>0</v>
      </c>
      <c r="EH231" s="562">
        <f t="shared" si="201"/>
        <v>0</v>
      </c>
      <c r="EI231" s="562">
        <f t="shared" si="202"/>
        <v>0</v>
      </c>
      <c r="EJ231" s="562">
        <f t="shared" si="203"/>
        <v>0</v>
      </c>
      <c r="EK231" s="562">
        <f t="shared" si="204"/>
        <v>0</v>
      </c>
      <c r="EL231" s="562">
        <f t="shared" si="205"/>
        <v>0</v>
      </c>
    </row>
    <row r="232" spans="2:142" ht="9.9499999999999993" customHeight="1">
      <c r="B232" s="750">
        <f>'O3'!B232</f>
        <v>0</v>
      </c>
      <c r="C232" s="751"/>
      <c r="D232" s="751"/>
      <c r="E232" s="751"/>
      <c r="F232" s="751"/>
      <c r="G232" s="872">
        <f>'O3'!G232</f>
        <v>0</v>
      </c>
      <c r="H232" s="872"/>
      <c r="I232" s="872"/>
      <c r="J232" s="872"/>
      <c r="K232" s="872"/>
      <c r="L232" s="872"/>
      <c r="M232" s="872"/>
      <c r="N232" s="872"/>
      <c r="O232" s="872"/>
      <c r="P232" s="872"/>
      <c r="Q232" s="872"/>
      <c r="R232" s="872"/>
      <c r="S232" s="872"/>
      <c r="T232" s="872"/>
      <c r="U232" s="872"/>
      <c r="V232" s="872"/>
      <c r="W232" s="872"/>
      <c r="X232" s="872"/>
      <c r="Y232" s="872"/>
      <c r="Z232" s="872"/>
      <c r="AA232" s="872"/>
      <c r="AB232" s="872"/>
      <c r="AC232" s="755">
        <f>'O3'!AC232</f>
        <v>0</v>
      </c>
      <c r="AD232" s="755"/>
      <c r="AE232" s="755"/>
      <c r="AF232" s="755"/>
      <c r="AG232" s="755"/>
      <c r="AH232" s="895">
        <f>'O3'!AZ232</f>
        <v>0</v>
      </c>
      <c r="AI232" s="895"/>
      <c r="AJ232" s="895"/>
      <c r="AK232" s="895"/>
      <c r="AL232" s="895"/>
      <c r="AM232" s="895"/>
      <c r="AN232" s="782">
        <f t="shared" si="169"/>
        <v>0</v>
      </c>
      <c r="AO232" s="782"/>
      <c r="AP232" s="782"/>
      <c r="AQ232" s="782"/>
      <c r="AR232" s="782"/>
      <c r="AS232" s="782"/>
      <c r="AT232" s="782">
        <f t="shared" si="170"/>
        <v>0</v>
      </c>
      <c r="AU232" s="782"/>
      <c r="AV232" s="782"/>
      <c r="AW232" s="782"/>
      <c r="AX232" s="782"/>
      <c r="AY232" s="881"/>
      <c r="AZ232" s="13"/>
      <c r="BA232" s="492">
        <f t="shared" si="175"/>
        <v>0</v>
      </c>
      <c r="BB232" s="492">
        <f t="shared" si="176"/>
        <v>2</v>
      </c>
      <c r="BC232" s="492" t="str">
        <f t="shared" si="171"/>
        <v/>
      </c>
      <c r="BD232" s="492" t="str">
        <f t="shared" si="172"/>
        <v xml:space="preserve"> </v>
      </c>
      <c r="BE232" s="484"/>
      <c r="BF232" s="492">
        <f>ROUND(AN232*'O3'!BE232,2)</f>
        <v>0</v>
      </c>
      <c r="BG232" s="492">
        <f>ROUND(AT232*'O3'!BE232,2)</f>
        <v>0</v>
      </c>
      <c r="BH232" s="484">
        <f t="shared" si="173"/>
        <v>0</v>
      </c>
      <c r="BI232" s="484">
        <f>BM232-IF('O3'!BS232&lt;&gt;0,IF('O3'!BS232="C",BA232,0),ROUND(BA232*$BM$11,2))</f>
        <v>0</v>
      </c>
      <c r="BJ232" s="484">
        <f>BN232-IF('O3'!BS232="CF",BA232,0)</f>
        <v>0</v>
      </c>
      <c r="BK232" s="484">
        <f>BO232-IF('O3'!BS232="F",BA232,0)</f>
        <v>0</v>
      </c>
      <c r="BL232" s="484">
        <f t="shared" si="177"/>
        <v>0</v>
      </c>
      <c r="BM232" s="484">
        <f>IF('O3'!BS232&lt;&gt;0,IF('O3'!BS232="C",BG232,0),ROUND(BG232*$BM$11,2))</f>
        <v>0</v>
      </c>
      <c r="BN232" s="484">
        <f>IF('O3'!BS232="CF",BG232,0)</f>
        <v>0</v>
      </c>
      <c r="BO232" s="484">
        <f>IF('O3'!BS232="F",BG232,0)</f>
        <v>0</v>
      </c>
      <c r="BP232" s="572">
        <v>221</v>
      </c>
      <c r="BQ232" s="573"/>
      <c r="BR232" s="560">
        <v>0</v>
      </c>
      <c r="BS232" s="561">
        <f t="shared" si="174"/>
        <v>0</v>
      </c>
      <c r="BT232" s="561">
        <f t="shared" si="217"/>
        <v>0</v>
      </c>
      <c r="BU232" s="561">
        <f t="shared" si="217"/>
        <v>0</v>
      </c>
      <c r="BV232" s="561">
        <f t="shared" si="217"/>
        <v>0</v>
      </c>
      <c r="BW232" s="561">
        <f t="shared" si="217"/>
        <v>0</v>
      </c>
      <c r="BX232" s="561">
        <f t="shared" si="217"/>
        <v>0</v>
      </c>
      <c r="BY232" s="561">
        <f t="shared" si="217"/>
        <v>0</v>
      </c>
      <c r="BZ232" s="561">
        <f t="shared" si="217"/>
        <v>0</v>
      </c>
      <c r="CA232" s="561">
        <f t="shared" si="217"/>
        <v>0</v>
      </c>
      <c r="CB232" s="561">
        <f t="shared" si="217"/>
        <v>0</v>
      </c>
      <c r="CC232" s="561">
        <f t="shared" si="217"/>
        <v>0</v>
      </c>
      <c r="CD232" s="561">
        <f t="shared" si="217"/>
        <v>0</v>
      </c>
      <c r="CE232" s="561">
        <f t="shared" si="217"/>
        <v>0</v>
      </c>
      <c r="CF232" s="561">
        <f t="shared" si="217"/>
        <v>0</v>
      </c>
      <c r="CG232" s="561">
        <f t="shared" si="217"/>
        <v>0</v>
      </c>
      <c r="CH232" s="561">
        <f t="shared" si="217"/>
        <v>0</v>
      </c>
      <c r="CI232" s="561">
        <f t="shared" si="217"/>
        <v>0</v>
      </c>
      <c r="CJ232" s="561">
        <f t="shared" si="217"/>
        <v>0</v>
      </c>
      <c r="CK232" s="561">
        <f t="shared" si="217"/>
        <v>0</v>
      </c>
      <c r="CL232" s="561">
        <f t="shared" si="217"/>
        <v>0</v>
      </c>
      <c r="CM232" s="561">
        <f t="shared" si="217"/>
        <v>0</v>
      </c>
      <c r="CN232" s="561">
        <f t="shared" si="217"/>
        <v>0</v>
      </c>
      <c r="CO232" s="561">
        <f t="shared" si="217"/>
        <v>0</v>
      </c>
      <c r="CP232" s="561">
        <f t="shared" si="217"/>
        <v>0</v>
      </c>
      <c r="CQ232" s="561">
        <f t="shared" si="217"/>
        <v>0</v>
      </c>
      <c r="CR232" s="561">
        <f t="shared" si="217"/>
        <v>0</v>
      </c>
      <c r="CS232" s="561">
        <f t="shared" si="217"/>
        <v>0</v>
      </c>
      <c r="CT232" s="561">
        <f t="shared" si="217"/>
        <v>0</v>
      </c>
      <c r="CU232" s="561">
        <f t="shared" si="217"/>
        <v>0</v>
      </c>
      <c r="CV232" s="561">
        <f t="shared" si="217"/>
        <v>0</v>
      </c>
      <c r="CW232" s="561">
        <f t="shared" si="217"/>
        <v>0</v>
      </c>
      <c r="CX232" s="561">
        <f t="shared" si="217"/>
        <v>0</v>
      </c>
      <c r="CY232" s="561">
        <f t="shared" si="217"/>
        <v>0</v>
      </c>
      <c r="CZ232" s="561">
        <f t="shared" si="217"/>
        <v>0</v>
      </c>
      <c r="DA232" s="561">
        <f t="shared" si="217"/>
        <v>0</v>
      </c>
      <c r="DC232" s="562">
        <f t="shared" si="179"/>
        <v>0</v>
      </c>
      <c r="DD232" s="562">
        <f t="shared" si="206"/>
        <v>0</v>
      </c>
      <c r="DE232" s="562">
        <f t="shared" si="207"/>
        <v>0</v>
      </c>
      <c r="DF232" s="562">
        <f t="shared" si="208"/>
        <v>0</v>
      </c>
      <c r="DG232" s="562">
        <f t="shared" si="209"/>
        <v>0</v>
      </c>
      <c r="DH232" s="562">
        <f t="shared" si="210"/>
        <v>0</v>
      </c>
      <c r="DI232" s="562">
        <f t="shared" si="211"/>
        <v>0</v>
      </c>
      <c r="DJ232" s="562">
        <f t="shared" si="212"/>
        <v>0</v>
      </c>
      <c r="DK232" s="562">
        <f t="shared" si="213"/>
        <v>0</v>
      </c>
      <c r="DL232" s="562">
        <f t="shared" si="214"/>
        <v>0</v>
      </c>
      <c r="DM232" s="562">
        <f t="shared" si="215"/>
        <v>0</v>
      </c>
      <c r="DN232" s="562">
        <f t="shared" si="181"/>
        <v>0</v>
      </c>
      <c r="DO232" s="562">
        <f t="shared" si="182"/>
        <v>0</v>
      </c>
      <c r="DP232" s="562">
        <f t="shared" si="183"/>
        <v>0</v>
      </c>
      <c r="DQ232" s="562">
        <f t="shared" si="184"/>
        <v>0</v>
      </c>
      <c r="DR232" s="562">
        <f t="shared" si="185"/>
        <v>0</v>
      </c>
      <c r="DS232" s="562">
        <f t="shared" si="186"/>
        <v>0</v>
      </c>
      <c r="DT232" s="562">
        <f t="shared" si="187"/>
        <v>0</v>
      </c>
      <c r="DU232" s="562">
        <f t="shared" si="188"/>
        <v>0</v>
      </c>
      <c r="DV232" s="562">
        <f t="shared" si="189"/>
        <v>0</v>
      </c>
      <c r="DW232" s="562">
        <f t="shared" si="190"/>
        <v>0</v>
      </c>
      <c r="DX232" s="562">
        <f t="shared" si="191"/>
        <v>0</v>
      </c>
      <c r="DY232" s="562">
        <f t="shared" si="192"/>
        <v>0</v>
      </c>
      <c r="DZ232" s="562">
        <f t="shared" si="193"/>
        <v>0</v>
      </c>
      <c r="EA232" s="562">
        <f t="shared" si="194"/>
        <v>0</v>
      </c>
      <c r="EB232" s="562">
        <f t="shared" si="195"/>
        <v>0</v>
      </c>
      <c r="EC232" s="562">
        <f t="shared" si="196"/>
        <v>0</v>
      </c>
      <c r="ED232" s="562">
        <f t="shared" si="197"/>
        <v>0</v>
      </c>
      <c r="EE232" s="562">
        <f t="shared" si="198"/>
        <v>0</v>
      </c>
      <c r="EF232" s="562">
        <f t="shared" si="199"/>
        <v>0</v>
      </c>
      <c r="EG232" s="562">
        <f t="shared" si="200"/>
        <v>0</v>
      </c>
      <c r="EH232" s="562">
        <f t="shared" si="201"/>
        <v>0</v>
      </c>
      <c r="EI232" s="562">
        <f t="shared" si="202"/>
        <v>0</v>
      </c>
      <c r="EJ232" s="562">
        <f t="shared" si="203"/>
        <v>0</v>
      </c>
      <c r="EK232" s="562">
        <f t="shared" si="204"/>
        <v>0</v>
      </c>
      <c r="EL232" s="562">
        <f t="shared" si="205"/>
        <v>0</v>
      </c>
    </row>
    <row r="233" spans="2:142" ht="9.9499999999999993" customHeight="1">
      <c r="B233" s="750">
        <f>'O3'!B233</f>
        <v>0</v>
      </c>
      <c r="C233" s="751"/>
      <c r="D233" s="751"/>
      <c r="E233" s="751"/>
      <c r="F233" s="751"/>
      <c r="G233" s="872">
        <f>'O3'!G233</f>
        <v>0</v>
      </c>
      <c r="H233" s="872"/>
      <c r="I233" s="872"/>
      <c r="J233" s="872"/>
      <c r="K233" s="872"/>
      <c r="L233" s="872"/>
      <c r="M233" s="872"/>
      <c r="N233" s="872"/>
      <c r="O233" s="872"/>
      <c r="P233" s="872"/>
      <c r="Q233" s="872"/>
      <c r="R233" s="872"/>
      <c r="S233" s="872"/>
      <c r="T233" s="872"/>
      <c r="U233" s="872"/>
      <c r="V233" s="872"/>
      <c r="W233" s="872"/>
      <c r="X233" s="872"/>
      <c r="Y233" s="872"/>
      <c r="Z233" s="872"/>
      <c r="AA233" s="872"/>
      <c r="AB233" s="872"/>
      <c r="AC233" s="755">
        <f>'O3'!AC233</f>
        <v>0</v>
      </c>
      <c r="AD233" s="755"/>
      <c r="AE233" s="755"/>
      <c r="AF233" s="755"/>
      <c r="AG233" s="755"/>
      <c r="AH233" s="895">
        <f>'O3'!AZ233</f>
        <v>0</v>
      </c>
      <c r="AI233" s="895"/>
      <c r="AJ233" s="895"/>
      <c r="AK233" s="895"/>
      <c r="AL233" s="895"/>
      <c r="AM233" s="895"/>
      <c r="AN233" s="782">
        <f t="shared" si="169"/>
        <v>0</v>
      </c>
      <c r="AO233" s="782"/>
      <c r="AP233" s="782"/>
      <c r="AQ233" s="782"/>
      <c r="AR233" s="782"/>
      <c r="AS233" s="782"/>
      <c r="AT233" s="782">
        <f t="shared" si="170"/>
        <v>0</v>
      </c>
      <c r="AU233" s="782"/>
      <c r="AV233" s="782"/>
      <c r="AW233" s="782"/>
      <c r="AX233" s="782"/>
      <c r="AY233" s="881"/>
      <c r="AZ233" s="13"/>
      <c r="BA233" s="492">
        <f t="shared" si="175"/>
        <v>0</v>
      </c>
      <c r="BB233" s="492">
        <f t="shared" si="176"/>
        <v>2</v>
      </c>
      <c r="BC233" s="492" t="str">
        <f t="shared" si="171"/>
        <v/>
      </c>
      <c r="BD233" s="492" t="str">
        <f t="shared" si="172"/>
        <v xml:space="preserve"> </v>
      </c>
      <c r="BE233" s="484"/>
      <c r="BF233" s="492">
        <f>ROUND(AN233*'O3'!BE233,2)</f>
        <v>0</v>
      </c>
      <c r="BG233" s="492">
        <f>ROUND(AT233*'O3'!BE233,2)</f>
        <v>0</v>
      </c>
      <c r="BH233" s="484">
        <f t="shared" si="173"/>
        <v>0</v>
      </c>
      <c r="BI233" s="484">
        <f>BM233-IF('O3'!BS233&lt;&gt;0,IF('O3'!BS233="C",BA233,0),ROUND(BA233*$BM$11,2))</f>
        <v>0</v>
      </c>
      <c r="BJ233" s="484">
        <f>BN233-IF('O3'!BS233="CF",BA233,0)</f>
        <v>0</v>
      </c>
      <c r="BK233" s="484">
        <f>BO233-IF('O3'!BS233="F",BA233,0)</f>
        <v>0</v>
      </c>
      <c r="BL233" s="484">
        <f t="shared" si="177"/>
        <v>0</v>
      </c>
      <c r="BM233" s="484">
        <f>IF('O3'!BS233&lt;&gt;0,IF('O3'!BS233="C",BG233,0),ROUND(BG233*$BM$11,2))</f>
        <v>0</v>
      </c>
      <c r="BN233" s="484">
        <f>IF('O3'!BS233="CF",BG233,0)</f>
        <v>0</v>
      </c>
      <c r="BO233" s="484">
        <f>IF('O3'!BS233="F",BG233,0)</f>
        <v>0</v>
      </c>
      <c r="BP233" s="571">
        <v>222</v>
      </c>
      <c r="BQ233" s="573"/>
      <c r="BR233" s="560">
        <v>0</v>
      </c>
      <c r="BS233" s="561">
        <f t="shared" si="174"/>
        <v>0</v>
      </c>
      <c r="BT233" s="561">
        <f t="shared" si="217"/>
        <v>0</v>
      </c>
      <c r="BU233" s="561">
        <f t="shared" si="217"/>
        <v>0</v>
      </c>
      <c r="BV233" s="561">
        <f t="shared" si="217"/>
        <v>0</v>
      </c>
      <c r="BW233" s="561">
        <f t="shared" si="217"/>
        <v>0</v>
      </c>
      <c r="BX233" s="561">
        <f t="shared" si="217"/>
        <v>0</v>
      </c>
      <c r="BY233" s="561">
        <f t="shared" si="217"/>
        <v>0</v>
      </c>
      <c r="BZ233" s="561">
        <f t="shared" si="217"/>
        <v>0</v>
      </c>
      <c r="CA233" s="561">
        <f t="shared" si="217"/>
        <v>0</v>
      </c>
      <c r="CB233" s="561">
        <f t="shared" si="217"/>
        <v>0</v>
      </c>
      <c r="CC233" s="561">
        <f t="shared" si="217"/>
        <v>0</v>
      </c>
      <c r="CD233" s="561">
        <f t="shared" si="217"/>
        <v>0</v>
      </c>
      <c r="CE233" s="561">
        <f t="shared" si="217"/>
        <v>0</v>
      </c>
      <c r="CF233" s="561">
        <f t="shared" si="217"/>
        <v>0</v>
      </c>
      <c r="CG233" s="561">
        <f t="shared" si="217"/>
        <v>0</v>
      </c>
      <c r="CH233" s="561">
        <f t="shared" si="217"/>
        <v>0</v>
      </c>
      <c r="CI233" s="561">
        <f t="shared" si="217"/>
        <v>0</v>
      </c>
      <c r="CJ233" s="561">
        <f t="shared" si="217"/>
        <v>0</v>
      </c>
      <c r="CK233" s="561">
        <f t="shared" si="217"/>
        <v>0</v>
      </c>
      <c r="CL233" s="561">
        <f t="shared" si="217"/>
        <v>0</v>
      </c>
      <c r="CM233" s="561">
        <f t="shared" si="217"/>
        <v>0</v>
      </c>
      <c r="CN233" s="561">
        <f t="shared" si="217"/>
        <v>0</v>
      </c>
      <c r="CO233" s="561">
        <f t="shared" si="217"/>
        <v>0</v>
      </c>
      <c r="CP233" s="561">
        <f t="shared" si="217"/>
        <v>0</v>
      </c>
      <c r="CQ233" s="561">
        <f t="shared" si="217"/>
        <v>0</v>
      </c>
      <c r="CR233" s="561">
        <f t="shared" si="217"/>
        <v>0</v>
      </c>
      <c r="CS233" s="561">
        <f t="shared" si="217"/>
        <v>0</v>
      </c>
      <c r="CT233" s="561">
        <f t="shared" si="217"/>
        <v>0</v>
      </c>
      <c r="CU233" s="561">
        <f t="shared" si="217"/>
        <v>0</v>
      </c>
      <c r="CV233" s="561">
        <f t="shared" si="217"/>
        <v>0</v>
      </c>
      <c r="CW233" s="561">
        <f t="shared" si="217"/>
        <v>0</v>
      </c>
      <c r="CX233" s="561">
        <f t="shared" si="217"/>
        <v>0</v>
      </c>
      <c r="CY233" s="561">
        <f t="shared" si="217"/>
        <v>0</v>
      </c>
      <c r="CZ233" s="561">
        <f t="shared" si="217"/>
        <v>0</v>
      </c>
      <c r="DA233" s="561">
        <f t="shared" si="217"/>
        <v>0</v>
      </c>
      <c r="DC233" s="562">
        <f t="shared" si="179"/>
        <v>0</v>
      </c>
      <c r="DD233" s="562">
        <f t="shared" si="206"/>
        <v>0</v>
      </c>
      <c r="DE233" s="562">
        <f t="shared" si="207"/>
        <v>0</v>
      </c>
      <c r="DF233" s="562">
        <f t="shared" si="208"/>
        <v>0</v>
      </c>
      <c r="DG233" s="562">
        <f t="shared" si="209"/>
        <v>0</v>
      </c>
      <c r="DH233" s="562">
        <f t="shared" si="210"/>
        <v>0</v>
      </c>
      <c r="DI233" s="562">
        <f t="shared" si="211"/>
        <v>0</v>
      </c>
      <c r="DJ233" s="562">
        <f t="shared" si="212"/>
        <v>0</v>
      </c>
      <c r="DK233" s="562">
        <f t="shared" si="213"/>
        <v>0</v>
      </c>
      <c r="DL233" s="562">
        <f t="shared" si="214"/>
        <v>0</v>
      </c>
      <c r="DM233" s="562">
        <f t="shared" si="215"/>
        <v>0</v>
      </c>
      <c r="DN233" s="562">
        <f t="shared" si="181"/>
        <v>0</v>
      </c>
      <c r="DO233" s="562">
        <f t="shared" si="182"/>
        <v>0</v>
      </c>
      <c r="DP233" s="562">
        <f t="shared" si="183"/>
        <v>0</v>
      </c>
      <c r="DQ233" s="562">
        <f t="shared" si="184"/>
        <v>0</v>
      </c>
      <c r="DR233" s="562">
        <f t="shared" si="185"/>
        <v>0</v>
      </c>
      <c r="DS233" s="562">
        <f t="shared" si="186"/>
        <v>0</v>
      </c>
      <c r="DT233" s="562">
        <f t="shared" si="187"/>
        <v>0</v>
      </c>
      <c r="DU233" s="562">
        <f t="shared" si="188"/>
        <v>0</v>
      </c>
      <c r="DV233" s="562">
        <f t="shared" si="189"/>
        <v>0</v>
      </c>
      <c r="DW233" s="562">
        <f t="shared" si="190"/>
        <v>0</v>
      </c>
      <c r="DX233" s="562">
        <f t="shared" si="191"/>
        <v>0</v>
      </c>
      <c r="DY233" s="562">
        <f t="shared" si="192"/>
        <v>0</v>
      </c>
      <c r="DZ233" s="562">
        <f t="shared" si="193"/>
        <v>0</v>
      </c>
      <c r="EA233" s="562">
        <f t="shared" si="194"/>
        <v>0</v>
      </c>
      <c r="EB233" s="562">
        <f t="shared" si="195"/>
        <v>0</v>
      </c>
      <c r="EC233" s="562">
        <f t="shared" si="196"/>
        <v>0</v>
      </c>
      <c r="ED233" s="562">
        <f t="shared" si="197"/>
        <v>0</v>
      </c>
      <c r="EE233" s="562">
        <f t="shared" si="198"/>
        <v>0</v>
      </c>
      <c r="EF233" s="562">
        <f t="shared" si="199"/>
        <v>0</v>
      </c>
      <c r="EG233" s="562">
        <f t="shared" si="200"/>
        <v>0</v>
      </c>
      <c r="EH233" s="562">
        <f t="shared" si="201"/>
        <v>0</v>
      </c>
      <c r="EI233" s="562">
        <f t="shared" si="202"/>
        <v>0</v>
      </c>
      <c r="EJ233" s="562">
        <f t="shared" si="203"/>
        <v>0</v>
      </c>
      <c r="EK233" s="562">
        <f t="shared" si="204"/>
        <v>0</v>
      </c>
      <c r="EL233" s="562">
        <f t="shared" si="205"/>
        <v>0</v>
      </c>
    </row>
    <row r="234" spans="2:142" ht="9.9499999999999993" customHeight="1">
      <c r="B234" s="750">
        <f>'O3'!B234</f>
        <v>0</v>
      </c>
      <c r="C234" s="751"/>
      <c r="D234" s="751"/>
      <c r="E234" s="751"/>
      <c r="F234" s="751"/>
      <c r="G234" s="872">
        <f>'O3'!G234</f>
        <v>0</v>
      </c>
      <c r="H234" s="872"/>
      <c r="I234" s="872"/>
      <c r="J234" s="872"/>
      <c r="K234" s="872"/>
      <c r="L234" s="872"/>
      <c r="M234" s="872"/>
      <c r="N234" s="872"/>
      <c r="O234" s="872"/>
      <c r="P234" s="872"/>
      <c r="Q234" s="872"/>
      <c r="R234" s="872"/>
      <c r="S234" s="872"/>
      <c r="T234" s="872"/>
      <c r="U234" s="872"/>
      <c r="V234" s="872"/>
      <c r="W234" s="872"/>
      <c r="X234" s="872"/>
      <c r="Y234" s="872"/>
      <c r="Z234" s="872"/>
      <c r="AA234" s="872"/>
      <c r="AB234" s="872"/>
      <c r="AC234" s="755">
        <f>'O3'!AC234</f>
        <v>0</v>
      </c>
      <c r="AD234" s="755"/>
      <c r="AE234" s="755"/>
      <c r="AF234" s="755"/>
      <c r="AG234" s="755"/>
      <c r="AH234" s="895">
        <f>'O3'!AZ234</f>
        <v>0</v>
      </c>
      <c r="AI234" s="895"/>
      <c r="AJ234" s="895"/>
      <c r="AK234" s="895"/>
      <c r="AL234" s="895"/>
      <c r="AM234" s="895"/>
      <c r="AN234" s="782">
        <f t="shared" si="169"/>
        <v>0</v>
      </c>
      <c r="AO234" s="782"/>
      <c r="AP234" s="782"/>
      <c r="AQ234" s="782"/>
      <c r="AR234" s="782"/>
      <c r="AS234" s="782"/>
      <c r="AT234" s="782">
        <f t="shared" si="170"/>
        <v>0</v>
      </c>
      <c r="AU234" s="782"/>
      <c r="AV234" s="782"/>
      <c r="AW234" s="782"/>
      <c r="AX234" s="782"/>
      <c r="AY234" s="881"/>
      <c r="AZ234" s="13"/>
      <c r="BA234" s="492">
        <f t="shared" si="175"/>
        <v>0</v>
      </c>
      <c r="BB234" s="492">
        <f t="shared" si="176"/>
        <v>2</v>
      </c>
      <c r="BC234" s="492" t="str">
        <f t="shared" si="171"/>
        <v/>
      </c>
      <c r="BD234" s="492" t="str">
        <f t="shared" si="172"/>
        <v xml:space="preserve"> </v>
      </c>
      <c r="BE234" s="484"/>
      <c r="BF234" s="492">
        <f>ROUND(AN234*'O3'!BE234,2)</f>
        <v>0</v>
      </c>
      <c r="BG234" s="492">
        <f>ROUND(AT234*'O3'!BE234,2)</f>
        <v>0</v>
      </c>
      <c r="BH234" s="484">
        <f t="shared" si="173"/>
        <v>0</v>
      </c>
      <c r="BI234" s="484">
        <f>BM234-IF('O3'!BS234&lt;&gt;0,IF('O3'!BS234="C",BA234,0),ROUND(BA234*$BM$11,2))</f>
        <v>0</v>
      </c>
      <c r="BJ234" s="484">
        <f>BN234-IF('O3'!BS234="CF",BA234,0)</f>
        <v>0</v>
      </c>
      <c r="BK234" s="484">
        <f>BO234-IF('O3'!BS234="F",BA234,0)</f>
        <v>0</v>
      </c>
      <c r="BL234" s="484">
        <f t="shared" si="177"/>
        <v>0</v>
      </c>
      <c r="BM234" s="484">
        <f>IF('O3'!BS234&lt;&gt;0,IF('O3'!BS234="C",BG234,0),ROUND(BG234*$BM$11,2))</f>
        <v>0</v>
      </c>
      <c r="BN234" s="484">
        <f>IF('O3'!BS234="CF",BG234,0)</f>
        <v>0</v>
      </c>
      <c r="BO234" s="484">
        <f>IF('O3'!BS234="F",BG234,0)</f>
        <v>0</v>
      </c>
      <c r="BP234" s="572">
        <v>223</v>
      </c>
      <c r="BQ234" s="573"/>
      <c r="BR234" s="560">
        <v>0</v>
      </c>
      <c r="BS234" s="561">
        <f t="shared" si="174"/>
        <v>0</v>
      </c>
      <c r="BT234" s="561">
        <f t="shared" si="217"/>
        <v>0</v>
      </c>
      <c r="BU234" s="561">
        <f t="shared" si="217"/>
        <v>0</v>
      </c>
      <c r="BV234" s="561">
        <f t="shared" si="217"/>
        <v>0</v>
      </c>
      <c r="BW234" s="561">
        <f t="shared" si="217"/>
        <v>0</v>
      </c>
      <c r="BX234" s="561">
        <f t="shared" si="217"/>
        <v>0</v>
      </c>
      <c r="BY234" s="561">
        <f t="shared" si="217"/>
        <v>0</v>
      </c>
      <c r="BZ234" s="561">
        <f t="shared" si="217"/>
        <v>0</v>
      </c>
      <c r="CA234" s="561">
        <f t="shared" si="217"/>
        <v>0</v>
      </c>
      <c r="CB234" s="561">
        <f t="shared" si="217"/>
        <v>0</v>
      </c>
      <c r="CC234" s="561">
        <f t="shared" si="217"/>
        <v>0</v>
      </c>
      <c r="CD234" s="561">
        <f t="shared" si="217"/>
        <v>0</v>
      </c>
      <c r="CE234" s="561">
        <f t="shared" si="217"/>
        <v>0</v>
      </c>
      <c r="CF234" s="561">
        <f t="shared" si="217"/>
        <v>0</v>
      </c>
      <c r="CG234" s="561">
        <f t="shared" si="217"/>
        <v>0</v>
      </c>
      <c r="CH234" s="561">
        <f t="shared" si="217"/>
        <v>0</v>
      </c>
      <c r="CI234" s="561">
        <f t="shared" si="217"/>
        <v>0</v>
      </c>
      <c r="CJ234" s="561">
        <f t="shared" si="217"/>
        <v>0</v>
      </c>
      <c r="CK234" s="561">
        <f t="shared" si="217"/>
        <v>0</v>
      </c>
      <c r="CL234" s="561">
        <f t="shared" si="217"/>
        <v>0</v>
      </c>
      <c r="CM234" s="561">
        <f t="shared" si="217"/>
        <v>0</v>
      </c>
      <c r="CN234" s="561">
        <f t="shared" si="217"/>
        <v>0</v>
      </c>
      <c r="CO234" s="561">
        <f t="shared" si="217"/>
        <v>0</v>
      </c>
      <c r="CP234" s="561">
        <f t="shared" si="217"/>
        <v>0</v>
      </c>
      <c r="CQ234" s="561">
        <f t="shared" si="217"/>
        <v>0</v>
      </c>
      <c r="CR234" s="561">
        <f t="shared" si="217"/>
        <v>0</v>
      </c>
      <c r="CS234" s="561">
        <f t="shared" si="217"/>
        <v>0</v>
      </c>
      <c r="CT234" s="561">
        <f t="shared" si="217"/>
        <v>0</v>
      </c>
      <c r="CU234" s="561">
        <f t="shared" si="217"/>
        <v>0</v>
      </c>
      <c r="CV234" s="561">
        <f t="shared" si="217"/>
        <v>0</v>
      </c>
      <c r="CW234" s="561">
        <f t="shared" si="217"/>
        <v>0</v>
      </c>
      <c r="CX234" s="561">
        <f t="shared" si="217"/>
        <v>0</v>
      </c>
      <c r="CY234" s="561">
        <f t="shared" si="217"/>
        <v>0</v>
      </c>
      <c r="CZ234" s="561">
        <f t="shared" si="217"/>
        <v>0</v>
      </c>
      <c r="DA234" s="561">
        <f t="shared" si="217"/>
        <v>0</v>
      </c>
      <c r="DC234" s="562">
        <f t="shared" si="179"/>
        <v>0</v>
      </c>
      <c r="DD234" s="562">
        <f t="shared" si="206"/>
        <v>0</v>
      </c>
      <c r="DE234" s="562">
        <f t="shared" si="207"/>
        <v>0</v>
      </c>
      <c r="DF234" s="562">
        <f t="shared" si="208"/>
        <v>0</v>
      </c>
      <c r="DG234" s="562">
        <f t="shared" si="209"/>
        <v>0</v>
      </c>
      <c r="DH234" s="562">
        <f t="shared" si="210"/>
        <v>0</v>
      </c>
      <c r="DI234" s="562">
        <f t="shared" si="211"/>
        <v>0</v>
      </c>
      <c r="DJ234" s="562">
        <f t="shared" si="212"/>
        <v>0</v>
      </c>
      <c r="DK234" s="562">
        <f t="shared" si="213"/>
        <v>0</v>
      </c>
      <c r="DL234" s="562">
        <f t="shared" si="214"/>
        <v>0</v>
      </c>
      <c r="DM234" s="562">
        <f t="shared" si="215"/>
        <v>0</v>
      </c>
      <c r="DN234" s="562">
        <f t="shared" si="181"/>
        <v>0</v>
      </c>
      <c r="DO234" s="562">
        <f t="shared" si="182"/>
        <v>0</v>
      </c>
      <c r="DP234" s="562">
        <f t="shared" si="183"/>
        <v>0</v>
      </c>
      <c r="DQ234" s="562">
        <f t="shared" si="184"/>
        <v>0</v>
      </c>
      <c r="DR234" s="562">
        <f t="shared" si="185"/>
        <v>0</v>
      </c>
      <c r="DS234" s="562">
        <f t="shared" si="186"/>
        <v>0</v>
      </c>
      <c r="DT234" s="562">
        <f t="shared" si="187"/>
        <v>0</v>
      </c>
      <c r="DU234" s="562">
        <f t="shared" si="188"/>
        <v>0</v>
      </c>
      <c r="DV234" s="562">
        <f t="shared" si="189"/>
        <v>0</v>
      </c>
      <c r="DW234" s="562">
        <f t="shared" si="190"/>
        <v>0</v>
      </c>
      <c r="DX234" s="562">
        <f t="shared" si="191"/>
        <v>0</v>
      </c>
      <c r="DY234" s="562">
        <f t="shared" si="192"/>
        <v>0</v>
      </c>
      <c r="DZ234" s="562">
        <f t="shared" si="193"/>
        <v>0</v>
      </c>
      <c r="EA234" s="562">
        <f t="shared" si="194"/>
        <v>0</v>
      </c>
      <c r="EB234" s="562">
        <f t="shared" si="195"/>
        <v>0</v>
      </c>
      <c r="EC234" s="562">
        <f t="shared" si="196"/>
        <v>0</v>
      </c>
      <c r="ED234" s="562">
        <f t="shared" si="197"/>
        <v>0</v>
      </c>
      <c r="EE234" s="562">
        <f t="shared" si="198"/>
        <v>0</v>
      </c>
      <c r="EF234" s="562">
        <f t="shared" si="199"/>
        <v>0</v>
      </c>
      <c r="EG234" s="562">
        <f t="shared" si="200"/>
        <v>0</v>
      </c>
      <c r="EH234" s="562">
        <f t="shared" si="201"/>
        <v>0</v>
      </c>
      <c r="EI234" s="562">
        <f t="shared" si="202"/>
        <v>0</v>
      </c>
      <c r="EJ234" s="562">
        <f t="shared" si="203"/>
        <v>0</v>
      </c>
      <c r="EK234" s="562">
        <f t="shared" si="204"/>
        <v>0</v>
      </c>
      <c r="EL234" s="562">
        <f t="shared" si="205"/>
        <v>0</v>
      </c>
    </row>
    <row r="235" spans="2:142" ht="9.9499999999999993" customHeight="1">
      <c r="B235" s="750">
        <f>'O3'!B235</f>
        <v>0</v>
      </c>
      <c r="C235" s="751"/>
      <c r="D235" s="751"/>
      <c r="E235" s="751"/>
      <c r="F235" s="751"/>
      <c r="G235" s="872">
        <f>'O3'!G235</f>
        <v>0</v>
      </c>
      <c r="H235" s="872"/>
      <c r="I235" s="872"/>
      <c r="J235" s="872"/>
      <c r="K235" s="872"/>
      <c r="L235" s="872"/>
      <c r="M235" s="872"/>
      <c r="N235" s="872"/>
      <c r="O235" s="872"/>
      <c r="P235" s="872"/>
      <c r="Q235" s="872"/>
      <c r="R235" s="872"/>
      <c r="S235" s="872"/>
      <c r="T235" s="872"/>
      <c r="U235" s="872"/>
      <c r="V235" s="872"/>
      <c r="W235" s="872"/>
      <c r="X235" s="872"/>
      <c r="Y235" s="872"/>
      <c r="Z235" s="872"/>
      <c r="AA235" s="872"/>
      <c r="AB235" s="872"/>
      <c r="AC235" s="755">
        <f>'O3'!AC235</f>
        <v>0</v>
      </c>
      <c r="AD235" s="755"/>
      <c r="AE235" s="755"/>
      <c r="AF235" s="755"/>
      <c r="AG235" s="755"/>
      <c r="AH235" s="895">
        <f>'O3'!AZ235</f>
        <v>0</v>
      </c>
      <c r="AI235" s="895"/>
      <c r="AJ235" s="895"/>
      <c r="AK235" s="895"/>
      <c r="AL235" s="895"/>
      <c r="AM235" s="895"/>
      <c r="AN235" s="782">
        <f t="shared" si="169"/>
        <v>0</v>
      </c>
      <c r="AO235" s="782"/>
      <c r="AP235" s="782"/>
      <c r="AQ235" s="782"/>
      <c r="AR235" s="782"/>
      <c r="AS235" s="782"/>
      <c r="AT235" s="782">
        <f t="shared" si="170"/>
        <v>0</v>
      </c>
      <c r="AU235" s="782"/>
      <c r="AV235" s="782"/>
      <c r="AW235" s="782"/>
      <c r="AX235" s="782"/>
      <c r="AY235" s="881"/>
      <c r="AZ235" s="13"/>
      <c r="BA235" s="492">
        <f t="shared" si="175"/>
        <v>0</v>
      </c>
      <c r="BB235" s="492">
        <f t="shared" si="176"/>
        <v>2</v>
      </c>
      <c r="BC235" s="492" t="str">
        <f t="shared" si="171"/>
        <v/>
      </c>
      <c r="BD235" s="492" t="str">
        <f t="shared" si="172"/>
        <v xml:space="preserve"> </v>
      </c>
      <c r="BE235" s="484"/>
      <c r="BF235" s="492">
        <f>ROUND(AN235*'O3'!BE235,2)</f>
        <v>0</v>
      </c>
      <c r="BG235" s="492">
        <f>ROUND(AT235*'O3'!BE235,2)</f>
        <v>0</v>
      </c>
      <c r="BH235" s="484">
        <f t="shared" si="173"/>
        <v>0</v>
      </c>
      <c r="BI235" s="484">
        <f>BM235-IF('O3'!BS235&lt;&gt;0,IF('O3'!BS235="C",BA235,0),ROUND(BA235*$BM$11,2))</f>
        <v>0</v>
      </c>
      <c r="BJ235" s="484">
        <f>BN235-IF('O3'!BS235="CF",BA235,0)</f>
        <v>0</v>
      </c>
      <c r="BK235" s="484">
        <f>BO235-IF('O3'!BS235="F",BA235,0)</f>
        <v>0</v>
      </c>
      <c r="BL235" s="484">
        <f t="shared" si="177"/>
        <v>0</v>
      </c>
      <c r="BM235" s="484">
        <f>IF('O3'!BS235&lt;&gt;0,IF('O3'!BS235="C",BG235,0),ROUND(BG235*$BM$11,2))</f>
        <v>0</v>
      </c>
      <c r="BN235" s="484">
        <f>IF('O3'!BS235="CF",BG235,0)</f>
        <v>0</v>
      </c>
      <c r="BO235" s="484">
        <f>IF('O3'!BS235="F",BG235,0)</f>
        <v>0</v>
      </c>
      <c r="BP235" s="571">
        <v>224</v>
      </c>
      <c r="BQ235" s="573"/>
      <c r="BR235" s="560">
        <v>0</v>
      </c>
      <c r="BS235" s="561">
        <f t="shared" si="174"/>
        <v>0</v>
      </c>
      <c r="BT235" s="561">
        <f t="shared" si="217"/>
        <v>0</v>
      </c>
      <c r="BU235" s="561">
        <f t="shared" si="217"/>
        <v>0</v>
      </c>
      <c r="BV235" s="561">
        <f t="shared" si="217"/>
        <v>0</v>
      </c>
      <c r="BW235" s="561">
        <f t="shared" si="217"/>
        <v>0</v>
      </c>
      <c r="BX235" s="561">
        <f t="shared" si="217"/>
        <v>0</v>
      </c>
      <c r="BY235" s="561">
        <f t="shared" si="217"/>
        <v>0</v>
      </c>
      <c r="BZ235" s="561">
        <f t="shared" si="217"/>
        <v>0</v>
      </c>
      <c r="CA235" s="561">
        <f t="shared" si="217"/>
        <v>0</v>
      </c>
      <c r="CB235" s="561">
        <f t="shared" si="217"/>
        <v>0</v>
      </c>
      <c r="CC235" s="561">
        <f t="shared" si="217"/>
        <v>0</v>
      </c>
      <c r="CD235" s="561">
        <f t="shared" si="217"/>
        <v>0</v>
      </c>
      <c r="CE235" s="561">
        <f t="shared" si="217"/>
        <v>0</v>
      </c>
      <c r="CF235" s="561">
        <f t="shared" si="217"/>
        <v>0</v>
      </c>
      <c r="CG235" s="561">
        <f t="shared" si="217"/>
        <v>0</v>
      </c>
      <c r="CH235" s="561">
        <f t="shared" si="217"/>
        <v>0</v>
      </c>
      <c r="CI235" s="561">
        <f t="shared" ref="BT235:DA242" si="218">CH235</f>
        <v>0</v>
      </c>
      <c r="CJ235" s="561">
        <f t="shared" si="218"/>
        <v>0</v>
      </c>
      <c r="CK235" s="561">
        <f t="shared" si="218"/>
        <v>0</v>
      </c>
      <c r="CL235" s="561">
        <f t="shared" si="218"/>
        <v>0</v>
      </c>
      <c r="CM235" s="561">
        <f t="shared" si="218"/>
        <v>0</v>
      </c>
      <c r="CN235" s="561">
        <f t="shared" si="218"/>
        <v>0</v>
      </c>
      <c r="CO235" s="561">
        <f t="shared" si="218"/>
        <v>0</v>
      </c>
      <c r="CP235" s="561">
        <f t="shared" si="218"/>
        <v>0</v>
      </c>
      <c r="CQ235" s="561">
        <f t="shared" si="218"/>
        <v>0</v>
      </c>
      <c r="CR235" s="561">
        <f t="shared" si="218"/>
        <v>0</v>
      </c>
      <c r="CS235" s="561">
        <f t="shared" si="218"/>
        <v>0</v>
      </c>
      <c r="CT235" s="561">
        <f t="shared" si="218"/>
        <v>0</v>
      </c>
      <c r="CU235" s="561">
        <f t="shared" si="218"/>
        <v>0</v>
      </c>
      <c r="CV235" s="561">
        <f t="shared" si="218"/>
        <v>0</v>
      </c>
      <c r="CW235" s="561">
        <f t="shared" si="218"/>
        <v>0</v>
      </c>
      <c r="CX235" s="561">
        <f t="shared" si="218"/>
        <v>0</v>
      </c>
      <c r="CY235" s="561">
        <f t="shared" si="218"/>
        <v>0</v>
      </c>
      <c r="CZ235" s="561">
        <f t="shared" si="218"/>
        <v>0</v>
      </c>
      <c r="DA235" s="561">
        <f t="shared" si="218"/>
        <v>0</v>
      </c>
      <c r="DC235" s="562">
        <f t="shared" si="179"/>
        <v>0</v>
      </c>
      <c r="DD235" s="562">
        <f t="shared" si="206"/>
        <v>0</v>
      </c>
      <c r="DE235" s="562">
        <f t="shared" si="207"/>
        <v>0</v>
      </c>
      <c r="DF235" s="562">
        <f t="shared" si="208"/>
        <v>0</v>
      </c>
      <c r="DG235" s="562">
        <f t="shared" si="209"/>
        <v>0</v>
      </c>
      <c r="DH235" s="562">
        <f t="shared" si="210"/>
        <v>0</v>
      </c>
      <c r="DI235" s="562">
        <f t="shared" si="211"/>
        <v>0</v>
      </c>
      <c r="DJ235" s="562">
        <f t="shared" si="212"/>
        <v>0</v>
      </c>
      <c r="DK235" s="562">
        <f t="shared" si="213"/>
        <v>0</v>
      </c>
      <c r="DL235" s="562">
        <f t="shared" si="214"/>
        <v>0</v>
      </c>
      <c r="DM235" s="562">
        <f t="shared" si="215"/>
        <v>0</v>
      </c>
      <c r="DN235" s="562">
        <f t="shared" si="181"/>
        <v>0</v>
      </c>
      <c r="DO235" s="562">
        <f t="shared" si="182"/>
        <v>0</v>
      </c>
      <c r="DP235" s="562">
        <f t="shared" si="183"/>
        <v>0</v>
      </c>
      <c r="DQ235" s="562">
        <f t="shared" si="184"/>
        <v>0</v>
      </c>
      <c r="DR235" s="562">
        <f t="shared" si="185"/>
        <v>0</v>
      </c>
      <c r="DS235" s="562">
        <f t="shared" si="186"/>
        <v>0</v>
      </c>
      <c r="DT235" s="562">
        <f t="shared" si="187"/>
        <v>0</v>
      </c>
      <c r="DU235" s="562">
        <f t="shared" si="188"/>
        <v>0</v>
      </c>
      <c r="DV235" s="562">
        <f t="shared" si="189"/>
        <v>0</v>
      </c>
      <c r="DW235" s="562">
        <f t="shared" si="190"/>
        <v>0</v>
      </c>
      <c r="DX235" s="562">
        <f t="shared" si="191"/>
        <v>0</v>
      </c>
      <c r="DY235" s="562">
        <f t="shared" si="192"/>
        <v>0</v>
      </c>
      <c r="DZ235" s="562">
        <f t="shared" si="193"/>
        <v>0</v>
      </c>
      <c r="EA235" s="562">
        <f t="shared" si="194"/>
        <v>0</v>
      </c>
      <c r="EB235" s="562">
        <f t="shared" si="195"/>
        <v>0</v>
      </c>
      <c r="EC235" s="562">
        <f t="shared" si="196"/>
        <v>0</v>
      </c>
      <c r="ED235" s="562">
        <f t="shared" si="197"/>
        <v>0</v>
      </c>
      <c r="EE235" s="562">
        <f t="shared" si="198"/>
        <v>0</v>
      </c>
      <c r="EF235" s="562">
        <f t="shared" si="199"/>
        <v>0</v>
      </c>
      <c r="EG235" s="562">
        <f t="shared" si="200"/>
        <v>0</v>
      </c>
      <c r="EH235" s="562">
        <f t="shared" si="201"/>
        <v>0</v>
      </c>
      <c r="EI235" s="562">
        <f t="shared" si="202"/>
        <v>0</v>
      </c>
      <c r="EJ235" s="562">
        <f t="shared" si="203"/>
        <v>0</v>
      </c>
      <c r="EK235" s="562">
        <f t="shared" si="204"/>
        <v>0</v>
      </c>
      <c r="EL235" s="562">
        <f t="shared" si="205"/>
        <v>0</v>
      </c>
    </row>
    <row r="236" spans="2:142" ht="9.9499999999999993" customHeight="1">
      <c r="B236" s="750">
        <f>'O3'!B236</f>
        <v>0</v>
      </c>
      <c r="C236" s="751"/>
      <c r="D236" s="751"/>
      <c r="E236" s="751"/>
      <c r="F236" s="751"/>
      <c r="G236" s="872">
        <f>'O3'!G236</f>
        <v>0</v>
      </c>
      <c r="H236" s="872"/>
      <c r="I236" s="872"/>
      <c r="J236" s="872"/>
      <c r="K236" s="872"/>
      <c r="L236" s="872"/>
      <c r="M236" s="872"/>
      <c r="N236" s="872"/>
      <c r="O236" s="872"/>
      <c r="P236" s="872"/>
      <c r="Q236" s="872"/>
      <c r="R236" s="872"/>
      <c r="S236" s="872"/>
      <c r="T236" s="872"/>
      <c r="U236" s="872"/>
      <c r="V236" s="872"/>
      <c r="W236" s="872"/>
      <c r="X236" s="872"/>
      <c r="Y236" s="872"/>
      <c r="Z236" s="872"/>
      <c r="AA236" s="872"/>
      <c r="AB236" s="872"/>
      <c r="AC236" s="755">
        <f>'O3'!AC236</f>
        <v>0</v>
      </c>
      <c r="AD236" s="755"/>
      <c r="AE236" s="755"/>
      <c r="AF236" s="755"/>
      <c r="AG236" s="755"/>
      <c r="AH236" s="895">
        <f>'O3'!AZ236</f>
        <v>0</v>
      </c>
      <c r="AI236" s="895"/>
      <c r="AJ236" s="895"/>
      <c r="AK236" s="895"/>
      <c r="AL236" s="895"/>
      <c r="AM236" s="895"/>
      <c r="AN236" s="782">
        <f t="shared" si="169"/>
        <v>0</v>
      </c>
      <c r="AO236" s="782"/>
      <c r="AP236" s="782"/>
      <c r="AQ236" s="782"/>
      <c r="AR236" s="782"/>
      <c r="AS236" s="782"/>
      <c r="AT236" s="782">
        <f t="shared" si="170"/>
        <v>0</v>
      </c>
      <c r="AU236" s="782"/>
      <c r="AV236" s="782"/>
      <c r="AW236" s="782"/>
      <c r="AX236" s="782"/>
      <c r="AY236" s="881"/>
      <c r="AZ236" s="13"/>
      <c r="BA236" s="492">
        <f t="shared" si="175"/>
        <v>0</v>
      </c>
      <c r="BB236" s="492">
        <f t="shared" si="176"/>
        <v>2</v>
      </c>
      <c r="BC236" s="492" t="str">
        <f t="shared" si="171"/>
        <v/>
      </c>
      <c r="BD236" s="492" t="str">
        <f t="shared" si="172"/>
        <v xml:space="preserve"> </v>
      </c>
      <c r="BE236" s="484"/>
      <c r="BF236" s="492">
        <f>ROUND(AN236*'O3'!BE236,2)</f>
        <v>0</v>
      </c>
      <c r="BG236" s="492">
        <f>ROUND(AT236*'O3'!BE236,2)</f>
        <v>0</v>
      </c>
      <c r="BH236" s="484">
        <f t="shared" si="173"/>
        <v>0</v>
      </c>
      <c r="BI236" s="484">
        <f>BM236-IF('O3'!BS236&lt;&gt;0,IF('O3'!BS236="C",BA236,0),ROUND(BA236*$BM$11,2))</f>
        <v>0</v>
      </c>
      <c r="BJ236" s="484">
        <f>BN236-IF('O3'!BS236="CF",BA236,0)</f>
        <v>0</v>
      </c>
      <c r="BK236" s="484">
        <f>BO236-IF('O3'!BS236="F",BA236,0)</f>
        <v>0</v>
      </c>
      <c r="BL236" s="484">
        <f t="shared" si="177"/>
        <v>0</v>
      </c>
      <c r="BM236" s="484">
        <f>IF('O3'!BS236&lt;&gt;0,IF('O3'!BS236="C",BG236,0),ROUND(BG236*$BM$11,2))</f>
        <v>0</v>
      </c>
      <c r="BN236" s="484">
        <f>IF('O3'!BS236="CF",BG236,0)</f>
        <v>0</v>
      </c>
      <c r="BO236" s="484">
        <f>IF('O3'!BS236="F",BG236,0)</f>
        <v>0</v>
      </c>
      <c r="BP236" s="572">
        <v>225</v>
      </c>
      <c r="BQ236" s="573"/>
      <c r="BR236" s="560">
        <v>0</v>
      </c>
      <c r="BS236" s="561">
        <f t="shared" si="174"/>
        <v>0</v>
      </c>
      <c r="BT236" s="561">
        <f t="shared" si="218"/>
        <v>0</v>
      </c>
      <c r="BU236" s="561">
        <f t="shared" si="218"/>
        <v>0</v>
      </c>
      <c r="BV236" s="561">
        <f t="shared" si="218"/>
        <v>0</v>
      </c>
      <c r="BW236" s="561">
        <f t="shared" si="218"/>
        <v>0</v>
      </c>
      <c r="BX236" s="561">
        <f t="shared" si="218"/>
        <v>0</v>
      </c>
      <c r="BY236" s="561">
        <f t="shared" si="218"/>
        <v>0</v>
      </c>
      <c r="BZ236" s="561">
        <f t="shared" si="218"/>
        <v>0</v>
      </c>
      <c r="CA236" s="561">
        <f t="shared" si="218"/>
        <v>0</v>
      </c>
      <c r="CB236" s="561">
        <f t="shared" si="218"/>
        <v>0</v>
      </c>
      <c r="CC236" s="561">
        <f t="shared" si="218"/>
        <v>0</v>
      </c>
      <c r="CD236" s="561">
        <f t="shared" si="218"/>
        <v>0</v>
      </c>
      <c r="CE236" s="561">
        <f t="shared" si="218"/>
        <v>0</v>
      </c>
      <c r="CF236" s="561">
        <f t="shared" si="218"/>
        <v>0</v>
      </c>
      <c r="CG236" s="561">
        <f t="shared" si="218"/>
        <v>0</v>
      </c>
      <c r="CH236" s="561">
        <f t="shared" si="218"/>
        <v>0</v>
      </c>
      <c r="CI236" s="561">
        <f t="shared" si="218"/>
        <v>0</v>
      </c>
      <c r="CJ236" s="561">
        <f t="shared" si="218"/>
        <v>0</v>
      </c>
      <c r="CK236" s="561">
        <f t="shared" si="218"/>
        <v>0</v>
      </c>
      <c r="CL236" s="561">
        <f t="shared" si="218"/>
        <v>0</v>
      </c>
      <c r="CM236" s="561">
        <f t="shared" si="218"/>
        <v>0</v>
      </c>
      <c r="CN236" s="561">
        <f t="shared" si="218"/>
        <v>0</v>
      </c>
      <c r="CO236" s="561">
        <f t="shared" si="218"/>
        <v>0</v>
      </c>
      <c r="CP236" s="561">
        <f t="shared" si="218"/>
        <v>0</v>
      </c>
      <c r="CQ236" s="561">
        <f t="shared" si="218"/>
        <v>0</v>
      </c>
      <c r="CR236" s="561">
        <f t="shared" si="218"/>
        <v>0</v>
      </c>
      <c r="CS236" s="561">
        <f t="shared" si="218"/>
        <v>0</v>
      </c>
      <c r="CT236" s="561">
        <f t="shared" si="218"/>
        <v>0</v>
      </c>
      <c r="CU236" s="561">
        <f t="shared" si="218"/>
        <v>0</v>
      </c>
      <c r="CV236" s="561">
        <f t="shared" si="218"/>
        <v>0</v>
      </c>
      <c r="CW236" s="561">
        <f t="shared" si="218"/>
        <v>0</v>
      </c>
      <c r="CX236" s="561">
        <f t="shared" si="218"/>
        <v>0</v>
      </c>
      <c r="CY236" s="561">
        <f t="shared" si="218"/>
        <v>0</v>
      </c>
      <c r="CZ236" s="561">
        <f t="shared" si="218"/>
        <v>0</v>
      </c>
      <c r="DA236" s="561">
        <f t="shared" si="218"/>
        <v>0</v>
      </c>
      <c r="DC236" s="562">
        <f t="shared" si="179"/>
        <v>0</v>
      </c>
      <c r="DD236" s="562">
        <f t="shared" si="206"/>
        <v>0</v>
      </c>
      <c r="DE236" s="562">
        <f t="shared" si="207"/>
        <v>0</v>
      </c>
      <c r="DF236" s="562">
        <f t="shared" si="208"/>
        <v>0</v>
      </c>
      <c r="DG236" s="562">
        <f t="shared" si="209"/>
        <v>0</v>
      </c>
      <c r="DH236" s="562">
        <f t="shared" si="210"/>
        <v>0</v>
      </c>
      <c r="DI236" s="562">
        <f t="shared" si="211"/>
        <v>0</v>
      </c>
      <c r="DJ236" s="562">
        <f t="shared" si="212"/>
        <v>0</v>
      </c>
      <c r="DK236" s="562">
        <f t="shared" si="213"/>
        <v>0</v>
      </c>
      <c r="DL236" s="562">
        <f t="shared" si="214"/>
        <v>0</v>
      </c>
      <c r="DM236" s="562">
        <f t="shared" si="215"/>
        <v>0</v>
      </c>
      <c r="DN236" s="562">
        <f t="shared" si="181"/>
        <v>0</v>
      </c>
      <c r="DO236" s="562">
        <f t="shared" si="182"/>
        <v>0</v>
      </c>
      <c r="DP236" s="562">
        <f t="shared" si="183"/>
        <v>0</v>
      </c>
      <c r="DQ236" s="562">
        <f t="shared" si="184"/>
        <v>0</v>
      </c>
      <c r="DR236" s="562">
        <f t="shared" si="185"/>
        <v>0</v>
      </c>
      <c r="DS236" s="562">
        <f t="shared" si="186"/>
        <v>0</v>
      </c>
      <c r="DT236" s="562">
        <f t="shared" si="187"/>
        <v>0</v>
      </c>
      <c r="DU236" s="562">
        <f t="shared" si="188"/>
        <v>0</v>
      </c>
      <c r="DV236" s="562">
        <f t="shared" si="189"/>
        <v>0</v>
      </c>
      <c r="DW236" s="562">
        <f t="shared" si="190"/>
        <v>0</v>
      </c>
      <c r="DX236" s="562">
        <f t="shared" si="191"/>
        <v>0</v>
      </c>
      <c r="DY236" s="562">
        <f t="shared" si="192"/>
        <v>0</v>
      </c>
      <c r="DZ236" s="562">
        <f t="shared" si="193"/>
        <v>0</v>
      </c>
      <c r="EA236" s="562">
        <f t="shared" si="194"/>
        <v>0</v>
      </c>
      <c r="EB236" s="562">
        <f t="shared" si="195"/>
        <v>0</v>
      </c>
      <c r="EC236" s="562">
        <f t="shared" si="196"/>
        <v>0</v>
      </c>
      <c r="ED236" s="562">
        <f t="shared" si="197"/>
        <v>0</v>
      </c>
      <c r="EE236" s="562">
        <f t="shared" si="198"/>
        <v>0</v>
      </c>
      <c r="EF236" s="562">
        <f t="shared" si="199"/>
        <v>0</v>
      </c>
      <c r="EG236" s="562">
        <f t="shared" si="200"/>
        <v>0</v>
      </c>
      <c r="EH236" s="562">
        <f t="shared" si="201"/>
        <v>0</v>
      </c>
      <c r="EI236" s="562">
        <f t="shared" si="202"/>
        <v>0</v>
      </c>
      <c r="EJ236" s="562">
        <f t="shared" si="203"/>
        <v>0</v>
      </c>
      <c r="EK236" s="562">
        <f t="shared" si="204"/>
        <v>0</v>
      </c>
      <c r="EL236" s="562">
        <f t="shared" si="205"/>
        <v>0</v>
      </c>
    </row>
    <row r="237" spans="2:142" ht="9.9499999999999993" customHeight="1">
      <c r="B237" s="750">
        <f>'O3'!B237</f>
        <v>0</v>
      </c>
      <c r="C237" s="751"/>
      <c r="D237" s="751"/>
      <c r="E237" s="751"/>
      <c r="F237" s="751"/>
      <c r="G237" s="872">
        <f>'O3'!G237</f>
        <v>0</v>
      </c>
      <c r="H237" s="872"/>
      <c r="I237" s="872"/>
      <c r="J237" s="872"/>
      <c r="K237" s="872"/>
      <c r="L237" s="872"/>
      <c r="M237" s="872"/>
      <c r="N237" s="872"/>
      <c r="O237" s="872"/>
      <c r="P237" s="872"/>
      <c r="Q237" s="872"/>
      <c r="R237" s="872"/>
      <c r="S237" s="872"/>
      <c r="T237" s="872"/>
      <c r="U237" s="872"/>
      <c r="V237" s="872"/>
      <c r="W237" s="872"/>
      <c r="X237" s="872"/>
      <c r="Y237" s="872"/>
      <c r="Z237" s="872"/>
      <c r="AA237" s="872"/>
      <c r="AB237" s="872"/>
      <c r="AC237" s="755">
        <f>'O3'!AC237</f>
        <v>0</v>
      </c>
      <c r="AD237" s="755"/>
      <c r="AE237" s="755"/>
      <c r="AF237" s="755"/>
      <c r="AG237" s="755"/>
      <c r="AH237" s="895">
        <f>'O3'!AZ237</f>
        <v>0</v>
      </c>
      <c r="AI237" s="895"/>
      <c r="AJ237" s="895"/>
      <c r="AK237" s="895"/>
      <c r="AL237" s="895"/>
      <c r="AM237" s="895"/>
      <c r="AN237" s="782">
        <f t="shared" si="169"/>
        <v>0</v>
      </c>
      <c r="AO237" s="782"/>
      <c r="AP237" s="782"/>
      <c r="AQ237" s="782"/>
      <c r="AR237" s="782"/>
      <c r="AS237" s="782"/>
      <c r="AT237" s="782">
        <f t="shared" si="170"/>
        <v>0</v>
      </c>
      <c r="AU237" s="782"/>
      <c r="AV237" s="782"/>
      <c r="AW237" s="782"/>
      <c r="AX237" s="782"/>
      <c r="AY237" s="881"/>
      <c r="AZ237" s="13"/>
      <c r="BA237" s="492">
        <f t="shared" si="175"/>
        <v>0</v>
      </c>
      <c r="BB237" s="492">
        <f t="shared" si="176"/>
        <v>2</v>
      </c>
      <c r="BC237" s="492" t="str">
        <f t="shared" si="171"/>
        <v/>
      </c>
      <c r="BD237" s="492" t="str">
        <f t="shared" si="172"/>
        <v xml:space="preserve"> </v>
      </c>
      <c r="BE237" s="484"/>
      <c r="BF237" s="492">
        <f>ROUND(AN237*'O3'!BE237,2)</f>
        <v>0</v>
      </c>
      <c r="BG237" s="492">
        <f>ROUND(AT237*'O3'!BE237,2)</f>
        <v>0</v>
      </c>
      <c r="BH237" s="484">
        <f t="shared" si="173"/>
        <v>0</v>
      </c>
      <c r="BI237" s="484">
        <f>BM237-IF('O3'!BS237&lt;&gt;0,IF('O3'!BS237="C",BA237,0),ROUND(BA237*$BM$11,2))</f>
        <v>0</v>
      </c>
      <c r="BJ237" s="484">
        <f>BN237-IF('O3'!BS237="CF",BA237,0)</f>
        <v>0</v>
      </c>
      <c r="BK237" s="484">
        <f>BO237-IF('O3'!BS237="F",BA237,0)</f>
        <v>0</v>
      </c>
      <c r="BL237" s="484">
        <f t="shared" si="177"/>
        <v>0</v>
      </c>
      <c r="BM237" s="484">
        <f>IF('O3'!BS237&lt;&gt;0,IF('O3'!BS237="C",BG237,0),ROUND(BG237*$BM$11,2))</f>
        <v>0</v>
      </c>
      <c r="BN237" s="484">
        <f>IF('O3'!BS237="CF",BG237,0)</f>
        <v>0</v>
      </c>
      <c r="BO237" s="484">
        <f>IF('O3'!BS237="F",BG237,0)</f>
        <v>0</v>
      </c>
      <c r="BP237" s="571">
        <v>226</v>
      </c>
      <c r="BQ237" s="573"/>
      <c r="BR237" s="560">
        <v>0</v>
      </c>
      <c r="BS237" s="561">
        <f t="shared" si="174"/>
        <v>0</v>
      </c>
      <c r="BT237" s="561">
        <f t="shared" si="218"/>
        <v>0</v>
      </c>
      <c r="BU237" s="561">
        <f t="shared" si="218"/>
        <v>0</v>
      </c>
      <c r="BV237" s="561">
        <f t="shared" si="218"/>
        <v>0</v>
      </c>
      <c r="BW237" s="561">
        <f t="shared" si="218"/>
        <v>0</v>
      </c>
      <c r="BX237" s="561">
        <f t="shared" si="218"/>
        <v>0</v>
      </c>
      <c r="BY237" s="561">
        <f t="shared" si="218"/>
        <v>0</v>
      </c>
      <c r="BZ237" s="561">
        <f t="shared" si="218"/>
        <v>0</v>
      </c>
      <c r="CA237" s="561">
        <f t="shared" si="218"/>
        <v>0</v>
      </c>
      <c r="CB237" s="561">
        <f t="shared" si="218"/>
        <v>0</v>
      </c>
      <c r="CC237" s="561">
        <f t="shared" si="218"/>
        <v>0</v>
      </c>
      <c r="CD237" s="561">
        <f t="shared" si="218"/>
        <v>0</v>
      </c>
      <c r="CE237" s="561">
        <f t="shared" si="218"/>
        <v>0</v>
      </c>
      <c r="CF237" s="561">
        <f t="shared" si="218"/>
        <v>0</v>
      </c>
      <c r="CG237" s="561">
        <f t="shared" si="218"/>
        <v>0</v>
      </c>
      <c r="CH237" s="561">
        <f t="shared" si="218"/>
        <v>0</v>
      </c>
      <c r="CI237" s="561">
        <f t="shared" si="218"/>
        <v>0</v>
      </c>
      <c r="CJ237" s="561">
        <f t="shared" si="218"/>
        <v>0</v>
      </c>
      <c r="CK237" s="561">
        <f t="shared" si="218"/>
        <v>0</v>
      </c>
      <c r="CL237" s="561">
        <f t="shared" si="218"/>
        <v>0</v>
      </c>
      <c r="CM237" s="561">
        <f t="shared" si="218"/>
        <v>0</v>
      </c>
      <c r="CN237" s="561">
        <f t="shared" si="218"/>
        <v>0</v>
      </c>
      <c r="CO237" s="561">
        <f t="shared" si="218"/>
        <v>0</v>
      </c>
      <c r="CP237" s="561">
        <f t="shared" si="218"/>
        <v>0</v>
      </c>
      <c r="CQ237" s="561">
        <f t="shared" si="218"/>
        <v>0</v>
      </c>
      <c r="CR237" s="561">
        <f t="shared" si="218"/>
        <v>0</v>
      </c>
      <c r="CS237" s="561">
        <f t="shared" si="218"/>
        <v>0</v>
      </c>
      <c r="CT237" s="561">
        <f t="shared" si="218"/>
        <v>0</v>
      </c>
      <c r="CU237" s="561">
        <f t="shared" si="218"/>
        <v>0</v>
      </c>
      <c r="CV237" s="561">
        <f t="shared" si="218"/>
        <v>0</v>
      </c>
      <c r="CW237" s="561">
        <f t="shared" si="218"/>
        <v>0</v>
      </c>
      <c r="CX237" s="561">
        <f t="shared" si="218"/>
        <v>0</v>
      </c>
      <c r="CY237" s="561">
        <f t="shared" si="218"/>
        <v>0</v>
      </c>
      <c r="CZ237" s="561">
        <f t="shared" si="218"/>
        <v>0</v>
      </c>
      <c r="DA237" s="561">
        <f t="shared" si="218"/>
        <v>0</v>
      </c>
      <c r="DC237" s="562">
        <f t="shared" si="179"/>
        <v>0</v>
      </c>
      <c r="DD237" s="562">
        <f t="shared" si="206"/>
        <v>0</v>
      </c>
      <c r="DE237" s="562">
        <f t="shared" si="207"/>
        <v>0</v>
      </c>
      <c r="DF237" s="562">
        <f t="shared" si="208"/>
        <v>0</v>
      </c>
      <c r="DG237" s="562">
        <f t="shared" si="209"/>
        <v>0</v>
      </c>
      <c r="DH237" s="562">
        <f t="shared" si="210"/>
        <v>0</v>
      </c>
      <c r="DI237" s="562">
        <f t="shared" si="211"/>
        <v>0</v>
      </c>
      <c r="DJ237" s="562">
        <f t="shared" si="212"/>
        <v>0</v>
      </c>
      <c r="DK237" s="562">
        <f t="shared" si="213"/>
        <v>0</v>
      </c>
      <c r="DL237" s="562">
        <f t="shared" si="214"/>
        <v>0</v>
      </c>
      <c r="DM237" s="562">
        <f t="shared" si="215"/>
        <v>0</v>
      </c>
      <c r="DN237" s="562">
        <f t="shared" si="181"/>
        <v>0</v>
      </c>
      <c r="DO237" s="562">
        <f t="shared" si="182"/>
        <v>0</v>
      </c>
      <c r="DP237" s="562">
        <f t="shared" si="183"/>
        <v>0</v>
      </c>
      <c r="DQ237" s="562">
        <f t="shared" si="184"/>
        <v>0</v>
      </c>
      <c r="DR237" s="562">
        <f t="shared" si="185"/>
        <v>0</v>
      </c>
      <c r="DS237" s="562">
        <f t="shared" si="186"/>
        <v>0</v>
      </c>
      <c r="DT237" s="562">
        <f t="shared" si="187"/>
        <v>0</v>
      </c>
      <c r="DU237" s="562">
        <f t="shared" si="188"/>
        <v>0</v>
      </c>
      <c r="DV237" s="562">
        <f t="shared" si="189"/>
        <v>0</v>
      </c>
      <c r="DW237" s="562">
        <f t="shared" si="190"/>
        <v>0</v>
      </c>
      <c r="DX237" s="562">
        <f t="shared" si="191"/>
        <v>0</v>
      </c>
      <c r="DY237" s="562">
        <f t="shared" si="192"/>
        <v>0</v>
      </c>
      <c r="DZ237" s="562">
        <f t="shared" si="193"/>
        <v>0</v>
      </c>
      <c r="EA237" s="562">
        <f t="shared" si="194"/>
        <v>0</v>
      </c>
      <c r="EB237" s="562">
        <f t="shared" si="195"/>
        <v>0</v>
      </c>
      <c r="EC237" s="562">
        <f t="shared" si="196"/>
        <v>0</v>
      </c>
      <c r="ED237" s="562">
        <f t="shared" si="197"/>
        <v>0</v>
      </c>
      <c r="EE237" s="562">
        <f t="shared" si="198"/>
        <v>0</v>
      </c>
      <c r="EF237" s="562">
        <f t="shared" si="199"/>
        <v>0</v>
      </c>
      <c r="EG237" s="562">
        <f t="shared" si="200"/>
        <v>0</v>
      </c>
      <c r="EH237" s="562">
        <f t="shared" si="201"/>
        <v>0</v>
      </c>
      <c r="EI237" s="562">
        <f t="shared" si="202"/>
        <v>0</v>
      </c>
      <c r="EJ237" s="562">
        <f t="shared" si="203"/>
        <v>0</v>
      </c>
      <c r="EK237" s="562">
        <f t="shared" si="204"/>
        <v>0</v>
      </c>
      <c r="EL237" s="562">
        <f t="shared" si="205"/>
        <v>0</v>
      </c>
    </row>
    <row r="238" spans="2:142" ht="9.9499999999999993" customHeight="1">
      <c r="B238" s="750">
        <f>'O3'!B238</f>
        <v>0</v>
      </c>
      <c r="C238" s="751"/>
      <c r="D238" s="751"/>
      <c r="E238" s="751"/>
      <c r="F238" s="751"/>
      <c r="G238" s="872">
        <f>'O3'!G238</f>
        <v>0</v>
      </c>
      <c r="H238" s="872"/>
      <c r="I238" s="872"/>
      <c r="J238" s="872"/>
      <c r="K238" s="872"/>
      <c r="L238" s="872"/>
      <c r="M238" s="872"/>
      <c r="N238" s="872"/>
      <c r="O238" s="872"/>
      <c r="P238" s="872"/>
      <c r="Q238" s="872"/>
      <c r="R238" s="872"/>
      <c r="S238" s="872"/>
      <c r="T238" s="872"/>
      <c r="U238" s="872"/>
      <c r="V238" s="872"/>
      <c r="W238" s="872"/>
      <c r="X238" s="872"/>
      <c r="Y238" s="872"/>
      <c r="Z238" s="872"/>
      <c r="AA238" s="872"/>
      <c r="AB238" s="872"/>
      <c r="AC238" s="755">
        <f>'O3'!AC238</f>
        <v>0</v>
      </c>
      <c r="AD238" s="755"/>
      <c r="AE238" s="755"/>
      <c r="AF238" s="755"/>
      <c r="AG238" s="755"/>
      <c r="AH238" s="895">
        <f>'O3'!AZ238</f>
        <v>0</v>
      </c>
      <c r="AI238" s="895"/>
      <c r="AJ238" s="895"/>
      <c r="AK238" s="895"/>
      <c r="AL238" s="895"/>
      <c r="AM238" s="895"/>
      <c r="AN238" s="782">
        <f t="shared" si="169"/>
        <v>0</v>
      </c>
      <c r="AO238" s="782"/>
      <c r="AP238" s="782"/>
      <c r="AQ238" s="782"/>
      <c r="AR238" s="782"/>
      <c r="AS238" s="782"/>
      <c r="AT238" s="782">
        <f t="shared" si="170"/>
        <v>0</v>
      </c>
      <c r="AU238" s="782"/>
      <c r="AV238" s="782"/>
      <c r="AW238" s="782"/>
      <c r="AX238" s="782"/>
      <c r="AY238" s="881"/>
      <c r="AZ238" s="13"/>
      <c r="BA238" s="492">
        <f t="shared" si="175"/>
        <v>0</v>
      </c>
      <c r="BB238" s="492">
        <f t="shared" si="176"/>
        <v>2</v>
      </c>
      <c r="BC238" s="492" t="str">
        <f t="shared" si="171"/>
        <v/>
      </c>
      <c r="BD238" s="492" t="str">
        <f t="shared" si="172"/>
        <v xml:space="preserve"> </v>
      </c>
      <c r="BE238" s="484"/>
      <c r="BF238" s="492">
        <f>ROUND(AN238*'O3'!BE238,2)</f>
        <v>0</v>
      </c>
      <c r="BG238" s="492">
        <f>ROUND(AT238*'O3'!BE238,2)</f>
        <v>0</v>
      </c>
      <c r="BH238" s="484">
        <f t="shared" si="173"/>
        <v>0</v>
      </c>
      <c r="BI238" s="484">
        <f>BM238-IF('O3'!BS238&lt;&gt;0,IF('O3'!BS238="C",BA238,0),ROUND(BA238*$BM$11,2))</f>
        <v>0</v>
      </c>
      <c r="BJ238" s="484">
        <f>BN238-IF('O3'!BS238="CF",BA238,0)</f>
        <v>0</v>
      </c>
      <c r="BK238" s="484">
        <f>BO238-IF('O3'!BS238="F",BA238,0)</f>
        <v>0</v>
      </c>
      <c r="BL238" s="484">
        <f t="shared" si="177"/>
        <v>0</v>
      </c>
      <c r="BM238" s="484">
        <f>IF('O3'!BS238&lt;&gt;0,IF('O3'!BS238="C",BG238,0),ROUND(BG238*$BM$11,2))</f>
        <v>0</v>
      </c>
      <c r="BN238" s="484">
        <f>IF('O3'!BS238="CF",BG238,0)</f>
        <v>0</v>
      </c>
      <c r="BO238" s="484">
        <f>IF('O3'!BS238="F",BG238,0)</f>
        <v>0</v>
      </c>
      <c r="BP238" s="572">
        <v>227</v>
      </c>
      <c r="BQ238" s="573"/>
      <c r="BR238" s="560">
        <v>0</v>
      </c>
      <c r="BS238" s="561">
        <f t="shared" si="174"/>
        <v>0</v>
      </c>
      <c r="BT238" s="561">
        <f t="shared" si="218"/>
        <v>0</v>
      </c>
      <c r="BU238" s="561">
        <f t="shared" si="218"/>
        <v>0</v>
      </c>
      <c r="BV238" s="561">
        <f t="shared" si="218"/>
        <v>0</v>
      </c>
      <c r="BW238" s="561">
        <f t="shared" si="218"/>
        <v>0</v>
      </c>
      <c r="BX238" s="561">
        <f t="shared" si="218"/>
        <v>0</v>
      </c>
      <c r="BY238" s="561">
        <f t="shared" si="218"/>
        <v>0</v>
      </c>
      <c r="BZ238" s="561">
        <f t="shared" si="218"/>
        <v>0</v>
      </c>
      <c r="CA238" s="561">
        <f t="shared" si="218"/>
        <v>0</v>
      </c>
      <c r="CB238" s="561">
        <f t="shared" si="218"/>
        <v>0</v>
      </c>
      <c r="CC238" s="561">
        <f t="shared" si="218"/>
        <v>0</v>
      </c>
      <c r="CD238" s="561">
        <f t="shared" si="218"/>
        <v>0</v>
      </c>
      <c r="CE238" s="561">
        <f t="shared" si="218"/>
        <v>0</v>
      </c>
      <c r="CF238" s="561">
        <f t="shared" si="218"/>
        <v>0</v>
      </c>
      <c r="CG238" s="561">
        <f t="shared" si="218"/>
        <v>0</v>
      </c>
      <c r="CH238" s="561">
        <f t="shared" si="218"/>
        <v>0</v>
      </c>
      <c r="CI238" s="561">
        <f t="shared" si="218"/>
        <v>0</v>
      </c>
      <c r="CJ238" s="561">
        <f t="shared" si="218"/>
        <v>0</v>
      </c>
      <c r="CK238" s="561">
        <f t="shared" si="218"/>
        <v>0</v>
      </c>
      <c r="CL238" s="561">
        <f t="shared" si="218"/>
        <v>0</v>
      </c>
      <c r="CM238" s="561">
        <f t="shared" si="218"/>
        <v>0</v>
      </c>
      <c r="CN238" s="561">
        <f t="shared" si="218"/>
        <v>0</v>
      </c>
      <c r="CO238" s="561">
        <f t="shared" si="218"/>
        <v>0</v>
      </c>
      <c r="CP238" s="561">
        <f t="shared" si="218"/>
        <v>0</v>
      </c>
      <c r="CQ238" s="561">
        <f t="shared" si="218"/>
        <v>0</v>
      </c>
      <c r="CR238" s="561">
        <f t="shared" si="218"/>
        <v>0</v>
      </c>
      <c r="CS238" s="561">
        <f t="shared" si="218"/>
        <v>0</v>
      </c>
      <c r="CT238" s="561">
        <f t="shared" si="218"/>
        <v>0</v>
      </c>
      <c r="CU238" s="561">
        <f t="shared" si="218"/>
        <v>0</v>
      </c>
      <c r="CV238" s="561">
        <f t="shared" si="218"/>
        <v>0</v>
      </c>
      <c r="CW238" s="561">
        <f t="shared" si="218"/>
        <v>0</v>
      </c>
      <c r="CX238" s="561">
        <f t="shared" si="218"/>
        <v>0</v>
      </c>
      <c r="CY238" s="561">
        <f t="shared" si="218"/>
        <v>0</v>
      </c>
      <c r="CZ238" s="561">
        <f t="shared" si="218"/>
        <v>0</v>
      </c>
      <c r="DA238" s="561">
        <f t="shared" si="218"/>
        <v>0</v>
      </c>
      <c r="DC238" s="562">
        <f t="shared" si="179"/>
        <v>0</v>
      </c>
      <c r="DD238" s="562">
        <f t="shared" si="206"/>
        <v>0</v>
      </c>
      <c r="DE238" s="562">
        <f t="shared" si="207"/>
        <v>0</v>
      </c>
      <c r="DF238" s="562">
        <f t="shared" si="208"/>
        <v>0</v>
      </c>
      <c r="DG238" s="562">
        <f t="shared" si="209"/>
        <v>0</v>
      </c>
      <c r="DH238" s="562">
        <f t="shared" si="210"/>
        <v>0</v>
      </c>
      <c r="DI238" s="562">
        <f t="shared" si="211"/>
        <v>0</v>
      </c>
      <c r="DJ238" s="562">
        <f t="shared" si="212"/>
        <v>0</v>
      </c>
      <c r="DK238" s="562">
        <f t="shared" si="213"/>
        <v>0</v>
      </c>
      <c r="DL238" s="562">
        <f t="shared" si="214"/>
        <v>0</v>
      </c>
      <c r="DM238" s="562">
        <f t="shared" si="215"/>
        <v>0</v>
      </c>
      <c r="DN238" s="562">
        <f t="shared" si="181"/>
        <v>0</v>
      </c>
      <c r="DO238" s="562">
        <f t="shared" si="182"/>
        <v>0</v>
      </c>
      <c r="DP238" s="562">
        <f t="shared" si="183"/>
        <v>0</v>
      </c>
      <c r="DQ238" s="562">
        <f t="shared" si="184"/>
        <v>0</v>
      </c>
      <c r="DR238" s="562">
        <f t="shared" si="185"/>
        <v>0</v>
      </c>
      <c r="DS238" s="562">
        <f t="shared" si="186"/>
        <v>0</v>
      </c>
      <c r="DT238" s="562">
        <f t="shared" si="187"/>
        <v>0</v>
      </c>
      <c r="DU238" s="562">
        <f t="shared" si="188"/>
        <v>0</v>
      </c>
      <c r="DV238" s="562">
        <f t="shared" si="189"/>
        <v>0</v>
      </c>
      <c r="DW238" s="562">
        <f t="shared" si="190"/>
        <v>0</v>
      </c>
      <c r="DX238" s="562">
        <f t="shared" si="191"/>
        <v>0</v>
      </c>
      <c r="DY238" s="562">
        <f t="shared" si="192"/>
        <v>0</v>
      </c>
      <c r="DZ238" s="562">
        <f t="shared" si="193"/>
        <v>0</v>
      </c>
      <c r="EA238" s="562">
        <f t="shared" si="194"/>
        <v>0</v>
      </c>
      <c r="EB238" s="562">
        <f t="shared" si="195"/>
        <v>0</v>
      </c>
      <c r="EC238" s="562">
        <f t="shared" si="196"/>
        <v>0</v>
      </c>
      <c r="ED238" s="562">
        <f t="shared" si="197"/>
        <v>0</v>
      </c>
      <c r="EE238" s="562">
        <f t="shared" si="198"/>
        <v>0</v>
      </c>
      <c r="EF238" s="562">
        <f t="shared" si="199"/>
        <v>0</v>
      </c>
      <c r="EG238" s="562">
        <f t="shared" si="200"/>
        <v>0</v>
      </c>
      <c r="EH238" s="562">
        <f t="shared" si="201"/>
        <v>0</v>
      </c>
      <c r="EI238" s="562">
        <f t="shared" si="202"/>
        <v>0</v>
      </c>
      <c r="EJ238" s="562">
        <f t="shared" si="203"/>
        <v>0</v>
      </c>
      <c r="EK238" s="562">
        <f t="shared" si="204"/>
        <v>0</v>
      </c>
      <c r="EL238" s="562">
        <f t="shared" si="205"/>
        <v>0</v>
      </c>
    </row>
    <row r="239" spans="2:142" ht="9.9499999999999993" customHeight="1">
      <c r="B239" s="750">
        <f>'O3'!B239</f>
        <v>0</v>
      </c>
      <c r="C239" s="751"/>
      <c r="D239" s="751"/>
      <c r="E239" s="751"/>
      <c r="F239" s="751"/>
      <c r="G239" s="872">
        <f>'O3'!G239</f>
        <v>0</v>
      </c>
      <c r="H239" s="872"/>
      <c r="I239" s="872"/>
      <c r="J239" s="872"/>
      <c r="K239" s="872"/>
      <c r="L239" s="872"/>
      <c r="M239" s="872"/>
      <c r="N239" s="872"/>
      <c r="O239" s="872"/>
      <c r="P239" s="872"/>
      <c r="Q239" s="872"/>
      <c r="R239" s="872"/>
      <c r="S239" s="872"/>
      <c r="T239" s="872"/>
      <c r="U239" s="872"/>
      <c r="V239" s="872"/>
      <c r="W239" s="872"/>
      <c r="X239" s="872"/>
      <c r="Y239" s="872"/>
      <c r="Z239" s="872"/>
      <c r="AA239" s="872"/>
      <c r="AB239" s="872"/>
      <c r="AC239" s="755">
        <f>'O3'!AC239</f>
        <v>0</v>
      </c>
      <c r="AD239" s="755"/>
      <c r="AE239" s="755"/>
      <c r="AF239" s="755"/>
      <c r="AG239" s="755"/>
      <c r="AH239" s="895">
        <f>'O3'!AZ239</f>
        <v>0</v>
      </c>
      <c r="AI239" s="895"/>
      <c r="AJ239" s="895"/>
      <c r="AK239" s="895"/>
      <c r="AL239" s="895"/>
      <c r="AM239" s="895"/>
      <c r="AN239" s="782">
        <f t="shared" si="169"/>
        <v>0</v>
      </c>
      <c r="AO239" s="782"/>
      <c r="AP239" s="782"/>
      <c r="AQ239" s="782"/>
      <c r="AR239" s="782"/>
      <c r="AS239" s="782"/>
      <c r="AT239" s="782">
        <f t="shared" si="170"/>
        <v>0</v>
      </c>
      <c r="AU239" s="782"/>
      <c r="AV239" s="782"/>
      <c r="AW239" s="782"/>
      <c r="AX239" s="782"/>
      <c r="AY239" s="881"/>
      <c r="AZ239" s="13"/>
      <c r="BA239" s="492">
        <f t="shared" si="175"/>
        <v>0</v>
      </c>
      <c r="BB239" s="492">
        <f t="shared" si="176"/>
        <v>2</v>
      </c>
      <c r="BC239" s="492" t="str">
        <f t="shared" si="171"/>
        <v/>
      </c>
      <c r="BD239" s="492" t="str">
        <f t="shared" si="172"/>
        <v xml:space="preserve"> </v>
      </c>
      <c r="BE239" s="484"/>
      <c r="BF239" s="492">
        <f>ROUND(AN239*'O3'!BE239,2)</f>
        <v>0</v>
      </c>
      <c r="BG239" s="492">
        <f>ROUND(AT239*'O3'!BE239,2)</f>
        <v>0</v>
      </c>
      <c r="BH239" s="484">
        <f t="shared" si="173"/>
        <v>0</v>
      </c>
      <c r="BI239" s="484">
        <f>BM239-IF('O3'!BS239&lt;&gt;0,IF('O3'!BS239="C",BA239,0),ROUND(BA239*$BM$11,2))</f>
        <v>0</v>
      </c>
      <c r="BJ239" s="484">
        <f>BN239-IF('O3'!BS239="CF",BA239,0)</f>
        <v>0</v>
      </c>
      <c r="BK239" s="484">
        <f>BO239-IF('O3'!BS239="F",BA239,0)</f>
        <v>0</v>
      </c>
      <c r="BL239" s="484">
        <f t="shared" si="177"/>
        <v>0</v>
      </c>
      <c r="BM239" s="484">
        <f>IF('O3'!BS239&lt;&gt;0,IF('O3'!BS239="C",BG239,0),ROUND(BG239*$BM$11,2))</f>
        <v>0</v>
      </c>
      <c r="BN239" s="484">
        <f>IF('O3'!BS239="CF",BG239,0)</f>
        <v>0</v>
      </c>
      <c r="BO239" s="484">
        <f>IF('O3'!BS239="F",BG239,0)</f>
        <v>0</v>
      </c>
      <c r="BP239" s="571">
        <v>228</v>
      </c>
      <c r="BQ239" s="573"/>
      <c r="BR239" s="560">
        <v>0</v>
      </c>
      <c r="BS239" s="561">
        <f t="shared" si="174"/>
        <v>0</v>
      </c>
      <c r="BT239" s="561">
        <f t="shared" si="218"/>
        <v>0</v>
      </c>
      <c r="BU239" s="561">
        <f t="shared" si="218"/>
        <v>0</v>
      </c>
      <c r="BV239" s="561">
        <f t="shared" si="218"/>
        <v>0</v>
      </c>
      <c r="BW239" s="561">
        <f t="shared" si="218"/>
        <v>0</v>
      </c>
      <c r="BX239" s="561">
        <f t="shared" si="218"/>
        <v>0</v>
      </c>
      <c r="BY239" s="561">
        <f t="shared" si="218"/>
        <v>0</v>
      </c>
      <c r="BZ239" s="561">
        <f t="shared" si="218"/>
        <v>0</v>
      </c>
      <c r="CA239" s="561">
        <f t="shared" si="218"/>
        <v>0</v>
      </c>
      <c r="CB239" s="561">
        <f t="shared" si="218"/>
        <v>0</v>
      </c>
      <c r="CC239" s="561">
        <f t="shared" si="218"/>
        <v>0</v>
      </c>
      <c r="CD239" s="561">
        <f t="shared" si="218"/>
        <v>0</v>
      </c>
      <c r="CE239" s="561">
        <f t="shared" si="218"/>
        <v>0</v>
      </c>
      <c r="CF239" s="561">
        <f t="shared" si="218"/>
        <v>0</v>
      </c>
      <c r="CG239" s="561">
        <f t="shared" si="218"/>
        <v>0</v>
      </c>
      <c r="CH239" s="561">
        <f t="shared" si="218"/>
        <v>0</v>
      </c>
      <c r="CI239" s="561">
        <f t="shared" si="218"/>
        <v>0</v>
      </c>
      <c r="CJ239" s="561">
        <f t="shared" si="218"/>
        <v>0</v>
      </c>
      <c r="CK239" s="561">
        <f t="shared" si="218"/>
        <v>0</v>
      </c>
      <c r="CL239" s="561">
        <f t="shared" si="218"/>
        <v>0</v>
      </c>
      <c r="CM239" s="561">
        <f t="shared" si="218"/>
        <v>0</v>
      </c>
      <c r="CN239" s="561">
        <f t="shared" si="218"/>
        <v>0</v>
      </c>
      <c r="CO239" s="561">
        <f t="shared" si="218"/>
        <v>0</v>
      </c>
      <c r="CP239" s="561">
        <f t="shared" si="218"/>
        <v>0</v>
      </c>
      <c r="CQ239" s="561">
        <f t="shared" si="218"/>
        <v>0</v>
      </c>
      <c r="CR239" s="561">
        <f t="shared" si="218"/>
        <v>0</v>
      </c>
      <c r="CS239" s="561">
        <f t="shared" si="218"/>
        <v>0</v>
      </c>
      <c r="CT239" s="561">
        <f t="shared" si="218"/>
        <v>0</v>
      </c>
      <c r="CU239" s="561">
        <f t="shared" si="218"/>
        <v>0</v>
      </c>
      <c r="CV239" s="561">
        <f t="shared" si="218"/>
        <v>0</v>
      </c>
      <c r="CW239" s="561">
        <f t="shared" si="218"/>
        <v>0</v>
      </c>
      <c r="CX239" s="561">
        <f t="shared" si="218"/>
        <v>0</v>
      </c>
      <c r="CY239" s="561">
        <f t="shared" si="218"/>
        <v>0</v>
      </c>
      <c r="CZ239" s="561">
        <f t="shared" si="218"/>
        <v>0</v>
      </c>
      <c r="DA239" s="561">
        <f t="shared" si="218"/>
        <v>0</v>
      </c>
      <c r="DC239" s="562">
        <f t="shared" si="179"/>
        <v>0</v>
      </c>
      <c r="DD239" s="562">
        <f t="shared" si="206"/>
        <v>0</v>
      </c>
      <c r="DE239" s="562">
        <f t="shared" si="207"/>
        <v>0</v>
      </c>
      <c r="DF239" s="562">
        <f t="shared" si="208"/>
        <v>0</v>
      </c>
      <c r="DG239" s="562">
        <f t="shared" si="209"/>
        <v>0</v>
      </c>
      <c r="DH239" s="562">
        <f t="shared" si="210"/>
        <v>0</v>
      </c>
      <c r="DI239" s="562">
        <f t="shared" si="211"/>
        <v>0</v>
      </c>
      <c r="DJ239" s="562">
        <f t="shared" si="212"/>
        <v>0</v>
      </c>
      <c r="DK239" s="562">
        <f t="shared" si="213"/>
        <v>0</v>
      </c>
      <c r="DL239" s="562">
        <f t="shared" si="214"/>
        <v>0</v>
      </c>
      <c r="DM239" s="562">
        <f t="shared" si="215"/>
        <v>0</v>
      </c>
      <c r="DN239" s="562">
        <f t="shared" si="181"/>
        <v>0</v>
      </c>
      <c r="DO239" s="562">
        <f t="shared" si="182"/>
        <v>0</v>
      </c>
      <c r="DP239" s="562">
        <f t="shared" si="183"/>
        <v>0</v>
      </c>
      <c r="DQ239" s="562">
        <f t="shared" si="184"/>
        <v>0</v>
      </c>
      <c r="DR239" s="562">
        <f t="shared" si="185"/>
        <v>0</v>
      </c>
      <c r="DS239" s="562">
        <f t="shared" si="186"/>
        <v>0</v>
      </c>
      <c r="DT239" s="562">
        <f t="shared" si="187"/>
        <v>0</v>
      </c>
      <c r="DU239" s="562">
        <f t="shared" si="188"/>
        <v>0</v>
      </c>
      <c r="DV239" s="562">
        <f t="shared" si="189"/>
        <v>0</v>
      </c>
      <c r="DW239" s="562">
        <f t="shared" si="190"/>
        <v>0</v>
      </c>
      <c r="DX239" s="562">
        <f t="shared" si="191"/>
        <v>0</v>
      </c>
      <c r="DY239" s="562">
        <f t="shared" si="192"/>
        <v>0</v>
      </c>
      <c r="DZ239" s="562">
        <f t="shared" si="193"/>
        <v>0</v>
      </c>
      <c r="EA239" s="562">
        <f t="shared" si="194"/>
        <v>0</v>
      </c>
      <c r="EB239" s="562">
        <f t="shared" si="195"/>
        <v>0</v>
      </c>
      <c r="EC239" s="562">
        <f t="shared" si="196"/>
        <v>0</v>
      </c>
      <c r="ED239" s="562">
        <f t="shared" si="197"/>
        <v>0</v>
      </c>
      <c r="EE239" s="562">
        <f t="shared" si="198"/>
        <v>0</v>
      </c>
      <c r="EF239" s="562">
        <f t="shared" si="199"/>
        <v>0</v>
      </c>
      <c r="EG239" s="562">
        <f t="shared" si="200"/>
        <v>0</v>
      </c>
      <c r="EH239" s="562">
        <f t="shared" si="201"/>
        <v>0</v>
      </c>
      <c r="EI239" s="562">
        <f t="shared" si="202"/>
        <v>0</v>
      </c>
      <c r="EJ239" s="562">
        <f t="shared" si="203"/>
        <v>0</v>
      </c>
      <c r="EK239" s="562">
        <f t="shared" si="204"/>
        <v>0</v>
      </c>
      <c r="EL239" s="562">
        <f t="shared" si="205"/>
        <v>0</v>
      </c>
    </row>
    <row r="240" spans="2:142" ht="9.9499999999999993" customHeight="1">
      <c r="B240" s="750">
        <f>'O3'!B240</f>
        <v>0</v>
      </c>
      <c r="C240" s="751"/>
      <c r="D240" s="751"/>
      <c r="E240" s="751"/>
      <c r="F240" s="751"/>
      <c r="G240" s="872">
        <f>'O3'!G240</f>
        <v>0</v>
      </c>
      <c r="H240" s="872"/>
      <c r="I240" s="872"/>
      <c r="J240" s="872"/>
      <c r="K240" s="872"/>
      <c r="L240" s="872"/>
      <c r="M240" s="872"/>
      <c r="N240" s="872"/>
      <c r="O240" s="872"/>
      <c r="P240" s="872"/>
      <c r="Q240" s="872"/>
      <c r="R240" s="872"/>
      <c r="S240" s="872"/>
      <c r="T240" s="872"/>
      <c r="U240" s="872"/>
      <c r="V240" s="872"/>
      <c r="W240" s="872"/>
      <c r="X240" s="872"/>
      <c r="Y240" s="872"/>
      <c r="Z240" s="872"/>
      <c r="AA240" s="872"/>
      <c r="AB240" s="872"/>
      <c r="AC240" s="755">
        <f>'O3'!AC240</f>
        <v>0</v>
      </c>
      <c r="AD240" s="755"/>
      <c r="AE240" s="755"/>
      <c r="AF240" s="755"/>
      <c r="AG240" s="755"/>
      <c r="AH240" s="895">
        <f>'O3'!AZ240</f>
        <v>0</v>
      </c>
      <c r="AI240" s="895"/>
      <c r="AJ240" s="895"/>
      <c r="AK240" s="895"/>
      <c r="AL240" s="895"/>
      <c r="AM240" s="895"/>
      <c r="AN240" s="782">
        <f t="shared" si="169"/>
        <v>0</v>
      </c>
      <c r="AO240" s="782"/>
      <c r="AP240" s="782"/>
      <c r="AQ240" s="782"/>
      <c r="AR240" s="782"/>
      <c r="AS240" s="782"/>
      <c r="AT240" s="782">
        <f t="shared" si="170"/>
        <v>0</v>
      </c>
      <c r="AU240" s="782"/>
      <c r="AV240" s="782"/>
      <c r="AW240" s="782"/>
      <c r="AX240" s="782"/>
      <c r="AY240" s="881"/>
      <c r="AZ240" s="13"/>
      <c r="BA240" s="492">
        <f t="shared" si="175"/>
        <v>0</v>
      </c>
      <c r="BB240" s="492">
        <f t="shared" si="176"/>
        <v>2</v>
      </c>
      <c r="BC240" s="492" t="str">
        <f t="shared" si="171"/>
        <v/>
      </c>
      <c r="BD240" s="492" t="str">
        <f t="shared" si="172"/>
        <v xml:space="preserve"> </v>
      </c>
      <c r="BE240" s="484"/>
      <c r="BF240" s="492">
        <f>ROUND(AN240*'O3'!BE240,2)</f>
        <v>0</v>
      </c>
      <c r="BG240" s="492">
        <f>ROUND(AT240*'O3'!BE240,2)</f>
        <v>0</v>
      </c>
      <c r="BH240" s="484">
        <f t="shared" si="173"/>
        <v>0</v>
      </c>
      <c r="BI240" s="484">
        <f>BM240-IF('O3'!BS240&lt;&gt;0,IF('O3'!BS240="C",BA240,0),ROUND(BA240*$BM$11,2))</f>
        <v>0</v>
      </c>
      <c r="BJ240" s="484">
        <f>BN240-IF('O3'!BS240="CF",BA240,0)</f>
        <v>0</v>
      </c>
      <c r="BK240" s="484">
        <f>BO240-IF('O3'!BS240="F",BA240,0)</f>
        <v>0</v>
      </c>
      <c r="BL240" s="484">
        <f t="shared" si="177"/>
        <v>0</v>
      </c>
      <c r="BM240" s="484">
        <f>IF('O3'!BS240&lt;&gt;0,IF('O3'!BS240="C",BG240,0),ROUND(BG240*$BM$11,2))</f>
        <v>0</v>
      </c>
      <c r="BN240" s="484">
        <f>IF('O3'!BS240="CF",BG240,0)</f>
        <v>0</v>
      </c>
      <c r="BO240" s="484">
        <f>IF('O3'!BS240="F",BG240,0)</f>
        <v>0</v>
      </c>
      <c r="BP240" s="572">
        <v>229</v>
      </c>
      <c r="BQ240" s="573"/>
      <c r="BR240" s="560">
        <v>0</v>
      </c>
      <c r="BS240" s="561">
        <f t="shared" si="174"/>
        <v>0</v>
      </c>
      <c r="BT240" s="561">
        <f t="shared" si="218"/>
        <v>0</v>
      </c>
      <c r="BU240" s="561">
        <f t="shared" si="218"/>
        <v>0</v>
      </c>
      <c r="BV240" s="561">
        <f t="shared" si="218"/>
        <v>0</v>
      </c>
      <c r="BW240" s="561">
        <f t="shared" si="218"/>
        <v>0</v>
      </c>
      <c r="BX240" s="561">
        <f t="shared" si="218"/>
        <v>0</v>
      </c>
      <c r="BY240" s="561">
        <f t="shared" si="218"/>
        <v>0</v>
      </c>
      <c r="BZ240" s="561">
        <f t="shared" si="218"/>
        <v>0</v>
      </c>
      <c r="CA240" s="561">
        <f t="shared" si="218"/>
        <v>0</v>
      </c>
      <c r="CB240" s="561">
        <f t="shared" si="218"/>
        <v>0</v>
      </c>
      <c r="CC240" s="561">
        <f t="shared" si="218"/>
        <v>0</v>
      </c>
      <c r="CD240" s="561">
        <f t="shared" si="218"/>
        <v>0</v>
      </c>
      <c r="CE240" s="561">
        <f t="shared" si="218"/>
        <v>0</v>
      </c>
      <c r="CF240" s="561">
        <f t="shared" si="218"/>
        <v>0</v>
      </c>
      <c r="CG240" s="561">
        <f t="shared" si="218"/>
        <v>0</v>
      </c>
      <c r="CH240" s="561">
        <f t="shared" si="218"/>
        <v>0</v>
      </c>
      <c r="CI240" s="561">
        <f t="shared" si="218"/>
        <v>0</v>
      </c>
      <c r="CJ240" s="561">
        <f t="shared" si="218"/>
        <v>0</v>
      </c>
      <c r="CK240" s="561">
        <f t="shared" si="218"/>
        <v>0</v>
      </c>
      <c r="CL240" s="561">
        <f t="shared" si="218"/>
        <v>0</v>
      </c>
      <c r="CM240" s="561">
        <f t="shared" si="218"/>
        <v>0</v>
      </c>
      <c r="CN240" s="561">
        <f t="shared" si="218"/>
        <v>0</v>
      </c>
      <c r="CO240" s="561">
        <f t="shared" si="218"/>
        <v>0</v>
      </c>
      <c r="CP240" s="561">
        <f t="shared" si="218"/>
        <v>0</v>
      </c>
      <c r="CQ240" s="561">
        <f t="shared" si="218"/>
        <v>0</v>
      </c>
      <c r="CR240" s="561">
        <f t="shared" si="218"/>
        <v>0</v>
      </c>
      <c r="CS240" s="561">
        <f t="shared" si="218"/>
        <v>0</v>
      </c>
      <c r="CT240" s="561">
        <f t="shared" si="218"/>
        <v>0</v>
      </c>
      <c r="CU240" s="561">
        <f t="shared" si="218"/>
        <v>0</v>
      </c>
      <c r="CV240" s="561">
        <f t="shared" si="218"/>
        <v>0</v>
      </c>
      <c r="CW240" s="561">
        <f t="shared" si="218"/>
        <v>0</v>
      </c>
      <c r="CX240" s="561">
        <f t="shared" si="218"/>
        <v>0</v>
      </c>
      <c r="CY240" s="561">
        <f t="shared" si="218"/>
        <v>0</v>
      </c>
      <c r="CZ240" s="561">
        <f t="shared" si="218"/>
        <v>0</v>
      </c>
      <c r="DA240" s="561">
        <f t="shared" si="218"/>
        <v>0</v>
      </c>
      <c r="DC240" s="562">
        <f t="shared" si="179"/>
        <v>0</v>
      </c>
      <c r="DD240" s="562">
        <f t="shared" si="206"/>
        <v>0</v>
      </c>
      <c r="DE240" s="562">
        <f t="shared" si="207"/>
        <v>0</v>
      </c>
      <c r="DF240" s="562">
        <f t="shared" si="208"/>
        <v>0</v>
      </c>
      <c r="DG240" s="562">
        <f t="shared" si="209"/>
        <v>0</v>
      </c>
      <c r="DH240" s="562">
        <f t="shared" si="210"/>
        <v>0</v>
      </c>
      <c r="DI240" s="562">
        <f t="shared" si="211"/>
        <v>0</v>
      </c>
      <c r="DJ240" s="562">
        <f t="shared" si="212"/>
        <v>0</v>
      </c>
      <c r="DK240" s="562">
        <f t="shared" si="213"/>
        <v>0</v>
      </c>
      <c r="DL240" s="562">
        <f t="shared" si="214"/>
        <v>0</v>
      </c>
      <c r="DM240" s="562">
        <f t="shared" si="215"/>
        <v>0</v>
      </c>
      <c r="DN240" s="562">
        <f t="shared" si="181"/>
        <v>0</v>
      </c>
      <c r="DO240" s="562">
        <f t="shared" si="182"/>
        <v>0</v>
      </c>
      <c r="DP240" s="562">
        <f t="shared" si="183"/>
        <v>0</v>
      </c>
      <c r="DQ240" s="562">
        <f t="shared" si="184"/>
        <v>0</v>
      </c>
      <c r="DR240" s="562">
        <f t="shared" si="185"/>
        <v>0</v>
      </c>
      <c r="DS240" s="562">
        <f t="shared" si="186"/>
        <v>0</v>
      </c>
      <c r="DT240" s="562">
        <f t="shared" si="187"/>
        <v>0</v>
      </c>
      <c r="DU240" s="562">
        <f t="shared" si="188"/>
        <v>0</v>
      </c>
      <c r="DV240" s="562">
        <f t="shared" si="189"/>
        <v>0</v>
      </c>
      <c r="DW240" s="562">
        <f t="shared" si="190"/>
        <v>0</v>
      </c>
      <c r="DX240" s="562">
        <f t="shared" si="191"/>
        <v>0</v>
      </c>
      <c r="DY240" s="562">
        <f t="shared" si="192"/>
        <v>0</v>
      </c>
      <c r="DZ240" s="562">
        <f t="shared" si="193"/>
        <v>0</v>
      </c>
      <c r="EA240" s="562">
        <f t="shared" si="194"/>
        <v>0</v>
      </c>
      <c r="EB240" s="562">
        <f t="shared" si="195"/>
        <v>0</v>
      </c>
      <c r="EC240" s="562">
        <f t="shared" si="196"/>
        <v>0</v>
      </c>
      <c r="ED240" s="562">
        <f t="shared" si="197"/>
        <v>0</v>
      </c>
      <c r="EE240" s="562">
        <f t="shared" si="198"/>
        <v>0</v>
      </c>
      <c r="EF240" s="562">
        <f t="shared" si="199"/>
        <v>0</v>
      </c>
      <c r="EG240" s="562">
        <f t="shared" si="200"/>
        <v>0</v>
      </c>
      <c r="EH240" s="562">
        <f t="shared" si="201"/>
        <v>0</v>
      </c>
      <c r="EI240" s="562">
        <f t="shared" si="202"/>
        <v>0</v>
      </c>
      <c r="EJ240" s="562">
        <f t="shared" si="203"/>
        <v>0</v>
      </c>
      <c r="EK240" s="562">
        <f t="shared" si="204"/>
        <v>0</v>
      </c>
      <c r="EL240" s="562">
        <f t="shared" si="205"/>
        <v>0</v>
      </c>
    </row>
    <row r="241" spans="2:142" ht="9.9499999999999993" customHeight="1">
      <c r="B241" s="750">
        <f>'O3'!B241</f>
        <v>0</v>
      </c>
      <c r="C241" s="751"/>
      <c r="D241" s="751"/>
      <c r="E241" s="751"/>
      <c r="F241" s="751"/>
      <c r="G241" s="872">
        <f>'O3'!G241</f>
        <v>0</v>
      </c>
      <c r="H241" s="872"/>
      <c r="I241" s="872"/>
      <c r="J241" s="872"/>
      <c r="K241" s="872"/>
      <c r="L241" s="872"/>
      <c r="M241" s="872"/>
      <c r="N241" s="872"/>
      <c r="O241" s="872"/>
      <c r="P241" s="872"/>
      <c r="Q241" s="872"/>
      <c r="R241" s="872"/>
      <c r="S241" s="872"/>
      <c r="T241" s="872"/>
      <c r="U241" s="872"/>
      <c r="V241" s="872"/>
      <c r="W241" s="872"/>
      <c r="X241" s="872"/>
      <c r="Y241" s="872"/>
      <c r="Z241" s="872"/>
      <c r="AA241" s="872"/>
      <c r="AB241" s="872"/>
      <c r="AC241" s="755">
        <f>'O3'!AC241</f>
        <v>0</v>
      </c>
      <c r="AD241" s="755"/>
      <c r="AE241" s="755"/>
      <c r="AF241" s="755"/>
      <c r="AG241" s="755"/>
      <c r="AH241" s="895">
        <f>'O3'!AZ241</f>
        <v>0</v>
      </c>
      <c r="AI241" s="895"/>
      <c r="AJ241" s="895"/>
      <c r="AK241" s="895"/>
      <c r="AL241" s="895"/>
      <c r="AM241" s="895"/>
      <c r="AN241" s="782">
        <f t="shared" si="169"/>
        <v>0</v>
      </c>
      <c r="AO241" s="782"/>
      <c r="AP241" s="782"/>
      <c r="AQ241" s="782"/>
      <c r="AR241" s="782"/>
      <c r="AS241" s="782"/>
      <c r="AT241" s="782">
        <f t="shared" si="170"/>
        <v>0</v>
      </c>
      <c r="AU241" s="782"/>
      <c r="AV241" s="782"/>
      <c r="AW241" s="782"/>
      <c r="AX241" s="782"/>
      <c r="AY241" s="881"/>
      <c r="AZ241" s="13"/>
      <c r="BA241" s="492">
        <f t="shared" si="175"/>
        <v>0</v>
      </c>
      <c r="BB241" s="492">
        <f t="shared" si="176"/>
        <v>2</v>
      </c>
      <c r="BC241" s="492" t="str">
        <f t="shared" si="171"/>
        <v/>
      </c>
      <c r="BD241" s="492" t="str">
        <f t="shared" si="172"/>
        <v xml:space="preserve"> </v>
      </c>
      <c r="BE241" s="484"/>
      <c r="BF241" s="492">
        <f>ROUND(AN241*'O3'!BE241,2)</f>
        <v>0</v>
      </c>
      <c r="BG241" s="492">
        <f>ROUND(AT241*'O3'!BE241,2)</f>
        <v>0</v>
      </c>
      <c r="BH241" s="484">
        <f t="shared" si="173"/>
        <v>0</v>
      </c>
      <c r="BI241" s="484">
        <f>BM241-IF('O3'!BS241&lt;&gt;0,IF('O3'!BS241="C",BA241,0),ROUND(BA241*$BM$11,2))</f>
        <v>0</v>
      </c>
      <c r="BJ241" s="484">
        <f>BN241-IF('O3'!BS241="CF",BA241,0)</f>
        <v>0</v>
      </c>
      <c r="BK241" s="484">
        <f>BO241-IF('O3'!BS241="F",BA241,0)</f>
        <v>0</v>
      </c>
      <c r="BL241" s="484">
        <f t="shared" si="177"/>
        <v>0</v>
      </c>
      <c r="BM241" s="484">
        <f>IF('O3'!BS241&lt;&gt;0,IF('O3'!BS241="C",BG241,0),ROUND(BG241*$BM$11,2))</f>
        <v>0</v>
      </c>
      <c r="BN241" s="484">
        <f>IF('O3'!BS241="CF",BG241,0)</f>
        <v>0</v>
      </c>
      <c r="BO241" s="484">
        <f>IF('O3'!BS241="F",BG241,0)</f>
        <v>0</v>
      </c>
      <c r="BP241" s="571">
        <v>230</v>
      </c>
      <c r="BQ241" s="573"/>
      <c r="BR241" s="560">
        <v>0</v>
      </c>
      <c r="BS241" s="561">
        <f t="shared" si="174"/>
        <v>0</v>
      </c>
      <c r="BT241" s="561">
        <f t="shared" si="218"/>
        <v>0</v>
      </c>
      <c r="BU241" s="561">
        <f t="shared" si="218"/>
        <v>0</v>
      </c>
      <c r="BV241" s="561">
        <f t="shared" si="218"/>
        <v>0</v>
      </c>
      <c r="BW241" s="561">
        <f t="shared" si="218"/>
        <v>0</v>
      </c>
      <c r="BX241" s="561">
        <f t="shared" si="218"/>
        <v>0</v>
      </c>
      <c r="BY241" s="561">
        <f t="shared" si="218"/>
        <v>0</v>
      </c>
      <c r="BZ241" s="561">
        <f t="shared" si="218"/>
        <v>0</v>
      </c>
      <c r="CA241" s="561">
        <f t="shared" si="218"/>
        <v>0</v>
      </c>
      <c r="CB241" s="561">
        <f t="shared" si="218"/>
        <v>0</v>
      </c>
      <c r="CC241" s="561">
        <f t="shared" si="218"/>
        <v>0</v>
      </c>
      <c r="CD241" s="561">
        <f t="shared" si="218"/>
        <v>0</v>
      </c>
      <c r="CE241" s="561">
        <f t="shared" si="218"/>
        <v>0</v>
      </c>
      <c r="CF241" s="561">
        <f t="shared" si="218"/>
        <v>0</v>
      </c>
      <c r="CG241" s="561">
        <f t="shared" si="218"/>
        <v>0</v>
      </c>
      <c r="CH241" s="561">
        <f t="shared" si="218"/>
        <v>0</v>
      </c>
      <c r="CI241" s="561">
        <f t="shared" si="218"/>
        <v>0</v>
      </c>
      <c r="CJ241" s="561">
        <f t="shared" si="218"/>
        <v>0</v>
      </c>
      <c r="CK241" s="561">
        <f t="shared" si="218"/>
        <v>0</v>
      </c>
      <c r="CL241" s="561">
        <f t="shared" si="218"/>
        <v>0</v>
      </c>
      <c r="CM241" s="561">
        <f t="shared" si="218"/>
        <v>0</v>
      </c>
      <c r="CN241" s="561">
        <f t="shared" si="218"/>
        <v>0</v>
      </c>
      <c r="CO241" s="561">
        <f t="shared" si="218"/>
        <v>0</v>
      </c>
      <c r="CP241" s="561">
        <f t="shared" si="218"/>
        <v>0</v>
      </c>
      <c r="CQ241" s="561">
        <f t="shared" si="218"/>
        <v>0</v>
      </c>
      <c r="CR241" s="561">
        <f t="shared" si="218"/>
        <v>0</v>
      </c>
      <c r="CS241" s="561">
        <f t="shared" si="218"/>
        <v>0</v>
      </c>
      <c r="CT241" s="561">
        <f t="shared" si="218"/>
        <v>0</v>
      </c>
      <c r="CU241" s="561">
        <f t="shared" si="218"/>
        <v>0</v>
      </c>
      <c r="CV241" s="561">
        <f t="shared" si="218"/>
        <v>0</v>
      </c>
      <c r="CW241" s="561">
        <f t="shared" si="218"/>
        <v>0</v>
      </c>
      <c r="CX241" s="561">
        <f t="shared" si="218"/>
        <v>0</v>
      </c>
      <c r="CY241" s="561">
        <f t="shared" si="218"/>
        <v>0</v>
      </c>
      <c r="CZ241" s="561">
        <f t="shared" si="218"/>
        <v>0</v>
      </c>
      <c r="DA241" s="561">
        <f t="shared" si="218"/>
        <v>0</v>
      </c>
      <c r="DC241" s="562">
        <f t="shared" si="179"/>
        <v>0</v>
      </c>
      <c r="DD241" s="562">
        <f t="shared" si="206"/>
        <v>0</v>
      </c>
      <c r="DE241" s="562">
        <f t="shared" si="207"/>
        <v>0</v>
      </c>
      <c r="DF241" s="562">
        <f t="shared" si="208"/>
        <v>0</v>
      </c>
      <c r="DG241" s="562">
        <f t="shared" si="209"/>
        <v>0</v>
      </c>
      <c r="DH241" s="562">
        <f t="shared" si="210"/>
        <v>0</v>
      </c>
      <c r="DI241" s="562">
        <f t="shared" si="211"/>
        <v>0</v>
      </c>
      <c r="DJ241" s="562">
        <f t="shared" si="212"/>
        <v>0</v>
      </c>
      <c r="DK241" s="562">
        <f t="shared" si="213"/>
        <v>0</v>
      </c>
      <c r="DL241" s="562">
        <f t="shared" si="214"/>
        <v>0</v>
      </c>
      <c r="DM241" s="562">
        <f t="shared" si="215"/>
        <v>0</v>
      </c>
      <c r="DN241" s="562">
        <f t="shared" si="181"/>
        <v>0</v>
      </c>
      <c r="DO241" s="562">
        <f t="shared" si="182"/>
        <v>0</v>
      </c>
      <c r="DP241" s="562">
        <f t="shared" si="183"/>
        <v>0</v>
      </c>
      <c r="DQ241" s="562">
        <f t="shared" si="184"/>
        <v>0</v>
      </c>
      <c r="DR241" s="562">
        <f t="shared" si="185"/>
        <v>0</v>
      </c>
      <c r="DS241" s="562">
        <f t="shared" si="186"/>
        <v>0</v>
      </c>
      <c r="DT241" s="562">
        <f t="shared" si="187"/>
        <v>0</v>
      </c>
      <c r="DU241" s="562">
        <f t="shared" si="188"/>
        <v>0</v>
      </c>
      <c r="DV241" s="562">
        <f t="shared" si="189"/>
        <v>0</v>
      </c>
      <c r="DW241" s="562">
        <f t="shared" si="190"/>
        <v>0</v>
      </c>
      <c r="DX241" s="562">
        <f t="shared" si="191"/>
        <v>0</v>
      </c>
      <c r="DY241" s="562">
        <f t="shared" si="192"/>
        <v>0</v>
      </c>
      <c r="DZ241" s="562">
        <f t="shared" si="193"/>
        <v>0</v>
      </c>
      <c r="EA241" s="562">
        <f t="shared" si="194"/>
        <v>0</v>
      </c>
      <c r="EB241" s="562">
        <f t="shared" si="195"/>
        <v>0</v>
      </c>
      <c r="EC241" s="562">
        <f t="shared" si="196"/>
        <v>0</v>
      </c>
      <c r="ED241" s="562">
        <f t="shared" si="197"/>
        <v>0</v>
      </c>
      <c r="EE241" s="562">
        <f t="shared" si="198"/>
        <v>0</v>
      </c>
      <c r="EF241" s="562">
        <f t="shared" si="199"/>
        <v>0</v>
      </c>
      <c r="EG241" s="562">
        <f t="shared" si="200"/>
        <v>0</v>
      </c>
      <c r="EH241" s="562">
        <f t="shared" si="201"/>
        <v>0</v>
      </c>
      <c r="EI241" s="562">
        <f t="shared" si="202"/>
        <v>0</v>
      </c>
      <c r="EJ241" s="562">
        <f t="shared" si="203"/>
        <v>0</v>
      </c>
      <c r="EK241" s="562">
        <f t="shared" si="204"/>
        <v>0</v>
      </c>
      <c r="EL241" s="562">
        <f t="shared" si="205"/>
        <v>0</v>
      </c>
    </row>
    <row r="242" spans="2:142" ht="9.9499999999999993" customHeight="1">
      <c r="B242" s="750">
        <f>'O3'!B242</f>
        <v>0</v>
      </c>
      <c r="C242" s="751"/>
      <c r="D242" s="751"/>
      <c r="E242" s="751"/>
      <c r="F242" s="751"/>
      <c r="G242" s="872">
        <f>'O3'!G242</f>
        <v>0</v>
      </c>
      <c r="H242" s="872"/>
      <c r="I242" s="872"/>
      <c r="J242" s="872"/>
      <c r="K242" s="872"/>
      <c r="L242" s="872"/>
      <c r="M242" s="872"/>
      <c r="N242" s="872"/>
      <c r="O242" s="872"/>
      <c r="P242" s="872"/>
      <c r="Q242" s="872"/>
      <c r="R242" s="872"/>
      <c r="S242" s="872"/>
      <c r="T242" s="872"/>
      <c r="U242" s="872"/>
      <c r="V242" s="872"/>
      <c r="W242" s="872"/>
      <c r="X242" s="872"/>
      <c r="Y242" s="872"/>
      <c r="Z242" s="872"/>
      <c r="AA242" s="872"/>
      <c r="AB242" s="872"/>
      <c r="AC242" s="755">
        <f>'O3'!AC242</f>
        <v>0</v>
      </c>
      <c r="AD242" s="755"/>
      <c r="AE242" s="755"/>
      <c r="AF242" s="755"/>
      <c r="AG242" s="755"/>
      <c r="AH242" s="895">
        <f>'O3'!AZ242</f>
        <v>0</v>
      </c>
      <c r="AI242" s="895"/>
      <c r="AJ242" s="895"/>
      <c r="AK242" s="895"/>
      <c r="AL242" s="895"/>
      <c r="AM242" s="895"/>
      <c r="AN242" s="782">
        <f t="shared" si="169"/>
        <v>0</v>
      </c>
      <c r="AO242" s="782"/>
      <c r="AP242" s="782"/>
      <c r="AQ242" s="782"/>
      <c r="AR242" s="782"/>
      <c r="AS242" s="782"/>
      <c r="AT242" s="782">
        <f t="shared" si="170"/>
        <v>0</v>
      </c>
      <c r="AU242" s="782"/>
      <c r="AV242" s="782"/>
      <c r="AW242" s="782"/>
      <c r="AX242" s="782"/>
      <c r="AY242" s="881"/>
      <c r="AZ242" s="13"/>
      <c r="BA242" s="492">
        <f t="shared" si="175"/>
        <v>0</v>
      </c>
      <c r="BB242" s="492">
        <f t="shared" si="176"/>
        <v>2</v>
      </c>
      <c r="BC242" s="492" t="str">
        <f t="shared" si="171"/>
        <v/>
      </c>
      <c r="BD242" s="492" t="str">
        <f t="shared" si="172"/>
        <v xml:space="preserve"> </v>
      </c>
      <c r="BE242" s="484"/>
      <c r="BF242" s="492">
        <f>ROUND(AN242*'O3'!BE242,2)</f>
        <v>0</v>
      </c>
      <c r="BG242" s="492">
        <f>ROUND(AT242*'O3'!BE242,2)</f>
        <v>0</v>
      </c>
      <c r="BH242" s="484">
        <f t="shared" si="173"/>
        <v>0</v>
      </c>
      <c r="BI242" s="484">
        <f>BM242-IF('O3'!BS242&lt;&gt;0,IF('O3'!BS242="C",BA242,0),ROUND(BA242*$BM$11,2))</f>
        <v>0</v>
      </c>
      <c r="BJ242" s="484">
        <f>BN242-IF('O3'!BS242="CF",BA242,0)</f>
        <v>0</v>
      </c>
      <c r="BK242" s="484">
        <f>BO242-IF('O3'!BS242="F",BA242,0)</f>
        <v>0</v>
      </c>
      <c r="BL242" s="484">
        <f t="shared" si="177"/>
        <v>0</v>
      </c>
      <c r="BM242" s="484">
        <f>IF('O3'!BS242&lt;&gt;0,IF('O3'!BS242="C",BG242,0),ROUND(BG242*$BM$11,2))</f>
        <v>0</v>
      </c>
      <c r="BN242" s="484">
        <f>IF('O3'!BS242="CF",BG242,0)</f>
        <v>0</v>
      </c>
      <c r="BO242" s="484">
        <f>IF('O3'!BS242="F",BG242,0)</f>
        <v>0</v>
      </c>
      <c r="BP242" s="572">
        <v>231</v>
      </c>
      <c r="BQ242" s="573"/>
      <c r="BR242" s="560">
        <v>0</v>
      </c>
      <c r="BS242" s="561">
        <f t="shared" si="174"/>
        <v>0</v>
      </c>
      <c r="BT242" s="561">
        <f t="shared" si="218"/>
        <v>0</v>
      </c>
      <c r="BU242" s="561">
        <f t="shared" si="218"/>
        <v>0</v>
      </c>
      <c r="BV242" s="561">
        <f t="shared" si="218"/>
        <v>0</v>
      </c>
      <c r="BW242" s="561">
        <f t="shared" si="218"/>
        <v>0</v>
      </c>
      <c r="BX242" s="561">
        <f t="shared" si="218"/>
        <v>0</v>
      </c>
      <c r="BY242" s="561">
        <f t="shared" si="218"/>
        <v>0</v>
      </c>
      <c r="BZ242" s="561">
        <f t="shared" si="218"/>
        <v>0</v>
      </c>
      <c r="CA242" s="561">
        <f t="shared" si="218"/>
        <v>0</v>
      </c>
      <c r="CB242" s="561">
        <f t="shared" si="218"/>
        <v>0</v>
      </c>
      <c r="CC242" s="561">
        <f t="shared" si="218"/>
        <v>0</v>
      </c>
      <c r="CD242" s="561">
        <f t="shared" si="218"/>
        <v>0</v>
      </c>
      <c r="CE242" s="561">
        <f t="shared" si="218"/>
        <v>0</v>
      </c>
      <c r="CF242" s="561">
        <f t="shared" si="218"/>
        <v>0</v>
      </c>
      <c r="CG242" s="561">
        <f t="shared" si="218"/>
        <v>0</v>
      </c>
      <c r="CH242" s="561">
        <f t="shared" si="218"/>
        <v>0</v>
      </c>
      <c r="CI242" s="561">
        <f t="shared" si="218"/>
        <v>0</v>
      </c>
      <c r="CJ242" s="561">
        <f t="shared" si="218"/>
        <v>0</v>
      </c>
      <c r="CK242" s="561">
        <f t="shared" si="218"/>
        <v>0</v>
      </c>
      <c r="CL242" s="561">
        <f t="shared" si="218"/>
        <v>0</v>
      </c>
      <c r="CM242" s="561">
        <f t="shared" si="218"/>
        <v>0</v>
      </c>
      <c r="CN242" s="561">
        <f t="shared" si="218"/>
        <v>0</v>
      </c>
      <c r="CO242" s="561">
        <f t="shared" si="218"/>
        <v>0</v>
      </c>
      <c r="CP242" s="561">
        <f t="shared" si="218"/>
        <v>0</v>
      </c>
      <c r="CQ242" s="561">
        <f t="shared" si="218"/>
        <v>0</v>
      </c>
      <c r="CR242" s="561">
        <f t="shared" si="218"/>
        <v>0</v>
      </c>
      <c r="CS242" s="561">
        <f t="shared" si="218"/>
        <v>0</v>
      </c>
      <c r="CT242" s="561">
        <f t="shared" si="218"/>
        <v>0</v>
      </c>
      <c r="CU242" s="561">
        <f t="shared" si="218"/>
        <v>0</v>
      </c>
      <c r="CV242" s="561">
        <f t="shared" si="218"/>
        <v>0</v>
      </c>
      <c r="CW242" s="561">
        <f t="shared" si="218"/>
        <v>0</v>
      </c>
      <c r="CX242" s="561">
        <f t="shared" si="218"/>
        <v>0</v>
      </c>
      <c r="CY242" s="561">
        <f t="shared" si="218"/>
        <v>0</v>
      </c>
      <c r="CZ242" s="561">
        <f t="shared" ref="BT242:DA250" si="219">CY242</f>
        <v>0</v>
      </c>
      <c r="DA242" s="561">
        <f t="shared" si="219"/>
        <v>0</v>
      </c>
      <c r="DC242" s="562">
        <f t="shared" si="179"/>
        <v>0</v>
      </c>
      <c r="DD242" s="562">
        <f t="shared" si="206"/>
        <v>0</v>
      </c>
      <c r="DE242" s="562">
        <f t="shared" si="207"/>
        <v>0</v>
      </c>
      <c r="DF242" s="562">
        <f t="shared" si="208"/>
        <v>0</v>
      </c>
      <c r="DG242" s="562">
        <f t="shared" si="209"/>
        <v>0</v>
      </c>
      <c r="DH242" s="562">
        <f t="shared" si="210"/>
        <v>0</v>
      </c>
      <c r="DI242" s="562">
        <f t="shared" si="211"/>
        <v>0</v>
      </c>
      <c r="DJ242" s="562">
        <f t="shared" si="212"/>
        <v>0</v>
      </c>
      <c r="DK242" s="562">
        <f t="shared" si="213"/>
        <v>0</v>
      </c>
      <c r="DL242" s="562">
        <f t="shared" si="214"/>
        <v>0</v>
      </c>
      <c r="DM242" s="562">
        <f t="shared" si="215"/>
        <v>0</v>
      </c>
      <c r="DN242" s="562">
        <f t="shared" si="181"/>
        <v>0</v>
      </c>
      <c r="DO242" s="562">
        <f t="shared" si="182"/>
        <v>0</v>
      </c>
      <c r="DP242" s="562">
        <f t="shared" si="183"/>
        <v>0</v>
      </c>
      <c r="DQ242" s="562">
        <f t="shared" si="184"/>
        <v>0</v>
      </c>
      <c r="DR242" s="562">
        <f t="shared" si="185"/>
        <v>0</v>
      </c>
      <c r="DS242" s="562">
        <f t="shared" si="186"/>
        <v>0</v>
      </c>
      <c r="DT242" s="562">
        <f t="shared" si="187"/>
        <v>0</v>
      </c>
      <c r="DU242" s="562">
        <f t="shared" si="188"/>
        <v>0</v>
      </c>
      <c r="DV242" s="562">
        <f t="shared" si="189"/>
        <v>0</v>
      </c>
      <c r="DW242" s="562">
        <f t="shared" si="190"/>
        <v>0</v>
      </c>
      <c r="DX242" s="562">
        <f t="shared" si="191"/>
        <v>0</v>
      </c>
      <c r="DY242" s="562">
        <f t="shared" si="192"/>
        <v>0</v>
      </c>
      <c r="DZ242" s="562">
        <f t="shared" si="193"/>
        <v>0</v>
      </c>
      <c r="EA242" s="562">
        <f t="shared" si="194"/>
        <v>0</v>
      </c>
      <c r="EB242" s="562">
        <f t="shared" si="195"/>
        <v>0</v>
      </c>
      <c r="EC242" s="562">
        <f t="shared" si="196"/>
        <v>0</v>
      </c>
      <c r="ED242" s="562">
        <f t="shared" si="197"/>
        <v>0</v>
      </c>
      <c r="EE242" s="562">
        <f t="shared" si="198"/>
        <v>0</v>
      </c>
      <c r="EF242" s="562">
        <f t="shared" si="199"/>
        <v>0</v>
      </c>
      <c r="EG242" s="562">
        <f t="shared" si="200"/>
        <v>0</v>
      </c>
      <c r="EH242" s="562">
        <f t="shared" si="201"/>
        <v>0</v>
      </c>
      <c r="EI242" s="562">
        <f t="shared" si="202"/>
        <v>0</v>
      </c>
      <c r="EJ242" s="562">
        <f t="shared" si="203"/>
        <v>0</v>
      </c>
      <c r="EK242" s="562">
        <f t="shared" si="204"/>
        <v>0</v>
      </c>
      <c r="EL242" s="562">
        <f t="shared" si="205"/>
        <v>0</v>
      </c>
    </row>
    <row r="243" spans="2:142" ht="9.9499999999999993" customHeight="1">
      <c r="B243" s="750">
        <f>'O3'!B243</f>
        <v>0</v>
      </c>
      <c r="C243" s="751"/>
      <c r="D243" s="751"/>
      <c r="E243" s="751"/>
      <c r="F243" s="751"/>
      <c r="G243" s="872">
        <f>'O3'!G243</f>
        <v>0</v>
      </c>
      <c r="H243" s="872"/>
      <c r="I243" s="872"/>
      <c r="J243" s="872"/>
      <c r="K243" s="872"/>
      <c r="L243" s="872"/>
      <c r="M243" s="872"/>
      <c r="N243" s="872"/>
      <c r="O243" s="872"/>
      <c r="P243" s="872"/>
      <c r="Q243" s="872"/>
      <c r="R243" s="872"/>
      <c r="S243" s="872"/>
      <c r="T243" s="872"/>
      <c r="U243" s="872"/>
      <c r="V243" s="872"/>
      <c r="W243" s="872"/>
      <c r="X243" s="872"/>
      <c r="Y243" s="872"/>
      <c r="Z243" s="872"/>
      <c r="AA243" s="872"/>
      <c r="AB243" s="872"/>
      <c r="AC243" s="755">
        <f>'O3'!AC243</f>
        <v>0</v>
      </c>
      <c r="AD243" s="755"/>
      <c r="AE243" s="755"/>
      <c r="AF243" s="755"/>
      <c r="AG243" s="755"/>
      <c r="AH243" s="895">
        <f>'O3'!AZ243</f>
        <v>0</v>
      </c>
      <c r="AI243" s="895"/>
      <c r="AJ243" s="895"/>
      <c r="AK243" s="895"/>
      <c r="AL243" s="895"/>
      <c r="AM243" s="895"/>
      <c r="AN243" s="782">
        <f t="shared" si="169"/>
        <v>0</v>
      </c>
      <c r="AO243" s="782"/>
      <c r="AP243" s="782"/>
      <c r="AQ243" s="782"/>
      <c r="AR243" s="782"/>
      <c r="AS243" s="782"/>
      <c r="AT243" s="782">
        <f t="shared" si="170"/>
        <v>0</v>
      </c>
      <c r="AU243" s="782"/>
      <c r="AV243" s="782"/>
      <c r="AW243" s="782"/>
      <c r="AX243" s="782"/>
      <c r="AY243" s="881"/>
      <c r="AZ243" s="13"/>
      <c r="BA243" s="492">
        <f t="shared" si="175"/>
        <v>0</v>
      </c>
      <c r="BB243" s="492">
        <f t="shared" si="176"/>
        <v>2</v>
      </c>
      <c r="BC243" s="492" t="str">
        <f t="shared" si="171"/>
        <v/>
      </c>
      <c r="BD243" s="492" t="str">
        <f t="shared" si="172"/>
        <v xml:space="preserve"> </v>
      </c>
      <c r="BE243" s="484"/>
      <c r="BF243" s="492">
        <f>ROUND(AN243*'O3'!BE243,2)</f>
        <v>0</v>
      </c>
      <c r="BG243" s="492">
        <f>ROUND(AT243*'O3'!BE243,2)</f>
        <v>0</v>
      </c>
      <c r="BH243" s="484">
        <f t="shared" si="173"/>
        <v>0</v>
      </c>
      <c r="BI243" s="484">
        <f>BM243-IF('O3'!BS243&lt;&gt;0,IF('O3'!BS243="C",BA243,0),ROUND(BA243*$BM$11,2))</f>
        <v>0</v>
      </c>
      <c r="BJ243" s="484">
        <f>BN243-IF('O3'!BS243="CF",BA243,0)</f>
        <v>0</v>
      </c>
      <c r="BK243" s="484">
        <f>BO243-IF('O3'!BS243="F",BA243,0)</f>
        <v>0</v>
      </c>
      <c r="BL243" s="484">
        <f t="shared" si="177"/>
        <v>0</v>
      </c>
      <c r="BM243" s="484">
        <f>IF('O3'!BS243&lt;&gt;0,IF('O3'!BS243="C",BG243,0),ROUND(BG243*$BM$11,2))</f>
        <v>0</v>
      </c>
      <c r="BN243" s="484">
        <f>IF('O3'!BS243="CF",BG243,0)</f>
        <v>0</v>
      </c>
      <c r="BO243" s="484">
        <f>IF('O3'!BS243="F",BG243,0)</f>
        <v>0</v>
      </c>
      <c r="BP243" s="571">
        <v>232</v>
      </c>
      <c r="BQ243" s="573"/>
      <c r="BR243" s="560">
        <v>0</v>
      </c>
      <c r="BS243" s="561">
        <f t="shared" si="174"/>
        <v>0</v>
      </c>
      <c r="BT243" s="561">
        <f t="shared" si="219"/>
        <v>0</v>
      </c>
      <c r="BU243" s="561">
        <f t="shared" si="219"/>
        <v>0</v>
      </c>
      <c r="BV243" s="561">
        <f t="shared" si="219"/>
        <v>0</v>
      </c>
      <c r="BW243" s="561">
        <f t="shared" si="219"/>
        <v>0</v>
      </c>
      <c r="BX243" s="561">
        <f t="shared" si="219"/>
        <v>0</v>
      </c>
      <c r="BY243" s="561">
        <f t="shared" si="219"/>
        <v>0</v>
      </c>
      <c r="BZ243" s="561">
        <f t="shared" si="219"/>
        <v>0</v>
      </c>
      <c r="CA243" s="561">
        <f t="shared" si="219"/>
        <v>0</v>
      </c>
      <c r="CB243" s="561">
        <f t="shared" si="219"/>
        <v>0</v>
      </c>
      <c r="CC243" s="561">
        <f t="shared" si="219"/>
        <v>0</v>
      </c>
      <c r="CD243" s="561">
        <f t="shared" si="219"/>
        <v>0</v>
      </c>
      <c r="CE243" s="561">
        <f t="shared" si="219"/>
        <v>0</v>
      </c>
      <c r="CF243" s="561">
        <f t="shared" si="219"/>
        <v>0</v>
      </c>
      <c r="CG243" s="561">
        <f t="shared" si="219"/>
        <v>0</v>
      </c>
      <c r="CH243" s="561">
        <f t="shared" si="219"/>
        <v>0</v>
      </c>
      <c r="CI243" s="561">
        <f t="shared" si="219"/>
        <v>0</v>
      </c>
      <c r="CJ243" s="561">
        <f t="shared" si="219"/>
        <v>0</v>
      </c>
      <c r="CK243" s="561">
        <f t="shared" si="219"/>
        <v>0</v>
      </c>
      <c r="CL243" s="561">
        <f t="shared" si="219"/>
        <v>0</v>
      </c>
      <c r="CM243" s="561">
        <f t="shared" si="219"/>
        <v>0</v>
      </c>
      <c r="CN243" s="561">
        <f t="shared" si="219"/>
        <v>0</v>
      </c>
      <c r="CO243" s="561">
        <f t="shared" si="219"/>
        <v>0</v>
      </c>
      <c r="CP243" s="561">
        <f t="shared" si="219"/>
        <v>0</v>
      </c>
      <c r="CQ243" s="561">
        <f t="shared" si="219"/>
        <v>0</v>
      </c>
      <c r="CR243" s="561">
        <f t="shared" si="219"/>
        <v>0</v>
      </c>
      <c r="CS243" s="561">
        <f t="shared" si="219"/>
        <v>0</v>
      </c>
      <c r="CT243" s="561">
        <f t="shared" si="219"/>
        <v>0</v>
      </c>
      <c r="CU243" s="561">
        <f t="shared" si="219"/>
        <v>0</v>
      </c>
      <c r="CV243" s="561">
        <f t="shared" si="219"/>
        <v>0</v>
      </c>
      <c r="CW243" s="561">
        <f t="shared" si="219"/>
        <v>0</v>
      </c>
      <c r="CX243" s="561">
        <f t="shared" si="219"/>
        <v>0</v>
      </c>
      <c r="CY243" s="561">
        <f t="shared" si="219"/>
        <v>0</v>
      </c>
      <c r="CZ243" s="561">
        <f t="shared" si="219"/>
        <v>0</v>
      </c>
      <c r="DA243" s="561">
        <f t="shared" si="219"/>
        <v>0</v>
      </c>
      <c r="DC243" s="562">
        <f t="shared" si="179"/>
        <v>0</v>
      </c>
      <c r="DD243" s="562">
        <f t="shared" si="206"/>
        <v>0</v>
      </c>
      <c r="DE243" s="562">
        <f t="shared" si="207"/>
        <v>0</v>
      </c>
      <c r="DF243" s="562">
        <f t="shared" si="208"/>
        <v>0</v>
      </c>
      <c r="DG243" s="562">
        <f t="shared" si="209"/>
        <v>0</v>
      </c>
      <c r="DH243" s="562">
        <f t="shared" si="210"/>
        <v>0</v>
      </c>
      <c r="DI243" s="562">
        <f t="shared" si="211"/>
        <v>0</v>
      </c>
      <c r="DJ243" s="562">
        <f t="shared" si="212"/>
        <v>0</v>
      </c>
      <c r="DK243" s="562">
        <f t="shared" si="213"/>
        <v>0</v>
      </c>
      <c r="DL243" s="562">
        <f t="shared" si="214"/>
        <v>0</v>
      </c>
      <c r="DM243" s="562">
        <f t="shared" si="215"/>
        <v>0</v>
      </c>
      <c r="DN243" s="562">
        <f t="shared" si="181"/>
        <v>0</v>
      </c>
      <c r="DO243" s="562">
        <f t="shared" si="182"/>
        <v>0</v>
      </c>
      <c r="DP243" s="562">
        <f t="shared" si="183"/>
        <v>0</v>
      </c>
      <c r="DQ243" s="562">
        <f t="shared" si="184"/>
        <v>0</v>
      </c>
      <c r="DR243" s="562">
        <f t="shared" si="185"/>
        <v>0</v>
      </c>
      <c r="DS243" s="562">
        <f t="shared" si="186"/>
        <v>0</v>
      </c>
      <c r="DT243" s="562">
        <f t="shared" si="187"/>
        <v>0</v>
      </c>
      <c r="DU243" s="562">
        <f t="shared" si="188"/>
        <v>0</v>
      </c>
      <c r="DV243" s="562">
        <f t="shared" si="189"/>
        <v>0</v>
      </c>
      <c r="DW243" s="562">
        <f t="shared" si="190"/>
        <v>0</v>
      </c>
      <c r="DX243" s="562">
        <f t="shared" si="191"/>
        <v>0</v>
      </c>
      <c r="DY243" s="562">
        <f t="shared" si="192"/>
        <v>0</v>
      </c>
      <c r="DZ243" s="562">
        <f t="shared" si="193"/>
        <v>0</v>
      </c>
      <c r="EA243" s="562">
        <f t="shared" si="194"/>
        <v>0</v>
      </c>
      <c r="EB243" s="562">
        <f t="shared" si="195"/>
        <v>0</v>
      </c>
      <c r="EC243" s="562">
        <f t="shared" si="196"/>
        <v>0</v>
      </c>
      <c r="ED243" s="562">
        <f t="shared" si="197"/>
        <v>0</v>
      </c>
      <c r="EE243" s="562">
        <f t="shared" si="198"/>
        <v>0</v>
      </c>
      <c r="EF243" s="562">
        <f t="shared" si="199"/>
        <v>0</v>
      </c>
      <c r="EG243" s="562">
        <f t="shared" si="200"/>
        <v>0</v>
      </c>
      <c r="EH243" s="562">
        <f t="shared" si="201"/>
        <v>0</v>
      </c>
      <c r="EI243" s="562">
        <f t="shared" si="202"/>
        <v>0</v>
      </c>
      <c r="EJ243" s="562">
        <f t="shared" si="203"/>
        <v>0</v>
      </c>
      <c r="EK243" s="562">
        <f t="shared" si="204"/>
        <v>0</v>
      </c>
      <c r="EL243" s="562">
        <f t="shared" si="205"/>
        <v>0</v>
      </c>
    </row>
    <row r="244" spans="2:142" ht="9.9499999999999993" customHeight="1">
      <c r="B244" s="750">
        <f>'O3'!B244</f>
        <v>0</v>
      </c>
      <c r="C244" s="751"/>
      <c r="D244" s="751"/>
      <c r="E244" s="751"/>
      <c r="F244" s="751"/>
      <c r="G244" s="872">
        <f>'O3'!G244</f>
        <v>0</v>
      </c>
      <c r="H244" s="872"/>
      <c r="I244" s="872"/>
      <c r="J244" s="872"/>
      <c r="K244" s="872"/>
      <c r="L244" s="872"/>
      <c r="M244" s="872"/>
      <c r="N244" s="872"/>
      <c r="O244" s="872"/>
      <c r="P244" s="872"/>
      <c r="Q244" s="872"/>
      <c r="R244" s="872"/>
      <c r="S244" s="872"/>
      <c r="T244" s="872"/>
      <c r="U244" s="872"/>
      <c r="V244" s="872"/>
      <c r="W244" s="872"/>
      <c r="X244" s="872"/>
      <c r="Y244" s="872"/>
      <c r="Z244" s="872"/>
      <c r="AA244" s="872"/>
      <c r="AB244" s="872"/>
      <c r="AC244" s="755">
        <f>'O3'!AC244</f>
        <v>0</v>
      </c>
      <c r="AD244" s="755"/>
      <c r="AE244" s="755"/>
      <c r="AF244" s="755"/>
      <c r="AG244" s="755"/>
      <c r="AH244" s="895">
        <f>'O3'!AZ244</f>
        <v>0</v>
      </c>
      <c r="AI244" s="895"/>
      <c r="AJ244" s="895"/>
      <c r="AK244" s="895"/>
      <c r="AL244" s="895"/>
      <c r="AM244" s="895"/>
      <c r="AN244" s="782">
        <f t="shared" si="169"/>
        <v>0</v>
      </c>
      <c r="AO244" s="782"/>
      <c r="AP244" s="782"/>
      <c r="AQ244" s="782"/>
      <c r="AR244" s="782"/>
      <c r="AS244" s="782"/>
      <c r="AT244" s="782">
        <f t="shared" si="170"/>
        <v>0</v>
      </c>
      <c r="AU244" s="782"/>
      <c r="AV244" s="782"/>
      <c r="AW244" s="782"/>
      <c r="AX244" s="782"/>
      <c r="AY244" s="881"/>
      <c r="AZ244" s="13"/>
      <c r="BA244" s="492">
        <f t="shared" si="175"/>
        <v>0</v>
      </c>
      <c r="BB244" s="492">
        <f t="shared" si="176"/>
        <v>2</v>
      </c>
      <c r="BC244" s="492" t="str">
        <f t="shared" si="171"/>
        <v/>
      </c>
      <c r="BD244" s="492" t="str">
        <f t="shared" si="172"/>
        <v xml:space="preserve"> </v>
      </c>
      <c r="BE244" s="484"/>
      <c r="BF244" s="492">
        <f>ROUND(AN244*'O3'!BE244,2)</f>
        <v>0</v>
      </c>
      <c r="BG244" s="492">
        <f>ROUND(AT244*'O3'!BE244,2)</f>
        <v>0</v>
      </c>
      <c r="BH244" s="484">
        <f t="shared" si="173"/>
        <v>0</v>
      </c>
      <c r="BI244" s="484">
        <f>BM244-IF('O3'!BS244&lt;&gt;0,IF('O3'!BS244="C",BA244,0),ROUND(BA244*$BM$11,2))</f>
        <v>0</v>
      </c>
      <c r="BJ244" s="484">
        <f>BN244-IF('O3'!BS244="CF",BA244,0)</f>
        <v>0</v>
      </c>
      <c r="BK244" s="484">
        <f>BO244-IF('O3'!BS244="F",BA244,0)</f>
        <v>0</v>
      </c>
      <c r="BL244" s="484">
        <f t="shared" si="177"/>
        <v>0</v>
      </c>
      <c r="BM244" s="484">
        <f>IF('O3'!BS244&lt;&gt;0,IF('O3'!BS244="C",BG244,0),ROUND(BG244*$BM$11,2))</f>
        <v>0</v>
      </c>
      <c r="BN244" s="484">
        <f>IF('O3'!BS244="CF",BG244,0)</f>
        <v>0</v>
      </c>
      <c r="BO244" s="484">
        <f>IF('O3'!BS244="F",BG244,0)</f>
        <v>0</v>
      </c>
      <c r="BP244" s="572">
        <v>233</v>
      </c>
      <c r="BQ244" s="573"/>
      <c r="BR244" s="560">
        <v>0</v>
      </c>
      <c r="BS244" s="561">
        <f t="shared" si="174"/>
        <v>0</v>
      </c>
      <c r="BT244" s="561">
        <f t="shared" si="219"/>
        <v>0</v>
      </c>
      <c r="BU244" s="561">
        <f t="shared" si="219"/>
        <v>0</v>
      </c>
      <c r="BV244" s="561">
        <f t="shared" si="219"/>
        <v>0</v>
      </c>
      <c r="BW244" s="561">
        <f t="shared" si="219"/>
        <v>0</v>
      </c>
      <c r="BX244" s="561">
        <f t="shared" si="219"/>
        <v>0</v>
      </c>
      <c r="BY244" s="561">
        <f t="shared" si="219"/>
        <v>0</v>
      </c>
      <c r="BZ244" s="561">
        <f t="shared" si="219"/>
        <v>0</v>
      </c>
      <c r="CA244" s="561">
        <f t="shared" si="219"/>
        <v>0</v>
      </c>
      <c r="CB244" s="561">
        <f t="shared" si="219"/>
        <v>0</v>
      </c>
      <c r="CC244" s="561">
        <f t="shared" si="219"/>
        <v>0</v>
      </c>
      <c r="CD244" s="561">
        <f t="shared" si="219"/>
        <v>0</v>
      </c>
      <c r="CE244" s="561">
        <f t="shared" si="219"/>
        <v>0</v>
      </c>
      <c r="CF244" s="561">
        <f t="shared" si="219"/>
        <v>0</v>
      </c>
      <c r="CG244" s="561">
        <f t="shared" si="219"/>
        <v>0</v>
      </c>
      <c r="CH244" s="561">
        <f t="shared" si="219"/>
        <v>0</v>
      </c>
      <c r="CI244" s="561">
        <f t="shared" si="219"/>
        <v>0</v>
      </c>
      <c r="CJ244" s="561">
        <f t="shared" si="219"/>
        <v>0</v>
      </c>
      <c r="CK244" s="561">
        <f t="shared" si="219"/>
        <v>0</v>
      </c>
      <c r="CL244" s="561">
        <f t="shared" si="219"/>
        <v>0</v>
      </c>
      <c r="CM244" s="561">
        <f t="shared" si="219"/>
        <v>0</v>
      </c>
      <c r="CN244" s="561">
        <f t="shared" si="219"/>
        <v>0</v>
      </c>
      <c r="CO244" s="561">
        <f t="shared" si="219"/>
        <v>0</v>
      </c>
      <c r="CP244" s="561">
        <f t="shared" si="219"/>
        <v>0</v>
      </c>
      <c r="CQ244" s="561">
        <f t="shared" si="219"/>
        <v>0</v>
      </c>
      <c r="CR244" s="561">
        <f t="shared" si="219"/>
        <v>0</v>
      </c>
      <c r="CS244" s="561">
        <f t="shared" si="219"/>
        <v>0</v>
      </c>
      <c r="CT244" s="561">
        <f t="shared" si="219"/>
        <v>0</v>
      </c>
      <c r="CU244" s="561">
        <f t="shared" si="219"/>
        <v>0</v>
      </c>
      <c r="CV244" s="561">
        <f t="shared" si="219"/>
        <v>0</v>
      </c>
      <c r="CW244" s="561">
        <f t="shared" si="219"/>
        <v>0</v>
      </c>
      <c r="CX244" s="561">
        <f t="shared" si="219"/>
        <v>0</v>
      </c>
      <c r="CY244" s="561">
        <f t="shared" si="219"/>
        <v>0</v>
      </c>
      <c r="CZ244" s="561">
        <f t="shared" si="219"/>
        <v>0</v>
      </c>
      <c r="DA244" s="561">
        <f t="shared" si="219"/>
        <v>0</v>
      </c>
      <c r="DC244" s="562">
        <f t="shared" si="179"/>
        <v>0</v>
      </c>
      <c r="DD244" s="562">
        <f t="shared" si="206"/>
        <v>0</v>
      </c>
      <c r="DE244" s="562">
        <f t="shared" si="207"/>
        <v>0</v>
      </c>
      <c r="DF244" s="562">
        <f t="shared" si="208"/>
        <v>0</v>
      </c>
      <c r="DG244" s="562">
        <f t="shared" si="209"/>
        <v>0</v>
      </c>
      <c r="DH244" s="562">
        <f t="shared" si="210"/>
        <v>0</v>
      </c>
      <c r="DI244" s="562">
        <f t="shared" si="211"/>
        <v>0</v>
      </c>
      <c r="DJ244" s="562">
        <f t="shared" si="212"/>
        <v>0</v>
      </c>
      <c r="DK244" s="562">
        <f t="shared" si="213"/>
        <v>0</v>
      </c>
      <c r="DL244" s="562">
        <f t="shared" si="214"/>
        <v>0</v>
      </c>
      <c r="DM244" s="562">
        <f t="shared" si="215"/>
        <v>0</v>
      </c>
      <c r="DN244" s="562">
        <f t="shared" si="181"/>
        <v>0</v>
      </c>
      <c r="DO244" s="562">
        <f t="shared" si="182"/>
        <v>0</v>
      </c>
      <c r="DP244" s="562">
        <f t="shared" si="183"/>
        <v>0</v>
      </c>
      <c r="DQ244" s="562">
        <f t="shared" si="184"/>
        <v>0</v>
      </c>
      <c r="DR244" s="562">
        <f t="shared" si="185"/>
        <v>0</v>
      </c>
      <c r="DS244" s="562">
        <f t="shared" si="186"/>
        <v>0</v>
      </c>
      <c r="DT244" s="562">
        <f t="shared" si="187"/>
        <v>0</v>
      </c>
      <c r="DU244" s="562">
        <f t="shared" si="188"/>
        <v>0</v>
      </c>
      <c r="DV244" s="562">
        <f t="shared" si="189"/>
        <v>0</v>
      </c>
      <c r="DW244" s="562">
        <f t="shared" si="190"/>
        <v>0</v>
      </c>
      <c r="DX244" s="562">
        <f t="shared" si="191"/>
        <v>0</v>
      </c>
      <c r="DY244" s="562">
        <f t="shared" si="192"/>
        <v>0</v>
      </c>
      <c r="DZ244" s="562">
        <f t="shared" si="193"/>
        <v>0</v>
      </c>
      <c r="EA244" s="562">
        <f t="shared" si="194"/>
        <v>0</v>
      </c>
      <c r="EB244" s="562">
        <f t="shared" si="195"/>
        <v>0</v>
      </c>
      <c r="EC244" s="562">
        <f t="shared" si="196"/>
        <v>0</v>
      </c>
      <c r="ED244" s="562">
        <f t="shared" si="197"/>
        <v>0</v>
      </c>
      <c r="EE244" s="562">
        <f t="shared" si="198"/>
        <v>0</v>
      </c>
      <c r="EF244" s="562">
        <f t="shared" si="199"/>
        <v>0</v>
      </c>
      <c r="EG244" s="562">
        <f t="shared" si="200"/>
        <v>0</v>
      </c>
      <c r="EH244" s="562">
        <f t="shared" si="201"/>
        <v>0</v>
      </c>
      <c r="EI244" s="562">
        <f t="shared" si="202"/>
        <v>0</v>
      </c>
      <c r="EJ244" s="562">
        <f t="shared" si="203"/>
        <v>0</v>
      </c>
      <c r="EK244" s="562">
        <f t="shared" si="204"/>
        <v>0</v>
      </c>
      <c r="EL244" s="562">
        <f t="shared" si="205"/>
        <v>0</v>
      </c>
    </row>
    <row r="245" spans="2:142" ht="9.9499999999999993" customHeight="1">
      <c r="B245" s="750">
        <f>'O3'!B245</f>
        <v>0</v>
      </c>
      <c r="C245" s="751"/>
      <c r="D245" s="751"/>
      <c r="E245" s="751"/>
      <c r="F245" s="751"/>
      <c r="G245" s="872">
        <f>'O3'!G245</f>
        <v>0</v>
      </c>
      <c r="H245" s="872"/>
      <c r="I245" s="872"/>
      <c r="J245" s="872"/>
      <c r="K245" s="872"/>
      <c r="L245" s="872"/>
      <c r="M245" s="872"/>
      <c r="N245" s="872"/>
      <c r="O245" s="872"/>
      <c r="P245" s="872"/>
      <c r="Q245" s="872"/>
      <c r="R245" s="872"/>
      <c r="S245" s="872"/>
      <c r="T245" s="872"/>
      <c r="U245" s="872"/>
      <c r="V245" s="872"/>
      <c r="W245" s="872"/>
      <c r="X245" s="872"/>
      <c r="Y245" s="872"/>
      <c r="Z245" s="872"/>
      <c r="AA245" s="872"/>
      <c r="AB245" s="872"/>
      <c r="AC245" s="755">
        <f>'O3'!AC245</f>
        <v>0</v>
      </c>
      <c r="AD245" s="755"/>
      <c r="AE245" s="755"/>
      <c r="AF245" s="755"/>
      <c r="AG245" s="755"/>
      <c r="AH245" s="895">
        <f>'O3'!AZ245</f>
        <v>0</v>
      </c>
      <c r="AI245" s="895"/>
      <c r="AJ245" s="895"/>
      <c r="AK245" s="895"/>
      <c r="AL245" s="895"/>
      <c r="AM245" s="895"/>
      <c r="AN245" s="782">
        <f t="shared" si="169"/>
        <v>0</v>
      </c>
      <c r="AO245" s="782"/>
      <c r="AP245" s="782"/>
      <c r="AQ245" s="782"/>
      <c r="AR245" s="782"/>
      <c r="AS245" s="782"/>
      <c r="AT245" s="782">
        <f t="shared" si="170"/>
        <v>0</v>
      </c>
      <c r="AU245" s="782"/>
      <c r="AV245" s="782"/>
      <c r="AW245" s="782"/>
      <c r="AX245" s="782"/>
      <c r="AY245" s="881"/>
      <c r="AZ245" s="13"/>
      <c r="BA245" s="492">
        <f t="shared" si="175"/>
        <v>0</v>
      </c>
      <c r="BB245" s="492">
        <f t="shared" si="176"/>
        <v>2</v>
      </c>
      <c r="BC245" s="492" t="str">
        <f t="shared" si="171"/>
        <v/>
      </c>
      <c r="BD245" s="492" t="str">
        <f t="shared" si="172"/>
        <v xml:space="preserve"> </v>
      </c>
      <c r="BE245" s="484"/>
      <c r="BF245" s="492">
        <f>ROUND(AN245*'O3'!BE245,2)</f>
        <v>0</v>
      </c>
      <c r="BG245" s="492">
        <f>ROUND(AT245*'O3'!BE245,2)</f>
        <v>0</v>
      </c>
      <c r="BH245" s="484">
        <f t="shared" si="173"/>
        <v>0</v>
      </c>
      <c r="BI245" s="484">
        <f>BM245-IF('O3'!BS245&lt;&gt;0,IF('O3'!BS245="C",BA245,0),ROUND(BA245*$BM$11,2))</f>
        <v>0</v>
      </c>
      <c r="BJ245" s="484">
        <f>BN245-IF('O3'!BS245="CF",BA245,0)</f>
        <v>0</v>
      </c>
      <c r="BK245" s="484">
        <f>BO245-IF('O3'!BS245="F",BA245,0)</f>
        <v>0</v>
      </c>
      <c r="BL245" s="484">
        <f t="shared" si="177"/>
        <v>0</v>
      </c>
      <c r="BM245" s="484">
        <f>IF('O3'!BS245&lt;&gt;0,IF('O3'!BS245="C",BG245,0),ROUND(BG245*$BM$11,2))</f>
        <v>0</v>
      </c>
      <c r="BN245" s="484">
        <f>IF('O3'!BS245="CF",BG245,0)</f>
        <v>0</v>
      </c>
      <c r="BO245" s="484">
        <f>IF('O3'!BS245="F",BG245,0)</f>
        <v>0</v>
      </c>
      <c r="BP245" s="571">
        <v>234</v>
      </c>
      <c r="BQ245" s="573"/>
      <c r="BR245" s="560">
        <v>0</v>
      </c>
      <c r="BS245" s="561">
        <f t="shared" si="174"/>
        <v>0</v>
      </c>
      <c r="BT245" s="561">
        <f t="shared" si="219"/>
        <v>0</v>
      </c>
      <c r="BU245" s="561">
        <f t="shared" si="219"/>
        <v>0</v>
      </c>
      <c r="BV245" s="561">
        <f t="shared" si="219"/>
        <v>0</v>
      </c>
      <c r="BW245" s="561">
        <f t="shared" si="219"/>
        <v>0</v>
      </c>
      <c r="BX245" s="561">
        <f t="shared" si="219"/>
        <v>0</v>
      </c>
      <c r="BY245" s="561">
        <f t="shared" si="219"/>
        <v>0</v>
      </c>
      <c r="BZ245" s="561">
        <f t="shared" si="219"/>
        <v>0</v>
      </c>
      <c r="CA245" s="561">
        <f t="shared" si="219"/>
        <v>0</v>
      </c>
      <c r="CB245" s="561">
        <f t="shared" si="219"/>
        <v>0</v>
      </c>
      <c r="CC245" s="561">
        <f t="shared" si="219"/>
        <v>0</v>
      </c>
      <c r="CD245" s="561">
        <f t="shared" si="219"/>
        <v>0</v>
      </c>
      <c r="CE245" s="561">
        <f t="shared" si="219"/>
        <v>0</v>
      </c>
      <c r="CF245" s="561">
        <f t="shared" si="219"/>
        <v>0</v>
      </c>
      <c r="CG245" s="561">
        <f t="shared" si="219"/>
        <v>0</v>
      </c>
      <c r="CH245" s="561">
        <f t="shared" si="219"/>
        <v>0</v>
      </c>
      <c r="CI245" s="561">
        <f t="shared" si="219"/>
        <v>0</v>
      </c>
      <c r="CJ245" s="561">
        <f t="shared" si="219"/>
        <v>0</v>
      </c>
      <c r="CK245" s="561">
        <f t="shared" si="219"/>
        <v>0</v>
      </c>
      <c r="CL245" s="561">
        <f t="shared" si="219"/>
        <v>0</v>
      </c>
      <c r="CM245" s="561">
        <f t="shared" si="219"/>
        <v>0</v>
      </c>
      <c r="CN245" s="561">
        <f t="shared" si="219"/>
        <v>0</v>
      </c>
      <c r="CO245" s="561">
        <f t="shared" si="219"/>
        <v>0</v>
      </c>
      <c r="CP245" s="561">
        <f t="shared" si="219"/>
        <v>0</v>
      </c>
      <c r="CQ245" s="561">
        <f t="shared" si="219"/>
        <v>0</v>
      </c>
      <c r="CR245" s="561">
        <f t="shared" si="219"/>
        <v>0</v>
      </c>
      <c r="CS245" s="561">
        <f t="shared" si="219"/>
        <v>0</v>
      </c>
      <c r="CT245" s="561">
        <f t="shared" si="219"/>
        <v>0</v>
      </c>
      <c r="CU245" s="561">
        <f t="shared" si="219"/>
        <v>0</v>
      </c>
      <c r="CV245" s="561">
        <f t="shared" si="219"/>
        <v>0</v>
      </c>
      <c r="CW245" s="561">
        <f t="shared" si="219"/>
        <v>0</v>
      </c>
      <c r="CX245" s="561">
        <f t="shared" si="219"/>
        <v>0</v>
      </c>
      <c r="CY245" s="561">
        <f t="shared" si="219"/>
        <v>0</v>
      </c>
      <c r="CZ245" s="561">
        <f t="shared" si="219"/>
        <v>0</v>
      </c>
      <c r="DA245" s="561">
        <f t="shared" si="219"/>
        <v>0</v>
      </c>
      <c r="DC245" s="562">
        <f t="shared" si="179"/>
        <v>0</v>
      </c>
      <c r="DD245" s="562">
        <f t="shared" si="206"/>
        <v>0</v>
      </c>
      <c r="DE245" s="562">
        <f t="shared" si="207"/>
        <v>0</v>
      </c>
      <c r="DF245" s="562">
        <f t="shared" si="208"/>
        <v>0</v>
      </c>
      <c r="DG245" s="562">
        <f t="shared" si="209"/>
        <v>0</v>
      </c>
      <c r="DH245" s="562">
        <f t="shared" si="210"/>
        <v>0</v>
      </c>
      <c r="DI245" s="562">
        <f t="shared" si="211"/>
        <v>0</v>
      </c>
      <c r="DJ245" s="562">
        <f t="shared" si="212"/>
        <v>0</v>
      </c>
      <c r="DK245" s="562">
        <f t="shared" si="213"/>
        <v>0</v>
      </c>
      <c r="DL245" s="562">
        <f t="shared" si="214"/>
        <v>0</v>
      </c>
      <c r="DM245" s="562">
        <f t="shared" si="215"/>
        <v>0</v>
      </c>
      <c r="DN245" s="562">
        <f t="shared" si="181"/>
        <v>0</v>
      </c>
      <c r="DO245" s="562">
        <f t="shared" si="182"/>
        <v>0</v>
      </c>
      <c r="DP245" s="562">
        <f t="shared" si="183"/>
        <v>0</v>
      </c>
      <c r="DQ245" s="562">
        <f t="shared" si="184"/>
        <v>0</v>
      </c>
      <c r="DR245" s="562">
        <f t="shared" si="185"/>
        <v>0</v>
      </c>
      <c r="DS245" s="562">
        <f t="shared" si="186"/>
        <v>0</v>
      </c>
      <c r="DT245" s="562">
        <f t="shared" si="187"/>
        <v>0</v>
      </c>
      <c r="DU245" s="562">
        <f t="shared" si="188"/>
        <v>0</v>
      </c>
      <c r="DV245" s="562">
        <f t="shared" si="189"/>
        <v>0</v>
      </c>
      <c r="DW245" s="562">
        <f t="shared" si="190"/>
        <v>0</v>
      </c>
      <c r="DX245" s="562">
        <f t="shared" si="191"/>
        <v>0</v>
      </c>
      <c r="DY245" s="562">
        <f t="shared" si="192"/>
        <v>0</v>
      </c>
      <c r="DZ245" s="562">
        <f t="shared" si="193"/>
        <v>0</v>
      </c>
      <c r="EA245" s="562">
        <f t="shared" si="194"/>
        <v>0</v>
      </c>
      <c r="EB245" s="562">
        <f t="shared" si="195"/>
        <v>0</v>
      </c>
      <c r="EC245" s="562">
        <f t="shared" si="196"/>
        <v>0</v>
      </c>
      <c r="ED245" s="562">
        <f t="shared" si="197"/>
        <v>0</v>
      </c>
      <c r="EE245" s="562">
        <f t="shared" si="198"/>
        <v>0</v>
      </c>
      <c r="EF245" s="562">
        <f t="shared" si="199"/>
        <v>0</v>
      </c>
      <c r="EG245" s="562">
        <f t="shared" si="200"/>
        <v>0</v>
      </c>
      <c r="EH245" s="562">
        <f t="shared" si="201"/>
        <v>0</v>
      </c>
      <c r="EI245" s="562">
        <f t="shared" si="202"/>
        <v>0</v>
      </c>
      <c r="EJ245" s="562">
        <f t="shared" si="203"/>
        <v>0</v>
      </c>
      <c r="EK245" s="562">
        <f t="shared" si="204"/>
        <v>0</v>
      </c>
      <c r="EL245" s="562">
        <f t="shared" si="205"/>
        <v>0</v>
      </c>
    </row>
    <row r="246" spans="2:142" ht="9.9499999999999993" customHeight="1">
      <c r="B246" s="750">
        <f>'O3'!B246</f>
        <v>0</v>
      </c>
      <c r="C246" s="751"/>
      <c r="D246" s="751"/>
      <c r="E246" s="751"/>
      <c r="F246" s="751"/>
      <c r="G246" s="872">
        <f>'O3'!G246</f>
        <v>0</v>
      </c>
      <c r="H246" s="872"/>
      <c r="I246" s="872"/>
      <c r="J246" s="872"/>
      <c r="K246" s="872"/>
      <c r="L246" s="872"/>
      <c r="M246" s="872"/>
      <c r="N246" s="872"/>
      <c r="O246" s="872"/>
      <c r="P246" s="872"/>
      <c r="Q246" s="872"/>
      <c r="R246" s="872"/>
      <c r="S246" s="872"/>
      <c r="T246" s="872"/>
      <c r="U246" s="872"/>
      <c r="V246" s="872"/>
      <c r="W246" s="872"/>
      <c r="X246" s="872"/>
      <c r="Y246" s="872"/>
      <c r="Z246" s="872"/>
      <c r="AA246" s="872"/>
      <c r="AB246" s="872"/>
      <c r="AC246" s="755">
        <f>'O3'!AC246</f>
        <v>0</v>
      </c>
      <c r="AD246" s="755"/>
      <c r="AE246" s="755"/>
      <c r="AF246" s="755"/>
      <c r="AG246" s="755"/>
      <c r="AH246" s="895">
        <f>'O3'!AZ246</f>
        <v>0</v>
      </c>
      <c r="AI246" s="895"/>
      <c r="AJ246" s="895"/>
      <c r="AK246" s="895"/>
      <c r="AL246" s="895"/>
      <c r="AM246" s="895"/>
      <c r="AN246" s="782">
        <f t="shared" si="169"/>
        <v>0</v>
      </c>
      <c r="AO246" s="782"/>
      <c r="AP246" s="782"/>
      <c r="AQ246" s="782"/>
      <c r="AR246" s="782"/>
      <c r="AS246" s="782"/>
      <c r="AT246" s="782">
        <f t="shared" si="170"/>
        <v>0</v>
      </c>
      <c r="AU246" s="782"/>
      <c r="AV246" s="782"/>
      <c r="AW246" s="782"/>
      <c r="AX246" s="782"/>
      <c r="AY246" s="881"/>
      <c r="AZ246" s="13"/>
      <c r="BA246" s="492">
        <f t="shared" si="175"/>
        <v>0</v>
      </c>
      <c r="BB246" s="492">
        <f t="shared" si="176"/>
        <v>2</v>
      </c>
      <c r="BC246" s="492" t="str">
        <f t="shared" si="171"/>
        <v/>
      </c>
      <c r="BD246" s="492" t="str">
        <f t="shared" si="172"/>
        <v xml:space="preserve"> </v>
      </c>
      <c r="BE246" s="484"/>
      <c r="BF246" s="492">
        <f>ROUND(AN246*'O3'!BE246,2)</f>
        <v>0</v>
      </c>
      <c r="BG246" s="492">
        <f>ROUND(AT246*'O3'!BE246,2)</f>
        <v>0</v>
      </c>
      <c r="BH246" s="484">
        <f t="shared" si="173"/>
        <v>0</v>
      </c>
      <c r="BI246" s="484">
        <f>BM246-IF('O3'!BS246&lt;&gt;0,IF('O3'!BS246="C",BA246,0),ROUND(BA246*$BM$11,2))</f>
        <v>0</v>
      </c>
      <c r="BJ246" s="484">
        <f>BN246-IF('O3'!BS246="CF",BA246,0)</f>
        <v>0</v>
      </c>
      <c r="BK246" s="484">
        <f>BO246-IF('O3'!BS246="F",BA246,0)</f>
        <v>0</v>
      </c>
      <c r="BL246" s="484">
        <f t="shared" si="177"/>
        <v>0</v>
      </c>
      <c r="BM246" s="484">
        <f>IF('O3'!BS246&lt;&gt;0,IF('O3'!BS246="C",BG246,0),ROUND(BG246*$BM$11,2))</f>
        <v>0</v>
      </c>
      <c r="BN246" s="484">
        <f>IF('O3'!BS246="CF",BG246,0)</f>
        <v>0</v>
      </c>
      <c r="BO246" s="484">
        <f>IF('O3'!BS246="F",BG246,0)</f>
        <v>0</v>
      </c>
      <c r="BP246" s="572">
        <v>235</v>
      </c>
      <c r="BQ246" s="573"/>
      <c r="BR246" s="560">
        <v>0</v>
      </c>
      <c r="BS246" s="561">
        <f t="shared" si="174"/>
        <v>0</v>
      </c>
      <c r="BT246" s="561">
        <f t="shared" si="219"/>
        <v>0</v>
      </c>
      <c r="BU246" s="561">
        <f t="shared" si="219"/>
        <v>0</v>
      </c>
      <c r="BV246" s="561">
        <f t="shared" si="219"/>
        <v>0</v>
      </c>
      <c r="BW246" s="561">
        <f t="shared" si="219"/>
        <v>0</v>
      </c>
      <c r="BX246" s="561">
        <f t="shared" si="219"/>
        <v>0</v>
      </c>
      <c r="BY246" s="561">
        <f t="shared" si="219"/>
        <v>0</v>
      </c>
      <c r="BZ246" s="561">
        <f t="shared" si="219"/>
        <v>0</v>
      </c>
      <c r="CA246" s="561">
        <f t="shared" si="219"/>
        <v>0</v>
      </c>
      <c r="CB246" s="561">
        <f t="shared" si="219"/>
        <v>0</v>
      </c>
      <c r="CC246" s="561">
        <f t="shared" si="219"/>
        <v>0</v>
      </c>
      <c r="CD246" s="561">
        <f t="shared" si="219"/>
        <v>0</v>
      </c>
      <c r="CE246" s="561">
        <f t="shared" si="219"/>
        <v>0</v>
      </c>
      <c r="CF246" s="561">
        <f t="shared" si="219"/>
        <v>0</v>
      </c>
      <c r="CG246" s="561">
        <f t="shared" si="219"/>
        <v>0</v>
      </c>
      <c r="CH246" s="561">
        <f t="shared" si="219"/>
        <v>0</v>
      </c>
      <c r="CI246" s="561">
        <f t="shared" si="219"/>
        <v>0</v>
      </c>
      <c r="CJ246" s="561">
        <f t="shared" si="219"/>
        <v>0</v>
      </c>
      <c r="CK246" s="561">
        <f t="shared" si="219"/>
        <v>0</v>
      </c>
      <c r="CL246" s="561">
        <f t="shared" si="219"/>
        <v>0</v>
      </c>
      <c r="CM246" s="561">
        <f t="shared" si="219"/>
        <v>0</v>
      </c>
      <c r="CN246" s="561">
        <f t="shared" si="219"/>
        <v>0</v>
      </c>
      <c r="CO246" s="561">
        <f t="shared" si="219"/>
        <v>0</v>
      </c>
      <c r="CP246" s="561">
        <f t="shared" si="219"/>
        <v>0</v>
      </c>
      <c r="CQ246" s="561">
        <f t="shared" si="219"/>
        <v>0</v>
      </c>
      <c r="CR246" s="561">
        <f t="shared" si="219"/>
        <v>0</v>
      </c>
      <c r="CS246" s="561">
        <f t="shared" si="219"/>
        <v>0</v>
      </c>
      <c r="CT246" s="561">
        <f t="shared" si="219"/>
        <v>0</v>
      </c>
      <c r="CU246" s="561">
        <f t="shared" si="219"/>
        <v>0</v>
      </c>
      <c r="CV246" s="561">
        <f t="shared" si="219"/>
        <v>0</v>
      </c>
      <c r="CW246" s="561">
        <f t="shared" si="219"/>
        <v>0</v>
      </c>
      <c r="CX246" s="561">
        <f t="shared" si="219"/>
        <v>0</v>
      </c>
      <c r="CY246" s="561">
        <f t="shared" si="219"/>
        <v>0</v>
      </c>
      <c r="CZ246" s="561">
        <f t="shared" si="219"/>
        <v>0</v>
      </c>
      <c r="DA246" s="561">
        <f t="shared" si="219"/>
        <v>0</v>
      </c>
      <c r="DC246" s="562">
        <f t="shared" si="179"/>
        <v>0</v>
      </c>
      <c r="DD246" s="562">
        <f t="shared" si="206"/>
        <v>0</v>
      </c>
      <c r="DE246" s="562">
        <f t="shared" si="207"/>
        <v>0</v>
      </c>
      <c r="DF246" s="562">
        <f t="shared" si="208"/>
        <v>0</v>
      </c>
      <c r="DG246" s="562">
        <f t="shared" si="209"/>
        <v>0</v>
      </c>
      <c r="DH246" s="562">
        <f t="shared" si="210"/>
        <v>0</v>
      </c>
      <c r="DI246" s="562">
        <f t="shared" si="211"/>
        <v>0</v>
      </c>
      <c r="DJ246" s="562">
        <f t="shared" si="212"/>
        <v>0</v>
      </c>
      <c r="DK246" s="562">
        <f t="shared" si="213"/>
        <v>0</v>
      </c>
      <c r="DL246" s="562">
        <f t="shared" si="214"/>
        <v>0</v>
      </c>
      <c r="DM246" s="562">
        <f t="shared" si="215"/>
        <v>0</v>
      </c>
      <c r="DN246" s="562">
        <f t="shared" si="181"/>
        <v>0</v>
      </c>
      <c r="DO246" s="562">
        <f t="shared" si="182"/>
        <v>0</v>
      </c>
      <c r="DP246" s="562">
        <f t="shared" si="183"/>
        <v>0</v>
      </c>
      <c r="DQ246" s="562">
        <f t="shared" si="184"/>
        <v>0</v>
      </c>
      <c r="DR246" s="562">
        <f t="shared" si="185"/>
        <v>0</v>
      </c>
      <c r="DS246" s="562">
        <f t="shared" si="186"/>
        <v>0</v>
      </c>
      <c r="DT246" s="562">
        <f t="shared" si="187"/>
        <v>0</v>
      </c>
      <c r="DU246" s="562">
        <f t="shared" si="188"/>
        <v>0</v>
      </c>
      <c r="DV246" s="562">
        <f t="shared" si="189"/>
        <v>0</v>
      </c>
      <c r="DW246" s="562">
        <f t="shared" si="190"/>
        <v>0</v>
      </c>
      <c r="DX246" s="562">
        <f t="shared" si="191"/>
        <v>0</v>
      </c>
      <c r="DY246" s="562">
        <f t="shared" si="192"/>
        <v>0</v>
      </c>
      <c r="DZ246" s="562">
        <f t="shared" si="193"/>
        <v>0</v>
      </c>
      <c r="EA246" s="562">
        <f t="shared" si="194"/>
        <v>0</v>
      </c>
      <c r="EB246" s="562">
        <f t="shared" si="195"/>
        <v>0</v>
      </c>
      <c r="EC246" s="562">
        <f t="shared" si="196"/>
        <v>0</v>
      </c>
      <c r="ED246" s="562">
        <f t="shared" si="197"/>
        <v>0</v>
      </c>
      <c r="EE246" s="562">
        <f t="shared" si="198"/>
        <v>0</v>
      </c>
      <c r="EF246" s="562">
        <f t="shared" si="199"/>
        <v>0</v>
      </c>
      <c r="EG246" s="562">
        <f t="shared" si="200"/>
        <v>0</v>
      </c>
      <c r="EH246" s="562">
        <f t="shared" si="201"/>
        <v>0</v>
      </c>
      <c r="EI246" s="562">
        <f t="shared" si="202"/>
        <v>0</v>
      </c>
      <c r="EJ246" s="562">
        <f t="shared" si="203"/>
        <v>0</v>
      </c>
      <c r="EK246" s="562">
        <f t="shared" si="204"/>
        <v>0</v>
      </c>
      <c r="EL246" s="562">
        <f t="shared" si="205"/>
        <v>0</v>
      </c>
    </row>
    <row r="247" spans="2:142" ht="9.9499999999999993" customHeight="1">
      <c r="B247" s="750">
        <f>'O3'!B247</f>
        <v>0</v>
      </c>
      <c r="C247" s="751"/>
      <c r="D247" s="751"/>
      <c r="E247" s="751"/>
      <c r="F247" s="751"/>
      <c r="G247" s="872">
        <f>'O3'!G247</f>
        <v>0</v>
      </c>
      <c r="H247" s="872"/>
      <c r="I247" s="872"/>
      <c r="J247" s="872"/>
      <c r="K247" s="872"/>
      <c r="L247" s="872"/>
      <c r="M247" s="872"/>
      <c r="N247" s="872"/>
      <c r="O247" s="872"/>
      <c r="P247" s="872"/>
      <c r="Q247" s="872"/>
      <c r="R247" s="872"/>
      <c r="S247" s="872"/>
      <c r="T247" s="872"/>
      <c r="U247" s="872"/>
      <c r="V247" s="872"/>
      <c r="W247" s="872"/>
      <c r="X247" s="872"/>
      <c r="Y247" s="872"/>
      <c r="Z247" s="872"/>
      <c r="AA247" s="872"/>
      <c r="AB247" s="872"/>
      <c r="AC247" s="755">
        <f>'O3'!AC247</f>
        <v>0</v>
      </c>
      <c r="AD247" s="755"/>
      <c r="AE247" s="755"/>
      <c r="AF247" s="755"/>
      <c r="AG247" s="755"/>
      <c r="AH247" s="895">
        <f>'O3'!AZ247</f>
        <v>0</v>
      </c>
      <c r="AI247" s="895"/>
      <c r="AJ247" s="895"/>
      <c r="AK247" s="895"/>
      <c r="AL247" s="895"/>
      <c r="AM247" s="895"/>
      <c r="AN247" s="782">
        <f t="shared" si="169"/>
        <v>0</v>
      </c>
      <c r="AO247" s="782"/>
      <c r="AP247" s="782"/>
      <c r="AQ247" s="782"/>
      <c r="AR247" s="782"/>
      <c r="AS247" s="782"/>
      <c r="AT247" s="782">
        <f t="shared" si="170"/>
        <v>0</v>
      </c>
      <c r="AU247" s="782"/>
      <c r="AV247" s="782"/>
      <c r="AW247" s="782"/>
      <c r="AX247" s="782"/>
      <c r="AY247" s="881"/>
      <c r="AZ247" s="13"/>
      <c r="BA247" s="492">
        <f t="shared" si="175"/>
        <v>0</v>
      </c>
      <c r="BB247" s="492">
        <f t="shared" si="176"/>
        <v>2</v>
      </c>
      <c r="BC247" s="492" t="str">
        <f t="shared" si="171"/>
        <v/>
      </c>
      <c r="BD247" s="492" t="str">
        <f t="shared" si="172"/>
        <v xml:space="preserve"> </v>
      </c>
      <c r="BE247" s="484"/>
      <c r="BF247" s="492">
        <f>ROUND(AN247*'O3'!BE247,2)</f>
        <v>0</v>
      </c>
      <c r="BG247" s="492">
        <f>ROUND(AT247*'O3'!BE247,2)</f>
        <v>0</v>
      </c>
      <c r="BH247" s="484">
        <f t="shared" si="173"/>
        <v>0</v>
      </c>
      <c r="BI247" s="484">
        <f>BM247-IF('O3'!BS247&lt;&gt;0,IF('O3'!BS247="C",BA247,0),ROUND(BA247*$BM$11,2))</f>
        <v>0</v>
      </c>
      <c r="BJ247" s="484">
        <f>BN247-IF('O3'!BS247="CF",BA247,0)</f>
        <v>0</v>
      </c>
      <c r="BK247" s="484">
        <f>BO247-IF('O3'!BS247="F",BA247,0)</f>
        <v>0</v>
      </c>
      <c r="BL247" s="484">
        <f t="shared" si="177"/>
        <v>0</v>
      </c>
      <c r="BM247" s="484">
        <f>IF('O3'!BS247&lt;&gt;0,IF('O3'!BS247="C",BG247,0),ROUND(BG247*$BM$11,2))</f>
        <v>0</v>
      </c>
      <c r="BN247" s="484">
        <f>IF('O3'!BS247="CF",BG247,0)</f>
        <v>0</v>
      </c>
      <c r="BO247" s="484">
        <f>IF('O3'!BS247="F",BG247,0)</f>
        <v>0</v>
      </c>
      <c r="BP247" s="571">
        <v>236</v>
      </c>
      <c r="BQ247" s="573"/>
      <c r="BR247" s="560">
        <v>0</v>
      </c>
      <c r="BS247" s="561">
        <f t="shared" si="174"/>
        <v>0</v>
      </c>
      <c r="BT247" s="561">
        <f t="shared" si="219"/>
        <v>0</v>
      </c>
      <c r="BU247" s="561">
        <f t="shared" si="219"/>
        <v>0</v>
      </c>
      <c r="BV247" s="561">
        <f t="shared" si="219"/>
        <v>0</v>
      </c>
      <c r="BW247" s="561">
        <f t="shared" si="219"/>
        <v>0</v>
      </c>
      <c r="BX247" s="561">
        <f t="shared" si="219"/>
        <v>0</v>
      </c>
      <c r="BY247" s="561">
        <f t="shared" si="219"/>
        <v>0</v>
      </c>
      <c r="BZ247" s="561">
        <f t="shared" si="219"/>
        <v>0</v>
      </c>
      <c r="CA247" s="561">
        <f t="shared" si="219"/>
        <v>0</v>
      </c>
      <c r="CB247" s="561">
        <f t="shared" si="219"/>
        <v>0</v>
      </c>
      <c r="CC247" s="561">
        <f t="shared" si="219"/>
        <v>0</v>
      </c>
      <c r="CD247" s="561">
        <f t="shared" si="219"/>
        <v>0</v>
      </c>
      <c r="CE247" s="561">
        <f t="shared" si="219"/>
        <v>0</v>
      </c>
      <c r="CF247" s="561">
        <f t="shared" si="219"/>
        <v>0</v>
      </c>
      <c r="CG247" s="561">
        <f t="shared" si="219"/>
        <v>0</v>
      </c>
      <c r="CH247" s="561">
        <f t="shared" si="219"/>
        <v>0</v>
      </c>
      <c r="CI247" s="561">
        <f t="shared" si="219"/>
        <v>0</v>
      </c>
      <c r="CJ247" s="561">
        <f t="shared" si="219"/>
        <v>0</v>
      </c>
      <c r="CK247" s="561">
        <f t="shared" si="219"/>
        <v>0</v>
      </c>
      <c r="CL247" s="561">
        <f t="shared" si="219"/>
        <v>0</v>
      </c>
      <c r="CM247" s="561">
        <f t="shared" si="219"/>
        <v>0</v>
      </c>
      <c r="CN247" s="561">
        <f t="shared" si="219"/>
        <v>0</v>
      </c>
      <c r="CO247" s="561">
        <f t="shared" si="219"/>
        <v>0</v>
      </c>
      <c r="CP247" s="561">
        <f t="shared" si="219"/>
        <v>0</v>
      </c>
      <c r="CQ247" s="561">
        <f t="shared" si="219"/>
        <v>0</v>
      </c>
      <c r="CR247" s="561">
        <f t="shared" si="219"/>
        <v>0</v>
      </c>
      <c r="CS247" s="561">
        <f t="shared" si="219"/>
        <v>0</v>
      </c>
      <c r="CT247" s="561">
        <f t="shared" si="219"/>
        <v>0</v>
      </c>
      <c r="CU247" s="561">
        <f t="shared" si="219"/>
        <v>0</v>
      </c>
      <c r="CV247" s="561">
        <f t="shared" si="219"/>
        <v>0</v>
      </c>
      <c r="CW247" s="561">
        <f t="shared" si="219"/>
        <v>0</v>
      </c>
      <c r="CX247" s="561">
        <f t="shared" si="219"/>
        <v>0</v>
      </c>
      <c r="CY247" s="561">
        <f t="shared" si="219"/>
        <v>0</v>
      </c>
      <c r="CZ247" s="561">
        <f t="shared" si="219"/>
        <v>0</v>
      </c>
      <c r="DA247" s="561">
        <f t="shared" si="219"/>
        <v>0</v>
      </c>
      <c r="DC247" s="562">
        <f t="shared" si="179"/>
        <v>0</v>
      </c>
      <c r="DD247" s="562">
        <f t="shared" si="206"/>
        <v>0</v>
      </c>
      <c r="DE247" s="562">
        <f t="shared" si="207"/>
        <v>0</v>
      </c>
      <c r="DF247" s="562">
        <f t="shared" si="208"/>
        <v>0</v>
      </c>
      <c r="DG247" s="562">
        <f t="shared" si="209"/>
        <v>0</v>
      </c>
      <c r="DH247" s="562">
        <f t="shared" si="210"/>
        <v>0</v>
      </c>
      <c r="DI247" s="562">
        <f t="shared" si="211"/>
        <v>0</v>
      </c>
      <c r="DJ247" s="562">
        <f t="shared" si="212"/>
        <v>0</v>
      </c>
      <c r="DK247" s="562">
        <f t="shared" si="213"/>
        <v>0</v>
      </c>
      <c r="DL247" s="562">
        <f t="shared" si="214"/>
        <v>0</v>
      </c>
      <c r="DM247" s="562">
        <f t="shared" si="215"/>
        <v>0</v>
      </c>
      <c r="DN247" s="562">
        <f t="shared" si="181"/>
        <v>0</v>
      </c>
      <c r="DO247" s="562">
        <f t="shared" si="182"/>
        <v>0</v>
      </c>
      <c r="DP247" s="562">
        <f t="shared" si="183"/>
        <v>0</v>
      </c>
      <c r="DQ247" s="562">
        <f t="shared" si="184"/>
        <v>0</v>
      </c>
      <c r="DR247" s="562">
        <f t="shared" si="185"/>
        <v>0</v>
      </c>
      <c r="DS247" s="562">
        <f t="shared" si="186"/>
        <v>0</v>
      </c>
      <c r="DT247" s="562">
        <f t="shared" si="187"/>
        <v>0</v>
      </c>
      <c r="DU247" s="562">
        <f t="shared" si="188"/>
        <v>0</v>
      </c>
      <c r="DV247" s="562">
        <f t="shared" si="189"/>
        <v>0</v>
      </c>
      <c r="DW247" s="562">
        <f t="shared" si="190"/>
        <v>0</v>
      </c>
      <c r="DX247" s="562">
        <f t="shared" si="191"/>
        <v>0</v>
      </c>
      <c r="DY247" s="562">
        <f t="shared" si="192"/>
        <v>0</v>
      </c>
      <c r="DZ247" s="562">
        <f t="shared" si="193"/>
        <v>0</v>
      </c>
      <c r="EA247" s="562">
        <f t="shared" si="194"/>
        <v>0</v>
      </c>
      <c r="EB247" s="562">
        <f t="shared" si="195"/>
        <v>0</v>
      </c>
      <c r="EC247" s="562">
        <f t="shared" si="196"/>
        <v>0</v>
      </c>
      <c r="ED247" s="562">
        <f t="shared" si="197"/>
        <v>0</v>
      </c>
      <c r="EE247" s="562">
        <f t="shared" si="198"/>
        <v>0</v>
      </c>
      <c r="EF247" s="562">
        <f t="shared" si="199"/>
        <v>0</v>
      </c>
      <c r="EG247" s="562">
        <f t="shared" si="200"/>
        <v>0</v>
      </c>
      <c r="EH247" s="562">
        <f t="shared" si="201"/>
        <v>0</v>
      </c>
      <c r="EI247" s="562">
        <f t="shared" si="202"/>
        <v>0</v>
      </c>
      <c r="EJ247" s="562">
        <f t="shared" si="203"/>
        <v>0</v>
      </c>
      <c r="EK247" s="562">
        <f t="shared" si="204"/>
        <v>0</v>
      </c>
      <c r="EL247" s="562">
        <f t="shared" si="205"/>
        <v>0</v>
      </c>
    </row>
    <row r="248" spans="2:142" ht="9.9499999999999993" customHeight="1">
      <c r="B248" s="750">
        <f>'O3'!B248</f>
        <v>0</v>
      </c>
      <c r="C248" s="751"/>
      <c r="D248" s="751"/>
      <c r="E248" s="751"/>
      <c r="F248" s="751"/>
      <c r="G248" s="872">
        <f>'O3'!G248</f>
        <v>0</v>
      </c>
      <c r="H248" s="872"/>
      <c r="I248" s="872"/>
      <c r="J248" s="872"/>
      <c r="K248" s="872"/>
      <c r="L248" s="872"/>
      <c r="M248" s="872"/>
      <c r="N248" s="872"/>
      <c r="O248" s="872"/>
      <c r="P248" s="872"/>
      <c r="Q248" s="872"/>
      <c r="R248" s="872"/>
      <c r="S248" s="872"/>
      <c r="T248" s="872"/>
      <c r="U248" s="872"/>
      <c r="V248" s="872"/>
      <c r="W248" s="872"/>
      <c r="X248" s="872"/>
      <c r="Y248" s="872"/>
      <c r="Z248" s="872"/>
      <c r="AA248" s="872"/>
      <c r="AB248" s="872"/>
      <c r="AC248" s="755">
        <f>'O3'!AC248</f>
        <v>0</v>
      </c>
      <c r="AD248" s="755"/>
      <c r="AE248" s="755"/>
      <c r="AF248" s="755"/>
      <c r="AG248" s="755"/>
      <c r="AH248" s="895">
        <f>'O3'!AZ248</f>
        <v>0</v>
      </c>
      <c r="AI248" s="895"/>
      <c r="AJ248" s="895"/>
      <c r="AK248" s="895"/>
      <c r="AL248" s="895"/>
      <c r="AM248" s="895"/>
      <c r="AN248" s="782">
        <f t="shared" si="169"/>
        <v>0</v>
      </c>
      <c r="AO248" s="782"/>
      <c r="AP248" s="782"/>
      <c r="AQ248" s="782"/>
      <c r="AR248" s="782"/>
      <c r="AS248" s="782"/>
      <c r="AT248" s="782">
        <f t="shared" si="170"/>
        <v>0</v>
      </c>
      <c r="AU248" s="782"/>
      <c r="AV248" s="782"/>
      <c r="AW248" s="782"/>
      <c r="AX248" s="782"/>
      <c r="AY248" s="881"/>
      <c r="AZ248" s="13"/>
      <c r="BA248" s="492">
        <f t="shared" si="175"/>
        <v>0</v>
      </c>
      <c r="BB248" s="492">
        <f t="shared" si="176"/>
        <v>2</v>
      </c>
      <c r="BC248" s="492" t="str">
        <f t="shared" si="171"/>
        <v/>
      </c>
      <c r="BD248" s="492" t="str">
        <f t="shared" si="172"/>
        <v xml:space="preserve"> </v>
      </c>
      <c r="BE248" s="484"/>
      <c r="BF248" s="492">
        <f>ROUND(AN248*'O3'!BE248,2)</f>
        <v>0</v>
      </c>
      <c r="BG248" s="492">
        <f>ROUND(AT248*'O3'!BE248,2)</f>
        <v>0</v>
      </c>
      <c r="BH248" s="484">
        <f t="shared" si="173"/>
        <v>0</v>
      </c>
      <c r="BI248" s="484">
        <f>BM248-IF('O3'!BS248&lt;&gt;0,IF('O3'!BS248="C",BA248,0),ROUND(BA248*$BM$11,2))</f>
        <v>0</v>
      </c>
      <c r="BJ248" s="484">
        <f>BN248-IF('O3'!BS248="CF",BA248,0)</f>
        <v>0</v>
      </c>
      <c r="BK248" s="484">
        <f>BO248-IF('O3'!BS248="F",BA248,0)</f>
        <v>0</v>
      </c>
      <c r="BL248" s="484">
        <f t="shared" si="177"/>
        <v>0</v>
      </c>
      <c r="BM248" s="484">
        <f>IF('O3'!BS248&lt;&gt;0,IF('O3'!BS248="C",BG248,0),ROUND(BG248*$BM$11,2))</f>
        <v>0</v>
      </c>
      <c r="BN248" s="484">
        <f>IF('O3'!BS248="CF",BG248,0)</f>
        <v>0</v>
      </c>
      <c r="BO248" s="484">
        <f>IF('O3'!BS248="F",BG248,0)</f>
        <v>0</v>
      </c>
      <c r="BP248" s="572">
        <v>237</v>
      </c>
      <c r="BQ248" s="573"/>
      <c r="BR248" s="560">
        <v>0</v>
      </c>
      <c r="BS248" s="561">
        <f t="shared" si="174"/>
        <v>0</v>
      </c>
      <c r="BT248" s="561">
        <f t="shared" si="219"/>
        <v>0</v>
      </c>
      <c r="BU248" s="561">
        <f t="shared" si="219"/>
        <v>0</v>
      </c>
      <c r="BV248" s="561">
        <f t="shared" si="219"/>
        <v>0</v>
      </c>
      <c r="BW248" s="561">
        <f t="shared" si="219"/>
        <v>0</v>
      </c>
      <c r="BX248" s="561">
        <f t="shared" si="219"/>
        <v>0</v>
      </c>
      <c r="BY248" s="561">
        <f t="shared" si="219"/>
        <v>0</v>
      </c>
      <c r="BZ248" s="561">
        <f t="shared" si="219"/>
        <v>0</v>
      </c>
      <c r="CA248" s="561">
        <f t="shared" si="219"/>
        <v>0</v>
      </c>
      <c r="CB248" s="561">
        <f t="shared" si="219"/>
        <v>0</v>
      </c>
      <c r="CC248" s="561">
        <f t="shared" si="219"/>
        <v>0</v>
      </c>
      <c r="CD248" s="561">
        <f t="shared" si="219"/>
        <v>0</v>
      </c>
      <c r="CE248" s="561">
        <f t="shared" si="219"/>
        <v>0</v>
      </c>
      <c r="CF248" s="561">
        <f t="shared" si="219"/>
        <v>0</v>
      </c>
      <c r="CG248" s="561">
        <f t="shared" si="219"/>
        <v>0</v>
      </c>
      <c r="CH248" s="561">
        <f t="shared" si="219"/>
        <v>0</v>
      </c>
      <c r="CI248" s="561">
        <f t="shared" si="219"/>
        <v>0</v>
      </c>
      <c r="CJ248" s="561">
        <f t="shared" si="219"/>
        <v>0</v>
      </c>
      <c r="CK248" s="561">
        <f t="shared" si="219"/>
        <v>0</v>
      </c>
      <c r="CL248" s="561">
        <f t="shared" si="219"/>
        <v>0</v>
      </c>
      <c r="CM248" s="561">
        <f t="shared" si="219"/>
        <v>0</v>
      </c>
      <c r="CN248" s="561">
        <f t="shared" si="219"/>
        <v>0</v>
      </c>
      <c r="CO248" s="561">
        <f t="shared" si="219"/>
        <v>0</v>
      </c>
      <c r="CP248" s="561">
        <f t="shared" si="219"/>
        <v>0</v>
      </c>
      <c r="CQ248" s="561">
        <f t="shared" si="219"/>
        <v>0</v>
      </c>
      <c r="CR248" s="561">
        <f t="shared" si="219"/>
        <v>0</v>
      </c>
      <c r="CS248" s="561">
        <f t="shared" si="219"/>
        <v>0</v>
      </c>
      <c r="CT248" s="561">
        <f t="shared" si="219"/>
        <v>0</v>
      </c>
      <c r="CU248" s="561">
        <f t="shared" si="219"/>
        <v>0</v>
      </c>
      <c r="CV248" s="561">
        <f t="shared" si="219"/>
        <v>0</v>
      </c>
      <c r="CW248" s="561">
        <f t="shared" si="219"/>
        <v>0</v>
      </c>
      <c r="CX248" s="561">
        <f t="shared" si="219"/>
        <v>0</v>
      </c>
      <c r="CY248" s="561">
        <f t="shared" si="219"/>
        <v>0</v>
      </c>
      <c r="CZ248" s="561">
        <f t="shared" si="219"/>
        <v>0</v>
      </c>
      <c r="DA248" s="561">
        <f t="shared" si="219"/>
        <v>0</v>
      </c>
      <c r="DC248" s="562">
        <f t="shared" si="179"/>
        <v>0</v>
      </c>
      <c r="DD248" s="562">
        <f t="shared" si="206"/>
        <v>0</v>
      </c>
      <c r="DE248" s="562">
        <f t="shared" si="207"/>
        <v>0</v>
      </c>
      <c r="DF248" s="562">
        <f t="shared" si="208"/>
        <v>0</v>
      </c>
      <c r="DG248" s="562">
        <f t="shared" si="209"/>
        <v>0</v>
      </c>
      <c r="DH248" s="562">
        <f t="shared" si="210"/>
        <v>0</v>
      </c>
      <c r="DI248" s="562">
        <f t="shared" si="211"/>
        <v>0</v>
      </c>
      <c r="DJ248" s="562">
        <f t="shared" si="212"/>
        <v>0</v>
      </c>
      <c r="DK248" s="562">
        <f t="shared" si="213"/>
        <v>0</v>
      </c>
      <c r="DL248" s="562">
        <f t="shared" si="214"/>
        <v>0</v>
      </c>
      <c r="DM248" s="562">
        <f t="shared" si="215"/>
        <v>0</v>
      </c>
      <c r="DN248" s="562">
        <f t="shared" si="181"/>
        <v>0</v>
      </c>
      <c r="DO248" s="562">
        <f t="shared" si="182"/>
        <v>0</v>
      </c>
      <c r="DP248" s="562">
        <f t="shared" si="183"/>
        <v>0</v>
      </c>
      <c r="DQ248" s="562">
        <f t="shared" si="184"/>
        <v>0</v>
      </c>
      <c r="DR248" s="562">
        <f t="shared" si="185"/>
        <v>0</v>
      </c>
      <c r="DS248" s="562">
        <f t="shared" si="186"/>
        <v>0</v>
      </c>
      <c r="DT248" s="562">
        <f t="shared" si="187"/>
        <v>0</v>
      </c>
      <c r="DU248" s="562">
        <f t="shared" si="188"/>
        <v>0</v>
      </c>
      <c r="DV248" s="562">
        <f t="shared" si="189"/>
        <v>0</v>
      </c>
      <c r="DW248" s="562">
        <f t="shared" si="190"/>
        <v>0</v>
      </c>
      <c r="DX248" s="562">
        <f t="shared" si="191"/>
        <v>0</v>
      </c>
      <c r="DY248" s="562">
        <f t="shared" si="192"/>
        <v>0</v>
      </c>
      <c r="DZ248" s="562">
        <f t="shared" si="193"/>
        <v>0</v>
      </c>
      <c r="EA248" s="562">
        <f t="shared" si="194"/>
        <v>0</v>
      </c>
      <c r="EB248" s="562">
        <f t="shared" si="195"/>
        <v>0</v>
      </c>
      <c r="EC248" s="562">
        <f t="shared" si="196"/>
        <v>0</v>
      </c>
      <c r="ED248" s="562">
        <f t="shared" si="197"/>
        <v>0</v>
      </c>
      <c r="EE248" s="562">
        <f t="shared" si="198"/>
        <v>0</v>
      </c>
      <c r="EF248" s="562">
        <f t="shared" si="199"/>
        <v>0</v>
      </c>
      <c r="EG248" s="562">
        <f t="shared" si="200"/>
        <v>0</v>
      </c>
      <c r="EH248" s="562">
        <f t="shared" si="201"/>
        <v>0</v>
      </c>
      <c r="EI248" s="562">
        <f t="shared" si="202"/>
        <v>0</v>
      </c>
      <c r="EJ248" s="562">
        <f t="shared" si="203"/>
        <v>0</v>
      </c>
      <c r="EK248" s="562">
        <f t="shared" si="204"/>
        <v>0</v>
      </c>
      <c r="EL248" s="562">
        <f t="shared" si="205"/>
        <v>0</v>
      </c>
    </row>
    <row r="249" spans="2:142" ht="9.9499999999999993" customHeight="1">
      <c r="B249" s="750">
        <f>'O3'!B249</f>
        <v>0</v>
      </c>
      <c r="C249" s="751"/>
      <c r="D249" s="751"/>
      <c r="E249" s="751"/>
      <c r="F249" s="751"/>
      <c r="G249" s="872">
        <f>'O3'!G249</f>
        <v>0</v>
      </c>
      <c r="H249" s="872"/>
      <c r="I249" s="872"/>
      <c r="J249" s="872"/>
      <c r="K249" s="872"/>
      <c r="L249" s="872"/>
      <c r="M249" s="872"/>
      <c r="N249" s="872"/>
      <c r="O249" s="872"/>
      <c r="P249" s="872"/>
      <c r="Q249" s="872"/>
      <c r="R249" s="872"/>
      <c r="S249" s="872"/>
      <c r="T249" s="872"/>
      <c r="U249" s="872"/>
      <c r="V249" s="872"/>
      <c r="W249" s="872"/>
      <c r="X249" s="872"/>
      <c r="Y249" s="872"/>
      <c r="Z249" s="872"/>
      <c r="AA249" s="872"/>
      <c r="AB249" s="872"/>
      <c r="AC249" s="755">
        <f>'O3'!AC249</f>
        <v>0</v>
      </c>
      <c r="AD249" s="755"/>
      <c r="AE249" s="755"/>
      <c r="AF249" s="755"/>
      <c r="AG249" s="755"/>
      <c r="AH249" s="895">
        <f>'O3'!AZ249</f>
        <v>0</v>
      </c>
      <c r="AI249" s="895"/>
      <c r="AJ249" s="895"/>
      <c r="AK249" s="895"/>
      <c r="AL249" s="895"/>
      <c r="AM249" s="895"/>
      <c r="AN249" s="782">
        <f t="shared" si="169"/>
        <v>0</v>
      </c>
      <c r="AO249" s="782"/>
      <c r="AP249" s="782"/>
      <c r="AQ249" s="782"/>
      <c r="AR249" s="782"/>
      <c r="AS249" s="782"/>
      <c r="AT249" s="782">
        <f t="shared" si="170"/>
        <v>0</v>
      </c>
      <c r="AU249" s="782"/>
      <c r="AV249" s="782"/>
      <c r="AW249" s="782"/>
      <c r="AX249" s="782"/>
      <c r="AY249" s="881"/>
      <c r="AZ249" s="13"/>
      <c r="BA249" s="492">
        <f t="shared" si="175"/>
        <v>0</v>
      </c>
      <c r="BB249" s="492">
        <f t="shared" si="176"/>
        <v>2</v>
      </c>
      <c r="BC249" s="492" t="str">
        <f t="shared" si="171"/>
        <v/>
      </c>
      <c r="BD249" s="492" t="str">
        <f t="shared" si="172"/>
        <v xml:space="preserve"> </v>
      </c>
      <c r="BE249" s="484"/>
      <c r="BF249" s="492">
        <f>ROUND(AN249*'O3'!BE249,2)</f>
        <v>0</v>
      </c>
      <c r="BG249" s="492">
        <f>ROUND(AT249*'O3'!BE249,2)</f>
        <v>0</v>
      </c>
      <c r="BH249" s="484">
        <f t="shared" si="173"/>
        <v>0</v>
      </c>
      <c r="BI249" s="484">
        <f>BM249-IF('O3'!BS249&lt;&gt;0,IF('O3'!BS249="C",BA249,0),ROUND(BA249*$BM$11,2))</f>
        <v>0</v>
      </c>
      <c r="BJ249" s="484">
        <f>BN249-IF('O3'!BS249="CF",BA249,0)</f>
        <v>0</v>
      </c>
      <c r="BK249" s="484">
        <f>BO249-IF('O3'!BS249="F",BA249,0)</f>
        <v>0</v>
      </c>
      <c r="BL249" s="484">
        <f t="shared" si="177"/>
        <v>0</v>
      </c>
      <c r="BM249" s="484">
        <f>IF('O3'!BS249&lt;&gt;0,IF('O3'!BS249="C",BG249,0),ROUND(BG249*$BM$11,2))</f>
        <v>0</v>
      </c>
      <c r="BN249" s="484">
        <f>IF('O3'!BS249="CF",BG249,0)</f>
        <v>0</v>
      </c>
      <c r="BO249" s="484">
        <f>IF('O3'!BS249="F",BG249,0)</f>
        <v>0</v>
      </c>
      <c r="BP249" s="571">
        <v>238</v>
      </c>
      <c r="BQ249" s="573"/>
      <c r="BR249" s="560">
        <v>0</v>
      </c>
      <c r="BS249" s="561">
        <f t="shared" si="174"/>
        <v>0</v>
      </c>
      <c r="BT249" s="561">
        <f t="shared" si="219"/>
        <v>0</v>
      </c>
      <c r="BU249" s="561">
        <f t="shared" si="219"/>
        <v>0</v>
      </c>
      <c r="BV249" s="561">
        <f t="shared" si="219"/>
        <v>0</v>
      </c>
      <c r="BW249" s="561">
        <f t="shared" si="219"/>
        <v>0</v>
      </c>
      <c r="BX249" s="561">
        <f t="shared" si="219"/>
        <v>0</v>
      </c>
      <c r="BY249" s="561">
        <f t="shared" si="219"/>
        <v>0</v>
      </c>
      <c r="BZ249" s="561">
        <f t="shared" si="219"/>
        <v>0</v>
      </c>
      <c r="CA249" s="561">
        <f t="shared" si="219"/>
        <v>0</v>
      </c>
      <c r="CB249" s="561">
        <f t="shared" si="219"/>
        <v>0</v>
      </c>
      <c r="CC249" s="561">
        <f t="shared" si="219"/>
        <v>0</v>
      </c>
      <c r="CD249" s="561">
        <f t="shared" si="219"/>
        <v>0</v>
      </c>
      <c r="CE249" s="561">
        <f t="shared" si="219"/>
        <v>0</v>
      </c>
      <c r="CF249" s="561">
        <f t="shared" si="219"/>
        <v>0</v>
      </c>
      <c r="CG249" s="561">
        <f t="shared" si="219"/>
        <v>0</v>
      </c>
      <c r="CH249" s="561">
        <f t="shared" si="219"/>
        <v>0</v>
      </c>
      <c r="CI249" s="561">
        <f t="shared" si="219"/>
        <v>0</v>
      </c>
      <c r="CJ249" s="561">
        <f t="shared" si="219"/>
        <v>0</v>
      </c>
      <c r="CK249" s="561">
        <f t="shared" si="219"/>
        <v>0</v>
      </c>
      <c r="CL249" s="561">
        <f t="shared" si="219"/>
        <v>0</v>
      </c>
      <c r="CM249" s="561">
        <f t="shared" si="219"/>
        <v>0</v>
      </c>
      <c r="CN249" s="561">
        <f t="shared" si="219"/>
        <v>0</v>
      </c>
      <c r="CO249" s="561">
        <f t="shared" si="219"/>
        <v>0</v>
      </c>
      <c r="CP249" s="561">
        <f t="shared" si="219"/>
        <v>0</v>
      </c>
      <c r="CQ249" s="561">
        <f t="shared" si="219"/>
        <v>0</v>
      </c>
      <c r="CR249" s="561">
        <f t="shared" si="219"/>
        <v>0</v>
      </c>
      <c r="CS249" s="561">
        <f t="shared" si="219"/>
        <v>0</v>
      </c>
      <c r="CT249" s="561">
        <f t="shared" si="219"/>
        <v>0</v>
      </c>
      <c r="CU249" s="561">
        <f t="shared" si="219"/>
        <v>0</v>
      </c>
      <c r="CV249" s="561">
        <f t="shared" si="219"/>
        <v>0</v>
      </c>
      <c r="CW249" s="561">
        <f t="shared" si="219"/>
        <v>0</v>
      </c>
      <c r="CX249" s="561">
        <f t="shared" si="219"/>
        <v>0</v>
      </c>
      <c r="CY249" s="561">
        <f t="shared" si="219"/>
        <v>0</v>
      </c>
      <c r="CZ249" s="561">
        <f t="shared" si="219"/>
        <v>0</v>
      </c>
      <c r="DA249" s="561">
        <f t="shared" si="219"/>
        <v>0</v>
      </c>
      <c r="DC249" s="562">
        <f t="shared" si="179"/>
        <v>0</v>
      </c>
      <c r="DD249" s="562">
        <f t="shared" si="206"/>
        <v>0</v>
      </c>
      <c r="DE249" s="562">
        <f t="shared" si="207"/>
        <v>0</v>
      </c>
      <c r="DF249" s="562">
        <f t="shared" si="208"/>
        <v>0</v>
      </c>
      <c r="DG249" s="562">
        <f t="shared" si="209"/>
        <v>0</v>
      </c>
      <c r="DH249" s="562">
        <f t="shared" si="210"/>
        <v>0</v>
      </c>
      <c r="DI249" s="562">
        <f t="shared" si="211"/>
        <v>0</v>
      </c>
      <c r="DJ249" s="562">
        <f t="shared" si="212"/>
        <v>0</v>
      </c>
      <c r="DK249" s="562">
        <f t="shared" si="213"/>
        <v>0</v>
      </c>
      <c r="DL249" s="562">
        <f t="shared" si="214"/>
        <v>0</v>
      </c>
      <c r="DM249" s="562">
        <f t="shared" si="215"/>
        <v>0</v>
      </c>
      <c r="DN249" s="562">
        <f t="shared" si="181"/>
        <v>0</v>
      </c>
      <c r="DO249" s="562">
        <f t="shared" si="182"/>
        <v>0</v>
      </c>
      <c r="DP249" s="562">
        <f t="shared" si="183"/>
        <v>0</v>
      </c>
      <c r="DQ249" s="562">
        <f t="shared" si="184"/>
        <v>0</v>
      </c>
      <c r="DR249" s="562">
        <f t="shared" si="185"/>
        <v>0</v>
      </c>
      <c r="DS249" s="562">
        <f t="shared" si="186"/>
        <v>0</v>
      </c>
      <c r="DT249" s="562">
        <f t="shared" si="187"/>
        <v>0</v>
      </c>
      <c r="DU249" s="562">
        <f t="shared" si="188"/>
        <v>0</v>
      </c>
      <c r="DV249" s="562">
        <f t="shared" si="189"/>
        <v>0</v>
      </c>
      <c r="DW249" s="562">
        <f t="shared" si="190"/>
        <v>0</v>
      </c>
      <c r="DX249" s="562">
        <f t="shared" si="191"/>
        <v>0</v>
      </c>
      <c r="DY249" s="562">
        <f t="shared" si="192"/>
        <v>0</v>
      </c>
      <c r="DZ249" s="562">
        <f t="shared" si="193"/>
        <v>0</v>
      </c>
      <c r="EA249" s="562">
        <f t="shared" si="194"/>
        <v>0</v>
      </c>
      <c r="EB249" s="562">
        <f t="shared" si="195"/>
        <v>0</v>
      </c>
      <c r="EC249" s="562">
        <f t="shared" si="196"/>
        <v>0</v>
      </c>
      <c r="ED249" s="562">
        <f t="shared" si="197"/>
        <v>0</v>
      </c>
      <c r="EE249" s="562">
        <f t="shared" si="198"/>
        <v>0</v>
      </c>
      <c r="EF249" s="562">
        <f t="shared" si="199"/>
        <v>0</v>
      </c>
      <c r="EG249" s="562">
        <f t="shared" si="200"/>
        <v>0</v>
      </c>
      <c r="EH249" s="562">
        <f t="shared" si="201"/>
        <v>0</v>
      </c>
      <c r="EI249" s="562">
        <f t="shared" si="202"/>
        <v>0</v>
      </c>
      <c r="EJ249" s="562">
        <f t="shared" si="203"/>
        <v>0</v>
      </c>
      <c r="EK249" s="562">
        <f t="shared" si="204"/>
        <v>0</v>
      </c>
      <c r="EL249" s="562">
        <f t="shared" si="205"/>
        <v>0</v>
      </c>
    </row>
    <row r="250" spans="2:142" ht="9.9499999999999993" customHeight="1">
      <c r="B250" s="750">
        <f>'O3'!B250</f>
        <v>0</v>
      </c>
      <c r="C250" s="751"/>
      <c r="D250" s="751"/>
      <c r="E250" s="751"/>
      <c r="F250" s="751"/>
      <c r="G250" s="872">
        <f>'O3'!G250</f>
        <v>0</v>
      </c>
      <c r="H250" s="872"/>
      <c r="I250" s="872"/>
      <c r="J250" s="872"/>
      <c r="K250" s="872"/>
      <c r="L250" s="872"/>
      <c r="M250" s="872"/>
      <c r="N250" s="872"/>
      <c r="O250" s="872"/>
      <c r="P250" s="872"/>
      <c r="Q250" s="872"/>
      <c r="R250" s="872"/>
      <c r="S250" s="872"/>
      <c r="T250" s="872"/>
      <c r="U250" s="872"/>
      <c r="V250" s="872"/>
      <c r="W250" s="872"/>
      <c r="X250" s="872"/>
      <c r="Y250" s="872"/>
      <c r="Z250" s="872"/>
      <c r="AA250" s="872"/>
      <c r="AB250" s="872"/>
      <c r="AC250" s="755">
        <f>'O3'!AC250</f>
        <v>0</v>
      </c>
      <c r="AD250" s="755"/>
      <c r="AE250" s="755"/>
      <c r="AF250" s="755"/>
      <c r="AG250" s="755"/>
      <c r="AH250" s="895">
        <f>'O3'!AZ250</f>
        <v>0</v>
      </c>
      <c r="AI250" s="895"/>
      <c r="AJ250" s="895"/>
      <c r="AK250" s="895"/>
      <c r="AL250" s="895"/>
      <c r="AM250" s="895"/>
      <c r="AN250" s="782">
        <f t="shared" si="169"/>
        <v>0</v>
      </c>
      <c r="AO250" s="782"/>
      <c r="AP250" s="782"/>
      <c r="AQ250" s="782"/>
      <c r="AR250" s="782"/>
      <c r="AS250" s="782"/>
      <c r="AT250" s="782">
        <f t="shared" si="170"/>
        <v>0</v>
      </c>
      <c r="AU250" s="782"/>
      <c r="AV250" s="782"/>
      <c r="AW250" s="782"/>
      <c r="AX250" s="782"/>
      <c r="AY250" s="881"/>
      <c r="AZ250" s="13"/>
      <c r="BA250" s="492">
        <f t="shared" si="175"/>
        <v>0</v>
      </c>
      <c r="BB250" s="492">
        <f t="shared" si="176"/>
        <v>2</v>
      </c>
      <c r="BC250" s="492" t="str">
        <f t="shared" si="171"/>
        <v/>
      </c>
      <c r="BD250" s="492" t="str">
        <f t="shared" si="172"/>
        <v xml:space="preserve"> </v>
      </c>
      <c r="BE250" s="484"/>
      <c r="BF250" s="492">
        <f>ROUND(AN250*'O3'!BE250,2)</f>
        <v>0</v>
      </c>
      <c r="BG250" s="492">
        <f>ROUND(AT250*'O3'!BE250,2)</f>
        <v>0</v>
      </c>
      <c r="BH250" s="484">
        <f t="shared" si="173"/>
        <v>0</v>
      </c>
      <c r="BI250" s="484">
        <f>BM250-IF('O3'!BS250&lt;&gt;0,IF('O3'!BS250="C",BA250,0),ROUND(BA250*$BM$11,2))</f>
        <v>0</v>
      </c>
      <c r="BJ250" s="484">
        <f>BN250-IF('O3'!BS250="CF",BA250,0)</f>
        <v>0</v>
      </c>
      <c r="BK250" s="484">
        <f>BO250-IF('O3'!BS250="F",BA250,0)</f>
        <v>0</v>
      </c>
      <c r="BL250" s="484">
        <f t="shared" si="177"/>
        <v>0</v>
      </c>
      <c r="BM250" s="484">
        <f>IF('O3'!BS250&lt;&gt;0,IF('O3'!BS250="C",BG250,0),ROUND(BG250*$BM$11,2))</f>
        <v>0</v>
      </c>
      <c r="BN250" s="484">
        <f>IF('O3'!BS250="CF",BG250,0)</f>
        <v>0</v>
      </c>
      <c r="BO250" s="484">
        <f>IF('O3'!BS250="F",BG250,0)</f>
        <v>0</v>
      </c>
      <c r="BP250" s="572">
        <v>239</v>
      </c>
      <c r="BQ250" s="573"/>
      <c r="BR250" s="560">
        <v>0</v>
      </c>
      <c r="BS250" s="561">
        <f t="shared" si="174"/>
        <v>0</v>
      </c>
      <c r="BT250" s="561">
        <f t="shared" si="219"/>
        <v>0</v>
      </c>
      <c r="BU250" s="561">
        <f t="shared" si="219"/>
        <v>0</v>
      </c>
      <c r="BV250" s="561">
        <f t="shared" si="219"/>
        <v>0</v>
      </c>
      <c r="BW250" s="561">
        <f t="shared" si="219"/>
        <v>0</v>
      </c>
      <c r="BX250" s="561">
        <f t="shared" si="219"/>
        <v>0</v>
      </c>
      <c r="BY250" s="561">
        <f t="shared" si="219"/>
        <v>0</v>
      </c>
      <c r="BZ250" s="561">
        <f t="shared" si="219"/>
        <v>0</v>
      </c>
      <c r="CA250" s="561">
        <f t="shared" si="219"/>
        <v>0</v>
      </c>
      <c r="CB250" s="561">
        <f t="shared" si="219"/>
        <v>0</v>
      </c>
      <c r="CC250" s="561">
        <f t="shared" si="219"/>
        <v>0</v>
      </c>
      <c r="CD250" s="561">
        <f t="shared" si="219"/>
        <v>0</v>
      </c>
      <c r="CE250" s="561">
        <f t="shared" si="219"/>
        <v>0</v>
      </c>
      <c r="CF250" s="561">
        <f t="shared" si="219"/>
        <v>0</v>
      </c>
      <c r="CG250" s="561">
        <f t="shared" si="219"/>
        <v>0</v>
      </c>
      <c r="CH250" s="561">
        <f t="shared" si="219"/>
        <v>0</v>
      </c>
      <c r="CI250" s="561">
        <f t="shared" ref="BT250:DA257" si="220">CH250</f>
        <v>0</v>
      </c>
      <c r="CJ250" s="561">
        <f t="shared" si="220"/>
        <v>0</v>
      </c>
      <c r="CK250" s="561">
        <f t="shared" si="220"/>
        <v>0</v>
      </c>
      <c r="CL250" s="561">
        <f t="shared" si="220"/>
        <v>0</v>
      </c>
      <c r="CM250" s="561">
        <f t="shared" si="220"/>
        <v>0</v>
      </c>
      <c r="CN250" s="561">
        <f t="shared" si="220"/>
        <v>0</v>
      </c>
      <c r="CO250" s="561">
        <f t="shared" si="220"/>
        <v>0</v>
      </c>
      <c r="CP250" s="561">
        <f t="shared" si="220"/>
        <v>0</v>
      </c>
      <c r="CQ250" s="561">
        <f t="shared" si="220"/>
        <v>0</v>
      </c>
      <c r="CR250" s="561">
        <f t="shared" si="220"/>
        <v>0</v>
      </c>
      <c r="CS250" s="561">
        <f t="shared" si="220"/>
        <v>0</v>
      </c>
      <c r="CT250" s="561">
        <f t="shared" si="220"/>
        <v>0</v>
      </c>
      <c r="CU250" s="561">
        <f t="shared" si="220"/>
        <v>0</v>
      </c>
      <c r="CV250" s="561">
        <f t="shared" si="220"/>
        <v>0</v>
      </c>
      <c r="CW250" s="561">
        <f t="shared" si="220"/>
        <v>0</v>
      </c>
      <c r="CX250" s="561">
        <f t="shared" si="220"/>
        <v>0</v>
      </c>
      <c r="CY250" s="561">
        <f t="shared" si="220"/>
        <v>0</v>
      </c>
      <c r="CZ250" s="561">
        <f t="shared" si="220"/>
        <v>0</v>
      </c>
      <c r="DA250" s="561">
        <f t="shared" si="220"/>
        <v>0</v>
      </c>
      <c r="DC250" s="562">
        <f t="shared" si="179"/>
        <v>0</v>
      </c>
      <c r="DD250" s="562">
        <f t="shared" si="206"/>
        <v>0</v>
      </c>
      <c r="DE250" s="562">
        <f t="shared" si="207"/>
        <v>0</v>
      </c>
      <c r="DF250" s="562">
        <f t="shared" si="208"/>
        <v>0</v>
      </c>
      <c r="DG250" s="562">
        <f t="shared" si="209"/>
        <v>0</v>
      </c>
      <c r="DH250" s="562">
        <f t="shared" si="210"/>
        <v>0</v>
      </c>
      <c r="DI250" s="562">
        <f t="shared" si="211"/>
        <v>0</v>
      </c>
      <c r="DJ250" s="562">
        <f t="shared" si="212"/>
        <v>0</v>
      </c>
      <c r="DK250" s="562">
        <f t="shared" si="213"/>
        <v>0</v>
      </c>
      <c r="DL250" s="562">
        <f t="shared" si="214"/>
        <v>0</v>
      </c>
      <c r="DM250" s="562">
        <f t="shared" si="215"/>
        <v>0</v>
      </c>
      <c r="DN250" s="562">
        <f t="shared" si="181"/>
        <v>0</v>
      </c>
      <c r="DO250" s="562">
        <f t="shared" si="182"/>
        <v>0</v>
      </c>
      <c r="DP250" s="562">
        <f t="shared" si="183"/>
        <v>0</v>
      </c>
      <c r="DQ250" s="562">
        <f t="shared" si="184"/>
        <v>0</v>
      </c>
      <c r="DR250" s="562">
        <f t="shared" si="185"/>
        <v>0</v>
      </c>
      <c r="DS250" s="562">
        <f t="shared" si="186"/>
        <v>0</v>
      </c>
      <c r="DT250" s="562">
        <f t="shared" si="187"/>
        <v>0</v>
      </c>
      <c r="DU250" s="562">
        <f t="shared" si="188"/>
        <v>0</v>
      </c>
      <c r="DV250" s="562">
        <f t="shared" si="189"/>
        <v>0</v>
      </c>
      <c r="DW250" s="562">
        <f t="shared" si="190"/>
        <v>0</v>
      </c>
      <c r="DX250" s="562">
        <f t="shared" si="191"/>
        <v>0</v>
      </c>
      <c r="DY250" s="562">
        <f t="shared" si="192"/>
        <v>0</v>
      </c>
      <c r="DZ250" s="562">
        <f t="shared" si="193"/>
        <v>0</v>
      </c>
      <c r="EA250" s="562">
        <f t="shared" si="194"/>
        <v>0</v>
      </c>
      <c r="EB250" s="562">
        <f t="shared" si="195"/>
        <v>0</v>
      </c>
      <c r="EC250" s="562">
        <f t="shared" si="196"/>
        <v>0</v>
      </c>
      <c r="ED250" s="562">
        <f t="shared" si="197"/>
        <v>0</v>
      </c>
      <c r="EE250" s="562">
        <f t="shared" si="198"/>
        <v>0</v>
      </c>
      <c r="EF250" s="562">
        <f t="shared" si="199"/>
        <v>0</v>
      </c>
      <c r="EG250" s="562">
        <f t="shared" si="200"/>
        <v>0</v>
      </c>
      <c r="EH250" s="562">
        <f t="shared" si="201"/>
        <v>0</v>
      </c>
      <c r="EI250" s="562">
        <f t="shared" si="202"/>
        <v>0</v>
      </c>
      <c r="EJ250" s="562">
        <f t="shared" si="203"/>
        <v>0</v>
      </c>
      <c r="EK250" s="562">
        <f t="shared" si="204"/>
        <v>0</v>
      </c>
      <c r="EL250" s="562">
        <f t="shared" si="205"/>
        <v>0</v>
      </c>
    </row>
    <row r="251" spans="2:142" ht="9.9499999999999993" customHeight="1">
      <c r="B251" s="750">
        <f>'O3'!B251</f>
        <v>0</v>
      </c>
      <c r="C251" s="751"/>
      <c r="D251" s="751"/>
      <c r="E251" s="751"/>
      <c r="F251" s="751"/>
      <c r="G251" s="872">
        <f>'O3'!G251</f>
        <v>0</v>
      </c>
      <c r="H251" s="872"/>
      <c r="I251" s="872"/>
      <c r="J251" s="872"/>
      <c r="K251" s="872"/>
      <c r="L251" s="872"/>
      <c r="M251" s="872"/>
      <c r="N251" s="872"/>
      <c r="O251" s="872"/>
      <c r="P251" s="872"/>
      <c r="Q251" s="872"/>
      <c r="R251" s="872"/>
      <c r="S251" s="872"/>
      <c r="T251" s="872"/>
      <c r="U251" s="872"/>
      <c r="V251" s="872"/>
      <c r="W251" s="872"/>
      <c r="X251" s="872"/>
      <c r="Y251" s="872"/>
      <c r="Z251" s="872"/>
      <c r="AA251" s="872"/>
      <c r="AB251" s="872"/>
      <c r="AC251" s="755">
        <f>'O3'!AC251</f>
        <v>0</v>
      </c>
      <c r="AD251" s="755"/>
      <c r="AE251" s="755"/>
      <c r="AF251" s="755"/>
      <c r="AG251" s="755"/>
      <c r="AH251" s="895">
        <f>'O3'!AZ251</f>
        <v>0</v>
      </c>
      <c r="AI251" s="895"/>
      <c r="AJ251" s="895"/>
      <c r="AK251" s="895"/>
      <c r="AL251" s="895"/>
      <c r="AM251" s="895"/>
      <c r="AN251" s="782">
        <f t="shared" si="169"/>
        <v>0</v>
      </c>
      <c r="AO251" s="782"/>
      <c r="AP251" s="782"/>
      <c r="AQ251" s="782"/>
      <c r="AR251" s="782"/>
      <c r="AS251" s="782"/>
      <c r="AT251" s="782">
        <f t="shared" si="170"/>
        <v>0</v>
      </c>
      <c r="AU251" s="782"/>
      <c r="AV251" s="782"/>
      <c r="AW251" s="782"/>
      <c r="AX251" s="782"/>
      <c r="AY251" s="881"/>
      <c r="AZ251" s="13"/>
      <c r="BA251" s="492">
        <f t="shared" si="175"/>
        <v>0</v>
      </c>
      <c r="BB251" s="492">
        <f t="shared" si="176"/>
        <v>2</v>
      </c>
      <c r="BC251" s="492" t="str">
        <f t="shared" si="171"/>
        <v/>
      </c>
      <c r="BD251" s="492" t="str">
        <f t="shared" si="172"/>
        <v xml:space="preserve"> </v>
      </c>
      <c r="BE251" s="484"/>
      <c r="BF251" s="492">
        <f>ROUND(AN251*'O3'!BE251,2)</f>
        <v>0</v>
      </c>
      <c r="BG251" s="492">
        <f>ROUND(AT251*'O3'!BE251,2)</f>
        <v>0</v>
      </c>
      <c r="BH251" s="484">
        <f t="shared" si="173"/>
        <v>0</v>
      </c>
      <c r="BI251" s="484">
        <f>BM251-IF('O3'!BS251&lt;&gt;0,IF('O3'!BS251="C",BA251,0),ROUND(BA251*$BM$11,2))</f>
        <v>0</v>
      </c>
      <c r="BJ251" s="484">
        <f>BN251-IF('O3'!BS251="CF",BA251,0)</f>
        <v>0</v>
      </c>
      <c r="BK251" s="484">
        <f>BO251-IF('O3'!BS251="F",BA251,0)</f>
        <v>0</v>
      </c>
      <c r="BL251" s="484">
        <f t="shared" si="177"/>
        <v>0</v>
      </c>
      <c r="BM251" s="484">
        <f>IF('O3'!BS251&lt;&gt;0,IF('O3'!BS251="C",BG251,0),ROUND(BG251*$BM$11,2))</f>
        <v>0</v>
      </c>
      <c r="BN251" s="484">
        <f>IF('O3'!BS251="CF",BG251,0)</f>
        <v>0</v>
      </c>
      <c r="BO251" s="484">
        <f>IF('O3'!BS251="F",BG251,0)</f>
        <v>0</v>
      </c>
      <c r="BP251" s="571">
        <v>240</v>
      </c>
      <c r="BQ251" s="573"/>
      <c r="BR251" s="560">
        <v>0</v>
      </c>
      <c r="BS251" s="561">
        <f t="shared" si="174"/>
        <v>0</v>
      </c>
      <c r="BT251" s="561">
        <f t="shared" si="220"/>
        <v>0</v>
      </c>
      <c r="BU251" s="561">
        <f t="shared" si="220"/>
        <v>0</v>
      </c>
      <c r="BV251" s="561">
        <f t="shared" si="220"/>
        <v>0</v>
      </c>
      <c r="BW251" s="561">
        <f t="shared" si="220"/>
        <v>0</v>
      </c>
      <c r="BX251" s="561">
        <f t="shared" si="220"/>
        <v>0</v>
      </c>
      <c r="BY251" s="561">
        <f t="shared" si="220"/>
        <v>0</v>
      </c>
      <c r="BZ251" s="561">
        <f t="shared" si="220"/>
        <v>0</v>
      </c>
      <c r="CA251" s="561">
        <f t="shared" si="220"/>
        <v>0</v>
      </c>
      <c r="CB251" s="561">
        <f t="shared" si="220"/>
        <v>0</v>
      </c>
      <c r="CC251" s="561">
        <f t="shared" si="220"/>
        <v>0</v>
      </c>
      <c r="CD251" s="561">
        <f t="shared" si="220"/>
        <v>0</v>
      </c>
      <c r="CE251" s="561">
        <f t="shared" si="220"/>
        <v>0</v>
      </c>
      <c r="CF251" s="561">
        <f t="shared" si="220"/>
        <v>0</v>
      </c>
      <c r="CG251" s="561">
        <f t="shared" si="220"/>
        <v>0</v>
      </c>
      <c r="CH251" s="561">
        <f t="shared" si="220"/>
        <v>0</v>
      </c>
      <c r="CI251" s="561">
        <f t="shared" si="220"/>
        <v>0</v>
      </c>
      <c r="CJ251" s="561">
        <f t="shared" si="220"/>
        <v>0</v>
      </c>
      <c r="CK251" s="561">
        <f t="shared" si="220"/>
        <v>0</v>
      </c>
      <c r="CL251" s="561">
        <f t="shared" si="220"/>
        <v>0</v>
      </c>
      <c r="CM251" s="561">
        <f t="shared" si="220"/>
        <v>0</v>
      </c>
      <c r="CN251" s="561">
        <f t="shared" si="220"/>
        <v>0</v>
      </c>
      <c r="CO251" s="561">
        <f t="shared" si="220"/>
        <v>0</v>
      </c>
      <c r="CP251" s="561">
        <f t="shared" si="220"/>
        <v>0</v>
      </c>
      <c r="CQ251" s="561">
        <f t="shared" si="220"/>
        <v>0</v>
      </c>
      <c r="CR251" s="561">
        <f t="shared" si="220"/>
        <v>0</v>
      </c>
      <c r="CS251" s="561">
        <f t="shared" si="220"/>
        <v>0</v>
      </c>
      <c r="CT251" s="561">
        <f t="shared" si="220"/>
        <v>0</v>
      </c>
      <c r="CU251" s="561">
        <f t="shared" si="220"/>
        <v>0</v>
      </c>
      <c r="CV251" s="561">
        <f t="shared" si="220"/>
        <v>0</v>
      </c>
      <c r="CW251" s="561">
        <f t="shared" si="220"/>
        <v>0</v>
      </c>
      <c r="CX251" s="561">
        <f t="shared" si="220"/>
        <v>0</v>
      </c>
      <c r="CY251" s="561">
        <f t="shared" si="220"/>
        <v>0</v>
      </c>
      <c r="CZ251" s="561">
        <f t="shared" si="220"/>
        <v>0</v>
      </c>
      <c r="DA251" s="561">
        <f t="shared" si="220"/>
        <v>0</v>
      </c>
      <c r="DC251" s="562">
        <f t="shared" si="179"/>
        <v>0</v>
      </c>
      <c r="DD251" s="562">
        <f t="shared" si="206"/>
        <v>0</v>
      </c>
      <c r="DE251" s="562">
        <f t="shared" si="207"/>
        <v>0</v>
      </c>
      <c r="DF251" s="562">
        <f t="shared" si="208"/>
        <v>0</v>
      </c>
      <c r="DG251" s="562">
        <f t="shared" si="209"/>
        <v>0</v>
      </c>
      <c r="DH251" s="562">
        <f t="shared" si="210"/>
        <v>0</v>
      </c>
      <c r="DI251" s="562">
        <f t="shared" si="211"/>
        <v>0</v>
      </c>
      <c r="DJ251" s="562">
        <f t="shared" si="212"/>
        <v>0</v>
      </c>
      <c r="DK251" s="562">
        <f t="shared" si="213"/>
        <v>0</v>
      </c>
      <c r="DL251" s="562">
        <f t="shared" si="214"/>
        <v>0</v>
      </c>
      <c r="DM251" s="562">
        <f t="shared" si="215"/>
        <v>0</v>
      </c>
      <c r="DN251" s="562">
        <f t="shared" si="181"/>
        <v>0</v>
      </c>
      <c r="DO251" s="562">
        <f t="shared" si="182"/>
        <v>0</v>
      </c>
      <c r="DP251" s="562">
        <f t="shared" si="183"/>
        <v>0</v>
      </c>
      <c r="DQ251" s="562">
        <f t="shared" si="184"/>
        <v>0</v>
      </c>
      <c r="DR251" s="562">
        <f t="shared" si="185"/>
        <v>0</v>
      </c>
      <c r="DS251" s="562">
        <f t="shared" si="186"/>
        <v>0</v>
      </c>
      <c r="DT251" s="562">
        <f t="shared" si="187"/>
        <v>0</v>
      </c>
      <c r="DU251" s="562">
        <f t="shared" si="188"/>
        <v>0</v>
      </c>
      <c r="DV251" s="562">
        <f t="shared" si="189"/>
        <v>0</v>
      </c>
      <c r="DW251" s="562">
        <f t="shared" si="190"/>
        <v>0</v>
      </c>
      <c r="DX251" s="562">
        <f t="shared" si="191"/>
        <v>0</v>
      </c>
      <c r="DY251" s="562">
        <f t="shared" si="192"/>
        <v>0</v>
      </c>
      <c r="DZ251" s="562">
        <f t="shared" si="193"/>
        <v>0</v>
      </c>
      <c r="EA251" s="562">
        <f t="shared" si="194"/>
        <v>0</v>
      </c>
      <c r="EB251" s="562">
        <f t="shared" si="195"/>
        <v>0</v>
      </c>
      <c r="EC251" s="562">
        <f t="shared" si="196"/>
        <v>0</v>
      </c>
      <c r="ED251" s="562">
        <f t="shared" si="197"/>
        <v>0</v>
      </c>
      <c r="EE251" s="562">
        <f t="shared" si="198"/>
        <v>0</v>
      </c>
      <c r="EF251" s="562">
        <f t="shared" si="199"/>
        <v>0</v>
      </c>
      <c r="EG251" s="562">
        <f t="shared" si="200"/>
        <v>0</v>
      </c>
      <c r="EH251" s="562">
        <f t="shared" si="201"/>
        <v>0</v>
      </c>
      <c r="EI251" s="562">
        <f t="shared" si="202"/>
        <v>0</v>
      </c>
      <c r="EJ251" s="562">
        <f t="shared" si="203"/>
        <v>0</v>
      </c>
      <c r="EK251" s="562">
        <f t="shared" si="204"/>
        <v>0</v>
      </c>
      <c r="EL251" s="562">
        <f t="shared" si="205"/>
        <v>0</v>
      </c>
    </row>
    <row r="252" spans="2:142" ht="9.9499999999999993" customHeight="1">
      <c r="B252" s="750">
        <f>'O3'!B252</f>
        <v>0</v>
      </c>
      <c r="C252" s="751"/>
      <c r="D252" s="751"/>
      <c r="E252" s="751"/>
      <c r="F252" s="751"/>
      <c r="G252" s="872">
        <f>'O3'!G252</f>
        <v>0</v>
      </c>
      <c r="H252" s="872"/>
      <c r="I252" s="872"/>
      <c r="J252" s="872"/>
      <c r="K252" s="872"/>
      <c r="L252" s="872"/>
      <c r="M252" s="872"/>
      <c r="N252" s="872"/>
      <c r="O252" s="872"/>
      <c r="P252" s="872"/>
      <c r="Q252" s="872"/>
      <c r="R252" s="872"/>
      <c r="S252" s="872"/>
      <c r="T252" s="872"/>
      <c r="U252" s="872"/>
      <c r="V252" s="872"/>
      <c r="W252" s="872"/>
      <c r="X252" s="872"/>
      <c r="Y252" s="872"/>
      <c r="Z252" s="872"/>
      <c r="AA252" s="872"/>
      <c r="AB252" s="872"/>
      <c r="AC252" s="755">
        <f>'O3'!AC252</f>
        <v>0</v>
      </c>
      <c r="AD252" s="755"/>
      <c r="AE252" s="755"/>
      <c r="AF252" s="755"/>
      <c r="AG252" s="755"/>
      <c r="AH252" s="895">
        <f>'O3'!AZ252</f>
        <v>0</v>
      </c>
      <c r="AI252" s="895"/>
      <c r="AJ252" s="895"/>
      <c r="AK252" s="895"/>
      <c r="AL252" s="895"/>
      <c r="AM252" s="895"/>
      <c r="AN252" s="782">
        <f t="shared" si="169"/>
        <v>0</v>
      </c>
      <c r="AO252" s="782"/>
      <c r="AP252" s="782"/>
      <c r="AQ252" s="782"/>
      <c r="AR252" s="782"/>
      <c r="AS252" s="782"/>
      <c r="AT252" s="782">
        <f t="shared" si="170"/>
        <v>0</v>
      </c>
      <c r="AU252" s="782"/>
      <c r="AV252" s="782"/>
      <c r="AW252" s="782"/>
      <c r="AX252" s="782"/>
      <c r="AY252" s="881"/>
      <c r="AZ252" s="13"/>
      <c r="BA252" s="492">
        <f t="shared" si="175"/>
        <v>0</v>
      </c>
      <c r="BB252" s="492">
        <f t="shared" si="176"/>
        <v>2</v>
      </c>
      <c r="BC252" s="492" t="str">
        <f t="shared" si="171"/>
        <v/>
      </c>
      <c r="BD252" s="492" t="str">
        <f t="shared" si="172"/>
        <v xml:space="preserve"> </v>
      </c>
      <c r="BE252" s="484"/>
      <c r="BF252" s="492">
        <f>ROUND(AN252*'O3'!BE252,2)</f>
        <v>0</v>
      </c>
      <c r="BG252" s="492">
        <f>ROUND(AT252*'O3'!BE252,2)</f>
        <v>0</v>
      </c>
      <c r="BH252" s="484">
        <f t="shared" si="173"/>
        <v>0</v>
      </c>
      <c r="BI252" s="484">
        <f>BM252-IF('O3'!BS252&lt;&gt;0,IF('O3'!BS252="C",BA252,0),ROUND(BA252*$BM$11,2))</f>
        <v>0</v>
      </c>
      <c r="BJ252" s="484">
        <f>BN252-IF('O3'!BS252="CF",BA252,0)</f>
        <v>0</v>
      </c>
      <c r="BK252" s="484">
        <f>BO252-IF('O3'!BS252="F",BA252,0)</f>
        <v>0</v>
      </c>
      <c r="BL252" s="484">
        <f t="shared" si="177"/>
        <v>0</v>
      </c>
      <c r="BM252" s="484">
        <f>IF('O3'!BS252&lt;&gt;0,IF('O3'!BS252="C",BG252,0),ROUND(BG252*$BM$11,2))</f>
        <v>0</v>
      </c>
      <c r="BN252" s="484">
        <f>IF('O3'!BS252="CF",BG252,0)</f>
        <v>0</v>
      </c>
      <c r="BO252" s="484">
        <f>IF('O3'!BS252="F",BG252,0)</f>
        <v>0</v>
      </c>
      <c r="BP252" s="572">
        <v>241</v>
      </c>
      <c r="BQ252" s="573"/>
      <c r="BR252" s="560">
        <v>0</v>
      </c>
      <c r="BS252" s="561">
        <f t="shared" si="174"/>
        <v>0</v>
      </c>
      <c r="BT252" s="561">
        <f t="shared" si="220"/>
        <v>0</v>
      </c>
      <c r="BU252" s="561">
        <f t="shared" si="220"/>
        <v>0</v>
      </c>
      <c r="BV252" s="561">
        <f t="shared" si="220"/>
        <v>0</v>
      </c>
      <c r="BW252" s="561">
        <f t="shared" si="220"/>
        <v>0</v>
      </c>
      <c r="BX252" s="561">
        <f t="shared" si="220"/>
        <v>0</v>
      </c>
      <c r="BY252" s="561">
        <f t="shared" si="220"/>
        <v>0</v>
      </c>
      <c r="BZ252" s="561">
        <f t="shared" si="220"/>
        <v>0</v>
      </c>
      <c r="CA252" s="561">
        <f t="shared" si="220"/>
        <v>0</v>
      </c>
      <c r="CB252" s="561">
        <f t="shared" si="220"/>
        <v>0</v>
      </c>
      <c r="CC252" s="561">
        <f t="shared" si="220"/>
        <v>0</v>
      </c>
      <c r="CD252" s="561">
        <f t="shared" si="220"/>
        <v>0</v>
      </c>
      <c r="CE252" s="561">
        <f t="shared" si="220"/>
        <v>0</v>
      </c>
      <c r="CF252" s="561">
        <f t="shared" si="220"/>
        <v>0</v>
      </c>
      <c r="CG252" s="561">
        <f t="shared" si="220"/>
        <v>0</v>
      </c>
      <c r="CH252" s="561">
        <f t="shared" si="220"/>
        <v>0</v>
      </c>
      <c r="CI252" s="561">
        <f t="shared" si="220"/>
        <v>0</v>
      </c>
      <c r="CJ252" s="561">
        <f t="shared" si="220"/>
        <v>0</v>
      </c>
      <c r="CK252" s="561">
        <f t="shared" si="220"/>
        <v>0</v>
      </c>
      <c r="CL252" s="561">
        <f t="shared" si="220"/>
        <v>0</v>
      </c>
      <c r="CM252" s="561">
        <f t="shared" si="220"/>
        <v>0</v>
      </c>
      <c r="CN252" s="561">
        <f t="shared" si="220"/>
        <v>0</v>
      </c>
      <c r="CO252" s="561">
        <f t="shared" si="220"/>
        <v>0</v>
      </c>
      <c r="CP252" s="561">
        <f t="shared" si="220"/>
        <v>0</v>
      </c>
      <c r="CQ252" s="561">
        <f t="shared" si="220"/>
        <v>0</v>
      </c>
      <c r="CR252" s="561">
        <f t="shared" si="220"/>
        <v>0</v>
      </c>
      <c r="CS252" s="561">
        <f t="shared" si="220"/>
        <v>0</v>
      </c>
      <c r="CT252" s="561">
        <f t="shared" si="220"/>
        <v>0</v>
      </c>
      <c r="CU252" s="561">
        <f t="shared" si="220"/>
        <v>0</v>
      </c>
      <c r="CV252" s="561">
        <f t="shared" si="220"/>
        <v>0</v>
      </c>
      <c r="CW252" s="561">
        <f t="shared" si="220"/>
        <v>0</v>
      </c>
      <c r="CX252" s="561">
        <f t="shared" si="220"/>
        <v>0</v>
      </c>
      <c r="CY252" s="561">
        <f t="shared" si="220"/>
        <v>0</v>
      </c>
      <c r="CZ252" s="561">
        <f t="shared" si="220"/>
        <v>0</v>
      </c>
      <c r="DA252" s="561">
        <f t="shared" si="220"/>
        <v>0</v>
      </c>
      <c r="DC252" s="562">
        <f t="shared" si="179"/>
        <v>0</v>
      </c>
      <c r="DD252" s="562">
        <f t="shared" si="206"/>
        <v>0</v>
      </c>
      <c r="DE252" s="562">
        <f t="shared" si="207"/>
        <v>0</v>
      </c>
      <c r="DF252" s="562">
        <f t="shared" si="208"/>
        <v>0</v>
      </c>
      <c r="DG252" s="562">
        <f t="shared" si="209"/>
        <v>0</v>
      </c>
      <c r="DH252" s="562">
        <f t="shared" si="210"/>
        <v>0</v>
      </c>
      <c r="DI252" s="562">
        <f t="shared" si="211"/>
        <v>0</v>
      </c>
      <c r="DJ252" s="562">
        <f t="shared" si="212"/>
        <v>0</v>
      </c>
      <c r="DK252" s="562">
        <f t="shared" si="213"/>
        <v>0</v>
      </c>
      <c r="DL252" s="562">
        <f t="shared" si="214"/>
        <v>0</v>
      </c>
      <c r="DM252" s="562">
        <f t="shared" si="215"/>
        <v>0</v>
      </c>
      <c r="DN252" s="562">
        <f t="shared" si="181"/>
        <v>0</v>
      </c>
      <c r="DO252" s="562">
        <f t="shared" si="182"/>
        <v>0</v>
      </c>
      <c r="DP252" s="562">
        <f t="shared" si="183"/>
        <v>0</v>
      </c>
      <c r="DQ252" s="562">
        <f t="shared" si="184"/>
        <v>0</v>
      </c>
      <c r="DR252" s="562">
        <f t="shared" si="185"/>
        <v>0</v>
      </c>
      <c r="DS252" s="562">
        <f t="shared" si="186"/>
        <v>0</v>
      </c>
      <c r="DT252" s="562">
        <f t="shared" si="187"/>
        <v>0</v>
      </c>
      <c r="DU252" s="562">
        <f t="shared" si="188"/>
        <v>0</v>
      </c>
      <c r="DV252" s="562">
        <f t="shared" si="189"/>
        <v>0</v>
      </c>
      <c r="DW252" s="562">
        <f t="shared" si="190"/>
        <v>0</v>
      </c>
      <c r="DX252" s="562">
        <f t="shared" si="191"/>
        <v>0</v>
      </c>
      <c r="DY252" s="562">
        <f t="shared" si="192"/>
        <v>0</v>
      </c>
      <c r="DZ252" s="562">
        <f t="shared" si="193"/>
        <v>0</v>
      </c>
      <c r="EA252" s="562">
        <f t="shared" si="194"/>
        <v>0</v>
      </c>
      <c r="EB252" s="562">
        <f t="shared" si="195"/>
        <v>0</v>
      </c>
      <c r="EC252" s="562">
        <f t="shared" si="196"/>
        <v>0</v>
      </c>
      <c r="ED252" s="562">
        <f t="shared" si="197"/>
        <v>0</v>
      </c>
      <c r="EE252" s="562">
        <f t="shared" si="198"/>
        <v>0</v>
      </c>
      <c r="EF252" s="562">
        <f t="shared" si="199"/>
        <v>0</v>
      </c>
      <c r="EG252" s="562">
        <f t="shared" si="200"/>
        <v>0</v>
      </c>
      <c r="EH252" s="562">
        <f t="shared" si="201"/>
        <v>0</v>
      </c>
      <c r="EI252" s="562">
        <f t="shared" si="202"/>
        <v>0</v>
      </c>
      <c r="EJ252" s="562">
        <f t="shared" si="203"/>
        <v>0</v>
      </c>
      <c r="EK252" s="562">
        <f t="shared" si="204"/>
        <v>0</v>
      </c>
      <c r="EL252" s="562">
        <f t="shared" si="205"/>
        <v>0</v>
      </c>
    </row>
    <row r="253" spans="2:142" ht="9.9499999999999993" customHeight="1">
      <c r="B253" s="750">
        <f>'O3'!B253</f>
        <v>0</v>
      </c>
      <c r="C253" s="751"/>
      <c r="D253" s="751"/>
      <c r="E253" s="751"/>
      <c r="F253" s="751"/>
      <c r="G253" s="872">
        <f>'O3'!G253</f>
        <v>0</v>
      </c>
      <c r="H253" s="872"/>
      <c r="I253" s="872"/>
      <c r="J253" s="872"/>
      <c r="K253" s="872"/>
      <c r="L253" s="872"/>
      <c r="M253" s="872"/>
      <c r="N253" s="872"/>
      <c r="O253" s="872"/>
      <c r="P253" s="872"/>
      <c r="Q253" s="872"/>
      <c r="R253" s="872"/>
      <c r="S253" s="872"/>
      <c r="T253" s="872"/>
      <c r="U253" s="872"/>
      <c r="V253" s="872"/>
      <c r="W253" s="872"/>
      <c r="X253" s="872"/>
      <c r="Y253" s="872"/>
      <c r="Z253" s="872"/>
      <c r="AA253" s="872"/>
      <c r="AB253" s="872"/>
      <c r="AC253" s="755">
        <f>'O3'!AC253</f>
        <v>0</v>
      </c>
      <c r="AD253" s="755"/>
      <c r="AE253" s="755"/>
      <c r="AF253" s="755"/>
      <c r="AG253" s="755"/>
      <c r="AH253" s="895">
        <f>'O3'!AZ253</f>
        <v>0</v>
      </c>
      <c r="AI253" s="895"/>
      <c r="AJ253" s="895"/>
      <c r="AK253" s="895"/>
      <c r="AL253" s="895"/>
      <c r="AM253" s="895"/>
      <c r="AN253" s="782">
        <f t="shared" si="169"/>
        <v>0</v>
      </c>
      <c r="AO253" s="782"/>
      <c r="AP253" s="782"/>
      <c r="AQ253" s="782"/>
      <c r="AR253" s="782"/>
      <c r="AS253" s="782"/>
      <c r="AT253" s="782">
        <f t="shared" si="170"/>
        <v>0</v>
      </c>
      <c r="AU253" s="782"/>
      <c r="AV253" s="782"/>
      <c r="AW253" s="782"/>
      <c r="AX253" s="782"/>
      <c r="AY253" s="881"/>
      <c r="AZ253" s="13"/>
      <c r="BA253" s="492">
        <f t="shared" si="175"/>
        <v>0</v>
      </c>
      <c r="BB253" s="492">
        <f t="shared" si="176"/>
        <v>2</v>
      </c>
      <c r="BC253" s="492" t="str">
        <f t="shared" si="171"/>
        <v/>
      </c>
      <c r="BD253" s="492" t="str">
        <f t="shared" si="172"/>
        <v xml:space="preserve"> </v>
      </c>
      <c r="BE253" s="484"/>
      <c r="BF253" s="492">
        <f>ROUND(AN253*'O3'!BE253,2)</f>
        <v>0</v>
      </c>
      <c r="BG253" s="492">
        <f>ROUND(AT253*'O3'!BE253,2)</f>
        <v>0</v>
      </c>
      <c r="BH253" s="484">
        <f t="shared" si="173"/>
        <v>0</v>
      </c>
      <c r="BI253" s="484">
        <f>BM253-IF('O3'!BS253&lt;&gt;0,IF('O3'!BS253="C",BA253,0),ROUND(BA253*$BM$11,2))</f>
        <v>0</v>
      </c>
      <c r="BJ253" s="484">
        <f>BN253-IF('O3'!BS253="CF",BA253,0)</f>
        <v>0</v>
      </c>
      <c r="BK253" s="484">
        <f>BO253-IF('O3'!BS253="F",BA253,0)</f>
        <v>0</v>
      </c>
      <c r="BL253" s="484">
        <f t="shared" si="177"/>
        <v>0</v>
      </c>
      <c r="BM253" s="484">
        <f>IF('O3'!BS253&lt;&gt;0,IF('O3'!BS253="C",BG253,0),ROUND(BG253*$BM$11,2))</f>
        <v>0</v>
      </c>
      <c r="BN253" s="484">
        <f>IF('O3'!BS253="CF",BG253,0)</f>
        <v>0</v>
      </c>
      <c r="BO253" s="484">
        <f>IF('O3'!BS253="F",BG253,0)</f>
        <v>0</v>
      </c>
      <c r="BP253" s="571">
        <v>242</v>
      </c>
      <c r="BQ253" s="573"/>
      <c r="BR253" s="560">
        <v>0</v>
      </c>
      <c r="BS253" s="561">
        <f t="shared" si="174"/>
        <v>0</v>
      </c>
      <c r="BT253" s="561">
        <f t="shared" si="220"/>
        <v>0</v>
      </c>
      <c r="BU253" s="561">
        <f t="shared" si="220"/>
        <v>0</v>
      </c>
      <c r="BV253" s="561">
        <f t="shared" si="220"/>
        <v>0</v>
      </c>
      <c r="BW253" s="561">
        <f t="shared" si="220"/>
        <v>0</v>
      </c>
      <c r="BX253" s="561">
        <f t="shared" si="220"/>
        <v>0</v>
      </c>
      <c r="BY253" s="561">
        <f t="shared" si="220"/>
        <v>0</v>
      </c>
      <c r="BZ253" s="561">
        <f t="shared" si="220"/>
        <v>0</v>
      </c>
      <c r="CA253" s="561">
        <f t="shared" si="220"/>
        <v>0</v>
      </c>
      <c r="CB253" s="561">
        <f t="shared" si="220"/>
        <v>0</v>
      </c>
      <c r="CC253" s="561">
        <f t="shared" si="220"/>
        <v>0</v>
      </c>
      <c r="CD253" s="561">
        <f t="shared" si="220"/>
        <v>0</v>
      </c>
      <c r="CE253" s="561">
        <f t="shared" si="220"/>
        <v>0</v>
      </c>
      <c r="CF253" s="561">
        <f t="shared" si="220"/>
        <v>0</v>
      </c>
      <c r="CG253" s="561">
        <f t="shared" si="220"/>
        <v>0</v>
      </c>
      <c r="CH253" s="561">
        <f t="shared" si="220"/>
        <v>0</v>
      </c>
      <c r="CI253" s="561">
        <f t="shared" si="220"/>
        <v>0</v>
      </c>
      <c r="CJ253" s="561">
        <f t="shared" si="220"/>
        <v>0</v>
      </c>
      <c r="CK253" s="561">
        <f t="shared" si="220"/>
        <v>0</v>
      </c>
      <c r="CL253" s="561">
        <f t="shared" si="220"/>
        <v>0</v>
      </c>
      <c r="CM253" s="561">
        <f t="shared" si="220"/>
        <v>0</v>
      </c>
      <c r="CN253" s="561">
        <f t="shared" si="220"/>
        <v>0</v>
      </c>
      <c r="CO253" s="561">
        <f t="shared" si="220"/>
        <v>0</v>
      </c>
      <c r="CP253" s="561">
        <f t="shared" si="220"/>
        <v>0</v>
      </c>
      <c r="CQ253" s="561">
        <f t="shared" si="220"/>
        <v>0</v>
      </c>
      <c r="CR253" s="561">
        <f t="shared" si="220"/>
        <v>0</v>
      </c>
      <c r="CS253" s="561">
        <f t="shared" si="220"/>
        <v>0</v>
      </c>
      <c r="CT253" s="561">
        <f t="shared" si="220"/>
        <v>0</v>
      </c>
      <c r="CU253" s="561">
        <f t="shared" si="220"/>
        <v>0</v>
      </c>
      <c r="CV253" s="561">
        <f t="shared" si="220"/>
        <v>0</v>
      </c>
      <c r="CW253" s="561">
        <f t="shared" si="220"/>
        <v>0</v>
      </c>
      <c r="CX253" s="561">
        <f t="shared" si="220"/>
        <v>0</v>
      </c>
      <c r="CY253" s="561">
        <f t="shared" si="220"/>
        <v>0</v>
      </c>
      <c r="CZ253" s="561">
        <f t="shared" si="220"/>
        <v>0</v>
      </c>
      <c r="DA253" s="561">
        <f t="shared" si="220"/>
        <v>0</v>
      </c>
      <c r="DC253" s="562">
        <f t="shared" si="179"/>
        <v>0</v>
      </c>
      <c r="DD253" s="562">
        <f t="shared" si="206"/>
        <v>0</v>
      </c>
      <c r="DE253" s="562">
        <f t="shared" si="207"/>
        <v>0</v>
      </c>
      <c r="DF253" s="562">
        <f t="shared" si="208"/>
        <v>0</v>
      </c>
      <c r="DG253" s="562">
        <f t="shared" si="209"/>
        <v>0</v>
      </c>
      <c r="DH253" s="562">
        <f t="shared" si="210"/>
        <v>0</v>
      </c>
      <c r="DI253" s="562">
        <f t="shared" si="211"/>
        <v>0</v>
      </c>
      <c r="DJ253" s="562">
        <f t="shared" si="212"/>
        <v>0</v>
      </c>
      <c r="DK253" s="562">
        <f t="shared" si="213"/>
        <v>0</v>
      </c>
      <c r="DL253" s="562">
        <f t="shared" si="214"/>
        <v>0</v>
      </c>
      <c r="DM253" s="562">
        <f t="shared" si="215"/>
        <v>0</v>
      </c>
      <c r="DN253" s="562">
        <f t="shared" si="181"/>
        <v>0</v>
      </c>
      <c r="DO253" s="562">
        <f t="shared" si="182"/>
        <v>0</v>
      </c>
      <c r="DP253" s="562">
        <f t="shared" si="183"/>
        <v>0</v>
      </c>
      <c r="DQ253" s="562">
        <f t="shared" si="184"/>
        <v>0</v>
      </c>
      <c r="DR253" s="562">
        <f t="shared" si="185"/>
        <v>0</v>
      </c>
      <c r="DS253" s="562">
        <f t="shared" si="186"/>
        <v>0</v>
      </c>
      <c r="DT253" s="562">
        <f t="shared" si="187"/>
        <v>0</v>
      </c>
      <c r="DU253" s="562">
        <f t="shared" si="188"/>
        <v>0</v>
      </c>
      <c r="DV253" s="562">
        <f t="shared" si="189"/>
        <v>0</v>
      </c>
      <c r="DW253" s="562">
        <f t="shared" si="190"/>
        <v>0</v>
      </c>
      <c r="DX253" s="562">
        <f t="shared" si="191"/>
        <v>0</v>
      </c>
      <c r="DY253" s="562">
        <f t="shared" si="192"/>
        <v>0</v>
      </c>
      <c r="DZ253" s="562">
        <f t="shared" si="193"/>
        <v>0</v>
      </c>
      <c r="EA253" s="562">
        <f t="shared" si="194"/>
        <v>0</v>
      </c>
      <c r="EB253" s="562">
        <f t="shared" si="195"/>
        <v>0</v>
      </c>
      <c r="EC253" s="562">
        <f t="shared" si="196"/>
        <v>0</v>
      </c>
      <c r="ED253" s="562">
        <f t="shared" si="197"/>
        <v>0</v>
      </c>
      <c r="EE253" s="562">
        <f t="shared" si="198"/>
        <v>0</v>
      </c>
      <c r="EF253" s="562">
        <f t="shared" si="199"/>
        <v>0</v>
      </c>
      <c r="EG253" s="562">
        <f t="shared" si="200"/>
        <v>0</v>
      </c>
      <c r="EH253" s="562">
        <f t="shared" si="201"/>
        <v>0</v>
      </c>
      <c r="EI253" s="562">
        <f t="shared" si="202"/>
        <v>0</v>
      </c>
      <c r="EJ253" s="562">
        <f t="shared" si="203"/>
        <v>0</v>
      </c>
      <c r="EK253" s="562">
        <f t="shared" si="204"/>
        <v>0</v>
      </c>
      <c r="EL253" s="562">
        <f t="shared" si="205"/>
        <v>0</v>
      </c>
    </row>
    <row r="254" spans="2:142" ht="9.9499999999999993" customHeight="1">
      <c r="B254" s="750">
        <f>'O3'!B254</f>
        <v>0</v>
      </c>
      <c r="C254" s="751"/>
      <c r="D254" s="751"/>
      <c r="E254" s="751"/>
      <c r="F254" s="751"/>
      <c r="G254" s="872">
        <f>'O3'!G254</f>
        <v>0</v>
      </c>
      <c r="H254" s="872"/>
      <c r="I254" s="872"/>
      <c r="J254" s="872"/>
      <c r="K254" s="872"/>
      <c r="L254" s="872"/>
      <c r="M254" s="872"/>
      <c r="N254" s="872"/>
      <c r="O254" s="872"/>
      <c r="P254" s="872"/>
      <c r="Q254" s="872"/>
      <c r="R254" s="872"/>
      <c r="S254" s="872"/>
      <c r="T254" s="872"/>
      <c r="U254" s="872"/>
      <c r="V254" s="872"/>
      <c r="W254" s="872"/>
      <c r="X254" s="872"/>
      <c r="Y254" s="872"/>
      <c r="Z254" s="872"/>
      <c r="AA254" s="872"/>
      <c r="AB254" s="872"/>
      <c r="AC254" s="755">
        <f>'O3'!AC254</f>
        <v>0</v>
      </c>
      <c r="AD254" s="755"/>
      <c r="AE254" s="755"/>
      <c r="AF254" s="755"/>
      <c r="AG254" s="755"/>
      <c r="AH254" s="895">
        <f>'O3'!AZ254</f>
        <v>0</v>
      </c>
      <c r="AI254" s="895"/>
      <c r="AJ254" s="895"/>
      <c r="AK254" s="895"/>
      <c r="AL254" s="895"/>
      <c r="AM254" s="895"/>
      <c r="AN254" s="782">
        <f t="shared" si="169"/>
        <v>0</v>
      </c>
      <c r="AO254" s="782"/>
      <c r="AP254" s="782"/>
      <c r="AQ254" s="782"/>
      <c r="AR254" s="782"/>
      <c r="AS254" s="782"/>
      <c r="AT254" s="782">
        <f t="shared" si="170"/>
        <v>0</v>
      </c>
      <c r="AU254" s="782"/>
      <c r="AV254" s="782"/>
      <c r="AW254" s="782"/>
      <c r="AX254" s="782"/>
      <c r="AY254" s="881"/>
      <c r="AZ254" s="13"/>
      <c r="BA254" s="492">
        <f t="shared" si="175"/>
        <v>0</v>
      </c>
      <c r="BB254" s="492">
        <f t="shared" si="176"/>
        <v>2</v>
      </c>
      <c r="BC254" s="492" t="str">
        <f t="shared" si="171"/>
        <v/>
      </c>
      <c r="BD254" s="492" t="str">
        <f t="shared" si="172"/>
        <v xml:space="preserve"> </v>
      </c>
      <c r="BE254" s="484"/>
      <c r="BF254" s="492">
        <f>ROUND(AN254*'O3'!BE254,2)</f>
        <v>0</v>
      </c>
      <c r="BG254" s="492">
        <f>ROUND(AT254*'O3'!BE254,2)</f>
        <v>0</v>
      </c>
      <c r="BH254" s="484">
        <f t="shared" si="173"/>
        <v>0</v>
      </c>
      <c r="BI254" s="484">
        <f>BM254-IF('O3'!BS254&lt;&gt;0,IF('O3'!BS254="C",BA254,0),ROUND(BA254*$BM$11,2))</f>
        <v>0</v>
      </c>
      <c r="BJ254" s="484">
        <f>BN254-IF('O3'!BS254="CF",BA254,0)</f>
        <v>0</v>
      </c>
      <c r="BK254" s="484">
        <f>BO254-IF('O3'!BS254="F",BA254,0)</f>
        <v>0</v>
      </c>
      <c r="BL254" s="484">
        <f t="shared" si="177"/>
        <v>0</v>
      </c>
      <c r="BM254" s="484">
        <f>IF('O3'!BS254&lt;&gt;0,IF('O3'!BS254="C",BG254,0),ROUND(BG254*$BM$11,2))</f>
        <v>0</v>
      </c>
      <c r="BN254" s="484">
        <f>IF('O3'!BS254="CF",BG254,0)</f>
        <v>0</v>
      </c>
      <c r="BO254" s="484">
        <f>IF('O3'!BS254="F",BG254,0)</f>
        <v>0</v>
      </c>
      <c r="BP254" s="572">
        <v>243</v>
      </c>
      <c r="BQ254" s="573"/>
      <c r="BR254" s="560">
        <v>0</v>
      </c>
      <c r="BS254" s="561">
        <f t="shared" si="174"/>
        <v>0</v>
      </c>
      <c r="BT254" s="561">
        <f t="shared" si="220"/>
        <v>0</v>
      </c>
      <c r="BU254" s="561">
        <f t="shared" si="220"/>
        <v>0</v>
      </c>
      <c r="BV254" s="561">
        <f t="shared" si="220"/>
        <v>0</v>
      </c>
      <c r="BW254" s="561">
        <f t="shared" si="220"/>
        <v>0</v>
      </c>
      <c r="BX254" s="561">
        <f t="shared" si="220"/>
        <v>0</v>
      </c>
      <c r="BY254" s="561">
        <f t="shared" si="220"/>
        <v>0</v>
      </c>
      <c r="BZ254" s="561">
        <f t="shared" si="220"/>
        <v>0</v>
      </c>
      <c r="CA254" s="561">
        <f t="shared" si="220"/>
        <v>0</v>
      </c>
      <c r="CB254" s="561">
        <f t="shared" si="220"/>
        <v>0</v>
      </c>
      <c r="CC254" s="561">
        <f t="shared" si="220"/>
        <v>0</v>
      </c>
      <c r="CD254" s="561">
        <f t="shared" si="220"/>
        <v>0</v>
      </c>
      <c r="CE254" s="561">
        <f t="shared" si="220"/>
        <v>0</v>
      </c>
      <c r="CF254" s="561">
        <f t="shared" si="220"/>
        <v>0</v>
      </c>
      <c r="CG254" s="561">
        <f t="shared" si="220"/>
        <v>0</v>
      </c>
      <c r="CH254" s="561">
        <f t="shared" si="220"/>
        <v>0</v>
      </c>
      <c r="CI254" s="561">
        <f t="shared" si="220"/>
        <v>0</v>
      </c>
      <c r="CJ254" s="561">
        <f t="shared" si="220"/>
        <v>0</v>
      </c>
      <c r="CK254" s="561">
        <f t="shared" si="220"/>
        <v>0</v>
      </c>
      <c r="CL254" s="561">
        <f t="shared" si="220"/>
        <v>0</v>
      </c>
      <c r="CM254" s="561">
        <f t="shared" si="220"/>
        <v>0</v>
      </c>
      <c r="CN254" s="561">
        <f t="shared" si="220"/>
        <v>0</v>
      </c>
      <c r="CO254" s="561">
        <f t="shared" si="220"/>
        <v>0</v>
      </c>
      <c r="CP254" s="561">
        <f t="shared" si="220"/>
        <v>0</v>
      </c>
      <c r="CQ254" s="561">
        <f t="shared" si="220"/>
        <v>0</v>
      </c>
      <c r="CR254" s="561">
        <f t="shared" si="220"/>
        <v>0</v>
      </c>
      <c r="CS254" s="561">
        <f t="shared" si="220"/>
        <v>0</v>
      </c>
      <c r="CT254" s="561">
        <f t="shared" si="220"/>
        <v>0</v>
      </c>
      <c r="CU254" s="561">
        <f t="shared" si="220"/>
        <v>0</v>
      </c>
      <c r="CV254" s="561">
        <f t="shared" si="220"/>
        <v>0</v>
      </c>
      <c r="CW254" s="561">
        <f t="shared" si="220"/>
        <v>0</v>
      </c>
      <c r="CX254" s="561">
        <f t="shared" si="220"/>
        <v>0</v>
      </c>
      <c r="CY254" s="561">
        <f t="shared" si="220"/>
        <v>0</v>
      </c>
      <c r="CZ254" s="561">
        <f t="shared" si="220"/>
        <v>0</v>
      </c>
      <c r="DA254" s="561">
        <f t="shared" si="220"/>
        <v>0</v>
      </c>
      <c r="DC254" s="562">
        <f t="shared" si="179"/>
        <v>0</v>
      </c>
      <c r="DD254" s="562">
        <f t="shared" si="206"/>
        <v>0</v>
      </c>
      <c r="DE254" s="562">
        <f t="shared" si="207"/>
        <v>0</v>
      </c>
      <c r="DF254" s="562">
        <f t="shared" si="208"/>
        <v>0</v>
      </c>
      <c r="DG254" s="562">
        <f t="shared" si="209"/>
        <v>0</v>
      </c>
      <c r="DH254" s="562">
        <f t="shared" si="210"/>
        <v>0</v>
      </c>
      <c r="DI254" s="562">
        <f t="shared" si="211"/>
        <v>0</v>
      </c>
      <c r="DJ254" s="562">
        <f t="shared" si="212"/>
        <v>0</v>
      </c>
      <c r="DK254" s="562">
        <f t="shared" si="213"/>
        <v>0</v>
      </c>
      <c r="DL254" s="562">
        <f t="shared" si="214"/>
        <v>0</v>
      </c>
      <c r="DM254" s="562">
        <f t="shared" si="215"/>
        <v>0</v>
      </c>
      <c r="DN254" s="562">
        <f t="shared" si="181"/>
        <v>0</v>
      </c>
      <c r="DO254" s="562">
        <f t="shared" si="182"/>
        <v>0</v>
      </c>
      <c r="DP254" s="562">
        <f t="shared" si="183"/>
        <v>0</v>
      </c>
      <c r="DQ254" s="562">
        <f t="shared" si="184"/>
        <v>0</v>
      </c>
      <c r="DR254" s="562">
        <f t="shared" si="185"/>
        <v>0</v>
      </c>
      <c r="DS254" s="562">
        <f t="shared" si="186"/>
        <v>0</v>
      </c>
      <c r="DT254" s="562">
        <f t="shared" si="187"/>
        <v>0</v>
      </c>
      <c r="DU254" s="562">
        <f t="shared" si="188"/>
        <v>0</v>
      </c>
      <c r="DV254" s="562">
        <f t="shared" si="189"/>
        <v>0</v>
      </c>
      <c r="DW254" s="562">
        <f t="shared" si="190"/>
        <v>0</v>
      </c>
      <c r="DX254" s="562">
        <f t="shared" si="191"/>
        <v>0</v>
      </c>
      <c r="DY254" s="562">
        <f t="shared" si="192"/>
        <v>0</v>
      </c>
      <c r="DZ254" s="562">
        <f t="shared" si="193"/>
        <v>0</v>
      </c>
      <c r="EA254" s="562">
        <f t="shared" si="194"/>
        <v>0</v>
      </c>
      <c r="EB254" s="562">
        <f t="shared" si="195"/>
        <v>0</v>
      </c>
      <c r="EC254" s="562">
        <f t="shared" si="196"/>
        <v>0</v>
      </c>
      <c r="ED254" s="562">
        <f t="shared" si="197"/>
        <v>0</v>
      </c>
      <c r="EE254" s="562">
        <f t="shared" si="198"/>
        <v>0</v>
      </c>
      <c r="EF254" s="562">
        <f t="shared" si="199"/>
        <v>0</v>
      </c>
      <c r="EG254" s="562">
        <f t="shared" si="200"/>
        <v>0</v>
      </c>
      <c r="EH254" s="562">
        <f t="shared" si="201"/>
        <v>0</v>
      </c>
      <c r="EI254" s="562">
        <f t="shared" si="202"/>
        <v>0</v>
      </c>
      <c r="EJ254" s="562">
        <f t="shared" si="203"/>
        <v>0</v>
      </c>
      <c r="EK254" s="562">
        <f t="shared" si="204"/>
        <v>0</v>
      </c>
      <c r="EL254" s="562">
        <f t="shared" si="205"/>
        <v>0</v>
      </c>
    </row>
    <row r="255" spans="2:142" ht="9.9499999999999993" customHeight="1">
      <c r="B255" s="750">
        <f>'O3'!B255</f>
        <v>0</v>
      </c>
      <c r="C255" s="751"/>
      <c r="D255" s="751"/>
      <c r="E255" s="751"/>
      <c r="F255" s="751"/>
      <c r="G255" s="872">
        <f>'O3'!G255</f>
        <v>0</v>
      </c>
      <c r="H255" s="872"/>
      <c r="I255" s="872"/>
      <c r="J255" s="872"/>
      <c r="K255" s="872"/>
      <c r="L255" s="872"/>
      <c r="M255" s="872"/>
      <c r="N255" s="872"/>
      <c r="O255" s="872"/>
      <c r="P255" s="872"/>
      <c r="Q255" s="872"/>
      <c r="R255" s="872"/>
      <c r="S255" s="872"/>
      <c r="T255" s="872"/>
      <c r="U255" s="872"/>
      <c r="V255" s="872"/>
      <c r="W255" s="872"/>
      <c r="X255" s="872"/>
      <c r="Y255" s="872"/>
      <c r="Z255" s="872"/>
      <c r="AA255" s="872"/>
      <c r="AB255" s="872"/>
      <c r="AC255" s="755">
        <f>'O3'!AC255</f>
        <v>0</v>
      </c>
      <c r="AD255" s="755"/>
      <c r="AE255" s="755"/>
      <c r="AF255" s="755"/>
      <c r="AG255" s="755"/>
      <c r="AH255" s="895">
        <f>'O3'!AZ255</f>
        <v>0</v>
      </c>
      <c r="AI255" s="895"/>
      <c r="AJ255" s="895"/>
      <c r="AK255" s="895"/>
      <c r="AL255" s="895"/>
      <c r="AM255" s="895"/>
      <c r="AN255" s="782">
        <f t="shared" si="169"/>
        <v>0</v>
      </c>
      <c r="AO255" s="782"/>
      <c r="AP255" s="782"/>
      <c r="AQ255" s="782"/>
      <c r="AR255" s="782"/>
      <c r="AS255" s="782"/>
      <c r="AT255" s="782">
        <f t="shared" si="170"/>
        <v>0</v>
      </c>
      <c r="AU255" s="782"/>
      <c r="AV255" s="782"/>
      <c r="AW255" s="782"/>
      <c r="AX255" s="782"/>
      <c r="AY255" s="881"/>
      <c r="AZ255" s="13"/>
      <c r="BA255" s="492">
        <f t="shared" si="175"/>
        <v>0</v>
      </c>
      <c r="BB255" s="492">
        <f t="shared" si="176"/>
        <v>2</v>
      </c>
      <c r="BC255" s="492" t="str">
        <f t="shared" si="171"/>
        <v/>
      </c>
      <c r="BD255" s="492" t="str">
        <f t="shared" si="172"/>
        <v xml:space="preserve"> </v>
      </c>
      <c r="BE255" s="484"/>
      <c r="BF255" s="492">
        <f>ROUND(AN255*'O3'!BE255,2)</f>
        <v>0</v>
      </c>
      <c r="BG255" s="492">
        <f>ROUND(AT255*'O3'!BE255,2)</f>
        <v>0</v>
      </c>
      <c r="BH255" s="484">
        <f t="shared" si="173"/>
        <v>0</v>
      </c>
      <c r="BI255" s="484">
        <f>BM255-IF('O3'!BS255&lt;&gt;0,IF('O3'!BS255="C",BA255,0),ROUND(BA255*$BM$11,2))</f>
        <v>0</v>
      </c>
      <c r="BJ255" s="484">
        <f>BN255-IF('O3'!BS255="CF",BA255,0)</f>
        <v>0</v>
      </c>
      <c r="BK255" s="484">
        <f>BO255-IF('O3'!BS255="F",BA255,0)</f>
        <v>0</v>
      </c>
      <c r="BL255" s="484">
        <f t="shared" si="177"/>
        <v>0</v>
      </c>
      <c r="BM255" s="484">
        <f>IF('O3'!BS255&lt;&gt;0,IF('O3'!BS255="C",BG255,0),ROUND(BG255*$BM$11,2))</f>
        <v>0</v>
      </c>
      <c r="BN255" s="484">
        <f>IF('O3'!BS255="CF",BG255,0)</f>
        <v>0</v>
      </c>
      <c r="BO255" s="484">
        <f>IF('O3'!BS255="F",BG255,0)</f>
        <v>0</v>
      </c>
      <c r="BP255" s="571">
        <v>244</v>
      </c>
      <c r="BQ255" s="573"/>
      <c r="BR255" s="560">
        <v>0</v>
      </c>
      <c r="BS255" s="561">
        <f t="shared" si="174"/>
        <v>0</v>
      </c>
      <c r="BT255" s="561">
        <f t="shared" si="220"/>
        <v>0</v>
      </c>
      <c r="BU255" s="561">
        <f t="shared" si="220"/>
        <v>0</v>
      </c>
      <c r="BV255" s="561">
        <f t="shared" si="220"/>
        <v>0</v>
      </c>
      <c r="BW255" s="561">
        <f t="shared" si="220"/>
        <v>0</v>
      </c>
      <c r="BX255" s="561">
        <f t="shared" si="220"/>
        <v>0</v>
      </c>
      <c r="BY255" s="561">
        <f t="shared" si="220"/>
        <v>0</v>
      </c>
      <c r="BZ255" s="561">
        <f t="shared" si="220"/>
        <v>0</v>
      </c>
      <c r="CA255" s="561">
        <f t="shared" si="220"/>
        <v>0</v>
      </c>
      <c r="CB255" s="561">
        <f t="shared" si="220"/>
        <v>0</v>
      </c>
      <c r="CC255" s="561">
        <f t="shared" si="220"/>
        <v>0</v>
      </c>
      <c r="CD255" s="561">
        <f t="shared" si="220"/>
        <v>0</v>
      </c>
      <c r="CE255" s="561">
        <f t="shared" si="220"/>
        <v>0</v>
      </c>
      <c r="CF255" s="561">
        <f t="shared" si="220"/>
        <v>0</v>
      </c>
      <c r="CG255" s="561">
        <f t="shared" si="220"/>
        <v>0</v>
      </c>
      <c r="CH255" s="561">
        <f t="shared" si="220"/>
        <v>0</v>
      </c>
      <c r="CI255" s="561">
        <f t="shared" si="220"/>
        <v>0</v>
      </c>
      <c r="CJ255" s="561">
        <f t="shared" si="220"/>
        <v>0</v>
      </c>
      <c r="CK255" s="561">
        <f t="shared" si="220"/>
        <v>0</v>
      </c>
      <c r="CL255" s="561">
        <f t="shared" si="220"/>
        <v>0</v>
      </c>
      <c r="CM255" s="561">
        <f t="shared" si="220"/>
        <v>0</v>
      </c>
      <c r="CN255" s="561">
        <f t="shared" si="220"/>
        <v>0</v>
      </c>
      <c r="CO255" s="561">
        <f t="shared" si="220"/>
        <v>0</v>
      </c>
      <c r="CP255" s="561">
        <f t="shared" si="220"/>
        <v>0</v>
      </c>
      <c r="CQ255" s="561">
        <f t="shared" si="220"/>
        <v>0</v>
      </c>
      <c r="CR255" s="561">
        <f t="shared" si="220"/>
        <v>0</v>
      </c>
      <c r="CS255" s="561">
        <f t="shared" si="220"/>
        <v>0</v>
      </c>
      <c r="CT255" s="561">
        <f t="shared" si="220"/>
        <v>0</v>
      </c>
      <c r="CU255" s="561">
        <f t="shared" si="220"/>
        <v>0</v>
      </c>
      <c r="CV255" s="561">
        <f t="shared" si="220"/>
        <v>0</v>
      </c>
      <c r="CW255" s="561">
        <f t="shared" si="220"/>
        <v>0</v>
      </c>
      <c r="CX255" s="561">
        <f t="shared" si="220"/>
        <v>0</v>
      </c>
      <c r="CY255" s="561">
        <f t="shared" si="220"/>
        <v>0</v>
      </c>
      <c r="CZ255" s="561">
        <f t="shared" si="220"/>
        <v>0</v>
      </c>
      <c r="DA255" s="561">
        <f t="shared" si="220"/>
        <v>0</v>
      </c>
      <c r="DC255" s="562">
        <f t="shared" si="179"/>
        <v>0</v>
      </c>
      <c r="DD255" s="562">
        <f t="shared" si="206"/>
        <v>0</v>
      </c>
      <c r="DE255" s="562">
        <f t="shared" si="207"/>
        <v>0</v>
      </c>
      <c r="DF255" s="562">
        <f t="shared" si="208"/>
        <v>0</v>
      </c>
      <c r="DG255" s="562">
        <f t="shared" si="209"/>
        <v>0</v>
      </c>
      <c r="DH255" s="562">
        <f t="shared" si="210"/>
        <v>0</v>
      </c>
      <c r="DI255" s="562">
        <f t="shared" si="211"/>
        <v>0</v>
      </c>
      <c r="DJ255" s="562">
        <f t="shared" si="212"/>
        <v>0</v>
      </c>
      <c r="DK255" s="562">
        <f t="shared" si="213"/>
        <v>0</v>
      </c>
      <c r="DL255" s="562">
        <f t="shared" si="214"/>
        <v>0</v>
      </c>
      <c r="DM255" s="562">
        <f t="shared" si="215"/>
        <v>0</v>
      </c>
      <c r="DN255" s="562">
        <f t="shared" si="181"/>
        <v>0</v>
      </c>
      <c r="DO255" s="562">
        <f t="shared" si="182"/>
        <v>0</v>
      </c>
      <c r="DP255" s="562">
        <f t="shared" si="183"/>
        <v>0</v>
      </c>
      <c r="DQ255" s="562">
        <f t="shared" si="184"/>
        <v>0</v>
      </c>
      <c r="DR255" s="562">
        <f t="shared" si="185"/>
        <v>0</v>
      </c>
      <c r="DS255" s="562">
        <f t="shared" si="186"/>
        <v>0</v>
      </c>
      <c r="DT255" s="562">
        <f t="shared" si="187"/>
        <v>0</v>
      </c>
      <c r="DU255" s="562">
        <f t="shared" si="188"/>
        <v>0</v>
      </c>
      <c r="DV255" s="562">
        <f t="shared" si="189"/>
        <v>0</v>
      </c>
      <c r="DW255" s="562">
        <f t="shared" si="190"/>
        <v>0</v>
      </c>
      <c r="DX255" s="562">
        <f t="shared" si="191"/>
        <v>0</v>
      </c>
      <c r="DY255" s="562">
        <f t="shared" si="192"/>
        <v>0</v>
      </c>
      <c r="DZ255" s="562">
        <f t="shared" si="193"/>
        <v>0</v>
      </c>
      <c r="EA255" s="562">
        <f t="shared" si="194"/>
        <v>0</v>
      </c>
      <c r="EB255" s="562">
        <f t="shared" si="195"/>
        <v>0</v>
      </c>
      <c r="EC255" s="562">
        <f t="shared" si="196"/>
        <v>0</v>
      </c>
      <c r="ED255" s="562">
        <f t="shared" si="197"/>
        <v>0</v>
      </c>
      <c r="EE255" s="562">
        <f t="shared" si="198"/>
        <v>0</v>
      </c>
      <c r="EF255" s="562">
        <f t="shared" si="199"/>
        <v>0</v>
      </c>
      <c r="EG255" s="562">
        <f t="shared" si="200"/>
        <v>0</v>
      </c>
      <c r="EH255" s="562">
        <f t="shared" si="201"/>
        <v>0</v>
      </c>
      <c r="EI255" s="562">
        <f t="shared" si="202"/>
        <v>0</v>
      </c>
      <c r="EJ255" s="562">
        <f t="shared" si="203"/>
        <v>0</v>
      </c>
      <c r="EK255" s="562">
        <f t="shared" si="204"/>
        <v>0</v>
      </c>
      <c r="EL255" s="562">
        <f t="shared" si="205"/>
        <v>0</v>
      </c>
    </row>
    <row r="256" spans="2:142" ht="9.9499999999999993" customHeight="1">
      <c r="B256" s="750">
        <f>'O3'!B256</f>
        <v>0</v>
      </c>
      <c r="C256" s="751"/>
      <c r="D256" s="751"/>
      <c r="E256" s="751"/>
      <c r="F256" s="751"/>
      <c r="G256" s="872">
        <f>'O3'!G256</f>
        <v>0</v>
      </c>
      <c r="H256" s="872"/>
      <c r="I256" s="872"/>
      <c r="J256" s="872"/>
      <c r="K256" s="872"/>
      <c r="L256" s="872"/>
      <c r="M256" s="872"/>
      <c r="N256" s="872"/>
      <c r="O256" s="872"/>
      <c r="P256" s="872"/>
      <c r="Q256" s="872"/>
      <c r="R256" s="872"/>
      <c r="S256" s="872"/>
      <c r="T256" s="872"/>
      <c r="U256" s="872"/>
      <c r="V256" s="872"/>
      <c r="W256" s="872"/>
      <c r="X256" s="872"/>
      <c r="Y256" s="872"/>
      <c r="Z256" s="872"/>
      <c r="AA256" s="872"/>
      <c r="AB256" s="872"/>
      <c r="AC256" s="755">
        <f>'O3'!AC256</f>
        <v>0</v>
      </c>
      <c r="AD256" s="755"/>
      <c r="AE256" s="755"/>
      <c r="AF256" s="755"/>
      <c r="AG256" s="755"/>
      <c r="AH256" s="895">
        <f>'O3'!AZ256</f>
        <v>0</v>
      </c>
      <c r="AI256" s="895"/>
      <c r="AJ256" s="895"/>
      <c r="AK256" s="895"/>
      <c r="AL256" s="895"/>
      <c r="AM256" s="895"/>
      <c r="AN256" s="782">
        <f t="shared" si="169"/>
        <v>0</v>
      </c>
      <c r="AO256" s="782"/>
      <c r="AP256" s="782"/>
      <c r="AQ256" s="782"/>
      <c r="AR256" s="782"/>
      <c r="AS256" s="782"/>
      <c r="AT256" s="782">
        <f t="shared" si="170"/>
        <v>0</v>
      </c>
      <c r="AU256" s="782"/>
      <c r="AV256" s="782"/>
      <c r="AW256" s="782"/>
      <c r="AX256" s="782"/>
      <c r="AY256" s="881"/>
      <c r="AZ256" s="13"/>
      <c r="BA256" s="492">
        <f t="shared" si="175"/>
        <v>0</v>
      </c>
      <c r="BB256" s="492">
        <f t="shared" si="176"/>
        <v>2</v>
      </c>
      <c r="BC256" s="492" t="str">
        <f t="shared" si="171"/>
        <v/>
      </c>
      <c r="BD256" s="492" t="str">
        <f t="shared" si="172"/>
        <v xml:space="preserve"> </v>
      </c>
      <c r="BE256" s="484"/>
      <c r="BF256" s="492">
        <f>ROUND(AN256*'O3'!BE256,2)</f>
        <v>0</v>
      </c>
      <c r="BG256" s="492">
        <f>ROUND(AT256*'O3'!BE256,2)</f>
        <v>0</v>
      </c>
      <c r="BH256" s="484">
        <f t="shared" si="173"/>
        <v>0</v>
      </c>
      <c r="BI256" s="484">
        <f>BM256-IF('O3'!BS256&lt;&gt;0,IF('O3'!BS256="C",BA256,0),ROUND(BA256*$BM$11,2))</f>
        <v>0</v>
      </c>
      <c r="BJ256" s="484">
        <f>BN256-IF('O3'!BS256="CF",BA256,0)</f>
        <v>0</v>
      </c>
      <c r="BK256" s="484">
        <f>BO256-IF('O3'!BS256="F",BA256,0)</f>
        <v>0</v>
      </c>
      <c r="BL256" s="484">
        <f t="shared" si="177"/>
        <v>0</v>
      </c>
      <c r="BM256" s="484">
        <f>IF('O3'!BS256&lt;&gt;0,IF('O3'!BS256="C",BG256,0),ROUND(BG256*$BM$11,2))</f>
        <v>0</v>
      </c>
      <c r="BN256" s="484">
        <f>IF('O3'!BS256="CF",BG256,0)</f>
        <v>0</v>
      </c>
      <c r="BO256" s="484">
        <f>IF('O3'!BS256="F",BG256,0)</f>
        <v>0</v>
      </c>
      <c r="BP256" s="572">
        <v>245</v>
      </c>
      <c r="BQ256" s="573"/>
      <c r="BR256" s="560">
        <v>0</v>
      </c>
      <c r="BS256" s="561">
        <f t="shared" si="174"/>
        <v>0</v>
      </c>
      <c r="BT256" s="561">
        <f t="shared" si="220"/>
        <v>0</v>
      </c>
      <c r="BU256" s="561">
        <f t="shared" si="220"/>
        <v>0</v>
      </c>
      <c r="BV256" s="561">
        <f t="shared" si="220"/>
        <v>0</v>
      </c>
      <c r="BW256" s="561">
        <f t="shared" si="220"/>
        <v>0</v>
      </c>
      <c r="BX256" s="561">
        <f t="shared" si="220"/>
        <v>0</v>
      </c>
      <c r="BY256" s="561">
        <f t="shared" si="220"/>
        <v>0</v>
      </c>
      <c r="BZ256" s="561">
        <f t="shared" si="220"/>
        <v>0</v>
      </c>
      <c r="CA256" s="561">
        <f t="shared" si="220"/>
        <v>0</v>
      </c>
      <c r="CB256" s="561">
        <f t="shared" si="220"/>
        <v>0</v>
      </c>
      <c r="CC256" s="561">
        <f t="shared" si="220"/>
        <v>0</v>
      </c>
      <c r="CD256" s="561">
        <f t="shared" si="220"/>
        <v>0</v>
      </c>
      <c r="CE256" s="561">
        <f t="shared" si="220"/>
        <v>0</v>
      </c>
      <c r="CF256" s="561">
        <f t="shared" si="220"/>
        <v>0</v>
      </c>
      <c r="CG256" s="561">
        <f t="shared" si="220"/>
        <v>0</v>
      </c>
      <c r="CH256" s="561">
        <f t="shared" si="220"/>
        <v>0</v>
      </c>
      <c r="CI256" s="561">
        <f t="shared" si="220"/>
        <v>0</v>
      </c>
      <c r="CJ256" s="561">
        <f t="shared" si="220"/>
        <v>0</v>
      </c>
      <c r="CK256" s="561">
        <f t="shared" si="220"/>
        <v>0</v>
      </c>
      <c r="CL256" s="561">
        <f t="shared" si="220"/>
        <v>0</v>
      </c>
      <c r="CM256" s="561">
        <f t="shared" si="220"/>
        <v>0</v>
      </c>
      <c r="CN256" s="561">
        <f t="shared" si="220"/>
        <v>0</v>
      </c>
      <c r="CO256" s="561">
        <f t="shared" si="220"/>
        <v>0</v>
      </c>
      <c r="CP256" s="561">
        <f t="shared" si="220"/>
        <v>0</v>
      </c>
      <c r="CQ256" s="561">
        <f t="shared" si="220"/>
        <v>0</v>
      </c>
      <c r="CR256" s="561">
        <f t="shared" si="220"/>
        <v>0</v>
      </c>
      <c r="CS256" s="561">
        <f t="shared" si="220"/>
        <v>0</v>
      </c>
      <c r="CT256" s="561">
        <f t="shared" si="220"/>
        <v>0</v>
      </c>
      <c r="CU256" s="561">
        <f t="shared" si="220"/>
        <v>0</v>
      </c>
      <c r="CV256" s="561">
        <f t="shared" si="220"/>
        <v>0</v>
      </c>
      <c r="CW256" s="561">
        <f t="shared" si="220"/>
        <v>0</v>
      </c>
      <c r="CX256" s="561">
        <f t="shared" si="220"/>
        <v>0</v>
      </c>
      <c r="CY256" s="561">
        <f t="shared" si="220"/>
        <v>0</v>
      </c>
      <c r="CZ256" s="561">
        <f t="shared" si="220"/>
        <v>0</v>
      </c>
      <c r="DA256" s="561">
        <f t="shared" si="220"/>
        <v>0</v>
      </c>
      <c r="DC256" s="562">
        <f t="shared" si="179"/>
        <v>0</v>
      </c>
      <c r="DD256" s="562">
        <f t="shared" si="206"/>
        <v>0</v>
      </c>
      <c r="DE256" s="562">
        <f t="shared" si="207"/>
        <v>0</v>
      </c>
      <c r="DF256" s="562">
        <f t="shared" si="208"/>
        <v>0</v>
      </c>
      <c r="DG256" s="562">
        <f t="shared" si="209"/>
        <v>0</v>
      </c>
      <c r="DH256" s="562">
        <f t="shared" si="210"/>
        <v>0</v>
      </c>
      <c r="DI256" s="562">
        <f t="shared" si="211"/>
        <v>0</v>
      </c>
      <c r="DJ256" s="562">
        <f t="shared" si="212"/>
        <v>0</v>
      </c>
      <c r="DK256" s="562">
        <f t="shared" si="213"/>
        <v>0</v>
      </c>
      <c r="DL256" s="562">
        <f t="shared" si="214"/>
        <v>0</v>
      </c>
      <c r="DM256" s="562">
        <f t="shared" si="215"/>
        <v>0</v>
      </c>
      <c r="DN256" s="562">
        <f t="shared" si="181"/>
        <v>0</v>
      </c>
      <c r="DO256" s="562">
        <f t="shared" si="182"/>
        <v>0</v>
      </c>
      <c r="DP256" s="562">
        <f t="shared" si="183"/>
        <v>0</v>
      </c>
      <c r="DQ256" s="562">
        <f t="shared" si="184"/>
        <v>0</v>
      </c>
      <c r="DR256" s="562">
        <f t="shared" si="185"/>
        <v>0</v>
      </c>
      <c r="DS256" s="562">
        <f t="shared" si="186"/>
        <v>0</v>
      </c>
      <c r="DT256" s="562">
        <f t="shared" si="187"/>
        <v>0</v>
      </c>
      <c r="DU256" s="562">
        <f t="shared" si="188"/>
        <v>0</v>
      </c>
      <c r="DV256" s="562">
        <f t="shared" si="189"/>
        <v>0</v>
      </c>
      <c r="DW256" s="562">
        <f t="shared" si="190"/>
        <v>0</v>
      </c>
      <c r="DX256" s="562">
        <f t="shared" si="191"/>
        <v>0</v>
      </c>
      <c r="DY256" s="562">
        <f t="shared" si="192"/>
        <v>0</v>
      </c>
      <c r="DZ256" s="562">
        <f t="shared" si="193"/>
        <v>0</v>
      </c>
      <c r="EA256" s="562">
        <f t="shared" si="194"/>
        <v>0</v>
      </c>
      <c r="EB256" s="562">
        <f t="shared" si="195"/>
        <v>0</v>
      </c>
      <c r="EC256" s="562">
        <f t="shared" si="196"/>
        <v>0</v>
      </c>
      <c r="ED256" s="562">
        <f t="shared" si="197"/>
        <v>0</v>
      </c>
      <c r="EE256" s="562">
        <f t="shared" si="198"/>
        <v>0</v>
      </c>
      <c r="EF256" s="562">
        <f t="shared" si="199"/>
        <v>0</v>
      </c>
      <c r="EG256" s="562">
        <f t="shared" si="200"/>
        <v>0</v>
      </c>
      <c r="EH256" s="562">
        <f t="shared" si="201"/>
        <v>0</v>
      </c>
      <c r="EI256" s="562">
        <f t="shared" si="202"/>
        <v>0</v>
      </c>
      <c r="EJ256" s="562">
        <f t="shared" si="203"/>
        <v>0</v>
      </c>
      <c r="EK256" s="562">
        <f t="shared" si="204"/>
        <v>0</v>
      </c>
      <c r="EL256" s="562">
        <f t="shared" si="205"/>
        <v>0</v>
      </c>
    </row>
    <row r="257" spans="2:142" ht="9.9499999999999993" customHeight="1">
      <c r="B257" s="750">
        <f>'O3'!B257</f>
        <v>0</v>
      </c>
      <c r="C257" s="751"/>
      <c r="D257" s="751"/>
      <c r="E257" s="751"/>
      <c r="F257" s="751"/>
      <c r="G257" s="872">
        <f>'O3'!G257</f>
        <v>0</v>
      </c>
      <c r="H257" s="872"/>
      <c r="I257" s="872"/>
      <c r="J257" s="872"/>
      <c r="K257" s="872"/>
      <c r="L257" s="872"/>
      <c r="M257" s="872"/>
      <c r="N257" s="872"/>
      <c r="O257" s="872"/>
      <c r="P257" s="872"/>
      <c r="Q257" s="872"/>
      <c r="R257" s="872"/>
      <c r="S257" s="872"/>
      <c r="T257" s="872"/>
      <c r="U257" s="872"/>
      <c r="V257" s="872"/>
      <c r="W257" s="872"/>
      <c r="X257" s="872"/>
      <c r="Y257" s="872"/>
      <c r="Z257" s="872"/>
      <c r="AA257" s="872"/>
      <c r="AB257" s="872"/>
      <c r="AC257" s="755">
        <f>'O3'!AC257</f>
        <v>0</v>
      </c>
      <c r="AD257" s="755"/>
      <c r="AE257" s="755"/>
      <c r="AF257" s="755"/>
      <c r="AG257" s="755"/>
      <c r="AH257" s="895">
        <f>'O3'!AZ257</f>
        <v>0</v>
      </c>
      <c r="AI257" s="895"/>
      <c r="AJ257" s="895"/>
      <c r="AK257" s="895"/>
      <c r="AL257" s="895"/>
      <c r="AM257" s="895"/>
      <c r="AN257" s="782">
        <f t="shared" si="169"/>
        <v>0</v>
      </c>
      <c r="AO257" s="782"/>
      <c r="AP257" s="782"/>
      <c r="AQ257" s="782"/>
      <c r="AR257" s="782"/>
      <c r="AS257" s="782"/>
      <c r="AT257" s="782">
        <f t="shared" si="170"/>
        <v>0</v>
      </c>
      <c r="AU257" s="782"/>
      <c r="AV257" s="782"/>
      <c r="AW257" s="782"/>
      <c r="AX257" s="782"/>
      <c r="AY257" s="881"/>
      <c r="AZ257" s="13"/>
      <c r="BA257" s="492">
        <f t="shared" si="175"/>
        <v>0</v>
      </c>
      <c r="BB257" s="492">
        <f t="shared" si="176"/>
        <v>2</v>
      </c>
      <c r="BC257" s="492" t="str">
        <f t="shared" si="171"/>
        <v/>
      </c>
      <c r="BD257" s="492" t="str">
        <f t="shared" si="172"/>
        <v xml:space="preserve"> </v>
      </c>
      <c r="BE257" s="484"/>
      <c r="BF257" s="492">
        <f>ROUND(AN257*'O3'!BE257,2)</f>
        <v>0</v>
      </c>
      <c r="BG257" s="492">
        <f>ROUND(AT257*'O3'!BE257,2)</f>
        <v>0</v>
      </c>
      <c r="BH257" s="484">
        <f t="shared" si="173"/>
        <v>0</v>
      </c>
      <c r="BI257" s="484">
        <f>BM257-IF('O3'!BS257&lt;&gt;0,IF('O3'!BS257="C",BA257,0),ROUND(BA257*$BM$11,2))</f>
        <v>0</v>
      </c>
      <c r="BJ257" s="484">
        <f>BN257-IF('O3'!BS257="CF",BA257,0)</f>
        <v>0</v>
      </c>
      <c r="BK257" s="484">
        <f>BO257-IF('O3'!BS257="F",BA257,0)</f>
        <v>0</v>
      </c>
      <c r="BL257" s="484">
        <f t="shared" si="177"/>
        <v>0</v>
      </c>
      <c r="BM257" s="484">
        <f>IF('O3'!BS257&lt;&gt;0,IF('O3'!BS257="C",BG257,0),ROUND(BG257*$BM$11,2))</f>
        <v>0</v>
      </c>
      <c r="BN257" s="484">
        <f>IF('O3'!BS257="CF",BG257,0)</f>
        <v>0</v>
      </c>
      <c r="BO257" s="484">
        <f>IF('O3'!BS257="F",BG257,0)</f>
        <v>0</v>
      </c>
      <c r="BP257" s="571">
        <v>246</v>
      </c>
      <c r="BQ257" s="573"/>
      <c r="BR257" s="560">
        <v>0</v>
      </c>
      <c r="BS257" s="561">
        <f t="shared" si="174"/>
        <v>0</v>
      </c>
      <c r="BT257" s="561">
        <f t="shared" si="220"/>
        <v>0</v>
      </c>
      <c r="BU257" s="561">
        <f t="shared" si="220"/>
        <v>0</v>
      </c>
      <c r="BV257" s="561">
        <f t="shared" si="220"/>
        <v>0</v>
      </c>
      <c r="BW257" s="561">
        <f t="shared" si="220"/>
        <v>0</v>
      </c>
      <c r="BX257" s="561">
        <f t="shared" si="220"/>
        <v>0</v>
      </c>
      <c r="BY257" s="561">
        <f t="shared" si="220"/>
        <v>0</v>
      </c>
      <c r="BZ257" s="561">
        <f t="shared" si="220"/>
        <v>0</v>
      </c>
      <c r="CA257" s="561">
        <f t="shared" si="220"/>
        <v>0</v>
      </c>
      <c r="CB257" s="561">
        <f t="shared" si="220"/>
        <v>0</v>
      </c>
      <c r="CC257" s="561">
        <f t="shared" si="220"/>
        <v>0</v>
      </c>
      <c r="CD257" s="561">
        <f t="shared" si="220"/>
        <v>0</v>
      </c>
      <c r="CE257" s="561">
        <f t="shared" si="220"/>
        <v>0</v>
      </c>
      <c r="CF257" s="561">
        <f t="shared" si="220"/>
        <v>0</v>
      </c>
      <c r="CG257" s="561">
        <f t="shared" si="220"/>
        <v>0</v>
      </c>
      <c r="CH257" s="561">
        <f t="shared" si="220"/>
        <v>0</v>
      </c>
      <c r="CI257" s="561">
        <f t="shared" si="220"/>
        <v>0</v>
      </c>
      <c r="CJ257" s="561">
        <f t="shared" si="220"/>
        <v>0</v>
      </c>
      <c r="CK257" s="561">
        <f t="shared" si="220"/>
        <v>0</v>
      </c>
      <c r="CL257" s="561">
        <f t="shared" si="220"/>
        <v>0</v>
      </c>
      <c r="CM257" s="561">
        <f t="shared" si="220"/>
        <v>0</v>
      </c>
      <c r="CN257" s="561">
        <f t="shared" si="220"/>
        <v>0</v>
      </c>
      <c r="CO257" s="561">
        <f t="shared" si="220"/>
        <v>0</v>
      </c>
      <c r="CP257" s="561">
        <f t="shared" si="220"/>
        <v>0</v>
      </c>
      <c r="CQ257" s="561">
        <f t="shared" si="220"/>
        <v>0</v>
      </c>
      <c r="CR257" s="561">
        <f t="shared" si="220"/>
        <v>0</v>
      </c>
      <c r="CS257" s="561">
        <f t="shared" si="220"/>
        <v>0</v>
      </c>
      <c r="CT257" s="561">
        <f t="shared" si="220"/>
        <v>0</v>
      </c>
      <c r="CU257" s="561">
        <f t="shared" si="220"/>
        <v>0</v>
      </c>
      <c r="CV257" s="561">
        <f t="shared" si="220"/>
        <v>0</v>
      </c>
      <c r="CW257" s="561">
        <f t="shared" si="220"/>
        <v>0</v>
      </c>
      <c r="CX257" s="561">
        <f t="shared" si="220"/>
        <v>0</v>
      </c>
      <c r="CY257" s="561">
        <f t="shared" si="220"/>
        <v>0</v>
      </c>
      <c r="CZ257" s="561">
        <f t="shared" ref="BT257:DA265" si="221">CY257</f>
        <v>0</v>
      </c>
      <c r="DA257" s="561">
        <f t="shared" si="221"/>
        <v>0</v>
      </c>
      <c r="DC257" s="562">
        <f t="shared" si="179"/>
        <v>0</v>
      </c>
      <c r="DD257" s="562">
        <f t="shared" si="206"/>
        <v>0</v>
      </c>
      <c r="DE257" s="562">
        <f t="shared" si="207"/>
        <v>0</v>
      </c>
      <c r="DF257" s="562">
        <f t="shared" si="208"/>
        <v>0</v>
      </c>
      <c r="DG257" s="562">
        <f t="shared" si="209"/>
        <v>0</v>
      </c>
      <c r="DH257" s="562">
        <f t="shared" si="210"/>
        <v>0</v>
      </c>
      <c r="DI257" s="562">
        <f t="shared" si="211"/>
        <v>0</v>
      </c>
      <c r="DJ257" s="562">
        <f t="shared" si="212"/>
        <v>0</v>
      </c>
      <c r="DK257" s="562">
        <f t="shared" si="213"/>
        <v>0</v>
      </c>
      <c r="DL257" s="562">
        <f t="shared" si="214"/>
        <v>0</v>
      </c>
      <c r="DM257" s="562">
        <f t="shared" si="215"/>
        <v>0</v>
      </c>
      <c r="DN257" s="562">
        <f t="shared" si="181"/>
        <v>0</v>
      </c>
      <c r="DO257" s="562">
        <f t="shared" si="182"/>
        <v>0</v>
      </c>
      <c r="DP257" s="562">
        <f t="shared" si="183"/>
        <v>0</v>
      </c>
      <c r="DQ257" s="562">
        <f t="shared" si="184"/>
        <v>0</v>
      </c>
      <c r="DR257" s="562">
        <f t="shared" si="185"/>
        <v>0</v>
      </c>
      <c r="DS257" s="562">
        <f t="shared" si="186"/>
        <v>0</v>
      </c>
      <c r="DT257" s="562">
        <f t="shared" si="187"/>
        <v>0</v>
      </c>
      <c r="DU257" s="562">
        <f t="shared" si="188"/>
        <v>0</v>
      </c>
      <c r="DV257" s="562">
        <f t="shared" si="189"/>
        <v>0</v>
      </c>
      <c r="DW257" s="562">
        <f t="shared" si="190"/>
        <v>0</v>
      </c>
      <c r="DX257" s="562">
        <f t="shared" si="191"/>
        <v>0</v>
      </c>
      <c r="DY257" s="562">
        <f t="shared" si="192"/>
        <v>0</v>
      </c>
      <c r="DZ257" s="562">
        <f t="shared" si="193"/>
        <v>0</v>
      </c>
      <c r="EA257" s="562">
        <f t="shared" si="194"/>
        <v>0</v>
      </c>
      <c r="EB257" s="562">
        <f t="shared" si="195"/>
        <v>0</v>
      </c>
      <c r="EC257" s="562">
        <f t="shared" si="196"/>
        <v>0</v>
      </c>
      <c r="ED257" s="562">
        <f t="shared" si="197"/>
        <v>0</v>
      </c>
      <c r="EE257" s="562">
        <f t="shared" si="198"/>
        <v>0</v>
      </c>
      <c r="EF257" s="562">
        <f t="shared" si="199"/>
        <v>0</v>
      </c>
      <c r="EG257" s="562">
        <f t="shared" si="200"/>
        <v>0</v>
      </c>
      <c r="EH257" s="562">
        <f t="shared" si="201"/>
        <v>0</v>
      </c>
      <c r="EI257" s="562">
        <f t="shared" si="202"/>
        <v>0</v>
      </c>
      <c r="EJ257" s="562">
        <f t="shared" si="203"/>
        <v>0</v>
      </c>
      <c r="EK257" s="562">
        <f t="shared" si="204"/>
        <v>0</v>
      </c>
      <c r="EL257" s="562">
        <f t="shared" si="205"/>
        <v>0</v>
      </c>
    </row>
    <row r="258" spans="2:142" ht="9.9499999999999993" customHeight="1">
      <c r="B258" s="750">
        <f>'O3'!B258</f>
        <v>0</v>
      </c>
      <c r="C258" s="751"/>
      <c r="D258" s="751"/>
      <c r="E258" s="751"/>
      <c r="F258" s="751"/>
      <c r="G258" s="872">
        <f>'O3'!G258</f>
        <v>0</v>
      </c>
      <c r="H258" s="872"/>
      <c r="I258" s="872"/>
      <c r="J258" s="872"/>
      <c r="K258" s="872"/>
      <c r="L258" s="872"/>
      <c r="M258" s="872"/>
      <c r="N258" s="872"/>
      <c r="O258" s="872"/>
      <c r="P258" s="872"/>
      <c r="Q258" s="872"/>
      <c r="R258" s="872"/>
      <c r="S258" s="872"/>
      <c r="T258" s="872"/>
      <c r="U258" s="872"/>
      <c r="V258" s="872"/>
      <c r="W258" s="872"/>
      <c r="X258" s="872"/>
      <c r="Y258" s="872"/>
      <c r="Z258" s="872"/>
      <c r="AA258" s="872"/>
      <c r="AB258" s="872"/>
      <c r="AC258" s="755">
        <f>'O3'!AC258</f>
        <v>0</v>
      </c>
      <c r="AD258" s="755"/>
      <c r="AE258" s="755"/>
      <c r="AF258" s="755"/>
      <c r="AG258" s="755"/>
      <c r="AH258" s="895">
        <f>'O3'!AZ258</f>
        <v>0</v>
      </c>
      <c r="AI258" s="895"/>
      <c r="AJ258" s="895"/>
      <c r="AK258" s="895"/>
      <c r="AL258" s="895"/>
      <c r="AM258" s="895"/>
      <c r="AN258" s="782">
        <f t="shared" si="169"/>
        <v>0</v>
      </c>
      <c r="AO258" s="782"/>
      <c r="AP258" s="782"/>
      <c r="AQ258" s="782"/>
      <c r="AR258" s="782"/>
      <c r="AS258" s="782"/>
      <c r="AT258" s="782">
        <f t="shared" si="170"/>
        <v>0</v>
      </c>
      <c r="AU258" s="782"/>
      <c r="AV258" s="782"/>
      <c r="AW258" s="782"/>
      <c r="AX258" s="782"/>
      <c r="AY258" s="881"/>
      <c r="AZ258" s="13"/>
      <c r="BA258" s="492">
        <f t="shared" si="175"/>
        <v>0</v>
      </c>
      <c r="BB258" s="492">
        <f t="shared" si="176"/>
        <v>2</v>
      </c>
      <c r="BC258" s="492" t="str">
        <f t="shared" si="171"/>
        <v/>
      </c>
      <c r="BD258" s="492" t="str">
        <f t="shared" si="172"/>
        <v xml:space="preserve"> </v>
      </c>
      <c r="BE258" s="484"/>
      <c r="BF258" s="492">
        <f>ROUND(AN258*'O3'!BE258,2)</f>
        <v>0</v>
      </c>
      <c r="BG258" s="492">
        <f>ROUND(AT258*'O3'!BE258,2)</f>
        <v>0</v>
      </c>
      <c r="BH258" s="484">
        <f t="shared" si="173"/>
        <v>0</v>
      </c>
      <c r="BI258" s="484">
        <f>BM258-IF('O3'!BS258&lt;&gt;0,IF('O3'!BS258="C",BA258,0),ROUND(BA258*$BM$11,2))</f>
        <v>0</v>
      </c>
      <c r="BJ258" s="484">
        <f>BN258-IF('O3'!BS258="CF",BA258,0)</f>
        <v>0</v>
      </c>
      <c r="BK258" s="484">
        <f>BO258-IF('O3'!BS258="F",BA258,0)</f>
        <v>0</v>
      </c>
      <c r="BL258" s="484">
        <f t="shared" si="177"/>
        <v>0</v>
      </c>
      <c r="BM258" s="484">
        <f>IF('O3'!BS258&lt;&gt;0,IF('O3'!BS258="C",BG258,0),ROUND(BG258*$BM$11,2))</f>
        <v>0</v>
      </c>
      <c r="BN258" s="484">
        <f>IF('O3'!BS258="CF",BG258,0)</f>
        <v>0</v>
      </c>
      <c r="BO258" s="484">
        <f>IF('O3'!BS258="F",BG258,0)</f>
        <v>0</v>
      </c>
      <c r="BP258" s="572">
        <v>247</v>
      </c>
      <c r="BQ258" s="573"/>
      <c r="BR258" s="560">
        <v>0</v>
      </c>
      <c r="BS258" s="561">
        <f t="shared" si="174"/>
        <v>0</v>
      </c>
      <c r="BT258" s="561">
        <f t="shared" si="221"/>
        <v>0</v>
      </c>
      <c r="BU258" s="561">
        <f t="shared" si="221"/>
        <v>0</v>
      </c>
      <c r="BV258" s="561">
        <f t="shared" si="221"/>
        <v>0</v>
      </c>
      <c r="BW258" s="561">
        <f t="shared" si="221"/>
        <v>0</v>
      </c>
      <c r="BX258" s="561">
        <f t="shared" si="221"/>
        <v>0</v>
      </c>
      <c r="BY258" s="561">
        <f t="shared" si="221"/>
        <v>0</v>
      </c>
      <c r="BZ258" s="561">
        <f t="shared" si="221"/>
        <v>0</v>
      </c>
      <c r="CA258" s="561">
        <f t="shared" si="221"/>
        <v>0</v>
      </c>
      <c r="CB258" s="561">
        <f t="shared" si="221"/>
        <v>0</v>
      </c>
      <c r="CC258" s="561">
        <f t="shared" si="221"/>
        <v>0</v>
      </c>
      <c r="CD258" s="561">
        <f t="shared" si="221"/>
        <v>0</v>
      </c>
      <c r="CE258" s="561">
        <f t="shared" si="221"/>
        <v>0</v>
      </c>
      <c r="CF258" s="561">
        <f t="shared" si="221"/>
        <v>0</v>
      </c>
      <c r="CG258" s="561">
        <f t="shared" si="221"/>
        <v>0</v>
      </c>
      <c r="CH258" s="561">
        <f t="shared" si="221"/>
        <v>0</v>
      </c>
      <c r="CI258" s="561">
        <f t="shared" si="221"/>
        <v>0</v>
      </c>
      <c r="CJ258" s="561">
        <f t="shared" si="221"/>
        <v>0</v>
      </c>
      <c r="CK258" s="561">
        <f t="shared" si="221"/>
        <v>0</v>
      </c>
      <c r="CL258" s="561">
        <f t="shared" si="221"/>
        <v>0</v>
      </c>
      <c r="CM258" s="561">
        <f t="shared" si="221"/>
        <v>0</v>
      </c>
      <c r="CN258" s="561">
        <f t="shared" si="221"/>
        <v>0</v>
      </c>
      <c r="CO258" s="561">
        <f t="shared" si="221"/>
        <v>0</v>
      </c>
      <c r="CP258" s="561">
        <f t="shared" si="221"/>
        <v>0</v>
      </c>
      <c r="CQ258" s="561">
        <f t="shared" si="221"/>
        <v>0</v>
      </c>
      <c r="CR258" s="561">
        <f t="shared" si="221"/>
        <v>0</v>
      </c>
      <c r="CS258" s="561">
        <f t="shared" si="221"/>
        <v>0</v>
      </c>
      <c r="CT258" s="561">
        <f t="shared" si="221"/>
        <v>0</v>
      </c>
      <c r="CU258" s="561">
        <f t="shared" si="221"/>
        <v>0</v>
      </c>
      <c r="CV258" s="561">
        <f t="shared" si="221"/>
        <v>0</v>
      </c>
      <c r="CW258" s="561">
        <f t="shared" si="221"/>
        <v>0</v>
      </c>
      <c r="CX258" s="561">
        <f t="shared" si="221"/>
        <v>0</v>
      </c>
      <c r="CY258" s="561">
        <f t="shared" si="221"/>
        <v>0</v>
      </c>
      <c r="CZ258" s="561">
        <f t="shared" si="221"/>
        <v>0</v>
      </c>
      <c r="DA258" s="561">
        <f t="shared" si="221"/>
        <v>0</v>
      </c>
      <c r="DC258" s="562">
        <f t="shared" si="179"/>
        <v>0</v>
      </c>
      <c r="DD258" s="562">
        <f t="shared" si="206"/>
        <v>0</v>
      </c>
      <c r="DE258" s="562">
        <f t="shared" si="207"/>
        <v>0</v>
      </c>
      <c r="DF258" s="562">
        <f t="shared" si="208"/>
        <v>0</v>
      </c>
      <c r="DG258" s="562">
        <f t="shared" si="209"/>
        <v>0</v>
      </c>
      <c r="DH258" s="562">
        <f t="shared" si="210"/>
        <v>0</v>
      </c>
      <c r="DI258" s="562">
        <f t="shared" si="211"/>
        <v>0</v>
      </c>
      <c r="DJ258" s="562">
        <f t="shared" si="212"/>
        <v>0</v>
      </c>
      <c r="DK258" s="562">
        <f t="shared" si="213"/>
        <v>0</v>
      </c>
      <c r="DL258" s="562">
        <f t="shared" si="214"/>
        <v>0</v>
      </c>
      <c r="DM258" s="562">
        <f t="shared" si="215"/>
        <v>0</v>
      </c>
      <c r="DN258" s="562">
        <f t="shared" si="181"/>
        <v>0</v>
      </c>
      <c r="DO258" s="562">
        <f t="shared" si="182"/>
        <v>0</v>
      </c>
      <c r="DP258" s="562">
        <f t="shared" si="183"/>
        <v>0</v>
      </c>
      <c r="DQ258" s="562">
        <f t="shared" si="184"/>
        <v>0</v>
      </c>
      <c r="DR258" s="562">
        <f t="shared" si="185"/>
        <v>0</v>
      </c>
      <c r="DS258" s="562">
        <f t="shared" si="186"/>
        <v>0</v>
      </c>
      <c r="DT258" s="562">
        <f t="shared" si="187"/>
        <v>0</v>
      </c>
      <c r="DU258" s="562">
        <f t="shared" si="188"/>
        <v>0</v>
      </c>
      <c r="DV258" s="562">
        <f t="shared" si="189"/>
        <v>0</v>
      </c>
      <c r="DW258" s="562">
        <f t="shared" si="190"/>
        <v>0</v>
      </c>
      <c r="DX258" s="562">
        <f t="shared" si="191"/>
        <v>0</v>
      </c>
      <c r="DY258" s="562">
        <f t="shared" si="192"/>
        <v>0</v>
      </c>
      <c r="DZ258" s="562">
        <f t="shared" si="193"/>
        <v>0</v>
      </c>
      <c r="EA258" s="562">
        <f t="shared" si="194"/>
        <v>0</v>
      </c>
      <c r="EB258" s="562">
        <f t="shared" si="195"/>
        <v>0</v>
      </c>
      <c r="EC258" s="562">
        <f t="shared" si="196"/>
        <v>0</v>
      </c>
      <c r="ED258" s="562">
        <f t="shared" si="197"/>
        <v>0</v>
      </c>
      <c r="EE258" s="562">
        <f t="shared" si="198"/>
        <v>0</v>
      </c>
      <c r="EF258" s="562">
        <f t="shared" si="199"/>
        <v>0</v>
      </c>
      <c r="EG258" s="562">
        <f t="shared" si="200"/>
        <v>0</v>
      </c>
      <c r="EH258" s="562">
        <f t="shared" si="201"/>
        <v>0</v>
      </c>
      <c r="EI258" s="562">
        <f t="shared" si="202"/>
        <v>0</v>
      </c>
      <c r="EJ258" s="562">
        <f t="shared" si="203"/>
        <v>0</v>
      </c>
      <c r="EK258" s="562">
        <f t="shared" si="204"/>
        <v>0</v>
      </c>
      <c r="EL258" s="562">
        <f t="shared" si="205"/>
        <v>0</v>
      </c>
    </row>
    <row r="259" spans="2:142" ht="9.9499999999999993" customHeight="1">
      <c r="B259" s="750">
        <f>'O3'!B259</f>
        <v>0</v>
      </c>
      <c r="C259" s="751"/>
      <c r="D259" s="751"/>
      <c r="E259" s="751"/>
      <c r="F259" s="751"/>
      <c r="G259" s="872">
        <f>'O3'!G259</f>
        <v>0</v>
      </c>
      <c r="H259" s="872"/>
      <c r="I259" s="872"/>
      <c r="J259" s="872"/>
      <c r="K259" s="872"/>
      <c r="L259" s="872"/>
      <c r="M259" s="872"/>
      <c r="N259" s="872"/>
      <c r="O259" s="872"/>
      <c r="P259" s="872"/>
      <c r="Q259" s="872"/>
      <c r="R259" s="872"/>
      <c r="S259" s="872"/>
      <c r="T259" s="872"/>
      <c r="U259" s="872"/>
      <c r="V259" s="872"/>
      <c r="W259" s="872"/>
      <c r="X259" s="872"/>
      <c r="Y259" s="872"/>
      <c r="Z259" s="872"/>
      <c r="AA259" s="872"/>
      <c r="AB259" s="872"/>
      <c r="AC259" s="755">
        <f>'O3'!AC259</f>
        <v>0</v>
      </c>
      <c r="AD259" s="755"/>
      <c r="AE259" s="755"/>
      <c r="AF259" s="755"/>
      <c r="AG259" s="755"/>
      <c r="AH259" s="895">
        <f>'O3'!AZ259</f>
        <v>0</v>
      </c>
      <c r="AI259" s="895"/>
      <c r="AJ259" s="895"/>
      <c r="AK259" s="895"/>
      <c r="AL259" s="895"/>
      <c r="AM259" s="895"/>
      <c r="AN259" s="782">
        <f t="shared" si="169"/>
        <v>0</v>
      </c>
      <c r="AO259" s="782"/>
      <c r="AP259" s="782"/>
      <c r="AQ259" s="782"/>
      <c r="AR259" s="782"/>
      <c r="AS259" s="782"/>
      <c r="AT259" s="782">
        <f t="shared" si="170"/>
        <v>0</v>
      </c>
      <c r="AU259" s="782"/>
      <c r="AV259" s="782"/>
      <c r="AW259" s="782"/>
      <c r="AX259" s="782"/>
      <c r="AY259" s="881"/>
      <c r="AZ259" s="13"/>
      <c r="BA259" s="492">
        <f t="shared" si="175"/>
        <v>0</v>
      </c>
      <c r="BB259" s="492">
        <f t="shared" si="176"/>
        <v>2</v>
      </c>
      <c r="BC259" s="492" t="str">
        <f t="shared" si="171"/>
        <v/>
      </c>
      <c r="BD259" s="492" t="str">
        <f t="shared" si="172"/>
        <v xml:space="preserve"> </v>
      </c>
      <c r="BE259" s="484"/>
      <c r="BF259" s="492">
        <f>ROUND(AN259*'O3'!BE259,2)</f>
        <v>0</v>
      </c>
      <c r="BG259" s="492">
        <f>ROUND(AT259*'O3'!BE259,2)</f>
        <v>0</v>
      </c>
      <c r="BH259" s="484">
        <f t="shared" si="173"/>
        <v>0</v>
      </c>
      <c r="BI259" s="484">
        <f>BM259-IF('O3'!BS259&lt;&gt;0,IF('O3'!BS259="C",BA259,0),ROUND(BA259*$BM$11,2))</f>
        <v>0</v>
      </c>
      <c r="BJ259" s="484">
        <f>BN259-IF('O3'!BS259="CF",BA259,0)</f>
        <v>0</v>
      </c>
      <c r="BK259" s="484">
        <f>BO259-IF('O3'!BS259="F",BA259,0)</f>
        <v>0</v>
      </c>
      <c r="BL259" s="484">
        <f t="shared" si="177"/>
        <v>0</v>
      </c>
      <c r="BM259" s="484">
        <f>IF('O3'!BS259&lt;&gt;0,IF('O3'!BS259="C",BG259,0),ROUND(BG259*$BM$11,2))</f>
        <v>0</v>
      </c>
      <c r="BN259" s="484">
        <f>IF('O3'!BS259="CF",BG259,0)</f>
        <v>0</v>
      </c>
      <c r="BO259" s="484">
        <f>IF('O3'!BS259="F",BG259,0)</f>
        <v>0</v>
      </c>
      <c r="BP259" s="571">
        <v>248</v>
      </c>
      <c r="BQ259" s="573"/>
      <c r="BR259" s="560">
        <v>0</v>
      </c>
      <c r="BS259" s="561">
        <f t="shared" si="174"/>
        <v>0</v>
      </c>
      <c r="BT259" s="561">
        <f t="shared" si="221"/>
        <v>0</v>
      </c>
      <c r="BU259" s="561">
        <f t="shared" si="221"/>
        <v>0</v>
      </c>
      <c r="BV259" s="561">
        <f t="shared" si="221"/>
        <v>0</v>
      </c>
      <c r="BW259" s="561">
        <f t="shared" si="221"/>
        <v>0</v>
      </c>
      <c r="BX259" s="561">
        <f t="shared" si="221"/>
        <v>0</v>
      </c>
      <c r="BY259" s="561">
        <f t="shared" si="221"/>
        <v>0</v>
      </c>
      <c r="BZ259" s="561">
        <f t="shared" si="221"/>
        <v>0</v>
      </c>
      <c r="CA259" s="561">
        <f t="shared" si="221"/>
        <v>0</v>
      </c>
      <c r="CB259" s="561">
        <f t="shared" si="221"/>
        <v>0</v>
      </c>
      <c r="CC259" s="561">
        <f t="shared" si="221"/>
        <v>0</v>
      </c>
      <c r="CD259" s="561">
        <f t="shared" si="221"/>
        <v>0</v>
      </c>
      <c r="CE259" s="561">
        <f t="shared" si="221"/>
        <v>0</v>
      </c>
      <c r="CF259" s="561">
        <f t="shared" si="221"/>
        <v>0</v>
      </c>
      <c r="CG259" s="561">
        <f t="shared" si="221"/>
        <v>0</v>
      </c>
      <c r="CH259" s="561">
        <f t="shared" si="221"/>
        <v>0</v>
      </c>
      <c r="CI259" s="561">
        <f t="shared" si="221"/>
        <v>0</v>
      </c>
      <c r="CJ259" s="561">
        <f t="shared" si="221"/>
        <v>0</v>
      </c>
      <c r="CK259" s="561">
        <f t="shared" si="221"/>
        <v>0</v>
      </c>
      <c r="CL259" s="561">
        <f t="shared" si="221"/>
        <v>0</v>
      </c>
      <c r="CM259" s="561">
        <f t="shared" si="221"/>
        <v>0</v>
      </c>
      <c r="CN259" s="561">
        <f t="shared" si="221"/>
        <v>0</v>
      </c>
      <c r="CO259" s="561">
        <f t="shared" si="221"/>
        <v>0</v>
      </c>
      <c r="CP259" s="561">
        <f t="shared" si="221"/>
        <v>0</v>
      </c>
      <c r="CQ259" s="561">
        <f t="shared" si="221"/>
        <v>0</v>
      </c>
      <c r="CR259" s="561">
        <f t="shared" si="221"/>
        <v>0</v>
      </c>
      <c r="CS259" s="561">
        <f t="shared" si="221"/>
        <v>0</v>
      </c>
      <c r="CT259" s="561">
        <f t="shared" si="221"/>
        <v>0</v>
      </c>
      <c r="CU259" s="561">
        <f t="shared" si="221"/>
        <v>0</v>
      </c>
      <c r="CV259" s="561">
        <f t="shared" si="221"/>
        <v>0</v>
      </c>
      <c r="CW259" s="561">
        <f t="shared" si="221"/>
        <v>0</v>
      </c>
      <c r="CX259" s="561">
        <f t="shared" si="221"/>
        <v>0</v>
      </c>
      <c r="CY259" s="561">
        <f t="shared" si="221"/>
        <v>0</v>
      </c>
      <c r="CZ259" s="561">
        <f t="shared" si="221"/>
        <v>0</v>
      </c>
      <c r="DA259" s="561">
        <f t="shared" si="221"/>
        <v>0</v>
      </c>
      <c r="DC259" s="562">
        <f t="shared" si="179"/>
        <v>0</v>
      </c>
      <c r="DD259" s="562">
        <f t="shared" si="206"/>
        <v>0</v>
      </c>
      <c r="DE259" s="562">
        <f t="shared" si="207"/>
        <v>0</v>
      </c>
      <c r="DF259" s="562">
        <f t="shared" si="208"/>
        <v>0</v>
      </c>
      <c r="DG259" s="562">
        <f t="shared" si="209"/>
        <v>0</v>
      </c>
      <c r="DH259" s="562">
        <f t="shared" si="210"/>
        <v>0</v>
      </c>
      <c r="DI259" s="562">
        <f t="shared" si="211"/>
        <v>0</v>
      </c>
      <c r="DJ259" s="562">
        <f t="shared" si="212"/>
        <v>0</v>
      </c>
      <c r="DK259" s="562">
        <f t="shared" si="213"/>
        <v>0</v>
      </c>
      <c r="DL259" s="562">
        <f t="shared" si="214"/>
        <v>0</v>
      </c>
      <c r="DM259" s="562">
        <f t="shared" si="215"/>
        <v>0</v>
      </c>
      <c r="DN259" s="562">
        <f t="shared" si="181"/>
        <v>0</v>
      </c>
      <c r="DO259" s="562">
        <f t="shared" si="182"/>
        <v>0</v>
      </c>
      <c r="DP259" s="562">
        <f t="shared" si="183"/>
        <v>0</v>
      </c>
      <c r="DQ259" s="562">
        <f t="shared" si="184"/>
        <v>0</v>
      </c>
      <c r="DR259" s="562">
        <f t="shared" si="185"/>
        <v>0</v>
      </c>
      <c r="DS259" s="562">
        <f t="shared" si="186"/>
        <v>0</v>
      </c>
      <c r="DT259" s="562">
        <f t="shared" si="187"/>
        <v>0</v>
      </c>
      <c r="DU259" s="562">
        <f t="shared" si="188"/>
        <v>0</v>
      </c>
      <c r="DV259" s="562">
        <f t="shared" si="189"/>
        <v>0</v>
      </c>
      <c r="DW259" s="562">
        <f t="shared" si="190"/>
        <v>0</v>
      </c>
      <c r="DX259" s="562">
        <f t="shared" si="191"/>
        <v>0</v>
      </c>
      <c r="DY259" s="562">
        <f t="shared" si="192"/>
        <v>0</v>
      </c>
      <c r="DZ259" s="562">
        <f t="shared" si="193"/>
        <v>0</v>
      </c>
      <c r="EA259" s="562">
        <f t="shared" si="194"/>
        <v>0</v>
      </c>
      <c r="EB259" s="562">
        <f t="shared" si="195"/>
        <v>0</v>
      </c>
      <c r="EC259" s="562">
        <f t="shared" si="196"/>
        <v>0</v>
      </c>
      <c r="ED259" s="562">
        <f t="shared" si="197"/>
        <v>0</v>
      </c>
      <c r="EE259" s="562">
        <f t="shared" si="198"/>
        <v>0</v>
      </c>
      <c r="EF259" s="562">
        <f t="shared" si="199"/>
        <v>0</v>
      </c>
      <c r="EG259" s="562">
        <f t="shared" si="200"/>
        <v>0</v>
      </c>
      <c r="EH259" s="562">
        <f t="shared" si="201"/>
        <v>0</v>
      </c>
      <c r="EI259" s="562">
        <f t="shared" si="202"/>
        <v>0</v>
      </c>
      <c r="EJ259" s="562">
        <f t="shared" si="203"/>
        <v>0</v>
      </c>
      <c r="EK259" s="562">
        <f t="shared" si="204"/>
        <v>0</v>
      </c>
      <c r="EL259" s="562">
        <f t="shared" si="205"/>
        <v>0</v>
      </c>
    </row>
    <row r="260" spans="2:142" ht="9.9499999999999993" customHeight="1">
      <c r="B260" s="750">
        <f>'O3'!B260</f>
        <v>0</v>
      </c>
      <c r="C260" s="751"/>
      <c r="D260" s="751"/>
      <c r="E260" s="751"/>
      <c r="F260" s="751"/>
      <c r="G260" s="872">
        <f>'O3'!G260</f>
        <v>0</v>
      </c>
      <c r="H260" s="872"/>
      <c r="I260" s="872"/>
      <c r="J260" s="872"/>
      <c r="K260" s="872"/>
      <c r="L260" s="872"/>
      <c r="M260" s="872"/>
      <c r="N260" s="872"/>
      <c r="O260" s="872"/>
      <c r="P260" s="872"/>
      <c r="Q260" s="872"/>
      <c r="R260" s="872"/>
      <c r="S260" s="872"/>
      <c r="T260" s="872"/>
      <c r="U260" s="872"/>
      <c r="V260" s="872"/>
      <c r="W260" s="872"/>
      <c r="X260" s="872"/>
      <c r="Y260" s="872"/>
      <c r="Z260" s="872"/>
      <c r="AA260" s="872"/>
      <c r="AB260" s="872"/>
      <c r="AC260" s="755">
        <f>'O3'!AC260</f>
        <v>0</v>
      </c>
      <c r="AD260" s="755"/>
      <c r="AE260" s="755"/>
      <c r="AF260" s="755"/>
      <c r="AG260" s="755"/>
      <c r="AH260" s="895">
        <f>'O3'!AZ260</f>
        <v>0</v>
      </c>
      <c r="AI260" s="895"/>
      <c r="AJ260" s="895"/>
      <c r="AK260" s="895"/>
      <c r="AL260" s="895"/>
      <c r="AM260" s="895"/>
      <c r="AN260" s="782">
        <f t="shared" si="169"/>
        <v>0</v>
      </c>
      <c r="AO260" s="782"/>
      <c r="AP260" s="782"/>
      <c r="AQ260" s="782"/>
      <c r="AR260" s="782"/>
      <c r="AS260" s="782"/>
      <c r="AT260" s="782">
        <f t="shared" si="170"/>
        <v>0</v>
      </c>
      <c r="AU260" s="782"/>
      <c r="AV260" s="782"/>
      <c r="AW260" s="782"/>
      <c r="AX260" s="782"/>
      <c r="AY260" s="881"/>
      <c r="AZ260" s="13"/>
      <c r="BA260" s="492">
        <f t="shared" si="175"/>
        <v>0</v>
      </c>
      <c r="BB260" s="492">
        <f t="shared" si="176"/>
        <v>2</v>
      </c>
      <c r="BC260" s="492" t="str">
        <f t="shared" si="171"/>
        <v/>
      </c>
      <c r="BD260" s="492" t="str">
        <f t="shared" si="172"/>
        <v xml:space="preserve"> </v>
      </c>
      <c r="BE260" s="484"/>
      <c r="BF260" s="492">
        <f>ROUND(AN260*'O3'!BE260,2)</f>
        <v>0</v>
      </c>
      <c r="BG260" s="492">
        <f>ROUND(AT260*'O3'!BE260,2)</f>
        <v>0</v>
      </c>
      <c r="BH260" s="484">
        <f t="shared" si="173"/>
        <v>0</v>
      </c>
      <c r="BI260" s="484">
        <f>BM260-IF('O3'!BS260&lt;&gt;0,IF('O3'!BS260="C",BA260,0),ROUND(BA260*$BM$11,2))</f>
        <v>0</v>
      </c>
      <c r="BJ260" s="484">
        <f>BN260-IF('O3'!BS260="CF",BA260,0)</f>
        <v>0</v>
      </c>
      <c r="BK260" s="484">
        <f>BO260-IF('O3'!BS260="F",BA260,0)</f>
        <v>0</v>
      </c>
      <c r="BL260" s="484">
        <f t="shared" si="177"/>
        <v>0</v>
      </c>
      <c r="BM260" s="484">
        <f>IF('O3'!BS260&lt;&gt;0,IF('O3'!BS260="C",BG260,0),ROUND(BG260*$BM$11,2))</f>
        <v>0</v>
      </c>
      <c r="BN260" s="484">
        <f>IF('O3'!BS260="CF",BG260,0)</f>
        <v>0</v>
      </c>
      <c r="BO260" s="484">
        <f>IF('O3'!BS260="F",BG260,0)</f>
        <v>0</v>
      </c>
      <c r="BP260" s="572">
        <v>249</v>
      </c>
      <c r="BQ260" s="573"/>
      <c r="BR260" s="560">
        <v>0</v>
      </c>
      <c r="BS260" s="561">
        <f t="shared" si="174"/>
        <v>0</v>
      </c>
      <c r="BT260" s="561">
        <f t="shared" si="221"/>
        <v>0</v>
      </c>
      <c r="BU260" s="561">
        <f t="shared" si="221"/>
        <v>0</v>
      </c>
      <c r="BV260" s="561">
        <f t="shared" si="221"/>
        <v>0</v>
      </c>
      <c r="BW260" s="561">
        <f t="shared" si="221"/>
        <v>0</v>
      </c>
      <c r="BX260" s="561">
        <f t="shared" si="221"/>
        <v>0</v>
      </c>
      <c r="BY260" s="561">
        <f t="shared" si="221"/>
        <v>0</v>
      </c>
      <c r="BZ260" s="561">
        <f t="shared" si="221"/>
        <v>0</v>
      </c>
      <c r="CA260" s="561">
        <f t="shared" si="221"/>
        <v>0</v>
      </c>
      <c r="CB260" s="561">
        <f t="shared" si="221"/>
        <v>0</v>
      </c>
      <c r="CC260" s="561">
        <f t="shared" si="221"/>
        <v>0</v>
      </c>
      <c r="CD260" s="561">
        <f t="shared" si="221"/>
        <v>0</v>
      </c>
      <c r="CE260" s="561">
        <f t="shared" si="221"/>
        <v>0</v>
      </c>
      <c r="CF260" s="561">
        <f t="shared" si="221"/>
        <v>0</v>
      </c>
      <c r="CG260" s="561">
        <f t="shared" si="221"/>
        <v>0</v>
      </c>
      <c r="CH260" s="561">
        <f t="shared" si="221"/>
        <v>0</v>
      </c>
      <c r="CI260" s="561">
        <f t="shared" si="221"/>
        <v>0</v>
      </c>
      <c r="CJ260" s="561">
        <f t="shared" si="221"/>
        <v>0</v>
      </c>
      <c r="CK260" s="561">
        <f t="shared" si="221"/>
        <v>0</v>
      </c>
      <c r="CL260" s="561">
        <f t="shared" si="221"/>
        <v>0</v>
      </c>
      <c r="CM260" s="561">
        <f t="shared" si="221"/>
        <v>0</v>
      </c>
      <c r="CN260" s="561">
        <f t="shared" si="221"/>
        <v>0</v>
      </c>
      <c r="CO260" s="561">
        <f t="shared" si="221"/>
        <v>0</v>
      </c>
      <c r="CP260" s="561">
        <f t="shared" si="221"/>
        <v>0</v>
      </c>
      <c r="CQ260" s="561">
        <f t="shared" si="221"/>
        <v>0</v>
      </c>
      <c r="CR260" s="561">
        <f t="shared" si="221"/>
        <v>0</v>
      </c>
      <c r="CS260" s="561">
        <f t="shared" si="221"/>
        <v>0</v>
      </c>
      <c r="CT260" s="561">
        <f t="shared" si="221"/>
        <v>0</v>
      </c>
      <c r="CU260" s="561">
        <f t="shared" si="221"/>
        <v>0</v>
      </c>
      <c r="CV260" s="561">
        <f t="shared" si="221"/>
        <v>0</v>
      </c>
      <c r="CW260" s="561">
        <f t="shared" si="221"/>
        <v>0</v>
      </c>
      <c r="CX260" s="561">
        <f t="shared" si="221"/>
        <v>0</v>
      </c>
      <c r="CY260" s="561">
        <f t="shared" si="221"/>
        <v>0</v>
      </c>
      <c r="CZ260" s="561">
        <f t="shared" si="221"/>
        <v>0</v>
      </c>
      <c r="DA260" s="561">
        <f t="shared" si="221"/>
        <v>0</v>
      </c>
      <c r="DC260" s="562">
        <f t="shared" si="179"/>
        <v>0</v>
      </c>
      <c r="DD260" s="562">
        <f t="shared" si="206"/>
        <v>0</v>
      </c>
      <c r="DE260" s="562">
        <f t="shared" si="207"/>
        <v>0</v>
      </c>
      <c r="DF260" s="562">
        <f t="shared" si="208"/>
        <v>0</v>
      </c>
      <c r="DG260" s="562">
        <f t="shared" si="209"/>
        <v>0</v>
      </c>
      <c r="DH260" s="562">
        <f t="shared" si="210"/>
        <v>0</v>
      </c>
      <c r="DI260" s="562">
        <f t="shared" si="211"/>
        <v>0</v>
      </c>
      <c r="DJ260" s="562">
        <f t="shared" si="212"/>
        <v>0</v>
      </c>
      <c r="DK260" s="562">
        <f t="shared" si="213"/>
        <v>0</v>
      </c>
      <c r="DL260" s="562">
        <f t="shared" si="214"/>
        <v>0</v>
      </c>
      <c r="DM260" s="562">
        <f t="shared" si="215"/>
        <v>0</v>
      </c>
      <c r="DN260" s="562">
        <f t="shared" si="181"/>
        <v>0</v>
      </c>
      <c r="DO260" s="562">
        <f t="shared" si="182"/>
        <v>0</v>
      </c>
      <c r="DP260" s="562">
        <f t="shared" si="183"/>
        <v>0</v>
      </c>
      <c r="DQ260" s="562">
        <f t="shared" si="184"/>
        <v>0</v>
      </c>
      <c r="DR260" s="562">
        <f t="shared" si="185"/>
        <v>0</v>
      </c>
      <c r="DS260" s="562">
        <f t="shared" si="186"/>
        <v>0</v>
      </c>
      <c r="DT260" s="562">
        <f t="shared" si="187"/>
        <v>0</v>
      </c>
      <c r="DU260" s="562">
        <f t="shared" si="188"/>
        <v>0</v>
      </c>
      <c r="DV260" s="562">
        <f t="shared" si="189"/>
        <v>0</v>
      </c>
      <c r="DW260" s="562">
        <f t="shared" si="190"/>
        <v>0</v>
      </c>
      <c r="DX260" s="562">
        <f t="shared" si="191"/>
        <v>0</v>
      </c>
      <c r="DY260" s="562">
        <f t="shared" si="192"/>
        <v>0</v>
      </c>
      <c r="DZ260" s="562">
        <f t="shared" si="193"/>
        <v>0</v>
      </c>
      <c r="EA260" s="562">
        <f t="shared" si="194"/>
        <v>0</v>
      </c>
      <c r="EB260" s="562">
        <f t="shared" si="195"/>
        <v>0</v>
      </c>
      <c r="EC260" s="562">
        <f t="shared" si="196"/>
        <v>0</v>
      </c>
      <c r="ED260" s="562">
        <f t="shared" si="197"/>
        <v>0</v>
      </c>
      <c r="EE260" s="562">
        <f t="shared" si="198"/>
        <v>0</v>
      </c>
      <c r="EF260" s="562">
        <f t="shared" si="199"/>
        <v>0</v>
      </c>
      <c r="EG260" s="562">
        <f t="shared" si="200"/>
        <v>0</v>
      </c>
      <c r="EH260" s="562">
        <f t="shared" si="201"/>
        <v>0</v>
      </c>
      <c r="EI260" s="562">
        <f t="shared" si="202"/>
        <v>0</v>
      </c>
      <c r="EJ260" s="562">
        <f t="shared" si="203"/>
        <v>0</v>
      </c>
      <c r="EK260" s="562">
        <f t="shared" si="204"/>
        <v>0</v>
      </c>
      <c r="EL260" s="562">
        <f t="shared" si="205"/>
        <v>0</v>
      </c>
    </row>
    <row r="261" spans="2:142" ht="9.9499999999999993" customHeight="1">
      <c r="B261" s="750">
        <f>'O3'!B261</f>
        <v>0</v>
      </c>
      <c r="C261" s="751"/>
      <c r="D261" s="751"/>
      <c r="E261" s="751"/>
      <c r="F261" s="751"/>
      <c r="G261" s="872">
        <f>'O3'!G261</f>
        <v>0</v>
      </c>
      <c r="H261" s="872"/>
      <c r="I261" s="872"/>
      <c r="J261" s="872"/>
      <c r="K261" s="872"/>
      <c r="L261" s="872"/>
      <c r="M261" s="872"/>
      <c r="N261" s="872"/>
      <c r="O261" s="872"/>
      <c r="P261" s="872"/>
      <c r="Q261" s="872"/>
      <c r="R261" s="872"/>
      <c r="S261" s="872"/>
      <c r="T261" s="872"/>
      <c r="U261" s="872"/>
      <c r="V261" s="872"/>
      <c r="W261" s="872"/>
      <c r="X261" s="872"/>
      <c r="Y261" s="872"/>
      <c r="Z261" s="872"/>
      <c r="AA261" s="872"/>
      <c r="AB261" s="872"/>
      <c r="AC261" s="755">
        <f>'O3'!AC261</f>
        <v>0</v>
      </c>
      <c r="AD261" s="755"/>
      <c r="AE261" s="755"/>
      <c r="AF261" s="755"/>
      <c r="AG261" s="755"/>
      <c r="AH261" s="895">
        <f>'O3'!AZ261</f>
        <v>0</v>
      </c>
      <c r="AI261" s="895"/>
      <c r="AJ261" s="895"/>
      <c r="AK261" s="895"/>
      <c r="AL261" s="895"/>
      <c r="AM261" s="895"/>
      <c r="AN261" s="782">
        <f t="shared" si="169"/>
        <v>0</v>
      </c>
      <c r="AO261" s="782"/>
      <c r="AP261" s="782"/>
      <c r="AQ261" s="782"/>
      <c r="AR261" s="782"/>
      <c r="AS261" s="782"/>
      <c r="AT261" s="782">
        <f t="shared" si="170"/>
        <v>0</v>
      </c>
      <c r="AU261" s="782"/>
      <c r="AV261" s="782"/>
      <c r="AW261" s="782"/>
      <c r="AX261" s="782"/>
      <c r="AY261" s="881"/>
      <c r="AZ261" s="13"/>
      <c r="BA261" s="492">
        <f t="shared" si="175"/>
        <v>0</v>
      </c>
      <c r="BB261" s="492">
        <f t="shared" si="176"/>
        <v>2</v>
      </c>
      <c r="BC261" s="492" t="str">
        <f t="shared" si="171"/>
        <v/>
      </c>
      <c r="BD261" s="492" t="str">
        <f t="shared" si="172"/>
        <v xml:space="preserve"> </v>
      </c>
      <c r="BE261" s="484"/>
      <c r="BF261" s="492">
        <f>ROUND(AN261*'O3'!BE261,2)</f>
        <v>0</v>
      </c>
      <c r="BG261" s="492">
        <f>ROUND(AT261*'O3'!BE261,2)</f>
        <v>0</v>
      </c>
      <c r="BH261" s="484">
        <f t="shared" si="173"/>
        <v>0</v>
      </c>
      <c r="BI261" s="484">
        <f>BM261-IF('O3'!BS261&lt;&gt;0,IF('O3'!BS261="C",BA261,0),ROUND(BA261*$BM$11,2))</f>
        <v>0</v>
      </c>
      <c r="BJ261" s="484">
        <f>BN261-IF('O3'!BS261="CF",BA261,0)</f>
        <v>0</v>
      </c>
      <c r="BK261" s="484">
        <f>BO261-IF('O3'!BS261="F",BA261,0)</f>
        <v>0</v>
      </c>
      <c r="BL261" s="484">
        <f t="shared" si="177"/>
        <v>0</v>
      </c>
      <c r="BM261" s="484">
        <f>IF('O3'!BS261&lt;&gt;0,IF('O3'!BS261="C",BG261,0),ROUND(BG261*$BM$11,2))</f>
        <v>0</v>
      </c>
      <c r="BN261" s="484">
        <f>IF('O3'!BS261="CF",BG261,0)</f>
        <v>0</v>
      </c>
      <c r="BO261" s="484">
        <f>IF('O3'!BS261="F",BG261,0)</f>
        <v>0</v>
      </c>
      <c r="BP261" s="571">
        <v>250</v>
      </c>
      <c r="BQ261" s="573"/>
      <c r="BR261" s="560">
        <v>0</v>
      </c>
      <c r="BS261" s="561">
        <f t="shared" si="174"/>
        <v>0</v>
      </c>
      <c r="BT261" s="561">
        <f t="shared" si="221"/>
        <v>0</v>
      </c>
      <c r="BU261" s="561">
        <f t="shared" si="221"/>
        <v>0</v>
      </c>
      <c r="BV261" s="561">
        <f t="shared" si="221"/>
        <v>0</v>
      </c>
      <c r="BW261" s="561">
        <f t="shared" si="221"/>
        <v>0</v>
      </c>
      <c r="BX261" s="561">
        <f t="shared" si="221"/>
        <v>0</v>
      </c>
      <c r="BY261" s="561">
        <f t="shared" si="221"/>
        <v>0</v>
      </c>
      <c r="BZ261" s="561">
        <f t="shared" si="221"/>
        <v>0</v>
      </c>
      <c r="CA261" s="561">
        <f t="shared" si="221"/>
        <v>0</v>
      </c>
      <c r="CB261" s="561">
        <f t="shared" si="221"/>
        <v>0</v>
      </c>
      <c r="CC261" s="561">
        <f t="shared" si="221"/>
        <v>0</v>
      </c>
      <c r="CD261" s="561">
        <f t="shared" si="221"/>
        <v>0</v>
      </c>
      <c r="CE261" s="561">
        <f t="shared" si="221"/>
        <v>0</v>
      </c>
      <c r="CF261" s="561">
        <f t="shared" si="221"/>
        <v>0</v>
      </c>
      <c r="CG261" s="561">
        <f t="shared" si="221"/>
        <v>0</v>
      </c>
      <c r="CH261" s="561">
        <f t="shared" si="221"/>
        <v>0</v>
      </c>
      <c r="CI261" s="561">
        <f t="shared" si="221"/>
        <v>0</v>
      </c>
      <c r="CJ261" s="561">
        <f t="shared" si="221"/>
        <v>0</v>
      </c>
      <c r="CK261" s="561">
        <f t="shared" si="221"/>
        <v>0</v>
      </c>
      <c r="CL261" s="561">
        <f t="shared" si="221"/>
        <v>0</v>
      </c>
      <c r="CM261" s="561">
        <f t="shared" si="221"/>
        <v>0</v>
      </c>
      <c r="CN261" s="561">
        <f t="shared" si="221"/>
        <v>0</v>
      </c>
      <c r="CO261" s="561">
        <f t="shared" si="221"/>
        <v>0</v>
      </c>
      <c r="CP261" s="561">
        <f t="shared" si="221"/>
        <v>0</v>
      </c>
      <c r="CQ261" s="561">
        <f t="shared" si="221"/>
        <v>0</v>
      </c>
      <c r="CR261" s="561">
        <f t="shared" si="221"/>
        <v>0</v>
      </c>
      <c r="CS261" s="561">
        <f t="shared" si="221"/>
        <v>0</v>
      </c>
      <c r="CT261" s="561">
        <f t="shared" si="221"/>
        <v>0</v>
      </c>
      <c r="CU261" s="561">
        <f t="shared" si="221"/>
        <v>0</v>
      </c>
      <c r="CV261" s="561">
        <f t="shared" si="221"/>
        <v>0</v>
      </c>
      <c r="CW261" s="561">
        <f t="shared" si="221"/>
        <v>0</v>
      </c>
      <c r="CX261" s="561">
        <f t="shared" si="221"/>
        <v>0</v>
      </c>
      <c r="CY261" s="561">
        <f t="shared" si="221"/>
        <v>0</v>
      </c>
      <c r="CZ261" s="561">
        <f t="shared" si="221"/>
        <v>0</v>
      </c>
      <c r="DA261" s="561">
        <f t="shared" si="221"/>
        <v>0</v>
      </c>
      <c r="DC261" s="562">
        <f t="shared" si="179"/>
        <v>0</v>
      </c>
      <c r="DD261" s="562">
        <f t="shared" si="206"/>
        <v>0</v>
      </c>
      <c r="DE261" s="562">
        <f t="shared" si="207"/>
        <v>0</v>
      </c>
      <c r="DF261" s="562">
        <f t="shared" si="208"/>
        <v>0</v>
      </c>
      <c r="DG261" s="562">
        <f t="shared" si="209"/>
        <v>0</v>
      </c>
      <c r="DH261" s="562">
        <f t="shared" si="210"/>
        <v>0</v>
      </c>
      <c r="DI261" s="562">
        <f t="shared" si="211"/>
        <v>0</v>
      </c>
      <c r="DJ261" s="562">
        <f t="shared" si="212"/>
        <v>0</v>
      </c>
      <c r="DK261" s="562">
        <f t="shared" si="213"/>
        <v>0</v>
      </c>
      <c r="DL261" s="562">
        <f t="shared" si="214"/>
        <v>0</v>
      </c>
      <c r="DM261" s="562">
        <f t="shared" si="215"/>
        <v>0</v>
      </c>
      <c r="DN261" s="562">
        <f t="shared" si="181"/>
        <v>0</v>
      </c>
      <c r="DO261" s="562">
        <f t="shared" si="182"/>
        <v>0</v>
      </c>
      <c r="DP261" s="562">
        <f t="shared" si="183"/>
        <v>0</v>
      </c>
      <c r="DQ261" s="562">
        <f t="shared" si="184"/>
        <v>0</v>
      </c>
      <c r="DR261" s="562">
        <f t="shared" si="185"/>
        <v>0</v>
      </c>
      <c r="DS261" s="562">
        <f t="shared" si="186"/>
        <v>0</v>
      </c>
      <c r="DT261" s="562">
        <f t="shared" si="187"/>
        <v>0</v>
      </c>
      <c r="DU261" s="562">
        <f t="shared" si="188"/>
        <v>0</v>
      </c>
      <c r="DV261" s="562">
        <f t="shared" si="189"/>
        <v>0</v>
      </c>
      <c r="DW261" s="562">
        <f t="shared" si="190"/>
        <v>0</v>
      </c>
      <c r="DX261" s="562">
        <f t="shared" si="191"/>
        <v>0</v>
      </c>
      <c r="DY261" s="562">
        <f t="shared" si="192"/>
        <v>0</v>
      </c>
      <c r="DZ261" s="562">
        <f t="shared" si="193"/>
        <v>0</v>
      </c>
      <c r="EA261" s="562">
        <f t="shared" si="194"/>
        <v>0</v>
      </c>
      <c r="EB261" s="562">
        <f t="shared" si="195"/>
        <v>0</v>
      </c>
      <c r="EC261" s="562">
        <f t="shared" si="196"/>
        <v>0</v>
      </c>
      <c r="ED261" s="562">
        <f t="shared" si="197"/>
        <v>0</v>
      </c>
      <c r="EE261" s="562">
        <f t="shared" si="198"/>
        <v>0</v>
      </c>
      <c r="EF261" s="562">
        <f t="shared" si="199"/>
        <v>0</v>
      </c>
      <c r="EG261" s="562">
        <f t="shared" si="200"/>
        <v>0</v>
      </c>
      <c r="EH261" s="562">
        <f t="shared" si="201"/>
        <v>0</v>
      </c>
      <c r="EI261" s="562">
        <f t="shared" si="202"/>
        <v>0</v>
      </c>
      <c r="EJ261" s="562">
        <f t="shared" si="203"/>
        <v>0</v>
      </c>
      <c r="EK261" s="562">
        <f t="shared" si="204"/>
        <v>0</v>
      </c>
      <c r="EL261" s="562">
        <f t="shared" si="205"/>
        <v>0</v>
      </c>
    </row>
    <row r="262" spans="2:142" ht="9.9499999999999993" customHeight="1">
      <c r="B262" s="750">
        <f>'O3'!B262</f>
        <v>0</v>
      </c>
      <c r="C262" s="751"/>
      <c r="D262" s="751"/>
      <c r="E262" s="751"/>
      <c r="F262" s="751"/>
      <c r="G262" s="872">
        <f>'O3'!G262</f>
        <v>0</v>
      </c>
      <c r="H262" s="872"/>
      <c r="I262" s="872"/>
      <c r="J262" s="872"/>
      <c r="K262" s="872"/>
      <c r="L262" s="872"/>
      <c r="M262" s="872"/>
      <c r="N262" s="872"/>
      <c r="O262" s="872"/>
      <c r="P262" s="872"/>
      <c r="Q262" s="872"/>
      <c r="R262" s="872"/>
      <c r="S262" s="872"/>
      <c r="T262" s="872"/>
      <c r="U262" s="872"/>
      <c r="V262" s="872"/>
      <c r="W262" s="872"/>
      <c r="X262" s="872"/>
      <c r="Y262" s="872"/>
      <c r="Z262" s="872"/>
      <c r="AA262" s="872"/>
      <c r="AB262" s="872"/>
      <c r="AC262" s="755">
        <f>'O3'!AC262</f>
        <v>0</v>
      </c>
      <c r="AD262" s="755"/>
      <c r="AE262" s="755"/>
      <c r="AF262" s="755"/>
      <c r="AG262" s="755"/>
      <c r="AH262" s="895">
        <f>'O3'!AZ262</f>
        <v>0</v>
      </c>
      <c r="AI262" s="895"/>
      <c r="AJ262" s="895"/>
      <c r="AK262" s="895"/>
      <c r="AL262" s="895"/>
      <c r="AM262" s="895"/>
      <c r="AN262" s="782">
        <f t="shared" si="169"/>
        <v>0</v>
      </c>
      <c r="AO262" s="782"/>
      <c r="AP262" s="782"/>
      <c r="AQ262" s="782"/>
      <c r="AR262" s="782"/>
      <c r="AS262" s="782"/>
      <c r="AT262" s="782">
        <f t="shared" si="170"/>
        <v>0</v>
      </c>
      <c r="AU262" s="782"/>
      <c r="AV262" s="782"/>
      <c r="AW262" s="782"/>
      <c r="AX262" s="782"/>
      <c r="AY262" s="881"/>
      <c r="AZ262" s="13"/>
      <c r="BA262" s="492">
        <f t="shared" si="175"/>
        <v>0</v>
      </c>
      <c r="BB262" s="492">
        <f t="shared" si="176"/>
        <v>2</v>
      </c>
      <c r="BC262" s="492" t="str">
        <f t="shared" si="171"/>
        <v/>
      </c>
      <c r="BD262" s="492" t="str">
        <f t="shared" si="172"/>
        <v xml:space="preserve"> </v>
      </c>
      <c r="BE262" s="484"/>
      <c r="BF262" s="492">
        <f>ROUND(AN262*'O3'!BE262,2)</f>
        <v>0</v>
      </c>
      <c r="BG262" s="492">
        <f>ROUND(AT262*'O3'!BE262,2)</f>
        <v>0</v>
      </c>
      <c r="BH262" s="484">
        <f t="shared" si="173"/>
        <v>0</v>
      </c>
      <c r="BI262" s="484">
        <f>BM262-IF('O3'!BS262&lt;&gt;0,IF('O3'!BS262="C",BA262,0),ROUND(BA262*$BM$11,2))</f>
        <v>0</v>
      </c>
      <c r="BJ262" s="484">
        <f>BN262-IF('O3'!BS262="CF",BA262,0)</f>
        <v>0</v>
      </c>
      <c r="BK262" s="484">
        <f>BO262-IF('O3'!BS262="F",BA262,0)</f>
        <v>0</v>
      </c>
      <c r="BL262" s="484">
        <f t="shared" si="177"/>
        <v>0</v>
      </c>
      <c r="BM262" s="484">
        <f>IF('O3'!BS262&lt;&gt;0,IF('O3'!BS262="C",BG262,0),ROUND(BG262*$BM$11,2))</f>
        <v>0</v>
      </c>
      <c r="BN262" s="484">
        <f>IF('O3'!BS262="CF",BG262,0)</f>
        <v>0</v>
      </c>
      <c r="BO262" s="484">
        <f>IF('O3'!BS262="F",BG262,0)</f>
        <v>0</v>
      </c>
      <c r="BP262" s="572">
        <v>251</v>
      </c>
      <c r="BQ262" s="573"/>
      <c r="BR262" s="560">
        <v>0</v>
      </c>
      <c r="BS262" s="561">
        <f t="shared" si="174"/>
        <v>0</v>
      </c>
      <c r="BT262" s="561">
        <f t="shared" si="221"/>
        <v>0</v>
      </c>
      <c r="BU262" s="561">
        <f t="shared" si="221"/>
        <v>0</v>
      </c>
      <c r="BV262" s="561">
        <f t="shared" si="221"/>
        <v>0</v>
      </c>
      <c r="BW262" s="561">
        <f t="shared" si="221"/>
        <v>0</v>
      </c>
      <c r="BX262" s="561">
        <f t="shared" si="221"/>
        <v>0</v>
      </c>
      <c r="BY262" s="561">
        <f t="shared" si="221"/>
        <v>0</v>
      </c>
      <c r="BZ262" s="561">
        <f t="shared" si="221"/>
        <v>0</v>
      </c>
      <c r="CA262" s="561">
        <f t="shared" si="221"/>
        <v>0</v>
      </c>
      <c r="CB262" s="561">
        <f t="shared" si="221"/>
        <v>0</v>
      </c>
      <c r="CC262" s="561">
        <f t="shared" si="221"/>
        <v>0</v>
      </c>
      <c r="CD262" s="561">
        <f t="shared" si="221"/>
        <v>0</v>
      </c>
      <c r="CE262" s="561">
        <f t="shared" si="221"/>
        <v>0</v>
      </c>
      <c r="CF262" s="561">
        <f t="shared" si="221"/>
        <v>0</v>
      </c>
      <c r="CG262" s="561">
        <f t="shared" si="221"/>
        <v>0</v>
      </c>
      <c r="CH262" s="561">
        <f t="shared" si="221"/>
        <v>0</v>
      </c>
      <c r="CI262" s="561">
        <f t="shared" si="221"/>
        <v>0</v>
      </c>
      <c r="CJ262" s="561">
        <f t="shared" si="221"/>
        <v>0</v>
      </c>
      <c r="CK262" s="561">
        <f t="shared" si="221"/>
        <v>0</v>
      </c>
      <c r="CL262" s="561">
        <f t="shared" si="221"/>
        <v>0</v>
      </c>
      <c r="CM262" s="561">
        <f t="shared" si="221"/>
        <v>0</v>
      </c>
      <c r="CN262" s="561">
        <f t="shared" si="221"/>
        <v>0</v>
      </c>
      <c r="CO262" s="561">
        <f t="shared" si="221"/>
        <v>0</v>
      </c>
      <c r="CP262" s="561">
        <f t="shared" si="221"/>
        <v>0</v>
      </c>
      <c r="CQ262" s="561">
        <f t="shared" si="221"/>
        <v>0</v>
      </c>
      <c r="CR262" s="561">
        <f t="shared" si="221"/>
        <v>0</v>
      </c>
      <c r="CS262" s="561">
        <f t="shared" si="221"/>
        <v>0</v>
      </c>
      <c r="CT262" s="561">
        <f t="shared" si="221"/>
        <v>0</v>
      </c>
      <c r="CU262" s="561">
        <f t="shared" si="221"/>
        <v>0</v>
      </c>
      <c r="CV262" s="561">
        <f t="shared" si="221"/>
        <v>0</v>
      </c>
      <c r="CW262" s="561">
        <f t="shared" si="221"/>
        <v>0</v>
      </c>
      <c r="CX262" s="561">
        <f t="shared" si="221"/>
        <v>0</v>
      </c>
      <c r="CY262" s="561">
        <f t="shared" si="221"/>
        <v>0</v>
      </c>
      <c r="CZ262" s="561">
        <f t="shared" si="221"/>
        <v>0</v>
      </c>
      <c r="DA262" s="561">
        <f t="shared" si="221"/>
        <v>0</v>
      </c>
      <c r="DC262" s="562">
        <f t="shared" si="179"/>
        <v>0</v>
      </c>
      <c r="DD262" s="562">
        <f t="shared" si="206"/>
        <v>0</v>
      </c>
      <c r="DE262" s="562">
        <f t="shared" si="207"/>
        <v>0</v>
      </c>
      <c r="DF262" s="562">
        <f t="shared" si="208"/>
        <v>0</v>
      </c>
      <c r="DG262" s="562">
        <f t="shared" si="209"/>
        <v>0</v>
      </c>
      <c r="DH262" s="562">
        <f t="shared" si="210"/>
        <v>0</v>
      </c>
      <c r="DI262" s="562">
        <f t="shared" si="211"/>
        <v>0</v>
      </c>
      <c r="DJ262" s="562">
        <f t="shared" si="212"/>
        <v>0</v>
      </c>
      <c r="DK262" s="562">
        <f t="shared" si="213"/>
        <v>0</v>
      </c>
      <c r="DL262" s="562">
        <f t="shared" si="214"/>
        <v>0</v>
      </c>
      <c r="DM262" s="562">
        <f t="shared" si="215"/>
        <v>0</v>
      </c>
      <c r="DN262" s="562">
        <f t="shared" si="181"/>
        <v>0</v>
      </c>
      <c r="DO262" s="562">
        <f t="shared" si="182"/>
        <v>0</v>
      </c>
      <c r="DP262" s="562">
        <f t="shared" si="183"/>
        <v>0</v>
      </c>
      <c r="DQ262" s="562">
        <f t="shared" si="184"/>
        <v>0</v>
      </c>
      <c r="DR262" s="562">
        <f t="shared" si="185"/>
        <v>0</v>
      </c>
      <c r="DS262" s="562">
        <f t="shared" si="186"/>
        <v>0</v>
      </c>
      <c r="DT262" s="562">
        <f t="shared" si="187"/>
        <v>0</v>
      </c>
      <c r="DU262" s="562">
        <f t="shared" si="188"/>
        <v>0</v>
      </c>
      <c r="DV262" s="562">
        <f t="shared" si="189"/>
        <v>0</v>
      </c>
      <c r="DW262" s="562">
        <f t="shared" si="190"/>
        <v>0</v>
      </c>
      <c r="DX262" s="562">
        <f t="shared" si="191"/>
        <v>0</v>
      </c>
      <c r="DY262" s="562">
        <f t="shared" si="192"/>
        <v>0</v>
      </c>
      <c r="DZ262" s="562">
        <f t="shared" si="193"/>
        <v>0</v>
      </c>
      <c r="EA262" s="562">
        <f t="shared" si="194"/>
        <v>0</v>
      </c>
      <c r="EB262" s="562">
        <f t="shared" si="195"/>
        <v>0</v>
      </c>
      <c r="EC262" s="562">
        <f t="shared" si="196"/>
        <v>0</v>
      </c>
      <c r="ED262" s="562">
        <f t="shared" si="197"/>
        <v>0</v>
      </c>
      <c r="EE262" s="562">
        <f t="shared" si="198"/>
        <v>0</v>
      </c>
      <c r="EF262" s="562">
        <f t="shared" si="199"/>
        <v>0</v>
      </c>
      <c r="EG262" s="562">
        <f t="shared" si="200"/>
        <v>0</v>
      </c>
      <c r="EH262" s="562">
        <f t="shared" si="201"/>
        <v>0</v>
      </c>
      <c r="EI262" s="562">
        <f t="shared" si="202"/>
        <v>0</v>
      </c>
      <c r="EJ262" s="562">
        <f t="shared" si="203"/>
        <v>0</v>
      </c>
      <c r="EK262" s="562">
        <f t="shared" si="204"/>
        <v>0</v>
      </c>
      <c r="EL262" s="562">
        <f t="shared" si="205"/>
        <v>0</v>
      </c>
    </row>
    <row r="263" spans="2:142" ht="9.9499999999999993" customHeight="1">
      <c r="B263" s="750">
        <f>'O3'!B263</f>
        <v>0</v>
      </c>
      <c r="C263" s="751"/>
      <c r="D263" s="751"/>
      <c r="E263" s="751"/>
      <c r="F263" s="751"/>
      <c r="G263" s="872">
        <f>'O3'!G263</f>
        <v>0</v>
      </c>
      <c r="H263" s="872"/>
      <c r="I263" s="872"/>
      <c r="J263" s="872"/>
      <c r="K263" s="872"/>
      <c r="L263" s="872"/>
      <c r="M263" s="872"/>
      <c r="N263" s="872"/>
      <c r="O263" s="872"/>
      <c r="P263" s="872"/>
      <c r="Q263" s="872"/>
      <c r="R263" s="872"/>
      <c r="S263" s="872"/>
      <c r="T263" s="872"/>
      <c r="U263" s="872"/>
      <c r="V263" s="872"/>
      <c r="W263" s="872"/>
      <c r="X263" s="872"/>
      <c r="Y263" s="872"/>
      <c r="Z263" s="872"/>
      <c r="AA263" s="872"/>
      <c r="AB263" s="872"/>
      <c r="AC263" s="755">
        <f>'O3'!AC263</f>
        <v>0</v>
      </c>
      <c r="AD263" s="755"/>
      <c r="AE263" s="755"/>
      <c r="AF263" s="755"/>
      <c r="AG263" s="755"/>
      <c r="AH263" s="895">
        <f>'O3'!AZ263</f>
        <v>0</v>
      </c>
      <c r="AI263" s="895"/>
      <c r="AJ263" s="895"/>
      <c r="AK263" s="895"/>
      <c r="AL263" s="895"/>
      <c r="AM263" s="895"/>
      <c r="AN263" s="782">
        <f t="shared" si="169"/>
        <v>0</v>
      </c>
      <c r="AO263" s="782"/>
      <c r="AP263" s="782"/>
      <c r="AQ263" s="782"/>
      <c r="AR263" s="782"/>
      <c r="AS263" s="782"/>
      <c r="AT263" s="782">
        <f t="shared" si="170"/>
        <v>0</v>
      </c>
      <c r="AU263" s="782"/>
      <c r="AV263" s="782"/>
      <c r="AW263" s="782"/>
      <c r="AX263" s="782"/>
      <c r="AY263" s="881"/>
      <c r="AZ263" s="13"/>
      <c r="BA263" s="492">
        <f t="shared" si="175"/>
        <v>0</v>
      </c>
      <c r="BB263" s="492">
        <f t="shared" si="176"/>
        <v>2</v>
      </c>
      <c r="BC263" s="492" t="str">
        <f t="shared" si="171"/>
        <v/>
      </c>
      <c r="BD263" s="492" t="str">
        <f t="shared" si="172"/>
        <v xml:space="preserve"> </v>
      </c>
      <c r="BE263" s="484"/>
      <c r="BF263" s="492">
        <f>ROUND(AN263*'O3'!BE263,2)</f>
        <v>0</v>
      </c>
      <c r="BG263" s="492">
        <f>ROUND(AT263*'O3'!BE263,2)</f>
        <v>0</v>
      </c>
      <c r="BH263" s="484">
        <f t="shared" si="173"/>
        <v>0</v>
      </c>
      <c r="BI263" s="484">
        <f>BM263-IF('O3'!BS263&lt;&gt;0,IF('O3'!BS263="C",BA263,0),ROUND(BA263*$BM$11,2))</f>
        <v>0</v>
      </c>
      <c r="BJ263" s="484">
        <f>BN263-IF('O3'!BS263="CF",BA263,0)</f>
        <v>0</v>
      </c>
      <c r="BK263" s="484">
        <f>BO263-IF('O3'!BS263="F",BA263,0)</f>
        <v>0</v>
      </c>
      <c r="BL263" s="484">
        <f t="shared" si="177"/>
        <v>0</v>
      </c>
      <c r="BM263" s="484">
        <f>IF('O3'!BS263&lt;&gt;0,IF('O3'!BS263="C",BG263,0),ROUND(BG263*$BM$11,2))</f>
        <v>0</v>
      </c>
      <c r="BN263" s="484">
        <f>IF('O3'!BS263="CF",BG263,0)</f>
        <v>0</v>
      </c>
      <c r="BO263" s="484">
        <f>IF('O3'!BS263="F",BG263,0)</f>
        <v>0</v>
      </c>
      <c r="BP263" s="571">
        <v>252</v>
      </c>
      <c r="BQ263" s="573"/>
      <c r="BR263" s="560">
        <v>0</v>
      </c>
      <c r="BS263" s="561">
        <f t="shared" si="174"/>
        <v>0</v>
      </c>
      <c r="BT263" s="561">
        <f t="shared" si="221"/>
        <v>0</v>
      </c>
      <c r="BU263" s="561">
        <f t="shared" si="221"/>
        <v>0</v>
      </c>
      <c r="BV263" s="561">
        <f t="shared" si="221"/>
        <v>0</v>
      </c>
      <c r="BW263" s="561">
        <f t="shared" si="221"/>
        <v>0</v>
      </c>
      <c r="BX263" s="561">
        <f t="shared" si="221"/>
        <v>0</v>
      </c>
      <c r="BY263" s="561">
        <f t="shared" si="221"/>
        <v>0</v>
      </c>
      <c r="BZ263" s="561">
        <f t="shared" si="221"/>
        <v>0</v>
      </c>
      <c r="CA263" s="561">
        <f t="shared" si="221"/>
        <v>0</v>
      </c>
      <c r="CB263" s="561">
        <f t="shared" si="221"/>
        <v>0</v>
      </c>
      <c r="CC263" s="561">
        <f t="shared" si="221"/>
        <v>0</v>
      </c>
      <c r="CD263" s="561">
        <f t="shared" si="221"/>
        <v>0</v>
      </c>
      <c r="CE263" s="561">
        <f t="shared" si="221"/>
        <v>0</v>
      </c>
      <c r="CF263" s="561">
        <f t="shared" si="221"/>
        <v>0</v>
      </c>
      <c r="CG263" s="561">
        <f t="shared" si="221"/>
        <v>0</v>
      </c>
      <c r="CH263" s="561">
        <f t="shared" si="221"/>
        <v>0</v>
      </c>
      <c r="CI263" s="561">
        <f t="shared" si="221"/>
        <v>0</v>
      </c>
      <c r="CJ263" s="561">
        <f t="shared" si="221"/>
        <v>0</v>
      </c>
      <c r="CK263" s="561">
        <f t="shared" si="221"/>
        <v>0</v>
      </c>
      <c r="CL263" s="561">
        <f t="shared" si="221"/>
        <v>0</v>
      </c>
      <c r="CM263" s="561">
        <f t="shared" si="221"/>
        <v>0</v>
      </c>
      <c r="CN263" s="561">
        <f t="shared" si="221"/>
        <v>0</v>
      </c>
      <c r="CO263" s="561">
        <f t="shared" si="221"/>
        <v>0</v>
      </c>
      <c r="CP263" s="561">
        <f t="shared" si="221"/>
        <v>0</v>
      </c>
      <c r="CQ263" s="561">
        <f t="shared" si="221"/>
        <v>0</v>
      </c>
      <c r="CR263" s="561">
        <f t="shared" si="221"/>
        <v>0</v>
      </c>
      <c r="CS263" s="561">
        <f t="shared" si="221"/>
        <v>0</v>
      </c>
      <c r="CT263" s="561">
        <f t="shared" si="221"/>
        <v>0</v>
      </c>
      <c r="CU263" s="561">
        <f t="shared" si="221"/>
        <v>0</v>
      </c>
      <c r="CV263" s="561">
        <f t="shared" si="221"/>
        <v>0</v>
      </c>
      <c r="CW263" s="561">
        <f t="shared" si="221"/>
        <v>0</v>
      </c>
      <c r="CX263" s="561">
        <f t="shared" si="221"/>
        <v>0</v>
      </c>
      <c r="CY263" s="561">
        <f t="shared" si="221"/>
        <v>0</v>
      </c>
      <c r="CZ263" s="561">
        <f t="shared" si="221"/>
        <v>0</v>
      </c>
      <c r="DA263" s="561">
        <f t="shared" si="221"/>
        <v>0</v>
      </c>
      <c r="DC263" s="562">
        <f t="shared" si="179"/>
        <v>0</v>
      </c>
      <c r="DD263" s="562">
        <f t="shared" si="206"/>
        <v>0</v>
      </c>
      <c r="DE263" s="562">
        <f t="shared" si="207"/>
        <v>0</v>
      </c>
      <c r="DF263" s="562">
        <f t="shared" si="208"/>
        <v>0</v>
      </c>
      <c r="DG263" s="562">
        <f t="shared" si="209"/>
        <v>0</v>
      </c>
      <c r="DH263" s="562">
        <f t="shared" si="210"/>
        <v>0</v>
      </c>
      <c r="DI263" s="562">
        <f t="shared" si="211"/>
        <v>0</v>
      </c>
      <c r="DJ263" s="562">
        <f t="shared" si="212"/>
        <v>0</v>
      </c>
      <c r="DK263" s="562">
        <f t="shared" si="213"/>
        <v>0</v>
      </c>
      <c r="DL263" s="562">
        <f t="shared" si="214"/>
        <v>0</v>
      </c>
      <c r="DM263" s="562">
        <f t="shared" si="215"/>
        <v>0</v>
      </c>
      <c r="DN263" s="562">
        <f t="shared" si="181"/>
        <v>0</v>
      </c>
      <c r="DO263" s="562">
        <f t="shared" si="182"/>
        <v>0</v>
      </c>
      <c r="DP263" s="562">
        <f t="shared" si="183"/>
        <v>0</v>
      </c>
      <c r="DQ263" s="562">
        <f t="shared" si="184"/>
        <v>0</v>
      </c>
      <c r="DR263" s="562">
        <f t="shared" si="185"/>
        <v>0</v>
      </c>
      <c r="DS263" s="562">
        <f t="shared" si="186"/>
        <v>0</v>
      </c>
      <c r="DT263" s="562">
        <f t="shared" si="187"/>
        <v>0</v>
      </c>
      <c r="DU263" s="562">
        <f t="shared" si="188"/>
        <v>0</v>
      </c>
      <c r="DV263" s="562">
        <f t="shared" si="189"/>
        <v>0</v>
      </c>
      <c r="DW263" s="562">
        <f t="shared" si="190"/>
        <v>0</v>
      </c>
      <c r="DX263" s="562">
        <f t="shared" si="191"/>
        <v>0</v>
      </c>
      <c r="DY263" s="562">
        <f t="shared" si="192"/>
        <v>0</v>
      </c>
      <c r="DZ263" s="562">
        <f t="shared" si="193"/>
        <v>0</v>
      </c>
      <c r="EA263" s="562">
        <f t="shared" si="194"/>
        <v>0</v>
      </c>
      <c r="EB263" s="562">
        <f t="shared" si="195"/>
        <v>0</v>
      </c>
      <c r="EC263" s="562">
        <f t="shared" si="196"/>
        <v>0</v>
      </c>
      <c r="ED263" s="562">
        <f t="shared" si="197"/>
        <v>0</v>
      </c>
      <c r="EE263" s="562">
        <f t="shared" si="198"/>
        <v>0</v>
      </c>
      <c r="EF263" s="562">
        <f t="shared" si="199"/>
        <v>0</v>
      </c>
      <c r="EG263" s="562">
        <f t="shared" si="200"/>
        <v>0</v>
      </c>
      <c r="EH263" s="562">
        <f t="shared" si="201"/>
        <v>0</v>
      </c>
      <c r="EI263" s="562">
        <f t="shared" si="202"/>
        <v>0</v>
      </c>
      <c r="EJ263" s="562">
        <f t="shared" si="203"/>
        <v>0</v>
      </c>
      <c r="EK263" s="562">
        <f t="shared" si="204"/>
        <v>0</v>
      </c>
      <c r="EL263" s="562">
        <f t="shared" si="205"/>
        <v>0</v>
      </c>
    </row>
    <row r="264" spans="2:142" ht="9.9499999999999993" customHeight="1">
      <c r="B264" s="750">
        <f>'O3'!B264</f>
        <v>0</v>
      </c>
      <c r="C264" s="751"/>
      <c r="D264" s="751"/>
      <c r="E264" s="751"/>
      <c r="F264" s="751"/>
      <c r="G264" s="872">
        <f>'O3'!G264</f>
        <v>0</v>
      </c>
      <c r="H264" s="872"/>
      <c r="I264" s="872"/>
      <c r="J264" s="872"/>
      <c r="K264" s="872"/>
      <c r="L264" s="872"/>
      <c r="M264" s="872"/>
      <c r="N264" s="872"/>
      <c r="O264" s="872"/>
      <c r="P264" s="872"/>
      <c r="Q264" s="872"/>
      <c r="R264" s="872"/>
      <c r="S264" s="872"/>
      <c r="T264" s="872"/>
      <c r="U264" s="872"/>
      <c r="V264" s="872"/>
      <c r="W264" s="872"/>
      <c r="X264" s="872"/>
      <c r="Y264" s="872"/>
      <c r="Z264" s="872"/>
      <c r="AA264" s="872"/>
      <c r="AB264" s="872"/>
      <c r="AC264" s="755">
        <f>'O3'!AC264</f>
        <v>0</v>
      </c>
      <c r="AD264" s="755"/>
      <c r="AE264" s="755"/>
      <c r="AF264" s="755"/>
      <c r="AG264" s="755"/>
      <c r="AH264" s="895">
        <f>'O3'!AZ264</f>
        <v>0</v>
      </c>
      <c r="AI264" s="895"/>
      <c r="AJ264" s="895"/>
      <c r="AK264" s="895"/>
      <c r="AL264" s="895"/>
      <c r="AM264" s="895"/>
      <c r="AN264" s="782">
        <f t="shared" si="169"/>
        <v>0</v>
      </c>
      <c r="AO264" s="782"/>
      <c r="AP264" s="782"/>
      <c r="AQ264" s="782"/>
      <c r="AR264" s="782"/>
      <c r="AS264" s="782"/>
      <c r="AT264" s="782">
        <f t="shared" si="170"/>
        <v>0</v>
      </c>
      <c r="AU264" s="782"/>
      <c r="AV264" s="782"/>
      <c r="AW264" s="782"/>
      <c r="AX264" s="782"/>
      <c r="AY264" s="881"/>
      <c r="AZ264" s="13"/>
      <c r="BA264" s="492">
        <f t="shared" si="175"/>
        <v>0</v>
      </c>
      <c r="BB264" s="492">
        <f t="shared" si="176"/>
        <v>2</v>
      </c>
      <c r="BC264" s="492" t="str">
        <f t="shared" si="171"/>
        <v/>
      </c>
      <c r="BD264" s="492" t="str">
        <f t="shared" si="172"/>
        <v xml:space="preserve"> </v>
      </c>
      <c r="BE264" s="484"/>
      <c r="BF264" s="492">
        <f>ROUND(AN264*'O3'!BE264,2)</f>
        <v>0</v>
      </c>
      <c r="BG264" s="492">
        <f>ROUND(AT264*'O3'!BE264,2)</f>
        <v>0</v>
      </c>
      <c r="BH264" s="484">
        <f t="shared" si="173"/>
        <v>0</v>
      </c>
      <c r="BI264" s="484">
        <f>BM264-IF('O3'!BS264&lt;&gt;0,IF('O3'!BS264="C",BA264,0),ROUND(BA264*$BM$11,2))</f>
        <v>0</v>
      </c>
      <c r="BJ264" s="484">
        <f>BN264-IF('O3'!BS264="CF",BA264,0)</f>
        <v>0</v>
      </c>
      <c r="BK264" s="484">
        <f>BO264-IF('O3'!BS264="F",BA264,0)</f>
        <v>0</v>
      </c>
      <c r="BL264" s="484">
        <f t="shared" si="177"/>
        <v>0</v>
      </c>
      <c r="BM264" s="484">
        <f>IF('O3'!BS264&lt;&gt;0,IF('O3'!BS264="C",BG264,0),ROUND(BG264*$BM$11,2))</f>
        <v>0</v>
      </c>
      <c r="BN264" s="484">
        <f>IF('O3'!BS264="CF",BG264,0)</f>
        <v>0</v>
      </c>
      <c r="BO264" s="484">
        <f>IF('O3'!BS264="F",BG264,0)</f>
        <v>0</v>
      </c>
      <c r="BP264" s="572">
        <v>253</v>
      </c>
      <c r="BQ264" s="573"/>
      <c r="BR264" s="560">
        <v>0</v>
      </c>
      <c r="BS264" s="561">
        <f t="shared" si="174"/>
        <v>0</v>
      </c>
      <c r="BT264" s="561">
        <f t="shared" si="221"/>
        <v>0</v>
      </c>
      <c r="BU264" s="561">
        <f t="shared" si="221"/>
        <v>0</v>
      </c>
      <c r="BV264" s="561">
        <f t="shared" si="221"/>
        <v>0</v>
      </c>
      <c r="BW264" s="561">
        <f t="shared" si="221"/>
        <v>0</v>
      </c>
      <c r="BX264" s="561">
        <f t="shared" si="221"/>
        <v>0</v>
      </c>
      <c r="BY264" s="561">
        <f t="shared" si="221"/>
        <v>0</v>
      </c>
      <c r="BZ264" s="561">
        <f t="shared" si="221"/>
        <v>0</v>
      </c>
      <c r="CA264" s="561">
        <f t="shared" si="221"/>
        <v>0</v>
      </c>
      <c r="CB264" s="561">
        <f t="shared" si="221"/>
        <v>0</v>
      </c>
      <c r="CC264" s="561">
        <f t="shared" si="221"/>
        <v>0</v>
      </c>
      <c r="CD264" s="561">
        <f t="shared" si="221"/>
        <v>0</v>
      </c>
      <c r="CE264" s="561">
        <f t="shared" si="221"/>
        <v>0</v>
      </c>
      <c r="CF264" s="561">
        <f t="shared" si="221"/>
        <v>0</v>
      </c>
      <c r="CG264" s="561">
        <f t="shared" si="221"/>
        <v>0</v>
      </c>
      <c r="CH264" s="561">
        <f t="shared" si="221"/>
        <v>0</v>
      </c>
      <c r="CI264" s="561">
        <f t="shared" si="221"/>
        <v>0</v>
      </c>
      <c r="CJ264" s="561">
        <f t="shared" si="221"/>
        <v>0</v>
      </c>
      <c r="CK264" s="561">
        <f t="shared" si="221"/>
        <v>0</v>
      </c>
      <c r="CL264" s="561">
        <f t="shared" si="221"/>
        <v>0</v>
      </c>
      <c r="CM264" s="561">
        <f t="shared" si="221"/>
        <v>0</v>
      </c>
      <c r="CN264" s="561">
        <f t="shared" si="221"/>
        <v>0</v>
      </c>
      <c r="CO264" s="561">
        <f t="shared" si="221"/>
        <v>0</v>
      </c>
      <c r="CP264" s="561">
        <f t="shared" si="221"/>
        <v>0</v>
      </c>
      <c r="CQ264" s="561">
        <f t="shared" si="221"/>
        <v>0</v>
      </c>
      <c r="CR264" s="561">
        <f t="shared" si="221"/>
        <v>0</v>
      </c>
      <c r="CS264" s="561">
        <f t="shared" si="221"/>
        <v>0</v>
      </c>
      <c r="CT264" s="561">
        <f t="shared" si="221"/>
        <v>0</v>
      </c>
      <c r="CU264" s="561">
        <f t="shared" si="221"/>
        <v>0</v>
      </c>
      <c r="CV264" s="561">
        <f t="shared" si="221"/>
        <v>0</v>
      </c>
      <c r="CW264" s="561">
        <f t="shared" si="221"/>
        <v>0</v>
      </c>
      <c r="CX264" s="561">
        <f t="shared" si="221"/>
        <v>0</v>
      </c>
      <c r="CY264" s="561">
        <f t="shared" si="221"/>
        <v>0</v>
      </c>
      <c r="CZ264" s="561">
        <f t="shared" si="221"/>
        <v>0</v>
      </c>
      <c r="DA264" s="561">
        <f t="shared" si="221"/>
        <v>0</v>
      </c>
      <c r="DC264" s="562">
        <f t="shared" si="179"/>
        <v>0</v>
      </c>
      <c r="DD264" s="562">
        <f t="shared" si="206"/>
        <v>0</v>
      </c>
      <c r="DE264" s="562">
        <f t="shared" si="207"/>
        <v>0</v>
      </c>
      <c r="DF264" s="562">
        <f t="shared" si="208"/>
        <v>0</v>
      </c>
      <c r="DG264" s="562">
        <f t="shared" si="209"/>
        <v>0</v>
      </c>
      <c r="DH264" s="562">
        <f t="shared" si="210"/>
        <v>0</v>
      </c>
      <c r="DI264" s="562">
        <f t="shared" si="211"/>
        <v>0</v>
      </c>
      <c r="DJ264" s="562">
        <f t="shared" si="212"/>
        <v>0</v>
      </c>
      <c r="DK264" s="562">
        <f t="shared" si="213"/>
        <v>0</v>
      </c>
      <c r="DL264" s="562">
        <f t="shared" si="214"/>
        <v>0</v>
      </c>
      <c r="DM264" s="562">
        <f t="shared" si="215"/>
        <v>0</v>
      </c>
      <c r="DN264" s="562">
        <f t="shared" si="181"/>
        <v>0</v>
      </c>
      <c r="DO264" s="562">
        <f t="shared" si="182"/>
        <v>0</v>
      </c>
      <c r="DP264" s="562">
        <f t="shared" si="183"/>
        <v>0</v>
      </c>
      <c r="DQ264" s="562">
        <f t="shared" si="184"/>
        <v>0</v>
      </c>
      <c r="DR264" s="562">
        <f t="shared" si="185"/>
        <v>0</v>
      </c>
      <c r="DS264" s="562">
        <f t="shared" si="186"/>
        <v>0</v>
      </c>
      <c r="DT264" s="562">
        <f t="shared" si="187"/>
        <v>0</v>
      </c>
      <c r="DU264" s="562">
        <f t="shared" si="188"/>
        <v>0</v>
      </c>
      <c r="DV264" s="562">
        <f t="shared" si="189"/>
        <v>0</v>
      </c>
      <c r="DW264" s="562">
        <f t="shared" si="190"/>
        <v>0</v>
      </c>
      <c r="DX264" s="562">
        <f t="shared" si="191"/>
        <v>0</v>
      </c>
      <c r="DY264" s="562">
        <f t="shared" si="192"/>
        <v>0</v>
      </c>
      <c r="DZ264" s="562">
        <f t="shared" si="193"/>
        <v>0</v>
      </c>
      <c r="EA264" s="562">
        <f t="shared" si="194"/>
        <v>0</v>
      </c>
      <c r="EB264" s="562">
        <f t="shared" si="195"/>
        <v>0</v>
      </c>
      <c r="EC264" s="562">
        <f t="shared" si="196"/>
        <v>0</v>
      </c>
      <c r="ED264" s="562">
        <f t="shared" si="197"/>
        <v>0</v>
      </c>
      <c r="EE264" s="562">
        <f t="shared" si="198"/>
        <v>0</v>
      </c>
      <c r="EF264" s="562">
        <f t="shared" si="199"/>
        <v>0</v>
      </c>
      <c r="EG264" s="562">
        <f t="shared" si="200"/>
        <v>0</v>
      </c>
      <c r="EH264" s="562">
        <f t="shared" si="201"/>
        <v>0</v>
      </c>
      <c r="EI264" s="562">
        <f t="shared" si="202"/>
        <v>0</v>
      </c>
      <c r="EJ264" s="562">
        <f t="shared" si="203"/>
        <v>0</v>
      </c>
      <c r="EK264" s="562">
        <f t="shared" si="204"/>
        <v>0</v>
      </c>
      <c r="EL264" s="562">
        <f t="shared" si="205"/>
        <v>0</v>
      </c>
    </row>
    <row r="265" spans="2:142" ht="9.9499999999999993" customHeight="1">
      <c r="B265" s="750">
        <f>'O3'!B265</f>
        <v>0</v>
      </c>
      <c r="C265" s="751"/>
      <c r="D265" s="751"/>
      <c r="E265" s="751"/>
      <c r="F265" s="751"/>
      <c r="G265" s="872">
        <f>'O3'!G265</f>
        <v>0</v>
      </c>
      <c r="H265" s="872"/>
      <c r="I265" s="872"/>
      <c r="J265" s="872"/>
      <c r="K265" s="872"/>
      <c r="L265" s="872"/>
      <c r="M265" s="872"/>
      <c r="N265" s="872"/>
      <c r="O265" s="872"/>
      <c r="P265" s="872"/>
      <c r="Q265" s="872"/>
      <c r="R265" s="872"/>
      <c r="S265" s="872"/>
      <c r="T265" s="872"/>
      <c r="U265" s="872"/>
      <c r="V265" s="872"/>
      <c r="W265" s="872"/>
      <c r="X265" s="872"/>
      <c r="Y265" s="872"/>
      <c r="Z265" s="872"/>
      <c r="AA265" s="872"/>
      <c r="AB265" s="872"/>
      <c r="AC265" s="755">
        <f>'O3'!AC265</f>
        <v>0</v>
      </c>
      <c r="AD265" s="755"/>
      <c r="AE265" s="755"/>
      <c r="AF265" s="755"/>
      <c r="AG265" s="755"/>
      <c r="AH265" s="895">
        <f>'O3'!AZ265</f>
        <v>0</v>
      </c>
      <c r="AI265" s="895"/>
      <c r="AJ265" s="895"/>
      <c r="AK265" s="895"/>
      <c r="AL265" s="895"/>
      <c r="AM265" s="895"/>
      <c r="AN265" s="782">
        <f t="shared" si="169"/>
        <v>0</v>
      </c>
      <c r="AO265" s="782"/>
      <c r="AP265" s="782"/>
      <c r="AQ265" s="782"/>
      <c r="AR265" s="782"/>
      <c r="AS265" s="782"/>
      <c r="AT265" s="782">
        <f t="shared" si="170"/>
        <v>0</v>
      </c>
      <c r="AU265" s="782"/>
      <c r="AV265" s="782"/>
      <c r="AW265" s="782"/>
      <c r="AX265" s="782"/>
      <c r="AY265" s="881"/>
      <c r="AZ265" s="13"/>
      <c r="BA265" s="492">
        <f t="shared" si="175"/>
        <v>0</v>
      </c>
      <c r="BB265" s="492">
        <f t="shared" si="176"/>
        <v>2</v>
      </c>
      <c r="BC265" s="492" t="str">
        <f t="shared" si="171"/>
        <v/>
      </c>
      <c r="BD265" s="492" t="str">
        <f t="shared" si="172"/>
        <v xml:space="preserve"> </v>
      </c>
      <c r="BE265" s="484"/>
      <c r="BF265" s="492">
        <f>ROUND(AN265*'O3'!BE265,2)</f>
        <v>0</v>
      </c>
      <c r="BG265" s="492">
        <f>ROUND(AT265*'O3'!BE265,2)</f>
        <v>0</v>
      </c>
      <c r="BH265" s="484">
        <f t="shared" si="173"/>
        <v>0</v>
      </c>
      <c r="BI265" s="484">
        <f>BM265-IF('O3'!BS265&lt;&gt;0,IF('O3'!BS265="C",BA265,0),ROUND(BA265*$BM$11,2))</f>
        <v>0</v>
      </c>
      <c r="BJ265" s="484">
        <f>BN265-IF('O3'!BS265="CF",BA265,0)</f>
        <v>0</v>
      </c>
      <c r="BK265" s="484">
        <f>BO265-IF('O3'!BS265="F",BA265,0)</f>
        <v>0</v>
      </c>
      <c r="BL265" s="484">
        <f t="shared" si="177"/>
        <v>0</v>
      </c>
      <c r="BM265" s="484">
        <f>IF('O3'!BS265&lt;&gt;0,IF('O3'!BS265="C",BG265,0),ROUND(BG265*$BM$11,2))</f>
        <v>0</v>
      </c>
      <c r="BN265" s="484">
        <f>IF('O3'!BS265="CF",BG265,0)</f>
        <v>0</v>
      </c>
      <c r="BO265" s="484">
        <f>IF('O3'!BS265="F",BG265,0)</f>
        <v>0</v>
      </c>
      <c r="BP265" s="571">
        <v>254</v>
      </c>
      <c r="BQ265" s="573"/>
      <c r="BR265" s="560">
        <v>0</v>
      </c>
      <c r="BS265" s="561">
        <f t="shared" si="174"/>
        <v>0</v>
      </c>
      <c r="BT265" s="561">
        <f t="shared" si="221"/>
        <v>0</v>
      </c>
      <c r="BU265" s="561">
        <f t="shared" si="221"/>
        <v>0</v>
      </c>
      <c r="BV265" s="561">
        <f t="shared" si="221"/>
        <v>0</v>
      </c>
      <c r="BW265" s="561">
        <f t="shared" si="221"/>
        <v>0</v>
      </c>
      <c r="BX265" s="561">
        <f t="shared" si="221"/>
        <v>0</v>
      </c>
      <c r="BY265" s="561">
        <f t="shared" si="221"/>
        <v>0</v>
      </c>
      <c r="BZ265" s="561">
        <f t="shared" si="221"/>
        <v>0</v>
      </c>
      <c r="CA265" s="561">
        <f t="shared" si="221"/>
        <v>0</v>
      </c>
      <c r="CB265" s="561">
        <f t="shared" si="221"/>
        <v>0</v>
      </c>
      <c r="CC265" s="561">
        <f t="shared" si="221"/>
        <v>0</v>
      </c>
      <c r="CD265" s="561">
        <f t="shared" si="221"/>
        <v>0</v>
      </c>
      <c r="CE265" s="561">
        <f t="shared" si="221"/>
        <v>0</v>
      </c>
      <c r="CF265" s="561">
        <f t="shared" si="221"/>
        <v>0</v>
      </c>
      <c r="CG265" s="561">
        <f t="shared" si="221"/>
        <v>0</v>
      </c>
      <c r="CH265" s="561">
        <f t="shared" si="221"/>
        <v>0</v>
      </c>
      <c r="CI265" s="561">
        <f t="shared" ref="BT265:DA273" si="222">CH265</f>
        <v>0</v>
      </c>
      <c r="CJ265" s="561">
        <f t="shared" si="222"/>
        <v>0</v>
      </c>
      <c r="CK265" s="561">
        <f t="shared" si="222"/>
        <v>0</v>
      </c>
      <c r="CL265" s="561">
        <f t="shared" si="222"/>
        <v>0</v>
      </c>
      <c r="CM265" s="561">
        <f t="shared" si="222"/>
        <v>0</v>
      </c>
      <c r="CN265" s="561">
        <f t="shared" si="222"/>
        <v>0</v>
      </c>
      <c r="CO265" s="561">
        <f t="shared" si="222"/>
        <v>0</v>
      </c>
      <c r="CP265" s="561">
        <f t="shared" si="222"/>
        <v>0</v>
      </c>
      <c r="CQ265" s="561">
        <f t="shared" si="222"/>
        <v>0</v>
      </c>
      <c r="CR265" s="561">
        <f t="shared" si="222"/>
        <v>0</v>
      </c>
      <c r="CS265" s="561">
        <f t="shared" si="222"/>
        <v>0</v>
      </c>
      <c r="CT265" s="561">
        <f t="shared" si="222"/>
        <v>0</v>
      </c>
      <c r="CU265" s="561">
        <f t="shared" si="222"/>
        <v>0</v>
      </c>
      <c r="CV265" s="561">
        <f t="shared" si="222"/>
        <v>0</v>
      </c>
      <c r="CW265" s="561">
        <f t="shared" si="222"/>
        <v>0</v>
      </c>
      <c r="CX265" s="561">
        <f t="shared" si="222"/>
        <v>0</v>
      </c>
      <c r="CY265" s="561">
        <f t="shared" si="222"/>
        <v>0</v>
      </c>
      <c r="CZ265" s="561">
        <f t="shared" si="222"/>
        <v>0</v>
      </c>
      <c r="DA265" s="561">
        <f t="shared" si="222"/>
        <v>0</v>
      </c>
      <c r="DC265" s="562">
        <f t="shared" si="179"/>
        <v>0</v>
      </c>
      <c r="DD265" s="562">
        <f t="shared" si="206"/>
        <v>0</v>
      </c>
      <c r="DE265" s="562">
        <f t="shared" si="207"/>
        <v>0</v>
      </c>
      <c r="DF265" s="562">
        <f t="shared" si="208"/>
        <v>0</v>
      </c>
      <c r="DG265" s="562">
        <f t="shared" si="209"/>
        <v>0</v>
      </c>
      <c r="DH265" s="562">
        <f t="shared" si="210"/>
        <v>0</v>
      </c>
      <c r="DI265" s="562">
        <f t="shared" si="211"/>
        <v>0</v>
      </c>
      <c r="DJ265" s="562">
        <f t="shared" si="212"/>
        <v>0</v>
      </c>
      <c r="DK265" s="562">
        <f t="shared" si="213"/>
        <v>0</v>
      </c>
      <c r="DL265" s="562">
        <f t="shared" si="214"/>
        <v>0</v>
      </c>
      <c r="DM265" s="562">
        <f t="shared" si="215"/>
        <v>0</v>
      </c>
      <c r="DN265" s="562">
        <f t="shared" si="181"/>
        <v>0</v>
      </c>
      <c r="DO265" s="562">
        <f t="shared" si="182"/>
        <v>0</v>
      </c>
      <c r="DP265" s="562">
        <f t="shared" si="183"/>
        <v>0</v>
      </c>
      <c r="DQ265" s="562">
        <f t="shared" si="184"/>
        <v>0</v>
      </c>
      <c r="DR265" s="562">
        <f t="shared" si="185"/>
        <v>0</v>
      </c>
      <c r="DS265" s="562">
        <f t="shared" si="186"/>
        <v>0</v>
      </c>
      <c r="DT265" s="562">
        <f t="shared" si="187"/>
        <v>0</v>
      </c>
      <c r="DU265" s="562">
        <f t="shared" si="188"/>
        <v>0</v>
      </c>
      <c r="DV265" s="562">
        <f t="shared" si="189"/>
        <v>0</v>
      </c>
      <c r="DW265" s="562">
        <f t="shared" si="190"/>
        <v>0</v>
      </c>
      <c r="DX265" s="562">
        <f t="shared" si="191"/>
        <v>0</v>
      </c>
      <c r="DY265" s="562">
        <f t="shared" si="192"/>
        <v>0</v>
      </c>
      <c r="DZ265" s="562">
        <f t="shared" si="193"/>
        <v>0</v>
      </c>
      <c r="EA265" s="562">
        <f t="shared" si="194"/>
        <v>0</v>
      </c>
      <c r="EB265" s="562">
        <f t="shared" si="195"/>
        <v>0</v>
      </c>
      <c r="EC265" s="562">
        <f t="shared" si="196"/>
        <v>0</v>
      </c>
      <c r="ED265" s="562">
        <f t="shared" si="197"/>
        <v>0</v>
      </c>
      <c r="EE265" s="562">
        <f t="shared" si="198"/>
        <v>0</v>
      </c>
      <c r="EF265" s="562">
        <f t="shared" si="199"/>
        <v>0</v>
      </c>
      <c r="EG265" s="562">
        <f t="shared" si="200"/>
        <v>0</v>
      </c>
      <c r="EH265" s="562">
        <f t="shared" si="201"/>
        <v>0</v>
      </c>
      <c r="EI265" s="562">
        <f t="shared" si="202"/>
        <v>0</v>
      </c>
      <c r="EJ265" s="562">
        <f t="shared" si="203"/>
        <v>0</v>
      </c>
      <c r="EK265" s="562">
        <f t="shared" si="204"/>
        <v>0</v>
      </c>
      <c r="EL265" s="562">
        <f t="shared" si="205"/>
        <v>0</v>
      </c>
    </row>
    <row r="266" spans="2:142" ht="9.9499999999999993" customHeight="1">
      <c r="B266" s="750">
        <f>'O3'!B266</f>
        <v>0</v>
      </c>
      <c r="C266" s="751"/>
      <c r="D266" s="751"/>
      <c r="E266" s="751"/>
      <c r="F266" s="751"/>
      <c r="G266" s="872">
        <f>'O3'!G266</f>
        <v>0</v>
      </c>
      <c r="H266" s="872"/>
      <c r="I266" s="872"/>
      <c r="J266" s="872"/>
      <c r="K266" s="872"/>
      <c r="L266" s="872"/>
      <c r="M266" s="872"/>
      <c r="N266" s="872"/>
      <c r="O266" s="872"/>
      <c r="P266" s="872"/>
      <c r="Q266" s="872"/>
      <c r="R266" s="872"/>
      <c r="S266" s="872"/>
      <c r="T266" s="872"/>
      <c r="U266" s="872"/>
      <c r="V266" s="872"/>
      <c r="W266" s="872"/>
      <c r="X266" s="872"/>
      <c r="Y266" s="872"/>
      <c r="Z266" s="872"/>
      <c r="AA266" s="872"/>
      <c r="AB266" s="872"/>
      <c r="AC266" s="755">
        <f>'O3'!AC266</f>
        <v>0</v>
      </c>
      <c r="AD266" s="755"/>
      <c r="AE266" s="755"/>
      <c r="AF266" s="755"/>
      <c r="AG266" s="755"/>
      <c r="AH266" s="895">
        <f>'O3'!AZ266</f>
        <v>0</v>
      </c>
      <c r="AI266" s="895"/>
      <c r="AJ266" s="895"/>
      <c r="AK266" s="895"/>
      <c r="AL266" s="895"/>
      <c r="AM266" s="895"/>
      <c r="AN266" s="782">
        <f t="shared" si="169"/>
        <v>0</v>
      </c>
      <c r="AO266" s="782"/>
      <c r="AP266" s="782"/>
      <c r="AQ266" s="782"/>
      <c r="AR266" s="782"/>
      <c r="AS266" s="782"/>
      <c r="AT266" s="782">
        <f t="shared" si="170"/>
        <v>0</v>
      </c>
      <c r="AU266" s="782"/>
      <c r="AV266" s="782"/>
      <c r="AW266" s="782"/>
      <c r="AX266" s="782"/>
      <c r="AY266" s="881"/>
      <c r="AZ266" s="13"/>
      <c r="BA266" s="492">
        <f t="shared" si="175"/>
        <v>0</v>
      </c>
      <c r="BB266" s="492">
        <f t="shared" si="176"/>
        <v>2</v>
      </c>
      <c r="BC266" s="492" t="str">
        <f t="shared" si="171"/>
        <v/>
      </c>
      <c r="BD266" s="492" t="str">
        <f t="shared" si="172"/>
        <v xml:space="preserve"> </v>
      </c>
      <c r="BE266" s="484"/>
      <c r="BF266" s="492">
        <f>ROUND(AN266*'O3'!BE266,2)</f>
        <v>0</v>
      </c>
      <c r="BG266" s="492">
        <f>ROUND(AT266*'O3'!BE266,2)</f>
        <v>0</v>
      </c>
      <c r="BH266" s="484">
        <f t="shared" si="173"/>
        <v>0</v>
      </c>
      <c r="BI266" s="484">
        <f>BM266-IF('O3'!BS266&lt;&gt;0,IF('O3'!BS266="C",BA266,0),ROUND(BA266*$BM$11,2))</f>
        <v>0</v>
      </c>
      <c r="BJ266" s="484">
        <f>BN266-IF('O3'!BS266="CF",BA266,0)</f>
        <v>0</v>
      </c>
      <c r="BK266" s="484">
        <f>BO266-IF('O3'!BS266="F",BA266,0)</f>
        <v>0</v>
      </c>
      <c r="BL266" s="484">
        <f t="shared" si="177"/>
        <v>0</v>
      </c>
      <c r="BM266" s="484">
        <f>IF('O3'!BS266&lt;&gt;0,IF('O3'!BS266="C",BG266,0),ROUND(BG266*$BM$11,2))</f>
        <v>0</v>
      </c>
      <c r="BN266" s="484">
        <f>IF('O3'!BS266="CF",BG266,0)</f>
        <v>0</v>
      </c>
      <c r="BO266" s="484">
        <f>IF('O3'!BS266="F",BG266,0)</f>
        <v>0</v>
      </c>
      <c r="BP266" s="572">
        <v>255</v>
      </c>
      <c r="BQ266" s="573"/>
      <c r="BR266" s="560">
        <v>0</v>
      </c>
      <c r="BS266" s="561">
        <f t="shared" si="174"/>
        <v>0</v>
      </c>
      <c r="BT266" s="561">
        <f t="shared" si="222"/>
        <v>0</v>
      </c>
      <c r="BU266" s="561">
        <f t="shared" si="222"/>
        <v>0</v>
      </c>
      <c r="BV266" s="561">
        <f t="shared" si="222"/>
        <v>0</v>
      </c>
      <c r="BW266" s="561">
        <f t="shared" si="222"/>
        <v>0</v>
      </c>
      <c r="BX266" s="561">
        <f t="shared" si="222"/>
        <v>0</v>
      </c>
      <c r="BY266" s="561">
        <f t="shared" si="222"/>
        <v>0</v>
      </c>
      <c r="BZ266" s="561">
        <f t="shared" si="222"/>
        <v>0</v>
      </c>
      <c r="CA266" s="561">
        <f t="shared" si="222"/>
        <v>0</v>
      </c>
      <c r="CB266" s="561">
        <f t="shared" si="222"/>
        <v>0</v>
      </c>
      <c r="CC266" s="561">
        <f t="shared" si="222"/>
        <v>0</v>
      </c>
      <c r="CD266" s="561">
        <f t="shared" si="222"/>
        <v>0</v>
      </c>
      <c r="CE266" s="561">
        <f t="shared" si="222"/>
        <v>0</v>
      </c>
      <c r="CF266" s="561">
        <f t="shared" si="222"/>
        <v>0</v>
      </c>
      <c r="CG266" s="561">
        <f t="shared" si="222"/>
        <v>0</v>
      </c>
      <c r="CH266" s="561">
        <f t="shared" si="222"/>
        <v>0</v>
      </c>
      <c r="CI266" s="561">
        <f t="shared" si="222"/>
        <v>0</v>
      </c>
      <c r="CJ266" s="561">
        <f t="shared" si="222"/>
        <v>0</v>
      </c>
      <c r="CK266" s="561">
        <f t="shared" si="222"/>
        <v>0</v>
      </c>
      <c r="CL266" s="561">
        <f t="shared" si="222"/>
        <v>0</v>
      </c>
      <c r="CM266" s="561">
        <f t="shared" si="222"/>
        <v>0</v>
      </c>
      <c r="CN266" s="561">
        <f t="shared" si="222"/>
        <v>0</v>
      </c>
      <c r="CO266" s="561">
        <f t="shared" si="222"/>
        <v>0</v>
      </c>
      <c r="CP266" s="561">
        <f t="shared" si="222"/>
        <v>0</v>
      </c>
      <c r="CQ266" s="561">
        <f t="shared" si="222"/>
        <v>0</v>
      </c>
      <c r="CR266" s="561">
        <f t="shared" si="222"/>
        <v>0</v>
      </c>
      <c r="CS266" s="561">
        <f t="shared" si="222"/>
        <v>0</v>
      </c>
      <c r="CT266" s="561">
        <f t="shared" si="222"/>
        <v>0</v>
      </c>
      <c r="CU266" s="561">
        <f t="shared" si="222"/>
        <v>0</v>
      </c>
      <c r="CV266" s="561">
        <f t="shared" si="222"/>
        <v>0</v>
      </c>
      <c r="CW266" s="561">
        <f t="shared" si="222"/>
        <v>0</v>
      </c>
      <c r="CX266" s="561">
        <f t="shared" si="222"/>
        <v>0</v>
      </c>
      <c r="CY266" s="561">
        <f t="shared" si="222"/>
        <v>0</v>
      </c>
      <c r="CZ266" s="561">
        <f t="shared" si="222"/>
        <v>0</v>
      </c>
      <c r="DA266" s="561">
        <f t="shared" si="222"/>
        <v>0</v>
      </c>
      <c r="DC266" s="562">
        <f t="shared" si="179"/>
        <v>0</v>
      </c>
      <c r="DD266" s="562">
        <f t="shared" si="206"/>
        <v>0</v>
      </c>
      <c r="DE266" s="562">
        <f t="shared" si="207"/>
        <v>0</v>
      </c>
      <c r="DF266" s="562">
        <f t="shared" si="208"/>
        <v>0</v>
      </c>
      <c r="DG266" s="562">
        <f t="shared" si="209"/>
        <v>0</v>
      </c>
      <c r="DH266" s="562">
        <f t="shared" si="210"/>
        <v>0</v>
      </c>
      <c r="DI266" s="562">
        <f t="shared" si="211"/>
        <v>0</v>
      </c>
      <c r="DJ266" s="562">
        <f t="shared" si="212"/>
        <v>0</v>
      </c>
      <c r="DK266" s="562">
        <f t="shared" si="213"/>
        <v>0</v>
      </c>
      <c r="DL266" s="562">
        <f t="shared" si="214"/>
        <v>0</v>
      </c>
      <c r="DM266" s="562">
        <f t="shared" si="215"/>
        <v>0</v>
      </c>
      <c r="DN266" s="562">
        <f t="shared" si="181"/>
        <v>0</v>
      </c>
      <c r="DO266" s="562">
        <f t="shared" si="182"/>
        <v>0</v>
      </c>
      <c r="DP266" s="562">
        <f t="shared" si="183"/>
        <v>0</v>
      </c>
      <c r="DQ266" s="562">
        <f t="shared" si="184"/>
        <v>0</v>
      </c>
      <c r="DR266" s="562">
        <f t="shared" si="185"/>
        <v>0</v>
      </c>
      <c r="DS266" s="562">
        <f t="shared" si="186"/>
        <v>0</v>
      </c>
      <c r="DT266" s="562">
        <f t="shared" si="187"/>
        <v>0</v>
      </c>
      <c r="DU266" s="562">
        <f t="shared" si="188"/>
        <v>0</v>
      </c>
      <c r="DV266" s="562">
        <f t="shared" si="189"/>
        <v>0</v>
      </c>
      <c r="DW266" s="562">
        <f t="shared" si="190"/>
        <v>0</v>
      </c>
      <c r="DX266" s="562">
        <f t="shared" si="191"/>
        <v>0</v>
      </c>
      <c r="DY266" s="562">
        <f t="shared" si="192"/>
        <v>0</v>
      </c>
      <c r="DZ266" s="562">
        <f t="shared" si="193"/>
        <v>0</v>
      </c>
      <c r="EA266" s="562">
        <f t="shared" si="194"/>
        <v>0</v>
      </c>
      <c r="EB266" s="562">
        <f t="shared" si="195"/>
        <v>0</v>
      </c>
      <c r="EC266" s="562">
        <f t="shared" si="196"/>
        <v>0</v>
      </c>
      <c r="ED266" s="562">
        <f t="shared" si="197"/>
        <v>0</v>
      </c>
      <c r="EE266" s="562">
        <f t="shared" si="198"/>
        <v>0</v>
      </c>
      <c r="EF266" s="562">
        <f t="shared" si="199"/>
        <v>0</v>
      </c>
      <c r="EG266" s="562">
        <f t="shared" si="200"/>
        <v>0</v>
      </c>
      <c r="EH266" s="562">
        <f t="shared" si="201"/>
        <v>0</v>
      </c>
      <c r="EI266" s="562">
        <f t="shared" si="202"/>
        <v>0</v>
      </c>
      <c r="EJ266" s="562">
        <f t="shared" si="203"/>
        <v>0</v>
      </c>
      <c r="EK266" s="562">
        <f t="shared" si="204"/>
        <v>0</v>
      </c>
      <c r="EL266" s="562">
        <f t="shared" si="205"/>
        <v>0</v>
      </c>
    </row>
    <row r="267" spans="2:142" ht="9.9499999999999993" customHeight="1">
      <c r="B267" s="750">
        <f>'O3'!B267</f>
        <v>0</v>
      </c>
      <c r="C267" s="751"/>
      <c r="D267" s="751"/>
      <c r="E267" s="751"/>
      <c r="F267" s="751"/>
      <c r="G267" s="872">
        <f>'O3'!G267</f>
        <v>0</v>
      </c>
      <c r="H267" s="872"/>
      <c r="I267" s="872"/>
      <c r="J267" s="872"/>
      <c r="K267" s="872"/>
      <c r="L267" s="872"/>
      <c r="M267" s="872"/>
      <c r="N267" s="872"/>
      <c r="O267" s="872"/>
      <c r="P267" s="872"/>
      <c r="Q267" s="872"/>
      <c r="R267" s="872"/>
      <c r="S267" s="872"/>
      <c r="T267" s="872"/>
      <c r="U267" s="872"/>
      <c r="V267" s="872"/>
      <c r="W267" s="872"/>
      <c r="X267" s="872"/>
      <c r="Y267" s="872"/>
      <c r="Z267" s="872"/>
      <c r="AA267" s="872"/>
      <c r="AB267" s="872"/>
      <c r="AC267" s="755">
        <f>'O3'!AC267</f>
        <v>0</v>
      </c>
      <c r="AD267" s="755"/>
      <c r="AE267" s="755"/>
      <c r="AF267" s="755"/>
      <c r="AG267" s="755"/>
      <c r="AH267" s="895">
        <f>'O3'!AZ267</f>
        <v>0</v>
      </c>
      <c r="AI267" s="895"/>
      <c r="AJ267" s="895"/>
      <c r="AK267" s="895"/>
      <c r="AL267" s="895"/>
      <c r="AM267" s="895"/>
      <c r="AN267" s="782">
        <f t="shared" si="169"/>
        <v>0</v>
      </c>
      <c r="AO267" s="782"/>
      <c r="AP267" s="782"/>
      <c r="AQ267" s="782"/>
      <c r="AR267" s="782"/>
      <c r="AS267" s="782"/>
      <c r="AT267" s="782">
        <f t="shared" si="170"/>
        <v>0</v>
      </c>
      <c r="AU267" s="782"/>
      <c r="AV267" s="782"/>
      <c r="AW267" s="782"/>
      <c r="AX267" s="782"/>
      <c r="AY267" s="881"/>
      <c r="AZ267" s="13"/>
      <c r="BA267" s="492">
        <f t="shared" si="175"/>
        <v>0</v>
      </c>
      <c r="BB267" s="492">
        <f t="shared" si="176"/>
        <v>2</v>
      </c>
      <c r="BC267" s="492" t="str">
        <f t="shared" si="171"/>
        <v/>
      </c>
      <c r="BD267" s="492" t="str">
        <f t="shared" si="172"/>
        <v xml:space="preserve"> </v>
      </c>
      <c r="BE267" s="484"/>
      <c r="BF267" s="492">
        <f>ROUND(AN267*'O3'!BE267,2)</f>
        <v>0</v>
      </c>
      <c r="BG267" s="492">
        <f>ROUND(AT267*'O3'!BE267,2)</f>
        <v>0</v>
      </c>
      <c r="BH267" s="484">
        <f t="shared" si="173"/>
        <v>0</v>
      </c>
      <c r="BI267" s="484">
        <f>BM267-IF('O3'!BS267&lt;&gt;0,IF('O3'!BS267="C",BA267,0),ROUND(BA267*$BM$11,2))</f>
        <v>0</v>
      </c>
      <c r="BJ267" s="484">
        <f>BN267-IF('O3'!BS267="CF",BA267,0)</f>
        <v>0</v>
      </c>
      <c r="BK267" s="484">
        <f>BO267-IF('O3'!BS267="F",BA267,0)</f>
        <v>0</v>
      </c>
      <c r="BL267" s="484">
        <f t="shared" si="177"/>
        <v>0</v>
      </c>
      <c r="BM267" s="484">
        <f>IF('O3'!BS267&lt;&gt;0,IF('O3'!BS267="C",BG267,0),ROUND(BG267*$BM$11,2))</f>
        <v>0</v>
      </c>
      <c r="BN267" s="484">
        <f>IF('O3'!BS267="CF",BG267,0)</f>
        <v>0</v>
      </c>
      <c r="BO267" s="484">
        <f>IF('O3'!BS267="F",BG267,0)</f>
        <v>0</v>
      </c>
      <c r="BP267" s="571">
        <v>256</v>
      </c>
      <c r="BQ267" s="573"/>
      <c r="BR267" s="560">
        <v>0</v>
      </c>
      <c r="BS267" s="561">
        <f t="shared" si="174"/>
        <v>0</v>
      </c>
      <c r="BT267" s="561">
        <f t="shared" si="222"/>
        <v>0</v>
      </c>
      <c r="BU267" s="561">
        <f t="shared" si="222"/>
        <v>0</v>
      </c>
      <c r="BV267" s="561">
        <f t="shared" si="222"/>
        <v>0</v>
      </c>
      <c r="BW267" s="561">
        <f t="shared" si="222"/>
        <v>0</v>
      </c>
      <c r="BX267" s="561">
        <f t="shared" si="222"/>
        <v>0</v>
      </c>
      <c r="BY267" s="561">
        <f t="shared" si="222"/>
        <v>0</v>
      </c>
      <c r="BZ267" s="561">
        <f t="shared" si="222"/>
        <v>0</v>
      </c>
      <c r="CA267" s="561">
        <f t="shared" si="222"/>
        <v>0</v>
      </c>
      <c r="CB267" s="561">
        <f t="shared" si="222"/>
        <v>0</v>
      </c>
      <c r="CC267" s="561">
        <f t="shared" si="222"/>
        <v>0</v>
      </c>
      <c r="CD267" s="561">
        <f t="shared" si="222"/>
        <v>0</v>
      </c>
      <c r="CE267" s="561">
        <f t="shared" si="222"/>
        <v>0</v>
      </c>
      <c r="CF267" s="561">
        <f t="shared" si="222"/>
        <v>0</v>
      </c>
      <c r="CG267" s="561">
        <f t="shared" si="222"/>
        <v>0</v>
      </c>
      <c r="CH267" s="561">
        <f t="shared" si="222"/>
        <v>0</v>
      </c>
      <c r="CI267" s="561">
        <f t="shared" si="222"/>
        <v>0</v>
      </c>
      <c r="CJ267" s="561">
        <f t="shared" si="222"/>
        <v>0</v>
      </c>
      <c r="CK267" s="561">
        <f t="shared" si="222"/>
        <v>0</v>
      </c>
      <c r="CL267" s="561">
        <f t="shared" si="222"/>
        <v>0</v>
      </c>
      <c r="CM267" s="561">
        <f t="shared" si="222"/>
        <v>0</v>
      </c>
      <c r="CN267" s="561">
        <f t="shared" si="222"/>
        <v>0</v>
      </c>
      <c r="CO267" s="561">
        <f t="shared" si="222"/>
        <v>0</v>
      </c>
      <c r="CP267" s="561">
        <f t="shared" si="222"/>
        <v>0</v>
      </c>
      <c r="CQ267" s="561">
        <f t="shared" si="222"/>
        <v>0</v>
      </c>
      <c r="CR267" s="561">
        <f t="shared" si="222"/>
        <v>0</v>
      </c>
      <c r="CS267" s="561">
        <f t="shared" si="222"/>
        <v>0</v>
      </c>
      <c r="CT267" s="561">
        <f t="shared" si="222"/>
        <v>0</v>
      </c>
      <c r="CU267" s="561">
        <f t="shared" si="222"/>
        <v>0</v>
      </c>
      <c r="CV267" s="561">
        <f t="shared" si="222"/>
        <v>0</v>
      </c>
      <c r="CW267" s="561">
        <f t="shared" si="222"/>
        <v>0</v>
      </c>
      <c r="CX267" s="561">
        <f t="shared" si="222"/>
        <v>0</v>
      </c>
      <c r="CY267" s="561">
        <f t="shared" si="222"/>
        <v>0</v>
      </c>
      <c r="CZ267" s="561">
        <f t="shared" si="222"/>
        <v>0</v>
      </c>
      <c r="DA267" s="561">
        <f t="shared" si="222"/>
        <v>0</v>
      </c>
      <c r="DC267" s="562">
        <f t="shared" si="179"/>
        <v>0</v>
      </c>
      <c r="DD267" s="562">
        <f t="shared" si="206"/>
        <v>0</v>
      </c>
      <c r="DE267" s="562">
        <f t="shared" si="207"/>
        <v>0</v>
      </c>
      <c r="DF267" s="562">
        <f t="shared" si="208"/>
        <v>0</v>
      </c>
      <c r="DG267" s="562">
        <f t="shared" si="209"/>
        <v>0</v>
      </c>
      <c r="DH267" s="562">
        <f t="shared" si="210"/>
        <v>0</v>
      </c>
      <c r="DI267" s="562">
        <f t="shared" si="211"/>
        <v>0</v>
      </c>
      <c r="DJ267" s="562">
        <f t="shared" si="212"/>
        <v>0</v>
      </c>
      <c r="DK267" s="562">
        <f t="shared" si="213"/>
        <v>0</v>
      </c>
      <c r="DL267" s="562">
        <f t="shared" si="214"/>
        <v>0</v>
      </c>
      <c r="DM267" s="562">
        <f t="shared" si="215"/>
        <v>0</v>
      </c>
      <c r="DN267" s="562">
        <f t="shared" si="181"/>
        <v>0</v>
      </c>
      <c r="DO267" s="562">
        <f t="shared" si="182"/>
        <v>0</v>
      </c>
      <c r="DP267" s="562">
        <f t="shared" si="183"/>
        <v>0</v>
      </c>
      <c r="DQ267" s="562">
        <f t="shared" si="184"/>
        <v>0</v>
      </c>
      <c r="DR267" s="562">
        <f t="shared" si="185"/>
        <v>0</v>
      </c>
      <c r="DS267" s="562">
        <f t="shared" si="186"/>
        <v>0</v>
      </c>
      <c r="DT267" s="562">
        <f t="shared" si="187"/>
        <v>0</v>
      </c>
      <c r="DU267" s="562">
        <f t="shared" si="188"/>
        <v>0</v>
      </c>
      <c r="DV267" s="562">
        <f t="shared" si="189"/>
        <v>0</v>
      </c>
      <c r="DW267" s="562">
        <f t="shared" si="190"/>
        <v>0</v>
      </c>
      <c r="DX267" s="562">
        <f t="shared" si="191"/>
        <v>0</v>
      </c>
      <c r="DY267" s="562">
        <f t="shared" si="192"/>
        <v>0</v>
      </c>
      <c r="DZ267" s="562">
        <f t="shared" si="193"/>
        <v>0</v>
      </c>
      <c r="EA267" s="562">
        <f t="shared" si="194"/>
        <v>0</v>
      </c>
      <c r="EB267" s="562">
        <f t="shared" si="195"/>
        <v>0</v>
      </c>
      <c r="EC267" s="562">
        <f t="shared" si="196"/>
        <v>0</v>
      </c>
      <c r="ED267" s="562">
        <f t="shared" si="197"/>
        <v>0</v>
      </c>
      <c r="EE267" s="562">
        <f t="shared" si="198"/>
        <v>0</v>
      </c>
      <c r="EF267" s="562">
        <f t="shared" si="199"/>
        <v>0</v>
      </c>
      <c r="EG267" s="562">
        <f t="shared" si="200"/>
        <v>0</v>
      </c>
      <c r="EH267" s="562">
        <f t="shared" si="201"/>
        <v>0</v>
      </c>
      <c r="EI267" s="562">
        <f t="shared" si="202"/>
        <v>0</v>
      </c>
      <c r="EJ267" s="562">
        <f t="shared" si="203"/>
        <v>0</v>
      </c>
      <c r="EK267" s="562">
        <f t="shared" si="204"/>
        <v>0</v>
      </c>
      <c r="EL267" s="562">
        <f t="shared" si="205"/>
        <v>0</v>
      </c>
    </row>
    <row r="268" spans="2:142" ht="9.9499999999999993" customHeight="1">
      <c r="B268" s="750">
        <f>'O3'!B268</f>
        <v>0</v>
      </c>
      <c r="C268" s="751"/>
      <c r="D268" s="751"/>
      <c r="E268" s="751"/>
      <c r="F268" s="751"/>
      <c r="G268" s="872">
        <f>'O3'!G268</f>
        <v>0</v>
      </c>
      <c r="H268" s="872"/>
      <c r="I268" s="872"/>
      <c r="J268" s="872"/>
      <c r="K268" s="872"/>
      <c r="L268" s="872"/>
      <c r="M268" s="872"/>
      <c r="N268" s="872"/>
      <c r="O268" s="872"/>
      <c r="P268" s="872"/>
      <c r="Q268" s="872"/>
      <c r="R268" s="872"/>
      <c r="S268" s="872"/>
      <c r="T268" s="872"/>
      <c r="U268" s="872"/>
      <c r="V268" s="872"/>
      <c r="W268" s="872"/>
      <c r="X268" s="872"/>
      <c r="Y268" s="872"/>
      <c r="Z268" s="872"/>
      <c r="AA268" s="872"/>
      <c r="AB268" s="872"/>
      <c r="AC268" s="755">
        <f>'O3'!AC268</f>
        <v>0</v>
      </c>
      <c r="AD268" s="755"/>
      <c r="AE268" s="755"/>
      <c r="AF268" s="755"/>
      <c r="AG268" s="755"/>
      <c r="AH268" s="895">
        <f>'O3'!AZ268</f>
        <v>0</v>
      </c>
      <c r="AI268" s="895"/>
      <c r="AJ268" s="895"/>
      <c r="AK268" s="895"/>
      <c r="AL268" s="895"/>
      <c r="AM268" s="895"/>
      <c r="AN268" s="782">
        <f t="shared" si="169"/>
        <v>0</v>
      </c>
      <c r="AO268" s="782"/>
      <c r="AP268" s="782"/>
      <c r="AQ268" s="782"/>
      <c r="AR268" s="782"/>
      <c r="AS268" s="782"/>
      <c r="AT268" s="782">
        <f t="shared" si="170"/>
        <v>0</v>
      </c>
      <c r="AU268" s="782"/>
      <c r="AV268" s="782"/>
      <c r="AW268" s="782"/>
      <c r="AX268" s="782"/>
      <c r="AY268" s="881"/>
      <c r="AZ268" s="13"/>
      <c r="BA268" s="492">
        <f t="shared" si="175"/>
        <v>0</v>
      </c>
      <c r="BB268" s="492">
        <f t="shared" si="176"/>
        <v>2</v>
      </c>
      <c r="BC268" s="492" t="str">
        <f t="shared" si="171"/>
        <v/>
      </c>
      <c r="BD268" s="492" t="str">
        <f t="shared" si="172"/>
        <v xml:space="preserve"> </v>
      </c>
      <c r="BE268" s="484"/>
      <c r="BF268" s="492">
        <f>ROUND(AN268*'O3'!BE268,2)</f>
        <v>0</v>
      </c>
      <c r="BG268" s="492">
        <f>ROUND(AT268*'O3'!BE268,2)</f>
        <v>0</v>
      </c>
      <c r="BH268" s="484">
        <f t="shared" si="173"/>
        <v>0</v>
      </c>
      <c r="BI268" s="484">
        <f>BM268-IF('O3'!BS268&lt;&gt;0,IF('O3'!BS268="C",BA268,0),ROUND(BA268*$BM$11,2))</f>
        <v>0</v>
      </c>
      <c r="BJ268" s="484">
        <f>BN268-IF('O3'!BS268="CF",BA268,0)</f>
        <v>0</v>
      </c>
      <c r="BK268" s="484">
        <f>BO268-IF('O3'!BS268="F",BA268,0)</f>
        <v>0</v>
      </c>
      <c r="BL268" s="484">
        <f t="shared" si="177"/>
        <v>0</v>
      </c>
      <c r="BM268" s="484">
        <f>IF('O3'!BS268&lt;&gt;0,IF('O3'!BS268="C",BG268,0),ROUND(BG268*$BM$11,2))</f>
        <v>0</v>
      </c>
      <c r="BN268" s="484">
        <f>IF('O3'!BS268="CF",BG268,0)</f>
        <v>0</v>
      </c>
      <c r="BO268" s="484">
        <f>IF('O3'!BS268="F",BG268,0)</f>
        <v>0</v>
      </c>
      <c r="BP268" s="572">
        <v>257</v>
      </c>
      <c r="BQ268" s="573"/>
      <c r="BR268" s="560">
        <v>0</v>
      </c>
      <c r="BS268" s="561">
        <f t="shared" si="174"/>
        <v>0</v>
      </c>
      <c r="BT268" s="561">
        <f t="shared" si="222"/>
        <v>0</v>
      </c>
      <c r="BU268" s="561">
        <f t="shared" si="222"/>
        <v>0</v>
      </c>
      <c r="BV268" s="561">
        <f t="shared" si="222"/>
        <v>0</v>
      </c>
      <c r="BW268" s="561">
        <f t="shared" si="222"/>
        <v>0</v>
      </c>
      <c r="BX268" s="561">
        <f t="shared" si="222"/>
        <v>0</v>
      </c>
      <c r="BY268" s="561">
        <f t="shared" si="222"/>
        <v>0</v>
      </c>
      <c r="BZ268" s="561">
        <f t="shared" si="222"/>
        <v>0</v>
      </c>
      <c r="CA268" s="561">
        <f t="shared" si="222"/>
        <v>0</v>
      </c>
      <c r="CB268" s="561">
        <f t="shared" si="222"/>
        <v>0</v>
      </c>
      <c r="CC268" s="561">
        <f t="shared" si="222"/>
        <v>0</v>
      </c>
      <c r="CD268" s="561">
        <f t="shared" si="222"/>
        <v>0</v>
      </c>
      <c r="CE268" s="561">
        <f t="shared" si="222"/>
        <v>0</v>
      </c>
      <c r="CF268" s="561">
        <f t="shared" si="222"/>
        <v>0</v>
      </c>
      <c r="CG268" s="561">
        <f t="shared" si="222"/>
        <v>0</v>
      </c>
      <c r="CH268" s="561">
        <f t="shared" si="222"/>
        <v>0</v>
      </c>
      <c r="CI268" s="561">
        <f t="shared" si="222"/>
        <v>0</v>
      </c>
      <c r="CJ268" s="561">
        <f t="shared" si="222"/>
        <v>0</v>
      </c>
      <c r="CK268" s="561">
        <f t="shared" si="222"/>
        <v>0</v>
      </c>
      <c r="CL268" s="561">
        <f t="shared" si="222"/>
        <v>0</v>
      </c>
      <c r="CM268" s="561">
        <f t="shared" si="222"/>
        <v>0</v>
      </c>
      <c r="CN268" s="561">
        <f t="shared" si="222"/>
        <v>0</v>
      </c>
      <c r="CO268" s="561">
        <f t="shared" si="222"/>
        <v>0</v>
      </c>
      <c r="CP268" s="561">
        <f t="shared" si="222"/>
        <v>0</v>
      </c>
      <c r="CQ268" s="561">
        <f t="shared" si="222"/>
        <v>0</v>
      </c>
      <c r="CR268" s="561">
        <f t="shared" si="222"/>
        <v>0</v>
      </c>
      <c r="CS268" s="561">
        <f t="shared" si="222"/>
        <v>0</v>
      </c>
      <c r="CT268" s="561">
        <f t="shared" si="222"/>
        <v>0</v>
      </c>
      <c r="CU268" s="561">
        <f t="shared" si="222"/>
        <v>0</v>
      </c>
      <c r="CV268" s="561">
        <f t="shared" si="222"/>
        <v>0</v>
      </c>
      <c r="CW268" s="561">
        <f t="shared" si="222"/>
        <v>0</v>
      </c>
      <c r="CX268" s="561">
        <f t="shared" si="222"/>
        <v>0</v>
      </c>
      <c r="CY268" s="561">
        <f t="shared" si="222"/>
        <v>0</v>
      </c>
      <c r="CZ268" s="561">
        <f t="shared" si="222"/>
        <v>0</v>
      </c>
      <c r="DA268" s="561">
        <f t="shared" si="222"/>
        <v>0</v>
      </c>
      <c r="DC268" s="562">
        <f t="shared" si="179"/>
        <v>0</v>
      </c>
      <c r="DD268" s="562">
        <f t="shared" si="206"/>
        <v>0</v>
      </c>
      <c r="DE268" s="562">
        <f t="shared" si="207"/>
        <v>0</v>
      </c>
      <c r="DF268" s="562">
        <f t="shared" si="208"/>
        <v>0</v>
      </c>
      <c r="DG268" s="562">
        <f t="shared" si="209"/>
        <v>0</v>
      </c>
      <c r="DH268" s="562">
        <f t="shared" si="210"/>
        <v>0</v>
      </c>
      <c r="DI268" s="562">
        <f t="shared" si="211"/>
        <v>0</v>
      </c>
      <c r="DJ268" s="562">
        <f t="shared" si="212"/>
        <v>0</v>
      </c>
      <c r="DK268" s="562">
        <f t="shared" si="213"/>
        <v>0</v>
      </c>
      <c r="DL268" s="562">
        <f t="shared" si="214"/>
        <v>0</v>
      </c>
      <c r="DM268" s="562">
        <f t="shared" si="215"/>
        <v>0</v>
      </c>
      <c r="DN268" s="562">
        <f t="shared" si="181"/>
        <v>0</v>
      </c>
      <c r="DO268" s="562">
        <f t="shared" si="182"/>
        <v>0</v>
      </c>
      <c r="DP268" s="562">
        <f t="shared" si="183"/>
        <v>0</v>
      </c>
      <c r="DQ268" s="562">
        <f t="shared" si="184"/>
        <v>0</v>
      </c>
      <c r="DR268" s="562">
        <f t="shared" si="185"/>
        <v>0</v>
      </c>
      <c r="DS268" s="562">
        <f t="shared" si="186"/>
        <v>0</v>
      </c>
      <c r="DT268" s="562">
        <f t="shared" si="187"/>
        <v>0</v>
      </c>
      <c r="DU268" s="562">
        <f t="shared" si="188"/>
        <v>0</v>
      </c>
      <c r="DV268" s="562">
        <f t="shared" si="189"/>
        <v>0</v>
      </c>
      <c r="DW268" s="562">
        <f t="shared" si="190"/>
        <v>0</v>
      </c>
      <c r="DX268" s="562">
        <f t="shared" si="191"/>
        <v>0</v>
      </c>
      <c r="DY268" s="562">
        <f t="shared" si="192"/>
        <v>0</v>
      </c>
      <c r="DZ268" s="562">
        <f t="shared" si="193"/>
        <v>0</v>
      </c>
      <c r="EA268" s="562">
        <f t="shared" si="194"/>
        <v>0</v>
      </c>
      <c r="EB268" s="562">
        <f t="shared" si="195"/>
        <v>0</v>
      </c>
      <c r="EC268" s="562">
        <f t="shared" si="196"/>
        <v>0</v>
      </c>
      <c r="ED268" s="562">
        <f t="shared" si="197"/>
        <v>0</v>
      </c>
      <c r="EE268" s="562">
        <f t="shared" si="198"/>
        <v>0</v>
      </c>
      <c r="EF268" s="562">
        <f t="shared" si="199"/>
        <v>0</v>
      </c>
      <c r="EG268" s="562">
        <f t="shared" si="200"/>
        <v>0</v>
      </c>
      <c r="EH268" s="562">
        <f t="shared" si="201"/>
        <v>0</v>
      </c>
      <c r="EI268" s="562">
        <f t="shared" si="202"/>
        <v>0</v>
      </c>
      <c r="EJ268" s="562">
        <f t="shared" si="203"/>
        <v>0</v>
      </c>
      <c r="EK268" s="562">
        <f t="shared" si="204"/>
        <v>0</v>
      </c>
      <c r="EL268" s="562">
        <f t="shared" si="205"/>
        <v>0</v>
      </c>
    </row>
    <row r="269" spans="2:142" ht="9.9499999999999993" customHeight="1">
      <c r="B269" s="750">
        <f>'O3'!B269</f>
        <v>0</v>
      </c>
      <c r="C269" s="751"/>
      <c r="D269" s="751"/>
      <c r="E269" s="751"/>
      <c r="F269" s="751"/>
      <c r="G269" s="872">
        <f>'O3'!G269</f>
        <v>0</v>
      </c>
      <c r="H269" s="872"/>
      <c r="I269" s="872"/>
      <c r="J269" s="872"/>
      <c r="K269" s="872"/>
      <c r="L269" s="872"/>
      <c r="M269" s="872"/>
      <c r="N269" s="872"/>
      <c r="O269" s="872"/>
      <c r="P269" s="872"/>
      <c r="Q269" s="872"/>
      <c r="R269" s="872"/>
      <c r="S269" s="872"/>
      <c r="T269" s="872"/>
      <c r="U269" s="872"/>
      <c r="V269" s="872"/>
      <c r="W269" s="872"/>
      <c r="X269" s="872"/>
      <c r="Y269" s="872"/>
      <c r="Z269" s="872"/>
      <c r="AA269" s="872"/>
      <c r="AB269" s="872"/>
      <c r="AC269" s="755">
        <f>'O3'!AC269</f>
        <v>0</v>
      </c>
      <c r="AD269" s="755"/>
      <c r="AE269" s="755"/>
      <c r="AF269" s="755"/>
      <c r="AG269" s="755"/>
      <c r="AH269" s="895">
        <f>'O3'!AZ269</f>
        <v>0</v>
      </c>
      <c r="AI269" s="895"/>
      <c r="AJ269" s="895"/>
      <c r="AK269" s="895"/>
      <c r="AL269" s="895"/>
      <c r="AM269" s="895"/>
      <c r="AN269" s="782">
        <f t="shared" si="169"/>
        <v>0</v>
      </c>
      <c r="AO269" s="782"/>
      <c r="AP269" s="782"/>
      <c r="AQ269" s="782"/>
      <c r="AR269" s="782"/>
      <c r="AS269" s="782"/>
      <c r="AT269" s="782">
        <f t="shared" si="170"/>
        <v>0</v>
      </c>
      <c r="AU269" s="782"/>
      <c r="AV269" s="782"/>
      <c r="AW269" s="782"/>
      <c r="AX269" s="782"/>
      <c r="AY269" s="881"/>
      <c r="AZ269" s="13"/>
      <c r="BA269" s="492">
        <f t="shared" si="175"/>
        <v>0</v>
      </c>
      <c r="BB269" s="492">
        <f t="shared" si="176"/>
        <v>2</v>
      </c>
      <c r="BC269" s="492" t="str">
        <f t="shared" si="171"/>
        <v/>
      </c>
      <c r="BD269" s="492" t="str">
        <f t="shared" si="172"/>
        <v xml:space="preserve"> </v>
      </c>
      <c r="BE269" s="484"/>
      <c r="BF269" s="492">
        <f>ROUND(AN269*'O3'!BE269,2)</f>
        <v>0</v>
      </c>
      <c r="BG269" s="492">
        <f>ROUND(AT269*'O3'!BE269,2)</f>
        <v>0</v>
      </c>
      <c r="BH269" s="484">
        <f t="shared" si="173"/>
        <v>0</v>
      </c>
      <c r="BI269" s="484">
        <f>BM269-IF('O3'!BS269&lt;&gt;0,IF('O3'!BS269="C",BA269,0),ROUND(BA269*$BM$11,2))</f>
        <v>0</v>
      </c>
      <c r="BJ269" s="484">
        <f>BN269-IF('O3'!BS269="CF",BA269,0)</f>
        <v>0</v>
      </c>
      <c r="BK269" s="484">
        <f>BO269-IF('O3'!BS269="F",BA269,0)</f>
        <v>0</v>
      </c>
      <c r="BL269" s="484">
        <f t="shared" si="177"/>
        <v>0</v>
      </c>
      <c r="BM269" s="484">
        <f>IF('O3'!BS269&lt;&gt;0,IF('O3'!BS269="C",BG269,0),ROUND(BG269*$BM$11,2))</f>
        <v>0</v>
      </c>
      <c r="BN269" s="484">
        <f>IF('O3'!BS269="CF",BG269,0)</f>
        <v>0</v>
      </c>
      <c r="BO269" s="484">
        <f>IF('O3'!BS269="F",BG269,0)</f>
        <v>0</v>
      </c>
      <c r="BP269" s="571">
        <v>258</v>
      </c>
      <c r="BQ269" s="573"/>
      <c r="BR269" s="560">
        <v>0</v>
      </c>
      <c r="BS269" s="561">
        <f t="shared" si="174"/>
        <v>0</v>
      </c>
      <c r="BT269" s="561">
        <f t="shared" si="222"/>
        <v>0</v>
      </c>
      <c r="BU269" s="561">
        <f t="shared" si="222"/>
        <v>0</v>
      </c>
      <c r="BV269" s="561">
        <f t="shared" si="222"/>
        <v>0</v>
      </c>
      <c r="BW269" s="561">
        <f t="shared" si="222"/>
        <v>0</v>
      </c>
      <c r="BX269" s="561">
        <f t="shared" si="222"/>
        <v>0</v>
      </c>
      <c r="BY269" s="561">
        <f t="shared" si="222"/>
        <v>0</v>
      </c>
      <c r="BZ269" s="561">
        <f t="shared" si="222"/>
        <v>0</v>
      </c>
      <c r="CA269" s="561">
        <f t="shared" si="222"/>
        <v>0</v>
      </c>
      <c r="CB269" s="561">
        <f t="shared" si="222"/>
        <v>0</v>
      </c>
      <c r="CC269" s="561">
        <f t="shared" si="222"/>
        <v>0</v>
      </c>
      <c r="CD269" s="561">
        <f t="shared" si="222"/>
        <v>0</v>
      </c>
      <c r="CE269" s="561">
        <f t="shared" si="222"/>
        <v>0</v>
      </c>
      <c r="CF269" s="561">
        <f t="shared" si="222"/>
        <v>0</v>
      </c>
      <c r="CG269" s="561">
        <f t="shared" si="222"/>
        <v>0</v>
      </c>
      <c r="CH269" s="561">
        <f t="shared" si="222"/>
        <v>0</v>
      </c>
      <c r="CI269" s="561">
        <f t="shared" si="222"/>
        <v>0</v>
      </c>
      <c r="CJ269" s="561">
        <f t="shared" si="222"/>
        <v>0</v>
      </c>
      <c r="CK269" s="561">
        <f t="shared" si="222"/>
        <v>0</v>
      </c>
      <c r="CL269" s="561">
        <f t="shared" si="222"/>
        <v>0</v>
      </c>
      <c r="CM269" s="561">
        <f t="shared" si="222"/>
        <v>0</v>
      </c>
      <c r="CN269" s="561">
        <f t="shared" si="222"/>
        <v>0</v>
      </c>
      <c r="CO269" s="561">
        <f t="shared" si="222"/>
        <v>0</v>
      </c>
      <c r="CP269" s="561">
        <f t="shared" si="222"/>
        <v>0</v>
      </c>
      <c r="CQ269" s="561">
        <f t="shared" si="222"/>
        <v>0</v>
      </c>
      <c r="CR269" s="561">
        <f t="shared" si="222"/>
        <v>0</v>
      </c>
      <c r="CS269" s="561">
        <f t="shared" si="222"/>
        <v>0</v>
      </c>
      <c r="CT269" s="561">
        <f t="shared" si="222"/>
        <v>0</v>
      </c>
      <c r="CU269" s="561">
        <f t="shared" si="222"/>
        <v>0</v>
      </c>
      <c r="CV269" s="561">
        <f t="shared" si="222"/>
        <v>0</v>
      </c>
      <c r="CW269" s="561">
        <f t="shared" si="222"/>
        <v>0</v>
      </c>
      <c r="CX269" s="561">
        <f t="shared" si="222"/>
        <v>0</v>
      </c>
      <c r="CY269" s="561">
        <f t="shared" si="222"/>
        <v>0</v>
      </c>
      <c r="CZ269" s="561">
        <f t="shared" si="222"/>
        <v>0</v>
      </c>
      <c r="DA269" s="561">
        <f t="shared" si="222"/>
        <v>0</v>
      </c>
      <c r="DC269" s="562">
        <f t="shared" si="179"/>
        <v>0</v>
      </c>
      <c r="DD269" s="562">
        <f t="shared" si="206"/>
        <v>0</v>
      </c>
      <c r="DE269" s="562">
        <f t="shared" si="207"/>
        <v>0</v>
      </c>
      <c r="DF269" s="562">
        <f t="shared" si="208"/>
        <v>0</v>
      </c>
      <c r="DG269" s="562">
        <f t="shared" si="209"/>
        <v>0</v>
      </c>
      <c r="DH269" s="562">
        <f t="shared" si="210"/>
        <v>0</v>
      </c>
      <c r="DI269" s="562">
        <f t="shared" si="211"/>
        <v>0</v>
      </c>
      <c r="DJ269" s="562">
        <f t="shared" si="212"/>
        <v>0</v>
      </c>
      <c r="DK269" s="562">
        <f t="shared" si="213"/>
        <v>0</v>
      </c>
      <c r="DL269" s="562">
        <f t="shared" si="214"/>
        <v>0</v>
      </c>
      <c r="DM269" s="562">
        <f t="shared" si="215"/>
        <v>0</v>
      </c>
      <c r="DN269" s="562">
        <f t="shared" si="181"/>
        <v>0</v>
      </c>
      <c r="DO269" s="562">
        <f t="shared" si="182"/>
        <v>0</v>
      </c>
      <c r="DP269" s="562">
        <f t="shared" si="183"/>
        <v>0</v>
      </c>
      <c r="DQ269" s="562">
        <f t="shared" si="184"/>
        <v>0</v>
      </c>
      <c r="DR269" s="562">
        <f t="shared" si="185"/>
        <v>0</v>
      </c>
      <c r="DS269" s="562">
        <f t="shared" si="186"/>
        <v>0</v>
      </c>
      <c r="DT269" s="562">
        <f t="shared" si="187"/>
        <v>0</v>
      </c>
      <c r="DU269" s="562">
        <f t="shared" si="188"/>
        <v>0</v>
      </c>
      <c r="DV269" s="562">
        <f t="shared" si="189"/>
        <v>0</v>
      </c>
      <c r="DW269" s="562">
        <f t="shared" si="190"/>
        <v>0</v>
      </c>
      <c r="DX269" s="562">
        <f t="shared" si="191"/>
        <v>0</v>
      </c>
      <c r="DY269" s="562">
        <f t="shared" si="192"/>
        <v>0</v>
      </c>
      <c r="DZ269" s="562">
        <f t="shared" si="193"/>
        <v>0</v>
      </c>
      <c r="EA269" s="562">
        <f t="shared" si="194"/>
        <v>0</v>
      </c>
      <c r="EB269" s="562">
        <f t="shared" si="195"/>
        <v>0</v>
      </c>
      <c r="EC269" s="562">
        <f t="shared" si="196"/>
        <v>0</v>
      </c>
      <c r="ED269" s="562">
        <f t="shared" si="197"/>
        <v>0</v>
      </c>
      <c r="EE269" s="562">
        <f t="shared" si="198"/>
        <v>0</v>
      </c>
      <c r="EF269" s="562">
        <f t="shared" si="199"/>
        <v>0</v>
      </c>
      <c r="EG269" s="562">
        <f t="shared" si="200"/>
        <v>0</v>
      </c>
      <c r="EH269" s="562">
        <f t="shared" si="201"/>
        <v>0</v>
      </c>
      <c r="EI269" s="562">
        <f t="shared" si="202"/>
        <v>0</v>
      </c>
      <c r="EJ269" s="562">
        <f t="shared" si="203"/>
        <v>0</v>
      </c>
      <c r="EK269" s="562">
        <f t="shared" si="204"/>
        <v>0</v>
      </c>
      <c r="EL269" s="562">
        <f t="shared" si="205"/>
        <v>0</v>
      </c>
    </row>
    <row r="270" spans="2:142" ht="9.9499999999999993" customHeight="1">
      <c r="B270" s="750">
        <f>'O3'!B270</f>
        <v>0</v>
      </c>
      <c r="C270" s="751"/>
      <c r="D270" s="751"/>
      <c r="E270" s="751"/>
      <c r="F270" s="751"/>
      <c r="G270" s="872">
        <f>'O3'!G270</f>
        <v>0</v>
      </c>
      <c r="H270" s="872"/>
      <c r="I270" s="872"/>
      <c r="J270" s="872"/>
      <c r="K270" s="872"/>
      <c r="L270" s="872"/>
      <c r="M270" s="872"/>
      <c r="N270" s="872"/>
      <c r="O270" s="872"/>
      <c r="P270" s="872"/>
      <c r="Q270" s="872"/>
      <c r="R270" s="872"/>
      <c r="S270" s="872"/>
      <c r="T270" s="872"/>
      <c r="U270" s="872"/>
      <c r="V270" s="872"/>
      <c r="W270" s="872"/>
      <c r="X270" s="872"/>
      <c r="Y270" s="872"/>
      <c r="Z270" s="872"/>
      <c r="AA270" s="872"/>
      <c r="AB270" s="872"/>
      <c r="AC270" s="755">
        <f>'O3'!AC270</f>
        <v>0</v>
      </c>
      <c r="AD270" s="755"/>
      <c r="AE270" s="755"/>
      <c r="AF270" s="755"/>
      <c r="AG270" s="755"/>
      <c r="AH270" s="895">
        <f>'O3'!AZ270</f>
        <v>0</v>
      </c>
      <c r="AI270" s="895"/>
      <c r="AJ270" s="895"/>
      <c r="AK270" s="895"/>
      <c r="AL270" s="895"/>
      <c r="AM270" s="895"/>
      <c r="AN270" s="782">
        <f t="shared" si="169"/>
        <v>0</v>
      </c>
      <c r="AO270" s="782"/>
      <c r="AP270" s="782"/>
      <c r="AQ270" s="782"/>
      <c r="AR270" s="782"/>
      <c r="AS270" s="782"/>
      <c r="AT270" s="782">
        <f t="shared" si="170"/>
        <v>0</v>
      </c>
      <c r="AU270" s="782"/>
      <c r="AV270" s="782"/>
      <c r="AW270" s="782"/>
      <c r="AX270" s="782"/>
      <c r="AY270" s="881"/>
      <c r="AZ270" s="13"/>
      <c r="BA270" s="492">
        <f t="shared" si="175"/>
        <v>0</v>
      </c>
      <c r="BB270" s="492">
        <f t="shared" si="176"/>
        <v>2</v>
      </c>
      <c r="BC270" s="492" t="str">
        <f t="shared" si="171"/>
        <v/>
      </c>
      <c r="BD270" s="492" t="str">
        <f t="shared" si="172"/>
        <v xml:space="preserve"> </v>
      </c>
      <c r="BE270" s="484"/>
      <c r="BF270" s="492">
        <f>ROUND(AN270*'O3'!BE270,2)</f>
        <v>0</v>
      </c>
      <c r="BG270" s="492">
        <f>ROUND(AT270*'O3'!BE270,2)</f>
        <v>0</v>
      </c>
      <c r="BH270" s="484">
        <f t="shared" si="173"/>
        <v>0</v>
      </c>
      <c r="BI270" s="484">
        <f>BM270-IF('O3'!BS270&lt;&gt;0,IF('O3'!BS270="C",BA270,0),ROUND(BA270*$BM$11,2))</f>
        <v>0</v>
      </c>
      <c r="BJ270" s="484">
        <f>BN270-IF('O3'!BS270="CF",BA270,0)</f>
        <v>0</v>
      </c>
      <c r="BK270" s="484">
        <f>BO270-IF('O3'!BS270="F",BA270,0)</f>
        <v>0</v>
      </c>
      <c r="BL270" s="484">
        <f t="shared" si="177"/>
        <v>0</v>
      </c>
      <c r="BM270" s="484">
        <f>IF('O3'!BS270&lt;&gt;0,IF('O3'!BS270="C",BG270,0),ROUND(BG270*$BM$11,2))</f>
        <v>0</v>
      </c>
      <c r="BN270" s="484">
        <f>IF('O3'!BS270="CF",BG270,0)</f>
        <v>0</v>
      </c>
      <c r="BO270" s="484">
        <f>IF('O3'!BS270="F",BG270,0)</f>
        <v>0</v>
      </c>
      <c r="BP270" s="572">
        <v>259</v>
      </c>
      <c r="BQ270" s="573"/>
      <c r="BR270" s="560">
        <v>0</v>
      </c>
      <c r="BS270" s="561">
        <f t="shared" si="174"/>
        <v>0</v>
      </c>
      <c r="BT270" s="561">
        <f t="shared" si="222"/>
        <v>0</v>
      </c>
      <c r="BU270" s="561">
        <f t="shared" si="222"/>
        <v>0</v>
      </c>
      <c r="BV270" s="561">
        <f t="shared" si="222"/>
        <v>0</v>
      </c>
      <c r="BW270" s="561">
        <f t="shared" si="222"/>
        <v>0</v>
      </c>
      <c r="BX270" s="561">
        <f t="shared" si="222"/>
        <v>0</v>
      </c>
      <c r="BY270" s="561">
        <f t="shared" si="222"/>
        <v>0</v>
      </c>
      <c r="BZ270" s="561">
        <f t="shared" si="222"/>
        <v>0</v>
      </c>
      <c r="CA270" s="561">
        <f t="shared" si="222"/>
        <v>0</v>
      </c>
      <c r="CB270" s="561">
        <f t="shared" si="222"/>
        <v>0</v>
      </c>
      <c r="CC270" s="561">
        <f t="shared" si="222"/>
        <v>0</v>
      </c>
      <c r="CD270" s="561">
        <f t="shared" si="222"/>
        <v>0</v>
      </c>
      <c r="CE270" s="561">
        <f t="shared" si="222"/>
        <v>0</v>
      </c>
      <c r="CF270" s="561">
        <f t="shared" si="222"/>
        <v>0</v>
      </c>
      <c r="CG270" s="561">
        <f t="shared" si="222"/>
        <v>0</v>
      </c>
      <c r="CH270" s="561">
        <f t="shared" si="222"/>
        <v>0</v>
      </c>
      <c r="CI270" s="561">
        <f t="shared" si="222"/>
        <v>0</v>
      </c>
      <c r="CJ270" s="561">
        <f t="shared" si="222"/>
        <v>0</v>
      </c>
      <c r="CK270" s="561">
        <f t="shared" si="222"/>
        <v>0</v>
      </c>
      <c r="CL270" s="561">
        <f t="shared" si="222"/>
        <v>0</v>
      </c>
      <c r="CM270" s="561">
        <f t="shared" si="222"/>
        <v>0</v>
      </c>
      <c r="CN270" s="561">
        <f t="shared" si="222"/>
        <v>0</v>
      </c>
      <c r="CO270" s="561">
        <f t="shared" si="222"/>
        <v>0</v>
      </c>
      <c r="CP270" s="561">
        <f t="shared" si="222"/>
        <v>0</v>
      </c>
      <c r="CQ270" s="561">
        <f t="shared" si="222"/>
        <v>0</v>
      </c>
      <c r="CR270" s="561">
        <f t="shared" si="222"/>
        <v>0</v>
      </c>
      <c r="CS270" s="561">
        <f t="shared" si="222"/>
        <v>0</v>
      </c>
      <c r="CT270" s="561">
        <f t="shared" si="222"/>
        <v>0</v>
      </c>
      <c r="CU270" s="561">
        <f t="shared" si="222"/>
        <v>0</v>
      </c>
      <c r="CV270" s="561">
        <f t="shared" si="222"/>
        <v>0</v>
      </c>
      <c r="CW270" s="561">
        <f t="shared" si="222"/>
        <v>0</v>
      </c>
      <c r="CX270" s="561">
        <f t="shared" si="222"/>
        <v>0</v>
      </c>
      <c r="CY270" s="561">
        <f t="shared" si="222"/>
        <v>0</v>
      </c>
      <c r="CZ270" s="561">
        <f t="shared" si="222"/>
        <v>0</v>
      </c>
      <c r="DA270" s="561">
        <f t="shared" si="222"/>
        <v>0</v>
      </c>
      <c r="DC270" s="562">
        <f t="shared" si="179"/>
        <v>0</v>
      </c>
      <c r="DD270" s="562">
        <f t="shared" si="206"/>
        <v>0</v>
      </c>
      <c r="DE270" s="562">
        <f t="shared" si="207"/>
        <v>0</v>
      </c>
      <c r="DF270" s="562">
        <f t="shared" si="208"/>
        <v>0</v>
      </c>
      <c r="DG270" s="562">
        <f t="shared" si="209"/>
        <v>0</v>
      </c>
      <c r="DH270" s="562">
        <f t="shared" si="210"/>
        <v>0</v>
      </c>
      <c r="DI270" s="562">
        <f t="shared" si="211"/>
        <v>0</v>
      </c>
      <c r="DJ270" s="562">
        <f t="shared" si="212"/>
        <v>0</v>
      </c>
      <c r="DK270" s="562">
        <f t="shared" si="213"/>
        <v>0</v>
      </c>
      <c r="DL270" s="562">
        <f t="shared" si="214"/>
        <v>0</v>
      </c>
      <c r="DM270" s="562">
        <f t="shared" si="215"/>
        <v>0</v>
      </c>
      <c r="DN270" s="562">
        <f t="shared" si="181"/>
        <v>0</v>
      </c>
      <c r="DO270" s="562">
        <f t="shared" si="182"/>
        <v>0</v>
      </c>
      <c r="DP270" s="562">
        <f t="shared" si="183"/>
        <v>0</v>
      </c>
      <c r="DQ270" s="562">
        <f t="shared" si="184"/>
        <v>0</v>
      </c>
      <c r="DR270" s="562">
        <f t="shared" si="185"/>
        <v>0</v>
      </c>
      <c r="DS270" s="562">
        <f t="shared" si="186"/>
        <v>0</v>
      </c>
      <c r="DT270" s="562">
        <f t="shared" si="187"/>
        <v>0</v>
      </c>
      <c r="DU270" s="562">
        <f t="shared" si="188"/>
        <v>0</v>
      </c>
      <c r="DV270" s="562">
        <f t="shared" si="189"/>
        <v>0</v>
      </c>
      <c r="DW270" s="562">
        <f t="shared" si="190"/>
        <v>0</v>
      </c>
      <c r="DX270" s="562">
        <f t="shared" si="191"/>
        <v>0</v>
      </c>
      <c r="DY270" s="562">
        <f t="shared" si="192"/>
        <v>0</v>
      </c>
      <c r="DZ270" s="562">
        <f t="shared" si="193"/>
        <v>0</v>
      </c>
      <c r="EA270" s="562">
        <f t="shared" si="194"/>
        <v>0</v>
      </c>
      <c r="EB270" s="562">
        <f t="shared" si="195"/>
        <v>0</v>
      </c>
      <c r="EC270" s="562">
        <f t="shared" si="196"/>
        <v>0</v>
      </c>
      <c r="ED270" s="562">
        <f t="shared" si="197"/>
        <v>0</v>
      </c>
      <c r="EE270" s="562">
        <f t="shared" si="198"/>
        <v>0</v>
      </c>
      <c r="EF270" s="562">
        <f t="shared" si="199"/>
        <v>0</v>
      </c>
      <c r="EG270" s="562">
        <f t="shared" si="200"/>
        <v>0</v>
      </c>
      <c r="EH270" s="562">
        <f t="shared" si="201"/>
        <v>0</v>
      </c>
      <c r="EI270" s="562">
        <f t="shared" si="202"/>
        <v>0</v>
      </c>
      <c r="EJ270" s="562">
        <f t="shared" si="203"/>
        <v>0</v>
      </c>
      <c r="EK270" s="562">
        <f t="shared" si="204"/>
        <v>0</v>
      </c>
      <c r="EL270" s="562">
        <f t="shared" si="205"/>
        <v>0</v>
      </c>
    </row>
    <row r="271" spans="2:142" ht="9.9499999999999993" customHeight="1">
      <c r="B271" s="750">
        <f>'O3'!B271</f>
        <v>0</v>
      </c>
      <c r="C271" s="751"/>
      <c r="D271" s="751"/>
      <c r="E271" s="751"/>
      <c r="F271" s="751"/>
      <c r="G271" s="872">
        <f>'O3'!G271</f>
        <v>0</v>
      </c>
      <c r="H271" s="872"/>
      <c r="I271" s="872"/>
      <c r="J271" s="872"/>
      <c r="K271" s="872"/>
      <c r="L271" s="872"/>
      <c r="M271" s="872"/>
      <c r="N271" s="872"/>
      <c r="O271" s="872"/>
      <c r="P271" s="872"/>
      <c r="Q271" s="872"/>
      <c r="R271" s="872"/>
      <c r="S271" s="872"/>
      <c r="T271" s="872"/>
      <c r="U271" s="872"/>
      <c r="V271" s="872"/>
      <c r="W271" s="872"/>
      <c r="X271" s="872"/>
      <c r="Y271" s="872"/>
      <c r="Z271" s="872"/>
      <c r="AA271" s="872"/>
      <c r="AB271" s="872"/>
      <c r="AC271" s="755">
        <f>'O3'!AC271</f>
        <v>0</v>
      </c>
      <c r="AD271" s="755"/>
      <c r="AE271" s="755"/>
      <c r="AF271" s="755"/>
      <c r="AG271" s="755"/>
      <c r="AH271" s="895">
        <f>'O3'!AZ271</f>
        <v>0</v>
      </c>
      <c r="AI271" s="895"/>
      <c r="AJ271" s="895"/>
      <c r="AK271" s="895"/>
      <c r="AL271" s="895"/>
      <c r="AM271" s="895"/>
      <c r="AN271" s="782">
        <f t="shared" ref="AN271:AN314" si="223">AT271-HLOOKUP($AC$5-1,$DB$12:$EL$318,BP271)</f>
        <v>0</v>
      </c>
      <c r="AO271" s="782"/>
      <c r="AP271" s="782"/>
      <c r="AQ271" s="782"/>
      <c r="AR271" s="782"/>
      <c r="AS271" s="782"/>
      <c r="AT271" s="782">
        <f t="shared" ref="AT271:AT314" si="224">HLOOKUP($AC$5,$DC$12:$EL$318,BP271)</f>
        <v>0</v>
      </c>
      <c r="AU271" s="782"/>
      <c r="AV271" s="782"/>
      <c r="AW271" s="782"/>
      <c r="AX271" s="782"/>
      <c r="AY271" s="881"/>
      <c r="AZ271" s="13"/>
      <c r="BA271" s="492">
        <f t="shared" si="175"/>
        <v>0</v>
      </c>
      <c r="BB271" s="492">
        <f t="shared" si="176"/>
        <v>2</v>
      </c>
      <c r="BC271" s="492" t="str">
        <f t="shared" ref="BC271:BC314" si="225">IF(BC272=1,1,IF(B271&lt;&gt;0,1,IF(G271&lt;&gt;0,1,IF(AC271&lt;&gt;0,1,IF(AH271&lt;&gt;0,1,"")))))</f>
        <v/>
      </c>
      <c r="BD271" s="492" t="str">
        <f t="shared" ref="BD271:BD314" si="226">IF(BB271=0," ",IF(BB271&lt;&gt;BB270,BB271," "))</f>
        <v xml:space="preserve"> </v>
      </c>
      <c r="BE271" s="484"/>
      <c r="BF271" s="492">
        <f>ROUND(AN271*'O3'!BE271,2)</f>
        <v>0</v>
      </c>
      <c r="BG271" s="492">
        <f>ROUND(AT271*'O3'!BE271,2)</f>
        <v>0</v>
      </c>
      <c r="BH271" s="484">
        <f t="shared" ref="BH271:BH314" si="227">BG271-BA271-BI271-BJ271-BK271</f>
        <v>0</v>
      </c>
      <c r="BI271" s="484">
        <f>BM271-IF('O3'!BS271&lt;&gt;0,IF('O3'!BS271="C",BA271,0),ROUND(BA271*$BM$11,2))</f>
        <v>0</v>
      </c>
      <c r="BJ271" s="484">
        <f>BN271-IF('O3'!BS271="CF",BA271,0)</f>
        <v>0</v>
      </c>
      <c r="BK271" s="484">
        <f>BO271-IF('O3'!BS271="F",BA271,0)</f>
        <v>0</v>
      </c>
      <c r="BL271" s="484">
        <f t="shared" si="177"/>
        <v>0</v>
      </c>
      <c r="BM271" s="484">
        <f>IF('O3'!BS271&lt;&gt;0,IF('O3'!BS271="C",BG271,0),ROUND(BG271*$BM$11,2))</f>
        <v>0</v>
      </c>
      <c r="BN271" s="484">
        <f>IF('O3'!BS271="CF",BG271,0)</f>
        <v>0</v>
      </c>
      <c r="BO271" s="484">
        <f>IF('O3'!BS271="F",BG271,0)</f>
        <v>0</v>
      </c>
      <c r="BP271" s="571">
        <v>260</v>
      </c>
      <c r="BQ271" s="573"/>
      <c r="BR271" s="560">
        <v>0</v>
      </c>
      <c r="BS271" s="561">
        <f t="shared" ref="BS271:BS314" si="228">BR271</f>
        <v>0</v>
      </c>
      <c r="BT271" s="561">
        <f t="shared" si="222"/>
        <v>0</v>
      </c>
      <c r="BU271" s="561">
        <f t="shared" si="222"/>
        <v>0</v>
      </c>
      <c r="BV271" s="561">
        <f t="shared" si="222"/>
        <v>0</v>
      </c>
      <c r="BW271" s="561">
        <f t="shared" si="222"/>
        <v>0</v>
      </c>
      <c r="BX271" s="561">
        <f t="shared" si="222"/>
        <v>0</v>
      </c>
      <c r="BY271" s="561">
        <f t="shared" si="222"/>
        <v>0</v>
      </c>
      <c r="BZ271" s="561">
        <f t="shared" si="222"/>
        <v>0</v>
      </c>
      <c r="CA271" s="561">
        <f t="shared" si="222"/>
        <v>0</v>
      </c>
      <c r="CB271" s="561">
        <f t="shared" si="222"/>
        <v>0</v>
      </c>
      <c r="CC271" s="561">
        <f t="shared" si="222"/>
        <v>0</v>
      </c>
      <c r="CD271" s="561">
        <f t="shared" si="222"/>
        <v>0</v>
      </c>
      <c r="CE271" s="561">
        <f t="shared" si="222"/>
        <v>0</v>
      </c>
      <c r="CF271" s="561">
        <f t="shared" si="222"/>
        <v>0</v>
      </c>
      <c r="CG271" s="561">
        <f t="shared" si="222"/>
        <v>0</v>
      </c>
      <c r="CH271" s="561">
        <f t="shared" si="222"/>
        <v>0</v>
      </c>
      <c r="CI271" s="561">
        <f t="shared" si="222"/>
        <v>0</v>
      </c>
      <c r="CJ271" s="561">
        <f t="shared" si="222"/>
        <v>0</v>
      </c>
      <c r="CK271" s="561">
        <f t="shared" si="222"/>
        <v>0</v>
      </c>
      <c r="CL271" s="561">
        <f t="shared" si="222"/>
        <v>0</v>
      </c>
      <c r="CM271" s="561">
        <f t="shared" si="222"/>
        <v>0</v>
      </c>
      <c r="CN271" s="561">
        <f t="shared" si="222"/>
        <v>0</v>
      </c>
      <c r="CO271" s="561">
        <f t="shared" si="222"/>
        <v>0</v>
      </c>
      <c r="CP271" s="561">
        <f t="shared" si="222"/>
        <v>0</v>
      </c>
      <c r="CQ271" s="561">
        <f t="shared" si="222"/>
        <v>0</v>
      </c>
      <c r="CR271" s="561">
        <f t="shared" si="222"/>
        <v>0</v>
      </c>
      <c r="CS271" s="561">
        <f t="shared" si="222"/>
        <v>0</v>
      </c>
      <c r="CT271" s="561">
        <f t="shared" si="222"/>
        <v>0</v>
      </c>
      <c r="CU271" s="561">
        <f t="shared" si="222"/>
        <v>0</v>
      </c>
      <c r="CV271" s="561">
        <f t="shared" si="222"/>
        <v>0</v>
      </c>
      <c r="CW271" s="561">
        <f t="shared" si="222"/>
        <v>0</v>
      </c>
      <c r="CX271" s="561">
        <f t="shared" si="222"/>
        <v>0</v>
      </c>
      <c r="CY271" s="561">
        <f t="shared" si="222"/>
        <v>0</v>
      </c>
      <c r="CZ271" s="561">
        <f t="shared" si="222"/>
        <v>0</v>
      </c>
      <c r="DA271" s="561">
        <f t="shared" si="222"/>
        <v>0</v>
      </c>
      <c r="DC271" s="562">
        <f t="shared" si="179"/>
        <v>0</v>
      </c>
      <c r="DD271" s="562">
        <f t="shared" si="206"/>
        <v>0</v>
      </c>
      <c r="DE271" s="562">
        <f t="shared" si="207"/>
        <v>0</v>
      </c>
      <c r="DF271" s="562">
        <f t="shared" si="208"/>
        <v>0</v>
      </c>
      <c r="DG271" s="562">
        <f t="shared" si="209"/>
        <v>0</v>
      </c>
      <c r="DH271" s="562">
        <f t="shared" si="210"/>
        <v>0</v>
      </c>
      <c r="DI271" s="562">
        <f t="shared" si="211"/>
        <v>0</v>
      </c>
      <c r="DJ271" s="562">
        <f t="shared" si="212"/>
        <v>0</v>
      </c>
      <c r="DK271" s="562">
        <f t="shared" si="213"/>
        <v>0</v>
      </c>
      <c r="DL271" s="562">
        <f t="shared" si="214"/>
        <v>0</v>
      </c>
      <c r="DM271" s="562">
        <f t="shared" si="215"/>
        <v>0</v>
      </c>
      <c r="DN271" s="562">
        <f t="shared" si="181"/>
        <v>0</v>
      </c>
      <c r="DO271" s="562">
        <f t="shared" si="182"/>
        <v>0</v>
      </c>
      <c r="DP271" s="562">
        <f t="shared" si="183"/>
        <v>0</v>
      </c>
      <c r="DQ271" s="562">
        <f t="shared" si="184"/>
        <v>0</v>
      </c>
      <c r="DR271" s="562">
        <f t="shared" si="185"/>
        <v>0</v>
      </c>
      <c r="DS271" s="562">
        <f t="shared" si="186"/>
        <v>0</v>
      </c>
      <c r="DT271" s="562">
        <f t="shared" si="187"/>
        <v>0</v>
      </c>
      <c r="DU271" s="562">
        <f t="shared" si="188"/>
        <v>0</v>
      </c>
      <c r="DV271" s="562">
        <f t="shared" si="189"/>
        <v>0</v>
      </c>
      <c r="DW271" s="562">
        <f t="shared" si="190"/>
        <v>0</v>
      </c>
      <c r="DX271" s="562">
        <f t="shared" si="191"/>
        <v>0</v>
      </c>
      <c r="DY271" s="562">
        <f t="shared" si="192"/>
        <v>0</v>
      </c>
      <c r="DZ271" s="562">
        <f t="shared" si="193"/>
        <v>0</v>
      </c>
      <c r="EA271" s="562">
        <f t="shared" si="194"/>
        <v>0</v>
      </c>
      <c r="EB271" s="562">
        <f t="shared" si="195"/>
        <v>0</v>
      </c>
      <c r="EC271" s="562">
        <f t="shared" si="196"/>
        <v>0</v>
      </c>
      <c r="ED271" s="562">
        <f t="shared" si="197"/>
        <v>0</v>
      </c>
      <c r="EE271" s="562">
        <f t="shared" si="198"/>
        <v>0</v>
      </c>
      <c r="EF271" s="562">
        <f t="shared" si="199"/>
        <v>0</v>
      </c>
      <c r="EG271" s="562">
        <f t="shared" si="200"/>
        <v>0</v>
      </c>
      <c r="EH271" s="562">
        <f t="shared" si="201"/>
        <v>0</v>
      </c>
      <c r="EI271" s="562">
        <f t="shared" si="202"/>
        <v>0</v>
      </c>
      <c r="EJ271" s="562">
        <f t="shared" si="203"/>
        <v>0</v>
      </c>
      <c r="EK271" s="562">
        <f t="shared" si="204"/>
        <v>0</v>
      </c>
      <c r="EL271" s="562">
        <f t="shared" si="205"/>
        <v>0</v>
      </c>
    </row>
    <row r="272" spans="2:142" ht="9.9499999999999993" customHeight="1">
      <c r="B272" s="750">
        <f>'O3'!B272</f>
        <v>0</v>
      </c>
      <c r="C272" s="751"/>
      <c r="D272" s="751"/>
      <c r="E272" s="751"/>
      <c r="F272" s="751"/>
      <c r="G272" s="872">
        <f>'O3'!G272</f>
        <v>0</v>
      </c>
      <c r="H272" s="872"/>
      <c r="I272" s="872"/>
      <c r="J272" s="872"/>
      <c r="K272" s="872"/>
      <c r="L272" s="872"/>
      <c r="M272" s="872"/>
      <c r="N272" s="872"/>
      <c r="O272" s="872"/>
      <c r="P272" s="872"/>
      <c r="Q272" s="872"/>
      <c r="R272" s="872"/>
      <c r="S272" s="872"/>
      <c r="T272" s="872"/>
      <c r="U272" s="872"/>
      <c r="V272" s="872"/>
      <c r="W272" s="872"/>
      <c r="X272" s="872"/>
      <c r="Y272" s="872"/>
      <c r="Z272" s="872"/>
      <c r="AA272" s="872"/>
      <c r="AB272" s="872"/>
      <c r="AC272" s="755">
        <f>'O3'!AC272</f>
        <v>0</v>
      </c>
      <c r="AD272" s="755"/>
      <c r="AE272" s="755"/>
      <c r="AF272" s="755"/>
      <c r="AG272" s="755"/>
      <c r="AH272" s="895">
        <f>'O3'!AZ272</f>
        <v>0</v>
      </c>
      <c r="AI272" s="895"/>
      <c r="AJ272" s="895"/>
      <c r="AK272" s="895"/>
      <c r="AL272" s="895"/>
      <c r="AM272" s="895"/>
      <c r="AN272" s="782">
        <f t="shared" si="223"/>
        <v>0</v>
      </c>
      <c r="AO272" s="782"/>
      <c r="AP272" s="782"/>
      <c r="AQ272" s="782"/>
      <c r="AR272" s="782"/>
      <c r="AS272" s="782"/>
      <c r="AT272" s="782">
        <f t="shared" si="224"/>
        <v>0</v>
      </c>
      <c r="AU272" s="782"/>
      <c r="AV272" s="782"/>
      <c r="AW272" s="782"/>
      <c r="AX272" s="782"/>
      <c r="AY272" s="881"/>
      <c r="AZ272" s="13"/>
      <c r="BA272" s="492">
        <f t="shared" ref="BA272:BA314" si="229">BG272-BF272</f>
        <v>0</v>
      </c>
      <c r="BB272" s="492">
        <f t="shared" ref="BB272:BB314" si="230">IF(B272=0,BB271,IF(ISNONTEXT(B272)=TRUE,INT(B272),INT(LEFT(B272,FIND(".",B272)-1))))</f>
        <v>2</v>
      </c>
      <c r="BC272" s="492" t="str">
        <f t="shared" si="225"/>
        <v/>
      </c>
      <c r="BD272" s="492" t="str">
        <f t="shared" si="226"/>
        <v xml:space="preserve"> </v>
      </c>
      <c r="BE272" s="484"/>
      <c r="BF272" s="492">
        <f>ROUND(AN272*'O3'!BE272,2)</f>
        <v>0</v>
      </c>
      <c r="BG272" s="492">
        <f>ROUND(AT272*'O3'!BE272,2)</f>
        <v>0</v>
      </c>
      <c r="BH272" s="484">
        <f t="shared" si="227"/>
        <v>0</v>
      </c>
      <c r="BI272" s="484">
        <f>BM272-IF('O3'!BS272&lt;&gt;0,IF('O3'!BS272="C",BA272,0),ROUND(BA272*$BM$11,2))</f>
        <v>0</v>
      </c>
      <c r="BJ272" s="484">
        <f>BN272-IF('O3'!BS272="CF",BA272,0)</f>
        <v>0</v>
      </c>
      <c r="BK272" s="484">
        <f>BO272-IF('O3'!BS272="F",BA272,0)</f>
        <v>0</v>
      </c>
      <c r="BL272" s="484">
        <f t="shared" ref="BL272:BL314" si="231">BG272-BM272-BN272-BO272</f>
        <v>0</v>
      </c>
      <c r="BM272" s="484">
        <f>IF('O3'!BS272&lt;&gt;0,IF('O3'!BS272="C",BG272,0),ROUND(BG272*$BM$11,2))</f>
        <v>0</v>
      </c>
      <c r="BN272" s="484">
        <f>IF('O3'!BS272="CF",BG272,0)</f>
        <v>0</v>
      </c>
      <c r="BO272" s="484">
        <f>IF('O3'!BS272="F",BG272,0)</f>
        <v>0</v>
      </c>
      <c r="BP272" s="572">
        <v>261</v>
      </c>
      <c r="BQ272" s="573"/>
      <c r="BR272" s="560">
        <v>0</v>
      </c>
      <c r="BS272" s="561">
        <f t="shared" si="228"/>
        <v>0</v>
      </c>
      <c r="BT272" s="561">
        <f t="shared" ref="BT272:CH272" si="232">BS272</f>
        <v>0</v>
      </c>
      <c r="BU272" s="561">
        <f t="shared" si="232"/>
        <v>0</v>
      </c>
      <c r="BV272" s="561">
        <f t="shared" si="232"/>
        <v>0</v>
      </c>
      <c r="BW272" s="561">
        <f t="shared" si="232"/>
        <v>0</v>
      </c>
      <c r="BX272" s="561">
        <f t="shared" si="232"/>
        <v>0</v>
      </c>
      <c r="BY272" s="561">
        <f t="shared" si="232"/>
        <v>0</v>
      </c>
      <c r="BZ272" s="561">
        <f t="shared" si="232"/>
        <v>0</v>
      </c>
      <c r="CA272" s="561">
        <f t="shared" si="232"/>
        <v>0</v>
      </c>
      <c r="CB272" s="561">
        <f t="shared" si="232"/>
        <v>0</v>
      </c>
      <c r="CC272" s="561">
        <f t="shared" si="232"/>
        <v>0</v>
      </c>
      <c r="CD272" s="561">
        <f t="shared" si="232"/>
        <v>0</v>
      </c>
      <c r="CE272" s="561">
        <f t="shared" si="232"/>
        <v>0</v>
      </c>
      <c r="CF272" s="561">
        <f t="shared" si="232"/>
        <v>0</v>
      </c>
      <c r="CG272" s="561">
        <f t="shared" si="232"/>
        <v>0</v>
      </c>
      <c r="CH272" s="561">
        <f t="shared" si="232"/>
        <v>0</v>
      </c>
      <c r="CI272" s="561">
        <f t="shared" si="222"/>
        <v>0</v>
      </c>
      <c r="CJ272" s="561">
        <f t="shared" si="222"/>
        <v>0</v>
      </c>
      <c r="CK272" s="561">
        <f t="shared" si="222"/>
        <v>0</v>
      </c>
      <c r="CL272" s="561">
        <f t="shared" si="222"/>
        <v>0</v>
      </c>
      <c r="CM272" s="561">
        <f t="shared" si="222"/>
        <v>0</v>
      </c>
      <c r="CN272" s="561">
        <f t="shared" si="222"/>
        <v>0</v>
      </c>
      <c r="CO272" s="561">
        <f t="shared" si="222"/>
        <v>0</v>
      </c>
      <c r="CP272" s="561">
        <f t="shared" si="222"/>
        <v>0</v>
      </c>
      <c r="CQ272" s="561">
        <f t="shared" si="222"/>
        <v>0</v>
      </c>
      <c r="CR272" s="561">
        <f t="shared" si="222"/>
        <v>0</v>
      </c>
      <c r="CS272" s="561">
        <f t="shared" si="222"/>
        <v>0</v>
      </c>
      <c r="CT272" s="561">
        <f t="shared" si="222"/>
        <v>0</v>
      </c>
      <c r="CU272" s="561">
        <f t="shared" si="222"/>
        <v>0</v>
      </c>
      <c r="CV272" s="561">
        <f t="shared" si="222"/>
        <v>0</v>
      </c>
      <c r="CW272" s="561">
        <f t="shared" si="222"/>
        <v>0</v>
      </c>
      <c r="CX272" s="561">
        <f t="shared" si="222"/>
        <v>0</v>
      </c>
      <c r="CY272" s="561">
        <f t="shared" si="222"/>
        <v>0</v>
      </c>
      <c r="CZ272" s="561">
        <f t="shared" si="222"/>
        <v>0</v>
      </c>
      <c r="DA272" s="561">
        <f t="shared" si="222"/>
        <v>0</v>
      </c>
      <c r="DC272" s="562">
        <f t="shared" ref="DC272:DC314" si="233">BR272</f>
        <v>0</v>
      </c>
      <c r="DD272" s="562">
        <f t="shared" si="206"/>
        <v>0</v>
      </c>
      <c r="DE272" s="562">
        <f t="shared" si="207"/>
        <v>0</v>
      </c>
      <c r="DF272" s="562">
        <f t="shared" si="208"/>
        <v>0</v>
      </c>
      <c r="DG272" s="562">
        <f t="shared" si="209"/>
        <v>0</v>
      </c>
      <c r="DH272" s="562">
        <f t="shared" si="210"/>
        <v>0</v>
      </c>
      <c r="DI272" s="562">
        <f t="shared" si="211"/>
        <v>0</v>
      </c>
      <c r="DJ272" s="562">
        <f t="shared" si="212"/>
        <v>0</v>
      </c>
      <c r="DK272" s="562">
        <f t="shared" si="213"/>
        <v>0</v>
      </c>
      <c r="DL272" s="562">
        <f t="shared" si="214"/>
        <v>0</v>
      </c>
      <c r="DM272" s="562">
        <f t="shared" si="215"/>
        <v>0</v>
      </c>
      <c r="DN272" s="562">
        <f t="shared" si="181"/>
        <v>0</v>
      </c>
      <c r="DO272" s="562">
        <f t="shared" si="182"/>
        <v>0</v>
      </c>
      <c r="DP272" s="562">
        <f t="shared" si="183"/>
        <v>0</v>
      </c>
      <c r="DQ272" s="562">
        <f t="shared" si="184"/>
        <v>0</v>
      </c>
      <c r="DR272" s="562">
        <f t="shared" si="185"/>
        <v>0</v>
      </c>
      <c r="DS272" s="562">
        <f t="shared" si="186"/>
        <v>0</v>
      </c>
      <c r="DT272" s="562">
        <f t="shared" si="187"/>
        <v>0</v>
      </c>
      <c r="DU272" s="562">
        <f t="shared" si="188"/>
        <v>0</v>
      </c>
      <c r="DV272" s="562">
        <f t="shared" si="189"/>
        <v>0</v>
      </c>
      <c r="DW272" s="562">
        <f t="shared" si="190"/>
        <v>0</v>
      </c>
      <c r="DX272" s="562">
        <f t="shared" si="191"/>
        <v>0</v>
      </c>
      <c r="DY272" s="562">
        <f t="shared" si="192"/>
        <v>0</v>
      </c>
      <c r="DZ272" s="562">
        <f t="shared" si="193"/>
        <v>0</v>
      </c>
      <c r="EA272" s="562">
        <f t="shared" si="194"/>
        <v>0</v>
      </c>
      <c r="EB272" s="562">
        <f t="shared" si="195"/>
        <v>0</v>
      </c>
      <c r="EC272" s="562">
        <f t="shared" si="196"/>
        <v>0</v>
      </c>
      <c r="ED272" s="562">
        <f t="shared" si="197"/>
        <v>0</v>
      </c>
      <c r="EE272" s="562">
        <f t="shared" si="198"/>
        <v>0</v>
      </c>
      <c r="EF272" s="562">
        <f t="shared" si="199"/>
        <v>0</v>
      </c>
      <c r="EG272" s="562">
        <f t="shared" si="200"/>
        <v>0</v>
      </c>
      <c r="EH272" s="562">
        <f t="shared" si="201"/>
        <v>0</v>
      </c>
      <c r="EI272" s="562">
        <f t="shared" si="202"/>
        <v>0</v>
      </c>
      <c r="EJ272" s="562">
        <f t="shared" si="203"/>
        <v>0</v>
      </c>
      <c r="EK272" s="562">
        <f t="shared" si="204"/>
        <v>0</v>
      </c>
      <c r="EL272" s="562">
        <f t="shared" si="205"/>
        <v>0</v>
      </c>
    </row>
    <row r="273" spans="2:142" ht="9.9499999999999993" customHeight="1">
      <c r="B273" s="750">
        <f>'O3'!B273</f>
        <v>0</v>
      </c>
      <c r="C273" s="751"/>
      <c r="D273" s="751"/>
      <c r="E273" s="751"/>
      <c r="F273" s="751"/>
      <c r="G273" s="872">
        <f>'O3'!G273</f>
        <v>0</v>
      </c>
      <c r="H273" s="872"/>
      <c r="I273" s="872"/>
      <c r="J273" s="872"/>
      <c r="K273" s="872"/>
      <c r="L273" s="872"/>
      <c r="M273" s="872"/>
      <c r="N273" s="872"/>
      <c r="O273" s="872"/>
      <c r="P273" s="872"/>
      <c r="Q273" s="872"/>
      <c r="R273" s="872"/>
      <c r="S273" s="872"/>
      <c r="T273" s="872"/>
      <c r="U273" s="872"/>
      <c r="V273" s="872"/>
      <c r="W273" s="872"/>
      <c r="X273" s="872"/>
      <c r="Y273" s="872"/>
      <c r="Z273" s="872"/>
      <c r="AA273" s="872"/>
      <c r="AB273" s="872"/>
      <c r="AC273" s="755">
        <f>'O3'!AC273</f>
        <v>0</v>
      </c>
      <c r="AD273" s="755"/>
      <c r="AE273" s="755"/>
      <c r="AF273" s="755"/>
      <c r="AG273" s="755"/>
      <c r="AH273" s="895">
        <f>'O3'!AZ273</f>
        <v>0</v>
      </c>
      <c r="AI273" s="895"/>
      <c r="AJ273" s="895"/>
      <c r="AK273" s="895"/>
      <c r="AL273" s="895"/>
      <c r="AM273" s="895"/>
      <c r="AN273" s="782">
        <f t="shared" si="223"/>
        <v>0</v>
      </c>
      <c r="AO273" s="782"/>
      <c r="AP273" s="782"/>
      <c r="AQ273" s="782"/>
      <c r="AR273" s="782"/>
      <c r="AS273" s="782"/>
      <c r="AT273" s="782">
        <f t="shared" si="224"/>
        <v>0</v>
      </c>
      <c r="AU273" s="782"/>
      <c r="AV273" s="782"/>
      <c r="AW273" s="782"/>
      <c r="AX273" s="782"/>
      <c r="AY273" s="881"/>
      <c r="AZ273" s="13"/>
      <c r="BA273" s="492">
        <f t="shared" si="229"/>
        <v>0</v>
      </c>
      <c r="BB273" s="492">
        <f t="shared" si="230"/>
        <v>2</v>
      </c>
      <c r="BC273" s="492" t="str">
        <f t="shared" si="225"/>
        <v/>
      </c>
      <c r="BD273" s="492" t="str">
        <f t="shared" si="226"/>
        <v xml:space="preserve"> </v>
      </c>
      <c r="BE273" s="484"/>
      <c r="BF273" s="492">
        <f>ROUND(AN273*'O3'!BE273,2)</f>
        <v>0</v>
      </c>
      <c r="BG273" s="492">
        <f>ROUND(AT273*'O3'!BE273,2)</f>
        <v>0</v>
      </c>
      <c r="BH273" s="484">
        <f t="shared" si="227"/>
        <v>0</v>
      </c>
      <c r="BI273" s="484">
        <f>BM273-IF('O3'!BS273&lt;&gt;0,IF('O3'!BS273="C",BA273,0),ROUND(BA273*$BM$11,2))</f>
        <v>0</v>
      </c>
      <c r="BJ273" s="484">
        <f>BN273-IF('O3'!BS273="CF",BA273,0)</f>
        <v>0</v>
      </c>
      <c r="BK273" s="484">
        <f>BO273-IF('O3'!BS273="F",BA273,0)</f>
        <v>0</v>
      </c>
      <c r="BL273" s="484">
        <f t="shared" si="231"/>
        <v>0</v>
      </c>
      <c r="BM273" s="484">
        <f>IF('O3'!BS273&lt;&gt;0,IF('O3'!BS273="C",BG273,0),ROUND(BG273*$BM$11,2))</f>
        <v>0</v>
      </c>
      <c r="BN273" s="484">
        <f>IF('O3'!BS273="CF",BG273,0)</f>
        <v>0</v>
      </c>
      <c r="BO273" s="484">
        <f>IF('O3'!BS273="F",BG273,0)</f>
        <v>0</v>
      </c>
      <c r="BP273" s="571">
        <v>262</v>
      </c>
      <c r="BQ273" s="573"/>
      <c r="BR273" s="560">
        <v>0</v>
      </c>
      <c r="BS273" s="561">
        <f t="shared" si="228"/>
        <v>0</v>
      </c>
      <c r="BT273" s="561">
        <f t="shared" si="222"/>
        <v>0</v>
      </c>
      <c r="BU273" s="561">
        <f t="shared" si="222"/>
        <v>0</v>
      </c>
      <c r="BV273" s="561">
        <f t="shared" si="222"/>
        <v>0</v>
      </c>
      <c r="BW273" s="561">
        <f t="shared" si="222"/>
        <v>0</v>
      </c>
      <c r="BX273" s="561">
        <f t="shared" si="222"/>
        <v>0</v>
      </c>
      <c r="BY273" s="561">
        <f t="shared" si="222"/>
        <v>0</v>
      </c>
      <c r="BZ273" s="561">
        <f t="shared" si="222"/>
        <v>0</v>
      </c>
      <c r="CA273" s="561">
        <f t="shared" si="222"/>
        <v>0</v>
      </c>
      <c r="CB273" s="561">
        <f t="shared" si="222"/>
        <v>0</v>
      </c>
      <c r="CC273" s="561">
        <f t="shared" si="222"/>
        <v>0</v>
      </c>
      <c r="CD273" s="561">
        <f t="shared" si="222"/>
        <v>0</v>
      </c>
      <c r="CE273" s="561">
        <f t="shared" si="222"/>
        <v>0</v>
      </c>
      <c r="CF273" s="561">
        <f t="shared" si="222"/>
        <v>0</v>
      </c>
      <c r="CG273" s="561">
        <f t="shared" ref="BT273:DA280" si="234">CF273</f>
        <v>0</v>
      </c>
      <c r="CH273" s="561">
        <f t="shared" si="234"/>
        <v>0</v>
      </c>
      <c r="CI273" s="561">
        <f t="shared" si="234"/>
        <v>0</v>
      </c>
      <c r="CJ273" s="561">
        <f t="shared" si="234"/>
        <v>0</v>
      </c>
      <c r="CK273" s="561">
        <f t="shared" si="234"/>
        <v>0</v>
      </c>
      <c r="CL273" s="561">
        <f t="shared" si="234"/>
        <v>0</v>
      </c>
      <c r="CM273" s="561">
        <f t="shared" si="234"/>
        <v>0</v>
      </c>
      <c r="CN273" s="561">
        <f t="shared" si="234"/>
        <v>0</v>
      </c>
      <c r="CO273" s="561">
        <f t="shared" si="234"/>
        <v>0</v>
      </c>
      <c r="CP273" s="561">
        <f t="shared" si="234"/>
        <v>0</v>
      </c>
      <c r="CQ273" s="561">
        <f t="shared" si="234"/>
        <v>0</v>
      </c>
      <c r="CR273" s="561">
        <f t="shared" si="234"/>
        <v>0</v>
      </c>
      <c r="CS273" s="561">
        <f t="shared" si="234"/>
        <v>0</v>
      </c>
      <c r="CT273" s="561">
        <f t="shared" si="234"/>
        <v>0</v>
      </c>
      <c r="CU273" s="561">
        <f t="shared" si="234"/>
        <v>0</v>
      </c>
      <c r="CV273" s="561">
        <f t="shared" si="234"/>
        <v>0</v>
      </c>
      <c r="CW273" s="561">
        <f t="shared" si="234"/>
        <v>0</v>
      </c>
      <c r="CX273" s="561">
        <f t="shared" si="234"/>
        <v>0</v>
      </c>
      <c r="CY273" s="561">
        <f t="shared" si="234"/>
        <v>0</v>
      </c>
      <c r="CZ273" s="561">
        <f t="shared" si="234"/>
        <v>0</v>
      </c>
      <c r="DA273" s="561">
        <f t="shared" si="234"/>
        <v>0</v>
      </c>
      <c r="DC273" s="562">
        <f t="shared" si="233"/>
        <v>0</v>
      </c>
      <c r="DD273" s="562">
        <f t="shared" si="206"/>
        <v>0</v>
      </c>
      <c r="DE273" s="562">
        <f t="shared" si="207"/>
        <v>0</v>
      </c>
      <c r="DF273" s="562">
        <f t="shared" si="208"/>
        <v>0</v>
      </c>
      <c r="DG273" s="562">
        <f t="shared" si="209"/>
        <v>0</v>
      </c>
      <c r="DH273" s="562">
        <f t="shared" si="210"/>
        <v>0</v>
      </c>
      <c r="DI273" s="562">
        <f t="shared" si="211"/>
        <v>0</v>
      </c>
      <c r="DJ273" s="562">
        <f t="shared" si="212"/>
        <v>0</v>
      </c>
      <c r="DK273" s="562">
        <f t="shared" si="213"/>
        <v>0</v>
      </c>
      <c r="DL273" s="562">
        <f t="shared" si="214"/>
        <v>0</v>
      </c>
      <c r="DM273" s="562">
        <f t="shared" si="215"/>
        <v>0</v>
      </c>
      <c r="DN273" s="562">
        <f t="shared" si="181"/>
        <v>0</v>
      </c>
      <c r="DO273" s="562">
        <f t="shared" si="182"/>
        <v>0</v>
      </c>
      <c r="DP273" s="562">
        <f t="shared" si="183"/>
        <v>0</v>
      </c>
      <c r="DQ273" s="562">
        <f t="shared" si="184"/>
        <v>0</v>
      </c>
      <c r="DR273" s="562">
        <f t="shared" si="185"/>
        <v>0</v>
      </c>
      <c r="DS273" s="562">
        <f t="shared" si="186"/>
        <v>0</v>
      </c>
      <c r="DT273" s="562">
        <f t="shared" si="187"/>
        <v>0</v>
      </c>
      <c r="DU273" s="562">
        <f t="shared" si="188"/>
        <v>0</v>
      </c>
      <c r="DV273" s="562">
        <f t="shared" si="189"/>
        <v>0</v>
      </c>
      <c r="DW273" s="562">
        <f t="shared" si="190"/>
        <v>0</v>
      </c>
      <c r="DX273" s="562">
        <f t="shared" si="191"/>
        <v>0</v>
      </c>
      <c r="DY273" s="562">
        <f t="shared" si="192"/>
        <v>0</v>
      </c>
      <c r="DZ273" s="562">
        <f t="shared" si="193"/>
        <v>0</v>
      </c>
      <c r="EA273" s="562">
        <f t="shared" si="194"/>
        <v>0</v>
      </c>
      <c r="EB273" s="562">
        <f t="shared" si="195"/>
        <v>0</v>
      </c>
      <c r="EC273" s="562">
        <f t="shared" si="196"/>
        <v>0</v>
      </c>
      <c r="ED273" s="562">
        <f t="shared" si="197"/>
        <v>0</v>
      </c>
      <c r="EE273" s="562">
        <f t="shared" si="198"/>
        <v>0</v>
      </c>
      <c r="EF273" s="562">
        <f t="shared" si="199"/>
        <v>0</v>
      </c>
      <c r="EG273" s="562">
        <f t="shared" si="200"/>
        <v>0</v>
      </c>
      <c r="EH273" s="562">
        <f t="shared" si="201"/>
        <v>0</v>
      </c>
      <c r="EI273" s="562">
        <f t="shared" si="202"/>
        <v>0</v>
      </c>
      <c r="EJ273" s="562">
        <f t="shared" si="203"/>
        <v>0</v>
      </c>
      <c r="EK273" s="562">
        <f t="shared" si="204"/>
        <v>0</v>
      </c>
      <c r="EL273" s="562">
        <f t="shared" si="205"/>
        <v>0</v>
      </c>
    </row>
    <row r="274" spans="2:142" ht="9.9499999999999993" customHeight="1">
      <c r="B274" s="750">
        <f>'O3'!B274</f>
        <v>0</v>
      </c>
      <c r="C274" s="751"/>
      <c r="D274" s="751"/>
      <c r="E274" s="751"/>
      <c r="F274" s="751"/>
      <c r="G274" s="872">
        <f>'O3'!G274</f>
        <v>0</v>
      </c>
      <c r="H274" s="872"/>
      <c r="I274" s="872"/>
      <c r="J274" s="872"/>
      <c r="K274" s="872"/>
      <c r="L274" s="872"/>
      <c r="M274" s="872"/>
      <c r="N274" s="872"/>
      <c r="O274" s="872"/>
      <c r="P274" s="872"/>
      <c r="Q274" s="872"/>
      <c r="R274" s="872"/>
      <c r="S274" s="872"/>
      <c r="T274" s="872"/>
      <c r="U274" s="872"/>
      <c r="V274" s="872"/>
      <c r="W274" s="872"/>
      <c r="X274" s="872"/>
      <c r="Y274" s="872"/>
      <c r="Z274" s="872"/>
      <c r="AA274" s="872"/>
      <c r="AB274" s="872"/>
      <c r="AC274" s="755">
        <f>'O3'!AC274</f>
        <v>0</v>
      </c>
      <c r="AD274" s="755"/>
      <c r="AE274" s="755"/>
      <c r="AF274" s="755"/>
      <c r="AG274" s="755"/>
      <c r="AH274" s="895">
        <f>'O3'!AZ274</f>
        <v>0</v>
      </c>
      <c r="AI274" s="895"/>
      <c r="AJ274" s="895"/>
      <c r="AK274" s="895"/>
      <c r="AL274" s="895"/>
      <c r="AM274" s="895"/>
      <c r="AN274" s="782">
        <f t="shared" si="223"/>
        <v>0</v>
      </c>
      <c r="AO274" s="782"/>
      <c r="AP274" s="782"/>
      <c r="AQ274" s="782"/>
      <c r="AR274" s="782"/>
      <c r="AS274" s="782"/>
      <c r="AT274" s="782">
        <f t="shared" si="224"/>
        <v>0</v>
      </c>
      <c r="AU274" s="782"/>
      <c r="AV274" s="782"/>
      <c r="AW274" s="782"/>
      <c r="AX274" s="782"/>
      <c r="AY274" s="881"/>
      <c r="AZ274" s="13"/>
      <c r="BA274" s="492">
        <f t="shared" si="229"/>
        <v>0</v>
      </c>
      <c r="BB274" s="492">
        <f t="shared" si="230"/>
        <v>2</v>
      </c>
      <c r="BC274" s="492" t="str">
        <f t="shared" si="225"/>
        <v/>
      </c>
      <c r="BD274" s="492" t="str">
        <f t="shared" si="226"/>
        <v xml:space="preserve"> </v>
      </c>
      <c r="BE274" s="484"/>
      <c r="BF274" s="492">
        <f>ROUND(AN274*'O3'!BE274,2)</f>
        <v>0</v>
      </c>
      <c r="BG274" s="492">
        <f>ROUND(AT274*'O3'!BE274,2)</f>
        <v>0</v>
      </c>
      <c r="BH274" s="484">
        <f t="shared" si="227"/>
        <v>0</v>
      </c>
      <c r="BI274" s="484">
        <f>BM274-IF('O3'!BS274&lt;&gt;0,IF('O3'!BS274="C",BA274,0),ROUND(BA274*$BM$11,2))</f>
        <v>0</v>
      </c>
      <c r="BJ274" s="484">
        <f>BN274-IF('O3'!BS274="CF",BA274,0)</f>
        <v>0</v>
      </c>
      <c r="BK274" s="484">
        <f>BO274-IF('O3'!BS274="F",BA274,0)</f>
        <v>0</v>
      </c>
      <c r="BL274" s="484">
        <f t="shared" si="231"/>
        <v>0</v>
      </c>
      <c r="BM274" s="484">
        <f>IF('O3'!BS274&lt;&gt;0,IF('O3'!BS274="C",BG274,0),ROUND(BG274*$BM$11,2))</f>
        <v>0</v>
      </c>
      <c r="BN274" s="484">
        <f>IF('O3'!BS274="CF",BG274,0)</f>
        <v>0</v>
      </c>
      <c r="BO274" s="484">
        <f>IF('O3'!BS274="F",BG274,0)</f>
        <v>0</v>
      </c>
      <c r="BP274" s="572">
        <v>263</v>
      </c>
      <c r="BQ274" s="573"/>
      <c r="BR274" s="560">
        <v>0</v>
      </c>
      <c r="BS274" s="561">
        <f t="shared" si="228"/>
        <v>0</v>
      </c>
      <c r="BT274" s="561">
        <f t="shared" si="234"/>
        <v>0</v>
      </c>
      <c r="BU274" s="561">
        <f t="shared" si="234"/>
        <v>0</v>
      </c>
      <c r="BV274" s="561">
        <f t="shared" si="234"/>
        <v>0</v>
      </c>
      <c r="BW274" s="561">
        <f t="shared" si="234"/>
        <v>0</v>
      </c>
      <c r="BX274" s="561">
        <f t="shared" si="234"/>
        <v>0</v>
      </c>
      <c r="BY274" s="561">
        <f t="shared" si="234"/>
        <v>0</v>
      </c>
      <c r="BZ274" s="561">
        <f t="shared" si="234"/>
        <v>0</v>
      </c>
      <c r="CA274" s="561">
        <f t="shared" si="234"/>
        <v>0</v>
      </c>
      <c r="CB274" s="561">
        <f t="shared" si="234"/>
        <v>0</v>
      </c>
      <c r="CC274" s="561">
        <f t="shared" si="234"/>
        <v>0</v>
      </c>
      <c r="CD274" s="561">
        <f t="shared" si="234"/>
        <v>0</v>
      </c>
      <c r="CE274" s="561">
        <f t="shared" si="234"/>
        <v>0</v>
      </c>
      <c r="CF274" s="561">
        <f t="shared" si="234"/>
        <v>0</v>
      </c>
      <c r="CG274" s="561">
        <f t="shared" si="234"/>
        <v>0</v>
      </c>
      <c r="CH274" s="561">
        <f t="shared" si="234"/>
        <v>0</v>
      </c>
      <c r="CI274" s="561">
        <f t="shared" si="234"/>
        <v>0</v>
      </c>
      <c r="CJ274" s="561">
        <f t="shared" si="234"/>
        <v>0</v>
      </c>
      <c r="CK274" s="561">
        <f t="shared" si="234"/>
        <v>0</v>
      </c>
      <c r="CL274" s="561">
        <f t="shared" si="234"/>
        <v>0</v>
      </c>
      <c r="CM274" s="561">
        <f t="shared" si="234"/>
        <v>0</v>
      </c>
      <c r="CN274" s="561">
        <f t="shared" si="234"/>
        <v>0</v>
      </c>
      <c r="CO274" s="561">
        <f t="shared" si="234"/>
        <v>0</v>
      </c>
      <c r="CP274" s="561">
        <f t="shared" si="234"/>
        <v>0</v>
      </c>
      <c r="CQ274" s="561">
        <f t="shared" si="234"/>
        <v>0</v>
      </c>
      <c r="CR274" s="561">
        <f t="shared" si="234"/>
        <v>0</v>
      </c>
      <c r="CS274" s="561">
        <f t="shared" si="234"/>
        <v>0</v>
      </c>
      <c r="CT274" s="561">
        <f t="shared" si="234"/>
        <v>0</v>
      </c>
      <c r="CU274" s="561">
        <f t="shared" si="234"/>
        <v>0</v>
      </c>
      <c r="CV274" s="561">
        <f t="shared" si="234"/>
        <v>0</v>
      </c>
      <c r="CW274" s="561">
        <f t="shared" si="234"/>
        <v>0</v>
      </c>
      <c r="CX274" s="561">
        <f t="shared" si="234"/>
        <v>0</v>
      </c>
      <c r="CY274" s="561">
        <f t="shared" si="234"/>
        <v>0</v>
      </c>
      <c r="CZ274" s="561">
        <f t="shared" si="234"/>
        <v>0</v>
      </c>
      <c r="DA274" s="561">
        <f t="shared" si="234"/>
        <v>0</v>
      </c>
      <c r="DC274" s="562">
        <f t="shared" si="233"/>
        <v>0</v>
      </c>
      <c r="DD274" s="562">
        <f t="shared" si="206"/>
        <v>0</v>
      </c>
      <c r="DE274" s="562">
        <f t="shared" si="207"/>
        <v>0</v>
      </c>
      <c r="DF274" s="562">
        <f t="shared" si="208"/>
        <v>0</v>
      </c>
      <c r="DG274" s="562">
        <f t="shared" si="209"/>
        <v>0</v>
      </c>
      <c r="DH274" s="562">
        <f t="shared" si="210"/>
        <v>0</v>
      </c>
      <c r="DI274" s="562">
        <f t="shared" si="211"/>
        <v>0</v>
      </c>
      <c r="DJ274" s="562">
        <f t="shared" si="212"/>
        <v>0</v>
      </c>
      <c r="DK274" s="562">
        <f t="shared" si="213"/>
        <v>0</v>
      </c>
      <c r="DL274" s="562">
        <f t="shared" si="214"/>
        <v>0</v>
      </c>
      <c r="DM274" s="562">
        <f t="shared" si="215"/>
        <v>0</v>
      </c>
      <c r="DN274" s="562">
        <f t="shared" si="181"/>
        <v>0</v>
      </c>
      <c r="DO274" s="562">
        <f t="shared" si="182"/>
        <v>0</v>
      </c>
      <c r="DP274" s="562">
        <f t="shared" si="183"/>
        <v>0</v>
      </c>
      <c r="DQ274" s="562">
        <f t="shared" si="184"/>
        <v>0</v>
      </c>
      <c r="DR274" s="562">
        <f t="shared" si="185"/>
        <v>0</v>
      </c>
      <c r="DS274" s="562">
        <f t="shared" si="186"/>
        <v>0</v>
      </c>
      <c r="DT274" s="562">
        <f t="shared" si="187"/>
        <v>0</v>
      </c>
      <c r="DU274" s="562">
        <f t="shared" si="188"/>
        <v>0</v>
      </c>
      <c r="DV274" s="562">
        <f t="shared" si="189"/>
        <v>0</v>
      </c>
      <c r="DW274" s="562">
        <f t="shared" si="190"/>
        <v>0</v>
      </c>
      <c r="DX274" s="562">
        <f t="shared" si="191"/>
        <v>0</v>
      </c>
      <c r="DY274" s="562">
        <f t="shared" si="192"/>
        <v>0</v>
      </c>
      <c r="DZ274" s="562">
        <f t="shared" si="193"/>
        <v>0</v>
      </c>
      <c r="EA274" s="562">
        <f t="shared" si="194"/>
        <v>0</v>
      </c>
      <c r="EB274" s="562">
        <f t="shared" si="195"/>
        <v>0</v>
      </c>
      <c r="EC274" s="562">
        <f t="shared" si="196"/>
        <v>0</v>
      </c>
      <c r="ED274" s="562">
        <f t="shared" si="197"/>
        <v>0</v>
      </c>
      <c r="EE274" s="562">
        <f t="shared" si="198"/>
        <v>0</v>
      </c>
      <c r="EF274" s="562">
        <f t="shared" si="199"/>
        <v>0</v>
      </c>
      <c r="EG274" s="562">
        <f t="shared" si="200"/>
        <v>0</v>
      </c>
      <c r="EH274" s="562">
        <f t="shared" si="201"/>
        <v>0</v>
      </c>
      <c r="EI274" s="562">
        <f t="shared" si="202"/>
        <v>0</v>
      </c>
      <c r="EJ274" s="562">
        <f t="shared" si="203"/>
        <v>0</v>
      </c>
      <c r="EK274" s="562">
        <f t="shared" si="204"/>
        <v>0</v>
      </c>
      <c r="EL274" s="562">
        <f t="shared" si="205"/>
        <v>0</v>
      </c>
    </row>
    <row r="275" spans="2:142" ht="9.9499999999999993" customHeight="1">
      <c r="B275" s="750">
        <f>'O3'!B275</f>
        <v>0</v>
      </c>
      <c r="C275" s="751"/>
      <c r="D275" s="751"/>
      <c r="E275" s="751"/>
      <c r="F275" s="751"/>
      <c r="G275" s="872">
        <f>'O3'!G275</f>
        <v>0</v>
      </c>
      <c r="H275" s="872"/>
      <c r="I275" s="872"/>
      <c r="J275" s="872"/>
      <c r="K275" s="872"/>
      <c r="L275" s="872"/>
      <c r="M275" s="872"/>
      <c r="N275" s="872"/>
      <c r="O275" s="872"/>
      <c r="P275" s="872"/>
      <c r="Q275" s="872"/>
      <c r="R275" s="872"/>
      <c r="S275" s="872"/>
      <c r="T275" s="872"/>
      <c r="U275" s="872"/>
      <c r="V275" s="872"/>
      <c r="W275" s="872"/>
      <c r="X275" s="872"/>
      <c r="Y275" s="872"/>
      <c r="Z275" s="872"/>
      <c r="AA275" s="872"/>
      <c r="AB275" s="872"/>
      <c r="AC275" s="755">
        <f>'O3'!AC275</f>
        <v>0</v>
      </c>
      <c r="AD275" s="755"/>
      <c r="AE275" s="755"/>
      <c r="AF275" s="755"/>
      <c r="AG275" s="755"/>
      <c r="AH275" s="895">
        <f>'O3'!AZ275</f>
        <v>0</v>
      </c>
      <c r="AI275" s="895"/>
      <c r="AJ275" s="895"/>
      <c r="AK275" s="895"/>
      <c r="AL275" s="895"/>
      <c r="AM275" s="895"/>
      <c r="AN275" s="782">
        <f t="shared" si="223"/>
        <v>0</v>
      </c>
      <c r="AO275" s="782"/>
      <c r="AP275" s="782"/>
      <c r="AQ275" s="782"/>
      <c r="AR275" s="782"/>
      <c r="AS275" s="782"/>
      <c r="AT275" s="782">
        <f t="shared" si="224"/>
        <v>0</v>
      </c>
      <c r="AU275" s="782"/>
      <c r="AV275" s="782"/>
      <c r="AW275" s="782"/>
      <c r="AX275" s="782"/>
      <c r="AY275" s="881"/>
      <c r="AZ275" s="13"/>
      <c r="BA275" s="492">
        <f t="shared" si="229"/>
        <v>0</v>
      </c>
      <c r="BB275" s="492">
        <f t="shared" si="230"/>
        <v>2</v>
      </c>
      <c r="BC275" s="492" t="str">
        <f t="shared" si="225"/>
        <v/>
      </c>
      <c r="BD275" s="492" t="str">
        <f t="shared" si="226"/>
        <v xml:space="preserve"> </v>
      </c>
      <c r="BE275" s="484"/>
      <c r="BF275" s="492">
        <f>ROUND(AN275*'O3'!BE275,2)</f>
        <v>0</v>
      </c>
      <c r="BG275" s="492">
        <f>ROUND(AT275*'O3'!BE275,2)</f>
        <v>0</v>
      </c>
      <c r="BH275" s="484">
        <f t="shared" si="227"/>
        <v>0</v>
      </c>
      <c r="BI275" s="484">
        <f>BM275-IF('O3'!BS275&lt;&gt;0,IF('O3'!BS275="C",BA275,0),ROUND(BA275*$BM$11,2))</f>
        <v>0</v>
      </c>
      <c r="BJ275" s="484">
        <f>BN275-IF('O3'!BS275="CF",BA275,0)</f>
        <v>0</v>
      </c>
      <c r="BK275" s="484">
        <f>BO275-IF('O3'!BS275="F",BA275,0)</f>
        <v>0</v>
      </c>
      <c r="BL275" s="484">
        <f t="shared" si="231"/>
        <v>0</v>
      </c>
      <c r="BM275" s="484">
        <f>IF('O3'!BS275&lt;&gt;0,IF('O3'!BS275="C",BG275,0),ROUND(BG275*$BM$11,2))</f>
        <v>0</v>
      </c>
      <c r="BN275" s="484">
        <f>IF('O3'!BS275="CF",BG275,0)</f>
        <v>0</v>
      </c>
      <c r="BO275" s="484">
        <f>IF('O3'!BS275="F",BG275,0)</f>
        <v>0</v>
      </c>
      <c r="BP275" s="571">
        <v>264</v>
      </c>
      <c r="BQ275" s="573"/>
      <c r="BR275" s="560">
        <v>0</v>
      </c>
      <c r="BS275" s="561">
        <f t="shared" si="228"/>
        <v>0</v>
      </c>
      <c r="BT275" s="561">
        <f t="shared" si="234"/>
        <v>0</v>
      </c>
      <c r="BU275" s="561">
        <f t="shared" si="234"/>
        <v>0</v>
      </c>
      <c r="BV275" s="561">
        <f t="shared" si="234"/>
        <v>0</v>
      </c>
      <c r="BW275" s="561">
        <f t="shared" si="234"/>
        <v>0</v>
      </c>
      <c r="BX275" s="561">
        <f t="shared" si="234"/>
        <v>0</v>
      </c>
      <c r="BY275" s="561">
        <f t="shared" si="234"/>
        <v>0</v>
      </c>
      <c r="BZ275" s="561">
        <f t="shared" si="234"/>
        <v>0</v>
      </c>
      <c r="CA275" s="561">
        <f t="shared" si="234"/>
        <v>0</v>
      </c>
      <c r="CB275" s="561">
        <f t="shared" si="234"/>
        <v>0</v>
      </c>
      <c r="CC275" s="561">
        <f t="shared" si="234"/>
        <v>0</v>
      </c>
      <c r="CD275" s="561">
        <f t="shared" si="234"/>
        <v>0</v>
      </c>
      <c r="CE275" s="561">
        <f t="shared" si="234"/>
        <v>0</v>
      </c>
      <c r="CF275" s="561">
        <f t="shared" si="234"/>
        <v>0</v>
      </c>
      <c r="CG275" s="561">
        <f t="shared" si="234"/>
        <v>0</v>
      </c>
      <c r="CH275" s="561">
        <f t="shared" si="234"/>
        <v>0</v>
      </c>
      <c r="CI275" s="561">
        <f t="shared" si="234"/>
        <v>0</v>
      </c>
      <c r="CJ275" s="561">
        <f t="shared" si="234"/>
        <v>0</v>
      </c>
      <c r="CK275" s="561">
        <f t="shared" si="234"/>
        <v>0</v>
      </c>
      <c r="CL275" s="561">
        <f t="shared" si="234"/>
        <v>0</v>
      </c>
      <c r="CM275" s="561">
        <f t="shared" si="234"/>
        <v>0</v>
      </c>
      <c r="CN275" s="561">
        <f t="shared" si="234"/>
        <v>0</v>
      </c>
      <c r="CO275" s="561">
        <f t="shared" si="234"/>
        <v>0</v>
      </c>
      <c r="CP275" s="561">
        <f t="shared" si="234"/>
        <v>0</v>
      </c>
      <c r="CQ275" s="561">
        <f t="shared" si="234"/>
        <v>0</v>
      </c>
      <c r="CR275" s="561">
        <f t="shared" si="234"/>
        <v>0</v>
      </c>
      <c r="CS275" s="561">
        <f t="shared" si="234"/>
        <v>0</v>
      </c>
      <c r="CT275" s="561">
        <f t="shared" si="234"/>
        <v>0</v>
      </c>
      <c r="CU275" s="561">
        <f t="shared" si="234"/>
        <v>0</v>
      </c>
      <c r="CV275" s="561">
        <f t="shared" si="234"/>
        <v>0</v>
      </c>
      <c r="CW275" s="561">
        <f t="shared" si="234"/>
        <v>0</v>
      </c>
      <c r="CX275" s="561">
        <f t="shared" si="234"/>
        <v>0</v>
      </c>
      <c r="CY275" s="561">
        <f t="shared" si="234"/>
        <v>0</v>
      </c>
      <c r="CZ275" s="561">
        <f t="shared" si="234"/>
        <v>0</v>
      </c>
      <c r="DA275" s="561">
        <f t="shared" si="234"/>
        <v>0</v>
      </c>
      <c r="DC275" s="562">
        <f t="shared" si="233"/>
        <v>0</v>
      </c>
      <c r="DD275" s="562">
        <f t="shared" si="206"/>
        <v>0</v>
      </c>
      <c r="DE275" s="562">
        <f t="shared" si="207"/>
        <v>0</v>
      </c>
      <c r="DF275" s="562">
        <f t="shared" si="208"/>
        <v>0</v>
      </c>
      <c r="DG275" s="562">
        <f t="shared" si="209"/>
        <v>0</v>
      </c>
      <c r="DH275" s="562">
        <f t="shared" si="210"/>
        <v>0</v>
      </c>
      <c r="DI275" s="562">
        <f t="shared" si="211"/>
        <v>0</v>
      </c>
      <c r="DJ275" s="562">
        <f t="shared" si="212"/>
        <v>0</v>
      </c>
      <c r="DK275" s="562">
        <f t="shared" si="213"/>
        <v>0</v>
      </c>
      <c r="DL275" s="562">
        <f t="shared" si="214"/>
        <v>0</v>
      </c>
      <c r="DM275" s="562">
        <f t="shared" si="215"/>
        <v>0</v>
      </c>
      <c r="DN275" s="562">
        <f t="shared" si="181"/>
        <v>0</v>
      </c>
      <c r="DO275" s="562">
        <f t="shared" si="182"/>
        <v>0</v>
      </c>
      <c r="DP275" s="562">
        <f t="shared" si="183"/>
        <v>0</v>
      </c>
      <c r="DQ275" s="562">
        <f t="shared" si="184"/>
        <v>0</v>
      </c>
      <c r="DR275" s="562">
        <f t="shared" si="185"/>
        <v>0</v>
      </c>
      <c r="DS275" s="562">
        <f t="shared" si="186"/>
        <v>0</v>
      </c>
      <c r="DT275" s="562">
        <f t="shared" si="187"/>
        <v>0</v>
      </c>
      <c r="DU275" s="562">
        <f t="shared" si="188"/>
        <v>0</v>
      </c>
      <c r="DV275" s="562">
        <f t="shared" si="189"/>
        <v>0</v>
      </c>
      <c r="DW275" s="562">
        <f t="shared" si="190"/>
        <v>0</v>
      </c>
      <c r="DX275" s="562">
        <f t="shared" si="191"/>
        <v>0</v>
      </c>
      <c r="DY275" s="562">
        <f t="shared" si="192"/>
        <v>0</v>
      </c>
      <c r="DZ275" s="562">
        <f t="shared" si="193"/>
        <v>0</v>
      </c>
      <c r="EA275" s="562">
        <f t="shared" si="194"/>
        <v>0</v>
      </c>
      <c r="EB275" s="562">
        <f t="shared" si="195"/>
        <v>0</v>
      </c>
      <c r="EC275" s="562">
        <f t="shared" si="196"/>
        <v>0</v>
      </c>
      <c r="ED275" s="562">
        <f t="shared" si="197"/>
        <v>0</v>
      </c>
      <c r="EE275" s="562">
        <f t="shared" si="198"/>
        <v>0</v>
      </c>
      <c r="EF275" s="562">
        <f t="shared" si="199"/>
        <v>0</v>
      </c>
      <c r="EG275" s="562">
        <f t="shared" si="200"/>
        <v>0</v>
      </c>
      <c r="EH275" s="562">
        <f t="shared" si="201"/>
        <v>0</v>
      </c>
      <c r="EI275" s="562">
        <f t="shared" si="202"/>
        <v>0</v>
      </c>
      <c r="EJ275" s="562">
        <f t="shared" si="203"/>
        <v>0</v>
      </c>
      <c r="EK275" s="562">
        <f t="shared" si="204"/>
        <v>0</v>
      </c>
      <c r="EL275" s="562">
        <f t="shared" si="205"/>
        <v>0</v>
      </c>
    </row>
    <row r="276" spans="2:142" ht="9.9499999999999993" customHeight="1">
      <c r="B276" s="750">
        <f>'O3'!B276</f>
        <v>0</v>
      </c>
      <c r="C276" s="751"/>
      <c r="D276" s="751"/>
      <c r="E276" s="751"/>
      <c r="F276" s="751"/>
      <c r="G276" s="872">
        <f>'O3'!G276</f>
        <v>0</v>
      </c>
      <c r="H276" s="872"/>
      <c r="I276" s="872"/>
      <c r="J276" s="872"/>
      <c r="K276" s="872"/>
      <c r="L276" s="872"/>
      <c r="M276" s="872"/>
      <c r="N276" s="872"/>
      <c r="O276" s="872"/>
      <c r="P276" s="872"/>
      <c r="Q276" s="872"/>
      <c r="R276" s="872"/>
      <c r="S276" s="872"/>
      <c r="T276" s="872"/>
      <c r="U276" s="872"/>
      <c r="V276" s="872"/>
      <c r="W276" s="872"/>
      <c r="X276" s="872"/>
      <c r="Y276" s="872"/>
      <c r="Z276" s="872"/>
      <c r="AA276" s="872"/>
      <c r="AB276" s="872"/>
      <c r="AC276" s="755">
        <f>'O3'!AC276</f>
        <v>0</v>
      </c>
      <c r="AD276" s="755"/>
      <c r="AE276" s="755"/>
      <c r="AF276" s="755"/>
      <c r="AG276" s="755"/>
      <c r="AH276" s="895">
        <f>'O3'!AZ276</f>
        <v>0</v>
      </c>
      <c r="AI276" s="895"/>
      <c r="AJ276" s="895"/>
      <c r="AK276" s="895"/>
      <c r="AL276" s="895"/>
      <c r="AM276" s="895"/>
      <c r="AN276" s="782">
        <f t="shared" si="223"/>
        <v>0</v>
      </c>
      <c r="AO276" s="782"/>
      <c r="AP276" s="782"/>
      <c r="AQ276" s="782"/>
      <c r="AR276" s="782"/>
      <c r="AS276" s="782"/>
      <c r="AT276" s="782">
        <f t="shared" si="224"/>
        <v>0</v>
      </c>
      <c r="AU276" s="782"/>
      <c r="AV276" s="782"/>
      <c r="AW276" s="782"/>
      <c r="AX276" s="782"/>
      <c r="AY276" s="881"/>
      <c r="AZ276" s="13"/>
      <c r="BA276" s="492">
        <f t="shared" si="229"/>
        <v>0</v>
      </c>
      <c r="BB276" s="492">
        <f t="shared" si="230"/>
        <v>2</v>
      </c>
      <c r="BC276" s="492" t="str">
        <f t="shared" si="225"/>
        <v/>
      </c>
      <c r="BD276" s="492" t="str">
        <f t="shared" si="226"/>
        <v xml:space="preserve"> </v>
      </c>
      <c r="BE276" s="484"/>
      <c r="BF276" s="492">
        <f>ROUND(AN276*'O3'!BE276,2)</f>
        <v>0</v>
      </c>
      <c r="BG276" s="492">
        <f>ROUND(AT276*'O3'!BE276,2)</f>
        <v>0</v>
      </c>
      <c r="BH276" s="484">
        <f t="shared" si="227"/>
        <v>0</v>
      </c>
      <c r="BI276" s="484">
        <f>BM276-IF('O3'!BS276&lt;&gt;0,IF('O3'!BS276="C",BA276,0),ROUND(BA276*$BM$11,2))</f>
        <v>0</v>
      </c>
      <c r="BJ276" s="484">
        <f>BN276-IF('O3'!BS276="CF",BA276,0)</f>
        <v>0</v>
      </c>
      <c r="BK276" s="484">
        <f>BO276-IF('O3'!BS276="F",BA276,0)</f>
        <v>0</v>
      </c>
      <c r="BL276" s="484">
        <f t="shared" si="231"/>
        <v>0</v>
      </c>
      <c r="BM276" s="484">
        <f>IF('O3'!BS276&lt;&gt;0,IF('O3'!BS276="C",BG276,0),ROUND(BG276*$BM$11,2))</f>
        <v>0</v>
      </c>
      <c r="BN276" s="484">
        <f>IF('O3'!BS276="CF",BG276,0)</f>
        <v>0</v>
      </c>
      <c r="BO276" s="484">
        <f>IF('O3'!BS276="F",BG276,0)</f>
        <v>0</v>
      </c>
      <c r="BP276" s="572">
        <v>265</v>
      </c>
      <c r="BQ276" s="573"/>
      <c r="BR276" s="560">
        <v>0</v>
      </c>
      <c r="BS276" s="561">
        <f t="shared" si="228"/>
        <v>0</v>
      </c>
      <c r="BT276" s="561">
        <f t="shared" si="234"/>
        <v>0</v>
      </c>
      <c r="BU276" s="561">
        <f t="shared" si="234"/>
        <v>0</v>
      </c>
      <c r="BV276" s="561">
        <f t="shared" si="234"/>
        <v>0</v>
      </c>
      <c r="BW276" s="561">
        <f t="shared" si="234"/>
        <v>0</v>
      </c>
      <c r="BX276" s="561">
        <f t="shared" si="234"/>
        <v>0</v>
      </c>
      <c r="BY276" s="561">
        <f t="shared" si="234"/>
        <v>0</v>
      </c>
      <c r="BZ276" s="561">
        <f t="shared" si="234"/>
        <v>0</v>
      </c>
      <c r="CA276" s="561">
        <f t="shared" si="234"/>
        <v>0</v>
      </c>
      <c r="CB276" s="561">
        <f t="shared" si="234"/>
        <v>0</v>
      </c>
      <c r="CC276" s="561">
        <f t="shared" si="234"/>
        <v>0</v>
      </c>
      <c r="CD276" s="561">
        <f t="shared" si="234"/>
        <v>0</v>
      </c>
      <c r="CE276" s="561">
        <f t="shared" si="234"/>
        <v>0</v>
      </c>
      <c r="CF276" s="561">
        <f t="shared" si="234"/>
        <v>0</v>
      </c>
      <c r="CG276" s="561">
        <f t="shared" si="234"/>
        <v>0</v>
      </c>
      <c r="CH276" s="561">
        <f t="shared" si="234"/>
        <v>0</v>
      </c>
      <c r="CI276" s="561">
        <f t="shared" si="234"/>
        <v>0</v>
      </c>
      <c r="CJ276" s="561">
        <f t="shared" si="234"/>
        <v>0</v>
      </c>
      <c r="CK276" s="561">
        <f t="shared" si="234"/>
        <v>0</v>
      </c>
      <c r="CL276" s="561">
        <f t="shared" si="234"/>
        <v>0</v>
      </c>
      <c r="CM276" s="561">
        <f t="shared" si="234"/>
        <v>0</v>
      </c>
      <c r="CN276" s="561">
        <f t="shared" si="234"/>
        <v>0</v>
      </c>
      <c r="CO276" s="561">
        <f t="shared" si="234"/>
        <v>0</v>
      </c>
      <c r="CP276" s="561">
        <f t="shared" si="234"/>
        <v>0</v>
      </c>
      <c r="CQ276" s="561">
        <f t="shared" si="234"/>
        <v>0</v>
      </c>
      <c r="CR276" s="561">
        <f t="shared" si="234"/>
        <v>0</v>
      </c>
      <c r="CS276" s="561">
        <f t="shared" si="234"/>
        <v>0</v>
      </c>
      <c r="CT276" s="561">
        <f t="shared" si="234"/>
        <v>0</v>
      </c>
      <c r="CU276" s="561">
        <f t="shared" si="234"/>
        <v>0</v>
      </c>
      <c r="CV276" s="561">
        <f t="shared" si="234"/>
        <v>0</v>
      </c>
      <c r="CW276" s="561">
        <f t="shared" si="234"/>
        <v>0</v>
      </c>
      <c r="CX276" s="561">
        <f t="shared" si="234"/>
        <v>0</v>
      </c>
      <c r="CY276" s="561">
        <f t="shared" si="234"/>
        <v>0</v>
      </c>
      <c r="CZ276" s="561">
        <f t="shared" si="234"/>
        <v>0</v>
      </c>
      <c r="DA276" s="561">
        <f t="shared" si="234"/>
        <v>0</v>
      </c>
      <c r="DC276" s="562">
        <f t="shared" si="233"/>
        <v>0</v>
      </c>
      <c r="DD276" s="562">
        <f t="shared" si="206"/>
        <v>0</v>
      </c>
      <c r="DE276" s="562">
        <f t="shared" si="207"/>
        <v>0</v>
      </c>
      <c r="DF276" s="562">
        <f t="shared" si="208"/>
        <v>0</v>
      </c>
      <c r="DG276" s="562">
        <f t="shared" si="209"/>
        <v>0</v>
      </c>
      <c r="DH276" s="562">
        <f t="shared" si="210"/>
        <v>0</v>
      </c>
      <c r="DI276" s="562">
        <f t="shared" si="211"/>
        <v>0</v>
      </c>
      <c r="DJ276" s="562">
        <f t="shared" si="212"/>
        <v>0</v>
      </c>
      <c r="DK276" s="562">
        <f t="shared" si="213"/>
        <v>0</v>
      </c>
      <c r="DL276" s="562">
        <f t="shared" si="214"/>
        <v>0</v>
      </c>
      <c r="DM276" s="562">
        <f t="shared" si="215"/>
        <v>0</v>
      </c>
      <c r="DN276" s="562">
        <f t="shared" si="181"/>
        <v>0</v>
      </c>
      <c r="DO276" s="562">
        <f t="shared" si="182"/>
        <v>0</v>
      </c>
      <c r="DP276" s="562">
        <f t="shared" si="183"/>
        <v>0</v>
      </c>
      <c r="DQ276" s="562">
        <f t="shared" si="184"/>
        <v>0</v>
      </c>
      <c r="DR276" s="562">
        <f t="shared" si="185"/>
        <v>0</v>
      </c>
      <c r="DS276" s="562">
        <f t="shared" si="186"/>
        <v>0</v>
      </c>
      <c r="DT276" s="562">
        <f t="shared" si="187"/>
        <v>0</v>
      </c>
      <c r="DU276" s="562">
        <f t="shared" si="188"/>
        <v>0</v>
      </c>
      <c r="DV276" s="562">
        <f t="shared" si="189"/>
        <v>0</v>
      </c>
      <c r="DW276" s="562">
        <f t="shared" si="190"/>
        <v>0</v>
      </c>
      <c r="DX276" s="562">
        <f t="shared" si="191"/>
        <v>0</v>
      </c>
      <c r="DY276" s="562">
        <f t="shared" si="192"/>
        <v>0</v>
      </c>
      <c r="DZ276" s="562">
        <f t="shared" si="193"/>
        <v>0</v>
      </c>
      <c r="EA276" s="562">
        <f t="shared" si="194"/>
        <v>0</v>
      </c>
      <c r="EB276" s="562">
        <f t="shared" si="195"/>
        <v>0</v>
      </c>
      <c r="EC276" s="562">
        <f t="shared" si="196"/>
        <v>0</v>
      </c>
      <c r="ED276" s="562">
        <f t="shared" si="197"/>
        <v>0</v>
      </c>
      <c r="EE276" s="562">
        <f t="shared" si="198"/>
        <v>0</v>
      </c>
      <c r="EF276" s="562">
        <f t="shared" si="199"/>
        <v>0</v>
      </c>
      <c r="EG276" s="562">
        <f t="shared" si="200"/>
        <v>0</v>
      </c>
      <c r="EH276" s="562">
        <f t="shared" si="201"/>
        <v>0</v>
      </c>
      <c r="EI276" s="562">
        <f t="shared" si="202"/>
        <v>0</v>
      </c>
      <c r="EJ276" s="562">
        <f t="shared" si="203"/>
        <v>0</v>
      </c>
      <c r="EK276" s="562">
        <f t="shared" si="204"/>
        <v>0</v>
      </c>
      <c r="EL276" s="562">
        <f t="shared" si="205"/>
        <v>0</v>
      </c>
    </row>
    <row r="277" spans="2:142" ht="9.9499999999999993" customHeight="1">
      <c r="B277" s="750">
        <f>'O3'!B277</f>
        <v>0</v>
      </c>
      <c r="C277" s="751"/>
      <c r="D277" s="751"/>
      <c r="E277" s="751"/>
      <c r="F277" s="751"/>
      <c r="G277" s="872">
        <f>'O3'!G277</f>
        <v>0</v>
      </c>
      <c r="H277" s="872"/>
      <c r="I277" s="872"/>
      <c r="J277" s="872"/>
      <c r="K277" s="872"/>
      <c r="L277" s="872"/>
      <c r="M277" s="872"/>
      <c r="N277" s="872"/>
      <c r="O277" s="872"/>
      <c r="P277" s="872"/>
      <c r="Q277" s="872"/>
      <c r="R277" s="872"/>
      <c r="S277" s="872"/>
      <c r="T277" s="872"/>
      <c r="U277" s="872"/>
      <c r="V277" s="872"/>
      <c r="W277" s="872"/>
      <c r="X277" s="872"/>
      <c r="Y277" s="872"/>
      <c r="Z277" s="872"/>
      <c r="AA277" s="872"/>
      <c r="AB277" s="872"/>
      <c r="AC277" s="755">
        <f>'O3'!AC277</f>
        <v>0</v>
      </c>
      <c r="AD277" s="755"/>
      <c r="AE277" s="755"/>
      <c r="AF277" s="755"/>
      <c r="AG277" s="755"/>
      <c r="AH277" s="895">
        <f>'O3'!AZ277</f>
        <v>0</v>
      </c>
      <c r="AI277" s="895"/>
      <c r="AJ277" s="895"/>
      <c r="AK277" s="895"/>
      <c r="AL277" s="895"/>
      <c r="AM277" s="895"/>
      <c r="AN277" s="782">
        <f t="shared" si="223"/>
        <v>0</v>
      </c>
      <c r="AO277" s="782"/>
      <c r="AP277" s="782"/>
      <c r="AQ277" s="782"/>
      <c r="AR277" s="782"/>
      <c r="AS277" s="782"/>
      <c r="AT277" s="782">
        <f t="shared" si="224"/>
        <v>0</v>
      </c>
      <c r="AU277" s="782"/>
      <c r="AV277" s="782"/>
      <c r="AW277" s="782"/>
      <c r="AX277" s="782"/>
      <c r="AY277" s="881"/>
      <c r="AZ277" s="13"/>
      <c r="BA277" s="492">
        <f t="shared" si="229"/>
        <v>0</v>
      </c>
      <c r="BB277" s="492">
        <f t="shared" si="230"/>
        <v>2</v>
      </c>
      <c r="BC277" s="492" t="str">
        <f t="shared" si="225"/>
        <v/>
      </c>
      <c r="BD277" s="492" t="str">
        <f t="shared" si="226"/>
        <v xml:space="preserve"> </v>
      </c>
      <c r="BE277" s="484"/>
      <c r="BF277" s="492">
        <f>ROUND(AN277*'O3'!BE277,2)</f>
        <v>0</v>
      </c>
      <c r="BG277" s="492">
        <f>ROUND(AT277*'O3'!BE277,2)</f>
        <v>0</v>
      </c>
      <c r="BH277" s="484">
        <f t="shared" si="227"/>
        <v>0</v>
      </c>
      <c r="BI277" s="484">
        <f>BM277-IF('O3'!BS277&lt;&gt;0,IF('O3'!BS277="C",BA277,0),ROUND(BA277*$BM$11,2))</f>
        <v>0</v>
      </c>
      <c r="BJ277" s="484">
        <f>BN277-IF('O3'!BS277="CF",BA277,0)</f>
        <v>0</v>
      </c>
      <c r="BK277" s="484">
        <f>BO277-IF('O3'!BS277="F",BA277,0)</f>
        <v>0</v>
      </c>
      <c r="BL277" s="484">
        <f t="shared" si="231"/>
        <v>0</v>
      </c>
      <c r="BM277" s="484">
        <f>IF('O3'!BS277&lt;&gt;0,IF('O3'!BS277="C",BG277,0),ROUND(BG277*$BM$11,2))</f>
        <v>0</v>
      </c>
      <c r="BN277" s="484">
        <f>IF('O3'!BS277="CF",BG277,0)</f>
        <v>0</v>
      </c>
      <c r="BO277" s="484">
        <f>IF('O3'!BS277="F",BG277,0)</f>
        <v>0</v>
      </c>
      <c r="BP277" s="571">
        <v>266</v>
      </c>
      <c r="BQ277" s="573"/>
      <c r="BR277" s="560">
        <v>0</v>
      </c>
      <c r="BS277" s="561">
        <f t="shared" si="228"/>
        <v>0</v>
      </c>
      <c r="BT277" s="561">
        <f t="shared" si="234"/>
        <v>0</v>
      </c>
      <c r="BU277" s="561">
        <f t="shared" si="234"/>
        <v>0</v>
      </c>
      <c r="BV277" s="561">
        <f t="shared" si="234"/>
        <v>0</v>
      </c>
      <c r="BW277" s="561">
        <f t="shared" si="234"/>
        <v>0</v>
      </c>
      <c r="BX277" s="561">
        <f t="shared" si="234"/>
        <v>0</v>
      </c>
      <c r="BY277" s="561">
        <f t="shared" si="234"/>
        <v>0</v>
      </c>
      <c r="BZ277" s="561">
        <f t="shared" si="234"/>
        <v>0</v>
      </c>
      <c r="CA277" s="561">
        <f t="shared" si="234"/>
        <v>0</v>
      </c>
      <c r="CB277" s="561">
        <f t="shared" si="234"/>
        <v>0</v>
      </c>
      <c r="CC277" s="561">
        <f t="shared" si="234"/>
        <v>0</v>
      </c>
      <c r="CD277" s="561">
        <f t="shared" si="234"/>
        <v>0</v>
      </c>
      <c r="CE277" s="561">
        <f t="shared" si="234"/>
        <v>0</v>
      </c>
      <c r="CF277" s="561">
        <f t="shared" si="234"/>
        <v>0</v>
      </c>
      <c r="CG277" s="561">
        <f t="shared" si="234"/>
        <v>0</v>
      </c>
      <c r="CH277" s="561">
        <f t="shared" si="234"/>
        <v>0</v>
      </c>
      <c r="CI277" s="561">
        <f t="shared" si="234"/>
        <v>0</v>
      </c>
      <c r="CJ277" s="561">
        <f t="shared" si="234"/>
        <v>0</v>
      </c>
      <c r="CK277" s="561">
        <f t="shared" si="234"/>
        <v>0</v>
      </c>
      <c r="CL277" s="561">
        <f t="shared" si="234"/>
        <v>0</v>
      </c>
      <c r="CM277" s="561">
        <f t="shared" si="234"/>
        <v>0</v>
      </c>
      <c r="CN277" s="561">
        <f t="shared" si="234"/>
        <v>0</v>
      </c>
      <c r="CO277" s="561">
        <f t="shared" si="234"/>
        <v>0</v>
      </c>
      <c r="CP277" s="561">
        <f t="shared" si="234"/>
        <v>0</v>
      </c>
      <c r="CQ277" s="561">
        <f t="shared" si="234"/>
        <v>0</v>
      </c>
      <c r="CR277" s="561">
        <f t="shared" si="234"/>
        <v>0</v>
      </c>
      <c r="CS277" s="561">
        <f t="shared" si="234"/>
        <v>0</v>
      </c>
      <c r="CT277" s="561">
        <f t="shared" si="234"/>
        <v>0</v>
      </c>
      <c r="CU277" s="561">
        <f t="shared" si="234"/>
        <v>0</v>
      </c>
      <c r="CV277" s="561">
        <f t="shared" si="234"/>
        <v>0</v>
      </c>
      <c r="CW277" s="561">
        <f t="shared" si="234"/>
        <v>0</v>
      </c>
      <c r="CX277" s="561">
        <f t="shared" si="234"/>
        <v>0</v>
      </c>
      <c r="CY277" s="561">
        <f t="shared" si="234"/>
        <v>0</v>
      </c>
      <c r="CZ277" s="561">
        <f t="shared" si="234"/>
        <v>0</v>
      </c>
      <c r="DA277" s="561">
        <f t="shared" si="234"/>
        <v>0</v>
      </c>
      <c r="DC277" s="562">
        <f t="shared" si="233"/>
        <v>0</v>
      </c>
      <c r="DD277" s="562">
        <f t="shared" si="206"/>
        <v>0</v>
      </c>
      <c r="DE277" s="562">
        <f t="shared" si="207"/>
        <v>0</v>
      </c>
      <c r="DF277" s="562">
        <f t="shared" si="208"/>
        <v>0</v>
      </c>
      <c r="DG277" s="562">
        <f t="shared" si="209"/>
        <v>0</v>
      </c>
      <c r="DH277" s="562">
        <f t="shared" si="210"/>
        <v>0</v>
      </c>
      <c r="DI277" s="562">
        <f t="shared" si="211"/>
        <v>0</v>
      </c>
      <c r="DJ277" s="562">
        <f t="shared" si="212"/>
        <v>0</v>
      </c>
      <c r="DK277" s="562">
        <f t="shared" si="213"/>
        <v>0</v>
      </c>
      <c r="DL277" s="562">
        <f t="shared" si="214"/>
        <v>0</v>
      </c>
      <c r="DM277" s="562">
        <f t="shared" si="215"/>
        <v>0</v>
      </c>
      <c r="DN277" s="562">
        <f t="shared" si="181"/>
        <v>0</v>
      </c>
      <c r="DO277" s="562">
        <f t="shared" si="182"/>
        <v>0</v>
      </c>
      <c r="DP277" s="562">
        <f t="shared" si="183"/>
        <v>0</v>
      </c>
      <c r="DQ277" s="562">
        <f t="shared" si="184"/>
        <v>0</v>
      </c>
      <c r="DR277" s="562">
        <f t="shared" si="185"/>
        <v>0</v>
      </c>
      <c r="DS277" s="562">
        <f t="shared" si="186"/>
        <v>0</v>
      </c>
      <c r="DT277" s="562">
        <f t="shared" si="187"/>
        <v>0</v>
      </c>
      <c r="DU277" s="562">
        <f t="shared" si="188"/>
        <v>0</v>
      </c>
      <c r="DV277" s="562">
        <f t="shared" si="189"/>
        <v>0</v>
      </c>
      <c r="DW277" s="562">
        <f t="shared" si="190"/>
        <v>0</v>
      </c>
      <c r="DX277" s="562">
        <f t="shared" si="191"/>
        <v>0</v>
      </c>
      <c r="DY277" s="562">
        <f t="shared" si="192"/>
        <v>0</v>
      </c>
      <c r="DZ277" s="562">
        <f t="shared" si="193"/>
        <v>0</v>
      </c>
      <c r="EA277" s="562">
        <f t="shared" si="194"/>
        <v>0</v>
      </c>
      <c r="EB277" s="562">
        <f t="shared" si="195"/>
        <v>0</v>
      </c>
      <c r="EC277" s="562">
        <f t="shared" si="196"/>
        <v>0</v>
      </c>
      <c r="ED277" s="562">
        <f t="shared" si="197"/>
        <v>0</v>
      </c>
      <c r="EE277" s="562">
        <f t="shared" si="198"/>
        <v>0</v>
      </c>
      <c r="EF277" s="562">
        <f t="shared" si="199"/>
        <v>0</v>
      </c>
      <c r="EG277" s="562">
        <f t="shared" si="200"/>
        <v>0</v>
      </c>
      <c r="EH277" s="562">
        <f t="shared" si="201"/>
        <v>0</v>
      </c>
      <c r="EI277" s="562">
        <f t="shared" si="202"/>
        <v>0</v>
      </c>
      <c r="EJ277" s="562">
        <f t="shared" si="203"/>
        <v>0</v>
      </c>
      <c r="EK277" s="562">
        <f t="shared" si="204"/>
        <v>0</v>
      </c>
      <c r="EL277" s="562">
        <f t="shared" si="205"/>
        <v>0</v>
      </c>
    </row>
    <row r="278" spans="2:142" ht="9.9499999999999993" customHeight="1">
      <c r="B278" s="750">
        <f>'O3'!B278</f>
        <v>0</v>
      </c>
      <c r="C278" s="751"/>
      <c r="D278" s="751"/>
      <c r="E278" s="751"/>
      <c r="F278" s="751"/>
      <c r="G278" s="872">
        <f>'O3'!G278</f>
        <v>0</v>
      </c>
      <c r="H278" s="872"/>
      <c r="I278" s="872"/>
      <c r="J278" s="872"/>
      <c r="K278" s="872"/>
      <c r="L278" s="872"/>
      <c r="M278" s="872"/>
      <c r="N278" s="872"/>
      <c r="O278" s="872"/>
      <c r="P278" s="872"/>
      <c r="Q278" s="872"/>
      <c r="R278" s="872"/>
      <c r="S278" s="872"/>
      <c r="T278" s="872"/>
      <c r="U278" s="872"/>
      <c r="V278" s="872"/>
      <c r="W278" s="872"/>
      <c r="X278" s="872"/>
      <c r="Y278" s="872"/>
      <c r="Z278" s="872"/>
      <c r="AA278" s="872"/>
      <c r="AB278" s="872"/>
      <c r="AC278" s="755">
        <f>'O3'!AC278</f>
        <v>0</v>
      </c>
      <c r="AD278" s="755"/>
      <c r="AE278" s="755"/>
      <c r="AF278" s="755"/>
      <c r="AG278" s="755"/>
      <c r="AH278" s="895">
        <f>'O3'!AZ278</f>
        <v>0</v>
      </c>
      <c r="AI278" s="895"/>
      <c r="AJ278" s="895"/>
      <c r="AK278" s="895"/>
      <c r="AL278" s="895"/>
      <c r="AM278" s="895"/>
      <c r="AN278" s="782">
        <f t="shared" si="223"/>
        <v>0</v>
      </c>
      <c r="AO278" s="782"/>
      <c r="AP278" s="782"/>
      <c r="AQ278" s="782"/>
      <c r="AR278" s="782"/>
      <c r="AS278" s="782"/>
      <c r="AT278" s="782">
        <f t="shared" si="224"/>
        <v>0</v>
      </c>
      <c r="AU278" s="782"/>
      <c r="AV278" s="782"/>
      <c r="AW278" s="782"/>
      <c r="AX278" s="782"/>
      <c r="AY278" s="881"/>
      <c r="AZ278" s="13"/>
      <c r="BA278" s="492">
        <f t="shared" si="229"/>
        <v>0</v>
      </c>
      <c r="BB278" s="492">
        <f t="shared" si="230"/>
        <v>2</v>
      </c>
      <c r="BC278" s="492" t="str">
        <f t="shared" si="225"/>
        <v/>
      </c>
      <c r="BD278" s="492" t="str">
        <f t="shared" si="226"/>
        <v xml:space="preserve"> </v>
      </c>
      <c r="BE278" s="484"/>
      <c r="BF278" s="492">
        <f>ROUND(AN278*'O3'!BE278,2)</f>
        <v>0</v>
      </c>
      <c r="BG278" s="492">
        <f>ROUND(AT278*'O3'!BE278,2)</f>
        <v>0</v>
      </c>
      <c r="BH278" s="484">
        <f t="shared" si="227"/>
        <v>0</v>
      </c>
      <c r="BI278" s="484">
        <f>BM278-IF('O3'!BS278&lt;&gt;0,IF('O3'!BS278="C",BA278,0),ROUND(BA278*$BM$11,2))</f>
        <v>0</v>
      </c>
      <c r="BJ278" s="484">
        <f>BN278-IF('O3'!BS278="CF",BA278,0)</f>
        <v>0</v>
      </c>
      <c r="BK278" s="484">
        <f>BO278-IF('O3'!BS278="F",BA278,0)</f>
        <v>0</v>
      </c>
      <c r="BL278" s="484">
        <f t="shared" si="231"/>
        <v>0</v>
      </c>
      <c r="BM278" s="484">
        <f>IF('O3'!BS278&lt;&gt;0,IF('O3'!BS278="C",BG278,0),ROUND(BG278*$BM$11,2))</f>
        <v>0</v>
      </c>
      <c r="BN278" s="484">
        <f>IF('O3'!BS278="CF",BG278,0)</f>
        <v>0</v>
      </c>
      <c r="BO278" s="484">
        <f>IF('O3'!BS278="F",BG278,0)</f>
        <v>0</v>
      </c>
      <c r="BP278" s="572">
        <v>267</v>
      </c>
      <c r="BQ278" s="573"/>
      <c r="BR278" s="560">
        <v>0</v>
      </c>
      <c r="BS278" s="561">
        <f t="shared" si="228"/>
        <v>0</v>
      </c>
      <c r="BT278" s="561">
        <f t="shared" si="234"/>
        <v>0</v>
      </c>
      <c r="BU278" s="561">
        <f t="shared" si="234"/>
        <v>0</v>
      </c>
      <c r="BV278" s="561">
        <f t="shared" si="234"/>
        <v>0</v>
      </c>
      <c r="BW278" s="561">
        <f t="shared" si="234"/>
        <v>0</v>
      </c>
      <c r="BX278" s="561">
        <f t="shared" si="234"/>
        <v>0</v>
      </c>
      <c r="BY278" s="561">
        <f t="shared" si="234"/>
        <v>0</v>
      </c>
      <c r="BZ278" s="561">
        <f t="shared" si="234"/>
        <v>0</v>
      </c>
      <c r="CA278" s="561">
        <f t="shared" si="234"/>
        <v>0</v>
      </c>
      <c r="CB278" s="561">
        <f t="shared" si="234"/>
        <v>0</v>
      </c>
      <c r="CC278" s="561">
        <f t="shared" si="234"/>
        <v>0</v>
      </c>
      <c r="CD278" s="561">
        <f t="shared" si="234"/>
        <v>0</v>
      </c>
      <c r="CE278" s="561">
        <f t="shared" si="234"/>
        <v>0</v>
      </c>
      <c r="CF278" s="561">
        <f t="shared" si="234"/>
        <v>0</v>
      </c>
      <c r="CG278" s="561">
        <f t="shared" si="234"/>
        <v>0</v>
      </c>
      <c r="CH278" s="561">
        <f t="shared" si="234"/>
        <v>0</v>
      </c>
      <c r="CI278" s="561">
        <f t="shared" si="234"/>
        <v>0</v>
      </c>
      <c r="CJ278" s="561">
        <f t="shared" si="234"/>
        <v>0</v>
      </c>
      <c r="CK278" s="561">
        <f t="shared" si="234"/>
        <v>0</v>
      </c>
      <c r="CL278" s="561">
        <f t="shared" si="234"/>
        <v>0</v>
      </c>
      <c r="CM278" s="561">
        <f t="shared" si="234"/>
        <v>0</v>
      </c>
      <c r="CN278" s="561">
        <f t="shared" si="234"/>
        <v>0</v>
      </c>
      <c r="CO278" s="561">
        <f t="shared" si="234"/>
        <v>0</v>
      </c>
      <c r="CP278" s="561">
        <f t="shared" si="234"/>
        <v>0</v>
      </c>
      <c r="CQ278" s="561">
        <f t="shared" si="234"/>
        <v>0</v>
      </c>
      <c r="CR278" s="561">
        <f t="shared" si="234"/>
        <v>0</v>
      </c>
      <c r="CS278" s="561">
        <f t="shared" si="234"/>
        <v>0</v>
      </c>
      <c r="CT278" s="561">
        <f t="shared" si="234"/>
        <v>0</v>
      </c>
      <c r="CU278" s="561">
        <f t="shared" si="234"/>
        <v>0</v>
      </c>
      <c r="CV278" s="561">
        <f t="shared" si="234"/>
        <v>0</v>
      </c>
      <c r="CW278" s="561">
        <f t="shared" si="234"/>
        <v>0</v>
      </c>
      <c r="CX278" s="561">
        <f t="shared" si="234"/>
        <v>0</v>
      </c>
      <c r="CY278" s="561">
        <f t="shared" si="234"/>
        <v>0</v>
      </c>
      <c r="CZ278" s="561">
        <f t="shared" si="234"/>
        <v>0</v>
      </c>
      <c r="DA278" s="561">
        <f t="shared" si="234"/>
        <v>0</v>
      </c>
      <c r="DC278" s="562">
        <f t="shared" si="233"/>
        <v>0</v>
      </c>
      <c r="DD278" s="562">
        <f t="shared" si="206"/>
        <v>0</v>
      </c>
      <c r="DE278" s="562">
        <f t="shared" si="207"/>
        <v>0</v>
      </c>
      <c r="DF278" s="562">
        <f t="shared" si="208"/>
        <v>0</v>
      </c>
      <c r="DG278" s="562">
        <f t="shared" si="209"/>
        <v>0</v>
      </c>
      <c r="DH278" s="562">
        <f t="shared" si="210"/>
        <v>0</v>
      </c>
      <c r="DI278" s="562">
        <f t="shared" si="211"/>
        <v>0</v>
      </c>
      <c r="DJ278" s="562">
        <f t="shared" si="212"/>
        <v>0</v>
      </c>
      <c r="DK278" s="562">
        <f t="shared" si="213"/>
        <v>0</v>
      </c>
      <c r="DL278" s="562">
        <f t="shared" si="214"/>
        <v>0</v>
      </c>
      <c r="DM278" s="562">
        <f t="shared" si="215"/>
        <v>0</v>
      </c>
      <c r="DN278" s="562">
        <f t="shared" ref="DN278:DN314" si="235">CC278</f>
        <v>0</v>
      </c>
      <c r="DO278" s="562">
        <f t="shared" ref="DO278:DO314" si="236">CD278</f>
        <v>0</v>
      </c>
      <c r="DP278" s="562">
        <f t="shared" ref="DP278:DP314" si="237">CE278</f>
        <v>0</v>
      </c>
      <c r="DQ278" s="562">
        <f t="shared" ref="DQ278:DQ314" si="238">CF278</f>
        <v>0</v>
      </c>
      <c r="DR278" s="562">
        <f t="shared" ref="DR278:DR314" si="239">CG278</f>
        <v>0</v>
      </c>
      <c r="DS278" s="562">
        <f t="shared" ref="DS278:DS314" si="240">CH278</f>
        <v>0</v>
      </c>
      <c r="DT278" s="562">
        <f t="shared" ref="DT278:DT314" si="241">CI278</f>
        <v>0</v>
      </c>
      <c r="DU278" s="562">
        <f t="shared" ref="DU278:DU314" si="242">CJ278</f>
        <v>0</v>
      </c>
      <c r="DV278" s="562">
        <f t="shared" ref="DV278:DV314" si="243">CK278</f>
        <v>0</v>
      </c>
      <c r="DW278" s="562">
        <f t="shared" ref="DW278:DW314" si="244">CL278</f>
        <v>0</v>
      </c>
      <c r="DX278" s="562">
        <f t="shared" ref="DX278:DX314" si="245">CM278</f>
        <v>0</v>
      </c>
      <c r="DY278" s="562">
        <f t="shared" ref="DY278:DY314" si="246">CN278</f>
        <v>0</v>
      </c>
      <c r="DZ278" s="562">
        <f t="shared" ref="DZ278:DZ314" si="247">CO278</f>
        <v>0</v>
      </c>
      <c r="EA278" s="562">
        <f t="shared" ref="EA278:EA314" si="248">CP278</f>
        <v>0</v>
      </c>
      <c r="EB278" s="562">
        <f t="shared" ref="EB278:EB314" si="249">CQ278</f>
        <v>0</v>
      </c>
      <c r="EC278" s="562">
        <f t="shared" ref="EC278:EC314" si="250">CR278</f>
        <v>0</v>
      </c>
      <c r="ED278" s="562">
        <f t="shared" ref="ED278:ED314" si="251">CS278</f>
        <v>0</v>
      </c>
      <c r="EE278" s="562">
        <f t="shared" ref="EE278:EE314" si="252">CT278</f>
        <v>0</v>
      </c>
      <c r="EF278" s="562">
        <f t="shared" ref="EF278:EF314" si="253">CU278</f>
        <v>0</v>
      </c>
      <c r="EG278" s="562">
        <f t="shared" ref="EG278:EG314" si="254">CV278</f>
        <v>0</v>
      </c>
      <c r="EH278" s="562">
        <f t="shared" ref="EH278:EH314" si="255">CW278</f>
        <v>0</v>
      </c>
      <c r="EI278" s="562">
        <f t="shared" ref="EI278:EI314" si="256">CX278</f>
        <v>0</v>
      </c>
      <c r="EJ278" s="562">
        <f t="shared" ref="EJ278:EJ314" si="257">CY278</f>
        <v>0</v>
      </c>
      <c r="EK278" s="562">
        <f t="shared" ref="EK278:EK314" si="258">CZ278</f>
        <v>0</v>
      </c>
      <c r="EL278" s="562">
        <f t="shared" ref="EL278:EL314" si="259">DA278</f>
        <v>0</v>
      </c>
    </row>
    <row r="279" spans="2:142" ht="9.9499999999999993" customHeight="1">
      <c r="B279" s="750">
        <f>'O3'!B279</f>
        <v>0</v>
      </c>
      <c r="C279" s="751"/>
      <c r="D279" s="751"/>
      <c r="E279" s="751"/>
      <c r="F279" s="751"/>
      <c r="G279" s="872">
        <f>'O3'!G279</f>
        <v>0</v>
      </c>
      <c r="H279" s="872"/>
      <c r="I279" s="872"/>
      <c r="J279" s="872"/>
      <c r="K279" s="872"/>
      <c r="L279" s="872"/>
      <c r="M279" s="872"/>
      <c r="N279" s="872"/>
      <c r="O279" s="872"/>
      <c r="P279" s="872"/>
      <c r="Q279" s="872"/>
      <c r="R279" s="872"/>
      <c r="S279" s="872"/>
      <c r="T279" s="872"/>
      <c r="U279" s="872"/>
      <c r="V279" s="872"/>
      <c r="W279" s="872"/>
      <c r="X279" s="872"/>
      <c r="Y279" s="872"/>
      <c r="Z279" s="872"/>
      <c r="AA279" s="872"/>
      <c r="AB279" s="872"/>
      <c r="AC279" s="755">
        <f>'O3'!AC279</f>
        <v>0</v>
      </c>
      <c r="AD279" s="755"/>
      <c r="AE279" s="755"/>
      <c r="AF279" s="755"/>
      <c r="AG279" s="755"/>
      <c r="AH279" s="895">
        <f>'O3'!AZ279</f>
        <v>0</v>
      </c>
      <c r="AI279" s="895"/>
      <c r="AJ279" s="895"/>
      <c r="AK279" s="895"/>
      <c r="AL279" s="895"/>
      <c r="AM279" s="895"/>
      <c r="AN279" s="782">
        <f t="shared" si="223"/>
        <v>0</v>
      </c>
      <c r="AO279" s="782"/>
      <c r="AP279" s="782"/>
      <c r="AQ279" s="782"/>
      <c r="AR279" s="782"/>
      <c r="AS279" s="782"/>
      <c r="AT279" s="782">
        <f t="shared" si="224"/>
        <v>0</v>
      </c>
      <c r="AU279" s="782"/>
      <c r="AV279" s="782"/>
      <c r="AW279" s="782"/>
      <c r="AX279" s="782"/>
      <c r="AY279" s="881"/>
      <c r="AZ279" s="13"/>
      <c r="BA279" s="492">
        <f t="shared" si="229"/>
        <v>0</v>
      </c>
      <c r="BB279" s="492">
        <f t="shared" si="230"/>
        <v>2</v>
      </c>
      <c r="BC279" s="492" t="str">
        <f t="shared" si="225"/>
        <v/>
      </c>
      <c r="BD279" s="492" t="str">
        <f t="shared" si="226"/>
        <v xml:space="preserve"> </v>
      </c>
      <c r="BE279" s="484"/>
      <c r="BF279" s="492">
        <f>ROUND(AN279*'O3'!BE279,2)</f>
        <v>0</v>
      </c>
      <c r="BG279" s="492">
        <f>ROUND(AT279*'O3'!BE279,2)</f>
        <v>0</v>
      </c>
      <c r="BH279" s="484">
        <f t="shared" si="227"/>
        <v>0</v>
      </c>
      <c r="BI279" s="484">
        <f>BM279-IF('O3'!BS279&lt;&gt;0,IF('O3'!BS279="C",BA279,0),ROUND(BA279*$BM$11,2))</f>
        <v>0</v>
      </c>
      <c r="BJ279" s="484">
        <f>BN279-IF('O3'!BS279="CF",BA279,0)</f>
        <v>0</v>
      </c>
      <c r="BK279" s="484">
        <f>BO279-IF('O3'!BS279="F",BA279,0)</f>
        <v>0</v>
      </c>
      <c r="BL279" s="484">
        <f t="shared" si="231"/>
        <v>0</v>
      </c>
      <c r="BM279" s="484">
        <f>IF('O3'!BS279&lt;&gt;0,IF('O3'!BS279="C",BG279,0),ROUND(BG279*$BM$11,2))</f>
        <v>0</v>
      </c>
      <c r="BN279" s="484">
        <f>IF('O3'!BS279="CF",BG279,0)</f>
        <v>0</v>
      </c>
      <c r="BO279" s="484">
        <f>IF('O3'!BS279="F",BG279,0)</f>
        <v>0</v>
      </c>
      <c r="BP279" s="571">
        <v>268</v>
      </c>
      <c r="BQ279" s="573"/>
      <c r="BR279" s="560">
        <v>0</v>
      </c>
      <c r="BS279" s="561">
        <f t="shared" si="228"/>
        <v>0</v>
      </c>
      <c r="BT279" s="561">
        <f t="shared" si="234"/>
        <v>0</v>
      </c>
      <c r="BU279" s="561">
        <f t="shared" si="234"/>
        <v>0</v>
      </c>
      <c r="BV279" s="561">
        <f t="shared" si="234"/>
        <v>0</v>
      </c>
      <c r="BW279" s="561">
        <f t="shared" si="234"/>
        <v>0</v>
      </c>
      <c r="BX279" s="561">
        <f t="shared" si="234"/>
        <v>0</v>
      </c>
      <c r="BY279" s="561">
        <f t="shared" si="234"/>
        <v>0</v>
      </c>
      <c r="BZ279" s="561">
        <f t="shared" si="234"/>
        <v>0</v>
      </c>
      <c r="CA279" s="561">
        <f t="shared" si="234"/>
        <v>0</v>
      </c>
      <c r="CB279" s="561">
        <f t="shared" si="234"/>
        <v>0</v>
      </c>
      <c r="CC279" s="561">
        <f t="shared" si="234"/>
        <v>0</v>
      </c>
      <c r="CD279" s="561">
        <f t="shared" si="234"/>
        <v>0</v>
      </c>
      <c r="CE279" s="561">
        <f t="shared" si="234"/>
        <v>0</v>
      </c>
      <c r="CF279" s="561">
        <f t="shared" si="234"/>
        <v>0</v>
      </c>
      <c r="CG279" s="561">
        <f t="shared" si="234"/>
        <v>0</v>
      </c>
      <c r="CH279" s="561">
        <f t="shared" si="234"/>
        <v>0</v>
      </c>
      <c r="CI279" s="561">
        <f t="shared" si="234"/>
        <v>0</v>
      </c>
      <c r="CJ279" s="561">
        <f t="shared" si="234"/>
        <v>0</v>
      </c>
      <c r="CK279" s="561">
        <f t="shared" si="234"/>
        <v>0</v>
      </c>
      <c r="CL279" s="561">
        <f t="shared" si="234"/>
        <v>0</v>
      </c>
      <c r="CM279" s="561">
        <f t="shared" si="234"/>
        <v>0</v>
      </c>
      <c r="CN279" s="561">
        <f t="shared" si="234"/>
        <v>0</v>
      </c>
      <c r="CO279" s="561">
        <f t="shared" si="234"/>
        <v>0</v>
      </c>
      <c r="CP279" s="561">
        <f t="shared" si="234"/>
        <v>0</v>
      </c>
      <c r="CQ279" s="561">
        <f t="shared" si="234"/>
        <v>0</v>
      </c>
      <c r="CR279" s="561">
        <f t="shared" si="234"/>
        <v>0</v>
      </c>
      <c r="CS279" s="561">
        <f t="shared" si="234"/>
        <v>0</v>
      </c>
      <c r="CT279" s="561">
        <f t="shared" si="234"/>
        <v>0</v>
      </c>
      <c r="CU279" s="561">
        <f t="shared" si="234"/>
        <v>0</v>
      </c>
      <c r="CV279" s="561">
        <f t="shared" si="234"/>
        <v>0</v>
      </c>
      <c r="CW279" s="561">
        <f t="shared" si="234"/>
        <v>0</v>
      </c>
      <c r="CX279" s="561">
        <f t="shared" si="234"/>
        <v>0</v>
      </c>
      <c r="CY279" s="561">
        <f t="shared" si="234"/>
        <v>0</v>
      </c>
      <c r="CZ279" s="561">
        <f t="shared" si="234"/>
        <v>0</v>
      </c>
      <c r="DA279" s="561">
        <f t="shared" si="234"/>
        <v>0</v>
      </c>
      <c r="DC279" s="562">
        <f t="shared" si="233"/>
        <v>0</v>
      </c>
      <c r="DD279" s="562">
        <f t="shared" ref="DD279:DD314" si="260">BS279</f>
        <v>0</v>
      </c>
      <c r="DE279" s="562">
        <f t="shared" ref="DE279:DE314" si="261">BT279</f>
        <v>0</v>
      </c>
      <c r="DF279" s="562">
        <f t="shared" ref="DF279:DF314" si="262">BU279</f>
        <v>0</v>
      </c>
      <c r="DG279" s="562">
        <f t="shared" ref="DG279:DG314" si="263">BV279</f>
        <v>0</v>
      </c>
      <c r="DH279" s="562">
        <f t="shared" ref="DH279:DH314" si="264">BW279</f>
        <v>0</v>
      </c>
      <c r="DI279" s="562">
        <f t="shared" ref="DI279:DI314" si="265">BX279</f>
        <v>0</v>
      </c>
      <c r="DJ279" s="562">
        <f t="shared" ref="DJ279:DJ314" si="266">BY279</f>
        <v>0</v>
      </c>
      <c r="DK279" s="562">
        <f t="shared" ref="DK279:DK314" si="267">BZ279</f>
        <v>0</v>
      </c>
      <c r="DL279" s="562">
        <f t="shared" ref="DL279:DL314" si="268">CA279</f>
        <v>0</v>
      </c>
      <c r="DM279" s="562">
        <f t="shared" ref="DM279:DM314" si="269">CB279</f>
        <v>0</v>
      </c>
      <c r="DN279" s="562">
        <f t="shared" si="235"/>
        <v>0</v>
      </c>
      <c r="DO279" s="562">
        <f t="shared" si="236"/>
        <v>0</v>
      </c>
      <c r="DP279" s="562">
        <f t="shared" si="237"/>
        <v>0</v>
      </c>
      <c r="DQ279" s="562">
        <f t="shared" si="238"/>
        <v>0</v>
      </c>
      <c r="DR279" s="562">
        <f t="shared" si="239"/>
        <v>0</v>
      </c>
      <c r="DS279" s="562">
        <f t="shared" si="240"/>
        <v>0</v>
      </c>
      <c r="DT279" s="562">
        <f t="shared" si="241"/>
        <v>0</v>
      </c>
      <c r="DU279" s="562">
        <f t="shared" si="242"/>
        <v>0</v>
      </c>
      <c r="DV279" s="562">
        <f t="shared" si="243"/>
        <v>0</v>
      </c>
      <c r="DW279" s="562">
        <f t="shared" si="244"/>
        <v>0</v>
      </c>
      <c r="DX279" s="562">
        <f t="shared" si="245"/>
        <v>0</v>
      </c>
      <c r="DY279" s="562">
        <f t="shared" si="246"/>
        <v>0</v>
      </c>
      <c r="DZ279" s="562">
        <f t="shared" si="247"/>
        <v>0</v>
      </c>
      <c r="EA279" s="562">
        <f t="shared" si="248"/>
        <v>0</v>
      </c>
      <c r="EB279" s="562">
        <f t="shared" si="249"/>
        <v>0</v>
      </c>
      <c r="EC279" s="562">
        <f t="shared" si="250"/>
        <v>0</v>
      </c>
      <c r="ED279" s="562">
        <f t="shared" si="251"/>
        <v>0</v>
      </c>
      <c r="EE279" s="562">
        <f t="shared" si="252"/>
        <v>0</v>
      </c>
      <c r="EF279" s="562">
        <f t="shared" si="253"/>
        <v>0</v>
      </c>
      <c r="EG279" s="562">
        <f t="shared" si="254"/>
        <v>0</v>
      </c>
      <c r="EH279" s="562">
        <f t="shared" si="255"/>
        <v>0</v>
      </c>
      <c r="EI279" s="562">
        <f t="shared" si="256"/>
        <v>0</v>
      </c>
      <c r="EJ279" s="562">
        <f t="shared" si="257"/>
        <v>0</v>
      </c>
      <c r="EK279" s="562">
        <f t="shared" si="258"/>
        <v>0</v>
      </c>
      <c r="EL279" s="562">
        <f t="shared" si="259"/>
        <v>0</v>
      </c>
    </row>
    <row r="280" spans="2:142" ht="9.9499999999999993" customHeight="1">
      <c r="B280" s="750">
        <f>'O3'!B280</f>
        <v>0</v>
      </c>
      <c r="C280" s="751"/>
      <c r="D280" s="751"/>
      <c r="E280" s="751"/>
      <c r="F280" s="751"/>
      <c r="G280" s="872">
        <f>'O3'!G280</f>
        <v>0</v>
      </c>
      <c r="H280" s="872"/>
      <c r="I280" s="872"/>
      <c r="J280" s="872"/>
      <c r="K280" s="872"/>
      <c r="L280" s="872"/>
      <c r="M280" s="872"/>
      <c r="N280" s="872"/>
      <c r="O280" s="872"/>
      <c r="P280" s="872"/>
      <c r="Q280" s="872"/>
      <c r="R280" s="872"/>
      <c r="S280" s="872"/>
      <c r="T280" s="872"/>
      <c r="U280" s="872"/>
      <c r="V280" s="872"/>
      <c r="W280" s="872"/>
      <c r="X280" s="872"/>
      <c r="Y280" s="872"/>
      <c r="Z280" s="872"/>
      <c r="AA280" s="872"/>
      <c r="AB280" s="872"/>
      <c r="AC280" s="755">
        <f>'O3'!AC280</f>
        <v>0</v>
      </c>
      <c r="AD280" s="755"/>
      <c r="AE280" s="755"/>
      <c r="AF280" s="755"/>
      <c r="AG280" s="755"/>
      <c r="AH280" s="895">
        <f>'O3'!AZ280</f>
        <v>0</v>
      </c>
      <c r="AI280" s="895"/>
      <c r="AJ280" s="895"/>
      <c r="AK280" s="895"/>
      <c r="AL280" s="895"/>
      <c r="AM280" s="895"/>
      <c r="AN280" s="782">
        <f t="shared" si="223"/>
        <v>0</v>
      </c>
      <c r="AO280" s="782"/>
      <c r="AP280" s="782"/>
      <c r="AQ280" s="782"/>
      <c r="AR280" s="782"/>
      <c r="AS280" s="782"/>
      <c r="AT280" s="782">
        <f t="shared" si="224"/>
        <v>0</v>
      </c>
      <c r="AU280" s="782"/>
      <c r="AV280" s="782"/>
      <c r="AW280" s="782"/>
      <c r="AX280" s="782"/>
      <c r="AY280" s="881"/>
      <c r="AZ280" s="13"/>
      <c r="BA280" s="492">
        <f t="shared" si="229"/>
        <v>0</v>
      </c>
      <c r="BB280" s="492">
        <f t="shared" si="230"/>
        <v>2</v>
      </c>
      <c r="BC280" s="492" t="str">
        <f t="shared" si="225"/>
        <v/>
      </c>
      <c r="BD280" s="492" t="str">
        <f t="shared" si="226"/>
        <v xml:space="preserve"> </v>
      </c>
      <c r="BE280" s="484"/>
      <c r="BF280" s="492">
        <f>ROUND(AN280*'O3'!BE280,2)</f>
        <v>0</v>
      </c>
      <c r="BG280" s="492">
        <f>ROUND(AT280*'O3'!BE280,2)</f>
        <v>0</v>
      </c>
      <c r="BH280" s="484">
        <f t="shared" si="227"/>
        <v>0</v>
      </c>
      <c r="BI280" s="484">
        <f>BM280-IF('O3'!BS280&lt;&gt;0,IF('O3'!BS280="C",BA280,0),ROUND(BA280*$BM$11,2))</f>
        <v>0</v>
      </c>
      <c r="BJ280" s="484">
        <f>BN280-IF('O3'!BS280="CF",BA280,0)</f>
        <v>0</v>
      </c>
      <c r="BK280" s="484">
        <f>BO280-IF('O3'!BS280="F",BA280,0)</f>
        <v>0</v>
      </c>
      <c r="BL280" s="484">
        <f t="shared" si="231"/>
        <v>0</v>
      </c>
      <c r="BM280" s="484">
        <f>IF('O3'!BS280&lt;&gt;0,IF('O3'!BS280="C",BG280,0),ROUND(BG280*$BM$11,2))</f>
        <v>0</v>
      </c>
      <c r="BN280" s="484">
        <f>IF('O3'!BS280="CF",BG280,0)</f>
        <v>0</v>
      </c>
      <c r="BO280" s="484">
        <f>IF('O3'!BS280="F",BG280,0)</f>
        <v>0</v>
      </c>
      <c r="BP280" s="572">
        <v>269</v>
      </c>
      <c r="BQ280" s="573"/>
      <c r="BR280" s="560">
        <v>0</v>
      </c>
      <c r="BS280" s="561">
        <f t="shared" si="228"/>
        <v>0</v>
      </c>
      <c r="BT280" s="561">
        <f t="shared" si="234"/>
        <v>0</v>
      </c>
      <c r="BU280" s="561">
        <f t="shared" si="234"/>
        <v>0</v>
      </c>
      <c r="BV280" s="561">
        <f t="shared" si="234"/>
        <v>0</v>
      </c>
      <c r="BW280" s="561">
        <f t="shared" si="234"/>
        <v>0</v>
      </c>
      <c r="BX280" s="561">
        <f t="shared" si="234"/>
        <v>0</v>
      </c>
      <c r="BY280" s="561">
        <f t="shared" si="234"/>
        <v>0</v>
      </c>
      <c r="BZ280" s="561">
        <f t="shared" si="234"/>
        <v>0</v>
      </c>
      <c r="CA280" s="561">
        <f t="shared" si="234"/>
        <v>0</v>
      </c>
      <c r="CB280" s="561">
        <f t="shared" si="234"/>
        <v>0</v>
      </c>
      <c r="CC280" s="561">
        <f t="shared" si="234"/>
        <v>0</v>
      </c>
      <c r="CD280" s="561">
        <f t="shared" si="234"/>
        <v>0</v>
      </c>
      <c r="CE280" s="561">
        <f t="shared" si="234"/>
        <v>0</v>
      </c>
      <c r="CF280" s="561">
        <f t="shared" si="234"/>
        <v>0</v>
      </c>
      <c r="CG280" s="561">
        <f t="shared" si="234"/>
        <v>0</v>
      </c>
      <c r="CH280" s="561">
        <f t="shared" si="234"/>
        <v>0</v>
      </c>
      <c r="CI280" s="561">
        <f t="shared" si="234"/>
        <v>0</v>
      </c>
      <c r="CJ280" s="561">
        <f t="shared" si="234"/>
        <v>0</v>
      </c>
      <c r="CK280" s="561">
        <f t="shared" si="234"/>
        <v>0</v>
      </c>
      <c r="CL280" s="561">
        <f t="shared" si="234"/>
        <v>0</v>
      </c>
      <c r="CM280" s="561">
        <f t="shared" si="234"/>
        <v>0</v>
      </c>
      <c r="CN280" s="561">
        <f t="shared" si="234"/>
        <v>0</v>
      </c>
      <c r="CO280" s="561">
        <f t="shared" si="234"/>
        <v>0</v>
      </c>
      <c r="CP280" s="561">
        <f t="shared" si="234"/>
        <v>0</v>
      </c>
      <c r="CQ280" s="561">
        <f t="shared" si="234"/>
        <v>0</v>
      </c>
      <c r="CR280" s="561">
        <f t="shared" si="234"/>
        <v>0</v>
      </c>
      <c r="CS280" s="561">
        <f t="shared" si="234"/>
        <v>0</v>
      </c>
      <c r="CT280" s="561">
        <f t="shared" si="234"/>
        <v>0</v>
      </c>
      <c r="CU280" s="561">
        <f t="shared" si="234"/>
        <v>0</v>
      </c>
      <c r="CV280" s="561">
        <f t="shared" si="234"/>
        <v>0</v>
      </c>
      <c r="CW280" s="561">
        <f t="shared" si="234"/>
        <v>0</v>
      </c>
      <c r="CX280" s="561">
        <f t="shared" ref="BT280:DA288" si="270">CW280</f>
        <v>0</v>
      </c>
      <c r="CY280" s="561">
        <f t="shared" si="270"/>
        <v>0</v>
      </c>
      <c r="CZ280" s="561">
        <f t="shared" si="270"/>
        <v>0</v>
      </c>
      <c r="DA280" s="561">
        <f t="shared" si="270"/>
        <v>0</v>
      </c>
      <c r="DC280" s="562">
        <f t="shared" si="233"/>
        <v>0</v>
      </c>
      <c r="DD280" s="562">
        <f t="shared" si="260"/>
        <v>0</v>
      </c>
      <c r="DE280" s="562">
        <f t="shared" si="261"/>
        <v>0</v>
      </c>
      <c r="DF280" s="562">
        <f t="shared" si="262"/>
        <v>0</v>
      </c>
      <c r="DG280" s="562">
        <f t="shared" si="263"/>
        <v>0</v>
      </c>
      <c r="DH280" s="562">
        <f t="shared" si="264"/>
        <v>0</v>
      </c>
      <c r="DI280" s="562">
        <f t="shared" si="265"/>
        <v>0</v>
      </c>
      <c r="DJ280" s="562">
        <f t="shared" si="266"/>
        <v>0</v>
      </c>
      <c r="DK280" s="562">
        <f t="shared" si="267"/>
        <v>0</v>
      </c>
      <c r="DL280" s="562">
        <f t="shared" si="268"/>
        <v>0</v>
      </c>
      <c r="DM280" s="562">
        <f t="shared" si="269"/>
        <v>0</v>
      </c>
      <c r="DN280" s="562">
        <f t="shared" si="235"/>
        <v>0</v>
      </c>
      <c r="DO280" s="562">
        <f t="shared" si="236"/>
        <v>0</v>
      </c>
      <c r="DP280" s="562">
        <f t="shared" si="237"/>
        <v>0</v>
      </c>
      <c r="DQ280" s="562">
        <f t="shared" si="238"/>
        <v>0</v>
      </c>
      <c r="DR280" s="562">
        <f t="shared" si="239"/>
        <v>0</v>
      </c>
      <c r="DS280" s="562">
        <f t="shared" si="240"/>
        <v>0</v>
      </c>
      <c r="DT280" s="562">
        <f t="shared" si="241"/>
        <v>0</v>
      </c>
      <c r="DU280" s="562">
        <f t="shared" si="242"/>
        <v>0</v>
      </c>
      <c r="DV280" s="562">
        <f t="shared" si="243"/>
        <v>0</v>
      </c>
      <c r="DW280" s="562">
        <f t="shared" si="244"/>
        <v>0</v>
      </c>
      <c r="DX280" s="562">
        <f t="shared" si="245"/>
        <v>0</v>
      </c>
      <c r="DY280" s="562">
        <f t="shared" si="246"/>
        <v>0</v>
      </c>
      <c r="DZ280" s="562">
        <f t="shared" si="247"/>
        <v>0</v>
      </c>
      <c r="EA280" s="562">
        <f t="shared" si="248"/>
        <v>0</v>
      </c>
      <c r="EB280" s="562">
        <f t="shared" si="249"/>
        <v>0</v>
      </c>
      <c r="EC280" s="562">
        <f t="shared" si="250"/>
        <v>0</v>
      </c>
      <c r="ED280" s="562">
        <f t="shared" si="251"/>
        <v>0</v>
      </c>
      <c r="EE280" s="562">
        <f t="shared" si="252"/>
        <v>0</v>
      </c>
      <c r="EF280" s="562">
        <f t="shared" si="253"/>
        <v>0</v>
      </c>
      <c r="EG280" s="562">
        <f t="shared" si="254"/>
        <v>0</v>
      </c>
      <c r="EH280" s="562">
        <f t="shared" si="255"/>
        <v>0</v>
      </c>
      <c r="EI280" s="562">
        <f t="shared" si="256"/>
        <v>0</v>
      </c>
      <c r="EJ280" s="562">
        <f t="shared" si="257"/>
        <v>0</v>
      </c>
      <c r="EK280" s="562">
        <f t="shared" si="258"/>
        <v>0</v>
      </c>
      <c r="EL280" s="562">
        <f t="shared" si="259"/>
        <v>0</v>
      </c>
    </row>
    <row r="281" spans="2:142" ht="9.9499999999999993" customHeight="1">
      <c r="B281" s="750">
        <f>'O3'!B281</f>
        <v>0</v>
      </c>
      <c r="C281" s="751"/>
      <c r="D281" s="751"/>
      <c r="E281" s="751"/>
      <c r="F281" s="751"/>
      <c r="G281" s="872">
        <f>'O3'!G281</f>
        <v>0</v>
      </c>
      <c r="H281" s="872"/>
      <c r="I281" s="872"/>
      <c r="J281" s="872"/>
      <c r="K281" s="872"/>
      <c r="L281" s="872"/>
      <c r="M281" s="872"/>
      <c r="N281" s="872"/>
      <c r="O281" s="872"/>
      <c r="P281" s="872"/>
      <c r="Q281" s="872"/>
      <c r="R281" s="872"/>
      <c r="S281" s="872"/>
      <c r="T281" s="872"/>
      <c r="U281" s="872"/>
      <c r="V281" s="872"/>
      <c r="W281" s="872"/>
      <c r="X281" s="872"/>
      <c r="Y281" s="872"/>
      <c r="Z281" s="872"/>
      <c r="AA281" s="872"/>
      <c r="AB281" s="872"/>
      <c r="AC281" s="755">
        <f>'O3'!AC281</f>
        <v>0</v>
      </c>
      <c r="AD281" s="755"/>
      <c r="AE281" s="755"/>
      <c r="AF281" s="755"/>
      <c r="AG281" s="755"/>
      <c r="AH281" s="895">
        <f>'O3'!AZ281</f>
        <v>0</v>
      </c>
      <c r="AI281" s="895"/>
      <c r="AJ281" s="895"/>
      <c r="AK281" s="895"/>
      <c r="AL281" s="895"/>
      <c r="AM281" s="895"/>
      <c r="AN281" s="782">
        <f t="shared" si="223"/>
        <v>0</v>
      </c>
      <c r="AO281" s="782"/>
      <c r="AP281" s="782"/>
      <c r="AQ281" s="782"/>
      <c r="AR281" s="782"/>
      <c r="AS281" s="782"/>
      <c r="AT281" s="782">
        <f t="shared" si="224"/>
        <v>0</v>
      </c>
      <c r="AU281" s="782"/>
      <c r="AV281" s="782"/>
      <c r="AW281" s="782"/>
      <c r="AX281" s="782"/>
      <c r="AY281" s="881"/>
      <c r="AZ281" s="13"/>
      <c r="BA281" s="492">
        <f t="shared" si="229"/>
        <v>0</v>
      </c>
      <c r="BB281" s="492">
        <f t="shared" si="230"/>
        <v>2</v>
      </c>
      <c r="BC281" s="492" t="str">
        <f t="shared" si="225"/>
        <v/>
      </c>
      <c r="BD281" s="492" t="str">
        <f t="shared" si="226"/>
        <v xml:space="preserve"> </v>
      </c>
      <c r="BE281" s="484"/>
      <c r="BF281" s="492">
        <f>ROUND(AN281*'O3'!BE281,2)</f>
        <v>0</v>
      </c>
      <c r="BG281" s="492">
        <f>ROUND(AT281*'O3'!BE281,2)</f>
        <v>0</v>
      </c>
      <c r="BH281" s="484">
        <f t="shared" si="227"/>
        <v>0</v>
      </c>
      <c r="BI281" s="484">
        <f>BM281-IF('O3'!BS281&lt;&gt;0,IF('O3'!BS281="C",BA281,0),ROUND(BA281*$BM$11,2))</f>
        <v>0</v>
      </c>
      <c r="BJ281" s="484">
        <f>BN281-IF('O3'!BS281="CF",BA281,0)</f>
        <v>0</v>
      </c>
      <c r="BK281" s="484">
        <f>BO281-IF('O3'!BS281="F",BA281,0)</f>
        <v>0</v>
      </c>
      <c r="BL281" s="484">
        <f t="shared" si="231"/>
        <v>0</v>
      </c>
      <c r="BM281" s="484">
        <f>IF('O3'!BS281&lt;&gt;0,IF('O3'!BS281="C",BG281,0),ROUND(BG281*$BM$11,2))</f>
        <v>0</v>
      </c>
      <c r="BN281" s="484">
        <f>IF('O3'!BS281="CF",BG281,0)</f>
        <v>0</v>
      </c>
      <c r="BO281" s="484">
        <f>IF('O3'!BS281="F",BG281,0)</f>
        <v>0</v>
      </c>
      <c r="BP281" s="571">
        <v>270</v>
      </c>
      <c r="BQ281" s="573"/>
      <c r="BR281" s="560">
        <v>0</v>
      </c>
      <c r="BS281" s="561">
        <f t="shared" si="228"/>
        <v>0</v>
      </c>
      <c r="BT281" s="561">
        <f t="shared" si="270"/>
        <v>0</v>
      </c>
      <c r="BU281" s="561">
        <f t="shared" si="270"/>
        <v>0</v>
      </c>
      <c r="BV281" s="561">
        <f t="shared" si="270"/>
        <v>0</v>
      </c>
      <c r="BW281" s="561">
        <f t="shared" si="270"/>
        <v>0</v>
      </c>
      <c r="BX281" s="561">
        <f t="shared" si="270"/>
        <v>0</v>
      </c>
      <c r="BY281" s="561">
        <f t="shared" si="270"/>
        <v>0</v>
      </c>
      <c r="BZ281" s="561">
        <f t="shared" si="270"/>
        <v>0</v>
      </c>
      <c r="CA281" s="561">
        <f t="shared" si="270"/>
        <v>0</v>
      </c>
      <c r="CB281" s="561">
        <f t="shared" si="270"/>
        <v>0</v>
      </c>
      <c r="CC281" s="561">
        <f t="shared" si="270"/>
        <v>0</v>
      </c>
      <c r="CD281" s="561">
        <f t="shared" si="270"/>
        <v>0</v>
      </c>
      <c r="CE281" s="561">
        <f t="shared" si="270"/>
        <v>0</v>
      </c>
      <c r="CF281" s="561">
        <f t="shared" si="270"/>
        <v>0</v>
      </c>
      <c r="CG281" s="561">
        <f t="shared" si="270"/>
        <v>0</v>
      </c>
      <c r="CH281" s="561">
        <f t="shared" si="270"/>
        <v>0</v>
      </c>
      <c r="CI281" s="561">
        <f t="shared" si="270"/>
        <v>0</v>
      </c>
      <c r="CJ281" s="561">
        <f t="shared" si="270"/>
        <v>0</v>
      </c>
      <c r="CK281" s="561">
        <f t="shared" si="270"/>
        <v>0</v>
      </c>
      <c r="CL281" s="561">
        <f t="shared" si="270"/>
        <v>0</v>
      </c>
      <c r="CM281" s="561">
        <f t="shared" si="270"/>
        <v>0</v>
      </c>
      <c r="CN281" s="561">
        <f t="shared" si="270"/>
        <v>0</v>
      </c>
      <c r="CO281" s="561">
        <f t="shared" si="270"/>
        <v>0</v>
      </c>
      <c r="CP281" s="561">
        <f t="shared" si="270"/>
        <v>0</v>
      </c>
      <c r="CQ281" s="561">
        <f t="shared" si="270"/>
        <v>0</v>
      </c>
      <c r="CR281" s="561">
        <f t="shared" si="270"/>
        <v>0</v>
      </c>
      <c r="CS281" s="561">
        <f t="shared" si="270"/>
        <v>0</v>
      </c>
      <c r="CT281" s="561">
        <f t="shared" si="270"/>
        <v>0</v>
      </c>
      <c r="CU281" s="561">
        <f t="shared" si="270"/>
        <v>0</v>
      </c>
      <c r="CV281" s="561">
        <f t="shared" si="270"/>
        <v>0</v>
      </c>
      <c r="CW281" s="561">
        <f t="shared" si="270"/>
        <v>0</v>
      </c>
      <c r="CX281" s="561">
        <f t="shared" si="270"/>
        <v>0</v>
      </c>
      <c r="CY281" s="561">
        <f t="shared" si="270"/>
        <v>0</v>
      </c>
      <c r="CZ281" s="561">
        <f t="shared" si="270"/>
        <v>0</v>
      </c>
      <c r="DA281" s="561">
        <f t="shared" si="270"/>
        <v>0</v>
      </c>
      <c r="DC281" s="562">
        <f t="shared" si="233"/>
        <v>0</v>
      </c>
      <c r="DD281" s="562">
        <f t="shared" si="260"/>
        <v>0</v>
      </c>
      <c r="DE281" s="562">
        <f t="shared" si="261"/>
        <v>0</v>
      </c>
      <c r="DF281" s="562">
        <f t="shared" si="262"/>
        <v>0</v>
      </c>
      <c r="DG281" s="562">
        <f t="shared" si="263"/>
        <v>0</v>
      </c>
      <c r="DH281" s="562">
        <f t="shared" si="264"/>
        <v>0</v>
      </c>
      <c r="DI281" s="562">
        <f t="shared" si="265"/>
        <v>0</v>
      </c>
      <c r="DJ281" s="562">
        <f t="shared" si="266"/>
        <v>0</v>
      </c>
      <c r="DK281" s="562">
        <f t="shared" si="267"/>
        <v>0</v>
      </c>
      <c r="DL281" s="562">
        <f t="shared" si="268"/>
        <v>0</v>
      </c>
      <c r="DM281" s="562">
        <f t="shared" si="269"/>
        <v>0</v>
      </c>
      <c r="DN281" s="562">
        <f t="shared" si="235"/>
        <v>0</v>
      </c>
      <c r="DO281" s="562">
        <f t="shared" si="236"/>
        <v>0</v>
      </c>
      <c r="DP281" s="562">
        <f t="shared" si="237"/>
        <v>0</v>
      </c>
      <c r="DQ281" s="562">
        <f t="shared" si="238"/>
        <v>0</v>
      </c>
      <c r="DR281" s="562">
        <f t="shared" si="239"/>
        <v>0</v>
      </c>
      <c r="DS281" s="562">
        <f t="shared" si="240"/>
        <v>0</v>
      </c>
      <c r="DT281" s="562">
        <f t="shared" si="241"/>
        <v>0</v>
      </c>
      <c r="DU281" s="562">
        <f t="shared" si="242"/>
        <v>0</v>
      </c>
      <c r="DV281" s="562">
        <f t="shared" si="243"/>
        <v>0</v>
      </c>
      <c r="DW281" s="562">
        <f t="shared" si="244"/>
        <v>0</v>
      </c>
      <c r="DX281" s="562">
        <f t="shared" si="245"/>
        <v>0</v>
      </c>
      <c r="DY281" s="562">
        <f t="shared" si="246"/>
        <v>0</v>
      </c>
      <c r="DZ281" s="562">
        <f t="shared" si="247"/>
        <v>0</v>
      </c>
      <c r="EA281" s="562">
        <f t="shared" si="248"/>
        <v>0</v>
      </c>
      <c r="EB281" s="562">
        <f t="shared" si="249"/>
        <v>0</v>
      </c>
      <c r="EC281" s="562">
        <f t="shared" si="250"/>
        <v>0</v>
      </c>
      <c r="ED281" s="562">
        <f t="shared" si="251"/>
        <v>0</v>
      </c>
      <c r="EE281" s="562">
        <f t="shared" si="252"/>
        <v>0</v>
      </c>
      <c r="EF281" s="562">
        <f t="shared" si="253"/>
        <v>0</v>
      </c>
      <c r="EG281" s="562">
        <f t="shared" si="254"/>
        <v>0</v>
      </c>
      <c r="EH281" s="562">
        <f t="shared" si="255"/>
        <v>0</v>
      </c>
      <c r="EI281" s="562">
        <f t="shared" si="256"/>
        <v>0</v>
      </c>
      <c r="EJ281" s="562">
        <f t="shared" si="257"/>
        <v>0</v>
      </c>
      <c r="EK281" s="562">
        <f t="shared" si="258"/>
        <v>0</v>
      </c>
      <c r="EL281" s="562">
        <f t="shared" si="259"/>
        <v>0</v>
      </c>
    </row>
    <row r="282" spans="2:142" ht="9.9499999999999993" customHeight="1">
      <c r="B282" s="750">
        <f>'O3'!B282</f>
        <v>0</v>
      </c>
      <c r="C282" s="751"/>
      <c r="D282" s="751"/>
      <c r="E282" s="751"/>
      <c r="F282" s="751"/>
      <c r="G282" s="872">
        <f>'O3'!G282</f>
        <v>0</v>
      </c>
      <c r="H282" s="872"/>
      <c r="I282" s="872"/>
      <c r="J282" s="872"/>
      <c r="K282" s="872"/>
      <c r="L282" s="872"/>
      <c r="M282" s="872"/>
      <c r="N282" s="872"/>
      <c r="O282" s="872"/>
      <c r="P282" s="872"/>
      <c r="Q282" s="872"/>
      <c r="R282" s="872"/>
      <c r="S282" s="872"/>
      <c r="T282" s="872"/>
      <c r="U282" s="872"/>
      <c r="V282" s="872"/>
      <c r="W282" s="872"/>
      <c r="X282" s="872"/>
      <c r="Y282" s="872"/>
      <c r="Z282" s="872"/>
      <c r="AA282" s="872"/>
      <c r="AB282" s="872"/>
      <c r="AC282" s="755">
        <f>'O3'!AC282</f>
        <v>0</v>
      </c>
      <c r="AD282" s="755"/>
      <c r="AE282" s="755"/>
      <c r="AF282" s="755"/>
      <c r="AG282" s="755"/>
      <c r="AH282" s="895">
        <f>'O3'!AZ282</f>
        <v>0</v>
      </c>
      <c r="AI282" s="895"/>
      <c r="AJ282" s="895"/>
      <c r="AK282" s="895"/>
      <c r="AL282" s="895"/>
      <c r="AM282" s="895"/>
      <c r="AN282" s="782">
        <f t="shared" si="223"/>
        <v>0</v>
      </c>
      <c r="AO282" s="782"/>
      <c r="AP282" s="782"/>
      <c r="AQ282" s="782"/>
      <c r="AR282" s="782"/>
      <c r="AS282" s="782"/>
      <c r="AT282" s="782">
        <f t="shared" si="224"/>
        <v>0</v>
      </c>
      <c r="AU282" s="782"/>
      <c r="AV282" s="782"/>
      <c r="AW282" s="782"/>
      <c r="AX282" s="782"/>
      <c r="AY282" s="881"/>
      <c r="AZ282" s="13"/>
      <c r="BA282" s="492">
        <f t="shared" si="229"/>
        <v>0</v>
      </c>
      <c r="BB282" s="492">
        <f t="shared" si="230"/>
        <v>2</v>
      </c>
      <c r="BC282" s="492" t="str">
        <f t="shared" si="225"/>
        <v/>
      </c>
      <c r="BD282" s="492" t="str">
        <f t="shared" si="226"/>
        <v xml:space="preserve"> </v>
      </c>
      <c r="BE282" s="484"/>
      <c r="BF282" s="492">
        <f>ROUND(AN282*'O3'!BE282,2)</f>
        <v>0</v>
      </c>
      <c r="BG282" s="492">
        <f>ROUND(AT282*'O3'!BE282,2)</f>
        <v>0</v>
      </c>
      <c r="BH282" s="484">
        <f t="shared" si="227"/>
        <v>0</v>
      </c>
      <c r="BI282" s="484">
        <f>BM282-IF('O3'!BS282&lt;&gt;0,IF('O3'!BS282="C",BA282,0),ROUND(BA282*$BM$11,2))</f>
        <v>0</v>
      </c>
      <c r="BJ282" s="484">
        <f>BN282-IF('O3'!BS282="CF",BA282,0)</f>
        <v>0</v>
      </c>
      <c r="BK282" s="484">
        <f>BO282-IF('O3'!BS282="F",BA282,0)</f>
        <v>0</v>
      </c>
      <c r="BL282" s="484">
        <f t="shared" si="231"/>
        <v>0</v>
      </c>
      <c r="BM282" s="484">
        <f>IF('O3'!BS282&lt;&gt;0,IF('O3'!BS282="C",BG282,0),ROUND(BG282*$BM$11,2))</f>
        <v>0</v>
      </c>
      <c r="BN282" s="484">
        <f>IF('O3'!BS282="CF",BG282,0)</f>
        <v>0</v>
      </c>
      <c r="BO282" s="484">
        <f>IF('O3'!BS282="F",BG282,0)</f>
        <v>0</v>
      </c>
      <c r="BP282" s="572">
        <v>271</v>
      </c>
      <c r="BQ282" s="573"/>
      <c r="BR282" s="560">
        <v>0</v>
      </c>
      <c r="BS282" s="561">
        <f t="shared" si="228"/>
        <v>0</v>
      </c>
      <c r="BT282" s="561">
        <f t="shared" si="270"/>
        <v>0</v>
      </c>
      <c r="BU282" s="561">
        <f t="shared" si="270"/>
        <v>0</v>
      </c>
      <c r="BV282" s="561">
        <f t="shared" si="270"/>
        <v>0</v>
      </c>
      <c r="BW282" s="561">
        <f t="shared" si="270"/>
        <v>0</v>
      </c>
      <c r="BX282" s="561">
        <f t="shared" si="270"/>
        <v>0</v>
      </c>
      <c r="BY282" s="561">
        <f t="shared" si="270"/>
        <v>0</v>
      </c>
      <c r="BZ282" s="561">
        <f t="shared" si="270"/>
        <v>0</v>
      </c>
      <c r="CA282" s="561">
        <f t="shared" si="270"/>
        <v>0</v>
      </c>
      <c r="CB282" s="561">
        <f t="shared" si="270"/>
        <v>0</v>
      </c>
      <c r="CC282" s="561">
        <f t="shared" si="270"/>
        <v>0</v>
      </c>
      <c r="CD282" s="561">
        <f t="shared" si="270"/>
        <v>0</v>
      </c>
      <c r="CE282" s="561">
        <f t="shared" si="270"/>
        <v>0</v>
      </c>
      <c r="CF282" s="561">
        <f t="shared" si="270"/>
        <v>0</v>
      </c>
      <c r="CG282" s="561">
        <f t="shared" si="270"/>
        <v>0</v>
      </c>
      <c r="CH282" s="561">
        <f t="shared" si="270"/>
        <v>0</v>
      </c>
      <c r="CI282" s="561">
        <f t="shared" si="270"/>
        <v>0</v>
      </c>
      <c r="CJ282" s="561">
        <f t="shared" si="270"/>
        <v>0</v>
      </c>
      <c r="CK282" s="561">
        <f t="shared" si="270"/>
        <v>0</v>
      </c>
      <c r="CL282" s="561">
        <f t="shared" si="270"/>
        <v>0</v>
      </c>
      <c r="CM282" s="561">
        <f t="shared" si="270"/>
        <v>0</v>
      </c>
      <c r="CN282" s="561">
        <f t="shared" si="270"/>
        <v>0</v>
      </c>
      <c r="CO282" s="561">
        <f t="shared" si="270"/>
        <v>0</v>
      </c>
      <c r="CP282" s="561">
        <f t="shared" si="270"/>
        <v>0</v>
      </c>
      <c r="CQ282" s="561">
        <f t="shared" si="270"/>
        <v>0</v>
      </c>
      <c r="CR282" s="561">
        <f t="shared" si="270"/>
        <v>0</v>
      </c>
      <c r="CS282" s="561">
        <f t="shared" si="270"/>
        <v>0</v>
      </c>
      <c r="CT282" s="561">
        <f t="shared" si="270"/>
        <v>0</v>
      </c>
      <c r="CU282" s="561">
        <f t="shared" si="270"/>
        <v>0</v>
      </c>
      <c r="CV282" s="561">
        <f t="shared" si="270"/>
        <v>0</v>
      </c>
      <c r="CW282" s="561">
        <f t="shared" si="270"/>
        <v>0</v>
      </c>
      <c r="CX282" s="561">
        <f t="shared" si="270"/>
        <v>0</v>
      </c>
      <c r="CY282" s="561">
        <f t="shared" si="270"/>
        <v>0</v>
      </c>
      <c r="CZ282" s="561">
        <f t="shared" si="270"/>
        <v>0</v>
      </c>
      <c r="DA282" s="561">
        <f t="shared" si="270"/>
        <v>0</v>
      </c>
      <c r="DC282" s="562">
        <f t="shared" si="233"/>
        <v>0</v>
      </c>
      <c r="DD282" s="562">
        <f t="shared" si="260"/>
        <v>0</v>
      </c>
      <c r="DE282" s="562">
        <f t="shared" si="261"/>
        <v>0</v>
      </c>
      <c r="DF282" s="562">
        <f t="shared" si="262"/>
        <v>0</v>
      </c>
      <c r="DG282" s="562">
        <f t="shared" si="263"/>
        <v>0</v>
      </c>
      <c r="DH282" s="562">
        <f t="shared" si="264"/>
        <v>0</v>
      </c>
      <c r="DI282" s="562">
        <f t="shared" si="265"/>
        <v>0</v>
      </c>
      <c r="DJ282" s="562">
        <f t="shared" si="266"/>
        <v>0</v>
      </c>
      <c r="DK282" s="562">
        <f t="shared" si="267"/>
        <v>0</v>
      </c>
      <c r="DL282" s="562">
        <f t="shared" si="268"/>
        <v>0</v>
      </c>
      <c r="DM282" s="562">
        <f t="shared" si="269"/>
        <v>0</v>
      </c>
      <c r="DN282" s="562">
        <f t="shared" si="235"/>
        <v>0</v>
      </c>
      <c r="DO282" s="562">
        <f t="shared" si="236"/>
        <v>0</v>
      </c>
      <c r="DP282" s="562">
        <f t="shared" si="237"/>
        <v>0</v>
      </c>
      <c r="DQ282" s="562">
        <f t="shared" si="238"/>
        <v>0</v>
      </c>
      <c r="DR282" s="562">
        <f t="shared" si="239"/>
        <v>0</v>
      </c>
      <c r="DS282" s="562">
        <f t="shared" si="240"/>
        <v>0</v>
      </c>
      <c r="DT282" s="562">
        <f t="shared" si="241"/>
        <v>0</v>
      </c>
      <c r="DU282" s="562">
        <f t="shared" si="242"/>
        <v>0</v>
      </c>
      <c r="DV282" s="562">
        <f t="shared" si="243"/>
        <v>0</v>
      </c>
      <c r="DW282" s="562">
        <f t="shared" si="244"/>
        <v>0</v>
      </c>
      <c r="DX282" s="562">
        <f t="shared" si="245"/>
        <v>0</v>
      </c>
      <c r="DY282" s="562">
        <f t="shared" si="246"/>
        <v>0</v>
      </c>
      <c r="DZ282" s="562">
        <f t="shared" si="247"/>
        <v>0</v>
      </c>
      <c r="EA282" s="562">
        <f t="shared" si="248"/>
        <v>0</v>
      </c>
      <c r="EB282" s="562">
        <f t="shared" si="249"/>
        <v>0</v>
      </c>
      <c r="EC282" s="562">
        <f t="shared" si="250"/>
        <v>0</v>
      </c>
      <c r="ED282" s="562">
        <f t="shared" si="251"/>
        <v>0</v>
      </c>
      <c r="EE282" s="562">
        <f t="shared" si="252"/>
        <v>0</v>
      </c>
      <c r="EF282" s="562">
        <f t="shared" si="253"/>
        <v>0</v>
      </c>
      <c r="EG282" s="562">
        <f t="shared" si="254"/>
        <v>0</v>
      </c>
      <c r="EH282" s="562">
        <f t="shared" si="255"/>
        <v>0</v>
      </c>
      <c r="EI282" s="562">
        <f t="shared" si="256"/>
        <v>0</v>
      </c>
      <c r="EJ282" s="562">
        <f t="shared" si="257"/>
        <v>0</v>
      </c>
      <c r="EK282" s="562">
        <f t="shared" si="258"/>
        <v>0</v>
      </c>
      <c r="EL282" s="562">
        <f t="shared" si="259"/>
        <v>0</v>
      </c>
    </row>
    <row r="283" spans="2:142" ht="9.9499999999999993" customHeight="1">
      <c r="B283" s="750">
        <f>'O3'!B283</f>
        <v>0</v>
      </c>
      <c r="C283" s="751"/>
      <c r="D283" s="751"/>
      <c r="E283" s="751"/>
      <c r="F283" s="751"/>
      <c r="G283" s="872">
        <f>'O3'!G283</f>
        <v>0</v>
      </c>
      <c r="H283" s="872"/>
      <c r="I283" s="872"/>
      <c r="J283" s="872"/>
      <c r="K283" s="872"/>
      <c r="L283" s="872"/>
      <c r="M283" s="872"/>
      <c r="N283" s="872"/>
      <c r="O283" s="872"/>
      <c r="P283" s="872"/>
      <c r="Q283" s="872"/>
      <c r="R283" s="872"/>
      <c r="S283" s="872"/>
      <c r="T283" s="872"/>
      <c r="U283" s="872"/>
      <c r="V283" s="872"/>
      <c r="W283" s="872"/>
      <c r="X283" s="872"/>
      <c r="Y283" s="872"/>
      <c r="Z283" s="872"/>
      <c r="AA283" s="872"/>
      <c r="AB283" s="872"/>
      <c r="AC283" s="755">
        <f>'O3'!AC283</f>
        <v>0</v>
      </c>
      <c r="AD283" s="755"/>
      <c r="AE283" s="755"/>
      <c r="AF283" s="755"/>
      <c r="AG283" s="755"/>
      <c r="AH283" s="895">
        <f>'O3'!AZ283</f>
        <v>0</v>
      </c>
      <c r="AI283" s="895"/>
      <c r="AJ283" s="895"/>
      <c r="AK283" s="895"/>
      <c r="AL283" s="895"/>
      <c r="AM283" s="895"/>
      <c r="AN283" s="782">
        <f t="shared" si="223"/>
        <v>0</v>
      </c>
      <c r="AO283" s="782"/>
      <c r="AP283" s="782"/>
      <c r="AQ283" s="782"/>
      <c r="AR283" s="782"/>
      <c r="AS283" s="782"/>
      <c r="AT283" s="782">
        <f t="shared" si="224"/>
        <v>0</v>
      </c>
      <c r="AU283" s="782"/>
      <c r="AV283" s="782"/>
      <c r="AW283" s="782"/>
      <c r="AX283" s="782"/>
      <c r="AY283" s="881"/>
      <c r="AZ283" s="13"/>
      <c r="BA283" s="492">
        <f t="shared" si="229"/>
        <v>0</v>
      </c>
      <c r="BB283" s="492">
        <f t="shared" si="230"/>
        <v>2</v>
      </c>
      <c r="BC283" s="492" t="str">
        <f t="shared" si="225"/>
        <v/>
      </c>
      <c r="BD283" s="492" t="str">
        <f t="shared" si="226"/>
        <v xml:space="preserve"> </v>
      </c>
      <c r="BE283" s="484"/>
      <c r="BF283" s="492">
        <f>ROUND(AN283*'O3'!BE283,2)</f>
        <v>0</v>
      </c>
      <c r="BG283" s="492">
        <f>ROUND(AT283*'O3'!BE283,2)</f>
        <v>0</v>
      </c>
      <c r="BH283" s="484">
        <f t="shared" si="227"/>
        <v>0</v>
      </c>
      <c r="BI283" s="484">
        <f>BM283-IF('O3'!BS283&lt;&gt;0,IF('O3'!BS283="C",BA283,0),ROUND(BA283*$BM$11,2))</f>
        <v>0</v>
      </c>
      <c r="BJ283" s="484">
        <f>BN283-IF('O3'!BS283="CF",BA283,0)</f>
        <v>0</v>
      </c>
      <c r="BK283" s="484">
        <f>BO283-IF('O3'!BS283="F",BA283,0)</f>
        <v>0</v>
      </c>
      <c r="BL283" s="484">
        <f t="shared" si="231"/>
        <v>0</v>
      </c>
      <c r="BM283" s="484">
        <f>IF('O3'!BS283&lt;&gt;0,IF('O3'!BS283="C",BG283,0),ROUND(BG283*$BM$11,2))</f>
        <v>0</v>
      </c>
      <c r="BN283" s="484">
        <f>IF('O3'!BS283="CF",BG283,0)</f>
        <v>0</v>
      </c>
      <c r="BO283" s="484">
        <f>IF('O3'!BS283="F",BG283,0)</f>
        <v>0</v>
      </c>
      <c r="BP283" s="571">
        <v>272</v>
      </c>
      <c r="BQ283" s="573"/>
      <c r="BR283" s="560">
        <v>0</v>
      </c>
      <c r="BS283" s="561">
        <f t="shared" si="228"/>
        <v>0</v>
      </c>
      <c r="BT283" s="561">
        <f t="shared" si="270"/>
        <v>0</v>
      </c>
      <c r="BU283" s="561">
        <f t="shared" si="270"/>
        <v>0</v>
      </c>
      <c r="BV283" s="561">
        <f t="shared" si="270"/>
        <v>0</v>
      </c>
      <c r="BW283" s="561">
        <f t="shared" si="270"/>
        <v>0</v>
      </c>
      <c r="BX283" s="561">
        <f t="shared" si="270"/>
        <v>0</v>
      </c>
      <c r="BY283" s="561">
        <f t="shared" si="270"/>
        <v>0</v>
      </c>
      <c r="BZ283" s="561">
        <f t="shared" si="270"/>
        <v>0</v>
      </c>
      <c r="CA283" s="561">
        <f t="shared" si="270"/>
        <v>0</v>
      </c>
      <c r="CB283" s="561">
        <f t="shared" si="270"/>
        <v>0</v>
      </c>
      <c r="CC283" s="561">
        <f t="shared" si="270"/>
        <v>0</v>
      </c>
      <c r="CD283" s="561">
        <f t="shared" si="270"/>
        <v>0</v>
      </c>
      <c r="CE283" s="561">
        <f t="shared" si="270"/>
        <v>0</v>
      </c>
      <c r="CF283" s="561">
        <f t="shared" si="270"/>
        <v>0</v>
      </c>
      <c r="CG283" s="561">
        <f t="shared" si="270"/>
        <v>0</v>
      </c>
      <c r="CH283" s="561">
        <f t="shared" si="270"/>
        <v>0</v>
      </c>
      <c r="CI283" s="561">
        <f t="shared" si="270"/>
        <v>0</v>
      </c>
      <c r="CJ283" s="561">
        <f t="shared" si="270"/>
        <v>0</v>
      </c>
      <c r="CK283" s="561">
        <f t="shared" si="270"/>
        <v>0</v>
      </c>
      <c r="CL283" s="561">
        <f t="shared" si="270"/>
        <v>0</v>
      </c>
      <c r="CM283" s="561">
        <f t="shared" si="270"/>
        <v>0</v>
      </c>
      <c r="CN283" s="561">
        <f t="shared" si="270"/>
        <v>0</v>
      </c>
      <c r="CO283" s="561">
        <f t="shared" si="270"/>
        <v>0</v>
      </c>
      <c r="CP283" s="561">
        <f t="shared" si="270"/>
        <v>0</v>
      </c>
      <c r="CQ283" s="561">
        <f t="shared" si="270"/>
        <v>0</v>
      </c>
      <c r="CR283" s="561">
        <f t="shared" si="270"/>
        <v>0</v>
      </c>
      <c r="CS283" s="561">
        <f t="shared" si="270"/>
        <v>0</v>
      </c>
      <c r="CT283" s="561">
        <f t="shared" si="270"/>
        <v>0</v>
      </c>
      <c r="CU283" s="561">
        <f t="shared" si="270"/>
        <v>0</v>
      </c>
      <c r="CV283" s="561">
        <f t="shared" si="270"/>
        <v>0</v>
      </c>
      <c r="CW283" s="561">
        <f t="shared" si="270"/>
        <v>0</v>
      </c>
      <c r="CX283" s="561">
        <f t="shared" si="270"/>
        <v>0</v>
      </c>
      <c r="CY283" s="561">
        <f t="shared" si="270"/>
        <v>0</v>
      </c>
      <c r="CZ283" s="561">
        <f t="shared" si="270"/>
        <v>0</v>
      </c>
      <c r="DA283" s="561">
        <f t="shared" si="270"/>
        <v>0</v>
      </c>
      <c r="DC283" s="562">
        <f t="shared" si="233"/>
        <v>0</v>
      </c>
      <c r="DD283" s="562">
        <f t="shared" si="260"/>
        <v>0</v>
      </c>
      <c r="DE283" s="562">
        <f t="shared" si="261"/>
        <v>0</v>
      </c>
      <c r="DF283" s="562">
        <f t="shared" si="262"/>
        <v>0</v>
      </c>
      <c r="DG283" s="562">
        <f t="shared" si="263"/>
        <v>0</v>
      </c>
      <c r="DH283" s="562">
        <f t="shared" si="264"/>
        <v>0</v>
      </c>
      <c r="DI283" s="562">
        <f t="shared" si="265"/>
        <v>0</v>
      </c>
      <c r="DJ283" s="562">
        <f t="shared" si="266"/>
        <v>0</v>
      </c>
      <c r="DK283" s="562">
        <f t="shared" si="267"/>
        <v>0</v>
      </c>
      <c r="DL283" s="562">
        <f t="shared" si="268"/>
        <v>0</v>
      </c>
      <c r="DM283" s="562">
        <f t="shared" si="269"/>
        <v>0</v>
      </c>
      <c r="DN283" s="562">
        <f t="shared" si="235"/>
        <v>0</v>
      </c>
      <c r="DO283" s="562">
        <f t="shared" si="236"/>
        <v>0</v>
      </c>
      <c r="DP283" s="562">
        <f t="shared" si="237"/>
        <v>0</v>
      </c>
      <c r="DQ283" s="562">
        <f t="shared" si="238"/>
        <v>0</v>
      </c>
      <c r="DR283" s="562">
        <f t="shared" si="239"/>
        <v>0</v>
      </c>
      <c r="DS283" s="562">
        <f t="shared" si="240"/>
        <v>0</v>
      </c>
      <c r="DT283" s="562">
        <f t="shared" si="241"/>
        <v>0</v>
      </c>
      <c r="DU283" s="562">
        <f t="shared" si="242"/>
        <v>0</v>
      </c>
      <c r="DV283" s="562">
        <f t="shared" si="243"/>
        <v>0</v>
      </c>
      <c r="DW283" s="562">
        <f t="shared" si="244"/>
        <v>0</v>
      </c>
      <c r="DX283" s="562">
        <f t="shared" si="245"/>
        <v>0</v>
      </c>
      <c r="DY283" s="562">
        <f t="shared" si="246"/>
        <v>0</v>
      </c>
      <c r="DZ283" s="562">
        <f t="shared" si="247"/>
        <v>0</v>
      </c>
      <c r="EA283" s="562">
        <f t="shared" si="248"/>
        <v>0</v>
      </c>
      <c r="EB283" s="562">
        <f t="shared" si="249"/>
        <v>0</v>
      </c>
      <c r="EC283" s="562">
        <f t="shared" si="250"/>
        <v>0</v>
      </c>
      <c r="ED283" s="562">
        <f t="shared" si="251"/>
        <v>0</v>
      </c>
      <c r="EE283" s="562">
        <f t="shared" si="252"/>
        <v>0</v>
      </c>
      <c r="EF283" s="562">
        <f t="shared" si="253"/>
        <v>0</v>
      </c>
      <c r="EG283" s="562">
        <f t="shared" si="254"/>
        <v>0</v>
      </c>
      <c r="EH283" s="562">
        <f t="shared" si="255"/>
        <v>0</v>
      </c>
      <c r="EI283" s="562">
        <f t="shared" si="256"/>
        <v>0</v>
      </c>
      <c r="EJ283" s="562">
        <f t="shared" si="257"/>
        <v>0</v>
      </c>
      <c r="EK283" s="562">
        <f t="shared" si="258"/>
        <v>0</v>
      </c>
      <c r="EL283" s="562">
        <f t="shared" si="259"/>
        <v>0</v>
      </c>
    </row>
    <row r="284" spans="2:142" ht="9.9499999999999993" customHeight="1">
      <c r="B284" s="750">
        <f>'O3'!B284</f>
        <v>0</v>
      </c>
      <c r="C284" s="751"/>
      <c r="D284" s="751"/>
      <c r="E284" s="751"/>
      <c r="F284" s="751"/>
      <c r="G284" s="872">
        <f>'O3'!G284</f>
        <v>0</v>
      </c>
      <c r="H284" s="872"/>
      <c r="I284" s="872"/>
      <c r="J284" s="872"/>
      <c r="K284" s="872"/>
      <c r="L284" s="872"/>
      <c r="M284" s="872"/>
      <c r="N284" s="872"/>
      <c r="O284" s="872"/>
      <c r="P284" s="872"/>
      <c r="Q284" s="872"/>
      <c r="R284" s="872"/>
      <c r="S284" s="872"/>
      <c r="T284" s="872"/>
      <c r="U284" s="872"/>
      <c r="V284" s="872"/>
      <c r="W284" s="872"/>
      <c r="X284" s="872"/>
      <c r="Y284" s="872"/>
      <c r="Z284" s="872"/>
      <c r="AA284" s="872"/>
      <c r="AB284" s="872"/>
      <c r="AC284" s="755">
        <f>'O3'!AC284</f>
        <v>0</v>
      </c>
      <c r="AD284" s="755"/>
      <c r="AE284" s="755"/>
      <c r="AF284" s="755"/>
      <c r="AG284" s="755"/>
      <c r="AH284" s="895">
        <f>'O3'!AZ284</f>
        <v>0</v>
      </c>
      <c r="AI284" s="895"/>
      <c r="AJ284" s="895"/>
      <c r="AK284" s="895"/>
      <c r="AL284" s="895"/>
      <c r="AM284" s="895"/>
      <c r="AN284" s="782">
        <f t="shared" si="223"/>
        <v>0</v>
      </c>
      <c r="AO284" s="782"/>
      <c r="AP284" s="782"/>
      <c r="AQ284" s="782"/>
      <c r="AR284" s="782"/>
      <c r="AS284" s="782"/>
      <c r="AT284" s="782">
        <f t="shared" si="224"/>
        <v>0</v>
      </c>
      <c r="AU284" s="782"/>
      <c r="AV284" s="782"/>
      <c r="AW284" s="782"/>
      <c r="AX284" s="782"/>
      <c r="AY284" s="881"/>
      <c r="AZ284" s="13"/>
      <c r="BA284" s="492">
        <f t="shared" si="229"/>
        <v>0</v>
      </c>
      <c r="BB284" s="492">
        <f t="shared" si="230"/>
        <v>2</v>
      </c>
      <c r="BC284" s="492" t="str">
        <f t="shared" si="225"/>
        <v/>
      </c>
      <c r="BD284" s="492" t="str">
        <f t="shared" si="226"/>
        <v xml:space="preserve"> </v>
      </c>
      <c r="BE284" s="484"/>
      <c r="BF284" s="492">
        <f>ROUND(AN284*'O3'!BE284,2)</f>
        <v>0</v>
      </c>
      <c r="BG284" s="492">
        <f>ROUND(AT284*'O3'!BE284,2)</f>
        <v>0</v>
      </c>
      <c r="BH284" s="484">
        <f t="shared" si="227"/>
        <v>0</v>
      </c>
      <c r="BI284" s="484">
        <f>BM284-IF('O3'!BS284&lt;&gt;0,IF('O3'!BS284="C",BA284,0),ROUND(BA284*$BM$11,2))</f>
        <v>0</v>
      </c>
      <c r="BJ284" s="484">
        <f>BN284-IF('O3'!BS284="CF",BA284,0)</f>
        <v>0</v>
      </c>
      <c r="BK284" s="484">
        <f>BO284-IF('O3'!BS284="F",BA284,0)</f>
        <v>0</v>
      </c>
      <c r="BL284" s="484">
        <f t="shared" si="231"/>
        <v>0</v>
      </c>
      <c r="BM284" s="484">
        <f>IF('O3'!BS284&lt;&gt;0,IF('O3'!BS284="C",BG284,0),ROUND(BG284*$BM$11,2))</f>
        <v>0</v>
      </c>
      <c r="BN284" s="484">
        <f>IF('O3'!BS284="CF",BG284,0)</f>
        <v>0</v>
      </c>
      <c r="BO284" s="484">
        <f>IF('O3'!BS284="F",BG284,0)</f>
        <v>0</v>
      </c>
      <c r="BP284" s="572">
        <v>273</v>
      </c>
      <c r="BQ284" s="573"/>
      <c r="BR284" s="560">
        <v>0</v>
      </c>
      <c r="BS284" s="561">
        <f t="shared" si="228"/>
        <v>0</v>
      </c>
      <c r="BT284" s="561">
        <f t="shared" si="270"/>
        <v>0</v>
      </c>
      <c r="BU284" s="561">
        <f t="shared" si="270"/>
        <v>0</v>
      </c>
      <c r="BV284" s="561">
        <f t="shared" si="270"/>
        <v>0</v>
      </c>
      <c r="BW284" s="561">
        <f t="shared" si="270"/>
        <v>0</v>
      </c>
      <c r="BX284" s="561">
        <f t="shared" si="270"/>
        <v>0</v>
      </c>
      <c r="BY284" s="561">
        <f t="shared" si="270"/>
        <v>0</v>
      </c>
      <c r="BZ284" s="561">
        <f t="shared" si="270"/>
        <v>0</v>
      </c>
      <c r="CA284" s="561">
        <f t="shared" si="270"/>
        <v>0</v>
      </c>
      <c r="CB284" s="561">
        <f t="shared" si="270"/>
        <v>0</v>
      </c>
      <c r="CC284" s="561">
        <f t="shared" si="270"/>
        <v>0</v>
      </c>
      <c r="CD284" s="561">
        <f t="shared" si="270"/>
        <v>0</v>
      </c>
      <c r="CE284" s="561">
        <f t="shared" si="270"/>
        <v>0</v>
      </c>
      <c r="CF284" s="561">
        <f t="shared" si="270"/>
        <v>0</v>
      </c>
      <c r="CG284" s="561">
        <f t="shared" si="270"/>
        <v>0</v>
      </c>
      <c r="CH284" s="561">
        <f t="shared" si="270"/>
        <v>0</v>
      </c>
      <c r="CI284" s="561">
        <f t="shared" si="270"/>
        <v>0</v>
      </c>
      <c r="CJ284" s="561">
        <f t="shared" si="270"/>
        <v>0</v>
      </c>
      <c r="CK284" s="561">
        <f t="shared" si="270"/>
        <v>0</v>
      </c>
      <c r="CL284" s="561">
        <f t="shared" si="270"/>
        <v>0</v>
      </c>
      <c r="CM284" s="561">
        <f t="shared" si="270"/>
        <v>0</v>
      </c>
      <c r="CN284" s="561">
        <f t="shared" si="270"/>
        <v>0</v>
      </c>
      <c r="CO284" s="561">
        <f t="shared" si="270"/>
        <v>0</v>
      </c>
      <c r="CP284" s="561">
        <f t="shared" si="270"/>
        <v>0</v>
      </c>
      <c r="CQ284" s="561">
        <f t="shared" si="270"/>
        <v>0</v>
      </c>
      <c r="CR284" s="561">
        <f t="shared" si="270"/>
        <v>0</v>
      </c>
      <c r="CS284" s="561">
        <f t="shared" si="270"/>
        <v>0</v>
      </c>
      <c r="CT284" s="561">
        <f t="shared" si="270"/>
        <v>0</v>
      </c>
      <c r="CU284" s="561">
        <f t="shared" si="270"/>
        <v>0</v>
      </c>
      <c r="CV284" s="561">
        <f t="shared" si="270"/>
        <v>0</v>
      </c>
      <c r="CW284" s="561">
        <f t="shared" si="270"/>
        <v>0</v>
      </c>
      <c r="CX284" s="561">
        <f t="shared" si="270"/>
        <v>0</v>
      </c>
      <c r="CY284" s="561">
        <f t="shared" si="270"/>
        <v>0</v>
      </c>
      <c r="CZ284" s="561">
        <f t="shared" si="270"/>
        <v>0</v>
      </c>
      <c r="DA284" s="561">
        <f t="shared" si="270"/>
        <v>0</v>
      </c>
      <c r="DC284" s="562">
        <f t="shared" si="233"/>
        <v>0</v>
      </c>
      <c r="DD284" s="562">
        <f t="shared" si="260"/>
        <v>0</v>
      </c>
      <c r="DE284" s="562">
        <f t="shared" si="261"/>
        <v>0</v>
      </c>
      <c r="DF284" s="562">
        <f t="shared" si="262"/>
        <v>0</v>
      </c>
      <c r="DG284" s="562">
        <f t="shared" si="263"/>
        <v>0</v>
      </c>
      <c r="DH284" s="562">
        <f t="shared" si="264"/>
        <v>0</v>
      </c>
      <c r="DI284" s="562">
        <f t="shared" si="265"/>
        <v>0</v>
      </c>
      <c r="DJ284" s="562">
        <f t="shared" si="266"/>
        <v>0</v>
      </c>
      <c r="DK284" s="562">
        <f t="shared" si="267"/>
        <v>0</v>
      </c>
      <c r="DL284" s="562">
        <f t="shared" si="268"/>
        <v>0</v>
      </c>
      <c r="DM284" s="562">
        <f t="shared" si="269"/>
        <v>0</v>
      </c>
      <c r="DN284" s="562">
        <f t="shared" si="235"/>
        <v>0</v>
      </c>
      <c r="DO284" s="562">
        <f t="shared" si="236"/>
        <v>0</v>
      </c>
      <c r="DP284" s="562">
        <f t="shared" si="237"/>
        <v>0</v>
      </c>
      <c r="DQ284" s="562">
        <f t="shared" si="238"/>
        <v>0</v>
      </c>
      <c r="DR284" s="562">
        <f t="shared" si="239"/>
        <v>0</v>
      </c>
      <c r="DS284" s="562">
        <f t="shared" si="240"/>
        <v>0</v>
      </c>
      <c r="DT284" s="562">
        <f t="shared" si="241"/>
        <v>0</v>
      </c>
      <c r="DU284" s="562">
        <f t="shared" si="242"/>
        <v>0</v>
      </c>
      <c r="DV284" s="562">
        <f t="shared" si="243"/>
        <v>0</v>
      </c>
      <c r="DW284" s="562">
        <f t="shared" si="244"/>
        <v>0</v>
      </c>
      <c r="DX284" s="562">
        <f t="shared" si="245"/>
        <v>0</v>
      </c>
      <c r="DY284" s="562">
        <f t="shared" si="246"/>
        <v>0</v>
      </c>
      <c r="DZ284" s="562">
        <f t="shared" si="247"/>
        <v>0</v>
      </c>
      <c r="EA284" s="562">
        <f t="shared" si="248"/>
        <v>0</v>
      </c>
      <c r="EB284" s="562">
        <f t="shared" si="249"/>
        <v>0</v>
      </c>
      <c r="EC284" s="562">
        <f t="shared" si="250"/>
        <v>0</v>
      </c>
      <c r="ED284" s="562">
        <f t="shared" si="251"/>
        <v>0</v>
      </c>
      <c r="EE284" s="562">
        <f t="shared" si="252"/>
        <v>0</v>
      </c>
      <c r="EF284" s="562">
        <f t="shared" si="253"/>
        <v>0</v>
      </c>
      <c r="EG284" s="562">
        <f t="shared" si="254"/>
        <v>0</v>
      </c>
      <c r="EH284" s="562">
        <f t="shared" si="255"/>
        <v>0</v>
      </c>
      <c r="EI284" s="562">
        <f t="shared" si="256"/>
        <v>0</v>
      </c>
      <c r="EJ284" s="562">
        <f t="shared" si="257"/>
        <v>0</v>
      </c>
      <c r="EK284" s="562">
        <f t="shared" si="258"/>
        <v>0</v>
      </c>
      <c r="EL284" s="562">
        <f t="shared" si="259"/>
        <v>0</v>
      </c>
    </row>
    <row r="285" spans="2:142" ht="9.9499999999999993" customHeight="1">
      <c r="B285" s="750">
        <f>'O3'!B285</f>
        <v>0</v>
      </c>
      <c r="C285" s="751"/>
      <c r="D285" s="751"/>
      <c r="E285" s="751"/>
      <c r="F285" s="751"/>
      <c r="G285" s="872">
        <f>'O3'!G285</f>
        <v>0</v>
      </c>
      <c r="H285" s="872"/>
      <c r="I285" s="872"/>
      <c r="J285" s="872"/>
      <c r="K285" s="872"/>
      <c r="L285" s="872"/>
      <c r="M285" s="872"/>
      <c r="N285" s="872"/>
      <c r="O285" s="872"/>
      <c r="P285" s="872"/>
      <c r="Q285" s="872"/>
      <c r="R285" s="872"/>
      <c r="S285" s="872"/>
      <c r="T285" s="872"/>
      <c r="U285" s="872"/>
      <c r="V285" s="872"/>
      <c r="W285" s="872"/>
      <c r="X285" s="872"/>
      <c r="Y285" s="872"/>
      <c r="Z285" s="872"/>
      <c r="AA285" s="872"/>
      <c r="AB285" s="872"/>
      <c r="AC285" s="755">
        <f>'O3'!AC285</f>
        <v>0</v>
      </c>
      <c r="AD285" s="755"/>
      <c r="AE285" s="755"/>
      <c r="AF285" s="755"/>
      <c r="AG285" s="755"/>
      <c r="AH285" s="895">
        <f>'O3'!AZ285</f>
        <v>0</v>
      </c>
      <c r="AI285" s="895"/>
      <c r="AJ285" s="895"/>
      <c r="AK285" s="895"/>
      <c r="AL285" s="895"/>
      <c r="AM285" s="895"/>
      <c r="AN285" s="782">
        <f t="shared" si="223"/>
        <v>0</v>
      </c>
      <c r="AO285" s="782"/>
      <c r="AP285" s="782"/>
      <c r="AQ285" s="782"/>
      <c r="AR285" s="782"/>
      <c r="AS285" s="782"/>
      <c r="AT285" s="782">
        <f t="shared" si="224"/>
        <v>0</v>
      </c>
      <c r="AU285" s="782"/>
      <c r="AV285" s="782"/>
      <c r="AW285" s="782"/>
      <c r="AX285" s="782"/>
      <c r="AY285" s="881"/>
      <c r="AZ285" s="13"/>
      <c r="BA285" s="492">
        <f t="shared" si="229"/>
        <v>0</v>
      </c>
      <c r="BB285" s="492">
        <f t="shared" si="230"/>
        <v>2</v>
      </c>
      <c r="BC285" s="492" t="str">
        <f t="shared" si="225"/>
        <v/>
      </c>
      <c r="BD285" s="492" t="str">
        <f t="shared" si="226"/>
        <v xml:space="preserve"> </v>
      </c>
      <c r="BE285" s="484"/>
      <c r="BF285" s="492">
        <f>ROUND(AN285*'O3'!BE285,2)</f>
        <v>0</v>
      </c>
      <c r="BG285" s="492">
        <f>ROUND(AT285*'O3'!BE285,2)</f>
        <v>0</v>
      </c>
      <c r="BH285" s="484">
        <f t="shared" si="227"/>
        <v>0</v>
      </c>
      <c r="BI285" s="484">
        <f>BM285-IF('O3'!BS285&lt;&gt;0,IF('O3'!BS285="C",BA285,0),ROUND(BA285*$BM$11,2))</f>
        <v>0</v>
      </c>
      <c r="BJ285" s="484">
        <f>BN285-IF('O3'!BS285="CF",BA285,0)</f>
        <v>0</v>
      </c>
      <c r="BK285" s="484">
        <f>BO285-IF('O3'!BS285="F",BA285,0)</f>
        <v>0</v>
      </c>
      <c r="BL285" s="484">
        <f t="shared" si="231"/>
        <v>0</v>
      </c>
      <c r="BM285" s="484">
        <f>IF('O3'!BS285&lt;&gt;0,IF('O3'!BS285="C",BG285,0),ROUND(BG285*$BM$11,2))</f>
        <v>0</v>
      </c>
      <c r="BN285" s="484">
        <f>IF('O3'!BS285="CF",BG285,0)</f>
        <v>0</v>
      </c>
      <c r="BO285" s="484">
        <f>IF('O3'!BS285="F",BG285,0)</f>
        <v>0</v>
      </c>
      <c r="BP285" s="571">
        <v>274</v>
      </c>
      <c r="BQ285" s="573"/>
      <c r="BR285" s="560">
        <v>0</v>
      </c>
      <c r="BS285" s="561">
        <f t="shared" si="228"/>
        <v>0</v>
      </c>
      <c r="BT285" s="561">
        <f t="shared" si="270"/>
        <v>0</v>
      </c>
      <c r="BU285" s="561">
        <f t="shared" si="270"/>
        <v>0</v>
      </c>
      <c r="BV285" s="561">
        <f t="shared" si="270"/>
        <v>0</v>
      </c>
      <c r="BW285" s="561">
        <f t="shared" si="270"/>
        <v>0</v>
      </c>
      <c r="BX285" s="561">
        <f t="shared" si="270"/>
        <v>0</v>
      </c>
      <c r="BY285" s="561">
        <f t="shared" si="270"/>
        <v>0</v>
      </c>
      <c r="BZ285" s="561">
        <f t="shared" si="270"/>
        <v>0</v>
      </c>
      <c r="CA285" s="561">
        <f t="shared" si="270"/>
        <v>0</v>
      </c>
      <c r="CB285" s="561">
        <f t="shared" si="270"/>
        <v>0</v>
      </c>
      <c r="CC285" s="561">
        <f t="shared" si="270"/>
        <v>0</v>
      </c>
      <c r="CD285" s="561">
        <f t="shared" si="270"/>
        <v>0</v>
      </c>
      <c r="CE285" s="561">
        <f t="shared" si="270"/>
        <v>0</v>
      </c>
      <c r="CF285" s="561">
        <f t="shared" si="270"/>
        <v>0</v>
      </c>
      <c r="CG285" s="561">
        <f t="shared" si="270"/>
        <v>0</v>
      </c>
      <c r="CH285" s="561">
        <f t="shared" si="270"/>
        <v>0</v>
      </c>
      <c r="CI285" s="561">
        <f t="shared" si="270"/>
        <v>0</v>
      </c>
      <c r="CJ285" s="561">
        <f t="shared" si="270"/>
        <v>0</v>
      </c>
      <c r="CK285" s="561">
        <f t="shared" si="270"/>
        <v>0</v>
      </c>
      <c r="CL285" s="561">
        <f t="shared" si="270"/>
        <v>0</v>
      </c>
      <c r="CM285" s="561">
        <f t="shared" si="270"/>
        <v>0</v>
      </c>
      <c r="CN285" s="561">
        <f t="shared" si="270"/>
        <v>0</v>
      </c>
      <c r="CO285" s="561">
        <f t="shared" si="270"/>
        <v>0</v>
      </c>
      <c r="CP285" s="561">
        <f t="shared" si="270"/>
        <v>0</v>
      </c>
      <c r="CQ285" s="561">
        <f t="shared" si="270"/>
        <v>0</v>
      </c>
      <c r="CR285" s="561">
        <f t="shared" si="270"/>
        <v>0</v>
      </c>
      <c r="CS285" s="561">
        <f t="shared" si="270"/>
        <v>0</v>
      </c>
      <c r="CT285" s="561">
        <f t="shared" si="270"/>
        <v>0</v>
      </c>
      <c r="CU285" s="561">
        <f t="shared" si="270"/>
        <v>0</v>
      </c>
      <c r="CV285" s="561">
        <f t="shared" si="270"/>
        <v>0</v>
      </c>
      <c r="CW285" s="561">
        <f t="shared" si="270"/>
        <v>0</v>
      </c>
      <c r="CX285" s="561">
        <f t="shared" si="270"/>
        <v>0</v>
      </c>
      <c r="CY285" s="561">
        <f t="shared" si="270"/>
        <v>0</v>
      </c>
      <c r="CZ285" s="561">
        <f t="shared" si="270"/>
        <v>0</v>
      </c>
      <c r="DA285" s="561">
        <f t="shared" si="270"/>
        <v>0</v>
      </c>
      <c r="DC285" s="562">
        <f t="shared" si="233"/>
        <v>0</v>
      </c>
      <c r="DD285" s="562">
        <f t="shared" si="260"/>
        <v>0</v>
      </c>
      <c r="DE285" s="562">
        <f t="shared" si="261"/>
        <v>0</v>
      </c>
      <c r="DF285" s="562">
        <f t="shared" si="262"/>
        <v>0</v>
      </c>
      <c r="DG285" s="562">
        <f t="shared" si="263"/>
        <v>0</v>
      </c>
      <c r="DH285" s="562">
        <f t="shared" si="264"/>
        <v>0</v>
      </c>
      <c r="DI285" s="562">
        <f t="shared" si="265"/>
        <v>0</v>
      </c>
      <c r="DJ285" s="562">
        <f t="shared" si="266"/>
        <v>0</v>
      </c>
      <c r="DK285" s="562">
        <f t="shared" si="267"/>
        <v>0</v>
      </c>
      <c r="DL285" s="562">
        <f t="shared" si="268"/>
        <v>0</v>
      </c>
      <c r="DM285" s="562">
        <f t="shared" si="269"/>
        <v>0</v>
      </c>
      <c r="DN285" s="562">
        <f t="shared" si="235"/>
        <v>0</v>
      </c>
      <c r="DO285" s="562">
        <f t="shared" si="236"/>
        <v>0</v>
      </c>
      <c r="DP285" s="562">
        <f t="shared" si="237"/>
        <v>0</v>
      </c>
      <c r="DQ285" s="562">
        <f t="shared" si="238"/>
        <v>0</v>
      </c>
      <c r="DR285" s="562">
        <f t="shared" si="239"/>
        <v>0</v>
      </c>
      <c r="DS285" s="562">
        <f t="shared" si="240"/>
        <v>0</v>
      </c>
      <c r="DT285" s="562">
        <f t="shared" si="241"/>
        <v>0</v>
      </c>
      <c r="DU285" s="562">
        <f t="shared" si="242"/>
        <v>0</v>
      </c>
      <c r="DV285" s="562">
        <f t="shared" si="243"/>
        <v>0</v>
      </c>
      <c r="DW285" s="562">
        <f t="shared" si="244"/>
        <v>0</v>
      </c>
      <c r="DX285" s="562">
        <f t="shared" si="245"/>
        <v>0</v>
      </c>
      <c r="DY285" s="562">
        <f t="shared" si="246"/>
        <v>0</v>
      </c>
      <c r="DZ285" s="562">
        <f t="shared" si="247"/>
        <v>0</v>
      </c>
      <c r="EA285" s="562">
        <f t="shared" si="248"/>
        <v>0</v>
      </c>
      <c r="EB285" s="562">
        <f t="shared" si="249"/>
        <v>0</v>
      </c>
      <c r="EC285" s="562">
        <f t="shared" si="250"/>
        <v>0</v>
      </c>
      <c r="ED285" s="562">
        <f t="shared" si="251"/>
        <v>0</v>
      </c>
      <c r="EE285" s="562">
        <f t="shared" si="252"/>
        <v>0</v>
      </c>
      <c r="EF285" s="562">
        <f t="shared" si="253"/>
        <v>0</v>
      </c>
      <c r="EG285" s="562">
        <f t="shared" si="254"/>
        <v>0</v>
      </c>
      <c r="EH285" s="562">
        <f t="shared" si="255"/>
        <v>0</v>
      </c>
      <c r="EI285" s="562">
        <f t="shared" si="256"/>
        <v>0</v>
      </c>
      <c r="EJ285" s="562">
        <f t="shared" si="257"/>
        <v>0</v>
      </c>
      <c r="EK285" s="562">
        <f t="shared" si="258"/>
        <v>0</v>
      </c>
      <c r="EL285" s="562">
        <f t="shared" si="259"/>
        <v>0</v>
      </c>
    </row>
    <row r="286" spans="2:142" ht="9.9499999999999993" customHeight="1">
      <c r="B286" s="750">
        <f>'O3'!B286</f>
        <v>0</v>
      </c>
      <c r="C286" s="751"/>
      <c r="D286" s="751"/>
      <c r="E286" s="751"/>
      <c r="F286" s="751"/>
      <c r="G286" s="872">
        <f>'O3'!G286</f>
        <v>0</v>
      </c>
      <c r="H286" s="872"/>
      <c r="I286" s="872"/>
      <c r="J286" s="872"/>
      <c r="K286" s="872"/>
      <c r="L286" s="872"/>
      <c r="M286" s="872"/>
      <c r="N286" s="872"/>
      <c r="O286" s="872"/>
      <c r="P286" s="872"/>
      <c r="Q286" s="872"/>
      <c r="R286" s="872"/>
      <c r="S286" s="872"/>
      <c r="T286" s="872"/>
      <c r="U286" s="872"/>
      <c r="V286" s="872"/>
      <c r="W286" s="872"/>
      <c r="X286" s="872"/>
      <c r="Y286" s="872"/>
      <c r="Z286" s="872"/>
      <c r="AA286" s="872"/>
      <c r="AB286" s="872"/>
      <c r="AC286" s="755">
        <f>'O3'!AC286</f>
        <v>0</v>
      </c>
      <c r="AD286" s="755"/>
      <c r="AE286" s="755"/>
      <c r="AF286" s="755"/>
      <c r="AG286" s="755"/>
      <c r="AH286" s="895">
        <f>'O3'!AZ286</f>
        <v>0</v>
      </c>
      <c r="AI286" s="895"/>
      <c r="AJ286" s="895"/>
      <c r="AK286" s="895"/>
      <c r="AL286" s="895"/>
      <c r="AM286" s="895"/>
      <c r="AN286" s="782">
        <f t="shared" si="223"/>
        <v>0</v>
      </c>
      <c r="AO286" s="782"/>
      <c r="AP286" s="782"/>
      <c r="AQ286" s="782"/>
      <c r="AR286" s="782"/>
      <c r="AS286" s="782"/>
      <c r="AT286" s="782">
        <f t="shared" si="224"/>
        <v>0</v>
      </c>
      <c r="AU286" s="782"/>
      <c r="AV286" s="782"/>
      <c r="AW286" s="782"/>
      <c r="AX286" s="782"/>
      <c r="AY286" s="881"/>
      <c r="AZ286" s="13"/>
      <c r="BA286" s="492">
        <f t="shared" si="229"/>
        <v>0</v>
      </c>
      <c r="BB286" s="492">
        <f t="shared" si="230"/>
        <v>2</v>
      </c>
      <c r="BC286" s="492" t="str">
        <f t="shared" si="225"/>
        <v/>
      </c>
      <c r="BD286" s="492" t="str">
        <f t="shared" si="226"/>
        <v xml:space="preserve"> </v>
      </c>
      <c r="BE286" s="484"/>
      <c r="BF286" s="492">
        <f>ROUND(AN286*'O3'!BE286,2)</f>
        <v>0</v>
      </c>
      <c r="BG286" s="492">
        <f>ROUND(AT286*'O3'!BE286,2)</f>
        <v>0</v>
      </c>
      <c r="BH286" s="484">
        <f t="shared" si="227"/>
        <v>0</v>
      </c>
      <c r="BI286" s="484">
        <f>BM286-IF('O3'!BS286&lt;&gt;0,IF('O3'!BS286="C",BA286,0),ROUND(BA286*$BM$11,2))</f>
        <v>0</v>
      </c>
      <c r="BJ286" s="484">
        <f>BN286-IF('O3'!BS286="CF",BA286,0)</f>
        <v>0</v>
      </c>
      <c r="BK286" s="484">
        <f>BO286-IF('O3'!BS286="F",BA286,0)</f>
        <v>0</v>
      </c>
      <c r="BL286" s="484">
        <f t="shared" si="231"/>
        <v>0</v>
      </c>
      <c r="BM286" s="484">
        <f>IF('O3'!BS286&lt;&gt;0,IF('O3'!BS286="C",BG286,0),ROUND(BG286*$BM$11,2))</f>
        <v>0</v>
      </c>
      <c r="BN286" s="484">
        <f>IF('O3'!BS286="CF",BG286,0)</f>
        <v>0</v>
      </c>
      <c r="BO286" s="484">
        <f>IF('O3'!BS286="F",BG286,0)</f>
        <v>0</v>
      </c>
      <c r="BP286" s="572">
        <v>275</v>
      </c>
      <c r="BQ286" s="573"/>
      <c r="BR286" s="560">
        <v>0</v>
      </c>
      <c r="BS286" s="561">
        <f t="shared" si="228"/>
        <v>0</v>
      </c>
      <c r="BT286" s="561">
        <f t="shared" si="270"/>
        <v>0</v>
      </c>
      <c r="BU286" s="561">
        <f t="shared" si="270"/>
        <v>0</v>
      </c>
      <c r="BV286" s="561">
        <f t="shared" si="270"/>
        <v>0</v>
      </c>
      <c r="BW286" s="561">
        <f t="shared" si="270"/>
        <v>0</v>
      </c>
      <c r="BX286" s="561">
        <f t="shared" si="270"/>
        <v>0</v>
      </c>
      <c r="BY286" s="561">
        <f t="shared" si="270"/>
        <v>0</v>
      </c>
      <c r="BZ286" s="561">
        <f t="shared" si="270"/>
        <v>0</v>
      </c>
      <c r="CA286" s="561">
        <f t="shared" si="270"/>
        <v>0</v>
      </c>
      <c r="CB286" s="561">
        <f t="shared" si="270"/>
        <v>0</v>
      </c>
      <c r="CC286" s="561">
        <f t="shared" si="270"/>
        <v>0</v>
      </c>
      <c r="CD286" s="561">
        <f t="shared" si="270"/>
        <v>0</v>
      </c>
      <c r="CE286" s="561">
        <f t="shared" si="270"/>
        <v>0</v>
      </c>
      <c r="CF286" s="561">
        <f t="shared" si="270"/>
        <v>0</v>
      </c>
      <c r="CG286" s="561">
        <f t="shared" si="270"/>
        <v>0</v>
      </c>
      <c r="CH286" s="561">
        <f t="shared" si="270"/>
        <v>0</v>
      </c>
      <c r="CI286" s="561">
        <f t="shared" si="270"/>
        <v>0</v>
      </c>
      <c r="CJ286" s="561">
        <f t="shared" si="270"/>
        <v>0</v>
      </c>
      <c r="CK286" s="561">
        <f t="shared" si="270"/>
        <v>0</v>
      </c>
      <c r="CL286" s="561">
        <f t="shared" si="270"/>
        <v>0</v>
      </c>
      <c r="CM286" s="561">
        <f t="shared" si="270"/>
        <v>0</v>
      </c>
      <c r="CN286" s="561">
        <f t="shared" si="270"/>
        <v>0</v>
      </c>
      <c r="CO286" s="561">
        <f t="shared" si="270"/>
        <v>0</v>
      </c>
      <c r="CP286" s="561">
        <f t="shared" si="270"/>
        <v>0</v>
      </c>
      <c r="CQ286" s="561">
        <f t="shared" si="270"/>
        <v>0</v>
      </c>
      <c r="CR286" s="561">
        <f t="shared" si="270"/>
        <v>0</v>
      </c>
      <c r="CS286" s="561">
        <f t="shared" si="270"/>
        <v>0</v>
      </c>
      <c r="CT286" s="561">
        <f t="shared" si="270"/>
        <v>0</v>
      </c>
      <c r="CU286" s="561">
        <f t="shared" si="270"/>
        <v>0</v>
      </c>
      <c r="CV286" s="561">
        <f t="shared" si="270"/>
        <v>0</v>
      </c>
      <c r="CW286" s="561">
        <f t="shared" si="270"/>
        <v>0</v>
      </c>
      <c r="CX286" s="561">
        <f t="shared" si="270"/>
        <v>0</v>
      </c>
      <c r="CY286" s="561">
        <f t="shared" si="270"/>
        <v>0</v>
      </c>
      <c r="CZ286" s="561">
        <f t="shared" si="270"/>
        <v>0</v>
      </c>
      <c r="DA286" s="561">
        <f t="shared" si="270"/>
        <v>0</v>
      </c>
      <c r="DC286" s="562">
        <f t="shared" si="233"/>
        <v>0</v>
      </c>
      <c r="DD286" s="562">
        <f t="shared" si="260"/>
        <v>0</v>
      </c>
      <c r="DE286" s="562">
        <f t="shared" si="261"/>
        <v>0</v>
      </c>
      <c r="DF286" s="562">
        <f t="shared" si="262"/>
        <v>0</v>
      </c>
      <c r="DG286" s="562">
        <f t="shared" si="263"/>
        <v>0</v>
      </c>
      <c r="DH286" s="562">
        <f t="shared" si="264"/>
        <v>0</v>
      </c>
      <c r="DI286" s="562">
        <f t="shared" si="265"/>
        <v>0</v>
      </c>
      <c r="DJ286" s="562">
        <f t="shared" si="266"/>
        <v>0</v>
      </c>
      <c r="DK286" s="562">
        <f t="shared" si="267"/>
        <v>0</v>
      </c>
      <c r="DL286" s="562">
        <f t="shared" si="268"/>
        <v>0</v>
      </c>
      <c r="DM286" s="562">
        <f t="shared" si="269"/>
        <v>0</v>
      </c>
      <c r="DN286" s="562">
        <f t="shared" si="235"/>
        <v>0</v>
      </c>
      <c r="DO286" s="562">
        <f t="shared" si="236"/>
        <v>0</v>
      </c>
      <c r="DP286" s="562">
        <f t="shared" si="237"/>
        <v>0</v>
      </c>
      <c r="DQ286" s="562">
        <f t="shared" si="238"/>
        <v>0</v>
      </c>
      <c r="DR286" s="562">
        <f t="shared" si="239"/>
        <v>0</v>
      </c>
      <c r="DS286" s="562">
        <f t="shared" si="240"/>
        <v>0</v>
      </c>
      <c r="DT286" s="562">
        <f t="shared" si="241"/>
        <v>0</v>
      </c>
      <c r="DU286" s="562">
        <f t="shared" si="242"/>
        <v>0</v>
      </c>
      <c r="DV286" s="562">
        <f t="shared" si="243"/>
        <v>0</v>
      </c>
      <c r="DW286" s="562">
        <f t="shared" si="244"/>
        <v>0</v>
      </c>
      <c r="DX286" s="562">
        <f t="shared" si="245"/>
        <v>0</v>
      </c>
      <c r="DY286" s="562">
        <f t="shared" si="246"/>
        <v>0</v>
      </c>
      <c r="DZ286" s="562">
        <f t="shared" si="247"/>
        <v>0</v>
      </c>
      <c r="EA286" s="562">
        <f t="shared" si="248"/>
        <v>0</v>
      </c>
      <c r="EB286" s="562">
        <f t="shared" si="249"/>
        <v>0</v>
      </c>
      <c r="EC286" s="562">
        <f t="shared" si="250"/>
        <v>0</v>
      </c>
      <c r="ED286" s="562">
        <f t="shared" si="251"/>
        <v>0</v>
      </c>
      <c r="EE286" s="562">
        <f t="shared" si="252"/>
        <v>0</v>
      </c>
      <c r="EF286" s="562">
        <f t="shared" si="253"/>
        <v>0</v>
      </c>
      <c r="EG286" s="562">
        <f t="shared" si="254"/>
        <v>0</v>
      </c>
      <c r="EH286" s="562">
        <f t="shared" si="255"/>
        <v>0</v>
      </c>
      <c r="EI286" s="562">
        <f t="shared" si="256"/>
        <v>0</v>
      </c>
      <c r="EJ286" s="562">
        <f t="shared" si="257"/>
        <v>0</v>
      </c>
      <c r="EK286" s="562">
        <f t="shared" si="258"/>
        <v>0</v>
      </c>
      <c r="EL286" s="562">
        <f t="shared" si="259"/>
        <v>0</v>
      </c>
    </row>
    <row r="287" spans="2:142" ht="9.9499999999999993" customHeight="1">
      <c r="B287" s="750">
        <f>'O3'!B287</f>
        <v>0</v>
      </c>
      <c r="C287" s="751"/>
      <c r="D287" s="751"/>
      <c r="E287" s="751"/>
      <c r="F287" s="751"/>
      <c r="G287" s="872">
        <f>'O3'!G287</f>
        <v>0</v>
      </c>
      <c r="H287" s="872"/>
      <c r="I287" s="872"/>
      <c r="J287" s="872"/>
      <c r="K287" s="872"/>
      <c r="L287" s="872"/>
      <c r="M287" s="872"/>
      <c r="N287" s="872"/>
      <c r="O287" s="872"/>
      <c r="P287" s="872"/>
      <c r="Q287" s="872"/>
      <c r="R287" s="872"/>
      <c r="S287" s="872"/>
      <c r="T287" s="872"/>
      <c r="U287" s="872"/>
      <c r="V287" s="872"/>
      <c r="W287" s="872"/>
      <c r="X287" s="872"/>
      <c r="Y287" s="872"/>
      <c r="Z287" s="872"/>
      <c r="AA287" s="872"/>
      <c r="AB287" s="872"/>
      <c r="AC287" s="755">
        <f>'O3'!AC287</f>
        <v>0</v>
      </c>
      <c r="AD287" s="755"/>
      <c r="AE287" s="755"/>
      <c r="AF287" s="755"/>
      <c r="AG287" s="755"/>
      <c r="AH287" s="895">
        <f>'O3'!AZ287</f>
        <v>0</v>
      </c>
      <c r="AI287" s="895"/>
      <c r="AJ287" s="895"/>
      <c r="AK287" s="895"/>
      <c r="AL287" s="895"/>
      <c r="AM287" s="895"/>
      <c r="AN287" s="782">
        <f t="shared" si="223"/>
        <v>0</v>
      </c>
      <c r="AO287" s="782"/>
      <c r="AP287" s="782"/>
      <c r="AQ287" s="782"/>
      <c r="AR287" s="782"/>
      <c r="AS287" s="782"/>
      <c r="AT287" s="782">
        <f t="shared" si="224"/>
        <v>0</v>
      </c>
      <c r="AU287" s="782"/>
      <c r="AV287" s="782"/>
      <c r="AW287" s="782"/>
      <c r="AX287" s="782"/>
      <c r="AY287" s="881"/>
      <c r="AZ287" s="13"/>
      <c r="BA287" s="492">
        <f t="shared" si="229"/>
        <v>0</v>
      </c>
      <c r="BB287" s="492">
        <f t="shared" si="230"/>
        <v>2</v>
      </c>
      <c r="BC287" s="492" t="str">
        <f t="shared" si="225"/>
        <v/>
      </c>
      <c r="BD287" s="492" t="str">
        <f t="shared" si="226"/>
        <v xml:space="preserve"> </v>
      </c>
      <c r="BE287" s="484"/>
      <c r="BF287" s="492">
        <f>ROUND(AN287*'O3'!BE287,2)</f>
        <v>0</v>
      </c>
      <c r="BG287" s="492">
        <f>ROUND(AT287*'O3'!BE287,2)</f>
        <v>0</v>
      </c>
      <c r="BH287" s="484">
        <f t="shared" si="227"/>
        <v>0</v>
      </c>
      <c r="BI287" s="484">
        <f>BM287-IF('O3'!BS287&lt;&gt;0,IF('O3'!BS287="C",BA287,0),ROUND(BA287*$BM$11,2))</f>
        <v>0</v>
      </c>
      <c r="BJ287" s="484">
        <f>BN287-IF('O3'!BS287="CF",BA287,0)</f>
        <v>0</v>
      </c>
      <c r="BK287" s="484">
        <f>BO287-IF('O3'!BS287="F",BA287,0)</f>
        <v>0</v>
      </c>
      <c r="BL287" s="484">
        <f t="shared" si="231"/>
        <v>0</v>
      </c>
      <c r="BM287" s="484">
        <f>IF('O3'!BS287&lt;&gt;0,IF('O3'!BS287="C",BG287,0),ROUND(BG287*$BM$11,2))</f>
        <v>0</v>
      </c>
      <c r="BN287" s="484">
        <f>IF('O3'!BS287="CF",BG287,0)</f>
        <v>0</v>
      </c>
      <c r="BO287" s="484">
        <f>IF('O3'!BS287="F",BG287,0)</f>
        <v>0</v>
      </c>
      <c r="BP287" s="571">
        <v>276</v>
      </c>
      <c r="BQ287" s="573"/>
      <c r="BR287" s="560">
        <v>0</v>
      </c>
      <c r="BS287" s="561">
        <f t="shared" si="228"/>
        <v>0</v>
      </c>
      <c r="BT287" s="561">
        <f t="shared" si="270"/>
        <v>0</v>
      </c>
      <c r="BU287" s="561">
        <f t="shared" si="270"/>
        <v>0</v>
      </c>
      <c r="BV287" s="561">
        <f t="shared" si="270"/>
        <v>0</v>
      </c>
      <c r="BW287" s="561">
        <f t="shared" si="270"/>
        <v>0</v>
      </c>
      <c r="BX287" s="561">
        <f t="shared" si="270"/>
        <v>0</v>
      </c>
      <c r="BY287" s="561">
        <f t="shared" si="270"/>
        <v>0</v>
      </c>
      <c r="BZ287" s="561">
        <f t="shared" si="270"/>
        <v>0</v>
      </c>
      <c r="CA287" s="561">
        <f t="shared" si="270"/>
        <v>0</v>
      </c>
      <c r="CB287" s="561">
        <f t="shared" si="270"/>
        <v>0</v>
      </c>
      <c r="CC287" s="561">
        <f t="shared" si="270"/>
        <v>0</v>
      </c>
      <c r="CD287" s="561">
        <f t="shared" si="270"/>
        <v>0</v>
      </c>
      <c r="CE287" s="561">
        <f t="shared" si="270"/>
        <v>0</v>
      </c>
      <c r="CF287" s="561">
        <f t="shared" si="270"/>
        <v>0</v>
      </c>
      <c r="CG287" s="561">
        <f t="shared" si="270"/>
        <v>0</v>
      </c>
      <c r="CH287" s="561">
        <f t="shared" si="270"/>
        <v>0</v>
      </c>
      <c r="CI287" s="561">
        <f t="shared" si="270"/>
        <v>0</v>
      </c>
      <c r="CJ287" s="561">
        <f t="shared" si="270"/>
        <v>0</v>
      </c>
      <c r="CK287" s="561">
        <f t="shared" si="270"/>
        <v>0</v>
      </c>
      <c r="CL287" s="561">
        <f t="shared" si="270"/>
        <v>0</v>
      </c>
      <c r="CM287" s="561">
        <f t="shared" si="270"/>
        <v>0</v>
      </c>
      <c r="CN287" s="561">
        <f t="shared" si="270"/>
        <v>0</v>
      </c>
      <c r="CO287" s="561">
        <f t="shared" si="270"/>
        <v>0</v>
      </c>
      <c r="CP287" s="561">
        <f t="shared" si="270"/>
        <v>0</v>
      </c>
      <c r="CQ287" s="561">
        <f t="shared" si="270"/>
        <v>0</v>
      </c>
      <c r="CR287" s="561">
        <f t="shared" si="270"/>
        <v>0</v>
      </c>
      <c r="CS287" s="561">
        <f t="shared" si="270"/>
        <v>0</v>
      </c>
      <c r="CT287" s="561">
        <f t="shared" si="270"/>
        <v>0</v>
      </c>
      <c r="CU287" s="561">
        <f t="shared" si="270"/>
        <v>0</v>
      </c>
      <c r="CV287" s="561">
        <f t="shared" si="270"/>
        <v>0</v>
      </c>
      <c r="CW287" s="561">
        <f t="shared" si="270"/>
        <v>0</v>
      </c>
      <c r="CX287" s="561">
        <f t="shared" si="270"/>
        <v>0</v>
      </c>
      <c r="CY287" s="561">
        <f t="shared" si="270"/>
        <v>0</v>
      </c>
      <c r="CZ287" s="561">
        <f t="shared" si="270"/>
        <v>0</v>
      </c>
      <c r="DA287" s="561">
        <f t="shared" si="270"/>
        <v>0</v>
      </c>
      <c r="DC287" s="562">
        <f t="shared" si="233"/>
        <v>0</v>
      </c>
      <c r="DD287" s="562">
        <f t="shared" si="260"/>
        <v>0</v>
      </c>
      <c r="DE287" s="562">
        <f t="shared" si="261"/>
        <v>0</v>
      </c>
      <c r="DF287" s="562">
        <f t="shared" si="262"/>
        <v>0</v>
      </c>
      <c r="DG287" s="562">
        <f t="shared" si="263"/>
        <v>0</v>
      </c>
      <c r="DH287" s="562">
        <f t="shared" si="264"/>
        <v>0</v>
      </c>
      <c r="DI287" s="562">
        <f t="shared" si="265"/>
        <v>0</v>
      </c>
      <c r="DJ287" s="562">
        <f t="shared" si="266"/>
        <v>0</v>
      </c>
      <c r="DK287" s="562">
        <f t="shared" si="267"/>
        <v>0</v>
      </c>
      <c r="DL287" s="562">
        <f t="shared" si="268"/>
        <v>0</v>
      </c>
      <c r="DM287" s="562">
        <f t="shared" si="269"/>
        <v>0</v>
      </c>
      <c r="DN287" s="562">
        <f t="shared" si="235"/>
        <v>0</v>
      </c>
      <c r="DO287" s="562">
        <f t="shared" si="236"/>
        <v>0</v>
      </c>
      <c r="DP287" s="562">
        <f t="shared" si="237"/>
        <v>0</v>
      </c>
      <c r="DQ287" s="562">
        <f t="shared" si="238"/>
        <v>0</v>
      </c>
      <c r="DR287" s="562">
        <f t="shared" si="239"/>
        <v>0</v>
      </c>
      <c r="DS287" s="562">
        <f t="shared" si="240"/>
        <v>0</v>
      </c>
      <c r="DT287" s="562">
        <f t="shared" si="241"/>
        <v>0</v>
      </c>
      <c r="DU287" s="562">
        <f t="shared" si="242"/>
        <v>0</v>
      </c>
      <c r="DV287" s="562">
        <f t="shared" si="243"/>
        <v>0</v>
      </c>
      <c r="DW287" s="562">
        <f t="shared" si="244"/>
        <v>0</v>
      </c>
      <c r="DX287" s="562">
        <f t="shared" si="245"/>
        <v>0</v>
      </c>
      <c r="DY287" s="562">
        <f t="shared" si="246"/>
        <v>0</v>
      </c>
      <c r="DZ287" s="562">
        <f t="shared" si="247"/>
        <v>0</v>
      </c>
      <c r="EA287" s="562">
        <f t="shared" si="248"/>
        <v>0</v>
      </c>
      <c r="EB287" s="562">
        <f t="shared" si="249"/>
        <v>0</v>
      </c>
      <c r="EC287" s="562">
        <f t="shared" si="250"/>
        <v>0</v>
      </c>
      <c r="ED287" s="562">
        <f t="shared" si="251"/>
        <v>0</v>
      </c>
      <c r="EE287" s="562">
        <f t="shared" si="252"/>
        <v>0</v>
      </c>
      <c r="EF287" s="562">
        <f t="shared" si="253"/>
        <v>0</v>
      </c>
      <c r="EG287" s="562">
        <f t="shared" si="254"/>
        <v>0</v>
      </c>
      <c r="EH287" s="562">
        <f t="shared" si="255"/>
        <v>0</v>
      </c>
      <c r="EI287" s="562">
        <f t="shared" si="256"/>
        <v>0</v>
      </c>
      <c r="EJ287" s="562">
        <f t="shared" si="257"/>
        <v>0</v>
      </c>
      <c r="EK287" s="562">
        <f t="shared" si="258"/>
        <v>0</v>
      </c>
      <c r="EL287" s="562">
        <f t="shared" si="259"/>
        <v>0</v>
      </c>
    </row>
    <row r="288" spans="2:142" ht="9.9499999999999993" customHeight="1">
      <c r="B288" s="750">
        <f>'O3'!B288</f>
        <v>0</v>
      </c>
      <c r="C288" s="751"/>
      <c r="D288" s="751"/>
      <c r="E288" s="751"/>
      <c r="F288" s="751"/>
      <c r="G288" s="872">
        <f>'O3'!G288</f>
        <v>0</v>
      </c>
      <c r="H288" s="872"/>
      <c r="I288" s="872"/>
      <c r="J288" s="872"/>
      <c r="K288" s="872"/>
      <c r="L288" s="872"/>
      <c r="M288" s="872"/>
      <c r="N288" s="872"/>
      <c r="O288" s="872"/>
      <c r="P288" s="872"/>
      <c r="Q288" s="872"/>
      <c r="R288" s="872"/>
      <c r="S288" s="872"/>
      <c r="T288" s="872"/>
      <c r="U288" s="872"/>
      <c r="V288" s="872"/>
      <c r="W288" s="872"/>
      <c r="X288" s="872"/>
      <c r="Y288" s="872"/>
      <c r="Z288" s="872"/>
      <c r="AA288" s="872"/>
      <c r="AB288" s="872"/>
      <c r="AC288" s="755">
        <f>'O3'!AC288</f>
        <v>0</v>
      </c>
      <c r="AD288" s="755"/>
      <c r="AE288" s="755"/>
      <c r="AF288" s="755"/>
      <c r="AG288" s="755"/>
      <c r="AH288" s="895">
        <f>'O3'!AZ288</f>
        <v>0</v>
      </c>
      <c r="AI288" s="895"/>
      <c r="AJ288" s="895"/>
      <c r="AK288" s="895"/>
      <c r="AL288" s="895"/>
      <c r="AM288" s="895"/>
      <c r="AN288" s="782">
        <f t="shared" si="223"/>
        <v>0</v>
      </c>
      <c r="AO288" s="782"/>
      <c r="AP288" s="782"/>
      <c r="AQ288" s="782"/>
      <c r="AR288" s="782"/>
      <c r="AS288" s="782"/>
      <c r="AT288" s="782">
        <f t="shared" si="224"/>
        <v>0</v>
      </c>
      <c r="AU288" s="782"/>
      <c r="AV288" s="782"/>
      <c r="AW288" s="782"/>
      <c r="AX288" s="782"/>
      <c r="AY288" s="881"/>
      <c r="AZ288" s="13"/>
      <c r="BA288" s="492">
        <f t="shared" si="229"/>
        <v>0</v>
      </c>
      <c r="BB288" s="492">
        <f t="shared" si="230"/>
        <v>2</v>
      </c>
      <c r="BC288" s="492" t="str">
        <f t="shared" si="225"/>
        <v/>
      </c>
      <c r="BD288" s="492" t="str">
        <f t="shared" si="226"/>
        <v xml:space="preserve"> </v>
      </c>
      <c r="BE288" s="484"/>
      <c r="BF288" s="492">
        <f>ROUND(AN288*'O3'!BE288,2)</f>
        <v>0</v>
      </c>
      <c r="BG288" s="492">
        <f>ROUND(AT288*'O3'!BE288,2)</f>
        <v>0</v>
      </c>
      <c r="BH288" s="484">
        <f t="shared" si="227"/>
        <v>0</v>
      </c>
      <c r="BI288" s="484">
        <f>BM288-IF('O3'!BS288&lt;&gt;0,IF('O3'!BS288="C",BA288,0),ROUND(BA288*$BM$11,2))</f>
        <v>0</v>
      </c>
      <c r="BJ288" s="484">
        <f>BN288-IF('O3'!BS288="CF",BA288,0)</f>
        <v>0</v>
      </c>
      <c r="BK288" s="484">
        <f>BO288-IF('O3'!BS288="F",BA288,0)</f>
        <v>0</v>
      </c>
      <c r="BL288" s="484">
        <f t="shared" si="231"/>
        <v>0</v>
      </c>
      <c r="BM288" s="484">
        <f>IF('O3'!BS288&lt;&gt;0,IF('O3'!BS288="C",BG288,0),ROUND(BG288*$BM$11,2))</f>
        <v>0</v>
      </c>
      <c r="BN288" s="484">
        <f>IF('O3'!BS288="CF",BG288,0)</f>
        <v>0</v>
      </c>
      <c r="BO288" s="484">
        <f>IF('O3'!BS288="F",BG288,0)</f>
        <v>0</v>
      </c>
      <c r="BP288" s="572">
        <v>277</v>
      </c>
      <c r="BQ288" s="573"/>
      <c r="BR288" s="560">
        <v>0</v>
      </c>
      <c r="BS288" s="561">
        <f t="shared" si="228"/>
        <v>0</v>
      </c>
      <c r="BT288" s="561">
        <f t="shared" si="270"/>
        <v>0</v>
      </c>
      <c r="BU288" s="561">
        <f t="shared" si="270"/>
        <v>0</v>
      </c>
      <c r="BV288" s="561">
        <f t="shared" si="270"/>
        <v>0</v>
      </c>
      <c r="BW288" s="561">
        <f t="shared" si="270"/>
        <v>0</v>
      </c>
      <c r="BX288" s="561">
        <f t="shared" si="270"/>
        <v>0</v>
      </c>
      <c r="BY288" s="561">
        <f t="shared" si="270"/>
        <v>0</v>
      </c>
      <c r="BZ288" s="561">
        <f t="shared" si="270"/>
        <v>0</v>
      </c>
      <c r="CA288" s="561">
        <f t="shared" si="270"/>
        <v>0</v>
      </c>
      <c r="CB288" s="561">
        <f t="shared" si="270"/>
        <v>0</v>
      </c>
      <c r="CC288" s="561">
        <f t="shared" si="270"/>
        <v>0</v>
      </c>
      <c r="CD288" s="561">
        <f t="shared" si="270"/>
        <v>0</v>
      </c>
      <c r="CE288" s="561">
        <f t="shared" si="270"/>
        <v>0</v>
      </c>
      <c r="CF288" s="561">
        <f t="shared" si="270"/>
        <v>0</v>
      </c>
      <c r="CG288" s="561">
        <f t="shared" ref="BT288:DA295" si="271">CF288</f>
        <v>0</v>
      </c>
      <c r="CH288" s="561">
        <f t="shared" si="271"/>
        <v>0</v>
      </c>
      <c r="CI288" s="561">
        <f t="shared" si="271"/>
        <v>0</v>
      </c>
      <c r="CJ288" s="561">
        <f t="shared" si="271"/>
        <v>0</v>
      </c>
      <c r="CK288" s="561">
        <f t="shared" si="271"/>
        <v>0</v>
      </c>
      <c r="CL288" s="561">
        <f t="shared" si="271"/>
        <v>0</v>
      </c>
      <c r="CM288" s="561">
        <f t="shared" si="271"/>
        <v>0</v>
      </c>
      <c r="CN288" s="561">
        <f t="shared" si="271"/>
        <v>0</v>
      </c>
      <c r="CO288" s="561">
        <f t="shared" si="271"/>
        <v>0</v>
      </c>
      <c r="CP288" s="561">
        <f t="shared" si="271"/>
        <v>0</v>
      </c>
      <c r="CQ288" s="561">
        <f t="shared" si="271"/>
        <v>0</v>
      </c>
      <c r="CR288" s="561">
        <f t="shared" si="271"/>
        <v>0</v>
      </c>
      <c r="CS288" s="561">
        <f t="shared" si="271"/>
        <v>0</v>
      </c>
      <c r="CT288" s="561">
        <f t="shared" si="271"/>
        <v>0</v>
      </c>
      <c r="CU288" s="561">
        <f t="shared" si="271"/>
        <v>0</v>
      </c>
      <c r="CV288" s="561">
        <f t="shared" si="271"/>
        <v>0</v>
      </c>
      <c r="CW288" s="561">
        <f t="shared" si="271"/>
        <v>0</v>
      </c>
      <c r="CX288" s="561">
        <f t="shared" si="271"/>
        <v>0</v>
      </c>
      <c r="CY288" s="561">
        <f t="shared" si="271"/>
        <v>0</v>
      </c>
      <c r="CZ288" s="561">
        <f t="shared" si="271"/>
        <v>0</v>
      </c>
      <c r="DA288" s="561">
        <f t="shared" si="271"/>
        <v>0</v>
      </c>
      <c r="DC288" s="562">
        <f t="shared" si="233"/>
        <v>0</v>
      </c>
      <c r="DD288" s="562">
        <f t="shared" si="260"/>
        <v>0</v>
      </c>
      <c r="DE288" s="562">
        <f t="shared" si="261"/>
        <v>0</v>
      </c>
      <c r="DF288" s="562">
        <f t="shared" si="262"/>
        <v>0</v>
      </c>
      <c r="DG288" s="562">
        <f t="shared" si="263"/>
        <v>0</v>
      </c>
      <c r="DH288" s="562">
        <f t="shared" si="264"/>
        <v>0</v>
      </c>
      <c r="DI288" s="562">
        <f t="shared" si="265"/>
        <v>0</v>
      </c>
      <c r="DJ288" s="562">
        <f t="shared" si="266"/>
        <v>0</v>
      </c>
      <c r="DK288" s="562">
        <f t="shared" si="267"/>
        <v>0</v>
      </c>
      <c r="DL288" s="562">
        <f t="shared" si="268"/>
        <v>0</v>
      </c>
      <c r="DM288" s="562">
        <f t="shared" si="269"/>
        <v>0</v>
      </c>
      <c r="DN288" s="562">
        <f t="shared" si="235"/>
        <v>0</v>
      </c>
      <c r="DO288" s="562">
        <f t="shared" si="236"/>
        <v>0</v>
      </c>
      <c r="DP288" s="562">
        <f t="shared" si="237"/>
        <v>0</v>
      </c>
      <c r="DQ288" s="562">
        <f t="shared" si="238"/>
        <v>0</v>
      </c>
      <c r="DR288" s="562">
        <f t="shared" si="239"/>
        <v>0</v>
      </c>
      <c r="DS288" s="562">
        <f t="shared" si="240"/>
        <v>0</v>
      </c>
      <c r="DT288" s="562">
        <f t="shared" si="241"/>
        <v>0</v>
      </c>
      <c r="DU288" s="562">
        <f t="shared" si="242"/>
        <v>0</v>
      </c>
      <c r="DV288" s="562">
        <f t="shared" si="243"/>
        <v>0</v>
      </c>
      <c r="DW288" s="562">
        <f t="shared" si="244"/>
        <v>0</v>
      </c>
      <c r="DX288" s="562">
        <f t="shared" si="245"/>
        <v>0</v>
      </c>
      <c r="DY288" s="562">
        <f t="shared" si="246"/>
        <v>0</v>
      </c>
      <c r="DZ288" s="562">
        <f t="shared" si="247"/>
        <v>0</v>
      </c>
      <c r="EA288" s="562">
        <f t="shared" si="248"/>
        <v>0</v>
      </c>
      <c r="EB288" s="562">
        <f t="shared" si="249"/>
        <v>0</v>
      </c>
      <c r="EC288" s="562">
        <f t="shared" si="250"/>
        <v>0</v>
      </c>
      <c r="ED288" s="562">
        <f t="shared" si="251"/>
        <v>0</v>
      </c>
      <c r="EE288" s="562">
        <f t="shared" si="252"/>
        <v>0</v>
      </c>
      <c r="EF288" s="562">
        <f t="shared" si="253"/>
        <v>0</v>
      </c>
      <c r="EG288" s="562">
        <f t="shared" si="254"/>
        <v>0</v>
      </c>
      <c r="EH288" s="562">
        <f t="shared" si="255"/>
        <v>0</v>
      </c>
      <c r="EI288" s="562">
        <f t="shared" si="256"/>
        <v>0</v>
      </c>
      <c r="EJ288" s="562">
        <f t="shared" si="257"/>
        <v>0</v>
      </c>
      <c r="EK288" s="562">
        <f t="shared" si="258"/>
        <v>0</v>
      </c>
      <c r="EL288" s="562">
        <f t="shared" si="259"/>
        <v>0</v>
      </c>
    </row>
    <row r="289" spans="2:142" ht="9.9499999999999993" customHeight="1">
      <c r="B289" s="750">
        <f>'O3'!B289</f>
        <v>0</v>
      </c>
      <c r="C289" s="751"/>
      <c r="D289" s="751"/>
      <c r="E289" s="751"/>
      <c r="F289" s="751"/>
      <c r="G289" s="872">
        <f>'O3'!G289</f>
        <v>0</v>
      </c>
      <c r="H289" s="872"/>
      <c r="I289" s="872"/>
      <c r="J289" s="872"/>
      <c r="K289" s="872"/>
      <c r="L289" s="872"/>
      <c r="M289" s="872"/>
      <c r="N289" s="872"/>
      <c r="O289" s="872"/>
      <c r="P289" s="872"/>
      <c r="Q289" s="872"/>
      <c r="R289" s="872"/>
      <c r="S289" s="872"/>
      <c r="T289" s="872"/>
      <c r="U289" s="872"/>
      <c r="V289" s="872"/>
      <c r="W289" s="872"/>
      <c r="X289" s="872"/>
      <c r="Y289" s="872"/>
      <c r="Z289" s="872"/>
      <c r="AA289" s="872"/>
      <c r="AB289" s="872"/>
      <c r="AC289" s="755">
        <f>'O3'!AC289</f>
        <v>0</v>
      </c>
      <c r="AD289" s="755"/>
      <c r="AE289" s="755"/>
      <c r="AF289" s="755"/>
      <c r="AG289" s="755"/>
      <c r="AH289" s="895">
        <f>'O3'!AZ289</f>
        <v>0</v>
      </c>
      <c r="AI289" s="895"/>
      <c r="AJ289" s="895"/>
      <c r="AK289" s="895"/>
      <c r="AL289" s="895"/>
      <c r="AM289" s="895"/>
      <c r="AN289" s="782">
        <f t="shared" si="223"/>
        <v>0</v>
      </c>
      <c r="AO289" s="782"/>
      <c r="AP289" s="782"/>
      <c r="AQ289" s="782"/>
      <c r="AR289" s="782"/>
      <c r="AS289" s="782"/>
      <c r="AT289" s="782">
        <f t="shared" si="224"/>
        <v>0</v>
      </c>
      <c r="AU289" s="782"/>
      <c r="AV289" s="782"/>
      <c r="AW289" s="782"/>
      <c r="AX289" s="782"/>
      <c r="AY289" s="881"/>
      <c r="AZ289" s="13"/>
      <c r="BA289" s="492">
        <f t="shared" si="229"/>
        <v>0</v>
      </c>
      <c r="BB289" s="492">
        <f t="shared" si="230"/>
        <v>2</v>
      </c>
      <c r="BC289" s="492" t="str">
        <f t="shared" si="225"/>
        <v/>
      </c>
      <c r="BD289" s="492" t="str">
        <f t="shared" si="226"/>
        <v xml:space="preserve"> </v>
      </c>
      <c r="BE289" s="484"/>
      <c r="BF289" s="492">
        <f>ROUND(AN289*'O3'!BE289,2)</f>
        <v>0</v>
      </c>
      <c r="BG289" s="492">
        <f>ROUND(AT289*'O3'!BE289,2)</f>
        <v>0</v>
      </c>
      <c r="BH289" s="484">
        <f t="shared" si="227"/>
        <v>0</v>
      </c>
      <c r="BI289" s="484">
        <f>BM289-IF('O3'!BS289&lt;&gt;0,IF('O3'!BS289="C",BA289,0),ROUND(BA289*$BM$11,2))</f>
        <v>0</v>
      </c>
      <c r="BJ289" s="484">
        <f>BN289-IF('O3'!BS289="CF",BA289,0)</f>
        <v>0</v>
      </c>
      <c r="BK289" s="484">
        <f>BO289-IF('O3'!BS289="F",BA289,0)</f>
        <v>0</v>
      </c>
      <c r="BL289" s="484">
        <f t="shared" si="231"/>
        <v>0</v>
      </c>
      <c r="BM289" s="484">
        <f>IF('O3'!BS289&lt;&gt;0,IF('O3'!BS289="C",BG289,0),ROUND(BG289*$BM$11,2))</f>
        <v>0</v>
      </c>
      <c r="BN289" s="484">
        <f>IF('O3'!BS289="CF",BG289,0)</f>
        <v>0</v>
      </c>
      <c r="BO289" s="484">
        <f>IF('O3'!BS289="F",BG289,0)</f>
        <v>0</v>
      </c>
      <c r="BP289" s="571">
        <v>278</v>
      </c>
      <c r="BQ289" s="573"/>
      <c r="BR289" s="560">
        <v>0</v>
      </c>
      <c r="BS289" s="561">
        <f t="shared" si="228"/>
        <v>0</v>
      </c>
      <c r="BT289" s="561">
        <f t="shared" si="271"/>
        <v>0</v>
      </c>
      <c r="BU289" s="561">
        <f t="shared" si="271"/>
        <v>0</v>
      </c>
      <c r="BV289" s="561">
        <f t="shared" si="271"/>
        <v>0</v>
      </c>
      <c r="BW289" s="561">
        <f t="shared" si="271"/>
        <v>0</v>
      </c>
      <c r="BX289" s="561">
        <f t="shared" si="271"/>
        <v>0</v>
      </c>
      <c r="BY289" s="561">
        <f t="shared" si="271"/>
        <v>0</v>
      </c>
      <c r="BZ289" s="561">
        <f t="shared" si="271"/>
        <v>0</v>
      </c>
      <c r="CA289" s="561">
        <f t="shared" si="271"/>
        <v>0</v>
      </c>
      <c r="CB289" s="561">
        <f t="shared" si="271"/>
        <v>0</v>
      </c>
      <c r="CC289" s="561">
        <f t="shared" si="271"/>
        <v>0</v>
      </c>
      <c r="CD289" s="561">
        <f t="shared" si="271"/>
        <v>0</v>
      </c>
      <c r="CE289" s="561">
        <f t="shared" si="271"/>
        <v>0</v>
      </c>
      <c r="CF289" s="561">
        <f t="shared" si="271"/>
        <v>0</v>
      </c>
      <c r="CG289" s="561">
        <f t="shared" si="271"/>
        <v>0</v>
      </c>
      <c r="CH289" s="561">
        <f t="shared" si="271"/>
        <v>0</v>
      </c>
      <c r="CI289" s="561">
        <f t="shared" si="271"/>
        <v>0</v>
      </c>
      <c r="CJ289" s="561">
        <f t="shared" si="271"/>
        <v>0</v>
      </c>
      <c r="CK289" s="561">
        <f t="shared" si="271"/>
        <v>0</v>
      </c>
      <c r="CL289" s="561">
        <f t="shared" si="271"/>
        <v>0</v>
      </c>
      <c r="CM289" s="561">
        <f t="shared" si="271"/>
        <v>0</v>
      </c>
      <c r="CN289" s="561">
        <f t="shared" si="271"/>
        <v>0</v>
      </c>
      <c r="CO289" s="561">
        <f t="shared" si="271"/>
        <v>0</v>
      </c>
      <c r="CP289" s="561">
        <f t="shared" si="271"/>
        <v>0</v>
      </c>
      <c r="CQ289" s="561">
        <f t="shared" si="271"/>
        <v>0</v>
      </c>
      <c r="CR289" s="561">
        <f t="shared" si="271"/>
        <v>0</v>
      </c>
      <c r="CS289" s="561">
        <f t="shared" si="271"/>
        <v>0</v>
      </c>
      <c r="CT289" s="561">
        <f t="shared" si="271"/>
        <v>0</v>
      </c>
      <c r="CU289" s="561">
        <f t="shared" si="271"/>
        <v>0</v>
      </c>
      <c r="CV289" s="561">
        <f t="shared" si="271"/>
        <v>0</v>
      </c>
      <c r="CW289" s="561">
        <f t="shared" si="271"/>
        <v>0</v>
      </c>
      <c r="CX289" s="561">
        <f t="shared" si="271"/>
        <v>0</v>
      </c>
      <c r="CY289" s="561">
        <f t="shared" si="271"/>
        <v>0</v>
      </c>
      <c r="CZ289" s="561">
        <f t="shared" si="271"/>
        <v>0</v>
      </c>
      <c r="DA289" s="561">
        <f t="shared" si="271"/>
        <v>0</v>
      </c>
      <c r="DC289" s="562">
        <f t="shared" si="233"/>
        <v>0</v>
      </c>
      <c r="DD289" s="562">
        <f t="shared" si="260"/>
        <v>0</v>
      </c>
      <c r="DE289" s="562">
        <f t="shared" si="261"/>
        <v>0</v>
      </c>
      <c r="DF289" s="562">
        <f t="shared" si="262"/>
        <v>0</v>
      </c>
      <c r="DG289" s="562">
        <f t="shared" si="263"/>
        <v>0</v>
      </c>
      <c r="DH289" s="562">
        <f t="shared" si="264"/>
        <v>0</v>
      </c>
      <c r="DI289" s="562">
        <f t="shared" si="265"/>
        <v>0</v>
      </c>
      <c r="DJ289" s="562">
        <f t="shared" si="266"/>
        <v>0</v>
      </c>
      <c r="DK289" s="562">
        <f t="shared" si="267"/>
        <v>0</v>
      </c>
      <c r="DL289" s="562">
        <f t="shared" si="268"/>
        <v>0</v>
      </c>
      <c r="DM289" s="562">
        <f t="shared" si="269"/>
        <v>0</v>
      </c>
      <c r="DN289" s="562">
        <f t="shared" si="235"/>
        <v>0</v>
      </c>
      <c r="DO289" s="562">
        <f t="shared" si="236"/>
        <v>0</v>
      </c>
      <c r="DP289" s="562">
        <f t="shared" si="237"/>
        <v>0</v>
      </c>
      <c r="DQ289" s="562">
        <f t="shared" si="238"/>
        <v>0</v>
      </c>
      <c r="DR289" s="562">
        <f t="shared" si="239"/>
        <v>0</v>
      </c>
      <c r="DS289" s="562">
        <f t="shared" si="240"/>
        <v>0</v>
      </c>
      <c r="DT289" s="562">
        <f t="shared" si="241"/>
        <v>0</v>
      </c>
      <c r="DU289" s="562">
        <f t="shared" si="242"/>
        <v>0</v>
      </c>
      <c r="DV289" s="562">
        <f t="shared" si="243"/>
        <v>0</v>
      </c>
      <c r="DW289" s="562">
        <f t="shared" si="244"/>
        <v>0</v>
      </c>
      <c r="DX289" s="562">
        <f t="shared" si="245"/>
        <v>0</v>
      </c>
      <c r="DY289" s="562">
        <f t="shared" si="246"/>
        <v>0</v>
      </c>
      <c r="DZ289" s="562">
        <f t="shared" si="247"/>
        <v>0</v>
      </c>
      <c r="EA289" s="562">
        <f t="shared" si="248"/>
        <v>0</v>
      </c>
      <c r="EB289" s="562">
        <f t="shared" si="249"/>
        <v>0</v>
      </c>
      <c r="EC289" s="562">
        <f t="shared" si="250"/>
        <v>0</v>
      </c>
      <c r="ED289" s="562">
        <f t="shared" si="251"/>
        <v>0</v>
      </c>
      <c r="EE289" s="562">
        <f t="shared" si="252"/>
        <v>0</v>
      </c>
      <c r="EF289" s="562">
        <f t="shared" si="253"/>
        <v>0</v>
      </c>
      <c r="EG289" s="562">
        <f t="shared" si="254"/>
        <v>0</v>
      </c>
      <c r="EH289" s="562">
        <f t="shared" si="255"/>
        <v>0</v>
      </c>
      <c r="EI289" s="562">
        <f t="shared" si="256"/>
        <v>0</v>
      </c>
      <c r="EJ289" s="562">
        <f t="shared" si="257"/>
        <v>0</v>
      </c>
      <c r="EK289" s="562">
        <f t="shared" si="258"/>
        <v>0</v>
      </c>
      <c r="EL289" s="562">
        <f t="shared" si="259"/>
        <v>0</v>
      </c>
    </row>
    <row r="290" spans="2:142" ht="9.9499999999999993" customHeight="1">
      <c r="B290" s="750">
        <f>'O3'!B290</f>
        <v>0</v>
      </c>
      <c r="C290" s="751"/>
      <c r="D290" s="751"/>
      <c r="E290" s="751"/>
      <c r="F290" s="751"/>
      <c r="G290" s="872">
        <f>'O3'!G290</f>
        <v>0</v>
      </c>
      <c r="H290" s="872"/>
      <c r="I290" s="872"/>
      <c r="J290" s="872"/>
      <c r="K290" s="872"/>
      <c r="L290" s="872"/>
      <c r="M290" s="872"/>
      <c r="N290" s="872"/>
      <c r="O290" s="872"/>
      <c r="P290" s="872"/>
      <c r="Q290" s="872"/>
      <c r="R290" s="872"/>
      <c r="S290" s="872"/>
      <c r="T290" s="872"/>
      <c r="U290" s="872"/>
      <c r="V290" s="872"/>
      <c r="W290" s="872"/>
      <c r="X290" s="872"/>
      <c r="Y290" s="872"/>
      <c r="Z290" s="872"/>
      <c r="AA290" s="872"/>
      <c r="AB290" s="872"/>
      <c r="AC290" s="755">
        <f>'O3'!AC290</f>
        <v>0</v>
      </c>
      <c r="AD290" s="755"/>
      <c r="AE290" s="755"/>
      <c r="AF290" s="755"/>
      <c r="AG290" s="755"/>
      <c r="AH290" s="895">
        <f>'O3'!AZ290</f>
        <v>0</v>
      </c>
      <c r="AI290" s="895"/>
      <c r="AJ290" s="895"/>
      <c r="AK290" s="895"/>
      <c r="AL290" s="895"/>
      <c r="AM290" s="895"/>
      <c r="AN290" s="782">
        <f t="shared" si="223"/>
        <v>0</v>
      </c>
      <c r="AO290" s="782"/>
      <c r="AP290" s="782"/>
      <c r="AQ290" s="782"/>
      <c r="AR290" s="782"/>
      <c r="AS290" s="782"/>
      <c r="AT290" s="782">
        <f t="shared" si="224"/>
        <v>0</v>
      </c>
      <c r="AU290" s="782"/>
      <c r="AV290" s="782"/>
      <c r="AW290" s="782"/>
      <c r="AX290" s="782"/>
      <c r="AY290" s="881"/>
      <c r="AZ290" s="13"/>
      <c r="BA290" s="492">
        <f t="shared" si="229"/>
        <v>0</v>
      </c>
      <c r="BB290" s="492">
        <f t="shared" si="230"/>
        <v>2</v>
      </c>
      <c r="BC290" s="492" t="str">
        <f t="shared" si="225"/>
        <v/>
      </c>
      <c r="BD290" s="492" t="str">
        <f t="shared" si="226"/>
        <v xml:space="preserve"> </v>
      </c>
      <c r="BE290" s="484"/>
      <c r="BF290" s="492">
        <f>ROUND(AN290*'O3'!BE290,2)</f>
        <v>0</v>
      </c>
      <c r="BG290" s="492">
        <f>ROUND(AT290*'O3'!BE290,2)</f>
        <v>0</v>
      </c>
      <c r="BH290" s="484">
        <f t="shared" si="227"/>
        <v>0</v>
      </c>
      <c r="BI290" s="484">
        <f>BM290-IF('O3'!BS290&lt;&gt;0,IF('O3'!BS290="C",BA290,0),ROUND(BA290*$BM$11,2))</f>
        <v>0</v>
      </c>
      <c r="BJ290" s="484">
        <f>BN290-IF('O3'!BS290="CF",BA290,0)</f>
        <v>0</v>
      </c>
      <c r="BK290" s="484">
        <f>BO290-IF('O3'!BS290="F",BA290,0)</f>
        <v>0</v>
      </c>
      <c r="BL290" s="484">
        <f t="shared" si="231"/>
        <v>0</v>
      </c>
      <c r="BM290" s="484">
        <f>IF('O3'!BS290&lt;&gt;0,IF('O3'!BS290="C",BG290,0),ROUND(BG290*$BM$11,2))</f>
        <v>0</v>
      </c>
      <c r="BN290" s="484">
        <f>IF('O3'!BS290="CF",BG290,0)</f>
        <v>0</v>
      </c>
      <c r="BO290" s="484">
        <f>IF('O3'!BS290="F",BG290,0)</f>
        <v>0</v>
      </c>
      <c r="BP290" s="572">
        <v>279</v>
      </c>
      <c r="BQ290" s="573"/>
      <c r="BR290" s="560">
        <v>0</v>
      </c>
      <c r="BS290" s="561">
        <f t="shared" si="228"/>
        <v>0</v>
      </c>
      <c r="BT290" s="561">
        <f t="shared" si="271"/>
        <v>0</v>
      </c>
      <c r="BU290" s="561">
        <f t="shared" si="271"/>
        <v>0</v>
      </c>
      <c r="BV290" s="561">
        <f t="shared" si="271"/>
        <v>0</v>
      </c>
      <c r="BW290" s="561">
        <f t="shared" si="271"/>
        <v>0</v>
      </c>
      <c r="BX290" s="561">
        <f t="shared" si="271"/>
        <v>0</v>
      </c>
      <c r="BY290" s="561">
        <f t="shared" si="271"/>
        <v>0</v>
      </c>
      <c r="BZ290" s="561">
        <f t="shared" si="271"/>
        <v>0</v>
      </c>
      <c r="CA290" s="561">
        <f t="shared" si="271"/>
        <v>0</v>
      </c>
      <c r="CB290" s="561">
        <f t="shared" si="271"/>
        <v>0</v>
      </c>
      <c r="CC290" s="561">
        <f t="shared" si="271"/>
        <v>0</v>
      </c>
      <c r="CD290" s="561">
        <f t="shared" si="271"/>
        <v>0</v>
      </c>
      <c r="CE290" s="561">
        <f t="shared" si="271"/>
        <v>0</v>
      </c>
      <c r="CF290" s="561">
        <f t="shared" si="271"/>
        <v>0</v>
      </c>
      <c r="CG290" s="561">
        <f t="shared" si="271"/>
        <v>0</v>
      </c>
      <c r="CH290" s="561">
        <f t="shared" si="271"/>
        <v>0</v>
      </c>
      <c r="CI290" s="561">
        <f t="shared" si="271"/>
        <v>0</v>
      </c>
      <c r="CJ290" s="561">
        <f t="shared" si="271"/>
        <v>0</v>
      </c>
      <c r="CK290" s="561">
        <f t="shared" si="271"/>
        <v>0</v>
      </c>
      <c r="CL290" s="561">
        <f t="shared" si="271"/>
        <v>0</v>
      </c>
      <c r="CM290" s="561">
        <f t="shared" si="271"/>
        <v>0</v>
      </c>
      <c r="CN290" s="561">
        <f t="shared" si="271"/>
        <v>0</v>
      </c>
      <c r="CO290" s="561">
        <f t="shared" si="271"/>
        <v>0</v>
      </c>
      <c r="CP290" s="561">
        <f t="shared" si="271"/>
        <v>0</v>
      </c>
      <c r="CQ290" s="561">
        <f t="shared" si="271"/>
        <v>0</v>
      </c>
      <c r="CR290" s="561">
        <f t="shared" si="271"/>
        <v>0</v>
      </c>
      <c r="CS290" s="561">
        <f t="shared" si="271"/>
        <v>0</v>
      </c>
      <c r="CT290" s="561">
        <f t="shared" si="271"/>
        <v>0</v>
      </c>
      <c r="CU290" s="561">
        <f t="shared" si="271"/>
        <v>0</v>
      </c>
      <c r="CV290" s="561">
        <f t="shared" si="271"/>
        <v>0</v>
      </c>
      <c r="CW290" s="561">
        <f t="shared" si="271"/>
        <v>0</v>
      </c>
      <c r="CX290" s="561">
        <f t="shared" si="271"/>
        <v>0</v>
      </c>
      <c r="CY290" s="561">
        <f t="shared" si="271"/>
        <v>0</v>
      </c>
      <c r="CZ290" s="561">
        <f t="shared" si="271"/>
        <v>0</v>
      </c>
      <c r="DA290" s="561">
        <f t="shared" si="271"/>
        <v>0</v>
      </c>
      <c r="DC290" s="562">
        <f t="shared" si="233"/>
        <v>0</v>
      </c>
      <c r="DD290" s="562">
        <f t="shared" si="260"/>
        <v>0</v>
      </c>
      <c r="DE290" s="562">
        <f t="shared" si="261"/>
        <v>0</v>
      </c>
      <c r="DF290" s="562">
        <f t="shared" si="262"/>
        <v>0</v>
      </c>
      <c r="DG290" s="562">
        <f t="shared" si="263"/>
        <v>0</v>
      </c>
      <c r="DH290" s="562">
        <f t="shared" si="264"/>
        <v>0</v>
      </c>
      <c r="DI290" s="562">
        <f t="shared" si="265"/>
        <v>0</v>
      </c>
      <c r="DJ290" s="562">
        <f t="shared" si="266"/>
        <v>0</v>
      </c>
      <c r="DK290" s="562">
        <f t="shared" si="267"/>
        <v>0</v>
      </c>
      <c r="DL290" s="562">
        <f t="shared" si="268"/>
        <v>0</v>
      </c>
      <c r="DM290" s="562">
        <f t="shared" si="269"/>
        <v>0</v>
      </c>
      <c r="DN290" s="562">
        <f t="shared" si="235"/>
        <v>0</v>
      </c>
      <c r="DO290" s="562">
        <f t="shared" si="236"/>
        <v>0</v>
      </c>
      <c r="DP290" s="562">
        <f t="shared" si="237"/>
        <v>0</v>
      </c>
      <c r="DQ290" s="562">
        <f t="shared" si="238"/>
        <v>0</v>
      </c>
      <c r="DR290" s="562">
        <f t="shared" si="239"/>
        <v>0</v>
      </c>
      <c r="DS290" s="562">
        <f t="shared" si="240"/>
        <v>0</v>
      </c>
      <c r="DT290" s="562">
        <f t="shared" si="241"/>
        <v>0</v>
      </c>
      <c r="DU290" s="562">
        <f t="shared" si="242"/>
        <v>0</v>
      </c>
      <c r="DV290" s="562">
        <f t="shared" si="243"/>
        <v>0</v>
      </c>
      <c r="DW290" s="562">
        <f t="shared" si="244"/>
        <v>0</v>
      </c>
      <c r="DX290" s="562">
        <f t="shared" si="245"/>
        <v>0</v>
      </c>
      <c r="DY290" s="562">
        <f t="shared" si="246"/>
        <v>0</v>
      </c>
      <c r="DZ290" s="562">
        <f t="shared" si="247"/>
        <v>0</v>
      </c>
      <c r="EA290" s="562">
        <f t="shared" si="248"/>
        <v>0</v>
      </c>
      <c r="EB290" s="562">
        <f t="shared" si="249"/>
        <v>0</v>
      </c>
      <c r="EC290" s="562">
        <f t="shared" si="250"/>
        <v>0</v>
      </c>
      <c r="ED290" s="562">
        <f t="shared" si="251"/>
        <v>0</v>
      </c>
      <c r="EE290" s="562">
        <f t="shared" si="252"/>
        <v>0</v>
      </c>
      <c r="EF290" s="562">
        <f t="shared" si="253"/>
        <v>0</v>
      </c>
      <c r="EG290" s="562">
        <f t="shared" si="254"/>
        <v>0</v>
      </c>
      <c r="EH290" s="562">
        <f t="shared" si="255"/>
        <v>0</v>
      </c>
      <c r="EI290" s="562">
        <f t="shared" si="256"/>
        <v>0</v>
      </c>
      <c r="EJ290" s="562">
        <f t="shared" si="257"/>
        <v>0</v>
      </c>
      <c r="EK290" s="562">
        <f t="shared" si="258"/>
        <v>0</v>
      </c>
      <c r="EL290" s="562">
        <f t="shared" si="259"/>
        <v>0</v>
      </c>
    </row>
    <row r="291" spans="2:142" ht="9.9499999999999993" customHeight="1">
      <c r="B291" s="750">
        <f>'O3'!B291</f>
        <v>0</v>
      </c>
      <c r="C291" s="751"/>
      <c r="D291" s="751"/>
      <c r="E291" s="751"/>
      <c r="F291" s="751"/>
      <c r="G291" s="872">
        <f>'O3'!G291</f>
        <v>0</v>
      </c>
      <c r="H291" s="872"/>
      <c r="I291" s="872"/>
      <c r="J291" s="872"/>
      <c r="K291" s="872"/>
      <c r="L291" s="872"/>
      <c r="M291" s="872"/>
      <c r="N291" s="872"/>
      <c r="O291" s="872"/>
      <c r="P291" s="872"/>
      <c r="Q291" s="872"/>
      <c r="R291" s="872"/>
      <c r="S291" s="872"/>
      <c r="T291" s="872"/>
      <c r="U291" s="872"/>
      <c r="V291" s="872"/>
      <c r="W291" s="872"/>
      <c r="X291" s="872"/>
      <c r="Y291" s="872"/>
      <c r="Z291" s="872"/>
      <c r="AA291" s="872"/>
      <c r="AB291" s="872"/>
      <c r="AC291" s="755">
        <f>'O3'!AC291</f>
        <v>0</v>
      </c>
      <c r="AD291" s="755"/>
      <c r="AE291" s="755"/>
      <c r="AF291" s="755"/>
      <c r="AG291" s="755"/>
      <c r="AH291" s="895">
        <f>'O3'!AZ291</f>
        <v>0</v>
      </c>
      <c r="AI291" s="895"/>
      <c r="AJ291" s="895"/>
      <c r="AK291" s="895"/>
      <c r="AL291" s="895"/>
      <c r="AM291" s="895"/>
      <c r="AN291" s="782">
        <f t="shared" si="223"/>
        <v>0</v>
      </c>
      <c r="AO291" s="782"/>
      <c r="AP291" s="782"/>
      <c r="AQ291" s="782"/>
      <c r="AR291" s="782"/>
      <c r="AS291" s="782"/>
      <c r="AT291" s="782">
        <f t="shared" si="224"/>
        <v>0</v>
      </c>
      <c r="AU291" s="782"/>
      <c r="AV291" s="782"/>
      <c r="AW291" s="782"/>
      <c r="AX291" s="782"/>
      <c r="AY291" s="881"/>
      <c r="AZ291" s="13"/>
      <c r="BA291" s="492">
        <f t="shared" si="229"/>
        <v>0</v>
      </c>
      <c r="BB291" s="492">
        <f t="shared" si="230"/>
        <v>2</v>
      </c>
      <c r="BC291" s="492" t="str">
        <f t="shared" si="225"/>
        <v/>
      </c>
      <c r="BD291" s="492" t="str">
        <f t="shared" si="226"/>
        <v xml:space="preserve"> </v>
      </c>
      <c r="BE291" s="484"/>
      <c r="BF291" s="492">
        <f>ROUND(AN291*'O3'!BE291,2)</f>
        <v>0</v>
      </c>
      <c r="BG291" s="492">
        <f>ROUND(AT291*'O3'!BE291,2)</f>
        <v>0</v>
      </c>
      <c r="BH291" s="484">
        <f t="shared" si="227"/>
        <v>0</v>
      </c>
      <c r="BI291" s="484">
        <f>BM291-IF('O3'!BS291&lt;&gt;0,IF('O3'!BS291="C",BA291,0),ROUND(BA291*$BM$11,2))</f>
        <v>0</v>
      </c>
      <c r="BJ291" s="484">
        <f>BN291-IF('O3'!BS291="CF",BA291,0)</f>
        <v>0</v>
      </c>
      <c r="BK291" s="484">
        <f>BO291-IF('O3'!BS291="F",BA291,0)</f>
        <v>0</v>
      </c>
      <c r="BL291" s="484">
        <f t="shared" si="231"/>
        <v>0</v>
      </c>
      <c r="BM291" s="484">
        <f>IF('O3'!BS291&lt;&gt;0,IF('O3'!BS291="C",BG291,0),ROUND(BG291*$BM$11,2))</f>
        <v>0</v>
      </c>
      <c r="BN291" s="484">
        <f>IF('O3'!BS291="CF",BG291,0)</f>
        <v>0</v>
      </c>
      <c r="BO291" s="484">
        <f>IF('O3'!BS291="F",BG291,0)</f>
        <v>0</v>
      </c>
      <c r="BP291" s="571">
        <v>280</v>
      </c>
      <c r="BQ291" s="573"/>
      <c r="BR291" s="560">
        <v>0</v>
      </c>
      <c r="BS291" s="561">
        <f t="shared" si="228"/>
        <v>0</v>
      </c>
      <c r="BT291" s="561">
        <f t="shared" si="271"/>
        <v>0</v>
      </c>
      <c r="BU291" s="561">
        <f t="shared" si="271"/>
        <v>0</v>
      </c>
      <c r="BV291" s="561">
        <f t="shared" si="271"/>
        <v>0</v>
      </c>
      <c r="BW291" s="561">
        <f t="shared" si="271"/>
        <v>0</v>
      </c>
      <c r="BX291" s="561">
        <f t="shared" si="271"/>
        <v>0</v>
      </c>
      <c r="BY291" s="561">
        <f t="shared" si="271"/>
        <v>0</v>
      </c>
      <c r="BZ291" s="561">
        <f t="shared" si="271"/>
        <v>0</v>
      </c>
      <c r="CA291" s="561">
        <f t="shared" si="271"/>
        <v>0</v>
      </c>
      <c r="CB291" s="561">
        <f t="shared" si="271"/>
        <v>0</v>
      </c>
      <c r="CC291" s="561">
        <f t="shared" si="271"/>
        <v>0</v>
      </c>
      <c r="CD291" s="561">
        <f t="shared" si="271"/>
        <v>0</v>
      </c>
      <c r="CE291" s="561">
        <f t="shared" si="271"/>
        <v>0</v>
      </c>
      <c r="CF291" s="561">
        <f t="shared" si="271"/>
        <v>0</v>
      </c>
      <c r="CG291" s="561">
        <f t="shared" si="271"/>
        <v>0</v>
      </c>
      <c r="CH291" s="561">
        <f t="shared" si="271"/>
        <v>0</v>
      </c>
      <c r="CI291" s="561">
        <f t="shared" si="271"/>
        <v>0</v>
      </c>
      <c r="CJ291" s="561">
        <f t="shared" si="271"/>
        <v>0</v>
      </c>
      <c r="CK291" s="561">
        <f t="shared" si="271"/>
        <v>0</v>
      </c>
      <c r="CL291" s="561">
        <f t="shared" si="271"/>
        <v>0</v>
      </c>
      <c r="CM291" s="561">
        <f t="shared" si="271"/>
        <v>0</v>
      </c>
      <c r="CN291" s="561">
        <f t="shared" si="271"/>
        <v>0</v>
      </c>
      <c r="CO291" s="561">
        <f t="shared" si="271"/>
        <v>0</v>
      </c>
      <c r="CP291" s="561">
        <f t="shared" si="271"/>
        <v>0</v>
      </c>
      <c r="CQ291" s="561">
        <f t="shared" si="271"/>
        <v>0</v>
      </c>
      <c r="CR291" s="561">
        <f t="shared" si="271"/>
        <v>0</v>
      </c>
      <c r="CS291" s="561">
        <f t="shared" si="271"/>
        <v>0</v>
      </c>
      <c r="CT291" s="561">
        <f t="shared" si="271"/>
        <v>0</v>
      </c>
      <c r="CU291" s="561">
        <f t="shared" si="271"/>
        <v>0</v>
      </c>
      <c r="CV291" s="561">
        <f t="shared" si="271"/>
        <v>0</v>
      </c>
      <c r="CW291" s="561">
        <f t="shared" si="271"/>
        <v>0</v>
      </c>
      <c r="CX291" s="561">
        <f t="shared" si="271"/>
        <v>0</v>
      </c>
      <c r="CY291" s="561">
        <f t="shared" si="271"/>
        <v>0</v>
      </c>
      <c r="CZ291" s="561">
        <f t="shared" si="271"/>
        <v>0</v>
      </c>
      <c r="DA291" s="561">
        <f t="shared" si="271"/>
        <v>0</v>
      </c>
      <c r="DC291" s="562">
        <f t="shared" si="233"/>
        <v>0</v>
      </c>
      <c r="DD291" s="562">
        <f t="shared" si="260"/>
        <v>0</v>
      </c>
      <c r="DE291" s="562">
        <f t="shared" si="261"/>
        <v>0</v>
      </c>
      <c r="DF291" s="562">
        <f t="shared" si="262"/>
        <v>0</v>
      </c>
      <c r="DG291" s="562">
        <f t="shared" si="263"/>
        <v>0</v>
      </c>
      <c r="DH291" s="562">
        <f t="shared" si="264"/>
        <v>0</v>
      </c>
      <c r="DI291" s="562">
        <f t="shared" si="265"/>
        <v>0</v>
      </c>
      <c r="DJ291" s="562">
        <f t="shared" si="266"/>
        <v>0</v>
      </c>
      <c r="DK291" s="562">
        <f t="shared" si="267"/>
        <v>0</v>
      </c>
      <c r="DL291" s="562">
        <f t="shared" si="268"/>
        <v>0</v>
      </c>
      <c r="DM291" s="562">
        <f t="shared" si="269"/>
        <v>0</v>
      </c>
      <c r="DN291" s="562">
        <f t="shared" si="235"/>
        <v>0</v>
      </c>
      <c r="DO291" s="562">
        <f t="shared" si="236"/>
        <v>0</v>
      </c>
      <c r="DP291" s="562">
        <f t="shared" si="237"/>
        <v>0</v>
      </c>
      <c r="DQ291" s="562">
        <f t="shared" si="238"/>
        <v>0</v>
      </c>
      <c r="DR291" s="562">
        <f t="shared" si="239"/>
        <v>0</v>
      </c>
      <c r="DS291" s="562">
        <f t="shared" si="240"/>
        <v>0</v>
      </c>
      <c r="DT291" s="562">
        <f t="shared" si="241"/>
        <v>0</v>
      </c>
      <c r="DU291" s="562">
        <f t="shared" si="242"/>
        <v>0</v>
      </c>
      <c r="DV291" s="562">
        <f t="shared" si="243"/>
        <v>0</v>
      </c>
      <c r="DW291" s="562">
        <f t="shared" si="244"/>
        <v>0</v>
      </c>
      <c r="DX291" s="562">
        <f t="shared" si="245"/>
        <v>0</v>
      </c>
      <c r="DY291" s="562">
        <f t="shared" si="246"/>
        <v>0</v>
      </c>
      <c r="DZ291" s="562">
        <f t="shared" si="247"/>
        <v>0</v>
      </c>
      <c r="EA291" s="562">
        <f t="shared" si="248"/>
        <v>0</v>
      </c>
      <c r="EB291" s="562">
        <f t="shared" si="249"/>
        <v>0</v>
      </c>
      <c r="EC291" s="562">
        <f t="shared" si="250"/>
        <v>0</v>
      </c>
      <c r="ED291" s="562">
        <f t="shared" si="251"/>
        <v>0</v>
      </c>
      <c r="EE291" s="562">
        <f t="shared" si="252"/>
        <v>0</v>
      </c>
      <c r="EF291" s="562">
        <f t="shared" si="253"/>
        <v>0</v>
      </c>
      <c r="EG291" s="562">
        <f t="shared" si="254"/>
        <v>0</v>
      </c>
      <c r="EH291" s="562">
        <f t="shared" si="255"/>
        <v>0</v>
      </c>
      <c r="EI291" s="562">
        <f t="shared" si="256"/>
        <v>0</v>
      </c>
      <c r="EJ291" s="562">
        <f t="shared" si="257"/>
        <v>0</v>
      </c>
      <c r="EK291" s="562">
        <f t="shared" si="258"/>
        <v>0</v>
      </c>
      <c r="EL291" s="562">
        <f t="shared" si="259"/>
        <v>0</v>
      </c>
    </row>
    <row r="292" spans="2:142" ht="9.9499999999999993" customHeight="1">
      <c r="B292" s="750">
        <f>'O3'!B292</f>
        <v>0</v>
      </c>
      <c r="C292" s="751"/>
      <c r="D292" s="751"/>
      <c r="E292" s="751"/>
      <c r="F292" s="751"/>
      <c r="G292" s="872">
        <f>'O3'!G292</f>
        <v>0</v>
      </c>
      <c r="H292" s="872"/>
      <c r="I292" s="872"/>
      <c r="J292" s="872"/>
      <c r="K292" s="872"/>
      <c r="L292" s="872"/>
      <c r="M292" s="872"/>
      <c r="N292" s="872"/>
      <c r="O292" s="872"/>
      <c r="P292" s="872"/>
      <c r="Q292" s="872"/>
      <c r="R292" s="872"/>
      <c r="S292" s="872"/>
      <c r="T292" s="872"/>
      <c r="U292" s="872"/>
      <c r="V292" s="872"/>
      <c r="W292" s="872"/>
      <c r="X292" s="872"/>
      <c r="Y292" s="872"/>
      <c r="Z292" s="872"/>
      <c r="AA292" s="872"/>
      <c r="AB292" s="872"/>
      <c r="AC292" s="755">
        <f>'O3'!AC292</f>
        <v>0</v>
      </c>
      <c r="AD292" s="755"/>
      <c r="AE292" s="755"/>
      <c r="AF292" s="755"/>
      <c r="AG292" s="755"/>
      <c r="AH292" s="895">
        <f>'O3'!AZ292</f>
        <v>0</v>
      </c>
      <c r="AI292" s="895"/>
      <c r="AJ292" s="895"/>
      <c r="AK292" s="895"/>
      <c r="AL292" s="895"/>
      <c r="AM292" s="895"/>
      <c r="AN292" s="782">
        <f t="shared" si="223"/>
        <v>0</v>
      </c>
      <c r="AO292" s="782"/>
      <c r="AP292" s="782"/>
      <c r="AQ292" s="782"/>
      <c r="AR292" s="782"/>
      <c r="AS292" s="782"/>
      <c r="AT292" s="782">
        <f t="shared" si="224"/>
        <v>0</v>
      </c>
      <c r="AU292" s="782"/>
      <c r="AV292" s="782"/>
      <c r="AW292" s="782"/>
      <c r="AX292" s="782"/>
      <c r="AY292" s="881"/>
      <c r="AZ292" s="13"/>
      <c r="BA292" s="492">
        <f t="shared" si="229"/>
        <v>0</v>
      </c>
      <c r="BB292" s="492">
        <f t="shared" si="230"/>
        <v>2</v>
      </c>
      <c r="BC292" s="492" t="str">
        <f t="shared" si="225"/>
        <v/>
      </c>
      <c r="BD292" s="492" t="str">
        <f t="shared" si="226"/>
        <v xml:space="preserve"> </v>
      </c>
      <c r="BE292" s="484"/>
      <c r="BF292" s="492">
        <f>ROUND(AN292*'O3'!BE292,2)</f>
        <v>0</v>
      </c>
      <c r="BG292" s="492">
        <f>ROUND(AT292*'O3'!BE292,2)</f>
        <v>0</v>
      </c>
      <c r="BH292" s="484">
        <f t="shared" si="227"/>
        <v>0</v>
      </c>
      <c r="BI292" s="484">
        <f>BM292-IF('O3'!BS292&lt;&gt;0,IF('O3'!BS292="C",BA292,0),ROUND(BA292*$BM$11,2))</f>
        <v>0</v>
      </c>
      <c r="BJ292" s="484">
        <f>BN292-IF('O3'!BS292="CF",BA292,0)</f>
        <v>0</v>
      </c>
      <c r="BK292" s="484">
        <f>BO292-IF('O3'!BS292="F",BA292,0)</f>
        <v>0</v>
      </c>
      <c r="BL292" s="484">
        <f t="shared" si="231"/>
        <v>0</v>
      </c>
      <c r="BM292" s="484">
        <f>IF('O3'!BS292&lt;&gt;0,IF('O3'!BS292="C",BG292,0),ROUND(BG292*$BM$11,2))</f>
        <v>0</v>
      </c>
      <c r="BN292" s="484">
        <f>IF('O3'!BS292="CF",BG292,0)</f>
        <v>0</v>
      </c>
      <c r="BO292" s="484">
        <f>IF('O3'!BS292="F",BG292,0)</f>
        <v>0</v>
      </c>
      <c r="BP292" s="572">
        <v>281</v>
      </c>
      <c r="BQ292" s="573"/>
      <c r="BR292" s="560">
        <v>0</v>
      </c>
      <c r="BS292" s="561">
        <f t="shared" si="228"/>
        <v>0</v>
      </c>
      <c r="BT292" s="561">
        <f t="shared" si="271"/>
        <v>0</v>
      </c>
      <c r="BU292" s="561">
        <f t="shared" si="271"/>
        <v>0</v>
      </c>
      <c r="BV292" s="561">
        <f t="shared" si="271"/>
        <v>0</v>
      </c>
      <c r="BW292" s="561">
        <f t="shared" si="271"/>
        <v>0</v>
      </c>
      <c r="BX292" s="561">
        <f t="shared" si="271"/>
        <v>0</v>
      </c>
      <c r="BY292" s="561">
        <f t="shared" si="271"/>
        <v>0</v>
      </c>
      <c r="BZ292" s="561">
        <f t="shared" si="271"/>
        <v>0</v>
      </c>
      <c r="CA292" s="561">
        <f t="shared" si="271"/>
        <v>0</v>
      </c>
      <c r="CB292" s="561">
        <f t="shared" si="271"/>
        <v>0</v>
      </c>
      <c r="CC292" s="561">
        <f t="shared" si="271"/>
        <v>0</v>
      </c>
      <c r="CD292" s="561">
        <f t="shared" si="271"/>
        <v>0</v>
      </c>
      <c r="CE292" s="561">
        <f t="shared" si="271"/>
        <v>0</v>
      </c>
      <c r="CF292" s="561">
        <f t="shared" si="271"/>
        <v>0</v>
      </c>
      <c r="CG292" s="561">
        <f t="shared" si="271"/>
        <v>0</v>
      </c>
      <c r="CH292" s="561">
        <f t="shared" si="271"/>
        <v>0</v>
      </c>
      <c r="CI292" s="561">
        <f t="shared" si="271"/>
        <v>0</v>
      </c>
      <c r="CJ292" s="561">
        <f t="shared" si="271"/>
        <v>0</v>
      </c>
      <c r="CK292" s="561">
        <f t="shared" si="271"/>
        <v>0</v>
      </c>
      <c r="CL292" s="561">
        <f t="shared" si="271"/>
        <v>0</v>
      </c>
      <c r="CM292" s="561">
        <f t="shared" si="271"/>
        <v>0</v>
      </c>
      <c r="CN292" s="561">
        <f t="shared" si="271"/>
        <v>0</v>
      </c>
      <c r="CO292" s="561">
        <f t="shared" si="271"/>
        <v>0</v>
      </c>
      <c r="CP292" s="561">
        <f t="shared" si="271"/>
        <v>0</v>
      </c>
      <c r="CQ292" s="561">
        <f t="shared" si="271"/>
        <v>0</v>
      </c>
      <c r="CR292" s="561">
        <f t="shared" si="271"/>
        <v>0</v>
      </c>
      <c r="CS292" s="561">
        <f t="shared" si="271"/>
        <v>0</v>
      </c>
      <c r="CT292" s="561">
        <f t="shared" si="271"/>
        <v>0</v>
      </c>
      <c r="CU292" s="561">
        <f t="shared" si="271"/>
        <v>0</v>
      </c>
      <c r="CV292" s="561">
        <f t="shared" si="271"/>
        <v>0</v>
      </c>
      <c r="CW292" s="561">
        <f t="shared" si="271"/>
        <v>0</v>
      </c>
      <c r="CX292" s="561">
        <f t="shared" si="271"/>
        <v>0</v>
      </c>
      <c r="CY292" s="561">
        <f t="shared" si="271"/>
        <v>0</v>
      </c>
      <c r="CZ292" s="561">
        <f t="shared" si="271"/>
        <v>0</v>
      </c>
      <c r="DA292" s="561">
        <f t="shared" si="271"/>
        <v>0</v>
      </c>
      <c r="DC292" s="562">
        <f t="shared" si="233"/>
        <v>0</v>
      </c>
      <c r="DD292" s="562">
        <f t="shared" si="260"/>
        <v>0</v>
      </c>
      <c r="DE292" s="562">
        <f t="shared" si="261"/>
        <v>0</v>
      </c>
      <c r="DF292" s="562">
        <f t="shared" si="262"/>
        <v>0</v>
      </c>
      <c r="DG292" s="562">
        <f t="shared" si="263"/>
        <v>0</v>
      </c>
      <c r="DH292" s="562">
        <f t="shared" si="264"/>
        <v>0</v>
      </c>
      <c r="DI292" s="562">
        <f t="shared" si="265"/>
        <v>0</v>
      </c>
      <c r="DJ292" s="562">
        <f t="shared" si="266"/>
        <v>0</v>
      </c>
      <c r="DK292" s="562">
        <f t="shared" si="267"/>
        <v>0</v>
      </c>
      <c r="DL292" s="562">
        <f t="shared" si="268"/>
        <v>0</v>
      </c>
      <c r="DM292" s="562">
        <f t="shared" si="269"/>
        <v>0</v>
      </c>
      <c r="DN292" s="562">
        <f t="shared" si="235"/>
        <v>0</v>
      </c>
      <c r="DO292" s="562">
        <f t="shared" si="236"/>
        <v>0</v>
      </c>
      <c r="DP292" s="562">
        <f t="shared" si="237"/>
        <v>0</v>
      </c>
      <c r="DQ292" s="562">
        <f t="shared" si="238"/>
        <v>0</v>
      </c>
      <c r="DR292" s="562">
        <f t="shared" si="239"/>
        <v>0</v>
      </c>
      <c r="DS292" s="562">
        <f t="shared" si="240"/>
        <v>0</v>
      </c>
      <c r="DT292" s="562">
        <f t="shared" si="241"/>
        <v>0</v>
      </c>
      <c r="DU292" s="562">
        <f t="shared" si="242"/>
        <v>0</v>
      </c>
      <c r="DV292" s="562">
        <f t="shared" si="243"/>
        <v>0</v>
      </c>
      <c r="DW292" s="562">
        <f t="shared" si="244"/>
        <v>0</v>
      </c>
      <c r="DX292" s="562">
        <f t="shared" si="245"/>
        <v>0</v>
      </c>
      <c r="DY292" s="562">
        <f t="shared" si="246"/>
        <v>0</v>
      </c>
      <c r="DZ292" s="562">
        <f t="shared" si="247"/>
        <v>0</v>
      </c>
      <c r="EA292" s="562">
        <f t="shared" si="248"/>
        <v>0</v>
      </c>
      <c r="EB292" s="562">
        <f t="shared" si="249"/>
        <v>0</v>
      </c>
      <c r="EC292" s="562">
        <f t="shared" si="250"/>
        <v>0</v>
      </c>
      <c r="ED292" s="562">
        <f t="shared" si="251"/>
        <v>0</v>
      </c>
      <c r="EE292" s="562">
        <f t="shared" si="252"/>
        <v>0</v>
      </c>
      <c r="EF292" s="562">
        <f t="shared" si="253"/>
        <v>0</v>
      </c>
      <c r="EG292" s="562">
        <f t="shared" si="254"/>
        <v>0</v>
      </c>
      <c r="EH292" s="562">
        <f t="shared" si="255"/>
        <v>0</v>
      </c>
      <c r="EI292" s="562">
        <f t="shared" si="256"/>
        <v>0</v>
      </c>
      <c r="EJ292" s="562">
        <f t="shared" si="257"/>
        <v>0</v>
      </c>
      <c r="EK292" s="562">
        <f t="shared" si="258"/>
        <v>0</v>
      </c>
      <c r="EL292" s="562">
        <f t="shared" si="259"/>
        <v>0</v>
      </c>
    </row>
    <row r="293" spans="2:142" ht="9.9499999999999993" customHeight="1">
      <c r="B293" s="750">
        <f>'O3'!B293</f>
        <v>0</v>
      </c>
      <c r="C293" s="751"/>
      <c r="D293" s="751"/>
      <c r="E293" s="751"/>
      <c r="F293" s="751"/>
      <c r="G293" s="872">
        <f>'O3'!G293</f>
        <v>0</v>
      </c>
      <c r="H293" s="872"/>
      <c r="I293" s="872"/>
      <c r="J293" s="872"/>
      <c r="K293" s="872"/>
      <c r="L293" s="872"/>
      <c r="M293" s="872"/>
      <c r="N293" s="872"/>
      <c r="O293" s="872"/>
      <c r="P293" s="872"/>
      <c r="Q293" s="872"/>
      <c r="R293" s="872"/>
      <c r="S293" s="872"/>
      <c r="T293" s="872"/>
      <c r="U293" s="872"/>
      <c r="V293" s="872"/>
      <c r="W293" s="872"/>
      <c r="X293" s="872"/>
      <c r="Y293" s="872"/>
      <c r="Z293" s="872"/>
      <c r="AA293" s="872"/>
      <c r="AB293" s="872"/>
      <c r="AC293" s="755">
        <f>'O3'!AC293</f>
        <v>0</v>
      </c>
      <c r="AD293" s="755"/>
      <c r="AE293" s="755"/>
      <c r="AF293" s="755"/>
      <c r="AG293" s="755"/>
      <c r="AH293" s="895">
        <f>'O3'!AZ293</f>
        <v>0</v>
      </c>
      <c r="AI293" s="895"/>
      <c r="AJ293" s="895"/>
      <c r="AK293" s="895"/>
      <c r="AL293" s="895"/>
      <c r="AM293" s="895"/>
      <c r="AN293" s="782">
        <f t="shared" si="223"/>
        <v>0</v>
      </c>
      <c r="AO293" s="782"/>
      <c r="AP293" s="782"/>
      <c r="AQ293" s="782"/>
      <c r="AR293" s="782"/>
      <c r="AS293" s="782"/>
      <c r="AT293" s="782">
        <f t="shared" si="224"/>
        <v>0</v>
      </c>
      <c r="AU293" s="782"/>
      <c r="AV293" s="782"/>
      <c r="AW293" s="782"/>
      <c r="AX293" s="782"/>
      <c r="AY293" s="881"/>
      <c r="AZ293" s="13"/>
      <c r="BA293" s="492">
        <f t="shared" si="229"/>
        <v>0</v>
      </c>
      <c r="BB293" s="492">
        <f t="shared" si="230"/>
        <v>2</v>
      </c>
      <c r="BC293" s="492" t="str">
        <f t="shared" si="225"/>
        <v/>
      </c>
      <c r="BD293" s="492" t="str">
        <f t="shared" si="226"/>
        <v xml:space="preserve"> </v>
      </c>
      <c r="BE293" s="484"/>
      <c r="BF293" s="492">
        <f>ROUND(AN293*'O3'!BE293,2)</f>
        <v>0</v>
      </c>
      <c r="BG293" s="492">
        <f>ROUND(AT293*'O3'!BE293,2)</f>
        <v>0</v>
      </c>
      <c r="BH293" s="484">
        <f t="shared" si="227"/>
        <v>0</v>
      </c>
      <c r="BI293" s="484">
        <f>BM293-IF('O3'!BS293&lt;&gt;0,IF('O3'!BS293="C",BA293,0),ROUND(BA293*$BM$11,2))</f>
        <v>0</v>
      </c>
      <c r="BJ293" s="484">
        <f>BN293-IF('O3'!BS293="CF",BA293,0)</f>
        <v>0</v>
      </c>
      <c r="BK293" s="484">
        <f>BO293-IF('O3'!BS293="F",BA293,0)</f>
        <v>0</v>
      </c>
      <c r="BL293" s="484">
        <f t="shared" si="231"/>
        <v>0</v>
      </c>
      <c r="BM293" s="484">
        <f>IF('O3'!BS293&lt;&gt;0,IF('O3'!BS293="C",BG293,0),ROUND(BG293*$BM$11,2))</f>
        <v>0</v>
      </c>
      <c r="BN293" s="484">
        <f>IF('O3'!BS293="CF",BG293,0)</f>
        <v>0</v>
      </c>
      <c r="BO293" s="484">
        <f>IF('O3'!BS293="F",BG293,0)</f>
        <v>0</v>
      </c>
      <c r="BP293" s="571">
        <v>282</v>
      </c>
      <c r="BQ293" s="573"/>
      <c r="BR293" s="560">
        <v>0</v>
      </c>
      <c r="BS293" s="561">
        <f t="shared" si="228"/>
        <v>0</v>
      </c>
      <c r="BT293" s="561">
        <f t="shared" si="271"/>
        <v>0</v>
      </c>
      <c r="BU293" s="561">
        <f t="shared" si="271"/>
        <v>0</v>
      </c>
      <c r="BV293" s="561">
        <f t="shared" si="271"/>
        <v>0</v>
      </c>
      <c r="BW293" s="561">
        <f t="shared" si="271"/>
        <v>0</v>
      </c>
      <c r="BX293" s="561">
        <f t="shared" si="271"/>
        <v>0</v>
      </c>
      <c r="BY293" s="561">
        <f t="shared" si="271"/>
        <v>0</v>
      </c>
      <c r="BZ293" s="561">
        <f t="shared" si="271"/>
        <v>0</v>
      </c>
      <c r="CA293" s="561">
        <f t="shared" si="271"/>
        <v>0</v>
      </c>
      <c r="CB293" s="561">
        <f t="shared" si="271"/>
        <v>0</v>
      </c>
      <c r="CC293" s="561">
        <f t="shared" si="271"/>
        <v>0</v>
      </c>
      <c r="CD293" s="561">
        <f t="shared" si="271"/>
        <v>0</v>
      </c>
      <c r="CE293" s="561">
        <f t="shared" si="271"/>
        <v>0</v>
      </c>
      <c r="CF293" s="561">
        <f t="shared" si="271"/>
        <v>0</v>
      </c>
      <c r="CG293" s="561">
        <f t="shared" si="271"/>
        <v>0</v>
      </c>
      <c r="CH293" s="561">
        <f t="shared" si="271"/>
        <v>0</v>
      </c>
      <c r="CI293" s="561">
        <f t="shared" si="271"/>
        <v>0</v>
      </c>
      <c r="CJ293" s="561">
        <f t="shared" si="271"/>
        <v>0</v>
      </c>
      <c r="CK293" s="561">
        <f t="shared" si="271"/>
        <v>0</v>
      </c>
      <c r="CL293" s="561">
        <f t="shared" si="271"/>
        <v>0</v>
      </c>
      <c r="CM293" s="561">
        <f t="shared" si="271"/>
        <v>0</v>
      </c>
      <c r="CN293" s="561">
        <f t="shared" si="271"/>
        <v>0</v>
      </c>
      <c r="CO293" s="561">
        <f t="shared" si="271"/>
        <v>0</v>
      </c>
      <c r="CP293" s="561">
        <f t="shared" si="271"/>
        <v>0</v>
      </c>
      <c r="CQ293" s="561">
        <f t="shared" si="271"/>
        <v>0</v>
      </c>
      <c r="CR293" s="561">
        <f t="shared" si="271"/>
        <v>0</v>
      </c>
      <c r="CS293" s="561">
        <f t="shared" si="271"/>
        <v>0</v>
      </c>
      <c r="CT293" s="561">
        <f t="shared" si="271"/>
        <v>0</v>
      </c>
      <c r="CU293" s="561">
        <f t="shared" si="271"/>
        <v>0</v>
      </c>
      <c r="CV293" s="561">
        <f t="shared" si="271"/>
        <v>0</v>
      </c>
      <c r="CW293" s="561">
        <f t="shared" si="271"/>
        <v>0</v>
      </c>
      <c r="CX293" s="561">
        <f t="shared" si="271"/>
        <v>0</v>
      </c>
      <c r="CY293" s="561">
        <f t="shared" si="271"/>
        <v>0</v>
      </c>
      <c r="CZ293" s="561">
        <f t="shared" si="271"/>
        <v>0</v>
      </c>
      <c r="DA293" s="561">
        <f t="shared" si="271"/>
        <v>0</v>
      </c>
      <c r="DC293" s="562">
        <f t="shared" si="233"/>
        <v>0</v>
      </c>
      <c r="DD293" s="562">
        <f t="shared" si="260"/>
        <v>0</v>
      </c>
      <c r="DE293" s="562">
        <f t="shared" si="261"/>
        <v>0</v>
      </c>
      <c r="DF293" s="562">
        <f t="shared" si="262"/>
        <v>0</v>
      </c>
      <c r="DG293" s="562">
        <f t="shared" si="263"/>
        <v>0</v>
      </c>
      <c r="DH293" s="562">
        <f t="shared" si="264"/>
        <v>0</v>
      </c>
      <c r="DI293" s="562">
        <f t="shared" si="265"/>
        <v>0</v>
      </c>
      <c r="DJ293" s="562">
        <f t="shared" si="266"/>
        <v>0</v>
      </c>
      <c r="DK293" s="562">
        <f t="shared" si="267"/>
        <v>0</v>
      </c>
      <c r="DL293" s="562">
        <f t="shared" si="268"/>
        <v>0</v>
      </c>
      <c r="DM293" s="562">
        <f t="shared" si="269"/>
        <v>0</v>
      </c>
      <c r="DN293" s="562">
        <f t="shared" si="235"/>
        <v>0</v>
      </c>
      <c r="DO293" s="562">
        <f t="shared" si="236"/>
        <v>0</v>
      </c>
      <c r="DP293" s="562">
        <f t="shared" si="237"/>
        <v>0</v>
      </c>
      <c r="DQ293" s="562">
        <f t="shared" si="238"/>
        <v>0</v>
      </c>
      <c r="DR293" s="562">
        <f t="shared" si="239"/>
        <v>0</v>
      </c>
      <c r="DS293" s="562">
        <f t="shared" si="240"/>
        <v>0</v>
      </c>
      <c r="DT293" s="562">
        <f t="shared" si="241"/>
        <v>0</v>
      </c>
      <c r="DU293" s="562">
        <f t="shared" si="242"/>
        <v>0</v>
      </c>
      <c r="DV293" s="562">
        <f t="shared" si="243"/>
        <v>0</v>
      </c>
      <c r="DW293" s="562">
        <f t="shared" si="244"/>
        <v>0</v>
      </c>
      <c r="DX293" s="562">
        <f t="shared" si="245"/>
        <v>0</v>
      </c>
      <c r="DY293" s="562">
        <f t="shared" si="246"/>
        <v>0</v>
      </c>
      <c r="DZ293" s="562">
        <f t="shared" si="247"/>
        <v>0</v>
      </c>
      <c r="EA293" s="562">
        <f t="shared" si="248"/>
        <v>0</v>
      </c>
      <c r="EB293" s="562">
        <f t="shared" si="249"/>
        <v>0</v>
      </c>
      <c r="EC293" s="562">
        <f t="shared" si="250"/>
        <v>0</v>
      </c>
      <c r="ED293" s="562">
        <f t="shared" si="251"/>
        <v>0</v>
      </c>
      <c r="EE293" s="562">
        <f t="shared" si="252"/>
        <v>0</v>
      </c>
      <c r="EF293" s="562">
        <f t="shared" si="253"/>
        <v>0</v>
      </c>
      <c r="EG293" s="562">
        <f t="shared" si="254"/>
        <v>0</v>
      </c>
      <c r="EH293" s="562">
        <f t="shared" si="255"/>
        <v>0</v>
      </c>
      <c r="EI293" s="562">
        <f t="shared" si="256"/>
        <v>0</v>
      </c>
      <c r="EJ293" s="562">
        <f t="shared" si="257"/>
        <v>0</v>
      </c>
      <c r="EK293" s="562">
        <f t="shared" si="258"/>
        <v>0</v>
      </c>
      <c r="EL293" s="562">
        <f t="shared" si="259"/>
        <v>0</v>
      </c>
    </row>
    <row r="294" spans="2:142" ht="9.9499999999999993" customHeight="1">
      <c r="B294" s="750">
        <f>'O3'!B294</f>
        <v>0</v>
      </c>
      <c r="C294" s="751"/>
      <c r="D294" s="751"/>
      <c r="E294" s="751"/>
      <c r="F294" s="751"/>
      <c r="G294" s="872">
        <f>'O3'!G294</f>
        <v>0</v>
      </c>
      <c r="H294" s="872"/>
      <c r="I294" s="872"/>
      <c r="J294" s="872"/>
      <c r="K294" s="872"/>
      <c r="L294" s="872"/>
      <c r="M294" s="872"/>
      <c r="N294" s="872"/>
      <c r="O294" s="872"/>
      <c r="P294" s="872"/>
      <c r="Q294" s="872"/>
      <c r="R294" s="872"/>
      <c r="S294" s="872"/>
      <c r="T294" s="872"/>
      <c r="U294" s="872"/>
      <c r="V294" s="872"/>
      <c r="W294" s="872"/>
      <c r="X294" s="872"/>
      <c r="Y294" s="872"/>
      <c r="Z294" s="872"/>
      <c r="AA294" s="872"/>
      <c r="AB294" s="872"/>
      <c r="AC294" s="755">
        <f>'O3'!AC294</f>
        <v>0</v>
      </c>
      <c r="AD294" s="755"/>
      <c r="AE294" s="755"/>
      <c r="AF294" s="755"/>
      <c r="AG294" s="755"/>
      <c r="AH294" s="895">
        <f>'O3'!AZ294</f>
        <v>0</v>
      </c>
      <c r="AI294" s="895"/>
      <c r="AJ294" s="895"/>
      <c r="AK294" s="895"/>
      <c r="AL294" s="895"/>
      <c r="AM294" s="895"/>
      <c r="AN294" s="782">
        <f t="shared" si="223"/>
        <v>0</v>
      </c>
      <c r="AO294" s="782"/>
      <c r="AP294" s="782"/>
      <c r="AQ294" s="782"/>
      <c r="AR294" s="782"/>
      <c r="AS294" s="782"/>
      <c r="AT294" s="782">
        <f t="shared" si="224"/>
        <v>0</v>
      </c>
      <c r="AU294" s="782"/>
      <c r="AV294" s="782"/>
      <c r="AW294" s="782"/>
      <c r="AX294" s="782"/>
      <c r="AY294" s="881"/>
      <c r="AZ294" s="13"/>
      <c r="BA294" s="492">
        <f t="shared" si="229"/>
        <v>0</v>
      </c>
      <c r="BB294" s="492">
        <f t="shared" si="230"/>
        <v>2</v>
      </c>
      <c r="BC294" s="492" t="str">
        <f t="shared" si="225"/>
        <v/>
      </c>
      <c r="BD294" s="492" t="str">
        <f t="shared" si="226"/>
        <v xml:space="preserve"> </v>
      </c>
      <c r="BE294" s="484"/>
      <c r="BF294" s="492">
        <f>ROUND(AN294*'O3'!BE294,2)</f>
        <v>0</v>
      </c>
      <c r="BG294" s="492">
        <f>ROUND(AT294*'O3'!BE294,2)</f>
        <v>0</v>
      </c>
      <c r="BH294" s="484">
        <f t="shared" si="227"/>
        <v>0</v>
      </c>
      <c r="BI294" s="484">
        <f>BM294-IF('O3'!BS294&lt;&gt;0,IF('O3'!BS294="C",BA294,0),ROUND(BA294*$BM$11,2))</f>
        <v>0</v>
      </c>
      <c r="BJ294" s="484">
        <f>BN294-IF('O3'!BS294="CF",BA294,0)</f>
        <v>0</v>
      </c>
      <c r="BK294" s="484">
        <f>BO294-IF('O3'!BS294="F",BA294,0)</f>
        <v>0</v>
      </c>
      <c r="BL294" s="484">
        <f t="shared" si="231"/>
        <v>0</v>
      </c>
      <c r="BM294" s="484">
        <f>IF('O3'!BS294&lt;&gt;0,IF('O3'!BS294="C",BG294,0),ROUND(BG294*$BM$11,2))</f>
        <v>0</v>
      </c>
      <c r="BN294" s="484">
        <f>IF('O3'!BS294="CF",BG294,0)</f>
        <v>0</v>
      </c>
      <c r="BO294" s="484">
        <f>IF('O3'!BS294="F",BG294,0)</f>
        <v>0</v>
      </c>
      <c r="BP294" s="572">
        <v>283</v>
      </c>
      <c r="BQ294" s="573"/>
      <c r="BR294" s="560">
        <v>0</v>
      </c>
      <c r="BS294" s="561">
        <f t="shared" si="228"/>
        <v>0</v>
      </c>
      <c r="BT294" s="561">
        <f t="shared" si="271"/>
        <v>0</v>
      </c>
      <c r="BU294" s="561">
        <f t="shared" si="271"/>
        <v>0</v>
      </c>
      <c r="BV294" s="561">
        <f t="shared" si="271"/>
        <v>0</v>
      </c>
      <c r="BW294" s="561">
        <f t="shared" si="271"/>
        <v>0</v>
      </c>
      <c r="BX294" s="561">
        <f t="shared" si="271"/>
        <v>0</v>
      </c>
      <c r="BY294" s="561">
        <f t="shared" si="271"/>
        <v>0</v>
      </c>
      <c r="BZ294" s="561">
        <f t="shared" si="271"/>
        <v>0</v>
      </c>
      <c r="CA294" s="561">
        <f t="shared" si="271"/>
        <v>0</v>
      </c>
      <c r="CB294" s="561">
        <f t="shared" si="271"/>
        <v>0</v>
      </c>
      <c r="CC294" s="561">
        <f t="shared" si="271"/>
        <v>0</v>
      </c>
      <c r="CD294" s="561">
        <f t="shared" si="271"/>
        <v>0</v>
      </c>
      <c r="CE294" s="561">
        <f t="shared" si="271"/>
        <v>0</v>
      </c>
      <c r="CF294" s="561">
        <f t="shared" si="271"/>
        <v>0</v>
      </c>
      <c r="CG294" s="561">
        <f t="shared" si="271"/>
        <v>0</v>
      </c>
      <c r="CH294" s="561">
        <f t="shared" si="271"/>
        <v>0</v>
      </c>
      <c r="CI294" s="561">
        <f t="shared" si="271"/>
        <v>0</v>
      </c>
      <c r="CJ294" s="561">
        <f t="shared" si="271"/>
        <v>0</v>
      </c>
      <c r="CK294" s="561">
        <f t="shared" si="271"/>
        <v>0</v>
      </c>
      <c r="CL294" s="561">
        <f t="shared" si="271"/>
        <v>0</v>
      </c>
      <c r="CM294" s="561">
        <f t="shared" si="271"/>
        <v>0</v>
      </c>
      <c r="CN294" s="561">
        <f t="shared" si="271"/>
        <v>0</v>
      </c>
      <c r="CO294" s="561">
        <f t="shared" si="271"/>
        <v>0</v>
      </c>
      <c r="CP294" s="561">
        <f t="shared" si="271"/>
        <v>0</v>
      </c>
      <c r="CQ294" s="561">
        <f t="shared" si="271"/>
        <v>0</v>
      </c>
      <c r="CR294" s="561">
        <f t="shared" si="271"/>
        <v>0</v>
      </c>
      <c r="CS294" s="561">
        <f t="shared" si="271"/>
        <v>0</v>
      </c>
      <c r="CT294" s="561">
        <f t="shared" si="271"/>
        <v>0</v>
      </c>
      <c r="CU294" s="561">
        <f t="shared" si="271"/>
        <v>0</v>
      </c>
      <c r="CV294" s="561">
        <f t="shared" si="271"/>
        <v>0</v>
      </c>
      <c r="CW294" s="561">
        <f t="shared" si="271"/>
        <v>0</v>
      </c>
      <c r="CX294" s="561">
        <f t="shared" si="271"/>
        <v>0</v>
      </c>
      <c r="CY294" s="561">
        <f t="shared" si="271"/>
        <v>0</v>
      </c>
      <c r="CZ294" s="561">
        <f t="shared" si="271"/>
        <v>0</v>
      </c>
      <c r="DA294" s="561">
        <f t="shared" si="271"/>
        <v>0</v>
      </c>
      <c r="DC294" s="562">
        <f t="shared" si="233"/>
        <v>0</v>
      </c>
      <c r="DD294" s="562">
        <f t="shared" si="260"/>
        <v>0</v>
      </c>
      <c r="DE294" s="562">
        <f t="shared" si="261"/>
        <v>0</v>
      </c>
      <c r="DF294" s="562">
        <f t="shared" si="262"/>
        <v>0</v>
      </c>
      <c r="DG294" s="562">
        <f t="shared" si="263"/>
        <v>0</v>
      </c>
      <c r="DH294" s="562">
        <f t="shared" si="264"/>
        <v>0</v>
      </c>
      <c r="DI294" s="562">
        <f t="shared" si="265"/>
        <v>0</v>
      </c>
      <c r="DJ294" s="562">
        <f t="shared" si="266"/>
        <v>0</v>
      </c>
      <c r="DK294" s="562">
        <f t="shared" si="267"/>
        <v>0</v>
      </c>
      <c r="DL294" s="562">
        <f t="shared" si="268"/>
        <v>0</v>
      </c>
      <c r="DM294" s="562">
        <f t="shared" si="269"/>
        <v>0</v>
      </c>
      <c r="DN294" s="562">
        <f t="shared" si="235"/>
        <v>0</v>
      </c>
      <c r="DO294" s="562">
        <f t="shared" si="236"/>
        <v>0</v>
      </c>
      <c r="DP294" s="562">
        <f t="shared" si="237"/>
        <v>0</v>
      </c>
      <c r="DQ294" s="562">
        <f t="shared" si="238"/>
        <v>0</v>
      </c>
      <c r="DR294" s="562">
        <f t="shared" si="239"/>
        <v>0</v>
      </c>
      <c r="DS294" s="562">
        <f t="shared" si="240"/>
        <v>0</v>
      </c>
      <c r="DT294" s="562">
        <f t="shared" si="241"/>
        <v>0</v>
      </c>
      <c r="DU294" s="562">
        <f t="shared" si="242"/>
        <v>0</v>
      </c>
      <c r="DV294" s="562">
        <f t="shared" si="243"/>
        <v>0</v>
      </c>
      <c r="DW294" s="562">
        <f t="shared" si="244"/>
        <v>0</v>
      </c>
      <c r="DX294" s="562">
        <f t="shared" si="245"/>
        <v>0</v>
      </c>
      <c r="DY294" s="562">
        <f t="shared" si="246"/>
        <v>0</v>
      </c>
      <c r="DZ294" s="562">
        <f t="shared" si="247"/>
        <v>0</v>
      </c>
      <c r="EA294" s="562">
        <f t="shared" si="248"/>
        <v>0</v>
      </c>
      <c r="EB294" s="562">
        <f t="shared" si="249"/>
        <v>0</v>
      </c>
      <c r="EC294" s="562">
        <f t="shared" si="250"/>
        <v>0</v>
      </c>
      <c r="ED294" s="562">
        <f t="shared" si="251"/>
        <v>0</v>
      </c>
      <c r="EE294" s="562">
        <f t="shared" si="252"/>
        <v>0</v>
      </c>
      <c r="EF294" s="562">
        <f t="shared" si="253"/>
        <v>0</v>
      </c>
      <c r="EG294" s="562">
        <f t="shared" si="254"/>
        <v>0</v>
      </c>
      <c r="EH294" s="562">
        <f t="shared" si="255"/>
        <v>0</v>
      </c>
      <c r="EI294" s="562">
        <f t="shared" si="256"/>
        <v>0</v>
      </c>
      <c r="EJ294" s="562">
        <f t="shared" si="257"/>
        <v>0</v>
      </c>
      <c r="EK294" s="562">
        <f t="shared" si="258"/>
        <v>0</v>
      </c>
      <c r="EL294" s="562">
        <f t="shared" si="259"/>
        <v>0</v>
      </c>
    </row>
    <row r="295" spans="2:142" ht="9.9499999999999993" customHeight="1">
      <c r="B295" s="750">
        <f>'O3'!B295</f>
        <v>0</v>
      </c>
      <c r="C295" s="751"/>
      <c r="D295" s="751"/>
      <c r="E295" s="751"/>
      <c r="F295" s="751"/>
      <c r="G295" s="872">
        <f>'O3'!G295</f>
        <v>0</v>
      </c>
      <c r="H295" s="872"/>
      <c r="I295" s="872"/>
      <c r="J295" s="872"/>
      <c r="K295" s="872"/>
      <c r="L295" s="872"/>
      <c r="M295" s="872"/>
      <c r="N295" s="872"/>
      <c r="O295" s="872"/>
      <c r="P295" s="872"/>
      <c r="Q295" s="872"/>
      <c r="R295" s="872"/>
      <c r="S295" s="872"/>
      <c r="T295" s="872"/>
      <c r="U295" s="872"/>
      <c r="V295" s="872"/>
      <c r="W295" s="872"/>
      <c r="X295" s="872"/>
      <c r="Y295" s="872"/>
      <c r="Z295" s="872"/>
      <c r="AA295" s="872"/>
      <c r="AB295" s="872"/>
      <c r="AC295" s="755">
        <f>'O3'!AC295</f>
        <v>0</v>
      </c>
      <c r="AD295" s="755"/>
      <c r="AE295" s="755"/>
      <c r="AF295" s="755"/>
      <c r="AG295" s="755"/>
      <c r="AH295" s="895">
        <f>'O3'!AZ295</f>
        <v>0</v>
      </c>
      <c r="AI295" s="895"/>
      <c r="AJ295" s="895"/>
      <c r="AK295" s="895"/>
      <c r="AL295" s="895"/>
      <c r="AM295" s="895"/>
      <c r="AN295" s="782">
        <f t="shared" si="223"/>
        <v>0</v>
      </c>
      <c r="AO295" s="782"/>
      <c r="AP295" s="782"/>
      <c r="AQ295" s="782"/>
      <c r="AR295" s="782"/>
      <c r="AS295" s="782"/>
      <c r="AT295" s="782">
        <f t="shared" si="224"/>
        <v>0</v>
      </c>
      <c r="AU295" s="782"/>
      <c r="AV295" s="782"/>
      <c r="AW295" s="782"/>
      <c r="AX295" s="782"/>
      <c r="AY295" s="881"/>
      <c r="AZ295" s="13"/>
      <c r="BA295" s="492">
        <f t="shared" si="229"/>
        <v>0</v>
      </c>
      <c r="BB295" s="492">
        <f t="shared" si="230"/>
        <v>2</v>
      </c>
      <c r="BC295" s="492" t="str">
        <f t="shared" si="225"/>
        <v/>
      </c>
      <c r="BD295" s="492" t="str">
        <f t="shared" si="226"/>
        <v xml:space="preserve"> </v>
      </c>
      <c r="BE295" s="484"/>
      <c r="BF295" s="492">
        <f>ROUND(AN295*'O3'!BE295,2)</f>
        <v>0</v>
      </c>
      <c r="BG295" s="492">
        <f>ROUND(AT295*'O3'!BE295,2)</f>
        <v>0</v>
      </c>
      <c r="BH295" s="484">
        <f t="shared" si="227"/>
        <v>0</v>
      </c>
      <c r="BI295" s="484">
        <f>BM295-IF('O3'!BS295&lt;&gt;0,IF('O3'!BS295="C",BA295,0),ROUND(BA295*$BM$11,2))</f>
        <v>0</v>
      </c>
      <c r="BJ295" s="484">
        <f>BN295-IF('O3'!BS295="CF",BA295,0)</f>
        <v>0</v>
      </c>
      <c r="BK295" s="484">
        <f>BO295-IF('O3'!BS295="F",BA295,0)</f>
        <v>0</v>
      </c>
      <c r="BL295" s="484">
        <f t="shared" si="231"/>
        <v>0</v>
      </c>
      <c r="BM295" s="484">
        <f>IF('O3'!BS295&lt;&gt;0,IF('O3'!BS295="C",BG295,0),ROUND(BG295*$BM$11,2))</f>
        <v>0</v>
      </c>
      <c r="BN295" s="484">
        <f>IF('O3'!BS295="CF",BG295,0)</f>
        <v>0</v>
      </c>
      <c r="BO295" s="484">
        <f>IF('O3'!BS295="F",BG295,0)</f>
        <v>0</v>
      </c>
      <c r="BP295" s="571">
        <v>284</v>
      </c>
      <c r="BQ295" s="573"/>
      <c r="BR295" s="560">
        <v>0</v>
      </c>
      <c r="BS295" s="561">
        <f t="shared" si="228"/>
        <v>0</v>
      </c>
      <c r="BT295" s="561">
        <f t="shared" si="271"/>
        <v>0</v>
      </c>
      <c r="BU295" s="561">
        <f t="shared" si="271"/>
        <v>0</v>
      </c>
      <c r="BV295" s="561">
        <f t="shared" si="271"/>
        <v>0</v>
      </c>
      <c r="BW295" s="561">
        <f t="shared" si="271"/>
        <v>0</v>
      </c>
      <c r="BX295" s="561">
        <f t="shared" si="271"/>
        <v>0</v>
      </c>
      <c r="BY295" s="561">
        <f t="shared" si="271"/>
        <v>0</v>
      </c>
      <c r="BZ295" s="561">
        <f t="shared" si="271"/>
        <v>0</v>
      </c>
      <c r="CA295" s="561">
        <f t="shared" si="271"/>
        <v>0</v>
      </c>
      <c r="CB295" s="561">
        <f t="shared" si="271"/>
        <v>0</v>
      </c>
      <c r="CC295" s="561">
        <f t="shared" si="271"/>
        <v>0</v>
      </c>
      <c r="CD295" s="561">
        <f t="shared" si="271"/>
        <v>0</v>
      </c>
      <c r="CE295" s="561">
        <f t="shared" si="271"/>
        <v>0</v>
      </c>
      <c r="CF295" s="561">
        <f t="shared" si="271"/>
        <v>0</v>
      </c>
      <c r="CG295" s="561">
        <f t="shared" si="271"/>
        <v>0</v>
      </c>
      <c r="CH295" s="561">
        <f t="shared" si="271"/>
        <v>0</v>
      </c>
      <c r="CI295" s="561">
        <f t="shared" si="271"/>
        <v>0</v>
      </c>
      <c r="CJ295" s="561">
        <f t="shared" si="271"/>
        <v>0</v>
      </c>
      <c r="CK295" s="561">
        <f t="shared" si="271"/>
        <v>0</v>
      </c>
      <c r="CL295" s="561">
        <f t="shared" si="271"/>
        <v>0</v>
      </c>
      <c r="CM295" s="561">
        <f t="shared" si="271"/>
        <v>0</v>
      </c>
      <c r="CN295" s="561">
        <f t="shared" si="271"/>
        <v>0</v>
      </c>
      <c r="CO295" s="561">
        <f t="shared" si="271"/>
        <v>0</v>
      </c>
      <c r="CP295" s="561">
        <f t="shared" si="271"/>
        <v>0</v>
      </c>
      <c r="CQ295" s="561">
        <f t="shared" si="271"/>
        <v>0</v>
      </c>
      <c r="CR295" s="561">
        <f t="shared" si="271"/>
        <v>0</v>
      </c>
      <c r="CS295" s="561">
        <f t="shared" si="271"/>
        <v>0</v>
      </c>
      <c r="CT295" s="561">
        <f t="shared" si="271"/>
        <v>0</v>
      </c>
      <c r="CU295" s="561">
        <f t="shared" si="271"/>
        <v>0</v>
      </c>
      <c r="CV295" s="561">
        <f t="shared" si="271"/>
        <v>0</v>
      </c>
      <c r="CW295" s="561">
        <f t="shared" si="271"/>
        <v>0</v>
      </c>
      <c r="CX295" s="561">
        <f t="shared" ref="BT295:DA303" si="272">CW295</f>
        <v>0</v>
      </c>
      <c r="CY295" s="561">
        <f t="shared" si="272"/>
        <v>0</v>
      </c>
      <c r="CZ295" s="561">
        <f t="shared" si="272"/>
        <v>0</v>
      </c>
      <c r="DA295" s="561">
        <f t="shared" si="272"/>
        <v>0</v>
      </c>
      <c r="DC295" s="562">
        <f t="shared" si="233"/>
        <v>0</v>
      </c>
      <c r="DD295" s="562">
        <f t="shared" si="260"/>
        <v>0</v>
      </c>
      <c r="DE295" s="562">
        <f t="shared" si="261"/>
        <v>0</v>
      </c>
      <c r="DF295" s="562">
        <f t="shared" si="262"/>
        <v>0</v>
      </c>
      <c r="DG295" s="562">
        <f t="shared" si="263"/>
        <v>0</v>
      </c>
      <c r="DH295" s="562">
        <f t="shared" si="264"/>
        <v>0</v>
      </c>
      <c r="DI295" s="562">
        <f t="shared" si="265"/>
        <v>0</v>
      </c>
      <c r="DJ295" s="562">
        <f t="shared" si="266"/>
        <v>0</v>
      </c>
      <c r="DK295" s="562">
        <f t="shared" si="267"/>
        <v>0</v>
      </c>
      <c r="DL295" s="562">
        <f t="shared" si="268"/>
        <v>0</v>
      </c>
      <c r="DM295" s="562">
        <f t="shared" si="269"/>
        <v>0</v>
      </c>
      <c r="DN295" s="562">
        <f t="shared" si="235"/>
        <v>0</v>
      </c>
      <c r="DO295" s="562">
        <f t="shared" si="236"/>
        <v>0</v>
      </c>
      <c r="DP295" s="562">
        <f t="shared" si="237"/>
        <v>0</v>
      </c>
      <c r="DQ295" s="562">
        <f t="shared" si="238"/>
        <v>0</v>
      </c>
      <c r="DR295" s="562">
        <f t="shared" si="239"/>
        <v>0</v>
      </c>
      <c r="DS295" s="562">
        <f t="shared" si="240"/>
        <v>0</v>
      </c>
      <c r="DT295" s="562">
        <f t="shared" si="241"/>
        <v>0</v>
      </c>
      <c r="DU295" s="562">
        <f t="shared" si="242"/>
        <v>0</v>
      </c>
      <c r="DV295" s="562">
        <f t="shared" si="243"/>
        <v>0</v>
      </c>
      <c r="DW295" s="562">
        <f t="shared" si="244"/>
        <v>0</v>
      </c>
      <c r="DX295" s="562">
        <f t="shared" si="245"/>
        <v>0</v>
      </c>
      <c r="DY295" s="562">
        <f t="shared" si="246"/>
        <v>0</v>
      </c>
      <c r="DZ295" s="562">
        <f t="shared" si="247"/>
        <v>0</v>
      </c>
      <c r="EA295" s="562">
        <f t="shared" si="248"/>
        <v>0</v>
      </c>
      <c r="EB295" s="562">
        <f t="shared" si="249"/>
        <v>0</v>
      </c>
      <c r="EC295" s="562">
        <f t="shared" si="250"/>
        <v>0</v>
      </c>
      <c r="ED295" s="562">
        <f t="shared" si="251"/>
        <v>0</v>
      </c>
      <c r="EE295" s="562">
        <f t="shared" si="252"/>
        <v>0</v>
      </c>
      <c r="EF295" s="562">
        <f t="shared" si="253"/>
        <v>0</v>
      </c>
      <c r="EG295" s="562">
        <f t="shared" si="254"/>
        <v>0</v>
      </c>
      <c r="EH295" s="562">
        <f t="shared" si="255"/>
        <v>0</v>
      </c>
      <c r="EI295" s="562">
        <f t="shared" si="256"/>
        <v>0</v>
      </c>
      <c r="EJ295" s="562">
        <f t="shared" si="257"/>
        <v>0</v>
      </c>
      <c r="EK295" s="562">
        <f t="shared" si="258"/>
        <v>0</v>
      </c>
      <c r="EL295" s="562">
        <f t="shared" si="259"/>
        <v>0</v>
      </c>
    </row>
    <row r="296" spans="2:142" ht="9.9499999999999993" customHeight="1">
      <c r="B296" s="750">
        <f>'O3'!B296</f>
        <v>0</v>
      </c>
      <c r="C296" s="751"/>
      <c r="D296" s="751"/>
      <c r="E296" s="751"/>
      <c r="F296" s="751"/>
      <c r="G296" s="872">
        <f>'O3'!G296</f>
        <v>0</v>
      </c>
      <c r="H296" s="872"/>
      <c r="I296" s="872"/>
      <c r="J296" s="872"/>
      <c r="K296" s="872"/>
      <c r="L296" s="872"/>
      <c r="M296" s="872"/>
      <c r="N296" s="872"/>
      <c r="O296" s="872"/>
      <c r="P296" s="872"/>
      <c r="Q296" s="872"/>
      <c r="R296" s="872"/>
      <c r="S296" s="872"/>
      <c r="T296" s="872"/>
      <c r="U296" s="872"/>
      <c r="V296" s="872"/>
      <c r="W296" s="872"/>
      <c r="X296" s="872"/>
      <c r="Y296" s="872"/>
      <c r="Z296" s="872"/>
      <c r="AA296" s="872"/>
      <c r="AB296" s="872"/>
      <c r="AC296" s="755">
        <f>'O3'!AC296</f>
        <v>0</v>
      </c>
      <c r="AD296" s="755"/>
      <c r="AE296" s="755"/>
      <c r="AF296" s="755"/>
      <c r="AG296" s="755"/>
      <c r="AH296" s="895">
        <f>'O3'!AZ296</f>
        <v>0</v>
      </c>
      <c r="AI296" s="895"/>
      <c r="AJ296" s="895"/>
      <c r="AK296" s="895"/>
      <c r="AL296" s="895"/>
      <c r="AM296" s="895"/>
      <c r="AN296" s="782">
        <f t="shared" si="223"/>
        <v>0</v>
      </c>
      <c r="AO296" s="782"/>
      <c r="AP296" s="782"/>
      <c r="AQ296" s="782"/>
      <c r="AR296" s="782"/>
      <c r="AS296" s="782"/>
      <c r="AT296" s="782">
        <f t="shared" si="224"/>
        <v>0</v>
      </c>
      <c r="AU296" s="782"/>
      <c r="AV296" s="782"/>
      <c r="AW296" s="782"/>
      <c r="AX296" s="782"/>
      <c r="AY296" s="881"/>
      <c r="AZ296" s="13"/>
      <c r="BA296" s="492">
        <f t="shared" si="229"/>
        <v>0</v>
      </c>
      <c r="BB296" s="492">
        <f t="shared" si="230"/>
        <v>2</v>
      </c>
      <c r="BC296" s="492" t="str">
        <f t="shared" si="225"/>
        <v/>
      </c>
      <c r="BD296" s="492" t="str">
        <f t="shared" si="226"/>
        <v xml:space="preserve"> </v>
      </c>
      <c r="BE296" s="484"/>
      <c r="BF296" s="492">
        <f>ROUND(AN296*'O3'!BE296,2)</f>
        <v>0</v>
      </c>
      <c r="BG296" s="492">
        <f>ROUND(AT296*'O3'!BE296,2)</f>
        <v>0</v>
      </c>
      <c r="BH296" s="484">
        <f t="shared" si="227"/>
        <v>0</v>
      </c>
      <c r="BI296" s="484">
        <f>BM296-IF('O3'!BS296&lt;&gt;0,IF('O3'!BS296="C",BA296,0),ROUND(BA296*$BM$11,2))</f>
        <v>0</v>
      </c>
      <c r="BJ296" s="484">
        <f>BN296-IF('O3'!BS296="CF",BA296,0)</f>
        <v>0</v>
      </c>
      <c r="BK296" s="484">
        <f>BO296-IF('O3'!BS296="F",BA296,0)</f>
        <v>0</v>
      </c>
      <c r="BL296" s="484">
        <f t="shared" si="231"/>
        <v>0</v>
      </c>
      <c r="BM296" s="484">
        <f>IF('O3'!BS296&lt;&gt;0,IF('O3'!BS296="C",BG296,0),ROUND(BG296*$BM$11,2))</f>
        <v>0</v>
      </c>
      <c r="BN296" s="484">
        <f>IF('O3'!BS296="CF",BG296,0)</f>
        <v>0</v>
      </c>
      <c r="BO296" s="484">
        <f>IF('O3'!BS296="F",BG296,0)</f>
        <v>0</v>
      </c>
      <c r="BP296" s="572">
        <v>285</v>
      </c>
      <c r="BQ296" s="573"/>
      <c r="BR296" s="560">
        <v>0</v>
      </c>
      <c r="BS296" s="561">
        <f t="shared" si="228"/>
        <v>0</v>
      </c>
      <c r="BT296" s="561">
        <f t="shared" si="272"/>
        <v>0</v>
      </c>
      <c r="BU296" s="561">
        <f t="shared" si="272"/>
        <v>0</v>
      </c>
      <c r="BV296" s="561">
        <f t="shared" si="272"/>
        <v>0</v>
      </c>
      <c r="BW296" s="561">
        <f t="shared" si="272"/>
        <v>0</v>
      </c>
      <c r="BX296" s="561">
        <f t="shared" si="272"/>
        <v>0</v>
      </c>
      <c r="BY296" s="561">
        <f t="shared" si="272"/>
        <v>0</v>
      </c>
      <c r="BZ296" s="561">
        <f t="shared" si="272"/>
        <v>0</v>
      </c>
      <c r="CA296" s="561">
        <f t="shared" si="272"/>
        <v>0</v>
      </c>
      <c r="CB296" s="561">
        <f t="shared" si="272"/>
        <v>0</v>
      </c>
      <c r="CC296" s="561">
        <f t="shared" si="272"/>
        <v>0</v>
      </c>
      <c r="CD296" s="561">
        <f t="shared" si="272"/>
        <v>0</v>
      </c>
      <c r="CE296" s="561">
        <f t="shared" si="272"/>
        <v>0</v>
      </c>
      <c r="CF296" s="561">
        <f t="shared" si="272"/>
        <v>0</v>
      </c>
      <c r="CG296" s="561">
        <f t="shared" si="272"/>
        <v>0</v>
      </c>
      <c r="CH296" s="561">
        <f t="shared" si="272"/>
        <v>0</v>
      </c>
      <c r="CI296" s="561">
        <f t="shared" si="272"/>
        <v>0</v>
      </c>
      <c r="CJ296" s="561">
        <f t="shared" si="272"/>
        <v>0</v>
      </c>
      <c r="CK296" s="561">
        <f t="shared" si="272"/>
        <v>0</v>
      </c>
      <c r="CL296" s="561">
        <f t="shared" si="272"/>
        <v>0</v>
      </c>
      <c r="CM296" s="561">
        <f t="shared" si="272"/>
        <v>0</v>
      </c>
      <c r="CN296" s="561">
        <f t="shared" si="272"/>
        <v>0</v>
      </c>
      <c r="CO296" s="561">
        <f t="shared" si="272"/>
        <v>0</v>
      </c>
      <c r="CP296" s="561">
        <f t="shared" si="272"/>
        <v>0</v>
      </c>
      <c r="CQ296" s="561">
        <f t="shared" si="272"/>
        <v>0</v>
      </c>
      <c r="CR296" s="561">
        <f t="shared" si="272"/>
        <v>0</v>
      </c>
      <c r="CS296" s="561">
        <f t="shared" si="272"/>
        <v>0</v>
      </c>
      <c r="CT296" s="561">
        <f t="shared" si="272"/>
        <v>0</v>
      </c>
      <c r="CU296" s="561">
        <f t="shared" si="272"/>
        <v>0</v>
      </c>
      <c r="CV296" s="561">
        <f t="shared" si="272"/>
        <v>0</v>
      </c>
      <c r="CW296" s="561">
        <f t="shared" si="272"/>
        <v>0</v>
      </c>
      <c r="CX296" s="561">
        <f t="shared" si="272"/>
        <v>0</v>
      </c>
      <c r="CY296" s="561">
        <f t="shared" si="272"/>
        <v>0</v>
      </c>
      <c r="CZ296" s="561">
        <f t="shared" si="272"/>
        <v>0</v>
      </c>
      <c r="DA296" s="561">
        <f t="shared" si="272"/>
        <v>0</v>
      </c>
      <c r="DC296" s="562">
        <f t="shared" si="233"/>
        <v>0</v>
      </c>
      <c r="DD296" s="562">
        <f t="shared" si="260"/>
        <v>0</v>
      </c>
      <c r="DE296" s="562">
        <f t="shared" si="261"/>
        <v>0</v>
      </c>
      <c r="DF296" s="562">
        <f t="shared" si="262"/>
        <v>0</v>
      </c>
      <c r="DG296" s="562">
        <f t="shared" si="263"/>
        <v>0</v>
      </c>
      <c r="DH296" s="562">
        <f t="shared" si="264"/>
        <v>0</v>
      </c>
      <c r="DI296" s="562">
        <f t="shared" si="265"/>
        <v>0</v>
      </c>
      <c r="DJ296" s="562">
        <f t="shared" si="266"/>
        <v>0</v>
      </c>
      <c r="DK296" s="562">
        <f t="shared" si="267"/>
        <v>0</v>
      </c>
      <c r="DL296" s="562">
        <f t="shared" si="268"/>
        <v>0</v>
      </c>
      <c r="DM296" s="562">
        <f t="shared" si="269"/>
        <v>0</v>
      </c>
      <c r="DN296" s="562">
        <f t="shared" si="235"/>
        <v>0</v>
      </c>
      <c r="DO296" s="562">
        <f t="shared" si="236"/>
        <v>0</v>
      </c>
      <c r="DP296" s="562">
        <f t="shared" si="237"/>
        <v>0</v>
      </c>
      <c r="DQ296" s="562">
        <f t="shared" si="238"/>
        <v>0</v>
      </c>
      <c r="DR296" s="562">
        <f t="shared" si="239"/>
        <v>0</v>
      </c>
      <c r="DS296" s="562">
        <f t="shared" si="240"/>
        <v>0</v>
      </c>
      <c r="DT296" s="562">
        <f t="shared" si="241"/>
        <v>0</v>
      </c>
      <c r="DU296" s="562">
        <f t="shared" si="242"/>
        <v>0</v>
      </c>
      <c r="DV296" s="562">
        <f t="shared" si="243"/>
        <v>0</v>
      </c>
      <c r="DW296" s="562">
        <f t="shared" si="244"/>
        <v>0</v>
      </c>
      <c r="DX296" s="562">
        <f t="shared" si="245"/>
        <v>0</v>
      </c>
      <c r="DY296" s="562">
        <f t="shared" si="246"/>
        <v>0</v>
      </c>
      <c r="DZ296" s="562">
        <f t="shared" si="247"/>
        <v>0</v>
      </c>
      <c r="EA296" s="562">
        <f t="shared" si="248"/>
        <v>0</v>
      </c>
      <c r="EB296" s="562">
        <f t="shared" si="249"/>
        <v>0</v>
      </c>
      <c r="EC296" s="562">
        <f t="shared" si="250"/>
        <v>0</v>
      </c>
      <c r="ED296" s="562">
        <f t="shared" si="251"/>
        <v>0</v>
      </c>
      <c r="EE296" s="562">
        <f t="shared" si="252"/>
        <v>0</v>
      </c>
      <c r="EF296" s="562">
        <f t="shared" si="253"/>
        <v>0</v>
      </c>
      <c r="EG296" s="562">
        <f t="shared" si="254"/>
        <v>0</v>
      </c>
      <c r="EH296" s="562">
        <f t="shared" si="255"/>
        <v>0</v>
      </c>
      <c r="EI296" s="562">
        <f t="shared" si="256"/>
        <v>0</v>
      </c>
      <c r="EJ296" s="562">
        <f t="shared" si="257"/>
        <v>0</v>
      </c>
      <c r="EK296" s="562">
        <f t="shared" si="258"/>
        <v>0</v>
      </c>
      <c r="EL296" s="562">
        <f t="shared" si="259"/>
        <v>0</v>
      </c>
    </row>
    <row r="297" spans="2:142" ht="9.9499999999999993" customHeight="1">
      <c r="B297" s="750">
        <f>'O3'!B297</f>
        <v>0</v>
      </c>
      <c r="C297" s="751"/>
      <c r="D297" s="751"/>
      <c r="E297" s="751"/>
      <c r="F297" s="751"/>
      <c r="G297" s="872">
        <f>'O3'!G297</f>
        <v>0</v>
      </c>
      <c r="H297" s="872"/>
      <c r="I297" s="872"/>
      <c r="J297" s="872"/>
      <c r="K297" s="872"/>
      <c r="L297" s="872"/>
      <c r="M297" s="872"/>
      <c r="N297" s="872"/>
      <c r="O297" s="872"/>
      <c r="P297" s="872"/>
      <c r="Q297" s="872"/>
      <c r="R297" s="872"/>
      <c r="S297" s="872"/>
      <c r="T297" s="872"/>
      <c r="U297" s="872"/>
      <c r="V297" s="872"/>
      <c r="W297" s="872"/>
      <c r="X297" s="872"/>
      <c r="Y297" s="872"/>
      <c r="Z297" s="872"/>
      <c r="AA297" s="872"/>
      <c r="AB297" s="872"/>
      <c r="AC297" s="755">
        <f>'O3'!AC297</f>
        <v>0</v>
      </c>
      <c r="AD297" s="755"/>
      <c r="AE297" s="755"/>
      <c r="AF297" s="755"/>
      <c r="AG297" s="755"/>
      <c r="AH297" s="895">
        <f>'O3'!AZ297</f>
        <v>0</v>
      </c>
      <c r="AI297" s="895"/>
      <c r="AJ297" s="895"/>
      <c r="AK297" s="895"/>
      <c r="AL297" s="895"/>
      <c r="AM297" s="895"/>
      <c r="AN297" s="782">
        <f t="shared" si="223"/>
        <v>0</v>
      </c>
      <c r="AO297" s="782"/>
      <c r="AP297" s="782"/>
      <c r="AQ297" s="782"/>
      <c r="AR297" s="782"/>
      <c r="AS297" s="782"/>
      <c r="AT297" s="782">
        <f t="shared" si="224"/>
        <v>0</v>
      </c>
      <c r="AU297" s="782"/>
      <c r="AV297" s="782"/>
      <c r="AW297" s="782"/>
      <c r="AX297" s="782"/>
      <c r="AY297" s="881"/>
      <c r="AZ297" s="13"/>
      <c r="BA297" s="492">
        <f t="shared" si="229"/>
        <v>0</v>
      </c>
      <c r="BB297" s="492">
        <f t="shared" si="230"/>
        <v>2</v>
      </c>
      <c r="BC297" s="492" t="str">
        <f t="shared" si="225"/>
        <v/>
      </c>
      <c r="BD297" s="492" t="str">
        <f t="shared" si="226"/>
        <v xml:space="preserve"> </v>
      </c>
      <c r="BE297" s="484"/>
      <c r="BF297" s="492">
        <f>ROUND(AN297*'O3'!BE297,2)</f>
        <v>0</v>
      </c>
      <c r="BG297" s="492">
        <f>ROUND(AT297*'O3'!BE297,2)</f>
        <v>0</v>
      </c>
      <c r="BH297" s="484">
        <f t="shared" si="227"/>
        <v>0</v>
      </c>
      <c r="BI297" s="484">
        <f>BM297-IF('O3'!BS297&lt;&gt;0,IF('O3'!BS297="C",BA297,0),ROUND(BA297*$BM$11,2))</f>
        <v>0</v>
      </c>
      <c r="BJ297" s="484">
        <f>BN297-IF('O3'!BS297="CF",BA297,0)</f>
        <v>0</v>
      </c>
      <c r="BK297" s="484">
        <f>BO297-IF('O3'!BS297="F",BA297,0)</f>
        <v>0</v>
      </c>
      <c r="BL297" s="484">
        <f t="shared" si="231"/>
        <v>0</v>
      </c>
      <c r="BM297" s="484">
        <f>IF('O3'!BS297&lt;&gt;0,IF('O3'!BS297="C",BG297,0),ROUND(BG297*$BM$11,2))</f>
        <v>0</v>
      </c>
      <c r="BN297" s="484">
        <f>IF('O3'!BS297="CF",BG297,0)</f>
        <v>0</v>
      </c>
      <c r="BO297" s="484">
        <f>IF('O3'!BS297="F",BG297,0)</f>
        <v>0</v>
      </c>
      <c r="BP297" s="571">
        <v>286</v>
      </c>
      <c r="BQ297" s="573"/>
      <c r="BR297" s="560">
        <v>0</v>
      </c>
      <c r="BS297" s="561">
        <f t="shared" si="228"/>
        <v>0</v>
      </c>
      <c r="BT297" s="561">
        <f t="shared" si="272"/>
        <v>0</v>
      </c>
      <c r="BU297" s="561">
        <f t="shared" si="272"/>
        <v>0</v>
      </c>
      <c r="BV297" s="561">
        <f t="shared" si="272"/>
        <v>0</v>
      </c>
      <c r="BW297" s="561">
        <f t="shared" si="272"/>
        <v>0</v>
      </c>
      <c r="BX297" s="561">
        <f t="shared" si="272"/>
        <v>0</v>
      </c>
      <c r="BY297" s="561">
        <f t="shared" si="272"/>
        <v>0</v>
      </c>
      <c r="BZ297" s="561">
        <f t="shared" si="272"/>
        <v>0</v>
      </c>
      <c r="CA297" s="561">
        <f t="shared" si="272"/>
        <v>0</v>
      </c>
      <c r="CB297" s="561">
        <f t="shared" si="272"/>
        <v>0</v>
      </c>
      <c r="CC297" s="561">
        <f t="shared" si="272"/>
        <v>0</v>
      </c>
      <c r="CD297" s="561">
        <f t="shared" si="272"/>
        <v>0</v>
      </c>
      <c r="CE297" s="561">
        <f t="shared" si="272"/>
        <v>0</v>
      </c>
      <c r="CF297" s="561">
        <f t="shared" si="272"/>
        <v>0</v>
      </c>
      <c r="CG297" s="561">
        <f t="shared" si="272"/>
        <v>0</v>
      </c>
      <c r="CH297" s="561">
        <f t="shared" si="272"/>
        <v>0</v>
      </c>
      <c r="CI297" s="561">
        <f t="shared" si="272"/>
        <v>0</v>
      </c>
      <c r="CJ297" s="561">
        <f t="shared" si="272"/>
        <v>0</v>
      </c>
      <c r="CK297" s="561">
        <f t="shared" si="272"/>
        <v>0</v>
      </c>
      <c r="CL297" s="561">
        <f t="shared" si="272"/>
        <v>0</v>
      </c>
      <c r="CM297" s="561">
        <f t="shared" si="272"/>
        <v>0</v>
      </c>
      <c r="CN297" s="561">
        <f t="shared" si="272"/>
        <v>0</v>
      </c>
      <c r="CO297" s="561">
        <f t="shared" si="272"/>
        <v>0</v>
      </c>
      <c r="CP297" s="561">
        <f t="shared" si="272"/>
        <v>0</v>
      </c>
      <c r="CQ297" s="561">
        <f t="shared" si="272"/>
        <v>0</v>
      </c>
      <c r="CR297" s="561">
        <f t="shared" si="272"/>
        <v>0</v>
      </c>
      <c r="CS297" s="561">
        <f t="shared" si="272"/>
        <v>0</v>
      </c>
      <c r="CT297" s="561">
        <f t="shared" si="272"/>
        <v>0</v>
      </c>
      <c r="CU297" s="561">
        <f t="shared" si="272"/>
        <v>0</v>
      </c>
      <c r="CV297" s="561">
        <f t="shared" si="272"/>
        <v>0</v>
      </c>
      <c r="CW297" s="561">
        <f t="shared" si="272"/>
        <v>0</v>
      </c>
      <c r="CX297" s="561">
        <f t="shared" si="272"/>
        <v>0</v>
      </c>
      <c r="CY297" s="561">
        <f t="shared" si="272"/>
        <v>0</v>
      </c>
      <c r="CZ297" s="561">
        <f t="shared" si="272"/>
        <v>0</v>
      </c>
      <c r="DA297" s="561">
        <f t="shared" si="272"/>
        <v>0</v>
      </c>
      <c r="DC297" s="562">
        <f t="shared" si="233"/>
        <v>0</v>
      </c>
      <c r="DD297" s="562">
        <f t="shared" si="260"/>
        <v>0</v>
      </c>
      <c r="DE297" s="562">
        <f t="shared" si="261"/>
        <v>0</v>
      </c>
      <c r="DF297" s="562">
        <f t="shared" si="262"/>
        <v>0</v>
      </c>
      <c r="DG297" s="562">
        <f t="shared" si="263"/>
        <v>0</v>
      </c>
      <c r="DH297" s="562">
        <f t="shared" si="264"/>
        <v>0</v>
      </c>
      <c r="DI297" s="562">
        <f t="shared" si="265"/>
        <v>0</v>
      </c>
      <c r="DJ297" s="562">
        <f t="shared" si="266"/>
        <v>0</v>
      </c>
      <c r="DK297" s="562">
        <f t="shared" si="267"/>
        <v>0</v>
      </c>
      <c r="DL297" s="562">
        <f t="shared" si="268"/>
        <v>0</v>
      </c>
      <c r="DM297" s="562">
        <f t="shared" si="269"/>
        <v>0</v>
      </c>
      <c r="DN297" s="562">
        <f t="shared" si="235"/>
        <v>0</v>
      </c>
      <c r="DO297" s="562">
        <f t="shared" si="236"/>
        <v>0</v>
      </c>
      <c r="DP297" s="562">
        <f t="shared" si="237"/>
        <v>0</v>
      </c>
      <c r="DQ297" s="562">
        <f t="shared" si="238"/>
        <v>0</v>
      </c>
      <c r="DR297" s="562">
        <f t="shared" si="239"/>
        <v>0</v>
      </c>
      <c r="DS297" s="562">
        <f t="shared" si="240"/>
        <v>0</v>
      </c>
      <c r="DT297" s="562">
        <f t="shared" si="241"/>
        <v>0</v>
      </c>
      <c r="DU297" s="562">
        <f t="shared" si="242"/>
        <v>0</v>
      </c>
      <c r="DV297" s="562">
        <f t="shared" si="243"/>
        <v>0</v>
      </c>
      <c r="DW297" s="562">
        <f t="shared" si="244"/>
        <v>0</v>
      </c>
      <c r="DX297" s="562">
        <f t="shared" si="245"/>
        <v>0</v>
      </c>
      <c r="DY297" s="562">
        <f t="shared" si="246"/>
        <v>0</v>
      </c>
      <c r="DZ297" s="562">
        <f t="shared" si="247"/>
        <v>0</v>
      </c>
      <c r="EA297" s="562">
        <f t="shared" si="248"/>
        <v>0</v>
      </c>
      <c r="EB297" s="562">
        <f t="shared" si="249"/>
        <v>0</v>
      </c>
      <c r="EC297" s="562">
        <f t="shared" si="250"/>
        <v>0</v>
      </c>
      <c r="ED297" s="562">
        <f t="shared" si="251"/>
        <v>0</v>
      </c>
      <c r="EE297" s="562">
        <f t="shared" si="252"/>
        <v>0</v>
      </c>
      <c r="EF297" s="562">
        <f t="shared" si="253"/>
        <v>0</v>
      </c>
      <c r="EG297" s="562">
        <f t="shared" si="254"/>
        <v>0</v>
      </c>
      <c r="EH297" s="562">
        <f t="shared" si="255"/>
        <v>0</v>
      </c>
      <c r="EI297" s="562">
        <f t="shared" si="256"/>
        <v>0</v>
      </c>
      <c r="EJ297" s="562">
        <f t="shared" si="257"/>
        <v>0</v>
      </c>
      <c r="EK297" s="562">
        <f t="shared" si="258"/>
        <v>0</v>
      </c>
      <c r="EL297" s="562">
        <f t="shared" si="259"/>
        <v>0</v>
      </c>
    </row>
    <row r="298" spans="2:142" ht="9.9499999999999993" customHeight="1">
      <c r="B298" s="750">
        <f>'O3'!B298</f>
        <v>0</v>
      </c>
      <c r="C298" s="751"/>
      <c r="D298" s="751"/>
      <c r="E298" s="751"/>
      <c r="F298" s="751"/>
      <c r="G298" s="872">
        <f>'O3'!G298</f>
        <v>0</v>
      </c>
      <c r="H298" s="872"/>
      <c r="I298" s="872"/>
      <c r="J298" s="872"/>
      <c r="K298" s="872"/>
      <c r="L298" s="872"/>
      <c r="M298" s="872"/>
      <c r="N298" s="872"/>
      <c r="O298" s="872"/>
      <c r="P298" s="872"/>
      <c r="Q298" s="872"/>
      <c r="R298" s="872"/>
      <c r="S298" s="872"/>
      <c r="T298" s="872"/>
      <c r="U298" s="872"/>
      <c r="V298" s="872"/>
      <c r="W298" s="872"/>
      <c r="X298" s="872"/>
      <c r="Y298" s="872"/>
      <c r="Z298" s="872"/>
      <c r="AA298" s="872"/>
      <c r="AB298" s="872"/>
      <c r="AC298" s="755">
        <f>'O3'!AC298</f>
        <v>0</v>
      </c>
      <c r="AD298" s="755"/>
      <c r="AE298" s="755"/>
      <c r="AF298" s="755"/>
      <c r="AG298" s="755"/>
      <c r="AH298" s="895">
        <f>'O3'!AZ298</f>
        <v>0</v>
      </c>
      <c r="AI298" s="895"/>
      <c r="AJ298" s="895"/>
      <c r="AK298" s="895"/>
      <c r="AL298" s="895"/>
      <c r="AM298" s="895"/>
      <c r="AN298" s="782">
        <f t="shared" si="223"/>
        <v>0</v>
      </c>
      <c r="AO298" s="782"/>
      <c r="AP298" s="782"/>
      <c r="AQ298" s="782"/>
      <c r="AR298" s="782"/>
      <c r="AS298" s="782"/>
      <c r="AT298" s="782">
        <f t="shared" si="224"/>
        <v>0</v>
      </c>
      <c r="AU298" s="782"/>
      <c r="AV298" s="782"/>
      <c r="AW298" s="782"/>
      <c r="AX298" s="782"/>
      <c r="AY298" s="881"/>
      <c r="AZ298" s="13"/>
      <c r="BA298" s="492">
        <f t="shared" si="229"/>
        <v>0</v>
      </c>
      <c r="BB298" s="492">
        <f t="shared" si="230"/>
        <v>2</v>
      </c>
      <c r="BC298" s="492" t="str">
        <f t="shared" si="225"/>
        <v/>
      </c>
      <c r="BD298" s="492" t="str">
        <f t="shared" si="226"/>
        <v xml:space="preserve"> </v>
      </c>
      <c r="BE298" s="484"/>
      <c r="BF298" s="492">
        <f>ROUND(AN298*'O3'!BE298,2)</f>
        <v>0</v>
      </c>
      <c r="BG298" s="492">
        <f>ROUND(AT298*'O3'!BE298,2)</f>
        <v>0</v>
      </c>
      <c r="BH298" s="484">
        <f t="shared" si="227"/>
        <v>0</v>
      </c>
      <c r="BI298" s="484">
        <f>BM298-IF('O3'!BS298&lt;&gt;0,IF('O3'!BS298="C",BA298,0),ROUND(BA298*$BM$11,2))</f>
        <v>0</v>
      </c>
      <c r="BJ298" s="484">
        <f>BN298-IF('O3'!BS298="CF",BA298,0)</f>
        <v>0</v>
      </c>
      <c r="BK298" s="484">
        <f>BO298-IF('O3'!BS298="F",BA298,0)</f>
        <v>0</v>
      </c>
      <c r="BL298" s="484">
        <f t="shared" si="231"/>
        <v>0</v>
      </c>
      <c r="BM298" s="484">
        <f>IF('O3'!BS298&lt;&gt;0,IF('O3'!BS298="C",BG298,0),ROUND(BG298*$BM$11,2))</f>
        <v>0</v>
      </c>
      <c r="BN298" s="484">
        <f>IF('O3'!BS298="CF",BG298,0)</f>
        <v>0</v>
      </c>
      <c r="BO298" s="484">
        <f>IF('O3'!BS298="F",BG298,0)</f>
        <v>0</v>
      </c>
      <c r="BP298" s="572">
        <v>287</v>
      </c>
      <c r="BQ298" s="573"/>
      <c r="BR298" s="560">
        <v>0</v>
      </c>
      <c r="BS298" s="561">
        <f t="shared" si="228"/>
        <v>0</v>
      </c>
      <c r="BT298" s="561">
        <f t="shared" si="272"/>
        <v>0</v>
      </c>
      <c r="BU298" s="561">
        <f t="shared" si="272"/>
        <v>0</v>
      </c>
      <c r="BV298" s="561">
        <f t="shared" si="272"/>
        <v>0</v>
      </c>
      <c r="BW298" s="561">
        <f t="shared" si="272"/>
        <v>0</v>
      </c>
      <c r="BX298" s="561">
        <f t="shared" si="272"/>
        <v>0</v>
      </c>
      <c r="BY298" s="561">
        <f t="shared" si="272"/>
        <v>0</v>
      </c>
      <c r="BZ298" s="561">
        <f t="shared" si="272"/>
        <v>0</v>
      </c>
      <c r="CA298" s="561">
        <f t="shared" si="272"/>
        <v>0</v>
      </c>
      <c r="CB298" s="561">
        <f t="shared" si="272"/>
        <v>0</v>
      </c>
      <c r="CC298" s="561">
        <f t="shared" si="272"/>
        <v>0</v>
      </c>
      <c r="CD298" s="561">
        <f t="shared" si="272"/>
        <v>0</v>
      </c>
      <c r="CE298" s="561">
        <f t="shared" si="272"/>
        <v>0</v>
      </c>
      <c r="CF298" s="561">
        <f t="shared" si="272"/>
        <v>0</v>
      </c>
      <c r="CG298" s="561">
        <f t="shared" si="272"/>
        <v>0</v>
      </c>
      <c r="CH298" s="561">
        <f t="shared" si="272"/>
        <v>0</v>
      </c>
      <c r="CI298" s="561">
        <f t="shared" si="272"/>
        <v>0</v>
      </c>
      <c r="CJ298" s="561">
        <f t="shared" si="272"/>
        <v>0</v>
      </c>
      <c r="CK298" s="561">
        <f t="shared" si="272"/>
        <v>0</v>
      </c>
      <c r="CL298" s="561">
        <f t="shared" si="272"/>
        <v>0</v>
      </c>
      <c r="CM298" s="561">
        <f t="shared" si="272"/>
        <v>0</v>
      </c>
      <c r="CN298" s="561">
        <f t="shared" si="272"/>
        <v>0</v>
      </c>
      <c r="CO298" s="561">
        <f t="shared" si="272"/>
        <v>0</v>
      </c>
      <c r="CP298" s="561">
        <f t="shared" si="272"/>
        <v>0</v>
      </c>
      <c r="CQ298" s="561">
        <f t="shared" si="272"/>
        <v>0</v>
      </c>
      <c r="CR298" s="561">
        <f t="shared" si="272"/>
        <v>0</v>
      </c>
      <c r="CS298" s="561">
        <f t="shared" si="272"/>
        <v>0</v>
      </c>
      <c r="CT298" s="561">
        <f t="shared" si="272"/>
        <v>0</v>
      </c>
      <c r="CU298" s="561">
        <f t="shared" si="272"/>
        <v>0</v>
      </c>
      <c r="CV298" s="561">
        <f t="shared" si="272"/>
        <v>0</v>
      </c>
      <c r="CW298" s="561">
        <f t="shared" si="272"/>
        <v>0</v>
      </c>
      <c r="CX298" s="561">
        <f t="shared" si="272"/>
        <v>0</v>
      </c>
      <c r="CY298" s="561">
        <f t="shared" si="272"/>
        <v>0</v>
      </c>
      <c r="CZ298" s="561">
        <f t="shared" si="272"/>
        <v>0</v>
      </c>
      <c r="DA298" s="561">
        <f t="shared" si="272"/>
        <v>0</v>
      </c>
      <c r="DC298" s="562">
        <f t="shared" si="233"/>
        <v>0</v>
      </c>
      <c r="DD298" s="562">
        <f t="shared" si="260"/>
        <v>0</v>
      </c>
      <c r="DE298" s="562">
        <f t="shared" si="261"/>
        <v>0</v>
      </c>
      <c r="DF298" s="562">
        <f t="shared" si="262"/>
        <v>0</v>
      </c>
      <c r="DG298" s="562">
        <f t="shared" si="263"/>
        <v>0</v>
      </c>
      <c r="DH298" s="562">
        <f t="shared" si="264"/>
        <v>0</v>
      </c>
      <c r="DI298" s="562">
        <f t="shared" si="265"/>
        <v>0</v>
      </c>
      <c r="DJ298" s="562">
        <f t="shared" si="266"/>
        <v>0</v>
      </c>
      <c r="DK298" s="562">
        <f t="shared" si="267"/>
        <v>0</v>
      </c>
      <c r="DL298" s="562">
        <f t="shared" si="268"/>
        <v>0</v>
      </c>
      <c r="DM298" s="562">
        <f t="shared" si="269"/>
        <v>0</v>
      </c>
      <c r="DN298" s="562">
        <f t="shared" si="235"/>
        <v>0</v>
      </c>
      <c r="DO298" s="562">
        <f t="shared" si="236"/>
        <v>0</v>
      </c>
      <c r="DP298" s="562">
        <f t="shared" si="237"/>
        <v>0</v>
      </c>
      <c r="DQ298" s="562">
        <f t="shared" si="238"/>
        <v>0</v>
      </c>
      <c r="DR298" s="562">
        <f t="shared" si="239"/>
        <v>0</v>
      </c>
      <c r="DS298" s="562">
        <f t="shared" si="240"/>
        <v>0</v>
      </c>
      <c r="DT298" s="562">
        <f t="shared" si="241"/>
        <v>0</v>
      </c>
      <c r="DU298" s="562">
        <f t="shared" si="242"/>
        <v>0</v>
      </c>
      <c r="DV298" s="562">
        <f t="shared" si="243"/>
        <v>0</v>
      </c>
      <c r="DW298" s="562">
        <f t="shared" si="244"/>
        <v>0</v>
      </c>
      <c r="DX298" s="562">
        <f t="shared" si="245"/>
        <v>0</v>
      </c>
      <c r="DY298" s="562">
        <f t="shared" si="246"/>
        <v>0</v>
      </c>
      <c r="DZ298" s="562">
        <f t="shared" si="247"/>
        <v>0</v>
      </c>
      <c r="EA298" s="562">
        <f t="shared" si="248"/>
        <v>0</v>
      </c>
      <c r="EB298" s="562">
        <f t="shared" si="249"/>
        <v>0</v>
      </c>
      <c r="EC298" s="562">
        <f t="shared" si="250"/>
        <v>0</v>
      </c>
      <c r="ED298" s="562">
        <f t="shared" si="251"/>
        <v>0</v>
      </c>
      <c r="EE298" s="562">
        <f t="shared" si="252"/>
        <v>0</v>
      </c>
      <c r="EF298" s="562">
        <f t="shared" si="253"/>
        <v>0</v>
      </c>
      <c r="EG298" s="562">
        <f t="shared" si="254"/>
        <v>0</v>
      </c>
      <c r="EH298" s="562">
        <f t="shared" si="255"/>
        <v>0</v>
      </c>
      <c r="EI298" s="562">
        <f t="shared" si="256"/>
        <v>0</v>
      </c>
      <c r="EJ298" s="562">
        <f t="shared" si="257"/>
        <v>0</v>
      </c>
      <c r="EK298" s="562">
        <f t="shared" si="258"/>
        <v>0</v>
      </c>
      <c r="EL298" s="562">
        <f t="shared" si="259"/>
        <v>0</v>
      </c>
    </row>
    <row r="299" spans="2:142" ht="9.9499999999999993" customHeight="1">
      <c r="B299" s="750">
        <f>'O3'!B299</f>
        <v>0</v>
      </c>
      <c r="C299" s="751"/>
      <c r="D299" s="751"/>
      <c r="E299" s="751"/>
      <c r="F299" s="751"/>
      <c r="G299" s="872">
        <f>'O3'!G299</f>
        <v>0</v>
      </c>
      <c r="H299" s="872"/>
      <c r="I299" s="872"/>
      <c r="J299" s="872"/>
      <c r="K299" s="872"/>
      <c r="L299" s="872"/>
      <c r="M299" s="872"/>
      <c r="N299" s="872"/>
      <c r="O299" s="872"/>
      <c r="P299" s="872"/>
      <c r="Q299" s="872"/>
      <c r="R299" s="872"/>
      <c r="S299" s="872"/>
      <c r="T299" s="872"/>
      <c r="U299" s="872"/>
      <c r="V299" s="872"/>
      <c r="W299" s="872"/>
      <c r="X299" s="872"/>
      <c r="Y299" s="872"/>
      <c r="Z299" s="872"/>
      <c r="AA299" s="872"/>
      <c r="AB299" s="872"/>
      <c r="AC299" s="755">
        <f>'O3'!AC299</f>
        <v>0</v>
      </c>
      <c r="AD299" s="755"/>
      <c r="AE299" s="755"/>
      <c r="AF299" s="755"/>
      <c r="AG299" s="755"/>
      <c r="AH299" s="895">
        <f>'O3'!AZ299</f>
        <v>0</v>
      </c>
      <c r="AI299" s="895"/>
      <c r="AJ299" s="895"/>
      <c r="AK299" s="895"/>
      <c r="AL299" s="895"/>
      <c r="AM299" s="895"/>
      <c r="AN299" s="782">
        <f t="shared" si="223"/>
        <v>0</v>
      </c>
      <c r="AO299" s="782"/>
      <c r="AP299" s="782"/>
      <c r="AQ299" s="782"/>
      <c r="AR299" s="782"/>
      <c r="AS299" s="782"/>
      <c r="AT299" s="782">
        <f t="shared" si="224"/>
        <v>0</v>
      </c>
      <c r="AU299" s="782"/>
      <c r="AV299" s="782"/>
      <c r="AW299" s="782"/>
      <c r="AX299" s="782"/>
      <c r="AY299" s="881"/>
      <c r="AZ299" s="13"/>
      <c r="BA299" s="492">
        <f t="shared" si="229"/>
        <v>0</v>
      </c>
      <c r="BB299" s="492">
        <f t="shared" si="230"/>
        <v>2</v>
      </c>
      <c r="BC299" s="492" t="str">
        <f t="shared" si="225"/>
        <v/>
      </c>
      <c r="BD299" s="492" t="str">
        <f t="shared" si="226"/>
        <v xml:space="preserve"> </v>
      </c>
      <c r="BE299" s="484"/>
      <c r="BF299" s="492">
        <f>ROUND(AN299*'O3'!BE299,2)</f>
        <v>0</v>
      </c>
      <c r="BG299" s="492">
        <f>ROUND(AT299*'O3'!BE299,2)</f>
        <v>0</v>
      </c>
      <c r="BH299" s="484">
        <f t="shared" si="227"/>
        <v>0</v>
      </c>
      <c r="BI299" s="484">
        <f>BM299-IF('O3'!BS299&lt;&gt;0,IF('O3'!BS299="C",BA299,0),ROUND(BA299*$BM$11,2))</f>
        <v>0</v>
      </c>
      <c r="BJ299" s="484">
        <f>BN299-IF('O3'!BS299="CF",BA299,0)</f>
        <v>0</v>
      </c>
      <c r="BK299" s="484">
        <f>BO299-IF('O3'!BS299="F",BA299,0)</f>
        <v>0</v>
      </c>
      <c r="BL299" s="484">
        <f t="shared" si="231"/>
        <v>0</v>
      </c>
      <c r="BM299" s="484">
        <f>IF('O3'!BS299&lt;&gt;0,IF('O3'!BS299="C",BG299,0),ROUND(BG299*$BM$11,2))</f>
        <v>0</v>
      </c>
      <c r="BN299" s="484">
        <f>IF('O3'!BS299="CF",BG299,0)</f>
        <v>0</v>
      </c>
      <c r="BO299" s="484">
        <f>IF('O3'!BS299="F",BG299,0)</f>
        <v>0</v>
      </c>
      <c r="BP299" s="571">
        <v>288</v>
      </c>
      <c r="BQ299" s="573"/>
      <c r="BR299" s="560">
        <v>0</v>
      </c>
      <c r="BS299" s="561">
        <f t="shared" si="228"/>
        <v>0</v>
      </c>
      <c r="BT299" s="561">
        <f t="shared" si="272"/>
        <v>0</v>
      </c>
      <c r="BU299" s="561">
        <f t="shared" si="272"/>
        <v>0</v>
      </c>
      <c r="BV299" s="561">
        <f t="shared" si="272"/>
        <v>0</v>
      </c>
      <c r="BW299" s="561">
        <f t="shared" si="272"/>
        <v>0</v>
      </c>
      <c r="BX299" s="561">
        <f t="shared" si="272"/>
        <v>0</v>
      </c>
      <c r="BY299" s="561">
        <f t="shared" si="272"/>
        <v>0</v>
      </c>
      <c r="BZ299" s="561">
        <f t="shared" si="272"/>
        <v>0</v>
      </c>
      <c r="CA299" s="561">
        <f t="shared" si="272"/>
        <v>0</v>
      </c>
      <c r="CB299" s="561">
        <f t="shared" si="272"/>
        <v>0</v>
      </c>
      <c r="CC299" s="561">
        <f t="shared" si="272"/>
        <v>0</v>
      </c>
      <c r="CD299" s="561">
        <f t="shared" si="272"/>
        <v>0</v>
      </c>
      <c r="CE299" s="561">
        <f t="shared" si="272"/>
        <v>0</v>
      </c>
      <c r="CF299" s="561">
        <f t="shared" si="272"/>
        <v>0</v>
      </c>
      <c r="CG299" s="561">
        <f t="shared" si="272"/>
        <v>0</v>
      </c>
      <c r="CH299" s="561">
        <f t="shared" si="272"/>
        <v>0</v>
      </c>
      <c r="CI299" s="561">
        <f t="shared" si="272"/>
        <v>0</v>
      </c>
      <c r="CJ299" s="561">
        <f t="shared" si="272"/>
        <v>0</v>
      </c>
      <c r="CK299" s="561">
        <f t="shared" si="272"/>
        <v>0</v>
      </c>
      <c r="CL299" s="561">
        <f t="shared" si="272"/>
        <v>0</v>
      </c>
      <c r="CM299" s="561">
        <f t="shared" si="272"/>
        <v>0</v>
      </c>
      <c r="CN299" s="561">
        <f t="shared" si="272"/>
        <v>0</v>
      </c>
      <c r="CO299" s="561">
        <f t="shared" si="272"/>
        <v>0</v>
      </c>
      <c r="CP299" s="561">
        <f t="shared" si="272"/>
        <v>0</v>
      </c>
      <c r="CQ299" s="561">
        <f t="shared" si="272"/>
        <v>0</v>
      </c>
      <c r="CR299" s="561">
        <f t="shared" si="272"/>
        <v>0</v>
      </c>
      <c r="CS299" s="561">
        <f t="shared" si="272"/>
        <v>0</v>
      </c>
      <c r="CT299" s="561">
        <f t="shared" si="272"/>
        <v>0</v>
      </c>
      <c r="CU299" s="561">
        <f t="shared" si="272"/>
        <v>0</v>
      </c>
      <c r="CV299" s="561">
        <f t="shared" si="272"/>
        <v>0</v>
      </c>
      <c r="CW299" s="561">
        <f t="shared" si="272"/>
        <v>0</v>
      </c>
      <c r="CX299" s="561">
        <f t="shared" si="272"/>
        <v>0</v>
      </c>
      <c r="CY299" s="561">
        <f t="shared" si="272"/>
        <v>0</v>
      </c>
      <c r="CZ299" s="561">
        <f t="shared" si="272"/>
        <v>0</v>
      </c>
      <c r="DA299" s="561">
        <f t="shared" si="272"/>
        <v>0</v>
      </c>
      <c r="DC299" s="562">
        <f t="shared" si="233"/>
        <v>0</v>
      </c>
      <c r="DD299" s="562">
        <f t="shared" si="260"/>
        <v>0</v>
      </c>
      <c r="DE299" s="562">
        <f t="shared" si="261"/>
        <v>0</v>
      </c>
      <c r="DF299" s="562">
        <f t="shared" si="262"/>
        <v>0</v>
      </c>
      <c r="DG299" s="562">
        <f t="shared" si="263"/>
        <v>0</v>
      </c>
      <c r="DH299" s="562">
        <f t="shared" si="264"/>
        <v>0</v>
      </c>
      <c r="DI299" s="562">
        <f t="shared" si="265"/>
        <v>0</v>
      </c>
      <c r="DJ299" s="562">
        <f t="shared" si="266"/>
        <v>0</v>
      </c>
      <c r="DK299" s="562">
        <f t="shared" si="267"/>
        <v>0</v>
      </c>
      <c r="DL299" s="562">
        <f t="shared" si="268"/>
        <v>0</v>
      </c>
      <c r="DM299" s="562">
        <f t="shared" si="269"/>
        <v>0</v>
      </c>
      <c r="DN299" s="562">
        <f t="shared" si="235"/>
        <v>0</v>
      </c>
      <c r="DO299" s="562">
        <f t="shared" si="236"/>
        <v>0</v>
      </c>
      <c r="DP299" s="562">
        <f t="shared" si="237"/>
        <v>0</v>
      </c>
      <c r="DQ299" s="562">
        <f t="shared" si="238"/>
        <v>0</v>
      </c>
      <c r="DR299" s="562">
        <f t="shared" si="239"/>
        <v>0</v>
      </c>
      <c r="DS299" s="562">
        <f t="shared" si="240"/>
        <v>0</v>
      </c>
      <c r="DT299" s="562">
        <f t="shared" si="241"/>
        <v>0</v>
      </c>
      <c r="DU299" s="562">
        <f t="shared" si="242"/>
        <v>0</v>
      </c>
      <c r="DV299" s="562">
        <f t="shared" si="243"/>
        <v>0</v>
      </c>
      <c r="DW299" s="562">
        <f t="shared" si="244"/>
        <v>0</v>
      </c>
      <c r="DX299" s="562">
        <f t="shared" si="245"/>
        <v>0</v>
      </c>
      <c r="DY299" s="562">
        <f t="shared" si="246"/>
        <v>0</v>
      </c>
      <c r="DZ299" s="562">
        <f t="shared" si="247"/>
        <v>0</v>
      </c>
      <c r="EA299" s="562">
        <f t="shared" si="248"/>
        <v>0</v>
      </c>
      <c r="EB299" s="562">
        <f t="shared" si="249"/>
        <v>0</v>
      </c>
      <c r="EC299" s="562">
        <f t="shared" si="250"/>
        <v>0</v>
      </c>
      <c r="ED299" s="562">
        <f t="shared" si="251"/>
        <v>0</v>
      </c>
      <c r="EE299" s="562">
        <f t="shared" si="252"/>
        <v>0</v>
      </c>
      <c r="EF299" s="562">
        <f t="shared" si="253"/>
        <v>0</v>
      </c>
      <c r="EG299" s="562">
        <f t="shared" si="254"/>
        <v>0</v>
      </c>
      <c r="EH299" s="562">
        <f t="shared" si="255"/>
        <v>0</v>
      </c>
      <c r="EI299" s="562">
        <f t="shared" si="256"/>
        <v>0</v>
      </c>
      <c r="EJ299" s="562">
        <f t="shared" si="257"/>
        <v>0</v>
      </c>
      <c r="EK299" s="562">
        <f t="shared" si="258"/>
        <v>0</v>
      </c>
      <c r="EL299" s="562">
        <f t="shared" si="259"/>
        <v>0</v>
      </c>
    </row>
    <row r="300" spans="2:142" ht="9.9499999999999993" customHeight="1">
      <c r="B300" s="750">
        <f>'O3'!B300</f>
        <v>0</v>
      </c>
      <c r="C300" s="751"/>
      <c r="D300" s="751"/>
      <c r="E300" s="751"/>
      <c r="F300" s="751"/>
      <c r="G300" s="872">
        <f>'O3'!G300</f>
        <v>0</v>
      </c>
      <c r="H300" s="872"/>
      <c r="I300" s="872"/>
      <c r="J300" s="872"/>
      <c r="K300" s="872"/>
      <c r="L300" s="872"/>
      <c r="M300" s="872"/>
      <c r="N300" s="872"/>
      <c r="O300" s="872"/>
      <c r="P300" s="872"/>
      <c r="Q300" s="872"/>
      <c r="R300" s="872"/>
      <c r="S300" s="872"/>
      <c r="T300" s="872"/>
      <c r="U300" s="872"/>
      <c r="V300" s="872"/>
      <c r="W300" s="872"/>
      <c r="X300" s="872"/>
      <c r="Y300" s="872"/>
      <c r="Z300" s="872"/>
      <c r="AA300" s="872"/>
      <c r="AB300" s="872"/>
      <c r="AC300" s="755">
        <f>'O3'!AC300</f>
        <v>0</v>
      </c>
      <c r="AD300" s="755"/>
      <c r="AE300" s="755"/>
      <c r="AF300" s="755"/>
      <c r="AG300" s="755"/>
      <c r="AH300" s="895">
        <f>'O3'!AZ300</f>
        <v>0</v>
      </c>
      <c r="AI300" s="895"/>
      <c r="AJ300" s="895"/>
      <c r="AK300" s="895"/>
      <c r="AL300" s="895"/>
      <c r="AM300" s="895"/>
      <c r="AN300" s="782">
        <f t="shared" si="223"/>
        <v>0</v>
      </c>
      <c r="AO300" s="782"/>
      <c r="AP300" s="782"/>
      <c r="AQ300" s="782"/>
      <c r="AR300" s="782"/>
      <c r="AS300" s="782"/>
      <c r="AT300" s="782">
        <f t="shared" si="224"/>
        <v>0</v>
      </c>
      <c r="AU300" s="782"/>
      <c r="AV300" s="782"/>
      <c r="AW300" s="782"/>
      <c r="AX300" s="782"/>
      <c r="AY300" s="881"/>
      <c r="AZ300" s="13"/>
      <c r="BA300" s="492">
        <f t="shared" si="229"/>
        <v>0</v>
      </c>
      <c r="BB300" s="492">
        <f t="shared" si="230"/>
        <v>2</v>
      </c>
      <c r="BC300" s="492" t="str">
        <f t="shared" si="225"/>
        <v/>
      </c>
      <c r="BD300" s="492" t="str">
        <f t="shared" si="226"/>
        <v xml:space="preserve"> </v>
      </c>
      <c r="BE300" s="484"/>
      <c r="BF300" s="492">
        <f>ROUND(AN300*'O3'!BE300,2)</f>
        <v>0</v>
      </c>
      <c r="BG300" s="492">
        <f>ROUND(AT300*'O3'!BE300,2)</f>
        <v>0</v>
      </c>
      <c r="BH300" s="484">
        <f t="shared" si="227"/>
        <v>0</v>
      </c>
      <c r="BI300" s="484">
        <f>BM300-IF('O3'!BS300&lt;&gt;0,IF('O3'!BS300="C",BA300,0),ROUND(BA300*$BM$11,2))</f>
        <v>0</v>
      </c>
      <c r="BJ300" s="484">
        <f>BN300-IF('O3'!BS300="CF",BA300,0)</f>
        <v>0</v>
      </c>
      <c r="BK300" s="484">
        <f>BO300-IF('O3'!BS300="F",BA300,0)</f>
        <v>0</v>
      </c>
      <c r="BL300" s="484">
        <f t="shared" si="231"/>
        <v>0</v>
      </c>
      <c r="BM300" s="484">
        <f>IF('O3'!BS300&lt;&gt;0,IF('O3'!BS300="C",BG300,0),ROUND(BG300*$BM$11,2))</f>
        <v>0</v>
      </c>
      <c r="BN300" s="484">
        <f>IF('O3'!BS300="CF",BG300,0)</f>
        <v>0</v>
      </c>
      <c r="BO300" s="484">
        <f>IF('O3'!BS300="F",BG300,0)</f>
        <v>0</v>
      </c>
      <c r="BP300" s="572">
        <v>289</v>
      </c>
      <c r="BQ300" s="573"/>
      <c r="BR300" s="560">
        <v>0</v>
      </c>
      <c r="BS300" s="561">
        <f t="shared" si="228"/>
        <v>0</v>
      </c>
      <c r="BT300" s="561">
        <f t="shared" si="272"/>
        <v>0</v>
      </c>
      <c r="BU300" s="561">
        <f t="shared" si="272"/>
        <v>0</v>
      </c>
      <c r="BV300" s="561">
        <f t="shared" si="272"/>
        <v>0</v>
      </c>
      <c r="BW300" s="561">
        <f t="shared" si="272"/>
        <v>0</v>
      </c>
      <c r="BX300" s="561">
        <f t="shared" si="272"/>
        <v>0</v>
      </c>
      <c r="BY300" s="561">
        <f t="shared" si="272"/>
        <v>0</v>
      </c>
      <c r="BZ300" s="561">
        <f t="shared" si="272"/>
        <v>0</v>
      </c>
      <c r="CA300" s="561">
        <f t="shared" si="272"/>
        <v>0</v>
      </c>
      <c r="CB300" s="561">
        <f t="shared" si="272"/>
        <v>0</v>
      </c>
      <c r="CC300" s="561">
        <f t="shared" si="272"/>
        <v>0</v>
      </c>
      <c r="CD300" s="561">
        <f t="shared" si="272"/>
        <v>0</v>
      </c>
      <c r="CE300" s="561">
        <f t="shared" si="272"/>
        <v>0</v>
      </c>
      <c r="CF300" s="561">
        <f t="shared" si="272"/>
        <v>0</v>
      </c>
      <c r="CG300" s="561">
        <f t="shared" si="272"/>
        <v>0</v>
      </c>
      <c r="CH300" s="561">
        <f t="shared" si="272"/>
        <v>0</v>
      </c>
      <c r="CI300" s="561">
        <f t="shared" si="272"/>
        <v>0</v>
      </c>
      <c r="CJ300" s="561">
        <f t="shared" si="272"/>
        <v>0</v>
      </c>
      <c r="CK300" s="561">
        <f t="shared" si="272"/>
        <v>0</v>
      </c>
      <c r="CL300" s="561">
        <f t="shared" si="272"/>
        <v>0</v>
      </c>
      <c r="CM300" s="561">
        <f t="shared" si="272"/>
        <v>0</v>
      </c>
      <c r="CN300" s="561">
        <f t="shared" si="272"/>
        <v>0</v>
      </c>
      <c r="CO300" s="561">
        <f t="shared" si="272"/>
        <v>0</v>
      </c>
      <c r="CP300" s="561">
        <f t="shared" si="272"/>
        <v>0</v>
      </c>
      <c r="CQ300" s="561">
        <f t="shared" si="272"/>
        <v>0</v>
      </c>
      <c r="CR300" s="561">
        <f t="shared" si="272"/>
        <v>0</v>
      </c>
      <c r="CS300" s="561">
        <f t="shared" si="272"/>
        <v>0</v>
      </c>
      <c r="CT300" s="561">
        <f t="shared" si="272"/>
        <v>0</v>
      </c>
      <c r="CU300" s="561">
        <f t="shared" si="272"/>
        <v>0</v>
      </c>
      <c r="CV300" s="561">
        <f t="shared" si="272"/>
        <v>0</v>
      </c>
      <c r="CW300" s="561">
        <f t="shared" si="272"/>
        <v>0</v>
      </c>
      <c r="CX300" s="561">
        <f t="shared" si="272"/>
        <v>0</v>
      </c>
      <c r="CY300" s="561">
        <f t="shared" si="272"/>
        <v>0</v>
      </c>
      <c r="CZ300" s="561">
        <f t="shared" si="272"/>
        <v>0</v>
      </c>
      <c r="DA300" s="561">
        <f t="shared" si="272"/>
        <v>0</v>
      </c>
      <c r="DC300" s="562">
        <f t="shared" si="233"/>
        <v>0</v>
      </c>
      <c r="DD300" s="562">
        <f t="shared" si="260"/>
        <v>0</v>
      </c>
      <c r="DE300" s="562">
        <f t="shared" si="261"/>
        <v>0</v>
      </c>
      <c r="DF300" s="562">
        <f t="shared" si="262"/>
        <v>0</v>
      </c>
      <c r="DG300" s="562">
        <f t="shared" si="263"/>
        <v>0</v>
      </c>
      <c r="DH300" s="562">
        <f t="shared" si="264"/>
        <v>0</v>
      </c>
      <c r="DI300" s="562">
        <f t="shared" si="265"/>
        <v>0</v>
      </c>
      <c r="DJ300" s="562">
        <f t="shared" si="266"/>
        <v>0</v>
      </c>
      <c r="DK300" s="562">
        <f t="shared" si="267"/>
        <v>0</v>
      </c>
      <c r="DL300" s="562">
        <f t="shared" si="268"/>
        <v>0</v>
      </c>
      <c r="DM300" s="562">
        <f t="shared" si="269"/>
        <v>0</v>
      </c>
      <c r="DN300" s="562">
        <f t="shared" si="235"/>
        <v>0</v>
      </c>
      <c r="DO300" s="562">
        <f t="shared" si="236"/>
        <v>0</v>
      </c>
      <c r="DP300" s="562">
        <f t="shared" si="237"/>
        <v>0</v>
      </c>
      <c r="DQ300" s="562">
        <f t="shared" si="238"/>
        <v>0</v>
      </c>
      <c r="DR300" s="562">
        <f t="shared" si="239"/>
        <v>0</v>
      </c>
      <c r="DS300" s="562">
        <f t="shared" si="240"/>
        <v>0</v>
      </c>
      <c r="DT300" s="562">
        <f t="shared" si="241"/>
        <v>0</v>
      </c>
      <c r="DU300" s="562">
        <f t="shared" si="242"/>
        <v>0</v>
      </c>
      <c r="DV300" s="562">
        <f t="shared" si="243"/>
        <v>0</v>
      </c>
      <c r="DW300" s="562">
        <f t="shared" si="244"/>
        <v>0</v>
      </c>
      <c r="DX300" s="562">
        <f t="shared" si="245"/>
        <v>0</v>
      </c>
      <c r="DY300" s="562">
        <f t="shared" si="246"/>
        <v>0</v>
      </c>
      <c r="DZ300" s="562">
        <f t="shared" si="247"/>
        <v>0</v>
      </c>
      <c r="EA300" s="562">
        <f t="shared" si="248"/>
        <v>0</v>
      </c>
      <c r="EB300" s="562">
        <f t="shared" si="249"/>
        <v>0</v>
      </c>
      <c r="EC300" s="562">
        <f t="shared" si="250"/>
        <v>0</v>
      </c>
      <c r="ED300" s="562">
        <f t="shared" si="251"/>
        <v>0</v>
      </c>
      <c r="EE300" s="562">
        <f t="shared" si="252"/>
        <v>0</v>
      </c>
      <c r="EF300" s="562">
        <f t="shared" si="253"/>
        <v>0</v>
      </c>
      <c r="EG300" s="562">
        <f t="shared" si="254"/>
        <v>0</v>
      </c>
      <c r="EH300" s="562">
        <f t="shared" si="255"/>
        <v>0</v>
      </c>
      <c r="EI300" s="562">
        <f t="shared" si="256"/>
        <v>0</v>
      </c>
      <c r="EJ300" s="562">
        <f t="shared" si="257"/>
        <v>0</v>
      </c>
      <c r="EK300" s="562">
        <f t="shared" si="258"/>
        <v>0</v>
      </c>
      <c r="EL300" s="562">
        <f t="shared" si="259"/>
        <v>0</v>
      </c>
    </row>
    <row r="301" spans="2:142" ht="9.9499999999999993" customHeight="1">
      <c r="B301" s="750">
        <f>'O3'!B301</f>
        <v>0</v>
      </c>
      <c r="C301" s="751"/>
      <c r="D301" s="751"/>
      <c r="E301" s="751"/>
      <c r="F301" s="751"/>
      <c r="G301" s="872">
        <f>'O3'!G301</f>
        <v>0</v>
      </c>
      <c r="H301" s="872"/>
      <c r="I301" s="872"/>
      <c r="J301" s="872"/>
      <c r="K301" s="872"/>
      <c r="L301" s="872"/>
      <c r="M301" s="872"/>
      <c r="N301" s="872"/>
      <c r="O301" s="872"/>
      <c r="P301" s="872"/>
      <c r="Q301" s="872"/>
      <c r="R301" s="872"/>
      <c r="S301" s="872"/>
      <c r="T301" s="872"/>
      <c r="U301" s="872"/>
      <c r="V301" s="872"/>
      <c r="W301" s="872"/>
      <c r="X301" s="872"/>
      <c r="Y301" s="872"/>
      <c r="Z301" s="872"/>
      <c r="AA301" s="872"/>
      <c r="AB301" s="872"/>
      <c r="AC301" s="755">
        <f>'O3'!AC301</f>
        <v>0</v>
      </c>
      <c r="AD301" s="755"/>
      <c r="AE301" s="755"/>
      <c r="AF301" s="755"/>
      <c r="AG301" s="755"/>
      <c r="AH301" s="895">
        <f>'O3'!AZ301</f>
        <v>0</v>
      </c>
      <c r="AI301" s="895"/>
      <c r="AJ301" s="895"/>
      <c r="AK301" s="895"/>
      <c r="AL301" s="895"/>
      <c r="AM301" s="895"/>
      <c r="AN301" s="782">
        <f t="shared" si="223"/>
        <v>0</v>
      </c>
      <c r="AO301" s="782"/>
      <c r="AP301" s="782"/>
      <c r="AQ301" s="782"/>
      <c r="AR301" s="782"/>
      <c r="AS301" s="782"/>
      <c r="AT301" s="782">
        <f t="shared" si="224"/>
        <v>0</v>
      </c>
      <c r="AU301" s="782"/>
      <c r="AV301" s="782"/>
      <c r="AW301" s="782"/>
      <c r="AX301" s="782"/>
      <c r="AY301" s="881"/>
      <c r="AZ301" s="13"/>
      <c r="BA301" s="492">
        <f t="shared" si="229"/>
        <v>0</v>
      </c>
      <c r="BB301" s="492">
        <f t="shared" si="230"/>
        <v>2</v>
      </c>
      <c r="BC301" s="492" t="str">
        <f t="shared" si="225"/>
        <v/>
      </c>
      <c r="BD301" s="492" t="str">
        <f t="shared" si="226"/>
        <v xml:space="preserve"> </v>
      </c>
      <c r="BE301" s="484"/>
      <c r="BF301" s="492">
        <f>ROUND(AN301*'O3'!BE301,2)</f>
        <v>0</v>
      </c>
      <c r="BG301" s="492">
        <f>ROUND(AT301*'O3'!BE301,2)</f>
        <v>0</v>
      </c>
      <c r="BH301" s="484">
        <f t="shared" si="227"/>
        <v>0</v>
      </c>
      <c r="BI301" s="484">
        <f>BM301-IF('O3'!BS301&lt;&gt;0,IF('O3'!BS301="C",BA301,0),ROUND(BA301*$BM$11,2))</f>
        <v>0</v>
      </c>
      <c r="BJ301" s="484">
        <f>BN301-IF('O3'!BS301="CF",BA301,0)</f>
        <v>0</v>
      </c>
      <c r="BK301" s="484">
        <f>BO301-IF('O3'!BS301="F",BA301,0)</f>
        <v>0</v>
      </c>
      <c r="BL301" s="484">
        <f t="shared" si="231"/>
        <v>0</v>
      </c>
      <c r="BM301" s="484">
        <f>IF('O3'!BS301&lt;&gt;0,IF('O3'!BS301="C",BG301,0),ROUND(BG301*$BM$11,2))</f>
        <v>0</v>
      </c>
      <c r="BN301" s="484">
        <f>IF('O3'!BS301="CF",BG301,0)</f>
        <v>0</v>
      </c>
      <c r="BO301" s="484">
        <f>IF('O3'!BS301="F",BG301,0)</f>
        <v>0</v>
      </c>
      <c r="BP301" s="571">
        <v>290</v>
      </c>
      <c r="BQ301" s="573"/>
      <c r="BR301" s="560">
        <v>0</v>
      </c>
      <c r="BS301" s="561">
        <f t="shared" si="228"/>
        <v>0</v>
      </c>
      <c r="BT301" s="561">
        <f t="shared" si="272"/>
        <v>0</v>
      </c>
      <c r="BU301" s="561">
        <f t="shared" si="272"/>
        <v>0</v>
      </c>
      <c r="BV301" s="561">
        <f t="shared" si="272"/>
        <v>0</v>
      </c>
      <c r="BW301" s="561">
        <f t="shared" si="272"/>
        <v>0</v>
      </c>
      <c r="BX301" s="561">
        <f t="shared" si="272"/>
        <v>0</v>
      </c>
      <c r="BY301" s="561">
        <f t="shared" si="272"/>
        <v>0</v>
      </c>
      <c r="BZ301" s="561">
        <f t="shared" si="272"/>
        <v>0</v>
      </c>
      <c r="CA301" s="561">
        <f t="shared" si="272"/>
        <v>0</v>
      </c>
      <c r="CB301" s="561">
        <f t="shared" si="272"/>
        <v>0</v>
      </c>
      <c r="CC301" s="561">
        <f t="shared" si="272"/>
        <v>0</v>
      </c>
      <c r="CD301" s="561">
        <f t="shared" si="272"/>
        <v>0</v>
      </c>
      <c r="CE301" s="561">
        <f t="shared" si="272"/>
        <v>0</v>
      </c>
      <c r="CF301" s="561">
        <f t="shared" si="272"/>
        <v>0</v>
      </c>
      <c r="CG301" s="561">
        <f t="shared" si="272"/>
        <v>0</v>
      </c>
      <c r="CH301" s="561">
        <f t="shared" si="272"/>
        <v>0</v>
      </c>
      <c r="CI301" s="561">
        <f t="shared" si="272"/>
        <v>0</v>
      </c>
      <c r="CJ301" s="561">
        <f t="shared" si="272"/>
        <v>0</v>
      </c>
      <c r="CK301" s="561">
        <f t="shared" si="272"/>
        <v>0</v>
      </c>
      <c r="CL301" s="561">
        <f t="shared" si="272"/>
        <v>0</v>
      </c>
      <c r="CM301" s="561">
        <f t="shared" si="272"/>
        <v>0</v>
      </c>
      <c r="CN301" s="561">
        <f t="shared" si="272"/>
        <v>0</v>
      </c>
      <c r="CO301" s="561">
        <f t="shared" si="272"/>
        <v>0</v>
      </c>
      <c r="CP301" s="561">
        <f t="shared" si="272"/>
        <v>0</v>
      </c>
      <c r="CQ301" s="561">
        <f t="shared" si="272"/>
        <v>0</v>
      </c>
      <c r="CR301" s="561">
        <f t="shared" si="272"/>
        <v>0</v>
      </c>
      <c r="CS301" s="561">
        <f t="shared" si="272"/>
        <v>0</v>
      </c>
      <c r="CT301" s="561">
        <f t="shared" si="272"/>
        <v>0</v>
      </c>
      <c r="CU301" s="561">
        <f t="shared" si="272"/>
        <v>0</v>
      </c>
      <c r="CV301" s="561">
        <f t="shared" si="272"/>
        <v>0</v>
      </c>
      <c r="CW301" s="561">
        <f t="shared" si="272"/>
        <v>0</v>
      </c>
      <c r="CX301" s="561">
        <f t="shared" si="272"/>
        <v>0</v>
      </c>
      <c r="CY301" s="561">
        <f t="shared" si="272"/>
        <v>0</v>
      </c>
      <c r="CZ301" s="561">
        <f t="shared" si="272"/>
        <v>0</v>
      </c>
      <c r="DA301" s="561">
        <f t="shared" si="272"/>
        <v>0</v>
      </c>
      <c r="DC301" s="562">
        <f t="shared" si="233"/>
        <v>0</v>
      </c>
      <c r="DD301" s="562">
        <f t="shared" si="260"/>
        <v>0</v>
      </c>
      <c r="DE301" s="562">
        <f t="shared" si="261"/>
        <v>0</v>
      </c>
      <c r="DF301" s="562">
        <f t="shared" si="262"/>
        <v>0</v>
      </c>
      <c r="DG301" s="562">
        <f t="shared" si="263"/>
        <v>0</v>
      </c>
      <c r="DH301" s="562">
        <f t="shared" si="264"/>
        <v>0</v>
      </c>
      <c r="DI301" s="562">
        <f t="shared" si="265"/>
        <v>0</v>
      </c>
      <c r="DJ301" s="562">
        <f t="shared" si="266"/>
        <v>0</v>
      </c>
      <c r="DK301" s="562">
        <f t="shared" si="267"/>
        <v>0</v>
      </c>
      <c r="DL301" s="562">
        <f t="shared" si="268"/>
        <v>0</v>
      </c>
      <c r="DM301" s="562">
        <f t="shared" si="269"/>
        <v>0</v>
      </c>
      <c r="DN301" s="562">
        <f t="shared" si="235"/>
        <v>0</v>
      </c>
      <c r="DO301" s="562">
        <f t="shared" si="236"/>
        <v>0</v>
      </c>
      <c r="DP301" s="562">
        <f t="shared" si="237"/>
        <v>0</v>
      </c>
      <c r="DQ301" s="562">
        <f t="shared" si="238"/>
        <v>0</v>
      </c>
      <c r="DR301" s="562">
        <f t="shared" si="239"/>
        <v>0</v>
      </c>
      <c r="DS301" s="562">
        <f t="shared" si="240"/>
        <v>0</v>
      </c>
      <c r="DT301" s="562">
        <f t="shared" si="241"/>
        <v>0</v>
      </c>
      <c r="DU301" s="562">
        <f t="shared" si="242"/>
        <v>0</v>
      </c>
      <c r="DV301" s="562">
        <f t="shared" si="243"/>
        <v>0</v>
      </c>
      <c r="DW301" s="562">
        <f t="shared" si="244"/>
        <v>0</v>
      </c>
      <c r="DX301" s="562">
        <f t="shared" si="245"/>
        <v>0</v>
      </c>
      <c r="DY301" s="562">
        <f t="shared" si="246"/>
        <v>0</v>
      </c>
      <c r="DZ301" s="562">
        <f t="shared" si="247"/>
        <v>0</v>
      </c>
      <c r="EA301" s="562">
        <f t="shared" si="248"/>
        <v>0</v>
      </c>
      <c r="EB301" s="562">
        <f t="shared" si="249"/>
        <v>0</v>
      </c>
      <c r="EC301" s="562">
        <f t="shared" si="250"/>
        <v>0</v>
      </c>
      <c r="ED301" s="562">
        <f t="shared" si="251"/>
        <v>0</v>
      </c>
      <c r="EE301" s="562">
        <f t="shared" si="252"/>
        <v>0</v>
      </c>
      <c r="EF301" s="562">
        <f t="shared" si="253"/>
        <v>0</v>
      </c>
      <c r="EG301" s="562">
        <f t="shared" si="254"/>
        <v>0</v>
      </c>
      <c r="EH301" s="562">
        <f t="shared" si="255"/>
        <v>0</v>
      </c>
      <c r="EI301" s="562">
        <f t="shared" si="256"/>
        <v>0</v>
      </c>
      <c r="EJ301" s="562">
        <f t="shared" si="257"/>
        <v>0</v>
      </c>
      <c r="EK301" s="562">
        <f t="shared" si="258"/>
        <v>0</v>
      </c>
      <c r="EL301" s="562">
        <f t="shared" si="259"/>
        <v>0</v>
      </c>
    </row>
    <row r="302" spans="2:142" ht="9.9499999999999993" customHeight="1">
      <c r="B302" s="750">
        <f>'O3'!B302</f>
        <v>0</v>
      </c>
      <c r="C302" s="751"/>
      <c r="D302" s="751"/>
      <c r="E302" s="751"/>
      <c r="F302" s="751"/>
      <c r="G302" s="872">
        <f>'O3'!G302</f>
        <v>0</v>
      </c>
      <c r="H302" s="872"/>
      <c r="I302" s="872"/>
      <c r="J302" s="872"/>
      <c r="K302" s="872"/>
      <c r="L302" s="872"/>
      <c r="M302" s="872"/>
      <c r="N302" s="872"/>
      <c r="O302" s="872"/>
      <c r="P302" s="872"/>
      <c r="Q302" s="872"/>
      <c r="R302" s="872"/>
      <c r="S302" s="872"/>
      <c r="T302" s="872"/>
      <c r="U302" s="872"/>
      <c r="V302" s="872"/>
      <c r="W302" s="872"/>
      <c r="X302" s="872"/>
      <c r="Y302" s="872"/>
      <c r="Z302" s="872"/>
      <c r="AA302" s="872"/>
      <c r="AB302" s="872"/>
      <c r="AC302" s="755">
        <f>'O3'!AC302</f>
        <v>0</v>
      </c>
      <c r="AD302" s="755"/>
      <c r="AE302" s="755"/>
      <c r="AF302" s="755"/>
      <c r="AG302" s="755"/>
      <c r="AH302" s="895">
        <f>'O3'!AZ302</f>
        <v>0</v>
      </c>
      <c r="AI302" s="895"/>
      <c r="AJ302" s="895"/>
      <c r="AK302" s="895"/>
      <c r="AL302" s="895"/>
      <c r="AM302" s="895"/>
      <c r="AN302" s="782">
        <f t="shared" si="223"/>
        <v>0</v>
      </c>
      <c r="AO302" s="782"/>
      <c r="AP302" s="782"/>
      <c r="AQ302" s="782"/>
      <c r="AR302" s="782"/>
      <c r="AS302" s="782"/>
      <c r="AT302" s="782">
        <f t="shared" si="224"/>
        <v>0</v>
      </c>
      <c r="AU302" s="782"/>
      <c r="AV302" s="782"/>
      <c r="AW302" s="782"/>
      <c r="AX302" s="782"/>
      <c r="AY302" s="881"/>
      <c r="AZ302" s="13"/>
      <c r="BA302" s="492">
        <f t="shared" si="229"/>
        <v>0</v>
      </c>
      <c r="BB302" s="492">
        <f t="shared" si="230"/>
        <v>2</v>
      </c>
      <c r="BC302" s="492" t="str">
        <f t="shared" si="225"/>
        <v/>
      </c>
      <c r="BD302" s="492" t="str">
        <f t="shared" si="226"/>
        <v xml:space="preserve"> </v>
      </c>
      <c r="BE302" s="484"/>
      <c r="BF302" s="492">
        <f>ROUND(AN302*'O3'!BE302,2)</f>
        <v>0</v>
      </c>
      <c r="BG302" s="492">
        <f>ROUND(AT302*'O3'!BE302,2)</f>
        <v>0</v>
      </c>
      <c r="BH302" s="484">
        <f t="shared" si="227"/>
        <v>0</v>
      </c>
      <c r="BI302" s="484">
        <f>BM302-IF('O3'!BS302&lt;&gt;0,IF('O3'!BS302="C",BA302,0),ROUND(BA302*$BM$11,2))</f>
        <v>0</v>
      </c>
      <c r="BJ302" s="484">
        <f>BN302-IF('O3'!BS302="CF",BA302,0)</f>
        <v>0</v>
      </c>
      <c r="BK302" s="484">
        <f>BO302-IF('O3'!BS302="F",BA302,0)</f>
        <v>0</v>
      </c>
      <c r="BL302" s="484">
        <f t="shared" si="231"/>
        <v>0</v>
      </c>
      <c r="BM302" s="484">
        <f>IF('O3'!BS302&lt;&gt;0,IF('O3'!BS302="C",BG302,0),ROUND(BG302*$BM$11,2))</f>
        <v>0</v>
      </c>
      <c r="BN302" s="484">
        <f>IF('O3'!BS302="CF",BG302,0)</f>
        <v>0</v>
      </c>
      <c r="BO302" s="484">
        <f>IF('O3'!BS302="F",BG302,0)</f>
        <v>0</v>
      </c>
      <c r="BP302" s="572">
        <v>291</v>
      </c>
      <c r="BQ302" s="573"/>
      <c r="BR302" s="560">
        <v>0</v>
      </c>
      <c r="BS302" s="561">
        <f t="shared" si="228"/>
        <v>0</v>
      </c>
      <c r="BT302" s="561">
        <f t="shared" si="272"/>
        <v>0</v>
      </c>
      <c r="BU302" s="561">
        <f t="shared" si="272"/>
        <v>0</v>
      </c>
      <c r="BV302" s="561">
        <f t="shared" si="272"/>
        <v>0</v>
      </c>
      <c r="BW302" s="561">
        <f t="shared" si="272"/>
        <v>0</v>
      </c>
      <c r="BX302" s="561">
        <f t="shared" si="272"/>
        <v>0</v>
      </c>
      <c r="BY302" s="561">
        <f t="shared" si="272"/>
        <v>0</v>
      </c>
      <c r="BZ302" s="561">
        <f t="shared" si="272"/>
        <v>0</v>
      </c>
      <c r="CA302" s="561">
        <f t="shared" si="272"/>
        <v>0</v>
      </c>
      <c r="CB302" s="561">
        <f t="shared" si="272"/>
        <v>0</v>
      </c>
      <c r="CC302" s="561">
        <f t="shared" si="272"/>
        <v>0</v>
      </c>
      <c r="CD302" s="561">
        <f t="shared" si="272"/>
        <v>0</v>
      </c>
      <c r="CE302" s="561">
        <f t="shared" si="272"/>
        <v>0</v>
      </c>
      <c r="CF302" s="561">
        <f t="shared" si="272"/>
        <v>0</v>
      </c>
      <c r="CG302" s="561">
        <f t="shared" si="272"/>
        <v>0</v>
      </c>
      <c r="CH302" s="561">
        <f t="shared" si="272"/>
        <v>0</v>
      </c>
      <c r="CI302" s="561">
        <f t="shared" si="272"/>
        <v>0</v>
      </c>
      <c r="CJ302" s="561">
        <f t="shared" si="272"/>
        <v>0</v>
      </c>
      <c r="CK302" s="561">
        <f t="shared" si="272"/>
        <v>0</v>
      </c>
      <c r="CL302" s="561">
        <f t="shared" si="272"/>
        <v>0</v>
      </c>
      <c r="CM302" s="561">
        <f t="shared" si="272"/>
        <v>0</v>
      </c>
      <c r="CN302" s="561">
        <f t="shared" si="272"/>
        <v>0</v>
      </c>
      <c r="CO302" s="561">
        <f t="shared" si="272"/>
        <v>0</v>
      </c>
      <c r="CP302" s="561">
        <f t="shared" si="272"/>
        <v>0</v>
      </c>
      <c r="CQ302" s="561">
        <f t="shared" si="272"/>
        <v>0</v>
      </c>
      <c r="CR302" s="561">
        <f t="shared" si="272"/>
        <v>0</v>
      </c>
      <c r="CS302" s="561">
        <f t="shared" si="272"/>
        <v>0</v>
      </c>
      <c r="CT302" s="561">
        <f t="shared" si="272"/>
        <v>0</v>
      </c>
      <c r="CU302" s="561">
        <f t="shared" si="272"/>
        <v>0</v>
      </c>
      <c r="CV302" s="561">
        <f t="shared" si="272"/>
        <v>0</v>
      </c>
      <c r="CW302" s="561">
        <f t="shared" si="272"/>
        <v>0</v>
      </c>
      <c r="CX302" s="561">
        <f t="shared" si="272"/>
        <v>0</v>
      </c>
      <c r="CY302" s="561">
        <f t="shared" si="272"/>
        <v>0</v>
      </c>
      <c r="CZ302" s="561">
        <f t="shared" si="272"/>
        <v>0</v>
      </c>
      <c r="DA302" s="561">
        <f t="shared" si="272"/>
        <v>0</v>
      </c>
      <c r="DC302" s="562">
        <f t="shared" si="233"/>
        <v>0</v>
      </c>
      <c r="DD302" s="562">
        <f t="shared" si="260"/>
        <v>0</v>
      </c>
      <c r="DE302" s="562">
        <f t="shared" si="261"/>
        <v>0</v>
      </c>
      <c r="DF302" s="562">
        <f t="shared" si="262"/>
        <v>0</v>
      </c>
      <c r="DG302" s="562">
        <f t="shared" si="263"/>
        <v>0</v>
      </c>
      <c r="DH302" s="562">
        <f t="shared" si="264"/>
        <v>0</v>
      </c>
      <c r="DI302" s="562">
        <f t="shared" si="265"/>
        <v>0</v>
      </c>
      <c r="DJ302" s="562">
        <f t="shared" si="266"/>
        <v>0</v>
      </c>
      <c r="DK302" s="562">
        <f t="shared" si="267"/>
        <v>0</v>
      </c>
      <c r="DL302" s="562">
        <f t="shared" si="268"/>
        <v>0</v>
      </c>
      <c r="DM302" s="562">
        <f t="shared" si="269"/>
        <v>0</v>
      </c>
      <c r="DN302" s="562">
        <f t="shared" si="235"/>
        <v>0</v>
      </c>
      <c r="DO302" s="562">
        <f t="shared" si="236"/>
        <v>0</v>
      </c>
      <c r="DP302" s="562">
        <f t="shared" si="237"/>
        <v>0</v>
      </c>
      <c r="DQ302" s="562">
        <f t="shared" si="238"/>
        <v>0</v>
      </c>
      <c r="DR302" s="562">
        <f t="shared" si="239"/>
        <v>0</v>
      </c>
      <c r="DS302" s="562">
        <f t="shared" si="240"/>
        <v>0</v>
      </c>
      <c r="DT302" s="562">
        <f t="shared" si="241"/>
        <v>0</v>
      </c>
      <c r="DU302" s="562">
        <f t="shared" si="242"/>
        <v>0</v>
      </c>
      <c r="DV302" s="562">
        <f t="shared" si="243"/>
        <v>0</v>
      </c>
      <c r="DW302" s="562">
        <f t="shared" si="244"/>
        <v>0</v>
      </c>
      <c r="DX302" s="562">
        <f t="shared" si="245"/>
        <v>0</v>
      </c>
      <c r="DY302" s="562">
        <f t="shared" si="246"/>
        <v>0</v>
      </c>
      <c r="DZ302" s="562">
        <f t="shared" si="247"/>
        <v>0</v>
      </c>
      <c r="EA302" s="562">
        <f t="shared" si="248"/>
        <v>0</v>
      </c>
      <c r="EB302" s="562">
        <f t="shared" si="249"/>
        <v>0</v>
      </c>
      <c r="EC302" s="562">
        <f t="shared" si="250"/>
        <v>0</v>
      </c>
      <c r="ED302" s="562">
        <f t="shared" si="251"/>
        <v>0</v>
      </c>
      <c r="EE302" s="562">
        <f t="shared" si="252"/>
        <v>0</v>
      </c>
      <c r="EF302" s="562">
        <f t="shared" si="253"/>
        <v>0</v>
      </c>
      <c r="EG302" s="562">
        <f t="shared" si="254"/>
        <v>0</v>
      </c>
      <c r="EH302" s="562">
        <f t="shared" si="255"/>
        <v>0</v>
      </c>
      <c r="EI302" s="562">
        <f t="shared" si="256"/>
        <v>0</v>
      </c>
      <c r="EJ302" s="562">
        <f t="shared" si="257"/>
        <v>0</v>
      </c>
      <c r="EK302" s="562">
        <f t="shared" si="258"/>
        <v>0</v>
      </c>
      <c r="EL302" s="562">
        <f t="shared" si="259"/>
        <v>0</v>
      </c>
    </row>
    <row r="303" spans="2:142" ht="9.9499999999999993" customHeight="1">
      <c r="B303" s="750">
        <f>'O3'!B303</f>
        <v>0</v>
      </c>
      <c r="C303" s="751"/>
      <c r="D303" s="751"/>
      <c r="E303" s="751"/>
      <c r="F303" s="751"/>
      <c r="G303" s="872">
        <f>'O3'!G303</f>
        <v>0</v>
      </c>
      <c r="H303" s="872"/>
      <c r="I303" s="872"/>
      <c r="J303" s="872"/>
      <c r="K303" s="872"/>
      <c r="L303" s="872"/>
      <c r="M303" s="872"/>
      <c r="N303" s="872"/>
      <c r="O303" s="872"/>
      <c r="P303" s="872"/>
      <c r="Q303" s="872"/>
      <c r="R303" s="872"/>
      <c r="S303" s="872"/>
      <c r="T303" s="872"/>
      <c r="U303" s="872"/>
      <c r="V303" s="872"/>
      <c r="W303" s="872"/>
      <c r="X303" s="872"/>
      <c r="Y303" s="872"/>
      <c r="Z303" s="872"/>
      <c r="AA303" s="872"/>
      <c r="AB303" s="872"/>
      <c r="AC303" s="755">
        <f>'O3'!AC303</f>
        <v>0</v>
      </c>
      <c r="AD303" s="755"/>
      <c r="AE303" s="755"/>
      <c r="AF303" s="755"/>
      <c r="AG303" s="755"/>
      <c r="AH303" s="895">
        <f>'O3'!AZ303</f>
        <v>0</v>
      </c>
      <c r="AI303" s="895"/>
      <c r="AJ303" s="895"/>
      <c r="AK303" s="895"/>
      <c r="AL303" s="895"/>
      <c r="AM303" s="895"/>
      <c r="AN303" s="782">
        <f t="shared" si="223"/>
        <v>0</v>
      </c>
      <c r="AO303" s="782"/>
      <c r="AP303" s="782"/>
      <c r="AQ303" s="782"/>
      <c r="AR303" s="782"/>
      <c r="AS303" s="782"/>
      <c r="AT303" s="782">
        <f t="shared" si="224"/>
        <v>0</v>
      </c>
      <c r="AU303" s="782"/>
      <c r="AV303" s="782"/>
      <c r="AW303" s="782"/>
      <c r="AX303" s="782"/>
      <c r="AY303" s="881"/>
      <c r="AZ303" s="13"/>
      <c r="BA303" s="492">
        <f t="shared" si="229"/>
        <v>0</v>
      </c>
      <c r="BB303" s="492">
        <f t="shared" si="230"/>
        <v>2</v>
      </c>
      <c r="BC303" s="492" t="str">
        <f t="shared" si="225"/>
        <v/>
      </c>
      <c r="BD303" s="492" t="str">
        <f t="shared" si="226"/>
        <v xml:space="preserve"> </v>
      </c>
      <c r="BE303" s="484"/>
      <c r="BF303" s="492">
        <f>ROUND(AN303*'O3'!BE303,2)</f>
        <v>0</v>
      </c>
      <c r="BG303" s="492">
        <f>ROUND(AT303*'O3'!BE303,2)</f>
        <v>0</v>
      </c>
      <c r="BH303" s="484">
        <f t="shared" si="227"/>
        <v>0</v>
      </c>
      <c r="BI303" s="484">
        <f>BM303-IF('O3'!BS303&lt;&gt;0,IF('O3'!BS303="C",BA303,0),ROUND(BA303*$BM$11,2))</f>
        <v>0</v>
      </c>
      <c r="BJ303" s="484">
        <f>BN303-IF('O3'!BS303="CF",BA303,0)</f>
        <v>0</v>
      </c>
      <c r="BK303" s="484">
        <f>BO303-IF('O3'!BS303="F",BA303,0)</f>
        <v>0</v>
      </c>
      <c r="BL303" s="484">
        <f t="shared" si="231"/>
        <v>0</v>
      </c>
      <c r="BM303" s="484">
        <f>IF('O3'!BS303&lt;&gt;0,IF('O3'!BS303="C",BG303,0),ROUND(BG303*$BM$11,2))</f>
        <v>0</v>
      </c>
      <c r="BN303" s="484">
        <f>IF('O3'!BS303="CF",BG303,0)</f>
        <v>0</v>
      </c>
      <c r="BO303" s="484">
        <f>IF('O3'!BS303="F",BG303,0)</f>
        <v>0</v>
      </c>
      <c r="BP303" s="571">
        <v>292</v>
      </c>
      <c r="BQ303" s="573"/>
      <c r="BR303" s="560">
        <v>0</v>
      </c>
      <c r="BS303" s="561">
        <f t="shared" si="228"/>
        <v>0</v>
      </c>
      <c r="BT303" s="561">
        <f t="shared" si="272"/>
        <v>0</v>
      </c>
      <c r="BU303" s="561">
        <f t="shared" si="272"/>
        <v>0</v>
      </c>
      <c r="BV303" s="561">
        <f t="shared" si="272"/>
        <v>0</v>
      </c>
      <c r="BW303" s="561">
        <f t="shared" si="272"/>
        <v>0</v>
      </c>
      <c r="BX303" s="561">
        <f t="shared" si="272"/>
        <v>0</v>
      </c>
      <c r="BY303" s="561">
        <f t="shared" si="272"/>
        <v>0</v>
      </c>
      <c r="BZ303" s="561">
        <f t="shared" si="272"/>
        <v>0</v>
      </c>
      <c r="CA303" s="561">
        <f t="shared" si="272"/>
        <v>0</v>
      </c>
      <c r="CB303" s="561">
        <f t="shared" si="272"/>
        <v>0</v>
      </c>
      <c r="CC303" s="561">
        <f t="shared" si="272"/>
        <v>0</v>
      </c>
      <c r="CD303" s="561">
        <f t="shared" si="272"/>
        <v>0</v>
      </c>
      <c r="CE303" s="561">
        <f t="shared" si="272"/>
        <v>0</v>
      </c>
      <c r="CF303" s="561">
        <f t="shared" si="272"/>
        <v>0</v>
      </c>
      <c r="CG303" s="561">
        <f t="shared" ref="BT303:DA310" si="273">CF303</f>
        <v>0</v>
      </c>
      <c r="CH303" s="561">
        <f t="shared" si="273"/>
        <v>0</v>
      </c>
      <c r="CI303" s="561">
        <f t="shared" si="273"/>
        <v>0</v>
      </c>
      <c r="CJ303" s="561">
        <f t="shared" si="273"/>
        <v>0</v>
      </c>
      <c r="CK303" s="561">
        <f t="shared" si="273"/>
        <v>0</v>
      </c>
      <c r="CL303" s="561">
        <f t="shared" si="273"/>
        <v>0</v>
      </c>
      <c r="CM303" s="561">
        <f t="shared" si="273"/>
        <v>0</v>
      </c>
      <c r="CN303" s="561">
        <f t="shared" si="273"/>
        <v>0</v>
      </c>
      <c r="CO303" s="561">
        <f t="shared" si="273"/>
        <v>0</v>
      </c>
      <c r="CP303" s="561">
        <f t="shared" si="273"/>
        <v>0</v>
      </c>
      <c r="CQ303" s="561">
        <f t="shared" si="273"/>
        <v>0</v>
      </c>
      <c r="CR303" s="561">
        <f t="shared" si="273"/>
        <v>0</v>
      </c>
      <c r="CS303" s="561">
        <f t="shared" si="273"/>
        <v>0</v>
      </c>
      <c r="CT303" s="561">
        <f t="shared" si="273"/>
        <v>0</v>
      </c>
      <c r="CU303" s="561">
        <f t="shared" si="273"/>
        <v>0</v>
      </c>
      <c r="CV303" s="561">
        <f t="shared" si="273"/>
        <v>0</v>
      </c>
      <c r="CW303" s="561">
        <f t="shared" si="273"/>
        <v>0</v>
      </c>
      <c r="CX303" s="561">
        <f t="shared" si="273"/>
        <v>0</v>
      </c>
      <c r="CY303" s="561">
        <f t="shared" si="273"/>
        <v>0</v>
      </c>
      <c r="CZ303" s="561">
        <f t="shared" si="273"/>
        <v>0</v>
      </c>
      <c r="DA303" s="561">
        <f t="shared" si="273"/>
        <v>0</v>
      </c>
      <c r="DC303" s="562">
        <f t="shared" si="233"/>
        <v>0</v>
      </c>
      <c r="DD303" s="562">
        <f t="shared" si="260"/>
        <v>0</v>
      </c>
      <c r="DE303" s="562">
        <f t="shared" si="261"/>
        <v>0</v>
      </c>
      <c r="DF303" s="562">
        <f t="shared" si="262"/>
        <v>0</v>
      </c>
      <c r="DG303" s="562">
        <f t="shared" si="263"/>
        <v>0</v>
      </c>
      <c r="DH303" s="562">
        <f t="shared" si="264"/>
        <v>0</v>
      </c>
      <c r="DI303" s="562">
        <f t="shared" si="265"/>
        <v>0</v>
      </c>
      <c r="DJ303" s="562">
        <f t="shared" si="266"/>
        <v>0</v>
      </c>
      <c r="DK303" s="562">
        <f t="shared" si="267"/>
        <v>0</v>
      </c>
      <c r="DL303" s="562">
        <f t="shared" si="268"/>
        <v>0</v>
      </c>
      <c r="DM303" s="562">
        <f t="shared" si="269"/>
        <v>0</v>
      </c>
      <c r="DN303" s="562">
        <f t="shared" si="235"/>
        <v>0</v>
      </c>
      <c r="DO303" s="562">
        <f t="shared" si="236"/>
        <v>0</v>
      </c>
      <c r="DP303" s="562">
        <f t="shared" si="237"/>
        <v>0</v>
      </c>
      <c r="DQ303" s="562">
        <f t="shared" si="238"/>
        <v>0</v>
      </c>
      <c r="DR303" s="562">
        <f t="shared" si="239"/>
        <v>0</v>
      </c>
      <c r="DS303" s="562">
        <f t="shared" si="240"/>
        <v>0</v>
      </c>
      <c r="DT303" s="562">
        <f t="shared" si="241"/>
        <v>0</v>
      </c>
      <c r="DU303" s="562">
        <f t="shared" si="242"/>
        <v>0</v>
      </c>
      <c r="DV303" s="562">
        <f t="shared" si="243"/>
        <v>0</v>
      </c>
      <c r="DW303" s="562">
        <f t="shared" si="244"/>
        <v>0</v>
      </c>
      <c r="DX303" s="562">
        <f t="shared" si="245"/>
        <v>0</v>
      </c>
      <c r="DY303" s="562">
        <f t="shared" si="246"/>
        <v>0</v>
      </c>
      <c r="DZ303" s="562">
        <f t="shared" si="247"/>
        <v>0</v>
      </c>
      <c r="EA303" s="562">
        <f t="shared" si="248"/>
        <v>0</v>
      </c>
      <c r="EB303" s="562">
        <f t="shared" si="249"/>
        <v>0</v>
      </c>
      <c r="EC303" s="562">
        <f t="shared" si="250"/>
        <v>0</v>
      </c>
      <c r="ED303" s="562">
        <f t="shared" si="251"/>
        <v>0</v>
      </c>
      <c r="EE303" s="562">
        <f t="shared" si="252"/>
        <v>0</v>
      </c>
      <c r="EF303" s="562">
        <f t="shared" si="253"/>
        <v>0</v>
      </c>
      <c r="EG303" s="562">
        <f t="shared" si="254"/>
        <v>0</v>
      </c>
      <c r="EH303" s="562">
        <f t="shared" si="255"/>
        <v>0</v>
      </c>
      <c r="EI303" s="562">
        <f t="shared" si="256"/>
        <v>0</v>
      </c>
      <c r="EJ303" s="562">
        <f t="shared" si="257"/>
        <v>0</v>
      </c>
      <c r="EK303" s="562">
        <f t="shared" si="258"/>
        <v>0</v>
      </c>
      <c r="EL303" s="562">
        <f t="shared" si="259"/>
        <v>0</v>
      </c>
    </row>
    <row r="304" spans="2:142" ht="9.9499999999999993" customHeight="1">
      <c r="B304" s="750">
        <f>'O3'!B304</f>
        <v>0</v>
      </c>
      <c r="C304" s="751"/>
      <c r="D304" s="751"/>
      <c r="E304" s="751"/>
      <c r="F304" s="751"/>
      <c r="G304" s="872">
        <f>'O3'!G304</f>
        <v>0</v>
      </c>
      <c r="H304" s="872"/>
      <c r="I304" s="872"/>
      <c r="J304" s="872"/>
      <c r="K304" s="872"/>
      <c r="L304" s="872"/>
      <c r="M304" s="872"/>
      <c r="N304" s="872"/>
      <c r="O304" s="872"/>
      <c r="P304" s="872"/>
      <c r="Q304" s="872"/>
      <c r="R304" s="872"/>
      <c r="S304" s="872"/>
      <c r="T304" s="872"/>
      <c r="U304" s="872"/>
      <c r="V304" s="872"/>
      <c r="W304" s="872"/>
      <c r="X304" s="872"/>
      <c r="Y304" s="872"/>
      <c r="Z304" s="872"/>
      <c r="AA304" s="872"/>
      <c r="AB304" s="872"/>
      <c r="AC304" s="755">
        <f>'O3'!AC304</f>
        <v>0</v>
      </c>
      <c r="AD304" s="755"/>
      <c r="AE304" s="755"/>
      <c r="AF304" s="755"/>
      <c r="AG304" s="755"/>
      <c r="AH304" s="895">
        <f>'O3'!AZ304</f>
        <v>0</v>
      </c>
      <c r="AI304" s="895"/>
      <c r="AJ304" s="895"/>
      <c r="AK304" s="895"/>
      <c r="AL304" s="895"/>
      <c r="AM304" s="895"/>
      <c r="AN304" s="782">
        <f t="shared" si="223"/>
        <v>0</v>
      </c>
      <c r="AO304" s="782"/>
      <c r="AP304" s="782"/>
      <c r="AQ304" s="782"/>
      <c r="AR304" s="782"/>
      <c r="AS304" s="782"/>
      <c r="AT304" s="782">
        <f t="shared" si="224"/>
        <v>0</v>
      </c>
      <c r="AU304" s="782"/>
      <c r="AV304" s="782"/>
      <c r="AW304" s="782"/>
      <c r="AX304" s="782"/>
      <c r="AY304" s="881"/>
      <c r="AZ304" s="13"/>
      <c r="BA304" s="492">
        <f t="shared" si="229"/>
        <v>0</v>
      </c>
      <c r="BB304" s="492">
        <f t="shared" si="230"/>
        <v>2</v>
      </c>
      <c r="BC304" s="492" t="str">
        <f t="shared" si="225"/>
        <v/>
      </c>
      <c r="BD304" s="492" t="str">
        <f t="shared" si="226"/>
        <v xml:space="preserve"> </v>
      </c>
      <c r="BE304" s="484"/>
      <c r="BF304" s="492">
        <f>ROUND(AN304*'O3'!BE304,2)</f>
        <v>0</v>
      </c>
      <c r="BG304" s="492">
        <f>ROUND(AT304*'O3'!BE304,2)</f>
        <v>0</v>
      </c>
      <c r="BH304" s="484">
        <f t="shared" si="227"/>
        <v>0</v>
      </c>
      <c r="BI304" s="484">
        <f>BM304-IF('O3'!BS304&lt;&gt;0,IF('O3'!BS304="C",BA304,0),ROUND(BA304*$BM$11,2))</f>
        <v>0</v>
      </c>
      <c r="BJ304" s="484">
        <f>BN304-IF('O3'!BS304="CF",BA304,0)</f>
        <v>0</v>
      </c>
      <c r="BK304" s="484">
        <f>BO304-IF('O3'!BS304="F",BA304,0)</f>
        <v>0</v>
      </c>
      <c r="BL304" s="484">
        <f t="shared" si="231"/>
        <v>0</v>
      </c>
      <c r="BM304" s="484">
        <f>IF('O3'!BS304&lt;&gt;0,IF('O3'!BS304="C",BG304,0),ROUND(BG304*$BM$11,2))</f>
        <v>0</v>
      </c>
      <c r="BN304" s="484">
        <f>IF('O3'!BS304="CF",BG304,0)</f>
        <v>0</v>
      </c>
      <c r="BO304" s="484">
        <f>IF('O3'!BS304="F",BG304,0)</f>
        <v>0</v>
      </c>
      <c r="BP304" s="572">
        <v>293</v>
      </c>
      <c r="BQ304" s="573"/>
      <c r="BR304" s="560">
        <v>0</v>
      </c>
      <c r="BS304" s="561">
        <f t="shared" si="228"/>
        <v>0</v>
      </c>
      <c r="BT304" s="561">
        <f t="shared" si="273"/>
        <v>0</v>
      </c>
      <c r="BU304" s="561">
        <f t="shared" si="273"/>
        <v>0</v>
      </c>
      <c r="BV304" s="561">
        <f t="shared" si="273"/>
        <v>0</v>
      </c>
      <c r="BW304" s="561">
        <f t="shared" si="273"/>
        <v>0</v>
      </c>
      <c r="BX304" s="561">
        <f t="shared" si="273"/>
        <v>0</v>
      </c>
      <c r="BY304" s="561">
        <f t="shared" si="273"/>
        <v>0</v>
      </c>
      <c r="BZ304" s="561">
        <f t="shared" si="273"/>
        <v>0</v>
      </c>
      <c r="CA304" s="561">
        <f t="shared" si="273"/>
        <v>0</v>
      </c>
      <c r="CB304" s="561">
        <f t="shared" si="273"/>
        <v>0</v>
      </c>
      <c r="CC304" s="561">
        <f t="shared" si="273"/>
        <v>0</v>
      </c>
      <c r="CD304" s="561">
        <f t="shared" si="273"/>
        <v>0</v>
      </c>
      <c r="CE304" s="561">
        <f t="shared" si="273"/>
        <v>0</v>
      </c>
      <c r="CF304" s="561">
        <f t="shared" si="273"/>
        <v>0</v>
      </c>
      <c r="CG304" s="561">
        <f t="shared" si="273"/>
        <v>0</v>
      </c>
      <c r="CH304" s="561">
        <f t="shared" si="273"/>
        <v>0</v>
      </c>
      <c r="CI304" s="561">
        <f t="shared" si="273"/>
        <v>0</v>
      </c>
      <c r="CJ304" s="561">
        <f t="shared" si="273"/>
        <v>0</v>
      </c>
      <c r="CK304" s="561">
        <f t="shared" si="273"/>
        <v>0</v>
      </c>
      <c r="CL304" s="561">
        <f t="shared" si="273"/>
        <v>0</v>
      </c>
      <c r="CM304" s="561">
        <f t="shared" si="273"/>
        <v>0</v>
      </c>
      <c r="CN304" s="561">
        <f t="shared" si="273"/>
        <v>0</v>
      </c>
      <c r="CO304" s="561">
        <f t="shared" si="273"/>
        <v>0</v>
      </c>
      <c r="CP304" s="561">
        <f t="shared" si="273"/>
        <v>0</v>
      </c>
      <c r="CQ304" s="561">
        <f t="shared" si="273"/>
        <v>0</v>
      </c>
      <c r="CR304" s="561">
        <f t="shared" si="273"/>
        <v>0</v>
      </c>
      <c r="CS304" s="561">
        <f t="shared" si="273"/>
        <v>0</v>
      </c>
      <c r="CT304" s="561">
        <f t="shared" si="273"/>
        <v>0</v>
      </c>
      <c r="CU304" s="561">
        <f t="shared" si="273"/>
        <v>0</v>
      </c>
      <c r="CV304" s="561">
        <f t="shared" si="273"/>
        <v>0</v>
      </c>
      <c r="CW304" s="561">
        <f t="shared" si="273"/>
        <v>0</v>
      </c>
      <c r="CX304" s="561">
        <f t="shared" si="273"/>
        <v>0</v>
      </c>
      <c r="CY304" s="561">
        <f t="shared" si="273"/>
        <v>0</v>
      </c>
      <c r="CZ304" s="561">
        <f t="shared" si="273"/>
        <v>0</v>
      </c>
      <c r="DA304" s="561">
        <f t="shared" si="273"/>
        <v>0</v>
      </c>
      <c r="DC304" s="562">
        <f t="shared" si="233"/>
        <v>0</v>
      </c>
      <c r="DD304" s="562">
        <f t="shared" si="260"/>
        <v>0</v>
      </c>
      <c r="DE304" s="562">
        <f t="shared" si="261"/>
        <v>0</v>
      </c>
      <c r="DF304" s="562">
        <f t="shared" si="262"/>
        <v>0</v>
      </c>
      <c r="DG304" s="562">
        <f t="shared" si="263"/>
        <v>0</v>
      </c>
      <c r="DH304" s="562">
        <f t="shared" si="264"/>
        <v>0</v>
      </c>
      <c r="DI304" s="562">
        <f t="shared" si="265"/>
        <v>0</v>
      </c>
      <c r="DJ304" s="562">
        <f t="shared" si="266"/>
        <v>0</v>
      </c>
      <c r="DK304" s="562">
        <f t="shared" si="267"/>
        <v>0</v>
      </c>
      <c r="DL304" s="562">
        <f t="shared" si="268"/>
        <v>0</v>
      </c>
      <c r="DM304" s="562">
        <f t="shared" si="269"/>
        <v>0</v>
      </c>
      <c r="DN304" s="562">
        <f t="shared" si="235"/>
        <v>0</v>
      </c>
      <c r="DO304" s="562">
        <f t="shared" si="236"/>
        <v>0</v>
      </c>
      <c r="DP304" s="562">
        <f t="shared" si="237"/>
        <v>0</v>
      </c>
      <c r="DQ304" s="562">
        <f t="shared" si="238"/>
        <v>0</v>
      </c>
      <c r="DR304" s="562">
        <f t="shared" si="239"/>
        <v>0</v>
      </c>
      <c r="DS304" s="562">
        <f t="shared" si="240"/>
        <v>0</v>
      </c>
      <c r="DT304" s="562">
        <f t="shared" si="241"/>
        <v>0</v>
      </c>
      <c r="DU304" s="562">
        <f t="shared" si="242"/>
        <v>0</v>
      </c>
      <c r="DV304" s="562">
        <f t="shared" si="243"/>
        <v>0</v>
      </c>
      <c r="DW304" s="562">
        <f t="shared" si="244"/>
        <v>0</v>
      </c>
      <c r="DX304" s="562">
        <f t="shared" si="245"/>
        <v>0</v>
      </c>
      <c r="DY304" s="562">
        <f t="shared" si="246"/>
        <v>0</v>
      </c>
      <c r="DZ304" s="562">
        <f t="shared" si="247"/>
        <v>0</v>
      </c>
      <c r="EA304" s="562">
        <f t="shared" si="248"/>
        <v>0</v>
      </c>
      <c r="EB304" s="562">
        <f t="shared" si="249"/>
        <v>0</v>
      </c>
      <c r="EC304" s="562">
        <f t="shared" si="250"/>
        <v>0</v>
      </c>
      <c r="ED304" s="562">
        <f t="shared" si="251"/>
        <v>0</v>
      </c>
      <c r="EE304" s="562">
        <f t="shared" si="252"/>
        <v>0</v>
      </c>
      <c r="EF304" s="562">
        <f t="shared" si="253"/>
        <v>0</v>
      </c>
      <c r="EG304" s="562">
        <f t="shared" si="254"/>
        <v>0</v>
      </c>
      <c r="EH304" s="562">
        <f t="shared" si="255"/>
        <v>0</v>
      </c>
      <c r="EI304" s="562">
        <f t="shared" si="256"/>
        <v>0</v>
      </c>
      <c r="EJ304" s="562">
        <f t="shared" si="257"/>
        <v>0</v>
      </c>
      <c r="EK304" s="562">
        <f t="shared" si="258"/>
        <v>0</v>
      </c>
      <c r="EL304" s="562">
        <f t="shared" si="259"/>
        <v>0</v>
      </c>
    </row>
    <row r="305" spans="1:142" ht="9.9499999999999993" customHeight="1">
      <c r="B305" s="750">
        <f>'O3'!B305</f>
        <v>0</v>
      </c>
      <c r="C305" s="751"/>
      <c r="D305" s="751"/>
      <c r="E305" s="751"/>
      <c r="F305" s="751"/>
      <c r="G305" s="872">
        <f>'O3'!G305</f>
        <v>0</v>
      </c>
      <c r="H305" s="872"/>
      <c r="I305" s="872"/>
      <c r="J305" s="872"/>
      <c r="K305" s="872"/>
      <c r="L305" s="872"/>
      <c r="M305" s="872"/>
      <c r="N305" s="872"/>
      <c r="O305" s="872"/>
      <c r="P305" s="872"/>
      <c r="Q305" s="872"/>
      <c r="R305" s="872"/>
      <c r="S305" s="872"/>
      <c r="T305" s="872"/>
      <c r="U305" s="872"/>
      <c r="V305" s="872"/>
      <c r="W305" s="872"/>
      <c r="X305" s="872"/>
      <c r="Y305" s="872"/>
      <c r="Z305" s="872"/>
      <c r="AA305" s="872"/>
      <c r="AB305" s="872"/>
      <c r="AC305" s="755">
        <f>'O3'!AC305</f>
        <v>0</v>
      </c>
      <c r="AD305" s="755"/>
      <c r="AE305" s="755"/>
      <c r="AF305" s="755"/>
      <c r="AG305" s="755"/>
      <c r="AH305" s="895">
        <f>'O3'!AZ305</f>
        <v>0</v>
      </c>
      <c r="AI305" s="895"/>
      <c r="AJ305" s="895"/>
      <c r="AK305" s="895"/>
      <c r="AL305" s="895"/>
      <c r="AM305" s="895"/>
      <c r="AN305" s="782">
        <f t="shared" si="223"/>
        <v>0</v>
      </c>
      <c r="AO305" s="782"/>
      <c r="AP305" s="782"/>
      <c r="AQ305" s="782"/>
      <c r="AR305" s="782"/>
      <c r="AS305" s="782"/>
      <c r="AT305" s="782">
        <f t="shared" si="224"/>
        <v>0</v>
      </c>
      <c r="AU305" s="782"/>
      <c r="AV305" s="782"/>
      <c r="AW305" s="782"/>
      <c r="AX305" s="782"/>
      <c r="AY305" s="881"/>
      <c r="AZ305" s="13"/>
      <c r="BA305" s="492">
        <f t="shared" si="229"/>
        <v>0</v>
      </c>
      <c r="BB305" s="492">
        <f t="shared" si="230"/>
        <v>2</v>
      </c>
      <c r="BC305" s="492" t="str">
        <f t="shared" si="225"/>
        <v/>
      </c>
      <c r="BD305" s="492" t="str">
        <f t="shared" si="226"/>
        <v xml:space="preserve"> </v>
      </c>
      <c r="BE305" s="484"/>
      <c r="BF305" s="492">
        <f>ROUND(AN305*'O3'!BE305,2)</f>
        <v>0</v>
      </c>
      <c r="BG305" s="492">
        <f>ROUND(AT305*'O3'!BE305,2)</f>
        <v>0</v>
      </c>
      <c r="BH305" s="484">
        <f t="shared" si="227"/>
        <v>0</v>
      </c>
      <c r="BI305" s="484">
        <f>BM305-IF('O3'!BS305&lt;&gt;0,IF('O3'!BS305="C",BA305,0),ROUND(BA305*$BM$11,2))</f>
        <v>0</v>
      </c>
      <c r="BJ305" s="484">
        <f>BN305-IF('O3'!BS305="CF",BA305,0)</f>
        <v>0</v>
      </c>
      <c r="BK305" s="484">
        <f>BO305-IF('O3'!BS305="F",BA305,0)</f>
        <v>0</v>
      </c>
      <c r="BL305" s="484">
        <f t="shared" si="231"/>
        <v>0</v>
      </c>
      <c r="BM305" s="484">
        <f>IF('O3'!BS305&lt;&gt;0,IF('O3'!BS305="C",BG305,0),ROUND(BG305*$BM$11,2))</f>
        <v>0</v>
      </c>
      <c r="BN305" s="484">
        <f>IF('O3'!BS305="CF",BG305,0)</f>
        <v>0</v>
      </c>
      <c r="BO305" s="484">
        <f>IF('O3'!BS305="F",BG305,0)</f>
        <v>0</v>
      </c>
      <c r="BP305" s="571">
        <v>294</v>
      </c>
      <c r="BQ305" s="573"/>
      <c r="BR305" s="560">
        <v>0</v>
      </c>
      <c r="BS305" s="561">
        <f t="shared" si="228"/>
        <v>0</v>
      </c>
      <c r="BT305" s="561">
        <f t="shared" si="273"/>
        <v>0</v>
      </c>
      <c r="BU305" s="561">
        <f t="shared" si="273"/>
        <v>0</v>
      </c>
      <c r="BV305" s="561">
        <f t="shared" si="273"/>
        <v>0</v>
      </c>
      <c r="BW305" s="561">
        <f t="shared" si="273"/>
        <v>0</v>
      </c>
      <c r="BX305" s="561">
        <f t="shared" si="273"/>
        <v>0</v>
      </c>
      <c r="BY305" s="561">
        <f t="shared" si="273"/>
        <v>0</v>
      </c>
      <c r="BZ305" s="561">
        <f t="shared" si="273"/>
        <v>0</v>
      </c>
      <c r="CA305" s="561">
        <f t="shared" si="273"/>
        <v>0</v>
      </c>
      <c r="CB305" s="561">
        <f t="shared" si="273"/>
        <v>0</v>
      </c>
      <c r="CC305" s="561">
        <f t="shared" si="273"/>
        <v>0</v>
      </c>
      <c r="CD305" s="561">
        <f t="shared" si="273"/>
        <v>0</v>
      </c>
      <c r="CE305" s="561">
        <f t="shared" si="273"/>
        <v>0</v>
      </c>
      <c r="CF305" s="561">
        <f t="shared" si="273"/>
        <v>0</v>
      </c>
      <c r="CG305" s="561">
        <f t="shared" si="273"/>
        <v>0</v>
      </c>
      <c r="CH305" s="561">
        <f t="shared" si="273"/>
        <v>0</v>
      </c>
      <c r="CI305" s="561">
        <f t="shared" si="273"/>
        <v>0</v>
      </c>
      <c r="CJ305" s="561">
        <f t="shared" si="273"/>
        <v>0</v>
      </c>
      <c r="CK305" s="561">
        <f t="shared" si="273"/>
        <v>0</v>
      </c>
      <c r="CL305" s="561">
        <f t="shared" si="273"/>
        <v>0</v>
      </c>
      <c r="CM305" s="561">
        <f t="shared" si="273"/>
        <v>0</v>
      </c>
      <c r="CN305" s="561">
        <f t="shared" si="273"/>
        <v>0</v>
      </c>
      <c r="CO305" s="561">
        <f t="shared" si="273"/>
        <v>0</v>
      </c>
      <c r="CP305" s="561">
        <f t="shared" si="273"/>
        <v>0</v>
      </c>
      <c r="CQ305" s="561">
        <f t="shared" si="273"/>
        <v>0</v>
      </c>
      <c r="CR305" s="561">
        <f t="shared" si="273"/>
        <v>0</v>
      </c>
      <c r="CS305" s="561">
        <f t="shared" si="273"/>
        <v>0</v>
      </c>
      <c r="CT305" s="561">
        <f t="shared" si="273"/>
        <v>0</v>
      </c>
      <c r="CU305" s="561">
        <f t="shared" si="273"/>
        <v>0</v>
      </c>
      <c r="CV305" s="561">
        <f t="shared" si="273"/>
        <v>0</v>
      </c>
      <c r="CW305" s="561">
        <f t="shared" si="273"/>
        <v>0</v>
      </c>
      <c r="CX305" s="561">
        <f t="shared" si="273"/>
        <v>0</v>
      </c>
      <c r="CY305" s="561">
        <f t="shared" si="273"/>
        <v>0</v>
      </c>
      <c r="CZ305" s="561">
        <f t="shared" si="273"/>
        <v>0</v>
      </c>
      <c r="DA305" s="561">
        <f t="shared" si="273"/>
        <v>0</v>
      </c>
      <c r="DC305" s="562">
        <f t="shared" si="233"/>
        <v>0</v>
      </c>
      <c r="DD305" s="562">
        <f t="shared" si="260"/>
        <v>0</v>
      </c>
      <c r="DE305" s="562">
        <f t="shared" si="261"/>
        <v>0</v>
      </c>
      <c r="DF305" s="562">
        <f t="shared" si="262"/>
        <v>0</v>
      </c>
      <c r="DG305" s="562">
        <f t="shared" si="263"/>
        <v>0</v>
      </c>
      <c r="DH305" s="562">
        <f t="shared" si="264"/>
        <v>0</v>
      </c>
      <c r="DI305" s="562">
        <f t="shared" si="265"/>
        <v>0</v>
      </c>
      <c r="DJ305" s="562">
        <f t="shared" si="266"/>
        <v>0</v>
      </c>
      <c r="DK305" s="562">
        <f t="shared" si="267"/>
        <v>0</v>
      </c>
      <c r="DL305" s="562">
        <f t="shared" si="268"/>
        <v>0</v>
      </c>
      <c r="DM305" s="562">
        <f t="shared" si="269"/>
        <v>0</v>
      </c>
      <c r="DN305" s="562">
        <f t="shared" si="235"/>
        <v>0</v>
      </c>
      <c r="DO305" s="562">
        <f t="shared" si="236"/>
        <v>0</v>
      </c>
      <c r="DP305" s="562">
        <f t="shared" si="237"/>
        <v>0</v>
      </c>
      <c r="DQ305" s="562">
        <f t="shared" si="238"/>
        <v>0</v>
      </c>
      <c r="DR305" s="562">
        <f t="shared" si="239"/>
        <v>0</v>
      </c>
      <c r="DS305" s="562">
        <f t="shared" si="240"/>
        <v>0</v>
      </c>
      <c r="DT305" s="562">
        <f t="shared" si="241"/>
        <v>0</v>
      </c>
      <c r="DU305" s="562">
        <f t="shared" si="242"/>
        <v>0</v>
      </c>
      <c r="DV305" s="562">
        <f t="shared" si="243"/>
        <v>0</v>
      </c>
      <c r="DW305" s="562">
        <f t="shared" si="244"/>
        <v>0</v>
      </c>
      <c r="DX305" s="562">
        <f t="shared" si="245"/>
        <v>0</v>
      </c>
      <c r="DY305" s="562">
        <f t="shared" si="246"/>
        <v>0</v>
      </c>
      <c r="DZ305" s="562">
        <f t="shared" si="247"/>
        <v>0</v>
      </c>
      <c r="EA305" s="562">
        <f t="shared" si="248"/>
        <v>0</v>
      </c>
      <c r="EB305" s="562">
        <f t="shared" si="249"/>
        <v>0</v>
      </c>
      <c r="EC305" s="562">
        <f t="shared" si="250"/>
        <v>0</v>
      </c>
      <c r="ED305" s="562">
        <f t="shared" si="251"/>
        <v>0</v>
      </c>
      <c r="EE305" s="562">
        <f t="shared" si="252"/>
        <v>0</v>
      </c>
      <c r="EF305" s="562">
        <f t="shared" si="253"/>
        <v>0</v>
      </c>
      <c r="EG305" s="562">
        <f t="shared" si="254"/>
        <v>0</v>
      </c>
      <c r="EH305" s="562">
        <f t="shared" si="255"/>
        <v>0</v>
      </c>
      <c r="EI305" s="562">
        <f t="shared" si="256"/>
        <v>0</v>
      </c>
      <c r="EJ305" s="562">
        <f t="shared" si="257"/>
        <v>0</v>
      </c>
      <c r="EK305" s="562">
        <f t="shared" si="258"/>
        <v>0</v>
      </c>
      <c r="EL305" s="562">
        <f t="shared" si="259"/>
        <v>0</v>
      </c>
    </row>
    <row r="306" spans="1:142" ht="9.9499999999999993" customHeight="1">
      <c r="B306" s="750">
        <f>'O3'!B306</f>
        <v>0</v>
      </c>
      <c r="C306" s="751"/>
      <c r="D306" s="751"/>
      <c r="E306" s="751"/>
      <c r="F306" s="751"/>
      <c r="G306" s="872">
        <f>'O3'!G306</f>
        <v>0</v>
      </c>
      <c r="H306" s="872"/>
      <c r="I306" s="872"/>
      <c r="J306" s="872"/>
      <c r="K306" s="872"/>
      <c r="L306" s="872"/>
      <c r="M306" s="872"/>
      <c r="N306" s="872"/>
      <c r="O306" s="872"/>
      <c r="P306" s="872"/>
      <c r="Q306" s="872"/>
      <c r="R306" s="872"/>
      <c r="S306" s="872"/>
      <c r="T306" s="872"/>
      <c r="U306" s="872"/>
      <c r="V306" s="872"/>
      <c r="W306" s="872"/>
      <c r="X306" s="872"/>
      <c r="Y306" s="872"/>
      <c r="Z306" s="872"/>
      <c r="AA306" s="872"/>
      <c r="AB306" s="872"/>
      <c r="AC306" s="755">
        <f>'O3'!AC306</f>
        <v>0</v>
      </c>
      <c r="AD306" s="755"/>
      <c r="AE306" s="755"/>
      <c r="AF306" s="755"/>
      <c r="AG306" s="755"/>
      <c r="AH306" s="895">
        <f>'O3'!AZ306</f>
        <v>0</v>
      </c>
      <c r="AI306" s="895"/>
      <c r="AJ306" s="895"/>
      <c r="AK306" s="895"/>
      <c r="AL306" s="895"/>
      <c r="AM306" s="895"/>
      <c r="AN306" s="782">
        <f t="shared" si="223"/>
        <v>0</v>
      </c>
      <c r="AO306" s="782"/>
      <c r="AP306" s="782"/>
      <c r="AQ306" s="782"/>
      <c r="AR306" s="782"/>
      <c r="AS306" s="782"/>
      <c r="AT306" s="782">
        <f t="shared" si="224"/>
        <v>0</v>
      </c>
      <c r="AU306" s="782"/>
      <c r="AV306" s="782"/>
      <c r="AW306" s="782"/>
      <c r="AX306" s="782"/>
      <c r="AY306" s="881"/>
      <c r="AZ306" s="13"/>
      <c r="BA306" s="492">
        <f t="shared" si="229"/>
        <v>0</v>
      </c>
      <c r="BB306" s="492">
        <f t="shared" si="230"/>
        <v>2</v>
      </c>
      <c r="BC306" s="492" t="str">
        <f t="shared" si="225"/>
        <v/>
      </c>
      <c r="BD306" s="492" t="str">
        <f t="shared" si="226"/>
        <v xml:space="preserve"> </v>
      </c>
      <c r="BE306" s="484"/>
      <c r="BF306" s="492">
        <f>ROUND(AN306*'O3'!BE306,2)</f>
        <v>0</v>
      </c>
      <c r="BG306" s="492">
        <f>ROUND(AT306*'O3'!BE306,2)</f>
        <v>0</v>
      </c>
      <c r="BH306" s="484">
        <f t="shared" si="227"/>
        <v>0</v>
      </c>
      <c r="BI306" s="484">
        <f>BM306-IF('O3'!BS306&lt;&gt;0,IF('O3'!BS306="C",BA306,0),ROUND(BA306*$BM$11,2))</f>
        <v>0</v>
      </c>
      <c r="BJ306" s="484">
        <f>BN306-IF('O3'!BS306="CF",BA306,0)</f>
        <v>0</v>
      </c>
      <c r="BK306" s="484">
        <f>BO306-IF('O3'!BS306="F",BA306,0)</f>
        <v>0</v>
      </c>
      <c r="BL306" s="484">
        <f t="shared" si="231"/>
        <v>0</v>
      </c>
      <c r="BM306" s="484">
        <f>IF('O3'!BS306&lt;&gt;0,IF('O3'!BS306="C",BG306,0),ROUND(BG306*$BM$11,2))</f>
        <v>0</v>
      </c>
      <c r="BN306" s="484">
        <f>IF('O3'!BS306="CF",BG306,0)</f>
        <v>0</v>
      </c>
      <c r="BO306" s="484">
        <f>IF('O3'!BS306="F",BG306,0)</f>
        <v>0</v>
      </c>
      <c r="BP306" s="572">
        <v>295</v>
      </c>
      <c r="BQ306" s="573"/>
      <c r="BR306" s="560">
        <v>0</v>
      </c>
      <c r="BS306" s="561">
        <f t="shared" si="228"/>
        <v>0</v>
      </c>
      <c r="BT306" s="561">
        <f t="shared" si="273"/>
        <v>0</v>
      </c>
      <c r="BU306" s="561">
        <f t="shared" si="273"/>
        <v>0</v>
      </c>
      <c r="BV306" s="561">
        <f t="shared" si="273"/>
        <v>0</v>
      </c>
      <c r="BW306" s="561">
        <f t="shared" si="273"/>
        <v>0</v>
      </c>
      <c r="BX306" s="561">
        <f t="shared" si="273"/>
        <v>0</v>
      </c>
      <c r="BY306" s="561">
        <f t="shared" si="273"/>
        <v>0</v>
      </c>
      <c r="BZ306" s="561">
        <f t="shared" si="273"/>
        <v>0</v>
      </c>
      <c r="CA306" s="561">
        <f t="shared" si="273"/>
        <v>0</v>
      </c>
      <c r="CB306" s="561">
        <f t="shared" si="273"/>
        <v>0</v>
      </c>
      <c r="CC306" s="561">
        <f t="shared" si="273"/>
        <v>0</v>
      </c>
      <c r="CD306" s="561">
        <f t="shared" si="273"/>
        <v>0</v>
      </c>
      <c r="CE306" s="561">
        <f t="shared" si="273"/>
        <v>0</v>
      </c>
      <c r="CF306" s="561">
        <f t="shared" si="273"/>
        <v>0</v>
      </c>
      <c r="CG306" s="561">
        <f t="shared" si="273"/>
        <v>0</v>
      </c>
      <c r="CH306" s="561">
        <f t="shared" si="273"/>
        <v>0</v>
      </c>
      <c r="CI306" s="561">
        <f t="shared" si="273"/>
        <v>0</v>
      </c>
      <c r="CJ306" s="561">
        <f t="shared" si="273"/>
        <v>0</v>
      </c>
      <c r="CK306" s="561">
        <f t="shared" si="273"/>
        <v>0</v>
      </c>
      <c r="CL306" s="561">
        <f t="shared" si="273"/>
        <v>0</v>
      </c>
      <c r="CM306" s="561">
        <f t="shared" si="273"/>
        <v>0</v>
      </c>
      <c r="CN306" s="561">
        <f t="shared" si="273"/>
        <v>0</v>
      </c>
      <c r="CO306" s="561">
        <f t="shared" si="273"/>
        <v>0</v>
      </c>
      <c r="CP306" s="561">
        <f t="shared" si="273"/>
        <v>0</v>
      </c>
      <c r="CQ306" s="561">
        <f t="shared" si="273"/>
        <v>0</v>
      </c>
      <c r="CR306" s="561">
        <f t="shared" si="273"/>
        <v>0</v>
      </c>
      <c r="CS306" s="561">
        <f t="shared" si="273"/>
        <v>0</v>
      </c>
      <c r="CT306" s="561">
        <f t="shared" si="273"/>
        <v>0</v>
      </c>
      <c r="CU306" s="561">
        <f t="shared" si="273"/>
        <v>0</v>
      </c>
      <c r="CV306" s="561">
        <f t="shared" si="273"/>
        <v>0</v>
      </c>
      <c r="CW306" s="561">
        <f t="shared" si="273"/>
        <v>0</v>
      </c>
      <c r="CX306" s="561">
        <f t="shared" si="273"/>
        <v>0</v>
      </c>
      <c r="CY306" s="561">
        <f t="shared" si="273"/>
        <v>0</v>
      </c>
      <c r="CZ306" s="561">
        <f t="shared" si="273"/>
        <v>0</v>
      </c>
      <c r="DA306" s="561">
        <f t="shared" si="273"/>
        <v>0</v>
      </c>
      <c r="DC306" s="562">
        <f t="shared" si="233"/>
        <v>0</v>
      </c>
      <c r="DD306" s="562">
        <f t="shared" si="260"/>
        <v>0</v>
      </c>
      <c r="DE306" s="562">
        <f t="shared" si="261"/>
        <v>0</v>
      </c>
      <c r="DF306" s="562">
        <f t="shared" si="262"/>
        <v>0</v>
      </c>
      <c r="DG306" s="562">
        <f t="shared" si="263"/>
        <v>0</v>
      </c>
      <c r="DH306" s="562">
        <f t="shared" si="264"/>
        <v>0</v>
      </c>
      <c r="DI306" s="562">
        <f t="shared" si="265"/>
        <v>0</v>
      </c>
      <c r="DJ306" s="562">
        <f t="shared" si="266"/>
        <v>0</v>
      </c>
      <c r="DK306" s="562">
        <f t="shared" si="267"/>
        <v>0</v>
      </c>
      <c r="DL306" s="562">
        <f t="shared" si="268"/>
        <v>0</v>
      </c>
      <c r="DM306" s="562">
        <f t="shared" si="269"/>
        <v>0</v>
      </c>
      <c r="DN306" s="562">
        <f t="shared" si="235"/>
        <v>0</v>
      </c>
      <c r="DO306" s="562">
        <f t="shared" si="236"/>
        <v>0</v>
      </c>
      <c r="DP306" s="562">
        <f t="shared" si="237"/>
        <v>0</v>
      </c>
      <c r="DQ306" s="562">
        <f t="shared" si="238"/>
        <v>0</v>
      </c>
      <c r="DR306" s="562">
        <f t="shared" si="239"/>
        <v>0</v>
      </c>
      <c r="DS306" s="562">
        <f t="shared" si="240"/>
        <v>0</v>
      </c>
      <c r="DT306" s="562">
        <f t="shared" si="241"/>
        <v>0</v>
      </c>
      <c r="DU306" s="562">
        <f t="shared" si="242"/>
        <v>0</v>
      </c>
      <c r="DV306" s="562">
        <f t="shared" si="243"/>
        <v>0</v>
      </c>
      <c r="DW306" s="562">
        <f t="shared" si="244"/>
        <v>0</v>
      </c>
      <c r="DX306" s="562">
        <f t="shared" si="245"/>
        <v>0</v>
      </c>
      <c r="DY306" s="562">
        <f t="shared" si="246"/>
        <v>0</v>
      </c>
      <c r="DZ306" s="562">
        <f t="shared" si="247"/>
        <v>0</v>
      </c>
      <c r="EA306" s="562">
        <f t="shared" si="248"/>
        <v>0</v>
      </c>
      <c r="EB306" s="562">
        <f t="shared" si="249"/>
        <v>0</v>
      </c>
      <c r="EC306" s="562">
        <f t="shared" si="250"/>
        <v>0</v>
      </c>
      <c r="ED306" s="562">
        <f t="shared" si="251"/>
        <v>0</v>
      </c>
      <c r="EE306" s="562">
        <f t="shared" si="252"/>
        <v>0</v>
      </c>
      <c r="EF306" s="562">
        <f t="shared" si="253"/>
        <v>0</v>
      </c>
      <c r="EG306" s="562">
        <f t="shared" si="254"/>
        <v>0</v>
      </c>
      <c r="EH306" s="562">
        <f t="shared" si="255"/>
        <v>0</v>
      </c>
      <c r="EI306" s="562">
        <f t="shared" si="256"/>
        <v>0</v>
      </c>
      <c r="EJ306" s="562">
        <f t="shared" si="257"/>
        <v>0</v>
      </c>
      <c r="EK306" s="562">
        <f t="shared" si="258"/>
        <v>0</v>
      </c>
      <c r="EL306" s="562">
        <f t="shared" si="259"/>
        <v>0</v>
      </c>
    </row>
    <row r="307" spans="1:142" ht="9.9499999999999993" customHeight="1">
      <c r="B307" s="750">
        <f>'O3'!B307</f>
        <v>0</v>
      </c>
      <c r="C307" s="751"/>
      <c r="D307" s="751"/>
      <c r="E307" s="751"/>
      <c r="F307" s="751"/>
      <c r="G307" s="872">
        <f>'O3'!G307</f>
        <v>0</v>
      </c>
      <c r="H307" s="872"/>
      <c r="I307" s="872"/>
      <c r="J307" s="872"/>
      <c r="K307" s="872"/>
      <c r="L307" s="872"/>
      <c r="M307" s="872"/>
      <c r="N307" s="872"/>
      <c r="O307" s="872"/>
      <c r="P307" s="872"/>
      <c r="Q307" s="872"/>
      <c r="R307" s="872"/>
      <c r="S307" s="872"/>
      <c r="T307" s="872"/>
      <c r="U307" s="872"/>
      <c r="V307" s="872"/>
      <c r="W307" s="872"/>
      <c r="X307" s="872"/>
      <c r="Y307" s="872"/>
      <c r="Z307" s="872"/>
      <c r="AA307" s="872"/>
      <c r="AB307" s="872"/>
      <c r="AC307" s="755">
        <f>'O3'!AC307</f>
        <v>0</v>
      </c>
      <c r="AD307" s="755"/>
      <c r="AE307" s="755"/>
      <c r="AF307" s="755"/>
      <c r="AG307" s="755"/>
      <c r="AH307" s="895">
        <f>'O3'!AZ307</f>
        <v>0</v>
      </c>
      <c r="AI307" s="895"/>
      <c r="AJ307" s="895"/>
      <c r="AK307" s="895"/>
      <c r="AL307" s="895"/>
      <c r="AM307" s="895"/>
      <c r="AN307" s="782">
        <f t="shared" si="223"/>
        <v>0</v>
      </c>
      <c r="AO307" s="782"/>
      <c r="AP307" s="782"/>
      <c r="AQ307" s="782"/>
      <c r="AR307" s="782"/>
      <c r="AS307" s="782"/>
      <c r="AT307" s="782">
        <f t="shared" si="224"/>
        <v>0</v>
      </c>
      <c r="AU307" s="782"/>
      <c r="AV307" s="782"/>
      <c r="AW307" s="782"/>
      <c r="AX307" s="782"/>
      <c r="AY307" s="881"/>
      <c r="AZ307" s="13"/>
      <c r="BA307" s="492">
        <f t="shared" si="229"/>
        <v>0</v>
      </c>
      <c r="BB307" s="492">
        <f t="shared" si="230"/>
        <v>2</v>
      </c>
      <c r="BC307" s="492" t="str">
        <f t="shared" si="225"/>
        <v/>
      </c>
      <c r="BD307" s="492" t="str">
        <f t="shared" si="226"/>
        <v xml:space="preserve"> </v>
      </c>
      <c r="BE307" s="484"/>
      <c r="BF307" s="492">
        <f>ROUND(AN307*'O3'!BE307,2)</f>
        <v>0</v>
      </c>
      <c r="BG307" s="492">
        <f>ROUND(AT307*'O3'!BE307,2)</f>
        <v>0</v>
      </c>
      <c r="BH307" s="484">
        <f t="shared" si="227"/>
        <v>0</v>
      </c>
      <c r="BI307" s="484">
        <f>BM307-IF('O3'!BS307&lt;&gt;0,IF('O3'!BS307="C",BA307,0),ROUND(BA307*$BM$11,2))</f>
        <v>0</v>
      </c>
      <c r="BJ307" s="484">
        <f>BN307-IF('O3'!BS307="CF",BA307,0)</f>
        <v>0</v>
      </c>
      <c r="BK307" s="484">
        <f>BO307-IF('O3'!BS307="F",BA307,0)</f>
        <v>0</v>
      </c>
      <c r="BL307" s="484">
        <f t="shared" si="231"/>
        <v>0</v>
      </c>
      <c r="BM307" s="484">
        <f>IF('O3'!BS307&lt;&gt;0,IF('O3'!BS307="C",BG307,0),ROUND(BG307*$BM$11,2))</f>
        <v>0</v>
      </c>
      <c r="BN307" s="484">
        <f>IF('O3'!BS307="CF",BG307,0)</f>
        <v>0</v>
      </c>
      <c r="BO307" s="484">
        <f>IF('O3'!BS307="F",BG307,0)</f>
        <v>0</v>
      </c>
      <c r="BP307" s="571">
        <v>296</v>
      </c>
      <c r="BQ307" s="573"/>
      <c r="BR307" s="560">
        <v>0</v>
      </c>
      <c r="BS307" s="561">
        <f t="shared" si="228"/>
        <v>0</v>
      </c>
      <c r="BT307" s="561">
        <f t="shared" si="273"/>
        <v>0</v>
      </c>
      <c r="BU307" s="561">
        <f t="shared" si="273"/>
        <v>0</v>
      </c>
      <c r="BV307" s="561">
        <f t="shared" si="273"/>
        <v>0</v>
      </c>
      <c r="BW307" s="561">
        <f t="shared" si="273"/>
        <v>0</v>
      </c>
      <c r="BX307" s="561">
        <f t="shared" si="273"/>
        <v>0</v>
      </c>
      <c r="BY307" s="561">
        <f t="shared" si="273"/>
        <v>0</v>
      </c>
      <c r="BZ307" s="561">
        <f t="shared" si="273"/>
        <v>0</v>
      </c>
      <c r="CA307" s="561">
        <f t="shared" si="273"/>
        <v>0</v>
      </c>
      <c r="CB307" s="561">
        <f t="shared" si="273"/>
        <v>0</v>
      </c>
      <c r="CC307" s="561">
        <f t="shared" si="273"/>
        <v>0</v>
      </c>
      <c r="CD307" s="561">
        <f t="shared" si="273"/>
        <v>0</v>
      </c>
      <c r="CE307" s="561">
        <f t="shared" si="273"/>
        <v>0</v>
      </c>
      <c r="CF307" s="561">
        <f t="shared" si="273"/>
        <v>0</v>
      </c>
      <c r="CG307" s="561">
        <f t="shared" si="273"/>
        <v>0</v>
      </c>
      <c r="CH307" s="561">
        <f t="shared" si="273"/>
        <v>0</v>
      </c>
      <c r="CI307" s="561">
        <f t="shared" si="273"/>
        <v>0</v>
      </c>
      <c r="CJ307" s="561">
        <f t="shared" si="273"/>
        <v>0</v>
      </c>
      <c r="CK307" s="561">
        <f t="shared" si="273"/>
        <v>0</v>
      </c>
      <c r="CL307" s="561">
        <f t="shared" si="273"/>
        <v>0</v>
      </c>
      <c r="CM307" s="561">
        <f t="shared" si="273"/>
        <v>0</v>
      </c>
      <c r="CN307" s="561">
        <f t="shared" si="273"/>
        <v>0</v>
      </c>
      <c r="CO307" s="561">
        <f t="shared" si="273"/>
        <v>0</v>
      </c>
      <c r="CP307" s="561">
        <f t="shared" si="273"/>
        <v>0</v>
      </c>
      <c r="CQ307" s="561">
        <f t="shared" si="273"/>
        <v>0</v>
      </c>
      <c r="CR307" s="561">
        <f t="shared" si="273"/>
        <v>0</v>
      </c>
      <c r="CS307" s="561">
        <f t="shared" si="273"/>
        <v>0</v>
      </c>
      <c r="CT307" s="561">
        <f t="shared" si="273"/>
        <v>0</v>
      </c>
      <c r="CU307" s="561">
        <f t="shared" si="273"/>
        <v>0</v>
      </c>
      <c r="CV307" s="561">
        <f t="shared" si="273"/>
        <v>0</v>
      </c>
      <c r="CW307" s="561">
        <f t="shared" si="273"/>
        <v>0</v>
      </c>
      <c r="CX307" s="561">
        <f t="shared" si="273"/>
        <v>0</v>
      </c>
      <c r="CY307" s="561">
        <f t="shared" si="273"/>
        <v>0</v>
      </c>
      <c r="CZ307" s="561">
        <f t="shared" si="273"/>
        <v>0</v>
      </c>
      <c r="DA307" s="561">
        <f t="shared" si="273"/>
        <v>0</v>
      </c>
      <c r="DC307" s="562">
        <f t="shared" si="233"/>
        <v>0</v>
      </c>
      <c r="DD307" s="562">
        <f t="shared" si="260"/>
        <v>0</v>
      </c>
      <c r="DE307" s="562">
        <f t="shared" si="261"/>
        <v>0</v>
      </c>
      <c r="DF307" s="562">
        <f t="shared" si="262"/>
        <v>0</v>
      </c>
      <c r="DG307" s="562">
        <f t="shared" si="263"/>
        <v>0</v>
      </c>
      <c r="DH307" s="562">
        <f t="shared" si="264"/>
        <v>0</v>
      </c>
      <c r="DI307" s="562">
        <f t="shared" si="265"/>
        <v>0</v>
      </c>
      <c r="DJ307" s="562">
        <f t="shared" si="266"/>
        <v>0</v>
      </c>
      <c r="DK307" s="562">
        <f t="shared" si="267"/>
        <v>0</v>
      </c>
      <c r="DL307" s="562">
        <f t="shared" si="268"/>
        <v>0</v>
      </c>
      <c r="DM307" s="562">
        <f t="shared" si="269"/>
        <v>0</v>
      </c>
      <c r="DN307" s="562">
        <f t="shared" si="235"/>
        <v>0</v>
      </c>
      <c r="DO307" s="562">
        <f t="shared" si="236"/>
        <v>0</v>
      </c>
      <c r="DP307" s="562">
        <f t="shared" si="237"/>
        <v>0</v>
      </c>
      <c r="DQ307" s="562">
        <f t="shared" si="238"/>
        <v>0</v>
      </c>
      <c r="DR307" s="562">
        <f t="shared" si="239"/>
        <v>0</v>
      </c>
      <c r="DS307" s="562">
        <f t="shared" si="240"/>
        <v>0</v>
      </c>
      <c r="DT307" s="562">
        <f t="shared" si="241"/>
        <v>0</v>
      </c>
      <c r="DU307" s="562">
        <f t="shared" si="242"/>
        <v>0</v>
      </c>
      <c r="DV307" s="562">
        <f t="shared" si="243"/>
        <v>0</v>
      </c>
      <c r="DW307" s="562">
        <f t="shared" si="244"/>
        <v>0</v>
      </c>
      <c r="DX307" s="562">
        <f t="shared" si="245"/>
        <v>0</v>
      </c>
      <c r="DY307" s="562">
        <f t="shared" si="246"/>
        <v>0</v>
      </c>
      <c r="DZ307" s="562">
        <f t="shared" si="247"/>
        <v>0</v>
      </c>
      <c r="EA307" s="562">
        <f t="shared" si="248"/>
        <v>0</v>
      </c>
      <c r="EB307" s="562">
        <f t="shared" si="249"/>
        <v>0</v>
      </c>
      <c r="EC307" s="562">
        <f t="shared" si="250"/>
        <v>0</v>
      </c>
      <c r="ED307" s="562">
        <f t="shared" si="251"/>
        <v>0</v>
      </c>
      <c r="EE307" s="562">
        <f t="shared" si="252"/>
        <v>0</v>
      </c>
      <c r="EF307" s="562">
        <f t="shared" si="253"/>
        <v>0</v>
      </c>
      <c r="EG307" s="562">
        <f t="shared" si="254"/>
        <v>0</v>
      </c>
      <c r="EH307" s="562">
        <f t="shared" si="255"/>
        <v>0</v>
      </c>
      <c r="EI307" s="562">
        <f t="shared" si="256"/>
        <v>0</v>
      </c>
      <c r="EJ307" s="562">
        <f t="shared" si="257"/>
        <v>0</v>
      </c>
      <c r="EK307" s="562">
        <f t="shared" si="258"/>
        <v>0</v>
      </c>
      <c r="EL307" s="562">
        <f t="shared" si="259"/>
        <v>0</v>
      </c>
    </row>
    <row r="308" spans="1:142" ht="9.9499999999999993" customHeight="1">
      <c r="B308" s="750">
        <f>'O3'!B308</f>
        <v>0</v>
      </c>
      <c r="C308" s="751"/>
      <c r="D308" s="751"/>
      <c r="E308" s="751"/>
      <c r="F308" s="751"/>
      <c r="G308" s="872">
        <f>'O3'!G308</f>
        <v>0</v>
      </c>
      <c r="H308" s="872"/>
      <c r="I308" s="872"/>
      <c r="J308" s="872"/>
      <c r="K308" s="872"/>
      <c r="L308" s="872"/>
      <c r="M308" s="872"/>
      <c r="N308" s="872"/>
      <c r="O308" s="872"/>
      <c r="P308" s="872"/>
      <c r="Q308" s="872"/>
      <c r="R308" s="872"/>
      <c r="S308" s="872"/>
      <c r="T308" s="872"/>
      <c r="U308" s="872"/>
      <c r="V308" s="872"/>
      <c r="W308" s="872"/>
      <c r="X308" s="872"/>
      <c r="Y308" s="872"/>
      <c r="Z308" s="872"/>
      <c r="AA308" s="872"/>
      <c r="AB308" s="872"/>
      <c r="AC308" s="755">
        <f>'O3'!AC308</f>
        <v>0</v>
      </c>
      <c r="AD308" s="755"/>
      <c r="AE308" s="755"/>
      <c r="AF308" s="755"/>
      <c r="AG308" s="755"/>
      <c r="AH308" s="895">
        <f>'O3'!AZ308</f>
        <v>0</v>
      </c>
      <c r="AI308" s="895"/>
      <c r="AJ308" s="895"/>
      <c r="AK308" s="895"/>
      <c r="AL308" s="895"/>
      <c r="AM308" s="895"/>
      <c r="AN308" s="782">
        <f t="shared" si="223"/>
        <v>0</v>
      </c>
      <c r="AO308" s="782"/>
      <c r="AP308" s="782"/>
      <c r="AQ308" s="782"/>
      <c r="AR308" s="782"/>
      <c r="AS308" s="782"/>
      <c r="AT308" s="782">
        <f t="shared" si="224"/>
        <v>0</v>
      </c>
      <c r="AU308" s="782"/>
      <c r="AV308" s="782"/>
      <c r="AW308" s="782"/>
      <c r="AX308" s="782"/>
      <c r="AY308" s="881"/>
      <c r="AZ308" s="13"/>
      <c r="BA308" s="492">
        <f t="shared" si="229"/>
        <v>0</v>
      </c>
      <c r="BB308" s="492">
        <f t="shared" si="230"/>
        <v>2</v>
      </c>
      <c r="BC308" s="492" t="str">
        <f t="shared" si="225"/>
        <v/>
      </c>
      <c r="BD308" s="492" t="str">
        <f t="shared" si="226"/>
        <v xml:space="preserve"> </v>
      </c>
      <c r="BE308" s="484"/>
      <c r="BF308" s="492">
        <f>ROUND(AN308*'O3'!BE308,2)</f>
        <v>0</v>
      </c>
      <c r="BG308" s="492">
        <f>ROUND(AT308*'O3'!BE308,2)</f>
        <v>0</v>
      </c>
      <c r="BH308" s="484">
        <f t="shared" si="227"/>
        <v>0</v>
      </c>
      <c r="BI308" s="484">
        <f>BM308-IF('O3'!BS308&lt;&gt;0,IF('O3'!BS308="C",BA308,0),ROUND(BA308*$BM$11,2))</f>
        <v>0</v>
      </c>
      <c r="BJ308" s="484">
        <f>BN308-IF('O3'!BS308="CF",BA308,0)</f>
        <v>0</v>
      </c>
      <c r="BK308" s="484">
        <f>BO308-IF('O3'!BS308="F",BA308,0)</f>
        <v>0</v>
      </c>
      <c r="BL308" s="484">
        <f t="shared" si="231"/>
        <v>0</v>
      </c>
      <c r="BM308" s="484">
        <f>IF('O3'!BS308&lt;&gt;0,IF('O3'!BS308="C",BG308,0),ROUND(BG308*$BM$11,2))</f>
        <v>0</v>
      </c>
      <c r="BN308" s="484">
        <f>IF('O3'!BS308="CF",BG308,0)</f>
        <v>0</v>
      </c>
      <c r="BO308" s="484">
        <f>IF('O3'!BS308="F",BG308,0)</f>
        <v>0</v>
      </c>
      <c r="BP308" s="572">
        <v>297</v>
      </c>
      <c r="BQ308" s="573"/>
      <c r="BR308" s="560">
        <v>0</v>
      </c>
      <c r="BS308" s="561">
        <f t="shared" si="228"/>
        <v>0</v>
      </c>
      <c r="BT308" s="561">
        <f t="shared" si="273"/>
        <v>0</v>
      </c>
      <c r="BU308" s="561">
        <f t="shared" si="273"/>
        <v>0</v>
      </c>
      <c r="BV308" s="561">
        <f t="shared" si="273"/>
        <v>0</v>
      </c>
      <c r="BW308" s="561">
        <f t="shared" si="273"/>
        <v>0</v>
      </c>
      <c r="BX308" s="561">
        <f t="shared" si="273"/>
        <v>0</v>
      </c>
      <c r="BY308" s="561">
        <f t="shared" si="273"/>
        <v>0</v>
      </c>
      <c r="BZ308" s="561">
        <f t="shared" si="273"/>
        <v>0</v>
      </c>
      <c r="CA308" s="561">
        <f t="shared" si="273"/>
        <v>0</v>
      </c>
      <c r="CB308" s="561">
        <f t="shared" si="273"/>
        <v>0</v>
      </c>
      <c r="CC308" s="561">
        <f t="shared" si="273"/>
        <v>0</v>
      </c>
      <c r="CD308" s="561">
        <f t="shared" si="273"/>
        <v>0</v>
      </c>
      <c r="CE308" s="561">
        <f t="shared" si="273"/>
        <v>0</v>
      </c>
      <c r="CF308" s="561">
        <f t="shared" si="273"/>
        <v>0</v>
      </c>
      <c r="CG308" s="561">
        <f t="shared" si="273"/>
        <v>0</v>
      </c>
      <c r="CH308" s="561">
        <f t="shared" si="273"/>
        <v>0</v>
      </c>
      <c r="CI308" s="561">
        <f t="shared" si="273"/>
        <v>0</v>
      </c>
      <c r="CJ308" s="561">
        <f t="shared" si="273"/>
        <v>0</v>
      </c>
      <c r="CK308" s="561">
        <f t="shared" si="273"/>
        <v>0</v>
      </c>
      <c r="CL308" s="561">
        <f t="shared" si="273"/>
        <v>0</v>
      </c>
      <c r="CM308" s="561">
        <f t="shared" si="273"/>
        <v>0</v>
      </c>
      <c r="CN308" s="561">
        <f t="shared" si="273"/>
        <v>0</v>
      </c>
      <c r="CO308" s="561">
        <f t="shared" si="273"/>
        <v>0</v>
      </c>
      <c r="CP308" s="561">
        <f t="shared" si="273"/>
        <v>0</v>
      </c>
      <c r="CQ308" s="561">
        <f t="shared" si="273"/>
        <v>0</v>
      </c>
      <c r="CR308" s="561">
        <f t="shared" si="273"/>
        <v>0</v>
      </c>
      <c r="CS308" s="561">
        <f t="shared" si="273"/>
        <v>0</v>
      </c>
      <c r="CT308" s="561">
        <f t="shared" si="273"/>
        <v>0</v>
      </c>
      <c r="CU308" s="561">
        <f t="shared" si="273"/>
        <v>0</v>
      </c>
      <c r="CV308" s="561">
        <f t="shared" si="273"/>
        <v>0</v>
      </c>
      <c r="CW308" s="561">
        <f t="shared" si="273"/>
        <v>0</v>
      </c>
      <c r="CX308" s="561">
        <f t="shared" si="273"/>
        <v>0</v>
      </c>
      <c r="CY308" s="561">
        <f t="shared" si="273"/>
        <v>0</v>
      </c>
      <c r="CZ308" s="561">
        <f t="shared" si="273"/>
        <v>0</v>
      </c>
      <c r="DA308" s="561">
        <f t="shared" si="273"/>
        <v>0</v>
      </c>
      <c r="DC308" s="562">
        <f t="shared" si="233"/>
        <v>0</v>
      </c>
      <c r="DD308" s="562">
        <f t="shared" si="260"/>
        <v>0</v>
      </c>
      <c r="DE308" s="562">
        <f t="shared" si="261"/>
        <v>0</v>
      </c>
      <c r="DF308" s="562">
        <f t="shared" si="262"/>
        <v>0</v>
      </c>
      <c r="DG308" s="562">
        <f t="shared" si="263"/>
        <v>0</v>
      </c>
      <c r="DH308" s="562">
        <f t="shared" si="264"/>
        <v>0</v>
      </c>
      <c r="DI308" s="562">
        <f t="shared" si="265"/>
        <v>0</v>
      </c>
      <c r="DJ308" s="562">
        <f t="shared" si="266"/>
        <v>0</v>
      </c>
      <c r="DK308" s="562">
        <f t="shared" si="267"/>
        <v>0</v>
      </c>
      <c r="DL308" s="562">
        <f t="shared" si="268"/>
        <v>0</v>
      </c>
      <c r="DM308" s="562">
        <f t="shared" si="269"/>
        <v>0</v>
      </c>
      <c r="DN308" s="562">
        <f t="shared" si="235"/>
        <v>0</v>
      </c>
      <c r="DO308" s="562">
        <f t="shared" si="236"/>
        <v>0</v>
      </c>
      <c r="DP308" s="562">
        <f t="shared" si="237"/>
        <v>0</v>
      </c>
      <c r="DQ308" s="562">
        <f t="shared" si="238"/>
        <v>0</v>
      </c>
      <c r="DR308" s="562">
        <f t="shared" si="239"/>
        <v>0</v>
      </c>
      <c r="DS308" s="562">
        <f t="shared" si="240"/>
        <v>0</v>
      </c>
      <c r="DT308" s="562">
        <f t="shared" si="241"/>
        <v>0</v>
      </c>
      <c r="DU308" s="562">
        <f t="shared" si="242"/>
        <v>0</v>
      </c>
      <c r="DV308" s="562">
        <f t="shared" si="243"/>
        <v>0</v>
      </c>
      <c r="DW308" s="562">
        <f t="shared" si="244"/>
        <v>0</v>
      </c>
      <c r="DX308" s="562">
        <f t="shared" si="245"/>
        <v>0</v>
      </c>
      <c r="DY308" s="562">
        <f t="shared" si="246"/>
        <v>0</v>
      </c>
      <c r="DZ308" s="562">
        <f t="shared" si="247"/>
        <v>0</v>
      </c>
      <c r="EA308" s="562">
        <f t="shared" si="248"/>
        <v>0</v>
      </c>
      <c r="EB308" s="562">
        <f t="shared" si="249"/>
        <v>0</v>
      </c>
      <c r="EC308" s="562">
        <f t="shared" si="250"/>
        <v>0</v>
      </c>
      <c r="ED308" s="562">
        <f t="shared" si="251"/>
        <v>0</v>
      </c>
      <c r="EE308" s="562">
        <f t="shared" si="252"/>
        <v>0</v>
      </c>
      <c r="EF308" s="562">
        <f t="shared" si="253"/>
        <v>0</v>
      </c>
      <c r="EG308" s="562">
        <f t="shared" si="254"/>
        <v>0</v>
      </c>
      <c r="EH308" s="562">
        <f t="shared" si="255"/>
        <v>0</v>
      </c>
      <c r="EI308" s="562">
        <f t="shared" si="256"/>
        <v>0</v>
      </c>
      <c r="EJ308" s="562">
        <f t="shared" si="257"/>
        <v>0</v>
      </c>
      <c r="EK308" s="562">
        <f t="shared" si="258"/>
        <v>0</v>
      </c>
      <c r="EL308" s="562">
        <f t="shared" si="259"/>
        <v>0</v>
      </c>
    </row>
    <row r="309" spans="1:142" ht="9.9499999999999993" customHeight="1">
      <c r="B309" s="750">
        <f>'O3'!B309</f>
        <v>0</v>
      </c>
      <c r="C309" s="751"/>
      <c r="D309" s="751"/>
      <c r="E309" s="751"/>
      <c r="F309" s="751"/>
      <c r="G309" s="872">
        <f>'O3'!G309</f>
        <v>0</v>
      </c>
      <c r="H309" s="872"/>
      <c r="I309" s="872"/>
      <c r="J309" s="872"/>
      <c r="K309" s="872"/>
      <c r="L309" s="872"/>
      <c r="M309" s="872"/>
      <c r="N309" s="872"/>
      <c r="O309" s="872"/>
      <c r="P309" s="872"/>
      <c r="Q309" s="872"/>
      <c r="R309" s="872"/>
      <c r="S309" s="872"/>
      <c r="T309" s="872"/>
      <c r="U309" s="872"/>
      <c r="V309" s="872"/>
      <c r="W309" s="872"/>
      <c r="X309" s="872"/>
      <c r="Y309" s="872"/>
      <c r="Z309" s="872"/>
      <c r="AA309" s="872"/>
      <c r="AB309" s="872"/>
      <c r="AC309" s="755">
        <f>'O3'!AC309</f>
        <v>0</v>
      </c>
      <c r="AD309" s="755"/>
      <c r="AE309" s="755"/>
      <c r="AF309" s="755"/>
      <c r="AG309" s="755"/>
      <c r="AH309" s="895">
        <f>'O3'!AZ309</f>
        <v>0</v>
      </c>
      <c r="AI309" s="895"/>
      <c r="AJ309" s="895"/>
      <c r="AK309" s="895"/>
      <c r="AL309" s="895"/>
      <c r="AM309" s="895"/>
      <c r="AN309" s="782">
        <f t="shared" si="223"/>
        <v>0</v>
      </c>
      <c r="AO309" s="782"/>
      <c r="AP309" s="782"/>
      <c r="AQ309" s="782"/>
      <c r="AR309" s="782"/>
      <c r="AS309" s="782"/>
      <c r="AT309" s="782">
        <f t="shared" si="224"/>
        <v>0</v>
      </c>
      <c r="AU309" s="782"/>
      <c r="AV309" s="782"/>
      <c r="AW309" s="782"/>
      <c r="AX309" s="782"/>
      <c r="AY309" s="881"/>
      <c r="AZ309" s="13"/>
      <c r="BA309" s="492">
        <f t="shared" si="229"/>
        <v>0</v>
      </c>
      <c r="BB309" s="492">
        <f t="shared" si="230"/>
        <v>2</v>
      </c>
      <c r="BC309" s="492" t="str">
        <f t="shared" si="225"/>
        <v/>
      </c>
      <c r="BD309" s="492" t="str">
        <f t="shared" si="226"/>
        <v xml:space="preserve"> </v>
      </c>
      <c r="BE309" s="484"/>
      <c r="BF309" s="492">
        <f>ROUND(AN309*'O3'!BE309,2)</f>
        <v>0</v>
      </c>
      <c r="BG309" s="492">
        <f>ROUND(AT309*'O3'!BE309,2)</f>
        <v>0</v>
      </c>
      <c r="BH309" s="484">
        <f t="shared" si="227"/>
        <v>0</v>
      </c>
      <c r="BI309" s="484">
        <f>BM309-IF('O3'!BS309&lt;&gt;0,IF('O3'!BS309="C",BA309,0),ROUND(BA309*$BM$11,2))</f>
        <v>0</v>
      </c>
      <c r="BJ309" s="484">
        <f>BN309-IF('O3'!BS309="CF",BA309,0)</f>
        <v>0</v>
      </c>
      <c r="BK309" s="484">
        <f>BO309-IF('O3'!BS309="F",BA309,0)</f>
        <v>0</v>
      </c>
      <c r="BL309" s="484">
        <f t="shared" si="231"/>
        <v>0</v>
      </c>
      <c r="BM309" s="484">
        <f>IF('O3'!BS309&lt;&gt;0,IF('O3'!BS309="C",BG309,0),ROUND(BG309*$BM$11,2))</f>
        <v>0</v>
      </c>
      <c r="BN309" s="484">
        <f>IF('O3'!BS309="CF",BG309,0)</f>
        <v>0</v>
      </c>
      <c r="BO309" s="484">
        <f>IF('O3'!BS309="F",BG309,0)</f>
        <v>0</v>
      </c>
      <c r="BP309" s="571">
        <v>298</v>
      </c>
      <c r="BQ309" s="573"/>
      <c r="BR309" s="560">
        <v>0</v>
      </c>
      <c r="BS309" s="561">
        <f t="shared" si="228"/>
        <v>0</v>
      </c>
      <c r="BT309" s="561">
        <f t="shared" si="273"/>
        <v>0</v>
      </c>
      <c r="BU309" s="561">
        <f t="shared" si="273"/>
        <v>0</v>
      </c>
      <c r="BV309" s="561">
        <f t="shared" si="273"/>
        <v>0</v>
      </c>
      <c r="BW309" s="561">
        <f t="shared" si="273"/>
        <v>0</v>
      </c>
      <c r="BX309" s="561">
        <f t="shared" si="273"/>
        <v>0</v>
      </c>
      <c r="BY309" s="561">
        <f t="shared" si="273"/>
        <v>0</v>
      </c>
      <c r="BZ309" s="561">
        <f t="shared" si="273"/>
        <v>0</v>
      </c>
      <c r="CA309" s="561">
        <f t="shared" si="273"/>
        <v>0</v>
      </c>
      <c r="CB309" s="561">
        <f t="shared" si="273"/>
        <v>0</v>
      </c>
      <c r="CC309" s="561">
        <f t="shared" si="273"/>
        <v>0</v>
      </c>
      <c r="CD309" s="561">
        <f t="shared" si="273"/>
        <v>0</v>
      </c>
      <c r="CE309" s="561">
        <f t="shared" si="273"/>
        <v>0</v>
      </c>
      <c r="CF309" s="561">
        <f t="shared" si="273"/>
        <v>0</v>
      </c>
      <c r="CG309" s="561">
        <f t="shared" si="273"/>
        <v>0</v>
      </c>
      <c r="CH309" s="561">
        <f t="shared" si="273"/>
        <v>0</v>
      </c>
      <c r="CI309" s="561">
        <f t="shared" si="273"/>
        <v>0</v>
      </c>
      <c r="CJ309" s="561">
        <f t="shared" si="273"/>
        <v>0</v>
      </c>
      <c r="CK309" s="561">
        <f t="shared" si="273"/>
        <v>0</v>
      </c>
      <c r="CL309" s="561">
        <f t="shared" si="273"/>
        <v>0</v>
      </c>
      <c r="CM309" s="561">
        <f t="shared" si="273"/>
        <v>0</v>
      </c>
      <c r="CN309" s="561">
        <f t="shared" si="273"/>
        <v>0</v>
      </c>
      <c r="CO309" s="561">
        <f t="shared" si="273"/>
        <v>0</v>
      </c>
      <c r="CP309" s="561">
        <f t="shared" si="273"/>
        <v>0</v>
      </c>
      <c r="CQ309" s="561">
        <f t="shared" si="273"/>
        <v>0</v>
      </c>
      <c r="CR309" s="561">
        <f t="shared" si="273"/>
        <v>0</v>
      </c>
      <c r="CS309" s="561">
        <f t="shared" si="273"/>
        <v>0</v>
      </c>
      <c r="CT309" s="561">
        <f t="shared" si="273"/>
        <v>0</v>
      </c>
      <c r="CU309" s="561">
        <f t="shared" si="273"/>
        <v>0</v>
      </c>
      <c r="CV309" s="561">
        <f t="shared" si="273"/>
        <v>0</v>
      </c>
      <c r="CW309" s="561">
        <f t="shared" si="273"/>
        <v>0</v>
      </c>
      <c r="CX309" s="561">
        <f t="shared" si="273"/>
        <v>0</v>
      </c>
      <c r="CY309" s="561">
        <f t="shared" si="273"/>
        <v>0</v>
      </c>
      <c r="CZ309" s="561">
        <f t="shared" si="273"/>
        <v>0</v>
      </c>
      <c r="DA309" s="561">
        <f t="shared" si="273"/>
        <v>0</v>
      </c>
      <c r="DC309" s="562">
        <f t="shared" si="233"/>
        <v>0</v>
      </c>
      <c r="DD309" s="562">
        <f t="shared" si="260"/>
        <v>0</v>
      </c>
      <c r="DE309" s="562">
        <f t="shared" si="261"/>
        <v>0</v>
      </c>
      <c r="DF309" s="562">
        <f t="shared" si="262"/>
        <v>0</v>
      </c>
      <c r="DG309" s="562">
        <f t="shared" si="263"/>
        <v>0</v>
      </c>
      <c r="DH309" s="562">
        <f t="shared" si="264"/>
        <v>0</v>
      </c>
      <c r="DI309" s="562">
        <f t="shared" si="265"/>
        <v>0</v>
      </c>
      <c r="DJ309" s="562">
        <f t="shared" si="266"/>
        <v>0</v>
      </c>
      <c r="DK309" s="562">
        <f t="shared" si="267"/>
        <v>0</v>
      </c>
      <c r="DL309" s="562">
        <f t="shared" si="268"/>
        <v>0</v>
      </c>
      <c r="DM309" s="562">
        <f t="shared" si="269"/>
        <v>0</v>
      </c>
      <c r="DN309" s="562">
        <f t="shared" si="235"/>
        <v>0</v>
      </c>
      <c r="DO309" s="562">
        <f t="shared" si="236"/>
        <v>0</v>
      </c>
      <c r="DP309" s="562">
        <f t="shared" si="237"/>
        <v>0</v>
      </c>
      <c r="DQ309" s="562">
        <f t="shared" si="238"/>
        <v>0</v>
      </c>
      <c r="DR309" s="562">
        <f t="shared" si="239"/>
        <v>0</v>
      </c>
      <c r="DS309" s="562">
        <f t="shared" si="240"/>
        <v>0</v>
      </c>
      <c r="DT309" s="562">
        <f t="shared" si="241"/>
        <v>0</v>
      </c>
      <c r="DU309" s="562">
        <f t="shared" si="242"/>
        <v>0</v>
      </c>
      <c r="DV309" s="562">
        <f t="shared" si="243"/>
        <v>0</v>
      </c>
      <c r="DW309" s="562">
        <f t="shared" si="244"/>
        <v>0</v>
      </c>
      <c r="DX309" s="562">
        <f t="shared" si="245"/>
        <v>0</v>
      </c>
      <c r="DY309" s="562">
        <f t="shared" si="246"/>
        <v>0</v>
      </c>
      <c r="DZ309" s="562">
        <f t="shared" si="247"/>
        <v>0</v>
      </c>
      <c r="EA309" s="562">
        <f t="shared" si="248"/>
        <v>0</v>
      </c>
      <c r="EB309" s="562">
        <f t="shared" si="249"/>
        <v>0</v>
      </c>
      <c r="EC309" s="562">
        <f t="shared" si="250"/>
        <v>0</v>
      </c>
      <c r="ED309" s="562">
        <f t="shared" si="251"/>
        <v>0</v>
      </c>
      <c r="EE309" s="562">
        <f t="shared" si="252"/>
        <v>0</v>
      </c>
      <c r="EF309" s="562">
        <f t="shared" si="253"/>
        <v>0</v>
      </c>
      <c r="EG309" s="562">
        <f t="shared" si="254"/>
        <v>0</v>
      </c>
      <c r="EH309" s="562">
        <f t="shared" si="255"/>
        <v>0</v>
      </c>
      <c r="EI309" s="562">
        <f t="shared" si="256"/>
        <v>0</v>
      </c>
      <c r="EJ309" s="562">
        <f t="shared" si="257"/>
        <v>0</v>
      </c>
      <c r="EK309" s="562">
        <f t="shared" si="258"/>
        <v>0</v>
      </c>
      <c r="EL309" s="562">
        <f t="shared" si="259"/>
        <v>0</v>
      </c>
    </row>
    <row r="310" spans="1:142" ht="9.9499999999999993" customHeight="1">
      <c r="B310" s="750">
        <f>'O3'!B310</f>
        <v>0</v>
      </c>
      <c r="C310" s="751"/>
      <c r="D310" s="751"/>
      <c r="E310" s="751"/>
      <c r="F310" s="751"/>
      <c r="G310" s="872">
        <f>'O3'!G310</f>
        <v>0</v>
      </c>
      <c r="H310" s="872"/>
      <c r="I310" s="872"/>
      <c r="J310" s="872"/>
      <c r="K310" s="872"/>
      <c r="L310" s="872"/>
      <c r="M310" s="872"/>
      <c r="N310" s="872"/>
      <c r="O310" s="872"/>
      <c r="P310" s="872"/>
      <c r="Q310" s="872"/>
      <c r="R310" s="872"/>
      <c r="S310" s="872"/>
      <c r="T310" s="872"/>
      <c r="U310" s="872"/>
      <c r="V310" s="872"/>
      <c r="W310" s="872"/>
      <c r="X310" s="872"/>
      <c r="Y310" s="872"/>
      <c r="Z310" s="872"/>
      <c r="AA310" s="872"/>
      <c r="AB310" s="872"/>
      <c r="AC310" s="755">
        <f>'O3'!AC310</f>
        <v>0</v>
      </c>
      <c r="AD310" s="755"/>
      <c r="AE310" s="755"/>
      <c r="AF310" s="755"/>
      <c r="AG310" s="755"/>
      <c r="AH310" s="895">
        <f>'O3'!AZ310</f>
        <v>0</v>
      </c>
      <c r="AI310" s="895"/>
      <c r="AJ310" s="895"/>
      <c r="AK310" s="895"/>
      <c r="AL310" s="895"/>
      <c r="AM310" s="895"/>
      <c r="AN310" s="782">
        <f t="shared" si="223"/>
        <v>0</v>
      </c>
      <c r="AO310" s="782"/>
      <c r="AP310" s="782"/>
      <c r="AQ310" s="782"/>
      <c r="AR310" s="782"/>
      <c r="AS310" s="782"/>
      <c r="AT310" s="782">
        <f t="shared" si="224"/>
        <v>0</v>
      </c>
      <c r="AU310" s="782"/>
      <c r="AV310" s="782"/>
      <c r="AW310" s="782"/>
      <c r="AX310" s="782"/>
      <c r="AY310" s="881"/>
      <c r="AZ310" s="13"/>
      <c r="BA310" s="492">
        <f t="shared" si="229"/>
        <v>0</v>
      </c>
      <c r="BB310" s="492">
        <f t="shared" si="230"/>
        <v>2</v>
      </c>
      <c r="BC310" s="492" t="str">
        <f t="shared" si="225"/>
        <v/>
      </c>
      <c r="BD310" s="492" t="str">
        <f t="shared" si="226"/>
        <v xml:space="preserve"> </v>
      </c>
      <c r="BE310" s="484"/>
      <c r="BF310" s="492">
        <f>ROUND(AN310*'O3'!BE310,2)</f>
        <v>0</v>
      </c>
      <c r="BG310" s="492">
        <f>ROUND(AT310*'O3'!BE310,2)</f>
        <v>0</v>
      </c>
      <c r="BH310" s="484">
        <f t="shared" si="227"/>
        <v>0</v>
      </c>
      <c r="BI310" s="484">
        <f>BM310-IF('O3'!BS310&lt;&gt;0,IF('O3'!BS310="C",BA310,0),ROUND(BA310*$BM$11,2))</f>
        <v>0</v>
      </c>
      <c r="BJ310" s="484">
        <f>BN310-IF('O3'!BS310="CF",BA310,0)</f>
        <v>0</v>
      </c>
      <c r="BK310" s="484">
        <f>BO310-IF('O3'!BS310="F",BA310,0)</f>
        <v>0</v>
      </c>
      <c r="BL310" s="484">
        <f t="shared" si="231"/>
        <v>0</v>
      </c>
      <c r="BM310" s="484">
        <f>IF('O3'!BS310&lt;&gt;0,IF('O3'!BS310="C",BG310,0),ROUND(BG310*$BM$11,2))</f>
        <v>0</v>
      </c>
      <c r="BN310" s="484">
        <f>IF('O3'!BS310="CF",BG310,0)</f>
        <v>0</v>
      </c>
      <c r="BO310" s="484">
        <f>IF('O3'!BS310="F",BG310,0)</f>
        <v>0</v>
      </c>
      <c r="BP310" s="572">
        <v>299</v>
      </c>
      <c r="BQ310" s="573"/>
      <c r="BR310" s="560">
        <v>0</v>
      </c>
      <c r="BS310" s="561">
        <f t="shared" si="228"/>
        <v>0</v>
      </c>
      <c r="BT310" s="561">
        <f t="shared" si="273"/>
        <v>0</v>
      </c>
      <c r="BU310" s="561">
        <f t="shared" si="273"/>
        <v>0</v>
      </c>
      <c r="BV310" s="561">
        <f t="shared" si="273"/>
        <v>0</v>
      </c>
      <c r="BW310" s="561">
        <f t="shared" si="273"/>
        <v>0</v>
      </c>
      <c r="BX310" s="561">
        <f t="shared" si="273"/>
        <v>0</v>
      </c>
      <c r="BY310" s="561">
        <f t="shared" si="273"/>
        <v>0</v>
      </c>
      <c r="BZ310" s="561">
        <f t="shared" si="273"/>
        <v>0</v>
      </c>
      <c r="CA310" s="561">
        <f t="shared" si="273"/>
        <v>0</v>
      </c>
      <c r="CB310" s="561">
        <f t="shared" si="273"/>
        <v>0</v>
      </c>
      <c r="CC310" s="561">
        <f t="shared" si="273"/>
        <v>0</v>
      </c>
      <c r="CD310" s="561">
        <f t="shared" si="273"/>
        <v>0</v>
      </c>
      <c r="CE310" s="561">
        <f t="shared" si="273"/>
        <v>0</v>
      </c>
      <c r="CF310" s="561">
        <f t="shared" si="273"/>
        <v>0</v>
      </c>
      <c r="CG310" s="561">
        <f t="shared" si="273"/>
        <v>0</v>
      </c>
      <c r="CH310" s="561">
        <f t="shared" si="273"/>
        <v>0</v>
      </c>
      <c r="CI310" s="561">
        <f t="shared" si="273"/>
        <v>0</v>
      </c>
      <c r="CJ310" s="561">
        <f t="shared" si="273"/>
        <v>0</v>
      </c>
      <c r="CK310" s="561">
        <f t="shared" si="273"/>
        <v>0</v>
      </c>
      <c r="CL310" s="561">
        <f t="shared" si="273"/>
        <v>0</v>
      </c>
      <c r="CM310" s="561">
        <f t="shared" si="273"/>
        <v>0</v>
      </c>
      <c r="CN310" s="561">
        <f t="shared" si="273"/>
        <v>0</v>
      </c>
      <c r="CO310" s="561">
        <f t="shared" si="273"/>
        <v>0</v>
      </c>
      <c r="CP310" s="561">
        <f t="shared" si="273"/>
        <v>0</v>
      </c>
      <c r="CQ310" s="561">
        <f t="shared" si="273"/>
        <v>0</v>
      </c>
      <c r="CR310" s="561">
        <f t="shared" si="273"/>
        <v>0</v>
      </c>
      <c r="CS310" s="561">
        <f t="shared" si="273"/>
        <v>0</v>
      </c>
      <c r="CT310" s="561">
        <f t="shared" si="273"/>
        <v>0</v>
      </c>
      <c r="CU310" s="561">
        <f t="shared" si="273"/>
        <v>0</v>
      </c>
      <c r="CV310" s="561">
        <f t="shared" si="273"/>
        <v>0</v>
      </c>
      <c r="CW310" s="561">
        <f t="shared" si="273"/>
        <v>0</v>
      </c>
      <c r="CX310" s="561">
        <f t="shared" ref="BT310:DA313" si="274">CW310</f>
        <v>0</v>
      </c>
      <c r="CY310" s="561">
        <f t="shared" si="274"/>
        <v>0</v>
      </c>
      <c r="CZ310" s="561">
        <f t="shared" si="274"/>
        <v>0</v>
      </c>
      <c r="DA310" s="561">
        <f t="shared" si="274"/>
        <v>0</v>
      </c>
      <c r="DC310" s="562">
        <f t="shared" si="233"/>
        <v>0</v>
      </c>
      <c r="DD310" s="562">
        <f t="shared" si="260"/>
        <v>0</v>
      </c>
      <c r="DE310" s="562">
        <f t="shared" si="261"/>
        <v>0</v>
      </c>
      <c r="DF310" s="562">
        <f t="shared" si="262"/>
        <v>0</v>
      </c>
      <c r="DG310" s="562">
        <f t="shared" si="263"/>
        <v>0</v>
      </c>
      <c r="DH310" s="562">
        <f t="shared" si="264"/>
        <v>0</v>
      </c>
      <c r="DI310" s="562">
        <f t="shared" si="265"/>
        <v>0</v>
      </c>
      <c r="DJ310" s="562">
        <f t="shared" si="266"/>
        <v>0</v>
      </c>
      <c r="DK310" s="562">
        <f t="shared" si="267"/>
        <v>0</v>
      </c>
      <c r="DL310" s="562">
        <f t="shared" si="268"/>
        <v>0</v>
      </c>
      <c r="DM310" s="562">
        <f t="shared" si="269"/>
        <v>0</v>
      </c>
      <c r="DN310" s="562">
        <f t="shared" si="235"/>
        <v>0</v>
      </c>
      <c r="DO310" s="562">
        <f t="shared" si="236"/>
        <v>0</v>
      </c>
      <c r="DP310" s="562">
        <f t="shared" si="237"/>
        <v>0</v>
      </c>
      <c r="DQ310" s="562">
        <f t="shared" si="238"/>
        <v>0</v>
      </c>
      <c r="DR310" s="562">
        <f t="shared" si="239"/>
        <v>0</v>
      </c>
      <c r="DS310" s="562">
        <f t="shared" si="240"/>
        <v>0</v>
      </c>
      <c r="DT310" s="562">
        <f t="shared" si="241"/>
        <v>0</v>
      </c>
      <c r="DU310" s="562">
        <f t="shared" si="242"/>
        <v>0</v>
      </c>
      <c r="DV310" s="562">
        <f t="shared" si="243"/>
        <v>0</v>
      </c>
      <c r="DW310" s="562">
        <f t="shared" si="244"/>
        <v>0</v>
      </c>
      <c r="DX310" s="562">
        <f t="shared" si="245"/>
        <v>0</v>
      </c>
      <c r="DY310" s="562">
        <f t="shared" si="246"/>
        <v>0</v>
      </c>
      <c r="DZ310" s="562">
        <f t="shared" si="247"/>
        <v>0</v>
      </c>
      <c r="EA310" s="562">
        <f t="shared" si="248"/>
        <v>0</v>
      </c>
      <c r="EB310" s="562">
        <f t="shared" si="249"/>
        <v>0</v>
      </c>
      <c r="EC310" s="562">
        <f t="shared" si="250"/>
        <v>0</v>
      </c>
      <c r="ED310" s="562">
        <f t="shared" si="251"/>
        <v>0</v>
      </c>
      <c r="EE310" s="562">
        <f t="shared" si="252"/>
        <v>0</v>
      </c>
      <c r="EF310" s="562">
        <f t="shared" si="253"/>
        <v>0</v>
      </c>
      <c r="EG310" s="562">
        <f t="shared" si="254"/>
        <v>0</v>
      </c>
      <c r="EH310" s="562">
        <f t="shared" si="255"/>
        <v>0</v>
      </c>
      <c r="EI310" s="562">
        <f t="shared" si="256"/>
        <v>0</v>
      </c>
      <c r="EJ310" s="562">
        <f t="shared" si="257"/>
        <v>0</v>
      </c>
      <c r="EK310" s="562">
        <f t="shared" si="258"/>
        <v>0</v>
      </c>
      <c r="EL310" s="562">
        <f t="shared" si="259"/>
        <v>0</v>
      </c>
    </row>
    <row r="311" spans="1:142" ht="9.9499999999999993" customHeight="1">
      <c r="B311" s="750">
        <f>'O3'!B311</f>
        <v>0</v>
      </c>
      <c r="C311" s="751"/>
      <c r="D311" s="751"/>
      <c r="E311" s="751"/>
      <c r="F311" s="751"/>
      <c r="G311" s="872">
        <f>'O3'!G311</f>
        <v>0</v>
      </c>
      <c r="H311" s="872"/>
      <c r="I311" s="872"/>
      <c r="J311" s="872"/>
      <c r="K311" s="872"/>
      <c r="L311" s="872"/>
      <c r="M311" s="872"/>
      <c r="N311" s="872"/>
      <c r="O311" s="872"/>
      <c r="P311" s="872"/>
      <c r="Q311" s="872"/>
      <c r="R311" s="872"/>
      <c r="S311" s="872"/>
      <c r="T311" s="872"/>
      <c r="U311" s="872"/>
      <c r="V311" s="872"/>
      <c r="W311" s="872"/>
      <c r="X311" s="872"/>
      <c r="Y311" s="872"/>
      <c r="Z311" s="872"/>
      <c r="AA311" s="872"/>
      <c r="AB311" s="872"/>
      <c r="AC311" s="755">
        <f>'O3'!AC311</f>
        <v>0</v>
      </c>
      <c r="AD311" s="755"/>
      <c r="AE311" s="755"/>
      <c r="AF311" s="755"/>
      <c r="AG311" s="755"/>
      <c r="AH311" s="895">
        <f>'O3'!AZ311</f>
        <v>0</v>
      </c>
      <c r="AI311" s="895"/>
      <c r="AJ311" s="895"/>
      <c r="AK311" s="895"/>
      <c r="AL311" s="895"/>
      <c r="AM311" s="895"/>
      <c r="AN311" s="782">
        <f t="shared" si="223"/>
        <v>0</v>
      </c>
      <c r="AO311" s="782"/>
      <c r="AP311" s="782"/>
      <c r="AQ311" s="782"/>
      <c r="AR311" s="782"/>
      <c r="AS311" s="782"/>
      <c r="AT311" s="782">
        <f t="shared" si="224"/>
        <v>0</v>
      </c>
      <c r="AU311" s="782"/>
      <c r="AV311" s="782"/>
      <c r="AW311" s="782"/>
      <c r="AX311" s="782"/>
      <c r="AY311" s="881"/>
      <c r="AZ311" s="13"/>
      <c r="BA311" s="492">
        <f t="shared" si="229"/>
        <v>0</v>
      </c>
      <c r="BB311" s="492">
        <f t="shared" si="230"/>
        <v>2</v>
      </c>
      <c r="BC311" s="492" t="str">
        <f t="shared" si="225"/>
        <v/>
      </c>
      <c r="BD311" s="492" t="str">
        <f t="shared" si="226"/>
        <v xml:space="preserve"> </v>
      </c>
      <c r="BE311" s="484"/>
      <c r="BF311" s="492">
        <f>ROUND(AN311*'O3'!BE311,2)</f>
        <v>0</v>
      </c>
      <c r="BG311" s="492">
        <f>ROUND(AT311*'O3'!BE311,2)</f>
        <v>0</v>
      </c>
      <c r="BH311" s="484">
        <f t="shared" si="227"/>
        <v>0</v>
      </c>
      <c r="BI311" s="484">
        <f>BM311-IF('O3'!BS311&lt;&gt;0,IF('O3'!BS311="C",BA311,0),ROUND(BA311*$BM$11,2))</f>
        <v>0</v>
      </c>
      <c r="BJ311" s="484">
        <f>BN311-IF('O3'!BS311="CF",BA311,0)</f>
        <v>0</v>
      </c>
      <c r="BK311" s="484">
        <f>BO311-IF('O3'!BS311="F",BA311,0)</f>
        <v>0</v>
      </c>
      <c r="BL311" s="484">
        <f t="shared" si="231"/>
        <v>0</v>
      </c>
      <c r="BM311" s="484">
        <f>IF('O3'!BS311&lt;&gt;0,IF('O3'!BS311="C",BG311,0),ROUND(BG311*$BM$11,2))</f>
        <v>0</v>
      </c>
      <c r="BN311" s="484">
        <f>IF('O3'!BS311="CF",BG311,0)</f>
        <v>0</v>
      </c>
      <c r="BO311" s="484">
        <f>IF('O3'!BS311="F",BG311,0)</f>
        <v>0</v>
      </c>
      <c r="BP311" s="571">
        <v>300</v>
      </c>
      <c r="BQ311" s="573"/>
      <c r="BR311" s="560"/>
      <c r="BS311" s="561">
        <f t="shared" si="228"/>
        <v>0</v>
      </c>
      <c r="BT311" s="561">
        <f t="shared" si="274"/>
        <v>0</v>
      </c>
      <c r="BU311" s="561">
        <f t="shared" si="274"/>
        <v>0</v>
      </c>
      <c r="BV311" s="561">
        <f t="shared" si="274"/>
        <v>0</v>
      </c>
      <c r="BW311" s="561">
        <f t="shared" si="274"/>
        <v>0</v>
      </c>
      <c r="BX311" s="561">
        <f t="shared" si="274"/>
        <v>0</v>
      </c>
      <c r="BY311" s="561">
        <f t="shared" si="274"/>
        <v>0</v>
      </c>
      <c r="BZ311" s="561">
        <f t="shared" si="274"/>
        <v>0</v>
      </c>
      <c r="CA311" s="561">
        <f t="shared" si="274"/>
        <v>0</v>
      </c>
      <c r="CB311" s="561">
        <f t="shared" si="274"/>
        <v>0</v>
      </c>
      <c r="CC311" s="561">
        <f t="shared" si="274"/>
        <v>0</v>
      </c>
      <c r="CD311" s="561">
        <f t="shared" si="274"/>
        <v>0</v>
      </c>
      <c r="CE311" s="561">
        <f t="shared" si="274"/>
        <v>0</v>
      </c>
      <c r="CF311" s="561">
        <f t="shared" si="274"/>
        <v>0</v>
      </c>
      <c r="CG311" s="561">
        <f t="shared" si="274"/>
        <v>0</v>
      </c>
      <c r="CH311" s="561">
        <f t="shared" si="274"/>
        <v>0</v>
      </c>
      <c r="CI311" s="561">
        <f t="shared" si="274"/>
        <v>0</v>
      </c>
      <c r="CJ311" s="561">
        <f t="shared" si="274"/>
        <v>0</v>
      </c>
      <c r="CK311" s="561">
        <f t="shared" si="274"/>
        <v>0</v>
      </c>
      <c r="CL311" s="561">
        <f t="shared" si="274"/>
        <v>0</v>
      </c>
      <c r="CM311" s="561">
        <f t="shared" si="274"/>
        <v>0</v>
      </c>
      <c r="CN311" s="561">
        <f t="shared" si="274"/>
        <v>0</v>
      </c>
      <c r="CO311" s="561">
        <f t="shared" si="274"/>
        <v>0</v>
      </c>
      <c r="CP311" s="561">
        <f t="shared" si="274"/>
        <v>0</v>
      </c>
      <c r="CQ311" s="561">
        <f t="shared" si="274"/>
        <v>0</v>
      </c>
      <c r="CR311" s="561">
        <f t="shared" si="274"/>
        <v>0</v>
      </c>
      <c r="CS311" s="561">
        <f t="shared" si="274"/>
        <v>0</v>
      </c>
      <c r="CT311" s="561">
        <f t="shared" si="274"/>
        <v>0</v>
      </c>
      <c r="CU311" s="561">
        <f t="shared" si="274"/>
        <v>0</v>
      </c>
      <c r="CV311" s="561">
        <f t="shared" si="274"/>
        <v>0</v>
      </c>
      <c r="CW311" s="561">
        <f t="shared" si="274"/>
        <v>0</v>
      </c>
      <c r="CX311" s="561">
        <f t="shared" si="274"/>
        <v>0</v>
      </c>
      <c r="CY311" s="561">
        <f t="shared" si="274"/>
        <v>0</v>
      </c>
      <c r="CZ311" s="561">
        <f t="shared" si="274"/>
        <v>0</v>
      </c>
      <c r="DA311" s="561">
        <f t="shared" si="274"/>
        <v>0</v>
      </c>
      <c r="DC311" s="562">
        <f t="shared" si="233"/>
        <v>0</v>
      </c>
      <c r="DD311" s="562">
        <f t="shared" si="260"/>
        <v>0</v>
      </c>
      <c r="DE311" s="562">
        <f t="shared" si="261"/>
        <v>0</v>
      </c>
      <c r="DF311" s="562">
        <f t="shared" si="262"/>
        <v>0</v>
      </c>
      <c r="DG311" s="562">
        <f t="shared" si="263"/>
        <v>0</v>
      </c>
      <c r="DH311" s="562">
        <f t="shared" si="264"/>
        <v>0</v>
      </c>
      <c r="DI311" s="562">
        <f t="shared" si="265"/>
        <v>0</v>
      </c>
      <c r="DJ311" s="562">
        <f t="shared" si="266"/>
        <v>0</v>
      </c>
      <c r="DK311" s="562">
        <f t="shared" si="267"/>
        <v>0</v>
      </c>
      <c r="DL311" s="562">
        <f t="shared" si="268"/>
        <v>0</v>
      </c>
      <c r="DM311" s="562">
        <f t="shared" si="269"/>
        <v>0</v>
      </c>
      <c r="DN311" s="562">
        <f t="shared" si="235"/>
        <v>0</v>
      </c>
      <c r="DO311" s="562">
        <f t="shared" si="236"/>
        <v>0</v>
      </c>
      <c r="DP311" s="562">
        <f t="shared" si="237"/>
        <v>0</v>
      </c>
      <c r="DQ311" s="562">
        <f t="shared" si="238"/>
        <v>0</v>
      </c>
      <c r="DR311" s="562">
        <f t="shared" si="239"/>
        <v>0</v>
      </c>
      <c r="DS311" s="562">
        <f t="shared" si="240"/>
        <v>0</v>
      </c>
      <c r="DT311" s="562">
        <f t="shared" si="241"/>
        <v>0</v>
      </c>
      <c r="DU311" s="562">
        <f t="shared" si="242"/>
        <v>0</v>
      </c>
      <c r="DV311" s="562">
        <f t="shared" si="243"/>
        <v>0</v>
      </c>
      <c r="DW311" s="562">
        <f t="shared" si="244"/>
        <v>0</v>
      </c>
      <c r="DX311" s="562">
        <f t="shared" si="245"/>
        <v>0</v>
      </c>
      <c r="DY311" s="562">
        <f t="shared" si="246"/>
        <v>0</v>
      </c>
      <c r="DZ311" s="562">
        <f t="shared" si="247"/>
        <v>0</v>
      </c>
      <c r="EA311" s="562">
        <f t="shared" si="248"/>
        <v>0</v>
      </c>
      <c r="EB311" s="562">
        <f t="shared" si="249"/>
        <v>0</v>
      </c>
      <c r="EC311" s="562">
        <f t="shared" si="250"/>
        <v>0</v>
      </c>
      <c r="ED311" s="562">
        <f t="shared" si="251"/>
        <v>0</v>
      </c>
      <c r="EE311" s="562">
        <f t="shared" si="252"/>
        <v>0</v>
      </c>
      <c r="EF311" s="562">
        <f t="shared" si="253"/>
        <v>0</v>
      </c>
      <c r="EG311" s="562">
        <f t="shared" si="254"/>
        <v>0</v>
      </c>
      <c r="EH311" s="562">
        <f t="shared" si="255"/>
        <v>0</v>
      </c>
      <c r="EI311" s="562">
        <f t="shared" si="256"/>
        <v>0</v>
      </c>
      <c r="EJ311" s="562">
        <f t="shared" si="257"/>
        <v>0</v>
      </c>
      <c r="EK311" s="562">
        <f t="shared" si="258"/>
        <v>0</v>
      </c>
      <c r="EL311" s="562">
        <f t="shared" si="259"/>
        <v>0</v>
      </c>
    </row>
    <row r="312" spans="1:142" ht="9.9499999999999993" customHeight="1">
      <c r="B312" s="750">
        <f>'O3'!B312</f>
        <v>0</v>
      </c>
      <c r="C312" s="751"/>
      <c r="D312" s="751"/>
      <c r="E312" s="751"/>
      <c r="F312" s="751"/>
      <c r="G312" s="872">
        <f>'O3'!G312</f>
        <v>0</v>
      </c>
      <c r="H312" s="872"/>
      <c r="I312" s="872"/>
      <c r="J312" s="872"/>
      <c r="K312" s="872"/>
      <c r="L312" s="872"/>
      <c r="M312" s="872"/>
      <c r="N312" s="872"/>
      <c r="O312" s="872"/>
      <c r="P312" s="872"/>
      <c r="Q312" s="872"/>
      <c r="R312" s="872"/>
      <c r="S312" s="872"/>
      <c r="T312" s="872"/>
      <c r="U312" s="872"/>
      <c r="V312" s="872"/>
      <c r="W312" s="872"/>
      <c r="X312" s="872"/>
      <c r="Y312" s="872"/>
      <c r="Z312" s="872"/>
      <c r="AA312" s="872"/>
      <c r="AB312" s="872"/>
      <c r="AC312" s="755">
        <f>'O3'!AC312</f>
        <v>0</v>
      </c>
      <c r="AD312" s="755"/>
      <c r="AE312" s="755"/>
      <c r="AF312" s="755"/>
      <c r="AG312" s="755"/>
      <c r="AH312" s="895">
        <f>'O3'!AZ312</f>
        <v>0</v>
      </c>
      <c r="AI312" s="895"/>
      <c r="AJ312" s="895"/>
      <c r="AK312" s="895"/>
      <c r="AL312" s="895"/>
      <c r="AM312" s="895"/>
      <c r="AN312" s="782">
        <f t="shared" si="223"/>
        <v>0</v>
      </c>
      <c r="AO312" s="782"/>
      <c r="AP312" s="782"/>
      <c r="AQ312" s="782"/>
      <c r="AR312" s="782"/>
      <c r="AS312" s="782"/>
      <c r="AT312" s="782">
        <f t="shared" si="224"/>
        <v>0</v>
      </c>
      <c r="AU312" s="782"/>
      <c r="AV312" s="782"/>
      <c r="AW312" s="782"/>
      <c r="AX312" s="782"/>
      <c r="AY312" s="881"/>
      <c r="AZ312" s="13"/>
      <c r="BA312" s="492">
        <f t="shared" si="229"/>
        <v>0</v>
      </c>
      <c r="BB312" s="492">
        <f t="shared" si="230"/>
        <v>2</v>
      </c>
      <c r="BC312" s="492" t="str">
        <f t="shared" si="225"/>
        <v/>
      </c>
      <c r="BD312" s="492" t="str">
        <f t="shared" si="226"/>
        <v xml:space="preserve"> </v>
      </c>
      <c r="BE312" s="484"/>
      <c r="BF312" s="492">
        <f>ROUND(AN312*'O3'!BE312,2)</f>
        <v>0</v>
      </c>
      <c r="BG312" s="492">
        <f>ROUND(AT312*'O3'!BE312,2)</f>
        <v>0</v>
      </c>
      <c r="BH312" s="484">
        <f t="shared" si="227"/>
        <v>0</v>
      </c>
      <c r="BI312" s="484">
        <f>BM312-IF('O3'!BS312&lt;&gt;0,IF('O3'!BS312="C",BA312,0),ROUND(BA312*$BM$11,2))</f>
        <v>0</v>
      </c>
      <c r="BJ312" s="484">
        <f>BN312-IF('O3'!BS312="CF",BA312,0)</f>
        <v>0</v>
      </c>
      <c r="BK312" s="484">
        <f>BO312-IF('O3'!BS312="F",BA312,0)</f>
        <v>0</v>
      </c>
      <c r="BL312" s="484">
        <f t="shared" si="231"/>
        <v>0</v>
      </c>
      <c r="BM312" s="484">
        <f>IF('O3'!BS312&lt;&gt;0,IF('O3'!BS312="C",BG312,0),ROUND(BG312*$BM$11,2))</f>
        <v>0</v>
      </c>
      <c r="BN312" s="484">
        <f>IF('O3'!BS312="CF",BG312,0)</f>
        <v>0</v>
      </c>
      <c r="BO312" s="484">
        <f>IF('O3'!BS312="F",BG312,0)</f>
        <v>0</v>
      </c>
      <c r="BP312" s="572">
        <v>301</v>
      </c>
      <c r="BQ312" s="573"/>
      <c r="BR312" s="560">
        <v>0</v>
      </c>
      <c r="BS312" s="561">
        <f t="shared" si="228"/>
        <v>0</v>
      </c>
      <c r="BT312" s="561">
        <f t="shared" si="274"/>
        <v>0</v>
      </c>
      <c r="BU312" s="561">
        <f t="shared" si="274"/>
        <v>0</v>
      </c>
      <c r="BV312" s="561">
        <f t="shared" si="274"/>
        <v>0</v>
      </c>
      <c r="BW312" s="561">
        <f t="shared" si="274"/>
        <v>0</v>
      </c>
      <c r="BX312" s="561">
        <f t="shared" si="274"/>
        <v>0</v>
      </c>
      <c r="BY312" s="561">
        <f t="shared" si="274"/>
        <v>0</v>
      </c>
      <c r="BZ312" s="561">
        <f t="shared" si="274"/>
        <v>0</v>
      </c>
      <c r="CA312" s="561">
        <f t="shared" si="274"/>
        <v>0</v>
      </c>
      <c r="CB312" s="561">
        <f t="shared" si="274"/>
        <v>0</v>
      </c>
      <c r="CC312" s="561">
        <f t="shared" si="274"/>
        <v>0</v>
      </c>
      <c r="CD312" s="561">
        <f t="shared" si="274"/>
        <v>0</v>
      </c>
      <c r="CE312" s="561">
        <f t="shared" si="274"/>
        <v>0</v>
      </c>
      <c r="CF312" s="561">
        <f t="shared" si="274"/>
        <v>0</v>
      </c>
      <c r="CG312" s="561">
        <f t="shared" si="274"/>
        <v>0</v>
      </c>
      <c r="CH312" s="561">
        <f t="shared" si="274"/>
        <v>0</v>
      </c>
      <c r="CI312" s="561">
        <f t="shared" si="274"/>
        <v>0</v>
      </c>
      <c r="CJ312" s="561">
        <f t="shared" si="274"/>
        <v>0</v>
      </c>
      <c r="CK312" s="561">
        <f t="shared" si="274"/>
        <v>0</v>
      </c>
      <c r="CL312" s="561">
        <f t="shared" si="274"/>
        <v>0</v>
      </c>
      <c r="CM312" s="561">
        <f t="shared" si="274"/>
        <v>0</v>
      </c>
      <c r="CN312" s="561">
        <f t="shared" si="274"/>
        <v>0</v>
      </c>
      <c r="CO312" s="561">
        <f t="shared" si="274"/>
        <v>0</v>
      </c>
      <c r="CP312" s="561">
        <f t="shared" si="274"/>
        <v>0</v>
      </c>
      <c r="CQ312" s="561">
        <f t="shared" si="274"/>
        <v>0</v>
      </c>
      <c r="CR312" s="561">
        <f t="shared" si="274"/>
        <v>0</v>
      </c>
      <c r="CS312" s="561">
        <f t="shared" si="274"/>
        <v>0</v>
      </c>
      <c r="CT312" s="561">
        <f t="shared" si="274"/>
        <v>0</v>
      </c>
      <c r="CU312" s="561">
        <f t="shared" si="274"/>
        <v>0</v>
      </c>
      <c r="CV312" s="561">
        <f t="shared" si="274"/>
        <v>0</v>
      </c>
      <c r="CW312" s="561">
        <f t="shared" si="274"/>
        <v>0</v>
      </c>
      <c r="CX312" s="561">
        <f t="shared" si="274"/>
        <v>0</v>
      </c>
      <c r="CY312" s="561">
        <f t="shared" si="274"/>
        <v>0</v>
      </c>
      <c r="CZ312" s="561">
        <f t="shared" si="274"/>
        <v>0</v>
      </c>
      <c r="DA312" s="561">
        <f t="shared" si="274"/>
        <v>0</v>
      </c>
      <c r="DC312" s="562">
        <f t="shared" si="233"/>
        <v>0</v>
      </c>
      <c r="DD312" s="562">
        <f t="shared" si="260"/>
        <v>0</v>
      </c>
      <c r="DE312" s="562">
        <f t="shared" si="261"/>
        <v>0</v>
      </c>
      <c r="DF312" s="562">
        <f t="shared" si="262"/>
        <v>0</v>
      </c>
      <c r="DG312" s="562">
        <f t="shared" si="263"/>
        <v>0</v>
      </c>
      <c r="DH312" s="562">
        <f t="shared" si="264"/>
        <v>0</v>
      </c>
      <c r="DI312" s="562">
        <f t="shared" si="265"/>
        <v>0</v>
      </c>
      <c r="DJ312" s="562">
        <f t="shared" si="266"/>
        <v>0</v>
      </c>
      <c r="DK312" s="562">
        <f t="shared" si="267"/>
        <v>0</v>
      </c>
      <c r="DL312" s="562">
        <f t="shared" si="268"/>
        <v>0</v>
      </c>
      <c r="DM312" s="562">
        <f t="shared" si="269"/>
        <v>0</v>
      </c>
      <c r="DN312" s="562">
        <f t="shared" si="235"/>
        <v>0</v>
      </c>
      <c r="DO312" s="562">
        <f t="shared" si="236"/>
        <v>0</v>
      </c>
      <c r="DP312" s="562">
        <f t="shared" si="237"/>
        <v>0</v>
      </c>
      <c r="DQ312" s="562">
        <f t="shared" si="238"/>
        <v>0</v>
      </c>
      <c r="DR312" s="562">
        <f t="shared" si="239"/>
        <v>0</v>
      </c>
      <c r="DS312" s="562">
        <f t="shared" si="240"/>
        <v>0</v>
      </c>
      <c r="DT312" s="562">
        <f t="shared" si="241"/>
        <v>0</v>
      </c>
      <c r="DU312" s="562">
        <f t="shared" si="242"/>
        <v>0</v>
      </c>
      <c r="DV312" s="562">
        <f t="shared" si="243"/>
        <v>0</v>
      </c>
      <c r="DW312" s="562">
        <f t="shared" si="244"/>
        <v>0</v>
      </c>
      <c r="DX312" s="562">
        <f t="shared" si="245"/>
        <v>0</v>
      </c>
      <c r="DY312" s="562">
        <f t="shared" si="246"/>
        <v>0</v>
      </c>
      <c r="DZ312" s="562">
        <f t="shared" si="247"/>
        <v>0</v>
      </c>
      <c r="EA312" s="562">
        <f t="shared" si="248"/>
        <v>0</v>
      </c>
      <c r="EB312" s="562">
        <f t="shared" si="249"/>
        <v>0</v>
      </c>
      <c r="EC312" s="562">
        <f t="shared" si="250"/>
        <v>0</v>
      </c>
      <c r="ED312" s="562">
        <f t="shared" si="251"/>
        <v>0</v>
      </c>
      <c r="EE312" s="562">
        <f t="shared" si="252"/>
        <v>0</v>
      </c>
      <c r="EF312" s="562">
        <f t="shared" si="253"/>
        <v>0</v>
      </c>
      <c r="EG312" s="562">
        <f t="shared" si="254"/>
        <v>0</v>
      </c>
      <c r="EH312" s="562">
        <f t="shared" si="255"/>
        <v>0</v>
      </c>
      <c r="EI312" s="562">
        <f t="shared" si="256"/>
        <v>0</v>
      </c>
      <c r="EJ312" s="562">
        <f t="shared" si="257"/>
        <v>0</v>
      </c>
      <c r="EK312" s="562">
        <f t="shared" si="258"/>
        <v>0</v>
      </c>
      <c r="EL312" s="562">
        <f t="shared" si="259"/>
        <v>0</v>
      </c>
    </row>
    <row r="313" spans="1:142" ht="9.9499999999999993" customHeight="1">
      <c r="B313" s="750">
        <f>'O3'!B313</f>
        <v>0</v>
      </c>
      <c r="C313" s="751"/>
      <c r="D313" s="751"/>
      <c r="E313" s="751"/>
      <c r="F313" s="751"/>
      <c r="G313" s="872">
        <f>'O3'!G313</f>
        <v>0</v>
      </c>
      <c r="H313" s="872"/>
      <c r="I313" s="872"/>
      <c r="J313" s="872"/>
      <c r="K313" s="872"/>
      <c r="L313" s="872"/>
      <c r="M313" s="872"/>
      <c r="N313" s="872"/>
      <c r="O313" s="872"/>
      <c r="P313" s="872"/>
      <c r="Q313" s="872"/>
      <c r="R313" s="872"/>
      <c r="S313" s="872"/>
      <c r="T313" s="872"/>
      <c r="U313" s="872"/>
      <c r="V313" s="872"/>
      <c r="W313" s="872"/>
      <c r="X313" s="872"/>
      <c r="Y313" s="872"/>
      <c r="Z313" s="872"/>
      <c r="AA313" s="872"/>
      <c r="AB313" s="872"/>
      <c r="AC313" s="755">
        <f>'O3'!AC313</f>
        <v>0</v>
      </c>
      <c r="AD313" s="755"/>
      <c r="AE313" s="755"/>
      <c r="AF313" s="755"/>
      <c r="AG313" s="755"/>
      <c r="AH313" s="895">
        <f>'O3'!AZ313</f>
        <v>0</v>
      </c>
      <c r="AI313" s="895"/>
      <c r="AJ313" s="895"/>
      <c r="AK313" s="895"/>
      <c r="AL313" s="895"/>
      <c r="AM313" s="895"/>
      <c r="AN313" s="782">
        <f t="shared" si="223"/>
        <v>0</v>
      </c>
      <c r="AO313" s="782"/>
      <c r="AP313" s="782"/>
      <c r="AQ313" s="782"/>
      <c r="AR313" s="782"/>
      <c r="AS313" s="782"/>
      <c r="AT313" s="782">
        <f t="shared" si="224"/>
        <v>0</v>
      </c>
      <c r="AU313" s="782"/>
      <c r="AV313" s="782"/>
      <c r="AW313" s="782"/>
      <c r="AX313" s="782"/>
      <c r="AY313" s="881"/>
      <c r="AZ313" s="13"/>
      <c r="BA313" s="492">
        <f t="shared" si="229"/>
        <v>0</v>
      </c>
      <c r="BB313" s="492">
        <f t="shared" si="230"/>
        <v>2</v>
      </c>
      <c r="BC313" s="492" t="str">
        <f t="shared" si="225"/>
        <v/>
      </c>
      <c r="BD313" s="492" t="str">
        <f t="shared" si="226"/>
        <v xml:space="preserve"> </v>
      </c>
      <c r="BE313" s="484"/>
      <c r="BF313" s="492">
        <f>ROUND(AN313*'O3'!BE313,2)</f>
        <v>0</v>
      </c>
      <c r="BG313" s="492">
        <f>ROUND(AT313*'O3'!BE313,2)</f>
        <v>0</v>
      </c>
      <c r="BH313" s="484">
        <f t="shared" si="227"/>
        <v>0</v>
      </c>
      <c r="BI313" s="484">
        <f>BM313-IF('O3'!BS313&lt;&gt;0,IF('O3'!BS313="C",BA313,0),ROUND(BA313*$BM$11,2))</f>
        <v>0</v>
      </c>
      <c r="BJ313" s="484">
        <f>BN313-IF('O3'!BS313="CF",BA313,0)</f>
        <v>0</v>
      </c>
      <c r="BK313" s="484">
        <f>BO313-IF('O3'!BS313="F",BA313,0)</f>
        <v>0</v>
      </c>
      <c r="BL313" s="484">
        <f t="shared" si="231"/>
        <v>0</v>
      </c>
      <c r="BM313" s="484">
        <f>IF('O3'!BS313&lt;&gt;0,IF('O3'!BS313="C",BG313,0),ROUND(BG313*$BM$11,2))</f>
        <v>0</v>
      </c>
      <c r="BN313" s="484">
        <f>IF('O3'!BS313="CF",BG313,0)</f>
        <v>0</v>
      </c>
      <c r="BO313" s="484">
        <f>IF('O3'!BS313="F",BG313,0)</f>
        <v>0</v>
      </c>
      <c r="BP313" s="571">
        <v>302</v>
      </c>
      <c r="BQ313" s="573"/>
      <c r="BR313" s="560">
        <v>0</v>
      </c>
      <c r="BS313" s="561">
        <f t="shared" si="228"/>
        <v>0</v>
      </c>
      <c r="BT313" s="561">
        <f t="shared" si="274"/>
        <v>0</v>
      </c>
      <c r="BU313" s="561">
        <f t="shared" si="274"/>
        <v>0</v>
      </c>
      <c r="BV313" s="561">
        <f t="shared" si="274"/>
        <v>0</v>
      </c>
      <c r="BW313" s="561">
        <f t="shared" si="274"/>
        <v>0</v>
      </c>
      <c r="BX313" s="561">
        <f t="shared" si="274"/>
        <v>0</v>
      </c>
      <c r="BY313" s="561">
        <f t="shared" si="274"/>
        <v>0</v>
      </c>
      <c r="BZ313" s="561">
        <f t="shared" si="274"/>
        <v>0</v>
      </c>
      <c r="CA313" s="561">
        <f t="shared" si="274"/>
        <v>0</v>
      </c>
      <c r="CB313" s="561">
        <f t="shared" si="274"/>
        <v>0</v>
      </c>
      <c r="CC313" s="561">
        <f t="shared" si="274"/>
        <v>0</v>
      </c>
      <c r="CD313" s="561">
        <f t="shared" si="274"/>
        <v>0</v>
      </c>
      <c r="CE313" s="561">
        <f t="shared" si="274"/>
        <v>0</v>
      </c>
      <c r="CF313" s="561">
        <f t="shared" si="274"/>
        <v>0</v>
      </c>
      <c r="CG313" s="561">
        <f t="shared" si="274"/>
        <v>0</v>
      </c>
      <c r="CH313" s="561">
        <f t="shared" si="274"/>
        <v>0</v>
      </c>
      <c r="CI313" s="561">
        <f t="shared" si="274"/>
        <v>0</v>
      </c>
      <c r="CJ313" s="561">
        <f t="shared" si="274"/>
        <v>0</v>
      </c>
      <c r="CK313" s="561">
        <f t="shared" si="274"/>
        <v>0</v>
      </c>
      <c r="CL313" s="561">
        <f t="shared" si="274"/>
        <v>0</v>
      </c>
      <c r="CM313" s="561">
        <f t="shared" si="274"/>
        <v>0</v>
      </c>
      <c r="CN313" s="561">
        <f t="shared" si="274"/>
        <v>0</v>
      </c>
      <c r="CO313" s="561">
        <f t="shared" si="274"/>
        <v>0</v>
      </c>
      <c r="CP313" s="561">
        <f t="shared" si="274"/>
        <v>0</v>
      </c>
      <c r="CQ313" s="561">
        <f t="shared" si="274"/>
        <v>0</v>
      </c>
      <c r="CR313" s="561">
        <f t="shared" si="274"/>
        <v>0</v>
      </c>
      <c r="CS313" s="561">
        <f t="shared" si="274"/>
        <v>0</v>
      </c>
      <c r="CT313" s="561">
        <f t="shared" si="274"/>
        <v>0</v>
      </c>
      <c r="CU313" s="561">
        <f t="shared" si="274"/>
        <v>0</v>
      </c>
      <c r="CV313" s="561">
        <f t="shared" si="274"/>
        <v>0</v>
      </c>
      <c r="CW313" s="561">
        <f t="shared" si="274"/>
        <v>0</v>
      </c>
      <c r="CX313" s="561">
        <f t="shared" si="274"/>
        <v>0</v>
      </c>
      <c r="CY313" s="561">
        <f t="shared" si="274"/>
        <v>0</v>
      </c>
      <c r="CZ313" s="561">
        <f t="shared" si="274"/>
        <v>0</v>
      </c>
      <c r="DA313" s="561">
        <f t="shared" si="274"/>
        <v>0</v>
      </c>
      <c r="DC313" s="562">
        <f t="shared" si="233"/>
        <v>0</v>
      </c>
      <c r="DD313" s="562">
        <f t="shared" si="260"/>
        <v>0</v>
      </c>
      <c r="DE313" s="562">
        <f t="shared" si="261"/>
        <v>0</v>
      </c>
      <c r="DF313" s="562">
        <f t="shared" si="262"/>
        <v>0</v>
      </c>
      <c r="DG313" s="562">
        <f t="shared" si="263"/>
        <v>0</v>
      </c>
      <c r="DH313" s="562">
        <f t="shared" si="264"/>
        <v>0</v>
      </c>
      <c r="DI313" s="562">
        <f t="shared" si="265"/>
        <v>0</v>
      </c>
      <c r="DJ313" s="562">
        <f t="shared" si="266"/>
        <v>0</v>
      </c>
      <c r="DK313" s="562">
        <f t="shared" si="267"/>
        <v>0</v>
      </c>
      <c r="DL313" s="562">
        <f t="shared" si="268"/>
        <v>0</v>
      </c>
      <c r="DM313" s="562">
        <f t="shared" si="269"/>
        <v>0</v>
      </c>
      <c r="DN313" s="562">
        <f t="shared" si="235"/>
        <v>0</v>
      </c>
      <c r="DO313" s="562">
        <f t="shared" si="236"/>
        <v>0</v>
      </c>
      <c r="DP313" s="562">
        <f t="shared" si="237"/>
        <v>0</v>
      </c>
      <c r="DQ313" s="562">
        <f t="shared" si="238"/>
        <v>0</v>
      </c>
      <c r="DR313" s="562">
        <f t="shared" si="239"/>
        <v>0</v>
      </c>
      <c r="DS313" s="562">
        <f t="shared" si="240"/>
        <v>0</v>
      </c>
      <c r="DT313" s="562">
        <f t="shared" si="241"/>
        <v>0</v>
      </c>
      <c r="DU313" s="562">
        <f t="shared" si="242"/>
        <v>0</v>
      </c>
      <c r="DV313" s="562">
        <f t="shared" si="243"/>
        <v>0</v>
      </c>
      <c r="DW313" s="562">
        <f t="shared" si="244"/>
        <v>0</v>
      </c>
      <c r="DX313" s="562">
        <f t="shared" si="245"/>
        <v>0</v>
      </c>
      <c r="DY313" s="562">
        <f t="shared" si="246"/>
        <v>0</v>
      </c>
      <c r="DZ313" s="562">
        <f t="shared" si="247"/>
        <v>0</v>
      </c>
      <c r="EA313" s="562">
        <f t="shared" si="248"/>
        <v>0</v>
      </c>
      <c r="EB313" s="562">
        <f t="shared" si="249"/>
        <v>0</v>
      </c>
      <c r="EC313" s="562">
        <f t="shared" si="250"/>
        <v>0</v>
      </c>
      <c r="ED313" s="562">
        <f t="shared" si="251"/>
        <v>0</v>
      </c>
      <c r="EE313" s="562">
        <f t="shared" si="252"/>
        <v>0</v>
      </c>
      <c r="EF313" s="562">
        <f t="shared" si="253"/>
        <v>0</v>
      </c>
      <c r="EG313" s="562">
        <f t="shared" si="254"/>
        <v>0</v>
      </c>
      <c r="EH313" s="562">
        <f t="shared" si="255"/>
        <v>0</v>
      </c>
      <c r="EI313" s="562">
        <f t="shared" si="256"/>
        <v>0</v>
      </c>
      <c r="EJ313" s="562">
        <f t="shared" si="257"/>
        <v>0</v>
      </c>
      <c r="EK313" s="562">
        <f t="shared" si="258"/>
        <v>0</v>
      </c>
      <c r="EL313" s="562">
        <f t="shared" si="259"/>
        <v>0</v>
      </c>
    </row>
    <row r="314" spans="1:142" ht="9.9499999999999993" customHeight="1">
      <c r="B314" s="750">
        <f>'O3'!B314</f>
        <v>0</v>
      </c>
      <c r="C314" s="751"/>
      <c r="D314" s="751"/>
      <c r="E314" s="751"/>
      <c r="F314" s="751"/>
      <c r="G314" s="872">
        <f>'O3'!G314</f>
        <v>0</v>
      </c>
      <c r="H314" s="872"/>
      <c r="I314" s="872"/>
      <c r="J314" s="872"/>
      <c r="K314" s="872"/>
      <c r="L314" s="872"/>
      <c r="M314" s="872"/>
      <c r="N314" s="872"/>
      <c r="O314" s="872"/>
      <c r="P314" s="872"/>
      <c r="Q314" s="872"/>
      <c r="R314" s="872"/>
      <c r="S314" s="872"/>
      <c r="T314" s="872"/>
      <c r="U314" s="872"/>
      <c r="V314" s="872"/>
      <c r="W314" s="872"/>
      <c r="X314" s="872"/>
      <c r="Y314" s="872"/>
      <c r="Z314" s="872"/>
      <c r="AA314" s="872"/>
      <c r="AB314" s="872"/>
      <c r="AC314" s="755">
        <f>'O3'!AC314</f>
        <v>0</v>
      </c>
      <c r="AD314" s="755"/>
      <c r="AE314" s="755"/>
      <c r="AF314" s="755"/>
      <c r="AG314" s="755"/>
      <c r="AH314" s="895">
        <f>'O3'!AZ314</f>
        <v>0</v>
      </c>
      <c r="AI314" s="895"/>
      <c r="AJ314" s="895"/>
      <c r="AK314" s="895"/>
      <c r="AL314" s="895"/>
      <c r="AM314" s="895"/>
      <c r="AN314" s="782">
        <f t="shared" si="223"/>
        <v>0</v>
      </c>
      <c r="AO314" s="782"/>
      <c r="AP314" s="782"/>
      <c r="AQ314" s="782"/>
      <c r="AR314" s="782"/>
      <c r="AS314" s="782"/>
      <c r="AT314" s="782">
        <f t="shared" si="224"/>
        <v>0</v>
      </c>
      <c r="AU314" s="782"/>
      <c r="AV314" s="782"/>
      <c r="AW314" s="782"/>
      <c r="AX314" s="782"/>
      <c r="AY314" s="881"/>
      <c r="AZ314" s="13"/>
      <c r="BA314" s="492">
        <f t="shared" si="229"/>
        <v>0</v>
      </c>
      <c r="BB314" s="492">
        <f t="shared" si="230"/>
        <v>2</v>
      </c>
      <c r="BC314" s="492" t="str">
        <f t="shared" si="225"/>
        <v/>
      </c>
      <c r="BD314" s="492" t="str">
        <f t="shared" si="226"/>
        <v xml:space="preserve"> </v>
      </c>
      <c r="BE314" s="484"/>
      <c r="BF314" s="492">
        <f>ROUND(AN314*'O3'!BE314,2)</f>
        <v>0</v>
      </c>
      <c r="BG314" s="492">
        <f>ROUND(AT314*'O3'!BE314,2)</f>
        <v>0</v>
      </c>
      <c r="BH314" s="484">
        <f t="shared" si="227"/>
        <v>0</v>
      </c>
      <c r="BI314" s="484">
        <f>BM314-IF('O3'!BS314&lt;&gt;0,IF('O3'!BS314="C",BA314,0),ROUND(BA314*$BM$11,2))</f>
        <v>0</v>
      </c>
      <c r="BJ314" s="484">
        <f>BN314-IF('O3'!BS314="CF",BA314,0)</f>
        <v>0</v>
      </c>
      <c r="BK314" s="484">
        <f>BO314-IF('O3'!BS314="F",BA314,0)</f>
        <v>0</v>
      </c>
      <c r="BL314" s="484">
        <f t="shared" si="231"/>
        <v>0</v>
      </c>
      <c r="BM314" s="484">
        <f>IF('O3'!BS314&lt;&gt;0,IF('O3'!BS314="C",BG314,0),ROUND(BG314*$BM$11,2))</f>
        <v>0</v>
      </c>
      <c r="BN314" s="484">
        <f>IF('O3'!BS314="CF",BG314,0)</f>
        <v>0</v>
      </c>
      <c r="BO314" s="484">
        <f>IF('O3'!BS314="F",BG314,0)</f>
        <v>0</v>
      </c>
      <c r="BP314" s="572">
        <v>303</v>
      </c>
      <c r="BQ314" s="573"/>
      <c r="BR314" s="560"/>
      <c r="BS314" s="561">
        <f t="shared" si="228"/>
        <v>0</v>
      </c>
      <c r="BT314" s="561">
        <f t="shared" ref="BT314:DA314" si="275">BS314</f>
        <v>0</v>
      </c>
      <c r="BU314" s="561">
        <f t="shared" si="275"/>
        <v>0</v>
      </c>
      <c r="BV314" s="561">
        <f t="shared" si="275"/>
        <v>0</v>
      </c>
      <c r="BW314" s="561">
        <f t="shared" si="275"/>
        <v>0</v>
      </c>
      <c r="BX314" s="561">
        <f t="shared" si="275"/>
        <v>0</v>
      </c>
      <c r="BY314" s="561">
        <f t="shared" si="275"/>
        <v>0</v>
      </c>
      <c r="BZ314" s="561">
        <f t="shared" si="275"/>
        <v>0</v>
      </c>
      <c r="CA314" s="561">
        <f t="shared" si="275"/>
        <v>0</v>
      </c>
      <c r="CB314" s="561">
        <f t="shared" si="275"/>
        <v>0</v>
      </c>
      <c r="CC314" s="561">
        <f t="shared" si="275"/>
        <v>0</v>
      </c>
      <c r="CD314" s="561">
        <f t="shared" si="275"/>
        <v>0</v>
      </c>
      <c r="CE314" s="561">
        <f t="shared" si="275"/>
        <v>0</v>
      </c>
      <c r="CF314" s="561">
        <f t="shared" si="275"/>
        <v>0</v>
      </c>
      <c r="CG314" s="561">
        <f t="shared" si="275"/>
        <v>0</v>
      </c>
      <c r="CH314" s="561">
        <f t="shared" si="275"/>
        <v>0</v>
      </c>
      <c r="CI314" s="561">
        <f t="shared" si="275"/>
        <v>0</v>
      </c>
      <c r="CJ314" s="561">
        <f t="shared" si="275"/>
        <v>0</v>
      </c>
      <c r="CK314" s="561">
        <f t="shared" si="275"/>
        <v>0</v>
      </c>
      <c r="CL314" s="561">
        <f t="shared" si="275"/>
        <v>0</v>
      </c>
      <c r="CM314" s="561">
        <f t="shared" si="275"/>
        <v>0</v>
      </c>
      <c r="CN314" s="561">
        <f t="shared" si="275"/>
        <v>0</v>
      </c>
      <c r="CO314" s="561">
        <f t="shared" si="275"/>
        <v>0</v>
      </c>
      <c r="CP314" s="561">
        <f t="shared" si="275"/>
        <v>0</v>
      </c>
      <c r="CQ314" s="561">
        <f t="shared" si="275"/>
        <v>0</v>
      </c>
      <c r="CR314" s="561">
        <f t="shared" si="275"/>
        <v>0</v>
      </c>
      <c r="CS314" s="561">
        <f t="shared" si="275"/>
        <v>0</v>
      </c>
      <c r="CT314" s="561">
        <f t="shared" si="275"/>
        <v>0</v>
      </c>
      <c r="CU314" s="561">
        <f t="shared" si="275"/>
        <v>0</v>
      </c>
      <c r="CV314" s="561">
        <f t="shared" si="275"/>
        <v>0</v>
      </c>
      <c r="CW314" s="561">
        <f t="shared" si="275"/>
        <v>0</v>
      </c>
      <c r="CX314" s="561">
        <f t="shared" si="275"/>
        <v>0</v>
      </c>
      <c r="CY314" s="561">
        <f t="shared" si="275"/>
        <v>0</v>
      </c>
      <c r="CZ314" s="561">
        <f t="shared" si="275"/>
        <v>0</v>
      </c>
      <c r="DA314" s="561">
        <f t="shared" si="275"/>
        <v>0</v>
      </c>
      <c r="DC314" s="562">
        <f t="shared" si="233"/>
        <v>0</v>
      </c>
      <c r="DD314" s="562">
        <f t="shared" si="260"/>
        <v>0</v>
      </c>
      <c r="DE314" s="562">
        <f t="shared" si="261"/>
        <v>0</v>
      </c>
      <c r="DF314" s="562">
        <f t="shared" si="262"/>
        <v>0</v>
      </c>
      <c r="DG314" s="562">
        <f t="shared" si="263"/>
        <v>0</v>
      </c>
      <c r="DH314" s="562">
        <f t="shared" si="264"/>
        <v>0</v>
      </c>
      <c r="DI314" s="562">
        <f t="shared" si="265"/>
        <v>0</v>
      </c>
      <c r="DJ314" s="562">
        <f t="shared" si="266"/>
        <v>0</v>
      </c>
      <c r="DK314" s="562">
        <f t="shared" si="267"/>
        <v>0</v>
      </c>
      <c r="DL314" s="562">
        <f t="shared" si="268"/>
        <v>0</v>
      </c>
      <c r="DM314" s="562">
        <f t="shared" si="269"/>
        <v>0</v>
      </c>
      <c r="DN314" s="562">
        <f t="shared" si="235"/>
        <v>0</v>
      </c>
      <c r="DO314" s="562">
        <f t="shared" si="236"/>
        <v>0</v>
      </c>
      <c r="DP314" s="562">
        <f t="shared" si="237"/>
        <v>0</v>
      </c>
      <c r="DQ314" s="562">
        <f t="shared" si="238"/>
        <v>0</v>
      </c>
      <c r="DR314" s="562">
        <f t="shared" si="239"/>
        <v>0</v>
      </c>
      <c r="DS314" s="562">
        <f t="shared" si="240"/>
        <v>0</v>
      </c>
      <c r="DT314" s="562">
        <f t="shared" si="241"/>
        <v>0</v>
      </c>
      <c r="DU314" s="562">
        <f t="shared" si="242"/>
        <v>0</v>
      </c>
      <c r="DV314" s="562">
        <f t="shared" si="243"/>
        <v>0</v>
      </c>
      <c r="DW314" s="562">
        <f t="shared" si="244"/>
        <v>0</v>
      </c>
      <c r="DX314" s="562">
        <f t="shared" si="245"/>
        <v>0</v>
      </c>
      <c r="DY314" s="562">
        <f t="shared" si="246"/>
        <v>0</v>
      </c>
      <c r="DZ314" s="562">
        <f t="shared" si="247"/>
        <v>0</v>
      </c>
      <c r="EA314" s="562">
        <f t="shared" si="248"/>
        <v>0</v>
      </c>
      <c r="EB314" s="562">
        <f t="shared" si="249"/>
        <v>0</v>
      </c>
      <c r="EC314" s="562">
        <f t="shared" si="250"/>
        <v>0</v>
      </c>
      <c r="ED314" s="562">
        <f t="shared" si="251"/>
        <v>0</v>
      </c>
      <c r="EE314" s="562">
        <f t="shared" si="252"/>
        <v>0</v>
      </c>
      <c r="EF314" s="562">
        <f t="shared" si="253"/>
        <v>0</v>
      </c>
      <c r="EG314" s="562">
        <f t="shared" si="254"/>
        <v>0</v>
      </c>
      <c r="EH314" s="562">
        <f t="shared" si="255"/>
        <v>0</v>
      </c>
      <c r="EI314" s="562">
        <f t="shared" si="256"/>
        <v>0</v>
      </c>
      <c r="EJ314" s="562">
        <f t="shared" si="257"/>
        <v>0</v>
      </c>
      <c r="EK314" s="562">
        <f t="shared" si="258"/>
        <v>0</v>
      </c>
      <c r="EL314" s="562">
        <f t="shared" si="259"/>
        <v>0</v>
      </c>
    </row>
    <row r="315" spans="1:142" s="10" customFormat="1" ht="9.9499999999999993" customHeight="1">
      <c r="B315" s="750"/>
      <c r="C315" s="751"/>
      <c r="D315" s="751"/>
      <c r="E315" s="751"/>
      <c r="F315" s="751"/>
      <c r="G315" s="751"/>
      <c r="H315" s="751"/>
      <c r="I315" s="751"/>
      <c r="J315" s="751"/>
      <c r="K315" s="751"/>
      <c r="L315" s="751"/>
      <c r="M315" s="751"/>
      <c r="N315" s="751"/>
      <c r="O315" s="751"/>
      <c r="P315" s="751"/>
      <c r="Q315" s="751"/>
      <c r="R315" s="751"/>
      <c r="S315" s="751"/>
      <c r="T315" s="751"/>
      <c r="U315" s="751"/>
      <c r="V315" s="751"/>
      <c r="W315" s="751"/>
      <c r="X315" s="751"/>
      <c r="Y315" s="751"/>
      <c r="Z315" s="751"/>
      <c r="AA315" s="751"/>
      <c r="AB315" s="751"/>
      <c r="AC315" s="755"/>
      <c r="AD315" s="755"/>
      <c r="AE315" s="755"/>
      <c r="AF315" s="755"/>
      <c r="AG315" s="755"/>
      <c r="AH315" s="895"/>
      <c r="AI315" s="895"/>
      <c r="AJ315" s="895"/>
      <c r="AK315" s="895"/>
      <c r="AL315" s="895"/>
      <c r="AM315" s="895"/>
      <c r="AN315" s="895"/>
      <c r="AO315" s="895"/>
      <c r="AP315" s="895"/>
      <c r="AQ315" s="895"/>
      <c r="AR315" s="895"/>
      <c r="AS315" s="895"/>
      <c r="AT315" s="895"/>
      <c r="AU315" s="895"/>
      <c r="AV315" s="895"/>
      <c r="AW315" s="895"/>
      <c r="AX315" s="895"/>
      <c r="AY315" s="903"/>
      <c r="BA315" s="289"/>
      <c r="BB315" s="492"/>
      <c r="BC315" s="493"/>
      <c r="BD315" s="494"/>
      <c r="BE315" s="484"/>
      <c r="BF315" s="492"/>
      <c r="BG315" s="492"/>
      <c r="BH315" s="289"/>
      <c r="BI315" s="289"/>
      <c r="BJ315" s="289"/>
      <c r="BK315" s="289"/>
      <c r="BL315" s="289"/>
      <c r="BM315" s="289"/>
      <c r="BN315" s="289"/>
      <c r="BO315" s="289"/>
      <c r="BP315" s="496"/>
      <c r="BQ315" s="519"/>
      <c r="BR315" s="378"/>
      <c r="BS315" s="370"/>
      <c r="BT315" s="370"/>
      <c r="BU315" s="370"/>
      <c r="BV315" s="370"/>
      <c r="BW315" s="370"/>
      <c r="BX315" s="370"/>
      <c r="BY315" s="370"/>
      <c r="BZ315" s="370"/>
      <c r="CA315" s="370"/>
      <c r="CB315" s="370"/>
      <c r="CC315" s="370"/>
      <c r="CD315" s="370"/>
      <c r="CE315" s="370"/>
      <c r="CF315" s="370"/>
      <c r="CG315" s="370"/>
      <c r="CH315" s="370"/>
      <c r="CI315" s="370"/>
      <c r="CJ315" s="370"/>
      <c r="CK315" s="370"/>
      <c r="CL315" s="370"/>
      <c r="CM315" s="370"/>
      <c r="CN315" s="379"/>
      <c r="CO315" s="379"/>
      <c r="CP315" s="379"/>
      <c r="CQ315" s="379"/>
      <c r="CR315" s="379"/>
      <c r="CS315" s="379"/>
      <c r="CT315" s="379"/>
      <c r="CU315" s="379"/>
      <c r="CV315" s="379"/>
      <c r="CW315" s="379"/>
      <c r="CX315" s="379"/>
      <c r="CY315" s="379"/>
      <c r="CZ315" s="379"/>
      <c r="DA315" s="380"/>
      <c r="DB315" s="5"/>
      <c r="DC315" s="376"/>
      <c r="DD315" s="376"/>
      <c r="DE315" s="376"/>
      <c r="DF315" s="376"/>
      <c r="DG315" s="376"/>
      <c r="DH315" s="376"/>
      <c r="DI315" s="376"/>
      <c r="DJ315" s="376"/>
      <c r="DK315" s="376"/>
      <c r="DL315" s="376"/>
      <c r="DM315" s="376"/>
      <c r="DN315" s="376"/>
      <c r="DO315" s="376"/>
      <c r="DP315" s="376"/>
      <c r="DQ315" s="376"/>
      <c r="DR315" s="376"/>
      <c r="DS315" s="376"/>
      <c r="DT315" s="376"/>
      <c r="DU315" s="376"/>
      <c r="DV315" s="376"/>
      <c r="DW315" s="376"/>
      <c r="DX315" s="376"/>
      <c r="DY315" s="376"/>
      <c r="DZ315" s="376"/>
      <c r="EA315" s="376"/>
      <c r="EB315" s="376"/>
      <c r="EC315" s="376"/>
      <c r="ED315" s="376"/>
      <c r="EE315" s="376"/>
      <c r="EF315" s="376"/>
      <c r="EG315" s="376"/>
      <c r="EH315" s="376"/>
      <c r="EI315" s="376"/>
      <c r="EJ315" s="376"/>
      <c r="EK315" s="376"/>
      <c r="EL315" s="376"/>
    </row>
    <row r="316" spans="1:142" s="10" customFormat="1" ht="9.9499999999999993" customHeight="1">
      <c r="B316" s="750"/>
      <c r="C316" s="751"/>
      <c r="D316" s="751"/>
      <c r="E316" s="751"/>
      <c r="F316" s="751"/>
      <c r="G316" s="751"/>
      <c r="H316" s="751"/>
      <c r="I316" s="751"/>
      <c r="J316" s="751"/>
      <c r="K316" s="751"/>
      <c r="L316" s="751"/>
      <c r="M316" s="751"/>
      <c r="N316" s="751"/>
      <c r="O316" s="751"/>
      <c r="P316" s="751"/>
      <c r="Q316" s="751"/>
      <c r="R316" s="751"/>
      <c r="S316" s="751"/>
      <c r="T316" s="751"/>
      <c r="U316" s="751"/>
      <c r="V316" s="751"/>
      <c r="W316" s="751"/>
      <c r="X316" s="751"/>
      <c r="Y316" s="751"/>
      <c r="Z316" s="751"/>
      <c r="AA316" s="751"/>
      <c r="AB316" s="751"/>
      <c r="AC316" s="755"/>
      <c r="AD316" s="755"/>
      <c r="AE316" s="755"/>
      <c r="AF316" s="755"/>
      <c r="AG316" s="755"/>
      <c r="AH316" s="895"/>
      <c r="AI316" s="895"/>
      <c r="AJ316" s="895"/>
      <c r="AK316" s="895"/>
      <c r="AL316" s="895"/>
      <c r="AM316" s="895"/>
      <c r="AN316" s="895"/>
      <c r="AO316" s="895"/>
      <c r="AP316" s="895"/>
      <c r="AQ316" s="895"/>
      <c r="AR316" s="895"/>
      <c r="AS316" s="895"/>
      <c r="AT316" s="895"/>
      <c r="AU316" s="895"/>
      <c r="AV316" s="895"/>
      <c r="AW316" s="895"/>
      <c r="AX316" s="895"/>
      <c r="AY316" s="903"/>
      <c r="BA316" s="289"/>
      <c r="BB316" s="492"/>
      <c r="BC316" s="493"/>
      <c r="BD316" s="494"/>
      <c r="BE316" s="484"/>
      <c r="BF316" s="492"/>
      <c r="BG316" s="492"/>
      <c r="BH316" s="289"/>
      <c r="BI316" s="289"/>
      <c r="BJ316" s="289"/>
      <c r="BK316" s="289"/>
      <c r="BL316" s="289"/>
      <c r="BM316" s="289"/>
      <c r="BN316" s="289"/>
      <c r="BO316" s="289"/>
      <c r="BP316" s="495"/>
      <c r="BQ316" s="519"/>
      <c r="BR316" s="378"/>
      <c r="BS316" s="370"/>
      <c r="BT316" s="370"/>
      <c r="BU316" s="370"/>
      <c r="BV316" s="370"/>
      <c r="BW316" s="370"/>
      <c r="BX316" s="370"/>
      <c r="BY316" s="370"/>
      <c r="BZ316" s="370"/>
      <c r="CA316" s="370"/>
      <c r="CB316" s="370"/>
      <c r="CC316" s="370"/>
      <c r="CD316" s="370"/>
      <c r="CE316" s="370"/>
      <c r="CF316" s="370"/>
      <c r="CG316" s="370"/>
      <c r="CH316" s="370"/>
      <c r="CI316" s="370"/>
      <c r="CJ316" s="370"/>
      <c r="CK316" s="370"/>
      <c r="CL316" s="370"/>
      <c r="CM316" s="370"/>
      <c r="CN316" s="379"/>
      <c r="CO316" s="379"/>
      <c r="CP316" s="379"/>
      <c r="CQ316" s="379"/>
      <c r="CR316" s="379"/>
      <c r="CS316" s="379"/>
      <c r="CT316" s="379"/>
      <c r="CU316" s="379"/>
      <c r="CV316" s="379"/>
      <c r="CW316" s="379"/>
      <c r="CX316" s="379"/>
      <c r="CY316" s="379"/>
      <c r="CZ316" s="379"/>
      <c r="DA316" s="380"/>
      <c r="DB316" s="5"/>
      <c r="DC316" s="376"/>
      <c r="DD316" s="376"/>
      <c r="DE316" s="376"/>
      <c r="DF316" s="376"/>
      <c r="DG316" s="376"/>
      <c r="DH316" s="376"/>
      <c r="DI316" s="376"/>
      <c r="DJ316" s="376"/>
      <c r="DK316" s="376"/>
      <c r="DL316" s="376"/>
      <c r="DM316" s="376"/>
      <c r="DN316" s="376"/>
      <c r="DO316" s="376"/>
      <c r="DP316" s="376"/>
      <c r="DQ316" s="376"/>
      <c r="DR316" s="376"/>
      <c r="DS316" s="376"/>
      <c r="DT316" s="376"/>
      <c r="DU316" s="376"/>
      <c r="DV316" s="376"/>
      <c r="DW316" s="376"/>
      <c r="DX316" s="376"/>
      <c r="DY316" s="376"/>
      <c r="DZ316" s="376"/>
      <c r="EA316" s="376"/>
      <c r="EB316" s="376"/>
      <c r="EC316" s="376"/>
      <c r="ED316" s="376"/>
      <c r="EE316" s="376"/>
      <c r="EF316" s="376"/>
      <c r="EG316" s="376"/>
      <c r="EH316" s="376"/>
      <c r="EI316" s="376"/>
      <c r="EJ316" s="376"/>
      <c r="EK316" s="376"/>
      <c r="EL316" s="376"/>
    </row>
    <row r="317" spans="1:142" s="10" customFormat="1" ht="9.9499999999999993" customHeight="1">
      <c r="B317" s="750"/>
      <c r="C317" s="751"/>
      <c r="D317" s="751"/>
      <c r="E317" s="751"/>
      <c r="F317" s="751"/>
      <c r="G317" s="751"/>
      <c r="H317" s="751"/>
      <c r="I317" s="751"/>
      <c r="J317" s="751"/>
      <c r="K317" s="751"/>
      <c r="L317" s="751"/>
      <c r="M317" s="751"/>
      <c r="N317" s="751"/>
      <c r="O317" s="751"/>
      <c r="P317" s="751"/>
      <c r="Q317" s="751"/>
      <c r="R317" s="751"/>
      <c r="S317" s="751"/>
      <c r="T317" s="751"/>
      <c r="U317" s="751"/>
      <c r="V317" s="751"/>
      <c r="W317" s="751"/>
      <c r="X317" s="751"/>
      <c r="Y317" s="751"/>
      <c r="Z317" s="751"/>
      <c r="AA317" s="751"/>
      <c r="AB317" s="751"/>
      <c r="AC317" s="755"/>
      <c r="AD317" s="755"/>
      <c r="AE317" s="755"/>
      <c r="AF317" s="755"/>
      <c r="AG317" s="755"/>
      <c r="AH317" s="895"/>
      <c r="AI317" s="895"/>
      <c r="AJ317" s="895"/>
      <c r="AK317" s="895"/>
      <c r="AL317" s="895"/>
      <c r="AM317" s="895"/>
      <c r="AN317" s="895"/>
      <c r="AO317" s="895"/>
      <c r="AP317" s="895"/>
      <c r="AQ317" s="895"/>
      <c r="AR317" s="895"/>
      <c r="AS317" s="895"/>
      <c r="AT317" s="895"/>
      <c r="AU317" s="895"/>
      <c r="AV317" s="895"/>
      <c r="AW317" s="895"/>
      <c r="AX317" s="895"/>
      <c r="AY317" s="903"/>
      <c r="BA317" s="289"/>
      <c r="BB317" s="492"/>
      <c r="BC317" s="493"/>
      <c r="BD317" s="494"/>
      <c r="BE317" s="484"/>
      <c r="BF317" s="492"/>
      <c r="BG317" s="492"/>
      <c r="BH317" s="289"/>
      <c r="BI317" s="289"/>
      <c r="BJ317" s="289"/>
      <c r="BK317" s="289"/>
      <c r="BL317" s="289"/>
      <c r="BM317" s="289"/>
      <c r="BN317" s="289"/>
      <c r="BO317" s="289"/>
      <c r="BP317" s="496"/>
      <c r="BQ317" s="519"/>
      <c r="BR317" s="378"/>
      <c r="BS317" s="370"/>
      <c r="BT317" s="370"/>
      <c r="BU317" s="370"/>
      <c r="BV317" s="370"/>
      <c r="BW317" s="370"/>
      <c r="BX317" s="370"/>
      <c r="BY317" s="370"/>
      <c r="BZ317" s="370"/>
      <c r="CA317" s="370"/>
      <c r="CB317" s="370"/>
      <c r="CC317" s="370"/>
      <c r="CD317" s="370"/>
      <c r="CE317" s="370"/>
      <c r="CF317" s="370"/>
      <c r="CG317" s="370"/>
      <c r="CH317" s="370"/>
      <c r="CI317" s="370"/>
      <c r="CJ317" s="370"/>
      <c r="CK317" s="370"/>
      <c r="CL317" s="370"/>
      <c r="CM317" s="370"/>
      <c r="CN317" s="379"/>
      <c r="CO317" s="379"/>
      <c r="CP317" s="379"/>
      <c r="CQ317" s="379"/>
      <c r="CR317" s="379"/>
      <c r="CS317" s="379"/>
      <c r="CT317" s="379"/>
      <c r="CU317" s="379"/>
      <c r="CV317" s="379"/>
      <c r="CW317" s="379"/>
      <c r="CX317" s="379"/>
      <c r="CY317" s="379"/>
      <c r="CZ317" s="379"/>
      <c r="DA317" s="380"/>
      <c r="DB317" s="5"/>
      <c r="DC317" s="376"/>
      <c r="DD317" s="376"/>
      <c r="DE317" s="376"/>
      <c r="DF317" s="376"/>
      <c r="DG317" s="376"/>
      <c r="DH317" s="376"/>
      <c r="DI317" s="376"/>
      <c r="DJ317" s="376"/>
      <c r="DK317" s="376"/>
      <c r="DL317" s="376"/>
      <c r="DM317" s="376"/>
      <c r="DN317" s="376"/>
      <c r="DO317" s="376"/>
      <c r="DP317" s="376"/>
      <c r="DQ317" s="376"/>
      <c r="DR317" s="376"/>
      <c r="DS317" s="376"/>
      <c r="DT317" s="376"/>
      <c r="DU317" s="376"/>
      <c r="DV317" s="376"/>
      <c r="DW317" s="376"/>
      <c r="DX317" s="376"/>
      <c r="DY317" s="376"/>
      <c r="DZ317" s="376"/>
      <c r="EA317" s="376"/>
      <c r="EB317" s="376"/>
      <c r="EC317" s="376"/>
      <c r="ED317" s="376"/>
      <c r="EE317" s="376"/>
      <c r="EF317" s="376"/>
      <c r="EG317" s="376"/>
      <c r="EH317" s="376"/>
      <c r="EI317" s="376"/>
      <c r="EJ317" s="376"/>
      <c r="EK317" s="376"/>
      <c r="EL317" s="376"/>
    </row>
    <row r="318" spans="1:142" s="10" customFormat="1" ht="9.9499999999999993" customHeight="1">
      <c r="B318" s="759"/>
      <c r="C318" s="760"/>
      <c r="D318" s="760"/>
      <c r="E318" s="760"/>
      <c r="F318" s="760"/>
      <c r="G318" s="760"/>
      <c r="H318" s="760"/>
      <c r="I318" s="760"/>
      <c r="J318" s="760"/>
      <c r="K318" s="760"/>
      <c r="L318" s="760"/>
      <c r="M318" s="760"/>
      <c r="N318" s="760"/>
      <c r="O318" s="760"/>
      <c r="P318" s="760"/>
      <c r="Q318" s="760"/>
      <c r="R318" s="760"/>
      <c r="S318" s="760"/>
      <c r="T318" s="760"/>
      <c r="U318" s="760"/>
      <c r="V318" s="760"/>
      <c r="W318" s="760"/>
      <c r="X318" s="760"/>
      <c r="Y318" s="760"/>
      <c r="Z318" s="760"/>
      <c r="AA318" s="760"/>
      <c r="AB318" s="760"/>
      <c r="AC318" s="780"/>
      <c r="AD318" s="780"/>
      <c r="AE318" s="780"/>
      <c r="AF318" s="780"/>
      <c r="AG318" s="780"/>
      <c r="AH318" s="918"/>
      <c r="AI318" s="918"/>
      <c r="AJ318" s="918"/>
      <c r="AK318" s="918"/>
      <c r="AL318" s="918"/>
      <c r="AM318" s="918"/>
      <c r="AN318" s="918"/>
      <c r="AO318" s="918"/>
      <c r="AP318" s="918"/>
      <c r="AQ318" s="918"/>
      <c r="AR318" s="918"/>
      <c r="AS318" s="918"/>
      <c r="AT318" s="918"/>
      <c r="AU318" s="918"/>
      <c r="AV318" s="918"/>
      <c r="AW318" s="918"/>
      <c r="AX318" s="918"/>
      <c r="AY318" s="919"/>
      <c r="BA318" s="289"/>
      <c r="BB318" s="492"/>
      <c r="BC318" s="289"/>
      <c r="BD318" s="494"/>
      <c r="BE318" s="484"/>
      <c r="BF318" s="492"/>
      <c r="BG318" s="492"/>
      <c r="BH318" s="289"/>
      <c r="BI318" s="289"/>
      <c r="BJ318" s="289"/>
      <c r="BK318" s="289"/>
      <c r="BL318" s="289"/>
      <c r="BM318" s="289"/>
      <c r="BN318" s="289"/>
      <c r="BO318" s="289"/>
      <c r="BP318" s="495"/>
      <c r="BQ318" s="519"/>
      <c r="BR318" s="381"/>
      <c r="BS318" s="371"/>
      <c r="BT318" s="371"/>
      <c r="BU318" s="371"/>
      <c r="BV318" s="371"/>
      <c r="BW318" s="371"/>
      <c r="BX318" s="371"/>
      <c r="BY318" s="371"/>
      <c r="BZ318" s="371"/>
      <c r="CA318" s="371"/>
      <c r="CB318" s="371"/>
      <c r="CC318" s="371"/>
      <c r="CD318" s="371"/>
      <c r="CE318" s="371"/>
      <c r="CF318" s="371"/>
      <c r="CG318" s="371"/>
      <c r="CH318" s="371"/>
      <c r="CI318" s="371"/>
      <c r="CJ318" s="371"/>
      <c r="CK318" s="371"/>
      <c r="CL318" s="371"/>
      <c r="CM318" s="371"/>
      <c r="CN318" s="382"/>
      <c r="CO318" s="382"/>
      <c r="CP318" s="382"/>
      <c r="CQ318" s="382"/>
      <c r="CR318" s="382"/>
      <c r="CS318" s="382"/>
      <c r="CT318" s="382"/>
      <c r="CU318" s="382"/>
      <c r="CV318" s="382"/>
      <c r="CW318" s="382"/>
      <c r="CX318" s="382"/>
      <c r="CY318" s="382"/>
      <c r="CZ318" s="382"/>
      <c r="DA318" s="383"/>
      <c r="DB318" s="5"/>
      <c r="DC318" s="376"/>
      <c r="DD318" s="376"/>
      <c r="DE318" s="376"/>
      <c r="DF318" s="376"/>
      <c r="DG318" s="376"/>
      <c r="DH318" s="376"/>
      <c r="DI318" s="376"/>
      <c r="DJ318" s="376"/>
      <c r="DK318" s="376"/>
      <c r="DL318" s="376"/>
      <c r="DM318" s="376"/>
      <c r="DN318" s="376"/>
      <c r="DO318" s="376"/>
      <c r="DP318" s="376"/>
      <c r="DQ318" s="376"/>
      <c r="DR318" s="376"/>
      <c r="DS318" s="376"/>
      <c r="DT318" s="376"/>
      <c r="DU318" s="376"/>
      <c r="DV318" s="376"/>
      <c r="DW318" s="376"/>
      <c r="DX318" s="376"/>
      <c r="DY318" s="376"/>
      <c r="DZ318" s="376"/>
      <c r="EA318" s="376"/>
      <c r="EB318" s="376"/>
      <c r="EC318" s="376"/>
      <c r="ED318" s="376"/>
      <c r="EE318" s="376"/>
      <c r="EF318" s="376"/>
      <c r="EG318" s="376"/>
      <c r="EH318" s="376"/>
      <c r="EI318" s="376"/>
      <c r="EJ318" s="376"/>
      <c r="EK318" s="376"/>
      <c r="EL318" s="376"/>
    </row>
    <row r="319" spans="1:142" s="19" customFormat="1" ht="13.5" customHeight="1">
      <c r="A319" s="18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  <c r="Q319" s="172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3"/>
      <c r="AG319" s="173"/>
      <c r="AH319" s="173"/>
      <c r="AI319" s="173"/>
      <c r="AJ319" s="173"/>
      <c r="AK319" s="171"/>
      <c r="AL319" s="171"/>
      <c r="AM319" s="171"/>
      <c r="AN319" s="171"/>
      <c r="AO319" s="171"/>
      <c r="AP319" s="171"/>
      <c r="AQ319" s="171"/>
      <c r="AR319" s="168"/>
      <c r="AS319" s="168"/>
      <c r="AT319" s="168"/>
      <c r="AU319" s="168"/>
      <c r="AV319" s="168"/>
      <c r="AW319" s="168"/>
      <c r="AX319" s="168"/>
      <c r="AY319" s="162"/>
      <c r="AZ319" s="18"/>
      <c r="BA319" s="289">
        <f>SUM(BA15:BA318)</f>
        <v>0</v>
      </c>
      <c r="BB319" s="484"/>
      <c r="BC319" s="289">
        <f>SUM(BC15:BC318)</f>
        <v>12</v>
      </c>
      <c r="BD319" s="512"/>
      <c r="BE319" s="484"/>
      <c r="BF319" s="484">
        <f>SUM(BF15:BF314)</f>
        <v>143293.20000000001</v>
      </c>
      <c r="BG319" s="484">
        <f t="shared" ref="BG319:BO319" si="276">SUM(BG15:BG314)</f>
        <v>143293.20000000001</v>
      </c>
      <c r="BH319" s="484">
        <f t="shared" si="276"/>
        <v>2833.9999999999959</v>
      </c>
      <c r="BI319" s="484">
        <f>BM319-(BI7+BJ7+BK7+BI9+BJ9+BK9-BK319)</f>
        <v>140459.20000000001</v>
      </c>
      <c r="BJ319" s="484">
        <f t="shared" si="276"/>
        <v>0</v>
      </c>
      <c r="BK319" s="484">
        <f t="shared" si="276"/>
        <v>0</v>
      </c>
      <c r="BL319" s="484">
        <f t="shared" si="276"/>
        <v>2833.9999999999959</v>
      </c>
      <c r="BM319" s="484">
        <f>BM7+BN7+BO7+BM9+BN9+BO9-BN319-BO319</f>
        <v>140459.20000000001</v>
      </c>
      <c r="BN319" s="484">
        <f t="shared" si="276"/>
        <v>0</v>
      </c>
      <c r="BO319" s="484">
        <f t="shared" si="276"/>
        <v>0</v>
      </c>
      <c r="BP319" s="209"/>
      <c r="BQ319" s="209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</row>
    <row r="320" spans="1:142" ht="9.9499999999999993" customHeight="1">
      <c r="BA320" s="289"/>
      <c r="BB320" s="484"/>
      <c r="BC320" s="289"/>
      <c r="BD320" s="512"/>
      <c r="BE320" s="484"/>
      <c r="BF320" s="484"/>
      <c r="BG320" s="484"/>
      <c r="BH320" s="484">
        <f t="shared" ref="BH320:BO320" si="277">SUM(BH16:BH314)</f>
        <v>2833.9999999999959</v>
      </c>
      <c r="BI320" s="484">
        <f t="shared" si="277"/>
        <v>140459.19999999998</v>
      </c>
      <c r="BJ320" s="484">
        <f t="shared" si="277"/>
        <v>0</v>
      </c>
      <c r="BK320" s="484">
        <f t="shared" si="277"/>
        <v>0</v>
      </c>
      <c r="BL320" s="289">
        <f t="shared" si="277"/>
        <v>2833.9999999999959</v>
      </c>
      <c r="BM320" s="289">
        <f t="shared" si="277"/>
        <v>140459.19999999998</v>
      </c>
      <c r="BN320" s="289">
        <f t="shared" si="277"/>
        <v>0</v>
      </c>
      <c r="BO320" s="289">
        <f t="shared" si="277"/>
        <v>0</v>
      </c>
      <c r="BP320" s="209"/>
      <c r="BQ320" s="519"/>
    </row>
    <row r="321" spans="2:69" ht="9.9499999999999993" customHeight="1"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9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9"/>
      <c r="AS321" s="757">
        <f>AT5</f>
        <v>0</v>
      </c>
      <c r="AT321" s="757"/>
      <c r="AU321" s="757"/>
      <c r="AV321" s="757"/>
      <c r="AW321" s="757"/>
      <c r="AX321" s="757"/>
      <c r="AY321" s="757"/>
    </row>
    <row r="322" spans="2:69" ht="9.9499999999999993" customHeight="1">
      <c r="B322" s="9" t="s">
        <v>205</v>
      </c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 t="s">
        <v>205</v>
      </c>
      <c r="X322" s="9"/>
      <c r="Y322" s="9"/>
      <c r="AF322" s="9"/>
      <c r="AG322" s="9"/>
      <c r="AH322" s="9"/>
      <c r="AI322" s="9"/>
      <c r="AJ322" s="9"/>
      <c r="AR322" s="9"/>
      <c r="AS322" s="9" t="s">
        <v>86</v>
      </c>
      <c r="AT322" s="9"/>
      <c r="AU322" s="9"/>
      <c r="AV322" s="9"/>
      <c r="AW322" s="9"/>
      <c r="AX322" s="9"/>
      <c r="AY322" s="9"/>
    </row>
    <row r="323" spans="2:69" ht="9.9499999999999993" customHeight="1">
      <c r="B323" s="7" t="s">
        <v>206</v>
      </c>
      <c r="G323" s="813"/>
      <c r="H323" s="813"/>
      <c r="I323" s="813"/>
      <c r="J323" s="813"/>
      <c r="K323" s="813"/>
      <c r="L323" s="813"/>
      <c r="M323" s="813"/>
      <c r="N323" s="813"/>
      <c r="O323" s="813"/>
      <c r="P323" s="813"/>
      <c r="Q323" s="813"/>
      <c r="R323" s="813"/>
      <c r="S323" s="813"/>
      <c r="T323" s="813"/>
      <c r="U323" s="813"/>
      <c r="W323" s="7" t="s">
        <v>206</v>
      </c>
      <c r="AB323" s="813"/>
      <c r="AC323" s="813"/>
      <c r="AD323" s="813"/>
      <c r="AE323" s="813"/>
      <c r="AF323" s="813"/>
      <c r="AG323" s="813"/>
      <c r="AH323" s="813"/>
      <c r="AI323" s="813"/>
      <c r="AJ323" s="813"/>
      <c r="AK323" s="813"/>
      <c r="AL323" s="813"/>
      <c r="AM323" s="813"/>
      <c r="AN323" s="813"/>
      <c r="AO323" s="813"/>
      <c r="AP323" s="813"/>
      <c r="AQ323" s="813"/>
    </row>
    <row r="324" spans="2:69" s="4" customFormat="1" ht="9.9499999999999993" customHeight="1">
      <c r="BA324" s="290"/>
      <c r="BB324" s="290"/>
      <c r="BC324" s="289" t="str">
        <f>CONCATENATE((BC319+18),":","318")</f>
        <v>30:318</v>
      </c>
      <c r="BD324" s="290"/>
      <c r="BE324" s="290"/>
      <c r="BF324" s="485"/>
      <c r="BG324" s="485"/>
      <c r="BH324" s="290"/>
      <c r="BI324" s="290"/>
      <c r="BJ324" s="290"/>
      <c r="BK324" s="290"/>
      <c r="BL324" s="290"/>
      <c r="BM324" s="290"/>
      <c r="BN324" s="290"/>
      <c r="BO324" s="290"/>
      <c r="BP324" s="196"/>
      <c r="BQ324" s="196"/>
    </row>
    <row r="325" spans="2:69" s="4" customFormat="1" ht="9.9499999999999993" customHeight="1">
      <c r="BA325" s="290"/>
      <c r="BB325" s="290"/>
      <c r="BC325" s="290"/>
      <c r="BD325" s="290"/>
      <c r="BE325" s="290"/>
      <c r="BF325" s="485"/>
      <c r="BG325" s="485"/>
      <c r="BH325" s="290"/>
      <c r="BI325" s="290"/>
      <c r="BJ325" s="290"/>
      <c r="BK325" s="290"/>
      <c r="BL325" s="290"/>
      <c r="BM325" s="290"/>
      <c r="BN325" s="290"/>
      <c r="BO325" s="290"/>
      <c r="BP325" s="196"/>
      <c r="BQ325" s="196"/>
    </row>
    <row r="326" spans="2:69" s="4" customFormat="1" ht="18" customHeight="1">
      <c r="BA326" s="290"/>
      <c r="BB326" s="290"/>
      <c r="BC326" s="290"/>
      <c r="BD326" s="290"/>
      <c r="BE326" s="290"/>
      <c r="BF326" s="485"/>
      <c r="BG326" s="485"/>
      <c r="BH326" s="290"/>
      <c r="BI326" s="290"/>
      <c r="BJ326" s="290"/>
      <c r="BK326" s="290"/>
      <c r="BL326" s="290"/>
      <c r="BM326" s="290"/>
      <c r="BN326" s="290"/>
      <c r="BO326" s="290"/>
      <c r="BP326" s="196"/>
      <c r="BQ326" s="196"/>
    </row>
    <row r="327" spans="2:69" s="4" customFormat="1" ht="3" customHeight="1">
      <c r="BA327" s="290"/>
      <c r="BB327" s="290"/>
      <c r="BC327" s="290"/>
      <c r="BD327" s="290"/>
      <c r="BE327" s="290"/>
      <c r="BF327" s="485"/>
      <c r="BG327" s="485"/>
      <c r="BH327" s="290"/>
      <c r="BI327" s="290"/>
      <c r="BJ327" s="290"/>
      <c r="BK327" s="290"/>
      <c r="BL327" s="290"/>
      <c r="BM327" s="290"/>
      <c r="BN327" s="290"/>
      <c r="BO327" s="290"/>
      <c r="BP327" s="196"/>
      <c r="BQ327" s="196"/>
    </row>
    <row r="328" spans="2:69" s="4" customFormat="1" ht="9.9499999999999993" customHeight="1">
      <c r="BA328" s="290"/>
      <c r="BB328" s="290"/>
      <c r="BC328" s="290"/>
      <c r="BD328" s="290"/>
      <c r="BE328" s="290"/>
      <c r="BF328" s="485"/>
      <c r="BG328" s="485"/>
      <c r="BH328" s="290"/>
      <c r="BI328" s="290"/>
      <c r="BJ328" s="290"/>
      <c r="BK328" s="290"/>
      <c r="BL328" s="290"/>
      <c r="BM328" s="290"/>
      <c r="BN328" s="290"/>
      <c r="BO328" s="290"/>
      <c r="BP328" s="196"/>
      <c r="BQ328" s="196"/>
    </row>
    <row r="329" spans="2:69" s="4" customFormat="1" ht="9.9499999999999993" customHeight="1">
      <c r="BA329" s="290"/>
      <c r="BB329" s="290"/>
      <c r="BC329" s="290"/>
      <c r="BD329" s="290"/>
      <c r="BE329" s="290"/>
      <c r="BF329" s="485"/>
      <c r="BG329" s="485"/>
      <c r="BH329" s="290"/>
      <c r="BI329" s="290"/>
      <c r="BJ329" s="290"/>
      <c r="BK329" s="290"/>
      <c r="BL329" s="290"/>
      <c r="BM329" s="290"/>
      <c r="BN329" s="290"/>
      <c r="BO329" s="290"/>
      <c r="BP329" s="196"/>
      <c r="BQ329" s="196"/>
    </row>
  </sheetData>
  <sheetProtection password="CC55" sheet="1" objects="1" scenarios="1" formatRows="0"/>
  <mergeCells count="1850">
    <mergeCell ref="AT318:AY318"/>
    <mergeCell ref="AH315:AM315"/>
    <mergeCell ref="AT315:AY315"/>
    <mergeCell ref="AS321:AY321"/>
    <mergeCell ref="G323:U323"/>
    <mergeCell ref="AB323:AQ323"/>
    <mergeCell ref="AH317:AM317"/>
    <mergeCell ref="AH318:AM318"/>
    <mergeCell ref="AN317:AS317"/>
    <mergeCell ref="AN318:AS318"/>
    <mergeCell ref="AH316:AM316"/>
    <mergeCell ref="AH299:AM299"/>
    <mergeCell ref="AH300:AM300"/>
    <mergeCell ref="AH302:AM302"/>
    <mergeCell ref="AN315:AS315"/>
    <mergeCell ref="AN316:AS316"/>
    <mergeCell ref="AN312:AS312"/>
    <mergeCell ref="AN314:AS314"/>
    <mergeCell ref="AH312:AM312"/>
    <mergeCell ref="AH313:AM313"/>
    <mergeCell ref="AH314:AM314"/>
    <mergeCell ref="AH276:AM276"/>
    <mergeCell ref="AH277:AM277"/>
    <mergeCell ref="AH278:AM278"/>
    <mergeCell ref="AH279:AM279"/>
    <mergeCell ref="AH306:AM306"/>
    <mergeCell ref="AH304:AM304"/>
    <mergeCell ref="AH294:AM294"/>
    <mergeCell ref="AH295:AM295"/>
    <mergeCell ref="AH296:AM296"/>
    <mergeCell ref="AH297:AM297"/>
    <mergeCell ref="AH290:AM290"/>
    <mergeCell ref="AH291:AM291"/>
    <mergeCell ref="AH285:AM285"/>
    <mergeCell ref="AH286:AM286"/>
    <mergeCell ref="AH287:AM287"/>
    <mergeCell ref="AH288:AM288"/>
    <mergeCell ref="AH289:AM289"/>
    <mergeCell ref="AH292:AM292"/>
    <mergeCell ref="AH270:AM270"/>
    <mergeCell ref="AH271:AM271"/>
    <mergeCell ref="AH272:AM272"/>
    <mergeCell ref="AH273:AM273"/>
    <mergeCell ref="AH274:AM274"/>
    <mergeCell ref="AH275:AM275"/>
    <mergeCell ref="AH264:AM264"/>
    <mergeCell ref="AH265:AM265"/>
    <mergeCell ref="AH266:AM266"/>
    <mergeCell ref="AH267:AM267"/>
    <mergeCell ref="AH268:AM268"/>
    <mergeCell ref="AH269:AM269"/>
    <mergeCell ref="AH258:AM258"/>
    <mergeCell ref="AH259:AM259"/>
    <mergeCell ref="AH260:AM260"/>
    <mergeCell ref="AH261:AM261"/>
    <mergeCell ref="AH262:AM262"/>
    <mergeCell ref="AH263:AM263"/>
    <mergeCell ref="AH252:AM252"/>
    <mergeCell ref="AH253:AM253"/>
    <mergeCell ref="AH254:AM254"/>
    <mergeCell ref="AH255:AM255"/>
    <mergeCell ref="AH256:AM256"/>
    <mergeCell ref="AH257:AM257"/>
    <mergeCell ref="AH251:AM251"/>
    <mergeCell ref="AH244:AM244"/>
    <mergeCell ref="AH245:AM245"/>
    <mergeCell ref="AH246:AM246"/>
    <mergeCell ref="AH247:AM247"/>
    <mergeCell ref="AH248:AM248"/>
    <mergeCell ref="AH249:AM249"/>
    <mergeCell ref="AH239:AM239"/>
    <mergeCell ref="AH240:AM240"/>
    <mergeCell ref="AH241:AM241"/>
    <mergeCell ref="AH242:AM242"/>
    <mergeCell ref="AH234:AM234"/>
    <mergeCell ref="AH235:AM235"/>
    <mergeCell ref="AH236:AM236"/>
    <mergeCell ref="AH237:AM237"/>
    <mergeCell ref="AH214:AM214"/>
    <mergeCell ref="AH215:AM215"/>
    <mergeCell ref="AH230:AM230"/>
    <mergeCell ref="AH231:AM231"/>
    <mergeCell ref="AH232:AM232"/>
    <mergeCell ref="AH233:AM233"/>
    <mergeCell ref="AH225:AM225"/>
    <mergeCell ref="AH226:AM226"/>
    <mergeCell ref="AH229:AM229"/>
    <mergeCell ref="AH191:AM191"/>
    <mergeCell ref="AH204:AM204"/>
    <mergeCell ref="AH205:AM205"/>
    <mergeCell ref="AH206:AM206"/>
    <mergeCell ref="AH207:AM207"/>
    <mergeCell ref="AH222:AM222"/>
    <mergeCell ref="AH208:AM208"/>
    <mergeCell ref="AH209:AM209"/>
    <mergeCell ref="AH210:AM210"/>
    <mergeCell ref="AH211:AM211"/>
    <mergeCell ref="AH183:AM183"/>
    <mergeCell ref="AH184:AM184"/>
    <mergeCell ref="AH185:AM185"/>
    <mergeCell ref="AH186:AM186"/>
    <mergeCell ref="AH192:AM192"/>
    <mergeCell ref="AH193:AM193"/>
    <mergeCell ref="AH187:AM187"/>
    <mergeCell ref="AH188:AM188"/>
    <mergeCell ref="AH189:AM189"/>
    <mergeCell ref="AH190:AM190"/>
    <mergeCell ref="AH173:AM173"/>
    <mergeCell ref="AH174:AM174"/>
    <mergeCell ref="AH175:AM175"/>
    <mergeCell ref="AH176:AM176"/>
    <mergeCell ref="AH177:AM177"/>
    <mergeCell ref="AH178:AM178"/>
    <mergeCell ref="AH167:AM167"/>
    <mergeCell ref="AH168:AM168"/>
    <mergeCell ref="AH169:AM169"/>
    <mergeCell ref="AH170:AM170"/>
    <mergeCell ref="AH171:AM171"/>
    <mergeCell ref="AH172:AM172"/>
    <mergeCell ref="AH166:AM166"/>
    <mergeCell ref="AH159:AM159"/>
    <mergeCell ref="AH160:AM160"/>
    <mergeCell ref="AH161:AM161"/>
    <mergeCell ref="AH162:AM162"/>
    <mergeCell ref="AH163:AM163"/>
    <mergeCell ref="AH149:AM149"/>
    <mergeCell ref="AH150:AM150"/>
    <mergeCell ref="AH158:AM158"/>
    <mergeCell ref="AH151:AM151"/>
    <mergeCell ref="AH152:AM152"/>
    <mergeCell ref="AH153:AM153"/>
    <mergeCell ref="AH154:AM154"/>
    <mergeCell ref="AH143:AM143"/>
    <mergeCell ref="AH144:AM144"/>
    <mergeCell ref="AH145:AM145"/>
    <mergeCell ref="AH146:AM146"/>
    <mergeCell ref="AH147:AM147"/>
    <mergeCell ref="AH148:AM148"/>
    <mergeCell ref="AH137:AM137"/>
    <mergeCell ref="AH138:AM138"/>
    <mergeCell ref="AH139:AM139"/>
    <mergeCell ref="AH140:AM140"/>
    <mergeCell ref="AH141:AM141"/>
    <mergeCell ref="AH142:AM142"/>
    <mergeCell ref="AH131:AM131"/>
    <mergeCell ref="AH132:AM132"/>
    <mergeCell ref="AH133:AM133"/>
    <mergeCell ref="AH134:AM134"/>
    <mergeCell ref="AH135:AM135"/>
    <mergeCell ref="AH136:AM136"/>
    <mergeCell ref="AH125:AM125"/>
    <mergeCell ref="AH126:AM126"/>
    <mergeCell ref="AH127:AM127"/>
    <mergeCell ref="AH128:AM128"/>
    <mergeCell ref="AH129:AM129"/>
    <mergeCell ref="AH130:AM130"/>
    <mergeCell ref="AH119:AM119"/>
    <mergeCell ref="AH120:AM120"/>
    <mergeCell ref="AH121:AM121"/>
    <mergeCell ref="AH122:AM122"/>
    <mergeCell ref="AH123:AM123"/>
    <mergeCell ref="AH124:AM124"/>
    <mergeCell ref="AH99:AM99"/>
    <mergeCell ref="AH115:AM115"/>
    <mergeCell ref="AH100:AM100"/>
    <mergeCell ref="AH101:AM101"/>
    <mergeCell ref="AH102:AM102"/>
    <mergeCell ref="AH103:AM103"/>
    <mergeCell ref="AH97:AM97"/>
    <mergeCell ref="AH86:AM86"/>
    <mergeCell ref="AH87:AM87"/>
    <mergeCell ref="AH88:AM88"/>
    <mergeCell ref="AH89:AM89"/>
    <mergeCell ref="AH90:AM90"/>
    <mergeCell ref="AH91:AM91"/>
    <mergeCell ref="AH96:AM96"/>
    <mergeCell ref="AH85:AM85"/>
    <mergeCell ref="AH63:AM63"/>
    <mergeCell ref="AH64:AM64"/>
    <mergeCell ref="AH65:AM65"/>
    <mergeCell ref="AH66:AM66"/>
    <mergeCell ref="AH74:AM74"/>
    <mergeCell ref="AH58:AM58"/>
    <mergeCell ref="AH59:AM59"/>
    <mergeCell ref="AH60:AM60"/>
    <mergeCell ref="AH61:AM61"/>
    <mergeCell ref="AH62:AM62"/>
    <mergeCell ref="AH84:AM84"/>
    <mergeCell ref="AH51:AM51"/>
    <mergeCell ref="AN29:AS29"/>
    <mergeCell ref="AN30:AS30"/>
    <mergeCell ref="AN37:AS37"/>
    <mergeCell ref="AN44:AS44"/>
    <mergeCell ref="AH46:AM46"/>
    <mergeCell ref="AH40:AM40"/>
    <mergeCell ref="AH34:AM34"/>
    <mergeCell ref="AH25:AM25"/>
    <mergeCell ref="AH26:AM26"/>
    <mergeCell ref="AN25:AS25"/>
    <mergeCell ref="AN27:AS27"/>
    <mergeCell ref="AH47:AM47"/>
    <mergeCell ref="AH48:AM48"/>
    <mergeCell ref="AN28:AS28"/>
    <mergeCell ref="AN47:AS47"/>
    <mergeCell ref="AN48:AS48"/>
    <mergeCell ref="AH41:AM41"/>
    <mergeCell ref="AT28:AY28"/>
    <mergeCell ref="AT29:AY29"/>
    <mergeCell ref="AN22:AS22"/>
    <mergeCell ref="AN26:AS26"/>
    <mergeCell ref="AT27:AY27"/>
    <mergeCell ref="AT25:AY25"/>
    <mergeCell ref="AT26:AY26"/>
    <mergeCell ref="AT19:AY19"/>
    <mergeCell ref="AT22:AY22"/>
    <mergeCell ref="AN24:AS24"/>
    <mergeCell ref="AT21:AY21"/>
    <mergeCell ref="AT20:AY20"/>
    <mergeCell ref="AN20:AS20"/>
    <mergeCell ref="AH20:AM20"/>
    <mergeCell ref="AT18:AY18"/>
    <mergeCell ref="AH23:AM23"/>
    <mergeCell ref="AN23:AS23"/>
    <mergeCell ref="AT23:AY23"/>
    <mergeCell ref="AH24:AM24"/>
    <mergeCell ref="AT24:AY24"/>
    <mergeCell ref="AH21:AM21"/>
    <mergeCell ref="AN21:AS21"/>
    <mergeCell ref="AH22:AM22"/>
    <mergeCell ref="AH17:AM17"/>
    <mergeCell ref="AH19:AM19"/>
    <mergeCell ref="AH18:AM18"/>
    <mergeCell ref="AN18:AS18"/>
    <mergeCell ref="AN17:AS17"/>
    <mergeCell ref="AN14:AS14"/>
    <mergeCell ref="AN16:AS16"/>
    <mergeCell ref="AN19:AS19"/>
    <mergeCell ref="O2:Y3"/>
    <mergeCell ref="Z2:AF3"/>
    <mergeCell ref="B13:F14"/>
    <mergeCell ref="G13:AB14"/>
    <mergeCell ref="U5:AB5"/>
    <mergeCell ref="AC13:AG14"/>
    <mergeCell ref="B7:R7"/>
    <mergeCell ref="B11:I11"/>
    <mergeCell ref="L9:AY9"/>
    <mergeCell ref="AC5:AF5"/>
    <mergeCell ref="B275:F275"/>
    <mergeCell ref="G275:AB275"/>
    <mergeCell ref="B276:F276"/>
    <mergeCell ref="G276:AB276"/>
    <mergeCell ref="S7:AY7"/>
    <mergeCell ref="AH12:AY12"/>
    <mergeCell ref="AH13:AM14"/>
    <mergeCell ref="AN13:AY13"/>
    <mergeCell ref="AT17:AY17"/>
    <mergeCell ref="AT14:AY14"/>
    <mergeCell ref="B274:F274"/>
    <mergeCell ref="G274:AB274"/>
    <mergeCell ref="AN31:AS31"/>
    <mergeCell ref="AN32:AS32"/>
    <mergeCell ref="AN33:AS33"/>
    <mergeCell ref="AN34:AS34"/>
    <mergeCell ref="AN35:AS35"/>
    <mergeCell ref="AN45:AS45"/>
    <mergeCell ref="AN46:AS46"/>
    <mergeCell ref="AN36:AS36"/>
    <mergeCell ref="AN38:AS38"/>
    <mergeCell ref="AN39:AS39"/>
    <mergeCell ref="AN40:AS40"/>
    <mergeCell ref="AN41:AS41"/>
    <mergeCell ref="AN42:AS42"/>
    <mergeCell ref="AN43:AS43"/>
    <mergeCell ref="AC271:AG271"/>
    <mergeCell ref="B271:F271"/>
    <mergeCell ref="G271:AB271"/>
    <mergeCell ref="B265:F265"/>
    <mergeCell ref="B267:F267"/>
    <mergeCell ref="B273:F273"/>
    <mergeCell ref="G273:AB273"/>
    <mergeCell ref="B272:F272"/>
    <mergeCell ref="G272:AB272"/>
    <mergeCell ref="AN62:AS62"/>
    <mergeCell ref="AC267:AG267"/>
    <mergeCell ref="AC268:AG268"/>
    <mergeCell ref="B270:F270"/>
    <mergeCell ref="G270:AB270"/>
    <mergeCell ref="AN49:AS49"/>
    <mergeCell ref="AN50:AS50"/>
    <mergeCell ref="AN51:AS51"/>
    <mergeCell ref="AH49:AM49"/>
    <mergeCell ref="AH50:AM50"/>
    <mergeCell ref="AH52:AM52"/>
    <mergeCell ref="AN52:AS52"/>
    <mergeCell ref="AN53:AS53"/>
    <mergeCell ref="AN54:AS54"/>
    <mergeCell ref="AN55:AS55"/>
    <mergeCell ref="AN61:AS61"/>
    <mergeCell ref="AH54:AM54"/>
    <mergeCell ref="AH55:AM55"/>
    <mergeCell ref="AH56:AM56"/>
    <mergeCell ref="AH57:AM57"/>
    <mergeCell ref="AH53:AM53"/>
    <mergeCell ref="B269:F269"/>
    <mergeCell ref="G269:AB269"/>
    <mergeCell ref="AN56:AS56"/>
    <mergeCell ref="AN57:AS57"/>
    <mergeCell ref="AN58:AS58"/>
    <mergeCell ref="AN59:AS59"/>
    <mergeCell ref="AN60:AS60"/>
    <mergeCell ref="B268:F268"/>
    <mergeCell ref="G268:AB268"/>
    <mergeCell ref="B266:F266"/>
    <mergeCell ref="G266:AB266"/>
    <mergeCell ref="B263:F263"/>
    <mergeCell ref="G263:AB263"/>
    <mergeCell ref="B264:F264"/>
    <mergeCell ref="G264:AB264"/>
    <mergeCell ref="G265:AB265"/>
    <mergeCell ref="AN68:AS68"/>
    <mergeCell ref="AN69:AS69"/>
    <mergeCell ref="AN70:AS70"/>
    <mergeCell ref="AN71:AS71"/>
    <mergeCell ref="AN72:AS72"/>
    <mergeCell ref="G267:AB267"/>
    <mergeCell ref="AH80:AM80"/>
    <mergeCell ref="AH81:AM81"/>
    <mergeCell ref="AH82:AM82"/>
    <mergeCell ref="AH83:AM83"/>
    <mergeCell ref="AN74:AS74"/>
    <mergeCell ref="AN75:AS75"/>
    <mergeCell ref="AN76:AS76"/>
    <mergeCell ref="AN77:AS77"/>
    <mergeCell ref="AN78:AS78"/>
    <mergeCell ref="AN97:AS97"/>
    <mergeCell ref="AN90:AS90"/>
    <mergeCell ref="AN91:AS91"/>
    <mergeCell ref="AN98:AS98"/>
    <mergeCell ref="AH92:AM92"/>
    <mergeCell ref="AH98:AM98"/>
    <mergeCell ref="B262:F262"/>
    <mergeCell ref="G262:AB262"/>
    <mergeCell ref="AN85:AS85"/>
    <mergeCell ref="AN86:AS86"/>
    <mergeCell ref="AN87:AS87"/>
    <mergeCell ref="AN88:AS88"/>
    <mergeCell ref="AN89:AS89"/>
    <mergeCell ref="B261:F261"/>
    <mergeCell ref="G261:AB261"/>
    <mergeCell ref="AN92:AS92"/>
    <mergeCell ref="AN93:AS93"/>
    <mergeCell ref="AN94:AS94"/>
    <mergeCell ref="AN95:AS95"/>
    <mergeCell ref="AH93:AM93"/>
    <mergeCell ref="AH94:AM94"/>
    <mergeCell ref="AH95:AM95"/>
    <mergeCell ref="AC260:AG260"/>
    <mergeCell ref="B259:F259"/>
    <mergeCell ref="G259:AB259"/>
    <mergeCell ref="B260:F260"/>
    <mergeCell ref="G260:AB260"/>
    <mergeCell ref="AN96:AS96"/>
    <mergeCell ref="B258:F258"/>
    <mergeCell ref="G258:AB258"/>
    <mergeCell ref="B257:F257"/>
    <mergeCell ref="AN99:AS99"/>
    <mergeCell ref="AN100:AS100"/>
    <mergeCell ref="B255:F255"/>
    <mergeCell ref="G255:AB255"/>
    <mergeCell ref="B256:F256"/>
    <mergeCell ref="G256:AB256"/>
    <mergeCell ref="B250:F250"/>
    <mergeCell ref="G250:AB250"/>
    <mergeCell ref="B254:F254"/>
    <mergeCell ref="G254:AB254"/>
    <mergeCell ref="B253:F253"/>
    <mergeCell ref="AH104:AM104"/>
    <mergeCell ref="AN102:AS102"/>
    <mergeCell ref="AN103:AS103"/>
    <mergeCell ref="B248:F248"/>
    <mergeCell ref="AH111:AM111"/>
    <mergeCell ref="AH112:AM112"/>
    <mergeCell ref="AH113:AM113"/>
    <mergeCell ref="B249:F249"/>
    <mergeCell ref="B251:F251"/>
    <mergeCell ref="G251:AB251"/>
    <mergeCell ref="G249:AB249"/>
    <mergeCell ref="G257:AB257"/>
    <mergeCell ref="AC255:AG255"/>
    <mergeCell ref="AC256:AG256"/>
    <mergeCell ref="B252:F252"/>
    <mergeCell ref="G252:AB252"/>
    <mergeCell ref="G253:AB253"/>
    <mergeCell ref="B246:F246"/>
    <mergeCell ref="G246:AB246"/>
    <mergeCell ref="G244:AB244"/>
    <mergeCell ref="G245:AB245"/>
    <mergeCell ref="G248:AB248"/>
    <mergeCell ref="B247:F247"/>
    <mergeCell ref="G247:AB247"/>
    <mergeCell ref="B241:F241"/>
    <mergeCell ref="B243:F243"/>
    <mergeCell ref="G243:AB243"/>
    <mergeCell ref="B245:F245"/>
    <mergeCell ref="G241:AB241"/>
    <mergeCell ref="B244:F244"/>
    <mergeCell ref="B242:F242"/>
    <mergeCell ref="G242:AB242"/>
    <mergeCell ref="B239:F239"/>
    <mergeCell ref="G239:AB239"/>
    <mergeCell ref="B237:F237"/>
    <mergeCell ref="G237:AB237"/>
    <mergeCell ref="AC239:AG239"/>
    <mergeCell ref="AC240:AG240"/>
    <mergeCell ref="AC102:AG102"/>
    <mergeCell ref="AN101:AS101"/>
    <mergeCell ref="AC101:AG101"/>
    <mergeCell ref="B235:F235"/>
    <mergeCell ref="G235:AB235"/>
    <mergeCell ref="AC235:AG235"/>
    <mergeCell ref="AH116:AM116"/>
    <mergeCell ref="AH107:AM107"/>
    <mergeCell ref="AH105:AM105"/>
    <mergeCell ref="AC103:AG103"/>
    <mergeCell ref="AC104:AG104"/>
    <mergeCell ref="AC105:AG105"/>
    <mergeCell ref="AC106:AG106"/>
    <mergeCell ref="AC107:AG107"/>
    <mergeCell ref="AN105:AS105"/>
    <mergeCell ref="AN106:AS106"/>
    <mergeCell ref="AN104:AS104"/>
    <mergeCell ref="AH106:AM106"/>
    <mergeCell ref="AN108:AS108"/>
    <mergeCell ref="AC108:AG108"/>
    <mergeCell ref="AH109:AM109"/>
    <mergeCell ref="AH110:AM110"/>
    <mergeCell ref="AH108:AM108"/>
    <mergeCell ref="AN107:AS107"/>
    <mergeCell ref="AN113:AS113"/>
    <mergeCell ref="AC109:AG109"/>
    <mergeCell ref="AC110:AG110"/>
    <mergeCell ref="AC111:AG111"/>
    <mergeCell ref="AC112:AG112"/>
    <mergeCell ref="AC113:AG113"/>
    <mergeCell ref="AN111:AS111"/>
    <mergeCell ref="AN112:AS112"/>
    <mergeCell ref="AN109:AS109"/>
    <mergeCell ref="AN110:AS110"/>
    <mergeCell ref="AN117:AS117"/>
    <mergeCell ref="AN118:AS118"/>
    <mergeCell ref="AN115:AS115"/>
    <mergeCell ref="AN116:AS116"/>
    <mergeCell ref="AN114:AS114"/>
    <mergeCell ref="AC114:AG114"/>
    <mergeCell ref="AH117:AM117"/>
    <mergeCell ref="AH118:AM118"/>
    <mergeCell ref="AH114:AM114"/>
    <mergeCell ref="AN121:AS121"/>
    <mergeCell ref="AN122:AS122"/>
    <mergeCell ref="AN120:AS120"/>
    <mergeCell ref="AC120:AG120"/>
    <mergeCell ref="AN119:AS119"/>
    <mergeCell ref="AC115:AG115"/>
    <mergeCell ref="AC116:AG116"/>
    <mergeCell ref="AC117:AG117"/>
    <mergeCell ref="AC118:AG118"/>
    <mergeCell ref="AC119:AG119"/>
    <mergeCell ref="AN126:AS126"/>
    <mergeCell ref="AC126:AG126"/>
    <mergeCell ref="AN125:AS125"/>
    <mergeCell ref="AC121:AG121"/>
    <mergeCell ref="AC122:AG122"/>
    <mergeCell ref="AC123:AG123"/>
    <mergeCell ref="AC124:AG124"/>
    <mergeCell ref="AC125:AG125"/>
    <mergeCell ref="AN123:AS123"/>
    <mergeCell ref="AN124:AS124"/>
    <mergeCell ref="AN131:AS131"/>
    <mergeCell ref="AC127:AG127"/>
    <mergeCell ref="AC128:AG128"/>
    <mergeCell ref="AC129:AG129"/>
    <mergeCell ref="AC130:AG130"/>
    <mergeCell ref="AC131:AG131"/>
    <mergeCell ref="AN129:AS129"/>
    <mergeCell ref="AN130:AS130"/>
    <mergeCell ref="AN127:AS127"/>
    <mergeCell ref="AN128:AS128"/>
    <mergeCell ref="AN135:AS135"/>
    <mergeCell ref="AN136:AS136"/>
    <mergeCell ref="AN133:AS133"/>
    <mergeCell ref="AN134:AS134"/>
    <mergeCell ref="AN132:AS132"/>
    <mergeCell ref="AC132:AG132"/>
    <mergeCell ref="AN139:AS139"/>
    <mergeCell ref="AN140:AS140"/>
    <mergeCell ref="AN138:AS138"/>
    <mergeCell ref="AC138:AG138"/>
    <mergeCell ref="AN137:AS137"/>
    <mergeCell ref="AC133:AG133"/>
    <mergeCell ref="AC134:AG134"/>
    <mergeCell ref="AC135:AG135"/>
    <mergeCell ref="AC136:AG136"/>
    <mergeCell ref="AC137:AG137"/>
    <mergeCell ref="AN144:AS144"/>
    <mergeCell ref="AC144:AG144"/>
    <mergeCell ref="AN143:AS143"/>
    <mergeCell ref="AC139:AG139"/>
    <mergeCell ref="AC140:AG140"/>
    <mergeCell ref="AC141:AG141"/>
    <mergeCell ref="AC142:AG142"/>
    <mergeCell ref="AC143:AG143"/>
    <mergeCell ref="AN141:AS141"/>
    <mergeCell ref="AN142:AS142"/>
    <mergeCell ref="AN149:AS149"/>
    <mergeCell ref="AC145:AG145"/>
    <mergeCell ref="AC146:AG146"/>
    <mergeCell ref="AC147:AG147"/>
    <mergeCell ref="AC148:AG148"/>
    <mergeCell ref="AC149:AG149"/>
    <mergeCell ref="AN147:AS147"/>
    <mergeCell ref="AN148:AS148"/>
    <mergeCell ref="AN145:AS145"/>
    <mergeCell ref="AN146:AS146"/>
    <mergeCell ref="AN153:AS153"/>
    <mergeCell ref="AN154:AS154"/>
    <mergeCell ref="AN151:AS151"/>
    <mergeCell ref="AN152:AS152"/>
    <mergeCell ref="AN150:AS150"/>
    <mergeCell ref="AC150:AG150"/>
    <mergeCell ref="AN157:AS157"/>
    <mergeCell ref="AH155:AM155"/>
    <mergeCell ref="AH156:AM156"/>
    <mergeCell ref="AH157:AM157"/>
    <mergeCell ref="AN155:AS155"/>
    <mergeCell ref="AC151:AG151"/>
    <mergeCell ref="AC152:AG152"/>
    <mergeCell ref="AC153:AG153"/>
    <mergeCell ref="AC154:AG154"/>
    <mergeCell ref="AC155:AG155"/>
    <mergeCell ref="AN158:AS158"/>
    <mergeCell ref="AN156:AS156"/>
    <mergeCell ref="AC156:AG156"/>
    <mergeCell ref="AN162:AS162"/>
    <mergeCell ref="AC162:AG162"/>
    <mergeCell ref="AN161:AS161"/>
    <mergeCell ref="AC157:AG157"/>
    <mergeCell ref="AC158:AG158"/>
    <mergeCell ref="AC159:AG159"/>
    <mergeCell ref="AC160:AG160"/>
    <mergeCell ref="AC161:AG161"/>
    <mergeCell ref="AN159:AS159"/>
    <mergeCell ref="AN160:AS160"/>
    <mergeCell ref="AN167:AS167"/>
    <mergeCell ref="AC163:AG163"/>
    <mergeCell ref="AC164:AG164"/>
    <mergeCell ref="AC165:AG165"/>
    <mergeCell ref="AC166:AG166"/>
    <mergeCell ref="AC167:AG167"/>
    <mergeCell ref="AN165:AS165"/>
    <mergeCell ref="AC169:AG169"/>
    <mergeCell ref="AC170:AG170"/>
    <mergeCell ref="AC171:AG171"/>
    <mergeCell ref="AC172:AG172"/>
    <mergeCell ref="AN166:AS166"/>
    <mergeCell ref="AN163:AS163"/>
    <mergeCell ref="AN164:AS164"/>
    <mergeCell ref="AN169:AS169"/>
    <mergeCell ref="AH164:AM164"/>
    <mergeCell ref="AH165:AM165"/>
    <mergeCell ref="AC173:AG173"/>
    <mergeCell ref="AN171:AS171"/>
    <mergeCell ref="AN172:AS172"/>
    <mergeCell ref="AN177:AS177"/>
    <mergeCell ref="AN170:AS170"/>
    <mergeCell ref="AN168:AS168"/>
    <mergeCell ref="AC168:AG168"/>
    <mergeCell ref="AN174:AS174"/>
    <mergeCell ref="AC174:AG174"/>
    <mergeCell ref="AN173:AS173"/>
    <mergeCell ref="AN178:AS178"/>
    <mergeCell ref="AN175:AS175"/>
    <mergeCell ref="AN176:AS176"/>
    <mergeCell ref="AC175:AG175"/>
    <mergeCell ref="AC176:AG176"/>
    <mergeCell ref="AC177:AG177"/>
    <mergeCell ref="AC178:AG178"/>
    <mergeCell ref="AN182:AS182"/>
    <mergeCell ref="AN180:AS180"/>
    <mergeCell ref="AC180:AG180"/>
    <mergeCell ref="AN179:AS179"/>
    <mergeCell ref="AC179:AG179"/>
    <mergeCell ref="AH179:AM179"/>
    <mergeCell ref="AH180:AM180"/>
    <mergeCell ref="AH181:AM181"/>
    <mergeCell ref="AH182:AM182"/>
    <mergeCell ref="AC186:AG186"/>
    <mergeCell ref="AN185:AS185"/>
    <mergeCell ref="AC181:AG181"/>
    <mergeCell ref="AC182:AG182"/>
    <mergeCell ref="AC183:AG183"/>
    <mergeCell ref="AC184:AG184"/>
    <mergeCell ref="AC185:AG185"/>
    <mergeCell ref="AN183:AS183"/>
    <mergeCell ref="AN184:AS184"/>
    <mergeCell ref="AN181:AS181"/>
    <mergeCell ref="AN186:AS186"/>
    <mergeCell ref="AN192:AS192"/>
    <mergeCell ref="AC192:AG192"/>
    <mergeCell ref="AN191:AS191"/>
    <mergeCell ref="AC187:AG187"/>
    <mergeCell ref="AC188:AG188"/>
    <mergeCell ref="AC189:AG189"/>
    <mergeCell ref="AC190:AG190"/>
    <mergeCell ref="AC191:AG191"/>
    <mergeCell ref="AN189:AS189"/>
    <mergeCell ref="AN187:AS187"/>
    <mergeCell ref="AN188:AS188"/>
    <mergeCell ref="AN190:AS190"/>
    <mergeCell ref="AN195:AS195"/>
    <mergeCell ref="AH203:AM203"/>
    <mergeCell ref="AN200:AS200"/>
    <mergeCell ref="AN198:AS198"/>
    <mergeCell ref="AN193:AS193"/>
    <mergeCell ref="AN194:AS194"/>
    <mergeCell ref="AH201:AM201"/>
    <mergeCell ref="AC203:AG203"/>
    <mergeCell ref="AC202:AG202"/>
    <mergeCell ref="AC196:AG196"/>
    <mergeCell ref="AC197:AG197"/>
    <mergeCell ref="AC198:AG198"/>
    <mergeCell ref="AH195:AM195"/>
    <mergeCell ref="AC195:AG195"/>
    <mergeCell ref="AH202:AM202"/>
    <mergeCell ref="AH196:AM196"/>
    <mergeCell ref="AH197:AM197"/>
    <mergeCell ref="AN210:AS210"/>
    <mergeCell ref="AC210:AG210"/>
    <mergeCell ref="AC209:AG209"/>
    <mergeCell ref="AN208:AS208"/>
    <mergeCell ref="AN205:AS205"/>
    <mergeCell ref="AN203:AS203"/>
    <mergeCell ref="AN206:AS206"/>
    <mergeCell ref="AN204:AS204"/>
    <mergeCell ref="AN207:AS207"/>
    <mergeCell ref="AC204:AG204"/>
    <mergeCell ref="AC211:AG211"/>
    <mergeCell ref="AN216:AS216"/>
    <mergeCell ref="AC216:AG216"/>
    <mergeCell ref="AN213:AS213"/>
    <mergeCell ref="AN214:AS214"/>
    <mergeCell ref="AH216:AM216"/>
    <mergeCell ref="AC215:AG215"/>
    <mergeCell ref="AC212:AG212"/>
    <mergeCell ref="AH212:AM212"/>
    <mergeCell ref="AH213:AM213"/>
    <mergeCell ref="AC222:AG222"/>
    <mergeCell ref="AN219:AS219"/>
    <mergeCell ref="AN220:AS220"/>
    <mergeCell ref="AH219:AM219"/>
    <mergeCell ref="AH220:AM220"/>
    <mergeCell ref="AH221:AM221"/>
    <mergeCell ref="AN221:AS221"/>
    <mergeCell ref="AC221:AG221"/>
    <mergeCell ref="AC218:AG218"/>
    <mergeCell ref="AC219:AG219"/>
    <mergeCell ref="AC220:AG220"/>
    <mergeCell ref="AC234:AG234"/>
    <mergeCell ref="AN229:AS229"/>
    <mergeCell ref="AN230:AS230"/>
    <mergeCell ref="AC223:AG223"/>
    <mergeCell ref="AN225:AS225"/>
    <mergeCell ref="AN226:AS226"/>
    <mergeCell ref="AN222:AS222"/>
    <mergeCell ref="AN223:AS223"/>
    <mergeCell ref="AN224:AS224"/>
    <mergeCell ref="AH223:AM223"/>
    <mergeCell ref="AH224:AM224"/>
    <mergeCell ref="AH227:AM227"/>
    <mergeCell ref="AH228:AM228"/>
    <mergeCell ref="AN235:AS235"/>
    <mergeCell ref="AN233:AS233"/>
    <mergeCell ref="AC229:AG229"/>
    <mergeCell ref="AC230:AG230"/>
    <mergeCell ref="AC231:AG231"/>
    <mergeCell ref="AC232:AG232"/>
    <mergeCell ref="AN234:AS234"/>
    <mergeCell ref="AN231:AS231"/>
    <mergeCell ref="AN232:AS232"/>
    <mergeCell ref="AC224:AG224"/>
    <mergeCell ref="AC225:AG225"/>
    <mergeCell ref="AN228:AS228"/>
    <mergeCell ref="AC228:AG228"/>
    <mergeCell ref="AN227:AS227"/>
    <mergeCell ref="AC226:AG226"/>
    <mergeCell ref="AN236:AS236"/>
    <mergeCell ref="AN244:AS244"/>
    <mergeCell ref="AN240:AS240"/>
    <mergeCell ref="AN239:AS239"/>
    <mergeCell ref="AC237:AG237"/>
    <mergeCell ref="AN237:AS237"/>
    <mergeCell ref="AN238:AS238"/>
    <mergeCell ref="AC238:AG238"/>
    <mergeCell ref="AH238:AM238"/>
    <mergeCell ref="AC236:AG236"/>
    <mergeCell ref="AN250:AS250"/>
    <mergeCell ref="AN247:AS247"/>
    <mergeCell ref="AN248:AS248"/>
    <mergeCell ref="AN246:AS246"/>
    <mergeCell ref="AC246:AG246"/>
    <mergeCell ref="AN241:AS241"/>
    <mergeCell ref="AC250:AG250"/>
    <mergeCell ref="AH250:AM250"/>
    <mergeCell ref="AC243:AG243"/>
    <mergeCell ref="AC244:AG244"/>
    <mergeCell ref="AN252:AS252"/>
    <mergeCell ref="AN251:AS251"/>
    <mergeCell ref="AN245:AS245"/>
    <mergeCell ref="AC241:AG241"/>
    <mergeCell ref="AC242:AG242"/>
    <mergeCell ref="AC245:AG245"/>
    <mergeCell ref="AN242:AS242"/>
    <mergeCell ref="AN243:AS243"/>
    <mergeCell ref="AH243:AM243"/>
    <mergeCell ref="AN249:AS249"/>
    <mergeCell ref="AN258:AS258"/>
    <mergeCell ref="AC258:AG258"/>
    <mergeCell ref="AN257:AS257"/>
    <mergeCell ref="AC253:AG253"/>
    <mergeCell ref="AC254:AG254"/>
    <mergeCell ref="AC257:AG257"/>
    <mergeCell ref="AN255:AS255"/>
    <mergeCell ref="AN256:AS256"/>
    <mergeCell ref="AN253:AS253"/>
    <mergeCell ref="AN254:AS254"/>
    <mergeCell ref="AN259:AS259"/>
    <mergeCell ref="AN260:AS260"/>
    <mergeCell ref="AN265:AS265"/>
    <mergeCell ref="AN266:AS266"/>
    <mergeCell ref="AN264:AS264"/>
    <mergeCell ref="AN263:AS263"/>
    <mergeCell ref="AC274:AG274"/>
    <mergeCell ref="AN273:AS273"/>
    <mergeCell ref="AN274:AS274"/>
    <mergeCell ref="AN268:AS268"/>
    <mergeCell ref="AN261:AS261"/>
    <mergeCell ref="AN262:AS262"/>
    <mergeCell ref="AC263:AG263"/>
    <mergeCell ref="AC264:AG264"/>
    <mergeCell ref="AC266:AG266"/>
    <mergeCell ref="AC272:AG272"/>
    <mergeCell ref="AN267:AS267"/>
    <mergeCell ref="AN277:AS277"/>
    <mergeCell ref="AN271:AS271"/>
    <mergeCell ref="AN272:AS272"/>
    <mergeCell ref="AN269:AS269"/>
    <mergeCell ref="AN270:AS270"/>
    <mergeCell ref="AN276:AS276"/>
    <mergeCell ref="AN275:AS275"/>
    <mergeCell ref="AN285:AS285"/>
    <mergeCell ref="AN282:AS282"/>
    <mergeCell ref="AN281:AS281"/>
    <mergeCell ref="AC270:AG270"/>
    <mergeCell ref="AH280:AM280"/>
    <mergeCell ref="AH281:AM281"/>
    <mergeCell ref="AH282:AM282"/>
    <mergeCell ref="AC277:AG277"/>
    <mergeCell ref="AC278:AG278"/>
    <mergeCell ref="AC279:AG279"/>
    <mergeCell ref="AN283:AS283"/>
    <mergeCell ref="AN284:AS284"/>
    <mergeCell ref="AH284:AM284"/>
    <mergeCell ref="AN279:AS279"/>
    <mergeCell ref="AN280:AS280"/>
    <mergeCell ref="AN278:AS278"/>
    <mergeCell ref="AN287:AS287"/>
    <mergeCell ref="AN288:AS288"/>
    <mergeCell ref="AC283:AG283"/>
    <mergeCell ref="AC284:AG284"/>
    <mergeCell ref="AC285:AG285"/>
    <mergeCell ref="AC286:AG286"/>
    <mergeCell ref="AC287:AG287"/>
    <mergeCell ref="AC288:AG288"/>
    <mergeCell ref="AH283:AM283"/>
    <mergeCell ref="AN286:AS286"/>
    <mergeCell ref="AC282:AG282"/>
    <mergeCell ref="AC247:AG247"/>
    <mergeCell ref="AC248:AG248"/>
    <mergeCell ref="AC249:AG249"/>
    <mergeCell ref="AC251:AG251"/>
    <mergeCell ref="AC252:AG252"/>
    <mergeCell ref="AC259:AG259"/>
    <mergeCell ref="AC273:AG273"/>
    <mergeCell ref="AC265:AG265"/>
    <mergeCell ref="AC269:AG269"/>
    <mergeCell ref="AN289:AS289"/>
    <mergeCell ref="AN290:AS290"/>
    <mergeCell ref="AN293:AS293"/>
    <mergeCell ref="AC289:AG289"/>
    <mergeCell ref="AC290:AG290"/>
    <mergeCell ref="AC291:AG291"/>
    <mergeCell ref="AC292:AG292"/>
    <mergeCell ref="AC293:AG293"/>
    <mergeCell ref="AN291:AS291"/>
    <mergeCell ref="AN292:AS292"/>
    <mergeCell ref="AN297:AS297"/>
    <mergeCell ref="AN298:AS298"/>
    <mergeCell ref="AH293:AM293"/>
    <mergeCell ref="AH301:AM301"/>
    <mergeCell ref="AN296:AS296"/>
    <mergeCell ref="AN294:AS294"/>
    <mergeCell ref="AN295:AS295"/>
    <mergeCell ref="AN299:AS299"/>
    <mergeCell ref="AN301:AS301"/>
    <mergeCell ref="AH298:AM298"/>
    <mergeCell ref="AH310:AM310"/>
    <mergeCell ref="AH311:AM311"/>
    <mergeCell ref="AN311:AS311"/>
    <mergeCell ref="AC307:AG307"/>
    <mergeCell ref="AN302:AS302"/>
    <mergeCell ref="AC295:AG295"/>
    <mergeCell ref="AC296:AG296"/>
    <mergeCell ref="AC297:AG297"/>
    <mergeCell ref="AC298:AG298"/>
    <mergeCell ref="AN300:AS300"/>
    <mergeCell ref="AC303:AG303"/>
    <mergeCell ref="AC304:AG304"/>
    <mergeCell ref="AC309:AG309"/>
    <mergeCell ref="AC310:AG310"/>
    <mergeCell ref="AN303:AS303"/>
    <mergeCell ref="AC312:AG312"/>
    <mergeCell ref="AC311:AG311"/>
    <mergeCell ref="AN309:AS309"/>
    <mergeCell ref="AN310:AS310"/>
    <mergeCell ref="AN307:AS307"/>
    <mergeCell ref="AC301:AG301"/>
    <mergeCell ref="AC302:AG302"/>
    <mergeCell ref="B301:F301"/>
    <mergeCell ref="G301:AB301"/>
    <mergeCell ref="B299:F299"/>
    <mergeCell ref="G299:AB299"/>
    <mergeCell ref="B300:F300"/>
    <mergeCell ref="G300:AB300"/>
    <mergeCell ref="AC300:AG300"/>
    <mergeCell ref="AC299:AG299"/>
    <mergeCell ref="AC100:AG100"/>
    <mergeCell ref="AC294:AG294"/>
    <mergeCell ref="AC227:AG227"/>
    <mergeCell ref="AC261:AG261"/>
    <mergeCell ref="AC262:AG262"/>
    <mergeCell ref="AC233:AG233"/>
    <mergeCell ref="AC275:AG275"/>
    <mergeCell ref="AC276:AG276"/>
    <mergeCell ref="AC280:AG280"/>
    <mergeCell ref="AC281:AG281"/>
    <mergeCell ref="AC313:AG313"/>
    <mergeCell ref="AN313:AS313"/>
    <mergeCell ref="AH308:AM308"/>
    <mergeCell ref="AH309:AM309"/>
    <mergeCell ref="AC308:AG308"/>
    <mergeCell ref="AN304:AS304"/>
    <mergeCell ref="AN306:AS306"/>
    <mergeCell ref="AC306:AG306"/>
    <mergeCell ref="AH307:AM307"/>
    <mergeCell ref="AN305:AS305"/>
    <mergeCell ref="G303:AB303"/>
    <mergeCell ref="B304:F304"/>
    <mergeCell ref="B95:F95"/>
    <mergeCell ref="G95:AB95"/>
    <mergeCell ref="B99:F99"/>
    <mergeCell ref="G99:AB99"/>
    <mergeCell ref="B100:F100"/>
    <mergeCell ref="G100:AB100"/>
    <mergeCell ref="G238:AB238"/>
    <mergeCell ref="G236:AB236"/>
    <mergeCell ref="B92:F92"/>
    <mergeCell ref="G92:AB92"/>
    <mergeCell ref="B93:F93"/>
    <mergeCell ref="G93:AB93"/>
    <mergeCell ref="AC314:AG314"/>
    <mergeCell ref="AC99:AG99"/>
    <mergeCell ref="B98:F98"/>
    <mergeCell ref="G98:AB98"/>
    <mergeCell ref="AC98:AG98"/>
    <mergeCell ref="B309:F309"/>
    <mergeCell ref="AC94:AG94"/>
    <mergeCell ref="AC97:AG97"/>
    <mergeCell ref="B96:F96"/>
    <mergeCell ref="G96:AB96"/>
    <mergeCell ref="B97:F97"/>
    <mergeCell ref="G97:AB97"/>
    <mergeCell ref="B94:F94"/>
    <mergeCell ref="G94:AB94"/>
    <mergeCell ref="AC96:AG96"/>
    <mergeCell ref="AC95:AG95"/>
    <mergeCell ref="B90:F90"/>
    <mergeCell ref="G90:AB90"/>
    <mergeCell ref="AC90:AG90"/>
    <mergeCell ref="AC91:AG91"/>
    <mergeCell ref="B91:F91"/>
    <mergeCell ref="G91:AB91"/>
    <mergeCell ref="AC92:AG92"/>
    <mergeCell ref="AC93:AG93"/>
    <mergeCell ref="B87:F87"/>
    <mergeCell ref="G87:AB87"/>
    <mergeCell ref="AC88:AG88"/>
    <mergeCell ref="AC89:AG89"/>
    <mergeCell ref="B88:F88"/>
    <mergeCell ref="G88:AB88"/>
    <mergeCell ref="B89:F89"/>
    <mergeCell ref="G89:AB89"/>
    <mergeCell ref="AT30:AY30"/>
    <mergeCell ref="AT31:AY31"/>
    <mergeCell ref="AT32:AY32"/>
    <mergeCell ref="AT33:AY33"/>
    <mergeCell ref="AC84:AG84"/>
    <mergeCell ref="AN81:AS81"/>
    <mergeCell ref="AN82:AS82"/>
    <mergeCell ref="AN83:AS83"/>
    <mergeCell ref="AN84:AS84"/>
    <mergeCell ref="AN79:AS79"/>
    <mergeCell ref="B86:F86"/>
    <mergeCell ref="G86:AB86"/>
    <mergeCell ref="AT34:AY34"/>
    <mergeCell ref="AT35:AY35"/>
    <mergeCell ref="AT36:AY36"/>
    <mergeCell ref="AT37:AY37"/>
    <mergeCell ref="AT38:AY38"/>
    <mergeCell ref="AT39:AY39"/>
    <mergeCell ref="AT40:AY40"/>
    <mergeCell ref="B84:F84"/>
    <mergeCell ref="AT41:AY41"/>
    <mergeCell ref="AT42:AY42"/>
    <mergeCell ref="AT43:AY43"/>
    <mergeCell ref="AT44:AY44"/>
    <mergeCell ref="G80:AB80"/>
    <mergeCell ref="AT61:AY61"/>
    <mergeCell ref="AT62:AY62"/>
    <mergeCell ref="AC80:AG80"/>
    <mergeCell ref="AN63:AS63"/>
    <mergeCell ref="AT68:AY68"/>
    <mergeCell ref="AT45:AY45"/>
    <mergeCell ref="AT46:AY46"/>
    <mergeCell ref="B83:F83"/>
    <mergeCell ref="G83:AB83"/>
    <mergeCell ref="AT47:AY47"/>
    <mergeCell ref="AT48:AY48"/>
    <mergeCell ref="AT49:AY49"/>
    <mergeCell ref="AT50:AY50"/>
    <mergeCell ref="AT51:AY51"/>
    <mergeCell ref="AT59:AY59"/>
    <mergeCell ref="AT57:AY57"/>
    <mergeCell ref="AT58:AY58"/>
    <mergeCell ref="B85:F85"/>
    <mergeCell ref="G85:AB85"/>
    <mergeCell ref="G84:AB84"/>
    <mergeCell ref="AC85:AG85"/>
    <mergeCell ref="AT69:AY69"/>
    <mergeCell ref="AH68:AM68"/>
    <mergeCell ref="AH69:AM69"/>
    <mergeCell ref="AT74:AY74"/>
    <mergeCell ref="B81:F81"/>
    <mergeCell ref="G81:AB81"/>
    <mergeCell ref="AT60:AY60"/>
    <mergeCell ref="B82:F82"/>
    <mergeCell ref="G82:AB82"/>
    <mergeCell ref="AT52:AY52"/>
    <mergeCell ref="AT53:AY53"/>
    <mergeCell ref="AT54:AY54"/>
    <mergeCell ref="AT55:AY55"/>
    <mergeCell ref="AT56:AY56"/>
    <mergeCell ref="AC64:AG64"/>
    <mergeCell ref="AC65:AG65"/>
    <mergeCell ref="AN64:AS64"/>
    <mergeCell ref="AN65:AS65"/>
    <mergeCell ref="B80:F80"/>
    <mergeCell ref="B79:F79"/>
    <mergeCell ref="G79:AB79"/>
    <mergeCell ref="AN80:AS80"/>
    <mergeCell ref="AN73:AS73"/>
    <mergeCell ref="AH70:AM70"/>
    <mergeCell ref="AN66:AS66"/>
    <mergeCell ref="AH67:AM67"/>
    <mergeCell ref="AT63:AY63"/>
    <mergeCell ref="AT64:AY64"/>
    <mergeCell ref="AT65:AY65"/>
    <mergeCell ref="AT66:AY66"/>
    <mergeCell ref="AN67:AS67"/>
    <mergeCell ref="AT70:AY70"/>
    <mergeCell ref="AT71:AY71"/>
    <mergeCell ref="AT72:AY72"/>
    <mergeCell ref="AT73:AY73"/>
    <mergeCell ref="B74:F74"/>
    <mergeCell ref="G74:AB74"/>
    <mergeCell ref="AH71:AM71"/>
    <mergeCell ref="AH72:AM72"/>
    <mergeCell ref="AH73:AM73"/>
    <mergeCell ref="AC71:AG71"/>
    <mergeCell ref="B76:F76"/>
    <mergeCell ref="B75:F75"/>
    <mergeCell ref="G75:AB75"/>
    <mergeCell ref="AH75:AM75"/>
    <mergeCell ref="AH76:AM76"/>
    <mergeCell ref="AC76:AG76"/>
    <mergeCell ref="G76:AB76"/>
    <mergeCell ref="B77:F77"/>
    <mergeCell ref="G77:AB77"/>
    <mergeCell ref="AC77:AG77"/>
    <mergeCell ref="AH77:AM77"/>
    <mergeCell ref="AH78:AM78"/>
    <mergeCell ref="AH79:AM79"/>
    <mergeCell ref="B78:F78"/>
    <mergeCell ref="G78:AB78"/>
    <mergeCell ref="AC86:AG86"/>
    <mergeCell ref="AT82:AY82"/>
    <mergeCell ref="AC74:AG74"/>
    <mergeCell ref="AC82:AG82"/>
    <mergeCell ref="AT81:AY81"/>
    <mergeCell ref="AC79:AG79"/>
    <mergeCell ref="AT77:AY77"/>
    <mergeCell ref="AT75:AY75"/>
    <mergeCell ref="AT85:AY85"/>
    <mergeCell ref="AT80:AY80"/>
    <mergeCell ref="AC73:AG73"/>
    <mergeCell ref="AT91:AY91"/>
    <mergeCell ref="AC75:AG75"/>
    <mergeCell ref="AC78:AG78"/>
    <mergeCell ref="AT88:AY88"/>
    <mergeCell ref="AT87:AY87"/>
    <mergeCell ref="AT76:AY76"/>
    <mergeCell ref="AC87:AG87"/>
    <mergeCell ref="AT79:AY79"/>
    <mergeCell ref="AC83:AG83"/>
    <mergeCell ref="AT92:AY92"/>
    <mergeCell ref="B67:F67"/>
    <mergeCell ref="G67:AB67"/>
    <mergeCell ref="AC68:AG68"/>
    <mergeCell ref="AC69:AG69"/>
    <mergeCell ref="AT89:AY89"/>
    <mergeCell ref="AC81:AG81"/>
    <mergeCell ref="AT67:AY67"/>
    <mergeCell ref="B70:F70"/>
    <mergeCell ref="G73:AB73"/>
    <mergeCell ref="B66:F66"/>
    <mergeCell ref="G66:AB66"/>
    <mergeCell ref="B69:F69"/>
    <mergeCell ref="G69:AB69"/>
    <mergeCell ref="G68:AB68"/>
    <mergeCell ref="B71:F71"/>
    <mergeCell ref="G71:AB71"/>
    <mergeCell ref="AT100:AY100"/>
    <mergeCell ref="G64:AB64"/>
    <mergeCell ref="B65:F65"/>
    <mergeCell ref="G65:AB65"/>
    <mergeCell ref="AT99:AY99"/>
    <mergeCell ref="AT95:AY95"/>
    <mergeCell ref="AT96:AY96"/>
    <mergeCell ref="AT86:AY86"/>
    <mergeCell ref="B72:F72"/>
    <mergeCell ref="G72:AB72"/>
    <mergeCell ref="AT83:AY83"/>
    <mergeCell ref="AT84:AY84"/>
    <mergeCell ref="AC63:AG63"/>
    <mergeCell ref="B64:F64"/>
    <mergeCell ref="G70:AB70"/>
    <mergeCell ref="B68:F68"/>
    <mergeCell ref="AC70:AG70"/>
    <mergeCell ref="AC72:AG72"/>
    <mergeCell ref="AT78:AY78"/>
    <mergeCell ref="B73:F73"/>
    <mergeCell ref="B60:F60"/>
    <mergeCell ref="G60:AB60"/>
    <mergeCell ref="B61:F61"/>
    <mergeCell ref="G61:AB61"/>
    <mergeCell ref="AC62:AG62"/>
    <mergeCell ref="B63:F63"/>
    <mergeCell ref="G63:AB63"/>
    <mergeCell ref="B62:F62"/>
    <mergeCell ref="G62:AB62"/>
    <mergeCell ref="B57:F57"/>
    <mergeCell ref="G57:AB57"/>
    <mergeCell ref="B58:F58"/>
    <mergeCell ref="G58:AB58"/>
    <mergeCell ref="B59:F59"/>
    <mergeCell ref="G59:AB59"/>
    <mergeCell ref="B54:F54"/>
    <mergeCell ref="G54:AB54"/>
    <mergeCell ref="B55:F55"/>
    <mergeCell ref="G55:AB55"/>
    <mergeCell ref="B56:F56"/>
    <mergeCell ref="G56:AB56"/>
    <mergeCell ref="B51:F51"/>
    <mergeCell ref="G51:AB51"/>
    <mergeCell ref="B52:F52"/>
    <mergeCell ref="G52:AB52"/>
    <mergeCell ref="B53:F53"/>
    <mergeCell ref="G53:AB53"/>
    <mergeCell ref="AC48:AG48"/>
    <mergeCell ref="AC49:AG49"/>
    <mergeCell ref="AC51:AG51"/>
    <mergeCell ref="B48:F48"/>
    <mergeCell ref="G48:AB48"/>
    <mergeCell ref="B49:F49"/>
    <mergeCell ref="G49:AB49"/>
    <mergeCell ref="AC50:AG50"/>
    <mergeCell ref="B50:F50"/>
    <mergeCell ref="G50:AB50"/>
    <mergeCell ref="AC58:AG58"/>
    <mergeCell ref="AC56:AG56"/>
    <mergeCell ref="AC57:AG57"/>
    <mergeCell ref="AC52:AG52"/>
    <mergeCell ref="AC53:AG53"/>
    <mergeCell ref="AC54:AG54"/>
    <mergeCell ref="AC55:AG55"/>
    <mergeCell ref="AC59:AG59"/>
    <mergeCell ref="AT97:AY97"/>
    <mergeCell ref="AT98:AY98"/>
    <mergeCell ref="AT94:AY94"/>
    <mergeCell ref="AC66:AG66"/>
    <mergeCell ref="AC60:AG60"/>
    <mergeCell ref="AC61:AG61"/>
    <mergeCell ref="AT93:AY93"/>
    <mergeCell ref="AC67:AG67"/>
    <mergeCell ref="AT90:AY90"/>
    <mergeCell ref="B46:F46"/>
    <mergeCell ref="G46:AB46"/>
    <mergeCell ref="AC46:AG46"/>
    <mergeCell ref="B47:F47"/>
    <mergeCell ref="G47:AB47"/>
    <mergeCell ref="AC47:AG47"/>
    <mergeCell ref="B45:F45"/>
    <mergeCell ref="G45:AB45"/>
    <mergeCell ref="AC41:AG41"/>
    <mergeCell ref="AH42:AM42"/>
    <mergeCell ref="AH43:AM43"/>
    <mergeCell ref="AH45:AM45"/>
    <mergeCell ref="AH44:AM44"/>
    <mergeCell ref="AC43:AG43"/>
    <mergeCell ref="AC45:AG45"/>
    <mergeCell ref="AC44:AG44"/>
    <mergeCell ref="B42:F42"/>
    <mergeCell ref="G42:AB42"/>
    <mergeCell ref="AC42:AG42"/>
    <mergeCell ref="B43:F43"/>
    <mergeCell ref="G43:AB43"/>
    <mergeCell ref="B44:F44"/>
    <mergeCell ref="G44:AB44"/>
    <mergeCell ref="B40:F40"/>
    <mergeCell ref="G40:AB40"/>
    <mergeCell ref="B41:F41"/>
    <mergeCell ref="G41:AB41"/>
    <mergeCell ref="AC38:AG38"/>
    <mergeCell ref="B39:F39"/>
    <mergeCell ref="G39:AB39"/>
    <mergeCell ref="AC40:AG40"/>
    <mergeCell ref="B37:F37"/>
    <mergeCell ref="G37:AB37"/>
    <mergeCell ref="B38:F38"/>
    <mergeCell ref="G38:AB38"/>
    <mergeCell ref="AH38:AM38"/>
    <mergeCell ref="AH39:AM39"/>
    <mergeCell ref="AC39:AG39"/>
    <mergeCell ref="AC37:AG37"/>
    <mergeCell ref="AH37:AM37"/>
    <mergeCell ref="G34:AB34"/>
    <mergeCell ref="B36:F36"/>
    <mergeCell ref="G36:AB36"/>
    <mergeCell ref="AH36:AM36"/>
    <mergeCell ref="AC35:AG35"/>
    <mergeCell ref="AC36:AG36"/>
    <mergeCell ref="B35:F35"/>
    <mergeCell ref="G35:AB35"/>
    <mergeCell ref="AH35:AM35"/>
    <mergeCell ref="AC34:AG34"/>
    <mergeCell ref="AH303:AM303"/>
    <mergeCell ref="AN308:AS308"/>
    <mergeCell ref="AC305:AG305"/>
    <mergeCell ref="AH305:AM305"/>
    <mergeCell ref="B34:F34"/>
    <mergeCell ref="G307:AB307"/>
    <mergeCell ref="G297:AB297"/>
    <mergeCell ref="B298:F298"/>
    <mergeCell ref="G298:AB298"/>
    <mergeCell ref="B297:F297"/>
    <mergeCell ref="AC32:AG32"/>
    <mergeCell ref="AC33:AG33"/>
    <mergeCell ref="B33:F33"/>
    <mergeCell ref="G33:AB33"/>
    <mergeCell ref="B32:F32"/>
    <mergeCell ref="B316:F316"/>
    <mergeCell ref="G316:AB316"/>
    <mergeCell ref="B306:F306"/>
    <mergeCell ref="G306:AB306"/>
    <mergeCell ref="B307:F307"/>
    <mergeCell ref="B315:F315"/>
    <mergeCell ref="G315:AB315"/>
    <mergeCell ref="B314:F314"/>
    <mergeCell ref="G314:AB314"/>
    <mergeCell ref="AC315:AG315"/>
    <mergeCell ref="B305:F305"/>
    <mergeCell ref="G305:AB305"/>
    <mergeCell ref="G308:AB308"/>
    <mergeCell ref="B310:F310"/>
    <mergeCell ref="G310:AB310"/>
    <mergeCell ref="G311:AB311"/>
    <mergeCell ref="B311:F311"/>
    <mergeCell ref="B313:F313"/>
    <mergeCell ref="G313:AB313"/>
    <mergeCell ref="G309:AB309"/>
    <mergeCell ref="B308:F308"/>
    <mergeCell ref="G312:AB312"/>
    <mergeCell ref="B312:F312"/>
    <mergeCell ref="G304:AB304"/>
    <mergeCell ref="B302:F302"/>
    <mergeCell ref="B294:F294"/>
    <mergeCell ref="G294:AB294"/>
    <mergeCell ref="B295:F295"/>
    <mergeCell ref="G295:AB295"/>
    <mergeCell ref="B296:F296"/>
    <mergeCell ref="G296:AB296"/>
    <mergeCell ref="G302:AB302"/>
    <mergeCell ref="B303:F303"/>
    <mergeCell ref="B291:F291"/>
    <mergeCell ref="G291:AB291"/>
    <mergeCell ref="B292:F292"/>
    <mergeCell ref="G292:AB292"/>
    <mergeCell ref="B293:F293"/>
    <mergeCell ref="G293:AB293"/>
    <mergeCell ref="B287:F287"/>
    <mergeCell ref="G287:AB287"/>
    <mergeCell ref="B288:F288"/>
    <mergeCell ref="G288:AB288"/>
    <mergeCell ref="G289:AB289"/>
    <mergeCell ref="B290:F290"/>
    <mergeCell ref="G290:AB290"/>
    <mergeCell ref="B289:F289"/>
    <mergeCell ref="B284:F284"/>
    <mergeCell ref="G284:AB284"/>
    <mergeCell ref="B285:F285"/>
    <mergeCell ref="G285:AB285"/>
    <mergeCell ref="B286:F286"/>
    <mergeCell ref="G286:AB286"/>
    <mergeCell ref="G281:AB281"/>
    <mergeCell ref="B282:F282"/>
    <mergeCell ref="G282:AB282"/>
    <mergeCell ref="B281:F281"/>
    <mergeCell ref="B283:F283"/>
    <mergeCell ref="G283:AB283"/>
    <mergeCell ref="B278:F278"/>
    <mergeCell ref="G278:AB278"/>
    <mergeCell ref="B279:F279"/>
    <mergeCell ref="G279:AB279"/>
    <mergeCell ref="B280:F280"/>
    <mergeCell ref="G280:AB280"/>
    <mergeCell ref="B233:F233"/>
    <mergeCell ref="G233:AB233"/>
    <mergeCell ref="B234:F234"/>
    <mergeCell ref="G234:AB234"/>
    <mergeCell ref="B277:F277"/>
    <mergeCell ref="G277:AB277"/>
    <mergeCell ref="B236:F236"/>
    <mergeCell ref="B238:F238"/>
    <mergeCell ref="B240:F240"/>
    <mergeCell ref="G240:AB240"/>
    <mergeCell ref="B229:F229"/>
    <mergeCell ref="G229:AB229"/>
    <mergeCell ref="B230:F230"/>
    <mergeCell ref="G230:AB230"/>
    <mergeCell ref="G231:AB231"/>
    <mergeCell ref="B232:F232"/>
    <mergeCell ref="G232:AB232"/>
    <mergeCell ref="B231:F231"/>
    <mergeCell ref="B226:F226"/>
    <mergeCell ref="G226:AB226"/>
    <mergeCell ref="B227:F227"/>
    <mergeCell ref="G227:AB227"/>
    <mergeCell ref="B228:F228"/>
    <mergeCell ref="G228:AB228"/>
    <mergeCell ref="G223:AB223"/>
    <mergeCell ref="B224:F224"/>
    <mergeCell ref="G224:AB224"/>
    <mergeCell ref="B223:F223"/>
    <mergeCell ref="B225:F225"/>
    <mergeCell ref="G225:AB225"/>
    <mergeCell ref="AT107:AY107"/>
    <mergeCell ref="AN215:AS215"/>
    <mergeCell ref="B221:F221"/>
    <mergeCell ref="G221:AB221"/>
    <mergeCell ref="B222:F222"/>
    <mergeCell ref="G222:AB222"/>
    <mergeCell ref="AN217:AS217"/>
    <mergeCell ref="AN218:AS218"/>
    <mergeCell ref="AH217:AM217"/>
    <mergeCell ref="AH218:AM218"/>
    <mergeCell ref="AT114:AY114"/>
    <mergeCell ref="AT115:AY115"/>
    <mergeCell ref="AT101:AY101"/>
    <mergeCell ref="B220:F220"/>
    <mergeCell ref="G220:AB220"/>
    <mergeCell ref="AT102:AY102"/>
    <mergeCell ref="AT103:AY103"/>
    <mergeCell ref="AT104:AY104"/>
    <mergeCell ref="AT105:AY105"/>
    <mergeCell ref="AT106:AY106"/>
    <mergeCell ref="B218:F218"/>
    <mergeCell ref="G218:AB218"/>
    <mergeCell ref="AT108:AY108"/>
    <mergeCell ref="B219:F219"/>
    <mergeCell ref="G219:AB219"/>
    <mergeCell ref="AT109:AY109"/>
    <mergeCell ref="AT110:AY110"/>
    <mergeCell ref="AT111:AY111"/>
    <mergeCell ref="AT112:AY112"/>
    <mergeCell ref="AT113:AY113"/>
    <mergeCell ref="AT116:AY116"/>
    <mergeCell ref="AT117:AY117"/>
    <mergeCell ref="AT118:AY118"/>
    <mergeCell ref="AT119:AY119"/>
    <mergeCell ref="B217:F217"/>
    <mergeCell ref="G217:AB217"/>
    <mergeCell ref="AC217:AG217"/>
    <mergeCell ref="AC213:AG213"/>
    <mergeCell ref="AC214:AG214"/>
    <mergeCell ref="AN211:AS211"/>
    <mergeCell ref="B216:F216"/>
    <mergeCell ref="G216:AB216"/>
    <mergeCell ref="AT120:AY120"/>
    <mergeCell ref="AT121:AY121"/>
    <mergeCell ref="AT122:AY122"/>
    <mergeCell ref="AT123:AY123"/>
    <mergeCell ref="AT124:AY124"/>
    <mergeCell ref="AT125:AY125"/>
    <mergeCell ref="AT126:AY126"/>
    <mergeCell ref="B215:F215"/>
    <mergeCell ref="G215:AB215"/>
    <mergeCell ref="AT127:AY127"/>
    <mergeCell ref="AT128:AY128"/>
    <mergeCell ref="AT129:AY129"/>
    <mergeCell ref="AT130:AY130"/>
    <mergeCell ref="AT131:AY131"/>
    <mergeCell ref="AT132:AY132"/>
    <mergeCell ref="AT133:AY133"/>
    <mergeCell ref="AT134:AY134"/>
    <mergeCell ref="AT135:AY135"/>
    <mergeCell ref="AT142:AY142"/>
    <mergeCell ref="AT143:AY143"/>
    <mergeCell ref="B213:F213"/>
    <mergeCell ref="G213:AB213"/>
    <mergeCell ref="B214:F214"/>
    <mergeCell ref="G214:AB214"/>
    <mergeCell ref="AN212:AS212"/>
    <mergeCell ref="AN209:AS209"/>
    <mergeCell ref="AC205:AG205"/>
    <mergeCell ref="AC206:AG206"/>
    <mergeCell ref="AT150:AY150"/>
    <mergeCell ref="AT151:AY151"/>
    <mergeCell ref="AT136:AY136"/>
    <mergeCell ref="AT137:AY137"/>
    <mergeCell ref="B212:F212"/>
    <mergeCell ref="G212:AB212"/>
    <mergeCell ref="AT138:AY138"/>
    <mergeCell ref="AT139:AY139"/>
    <mergeCell ref="AT140:AY140"/>
    <mergeCell ref="AT141:AY141"/>
    <mergeCell ref="B210:F210"/>
    <mergeCell ref="G210:AB210"/>
    <mergeCell ref="AT144:AY144"/>
    <mergeCell ref="B211:F211"/>
    <mergeCell ref="G211:AB211"/>
    <mergeCell ref="AT145:AY145"/>
    <mergeCell ref="AT146:AY146"/>
    <mergeCell ref="AT147:AY147"/>
    <mergeCell ref="AT148:AY148"/>
    <mergeCell ref="AT149:AY149"/>
    <mergeCell ref="AT152:AY152"/>
    <mergeCell ref="AT153:AY153"/>
    <mergeCell ref="AT154:AY154"/>
    <mergeCell ref="AT155:AY155"/>
    <mergeCell ref="B209:F209"/>
    <mergeCell ref="G209:AB209"/>
    <mergeCell ref="AC207:AG207"/>
    <mergeCell ref="AC208:AG208"/>
    <mergeCell ref="AH199:AM199"/>
    <mergeCell ref="AH200:AM200"/>
    <mergeCell ref="B208:F208"/>
    <mergeCell ref="G208:AB208"/>
    <mergeCell ref="AT156:AY156"/>
    <mergeCell ref="AT157:AY157"/>
    <mergeCell ref="AT158:AY158"/>
    <mergeCell ref="AT159:AY159"/>
    <mergeCell ref="AT160:AY160"/>
    <mergeCell ref="AT161:AY161"/>
    <mergeCell ref="AT162:AY162"/>
    <mergeCell ref="B207:F207"/>
    <mergeCell ref="G207:AB207"/>
    <mergeCell ref="AT163:AY163"/>
    <mergeCell ref="AT164:AY164"/>
    <mergeCell ref="AT165:AY165"/>
    <mergeCell ref="AT166:AY166"/>
    <mergeCell ref="AT167:AY167"/>
    <mergeCell ref="AT168:AY168"/>
    <mergeCell ref="AT169:AY169"/>
    <mergeCell ref="AT170:AY170"/>
    <mergeCell ref="AT171:AY171"/>
    <mergeCell ref="AT178:AY178"/>
    <mergeCell ref="AT179:AY179"/>
    <mergeCell ref="B205:F205"/>
    <mergeCell ref="G205:AB205"/>
    <mergeCell ref="B206:F206"/>
    <mergeCell ref="G206:AB206"/>
    <mergeCell ref="AN201:AS201"/>
    <mergeCell ref="AN202:AS202"/>
    <mergeCell ref="AC199:AG199"/>
    <mergeCell ref="AC200:AG200"/>
    <mergeCell ref="AT186:AY186"/>
    <mergeCell ref="AT187:AY187"/>
    <mergeCell ref="AT172:AY172"/>
    <mergeCell ref="AT173:AY173"/>
    <mergeCell ref="B204:F204"/>
    <mergeCell ref="G204:AB204"/>
    <mergeCell ref="AT174:AY174"/>
    <mergeCell ref="AT175:AY175"/>
    <mergeCell ref="AT176:AY176"/>
    <mergeCell ref="AT177:AY177"/>
    <mergeCell ref="B202:F202"/>
    <mergeCell ref="G202:AB202"/>
    <mergeCell ref="AT180:AY180"/>
    <mergeCell ref="B203:F203"/>
    <mergeCell ref="G203:AB203"/>
    <mergeCell ref="AT181:AY181"/>
    <mergeCell ref="AT182:AY182"/>
    <mergeCell ref="AT183:AY183"/>
    <mergeCell ref="AT184:AY184"/>
    <mergeCell ref="AT185:AY185"/>
    <mergeCell ref="AT188:AY188"/>
    <mergeCell ref="AT189:AY189"/>
    <mergeCell ref="AT190:AY190"/>
    <mergeCell ref="AT191:AY191"/>
    <mergeCell ref="B201:F201"/>
    <mergeCell ref="G201:AB201"/>
    <mergeCell ref="AC201:AG201"/>
    <mergeCell ref="AC193:AG193"/>
    <mergeCell ref="AC194:AG194"/>
    <mergeCell ref="AN196:AS196"/>
    <mergeCell ref="G200:AB200"/>
    <mergeCell ref="AT192:AY192"/>
    <mergeCell ref="AT193:AY193"/>
    <mergeCell ref="AT194:AY194"/>
    <mergeCell ref="AT195:AY195"/>
    <mergeCell ref="AT196:AY196"/>
    <mergeCell ref="AT197:AY197"/>
    <mergeCell ref="AT199:AY199"/>
    <mergeCell ref="AH194:AM194"/>
    <mergeCell ref="B192:F192"/>
    <mergeCell ref="G192:AB192"/>
    <mergeCell ref="B196:F196"/>
    <mergeCell ref="G196:AB196"/>
    <mergeCell ref="G197:AB197"/>
    <mergeCell ref="B198:F198"/>
    <mergeCell ref="G198:AB198"/>
    <mergeCell ref="B197:F197"/>
    <mergeCell ref="AT204:AY204"/>
    <mergeCell ref="B195:F195"/>
    <mergeCell ref="G195:AB195"/>
    <mergeCell ref="AT200:AY200"/>
    <mergeCell ref="AT201:AY201"/>
    <mergeCell ref="AT202:AY202"/>
    <mergeCell ref="AN199:AS199"/>
    <mergeCell ref="AN197:AS197"/>
    <mergeCell ref="AH198:AM198"/>
    <mergeCell ref="B200:F200"/>
    <mergeCell ref="B190:F190"/>
    <mergeCell ref="G190:AB190"/>
    <mergeCell ref="B188:F188"/>
    <mergeCell ref="G188:AB188"/>
    <mergeCell ref="AT209:AY209"/>
    <mergeCell ref="AT205:AY205"/>
    <mergeCell ref="B193:F193"/>
    <mergeCell ref="G193:AB193"/>
    <mergeCell ref="B194:F194"/>
    <mergeCell ref="G194:AB194"/>
    <mergeCell ref="AT210:AY210"/>
    <mergeCell ref="B191:F191"/>
    <mergeCell ref="G191:AB191"/>
    <mergeCell ref="AT206:AY206"/>
    <mergeCell ref="AT207:AY207"/>
    <mergeCell ref="AT208:AY208"/>
    <mergeCell ref="AT203:AY203"/>
    <mergeCell ref="G199:AB199"/>
    <mergeCell ref="AT198:AY198"/>
    <mergeCell ref="B199:F199"/>
    <mergeCell ref="AT216:AY216"/>
    <mergeCell ref="B187:F187"/>
    <mergeCell ref="G187:AB187"/>
    <mergeCell ref="AT212:AY212"/>
    <mergeCell ref="AT213:AY213"/>
    <mergeCell ref="AT214:AY214"/>
    <mergeCell ref="AT215:AY215"/>
    <mergeCell ref="AT211:AY211"/>
    <mergeCell ref="B189:F189"/>
    <mergeCell ref="G189:AB189"/>
    <mergeCell ref="AT222:AY222"/>
    <mergeCell ref="B183:F183"/>
    <mergeCell ref="G183:AB183"/>
    <mergeCell ref="AT218:AY218"/>
    <mergeCell ref="AT219:AY219"/>
    <mergeCell ref="AT220:AY220"/>
    <mergeCell ref="AT221:AY221"/>
    <mergeCell ref="AT217:AY217"/>
    <mergeCell ref="B184:F184"/>
    <mergeCell ref="G184:AB184"/>
    <mergeCell ref="B176:F176"/>
    <mergeCell ref="G176:AB176"/>
    <mergeCell ref="B185:F185"/>
    <mergeCell ref="G185:AB185"/>
    <mergeCell ref="B186:F186"/>
    <mergeCell ref="G186:AB186"/>
    <mergeCell ref="AT228:AY228"/>
    <mergeCell ref="B179:F179"/>
    <mergeCell ref="G179:AB179"/>
    <mergeCell ref="AT224:AY224"/>
    <mergeCell ref="AT225:AY225"/>
    <mergeCell ref="AT226:AY226"/>
    <mergeCell ref="AT227:AY227"/>
    <mergeCell ref="AT223:AY223"/>
    <mergeCell ref="B180:F180"/>
    <mergeCell ref="G180:AB180"/>
    <mergeCell ref="B174:F174"/>
    <mergeCell ref="G174:AB174"/>
    <mergeCell ref="B172:F172"/>
    <mergeCell ref="G172:AB172"/>
    <mergeCell ref="AT233:AY233"/>
    <mergeCell ref="AT229:AY229"/>
    <mergeCell ref="B177:F177"/>
    <mergeCell ref="G177:AB177"/>
    <mergeCell ref="B178:F178"/>
    <mergeCell ref="G178:AB178"/>
    <mergeCell ref="AT234:AY234"/>
    <mergeCell ref="B175:F175"/>
    <mergeCell ref="G175:AB175"/>
    <mergeCell ref="AT230:AY230"/>
    <mergeCell ref="AT231:AY231"/>
    <mergeCell ref="AT232:AY232"/>
    <mergeCell ref="B181:F181"/>
    <mergeCell ref="G181:AB181"/>
    <mergeCell ref="B182:F182"/>
    <mergeCell ref="G182:AB182"/>
    <mergeCell ref="AT240:AY240"/>
    <mergeCell ref="B171:F171"/>
    <mergeCell ref="G171:AB171"/>
    <mergeCell ref="AT236:AY236"/>
    <mergeCell ref="AT237:AY237"/>
    <mergeCell ref="AT238:AY238"/>
    <mergeCell ref="AT239:AY239"/>
    <mergeCell ref="AT235:AY235"/>
    <mergeCell ref="B173:F173"/>
    <mergeCell ref="G173:AB173"/>
    <mergeCell ref="AT246:AY246"/>
    <mergeCell ref="B167:F167"/>
    <mergeCell ref="G167:AB167"/>
    <mergeCell ref="AT242:AY242"/>
    <mergeCell ref="AT243:AY243"/>
    <mergeCell ref="AT244:AY244"/>
    <mergeCell ref="AT245:AY245"/>
    <mergeCell ref="AT241:AY241"/>
    <mergeCell ref="B168:F168"/>
    <mergeCell ref="G168:AB168"/>
    <mergeCell ref="B160:F160"/>
    <mergeCell ref="G160:AB160"/>
    <mergeCell ref="B169:F169"/>
    <mergeCell ref="G169:AB169"/>
    <mergeCell ref="B170:F170"/>
    <mergeCell ref="G170:AB170"/>
    <mergeCell ref="AT252:AY252"/>
    <mergeCell ref="B163:F163"/>
    <mergeCell ref="G163:AB163"/>
    <mergeCell ref="AT248:AY248"/>
    <mergeCell ref="AT249:AY249"/>
    <mergeCell ref="AT250:AY250"/>
    <mergeCell ref="AT251:AY251"/>
    <mergeCell ref="AT247:AY247"/>
    <mergeCell ref="B164:F164"/>
    <mergeCell ref="G164:AB164"/>
    <mergeCell ref="B158:F158"/>
    <mergeCell ref="G158:AB158"/>
    <mergeCell ref="B156:F156"/>
    <mergeCell ref="G156:AB156"/>
    <mergeCell ref="AT257:AY257"/>
    <mergeCell ref="AT253:AY253"/>
    <mergeCell ref="B161:F161"/>
    <mergeCell ref="G161:AB161"/>
    <mergeCell ref="B162:F162"/>
    <mergeCell ref="G162:AB162"/>
    <mergeCell ref="AT258:AY258"/>
    <mergeCell ref="B159:F159"/>
    <mergeCell ref="G159:AB159"/>
    <mergeCell ref="AT254:AY254"/>
    <mergeCell ref="AT255:AY255"/>
    <mergeCell ref="AT256:AY256"/>
    <mergeCell ref="B165:F165"/>
    <mergeCell ref="G165:AB165"/>
    <mergeCell ref="B166:F166"/>
    <mergeCell ref="G166:AB166"/>
    <mergeCell ref="AT264:AY264"/>
    <mergeCell ref="B155:F155"/>
    <mergeCell ref="G155:AB155"/>
    <mergeCell ref="AT260:AY260"/>
    <mergeCell ref="AT261:AY261"/>
    <mergeCell ref="AT262:AY262"/>
    <mergeCell ref="AT263:AY263"/>
    <mergeCell ref="AT259:AY259"/>
    <mergeCell ref="B157:F157"/>
    <mergeCell ref="G157:AB157"/>
    <mergeCell ref="B154:F154"/>
    <mergeCell ref="G154:AB154"/>
    <mergeCell ref="AT270:AY270"/>
    <mergeCell ref="B151:F151"/>
    <mergeCell ref="G151:AB151"/>
    <mergeCell ref="AT266:AY266"/>
    <mergeCell ref="AT267:AY267"/>
    <mergeCell ref="AT268:AY268"/>
    <mergeCell ref="AT269:AY269"/>
    <mergeCell ref="AT265:AY265"/>
    <mergeCell ref="B144:F144"/>
    <mergeCell ref="G144:AB144"/>
    <mergeCell ref="G150:AB150"/>
    <mergeCell ref="B153:F153"/>
    <mergeCell ref="G153:AB153"/>
    <mergeCell ref="B152:F152"/>
    <mergeCell ref="G152:AB152"/>
    <mergeCell ref="G149:AB149"/>
    <mergeCell ref="B150:F150"/>
    <mergeCell ref="AT276:AY276"/>
    <mergeCell ref="B147:F147"/>
    <mergeCell ref="G147:AB147"/>
    <mergeCell ref="AT272:AY272"/>
    <mergeCell ref="AT273:AY273"/>
    <mergeCell ref="AT274:AY274"/>
    <mergeCell ref="AT275:AY275"/>
    <mergeCell ref="AT271:AY271"/>
    <mergeCell ref="B148:F148"/>
    <mergeCell ref="G148:AB148"/>
    <mergeCell ref="B140:F140"/>
    <mergeCell ref="G140:AB140"/>
    <mergeCell ref="AT280:AY280"/>
    <mergeCell ref="AT281:AY281"/>
    <mergeCell ref="AT277:AY277"/>
    <mergeCell ref="B145:F145"/>
    <mergeCell ref="G145:AB145"/>
    <mergeCell ref="B146:F146"/>
    <mergeCell ref="G146:AB146"/>
    <mergeCell ref="B149:F149"/>
    <mergeCell ref="AT283:AY283"/>
    <mergeCell ref="B141:F141"/>
    <mergeCell ref="AT282:AY282"/>
    <mergeCell ref="B143:F143"/>
    <mergeCell ref="G143:AB143"/>
    <mergeCell ref="AT278:AY278"/>
    <mergeCell ref="AT279:AY279"/>
    <mergeCell ref="G141:AB141"/>
    <mergeCell ref="B142:F142"/>
    <mergeCell ref="G142:AB142"/>
    <mergeCell ref="AT293:AY293"/>
    <mergeCell ref="AT289:AY289"/>
    <mergeCell ref="G136:AB136"/>
    <mergeCell ref="AT288:AY288"/>
    <mergeCell ref="B139:F139"/>
    <mergeCell ref="G139:AB139"/>
    <mergeCell ref="AT284:AY284"/>
    <mergeCell ref="AT285:AY285"/>
    <mergeCell ref="AT286:AY286"/>
    <mergeCell ref="AT287:AY287"/>
    <mergeCell ref="G138:AB138"/>
    <mergeCell ref="B136:F136"/>
    <mergeCell ref="B132:F132"/>
    <mergeCell ref="G132:AB132"/>
    <mergeCell ref="AT294:AY294"/>
    <mergeCell ref="B135:F135"/>
    <mergeCell ref="G135:AB135"/>
    <mergeCell ref="AT290:AY290"/>
    <mergeCell ref="AT291:AY291"/>
    <mergeCell ref="AT292:AY292"/>
    <mergeCell ref="AT298:AY298"/>
    <mergeCell ref="AT299:AY299"/>
    <mergeCell ref="AT295:AY295"/>
    <mergeCell ref="B133:F133"/>
    <mergeCell ref="G133:AB133"/>
    <mergeCell ref="B134:F134"/>
    <mergeCell ref="G134:AB134"/>
    <mergeCell ref="B137:F137"/>
    <mergeCell ref="G137:AB137"/>
    <mergeCell ref="B138:F138"/>
    <mergeCell ref="AT301:AY301"/>
    <mergeCell ref="B130:F130"/>
    <mergeCell ref="G130:AB130"/>
    <mergeCell ref="B128:F128"/>
    <mergeCell ref="G128:AB128"/>
    <mergeCell ref="AT300:AY300"/>
    <mergeCell ref="B131:F131"/>
    <mergeCell ref="G131:AB131"/>
    <mergeCell ref="AT296:AY296"/>
    <mergeCell ref="AT297:AY297"/>
    <mergeCell ref="AT310:AY310"/>
    <mergeCell ref="AT311:AY311"/>
    <mergeCell ref="AT307:AY307"/>
    <mergeCell ref="G124:AB124"/>
    <mergeCell ref="AT306:AY306"/>
    <mergeCell ref="G127:AB127"/>
    <mergeCell ref="AT302:AY302"/>
    <mergeCell ref="AT303:AY303"/>
    <mergeCell ref="AT304:AY304"/>
    <mergeCell ref="AT305:AY305"/>
    <mergeCell ref="AT314:AY314"/>
    <mergeCell ref="B117:F117"/>
    <mergeCell ref="G117:AB117"/>
    <mergeCell ref="B118:F118"/>
    <mergeCell ref="G118:AB118"/>
    <mergeCell ref="B120:F120"/>
    <mergeCell ref="AT312:AY312"/>
    <mergeCell ref="B123:F123"/>
    <mergeCell ref="B125:F125"/>
    <mergeCell ref="G125:AB125"/>
    <mergeCell ref="B112:F112"/>
    <mergeCell ref="G120:AB120"/>
    <mergeCell ref="B119:F119"/>
    <mergeCell ref="G119:AB119"/>
    <mergeCell ref="B129:F129"/>
    <mergeCell ref="G129:AB129"/>
    <mergeCell ref="B126:F126"/>
    <mergeCell ref="G126:AB126"/>
    <mergeCell ref="B127:F127"/>
    <mergeCell ref="G122:AB122"/>
    <mergeCell ref="B124:F124"/>
    <mergeCell ref="AT313:AY313"/>
    <mergeCell ref="G116:AB116"/>
    <mergeCell ref="B115:F115"/>
    <mergeCell ref="G115:AB115"/>
    <mergeCell ref="B121:F121"/>
    <mergeCell ref="G121:AB121"/>
    <mergeCell ref="G123:AB123"/>
    <mergeCell ref="AT308:AY308"/>
    <mergeCell ref="AT309:AY309"/>
    <mergeCell ref="B107:F107"/>
    <mergeCell ref="B29:F29"/>
    <mergeCell ref="AC317:AG317"/>
    <mergeCell ref="AC318:AG318"/>
    <mergeCell ref="B113:F113"/>
    <mergeCell ref="G113:AB113"/>
    <mergeCell ref="B114:F114"/>
    <mergeCell ref="G114:AB114"/>
    <mergeCell ref="B116:F116"/>
    <mergeCell ref="B122:F122"/>
    <mergeCell ref="AT316:AY316"/>
    <mergeCell ref="AT317:AY317"/>
    <mergeCell ref="B109:F109"/>
    <mergeCell ref="G109:AB109"/>
    <mergeCell ref="B110:F110"/>
    <mergeCell ref="G110:AB110"/>
    <mergeCell ref="AC316:AG316"/>
    <mergeCell ref="G112:AB112"/>
    <mergeCell ref="B111:F111"/>
    <mergeCell ref="G111:AB111"/>
    <mergeCell ref="AC26:AG26"/>
    <mergeCell ref="G102:AB102"/>
    <mergeCell ref="AH5:AL5"/>
    <mergeCell ref="AC15:AG15"/>
    <mergeCell ref="AC16:AG16"/>
    <mergeCell ref="AC17:AG17"/>
    <mergeCell ref="AH16:AM16"/>
    <mergeCell ref="AC21:AG21"/>
    <mergeCell ref="G23:AB23"/>
    <mergeCell ref="G32:AB32"/>
    <mergeCell ref="B101:F101"/>
    <mergeCell ref="G101:AB101"/>
    <mergeCell ref="B102:F102"/>
    <mergeCell ref="AC18:AG18"/>
    <mergeCell ref="AC19:AG19"/>
    <mergeCell ref="AC20:AG20"/>
    <mergeCell ref="AC22:AG22"/>
    <mergeCell ref="AC23:AG23"/>
    <mergeCell ref="AC24:AG24"/>
    <mergeCell ref="AC25:AG25"/>
    <mergeCell ref="B104:F104"/>
    <mergeCell ref="G104:AB104"/>
    <mergeCell ref="B317:F317"/>
    <mergeCell ref="G317:AB317"/>
    <mergeCell ref="B103:F103"/>
    <mergeCell ref="G103:AB103"/>
    <mergeCell ref="G106:AB106"/>
    <mergeCell ref="B108:F108"/>
    <mergeCell ref="G108:AB108"/>
    <mergeCell ref="G107:AB107"/>
    <mergeCell ref="B15:F15"/>
    <mergeCell ref="B16:F16"/>
    <mergeCell ref="G15:AB15"/>
    <mergeCell ref="G16:AB16"/>
    <mergeCell ref="B318:F318"/>
    <mergeCell ref="G318:AB318"/>
    <mergeCell ref="B105:F105"/>
    <mergeCell ref="G105:AB105"/>
    <mergeCell ref="B106:F106"/>
    <mergeCell ref="B22:F22"/>
    <mergeCell ref="B17:F17"/>
    <mergeCell ref="G17:AB17"/>
    <mergeCell ref="B20:F20"/>
    <mergeCell ref="G19:AB19"/>
    <mergeCell ref="B19:F19"/>
    <mergeCell ref="B18:F18"/>
    <mergeCell ref="G18:AB18"/>
    <mergeCell ref="G20:AB20"/>
    <mergeCell ref="B21:F21"/>
    <mergeCell ref="G21:AB21"/>
    <mergeCell ref="B23:F23"/>
    <mergeCell ref="G22:AB22"/>
    <mergeCell ref="B24:F24"/>
    <mergeCell ref="G24:AB24"/>
    <mergeCell ref="AH33:AM33"/>
    <mergeCell ref="AH27:AM27"/>
    <mergeCell ref="AH28:AM28"/>
    <mergeCell ref="AH32:AM32"/>
    <mergeCell ref="AH31:AM31"/>
    <mergeCell ref="AH30:AM30"/>
    <mergeCell ref="AH29:AM29"/>
    <mergeCell ref="G26:AB26"/>
    <mergeCell ref="G27:AB27"/>
    <mergeCell ref="AC30:AG30"/>
    <mergeCell ref="B25:F25"/>
    <mergeCell ref="G28:AB28"/>
    <mergeCell ref="B28:F28"/>
    <mergeCell ref="G25:AB25"/>
    <mergeCell ref="B26:F26"/>
    <mergeCell ref="B27:F27"/>
    <mergeCell ref="G29:AB29"/>
    <mergeCell ref="AC29:AG29"/>
    <mergeCell ref="AC28:AG28"/>
    <mergeCell ref="AC27:AG27"/>
    <mergeCell ref="AC31:AG31"/>
    <mergeCell ref="B30:F30"/>
    <mergeCell ref="G30:AB30"/>
    <mergeCell ref="B31:F31"/>
    <mergeCell ref="G31:AB31"/>
    <mergeCell ref="AT16:AY16"/>
    <mergeCell ref="AS2:AY3"/>
    <mergeCell ref="AH2:AR3"/>
    <mergeCell ref="AT1:AV1"/>
    <mergeCell ref="Z11:AF11"/>
    <mergeCell ref="AH15:AM15"/>
    <mergeCell ref="AN15:AS15"/>
    <mergeCell ref="AT15:AY15"/>
    <mergeCell ref="AT5:AY5"/>
    <mergeCell ref="AM5:AR5"/>
  </mergeCells>
  <phoneticPr fontId="2" type="noConversion"/>
  <conditionalFormatting sqref="BS15:DA314">
    <cfRule type="cellIs" dxfId="3" priority="1" stopIfTrue="1" operator="equal">
      <formula>BR15</formula>
    </cfRule>
    <cfRule type="cellIs" dxfId="2" priority="2" stopIfTrue="1" operator="lessThan">
      <formula>BR15</formula>
    </cfRule>
  </conditionalFormatting>
  <printOptions horizontalCentered="1"/>
  <pageMargins left="0.98425196850393704" right="0.19685039370078741" top="0.43307086614173229" bottom="0.59055118110236227" header="0.39370078740157483" footer="0.39370078740157483"/>
  <pageSetup paperSize="9" fitToWidth="0" fitToHeight="0" orientation="portrait" r:id="rId1"/>
  <headerFooter alignWithMargins="0">
    <oddFooter>&amp;L&amp;"Arial,Negrito"&amp;8V.110324&amp;R&amp;"Arial,Negrito"&amp;8&amp;P/&amp;N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Plan19">
    <pageSetUpPr fitToPage="1"/>
  </sheetPr>
  <dimension ref="A1:CP57"/>
  <sheetViews>
    <sheetView showGridLines="0" showRowColHeaders="0" showZeros="0" zoomScaleNormal="100" workbookViewId="0">
      <pane ySplit="9" topLeftCell="A10" activePane="bottomLeft" state="frozen"/>
      <selection pane="bottomLeft" activeCell="A7" sqref="A7"/>
    </sheetView>
  </sheetViews>
  <sheetFormatPr defaultColWidth="1.7109375" defaultRowHeight="9.9499999999999993" customHeight="1"/>
  <cols>
    <col min="1" max="1" width="0.85546875" style="10" customWidth="1"/>
    <col min="2" max="6" width="1.7109375" style="7" customWidth="1"/>
    <col min="7" max="8" width="1.7109375" style="28" customWidth="1"/>
    <col min="9" max="63" width="1.7109375" style="7" customWidth="1"/>
    <col min="64" max="64" width="1.7109375" style="10" customWidth="1"/>
    <col min="65" max="73" width="1.7109375" style="7" customWidth="1"/>
    <col min="74" max="75" width="7.5703125" style="7" customWidth="1"/>
    <col min="76" max="76" width="4.85546875" style="7" hidden="1" customWidth="1"/>
    <col min="77" max="77" width="19" style="6" hidden="1" customWidth="1"/>
    <col min="78" max="78" width="12.7109375" style="7" hidden="1" customWidth="1"/>
    <col min="79" max="79" width="14.28515625" style="7" hidden="1" customWidth="1"/>
    <col min="80" max="80" width="13.5703125" style="7" hidden="1" customWidth="1"/>
    <col min="81" max="85" width="10.28515625" style="7" hidden="1" customWidth="1"/>
    <col min="86" max="88" width="13.5703125" style="7" hidden="1" customWidth="1"/>
    <col min="89" max="16384" width="1.7109375" style="7"/>
  </cols>
  <sheetData>
    <row r="1" spans="1:94" ht="50.1" customHeight="1">
      <c r="AO1" s="31"/>
      <c r="AP1" s="31"/>
      <c r="AQ1" s="31"/>
      <c r="AR1" s="31"/>
      <c r="AS1" s="31"/>
      <c r="AT1" s="555" t="s">
        <v>435</v>
      </c>
      <c r="AU1" s="920">
        <f>'O4'!Z11</f>
        <v>1367080.71</v>
      </c>
      <c r="AV1" s="920"/>
      <c r="AW1" s="920"/>
      <c r="AX1" s="920"/>
      <c r="AY1" s="920"/>
      <c r="AZ1" s="920"/>
      <c r="BA1" s="920"/>
      <c r="BL1" s="7"/>
      <c r="BN1" s="4"/>
      <c r="BO1" s="4"/>
      <c r="BP1" s="4"/>
      <c r="BQ1" s="4"/>
      <c r="BR1" s="4"/>
      <c r="BS1" s="4"/>
      <c r="BT1" s="4"/>
      <c r="BU1" s="4"/>
      <c r="BV1" s="4"/>
      <c r="BY1" s="7"/>
      <c r="CN1" s="10"/>
      <c r="CO1" s="10"/>
      <c r="CP1" s="6"/>
    </row>
    <row r="2" spans="1:94" s="8" customFormat="1" ht="12" customHeight="1">
      <c r="A2" s="22"/>
      <c r="B2" s="698" t="s">
        <v>187</v>
      </c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698"/>
      <c r="Y2" s="698"/>
      <c r="Z2" s="698"/>
      <c r="AA2" s="698"/>
      <c r="AB2" s="698"/>
      <c r="AC2" s="698"/>
      <c r="AD2" s="698"/>
      <c r="AE2" s="698"/>
      <c r="AF2" s="698"/>
      <c r="AG2" s="698"/>
      <c r="AH2" s="698"/>
      <c r="AI2" s="698"/>
      <c r="AJ2" s="698"/>
      <c r="AK2" s="698"/>
      <c r="AL2" s="698"/>
      <c r="AM2" s="698"/>
      <c r="AN2" s="698"/>
      <c r="AO2" s="698"/>
      <c r="AP2" s="698"/>
      <c r="AQ2" s="698"/>
      <c r="AR2" s="698"/>
      <c r="AS2" s="30"/>
      <c r="AT2" s="30"/>
      <c r="AU2" s="30"/>
      <c r="AV2" s="30"/>
      <c r="AW2" s="30"/>
      <c r="AX2" s="320" t="s">
        <v>204</v>
      </c>
      <c r="AY2" s="938">
        <f>'O4'!AC5</f>
        <v>1</v>
      </c>
      <c r="AZ2" s="939"/>
      <c r="BA2" s="940"/>
      <c r="BB2" s="696" t="s">
        <v>82</v>
      </c>
      <c r="BC2" s="696"/>
      <c r="BD2" s="696"/>
      <c r="BE2" s="696"/>
      <c r="BF2" s="696"/>
      <c r="BG2" s="696"/>
      <c r="BH2" s="696"/>
      <c r="BI2" s="697"/>
      <c r="BJ2" s="814" t="str">
        <f>'O4'!J11</f>
        <v>263097-6</v>
      </c>
      <c r="BK2" s="826"/>
      <c r="BL2" s="826"/>
      <c r="BM2" s="826"/>
      <c r="BN2" s="826"/>
      <c r="BO2" s="826"/>
      <c r="BP2" s="826"/>
      <c r="BQ2" s="826"/>
      <c r="BR2" s="826"/>
      <c r="BS2" s="826"/>
      <c r="BT2" s="826"/>
      <c r="BU2" s="827"/>
      <c r="BV2" s="251"/>
      <c r="BW2" s="22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23"/>
      <c r="CM2" s="23"/>
      <c r="CP2" s="24"/>
    </row>
    <row r="3" spans="1:94" s="8" customFormat="1" ht="4.5" customHeight="1">
      <c r="A3" s="10"/>
      <c r="B3" s="27"/>
      <c r="C3" s="7"/>
      <c r="D3" s="7"/>
      <c r="E3" s="7"/>
      <c r="F3" s="7"/>
      <c r="G3" s="28"/>
      <c r="H3" s="28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2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10"/>
      <c r="BK3" s="27"/>
      <c r="BL3" s="10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4"/>
      <c r="BY3" s="4"/>
      <c r="BZ3" s="4"/>
      <c r="CA3" s="4"/>
      <c r="CB3" s="4"/>
      <c r="CC3" s="4"/>
      <c r="CD3" s="12"/>
      <c r="CE3" s="12"/>
      <c r="CF3" s="12"/>
      <c r="CG3" s="12"/>
      <c r="CH3" s="12"/>
      <c r="CI3" s="12"/>
      <c r="CJ3" s="12"/>
      <c r="CK3" s="12"/>
      <c r="CL3" s="23"/>
      <c r="CM3" s="23"/>
      <c r="CP3" s="24"/>
    </row>
    <row r="4" spans="1:94" s="101" customFormat="1" ht="3.75" customHeight="1">
      <c r="A4" s="8"/>
      <c r="G4" s="102"/>
      <c r="H4" s="102"/>
      <c r="BX4" s="4"/>
      <c r="BY4" s="4"/>
      <c r="BZ4" s="4"/>
      <c r="CA4" s="4"/>
      <c r="CB4" s="4"/>
      <c r="CC4" s="4"/>
    </row>
    <row r="5" spans="1:94" ht="12" customHeight="1">
      <c r="A5" s="8"/>
      <c r="B5" s="165" t="s">
        <v>81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R5" s="814" t="str">
        <f>'O4'!S7</f>
        <v>Prefeitura Municipal de Otacílio Costa</v>
      </c>
      <c r="S5" s="826"/>
      <c r="T5" s="826"/>
      <c r="U5" s="826"/>
      <c r="V5" s="826"/>
      <c r="W5" s="826"/>
      <c r="X5" s="826"/>
      <c r="Y5" s="826"/>
      <c r="Z5" s="826"/>
      <c r="AA5" s="826"/>
      <c r="AB5" s="826"/>
      <c r="AC5" s="826"/>
      <c r="AD5" s="826"/>
      <c r="AE5" s="826"/>
      <c r="AF5" s="826"/>
      <c r="AG5" s="826"/>
      <c r="AH5" s="826"/>
      <c r="AI5" s="826"/>
      <c r="AJ5" s="826"/>
      <c r="AK5" s="826"/>
      <c r="AL5" s="826"/>
      <c r="AM5" s="826"/>
      <c r="AN5" s="826"/>
      <c r="AO5" s="826"/>
      <c r="AP5" s="827"/>
      <c r="AQ5" s="702" t="s">
        <v>40</v>
      </c>
      <c r="AR5" s="703"/>
      <c r="AS5" s="703"/>
      <c r="AT5" s="703"/>
      <c r="AU5" s="703"/>
      <c r="AV5" s="703"/>
      <c r="AW5" s="703"/>
      <c r="AX5" s="703"/>
      <c r="AY5" s="704"/>
      <c r="AZ5" s="863" t="str">
        <f>'O4'!L9</f>
        <v>Conclusão quadra Fundo do Campo</v>
      </c>
      <c r="BA5" s="874"/>
      <c r="BB5" s="874"/>
      <c r="BC5" s="874"/>
      <c r="BD5" s="874"/>
      <c r="BE5" s="874"/>
      <c r="BF5" s="874"/>
      <c r="BG5" s="874"/>
      <c r="BH5" s="874"/>
      <c r="BI5" s="874"/>
      <c r="BJ5" s="874"/>
      <c r="BK5" s="874"/>
      <c r="BL5" s="874"/>
      <c r="BM5" s="874"/>
      <c r="BN5" s="874"/>
      <c r="BO5" s="874"/>
      <c r="BP5" s="874"/>
      <c r="BQ5" s="874"/>
      <c r="BR5" s="874"/>
      <c r="BS5" s="874"/>
      <c r="BT5" s="874"/>
      <c r="BU5" s="875"/>
      <c r="BV5" s="109"/>
      <c r="BW5" s="33"/>
      <c r="BY5" s="7"/>
    </row>
    <row r="6" spans="1:94" ht="3" customHeight="1">
      <c r="A6" s="103"/>
      <c r="B6" s="104"/>
      <c r="C6" s="105"/>
      <c r="D6" s="105"/>
      <c r="E6" s="105"/>
      <c r="F6" s="105"/>
      <c r="G6" s="106"/>
      <c r="H6" s="106"/>
      <c r="I6" s="105"/>
      <c r="J6" s="107"/>
      <c r="K6" s="108"/>
      <c r="L6" s="108"/>
      <c r="M6" s="108"/>
      <c r="N6" s="108"/>
      <c r="O6" s="108"/>
      <c r="P6" s="108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3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4"/>
      <c r="BY6" s="4"/>
      <c r="BZ6" s="4"/>
      <c r="CA6" s="4"/>
      <c r="CB6" s="4"/>
      <c r="CC6" s="4"/>
    </row>
    <row r="7" spans="1:94" ht="3" customHeight="1" thickBot="1">
      <c r="A7" s="8"/>
      <c r="B7" s="109"/>
      <c r="C7" s="110"/>
      <c r="D7" s="110"/>
      <c r="E7" s="110"/>
      <c r="F7" s="110"/>
      <c r="G7" s="111"/>
      <c r="H7" s="111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8"/>
      <c r="BX7" s="4"/>
      <c r="BY7" s="4"/>
      <c r="BZ7" s="4"/>
      <c r="CA7" s="4"/>
      <c r="CB7" s="4"/>
      <c r="CC7" s="4"/>
    </row>
    <row r="8" spans="1:94" ht="9.9499999999999993" customHeight="1">
      <c r="A8" s="8"/>
      <c r="B8" s="687" t="s">
        <v>3</v>
      </c>
      <c r="C8" s="688"/>
      <c r="D8" s="688"/>
      <c r="E8" s="688"/>
      <c r="F8" s="688"/>
      <c r="G8" s="674" t="s">
        <v>105</v>
      </c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6"/>
      <c r="AE8" s="691" t="s">
        <v>0</v>
      </c>
      <c r="AF8" s="661"/>
      <c r="AG8" s="667"/>
      <c r="AH8" s="691" t="s">
        <v>1</v>
      </c>
      <c r="AI8" s="661"/>
      <c r="AJ8" s="661"/>
      <c r="AK8" s="661"/>
      <c r="AL8" s="667"/>
      <c r="AM8" s="661" t="s">
        <v>106</v>
      </c>
      <c r="AN8" s="661"/>
      <c r="AO8" s="661"/>
      <c r="AP8" s="661"/>
      <c r="AQ8" s="661"/>
      <c r="AR8" s="661"/>
      <c r="AS8" s="662"/>
      <c r="AT8" s="660" t="s">
        <v>107</v>
      </c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2"/>
      <c r="BH8" s="660" t="s">
        <v>108</v>
      </c>
      <c r="BI8" s="661"/>
      <c r="BJ8" s="661"/>
      <c r="BK8" s="661"/>
      <c r="BL8" s="661"/>
      <c r="BM8" s="661"/>
      <c r="BN8" s="662"/>
      <c r="BO8" s="660" t="s">
        <v>2</v>
      </c>
      <c r="BP8" s="661"/>
      <c r="BQ8" s="661"/>
      <c r="BR8" s="661"/>
      <c r="BS8" s="661"/>
      <c r="BT8" s="661"/>
      <c r="BU8" s="667"/>
      <c r="BV8" s="948" t="s">
        <v>188</v>
      </c>
      <c r="BW8" s="949"/>
      <c r="BX8" s="4"/>
      <c r="BY8" s="4"/>
      <c r="BZ8" s="4"/>
      <c r="CA8" s="4"/>
      <c r="CB8" s="4"/>
      <c r="CC8" s="209"/>
      <c r="CD8" s="209"/>
      <c r="CE8" s="210" t="s">
        <v>167</v>
      </c>
      <c r="CF8" s="209"/>
      <c r="CG8" s="209"/>
    </row>
    <row r="9" spans="1:94" ht="9.9499999999999993" customHeight="1" thickBot="1">
      <c r="A9" s="8"/>
      <c r="B9" s="689"/>
      <c r="C9" s="690"/>
      <c r="D9" s="690"/>
      <c r="E9" s="690"/>
      <c r="F9" s="690"/>
      <c r="G9" s="677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678"/>
      <c r="W9" s="678"/>
      <c r="X9" s="678"/>
      <c r="Y9" s="678"/>
      <c r="Z9" s="678"/>
      <c r="AA9" s="678"/>
      <c r="AB9" s="678"/>
      <c r="AC9" s="678"/>
      <c r="AD9" s="679"/>
      <c r="AE9" s="692"/>
      <c r="AF9" s="669"/>
      <c r="AG9" s="670"/>
      <c r="AH9" s="692"/>
      <c r="AI9" s="669"/>
      <c r="AJ9" s="669"/>
      <c r="AK9" s="669"/>
      <c r="AL9" s="670"/>
      <c r="AM9" s="669"/>
      <c r="AN9" s="669"/>
      <c r="AO9" s="669"/>
      <c r="AP9" s="669"/>
      <c r="AQ9" s="669"/>
      <c r="AR9" s="669"/>
      <c r="AS9" s="673"/>
      <c r="AT9" s="663" t="s">
        <v>112</v>
      </c>
      <c r="AU9" s="664"/>
      <c r="AV9" s="664"/>
      <c r="AW9" s="664"/>
      <c r="AX9" s="664"/>
      <c r="AY9" s="664"/>
      <c r="AZ9" s="665"/>
      <c r="BA9" s="663" t="s">
        <v>111</v>
      </c>
      <c r="BB9" s="664"/>
      <c r="BC9" s="664"/>
      <c r="BD9" s="664"/>
      <c r="BE9" s="664"/>
      <c r="BF9" s="664"/>
      <c r="BG9" s="665"/>
      <c r="BH9" s="668"/>
      <c r="BI9" s="669"/>
      <c r="BJ9" s="669"/>
      <c r="BK9" s="669"/>
      <c r="BL9" s="669"/>
      <c r="BM9" s="669"/>
      <c r="BN9" s="673"/>
      <c r="BO9" s="668"/>
      <c r="BP9" s="669"/>
      <c r="BQ9" s="669"/>
      <c r="BR9" s="669"/>
      <c r="BS9" s="669"/>
      <c r="BT9" s="669"/>
      <c r="BU9" s="670"/>
      <c r="BV9" s="264" t="s">
        <v>189</v>
      </c>
      <c r="BW9" s="265" t="s">
        <v>190</v>
      </c>
      <c r="CC9" s="223" t="s">
        <v>115</v>
      </c>
      <c r="CD9" s="223" t="s">
        <v>120</v>
      </c>
      <c r="CE9" s="223" t="s">
        <v>166</v>
      </c>
      <c r="CF9" s="223" t="s">
        <v>121</v>
      </c>
      <c r="CG9" s="223" t="s">
        <v>32</v>
      </c>
    </row>
    <row r="10" spans="1:94" ht="9.9499999999999993" customHeight="1">
      <c r="A10" s="8"/>
      <c r="B10" s="952">
        <f>IF(BX10&gt;'O3'!$BY$15,"",SMALL('O3'!$BX$15:$BX$318,BX10))</f>
        <v>1</v>
      </c>
      <c r="C10" s="953"/>
      <c r="D10" s="953"/>
      <c r="E10" s="953"/>
      <c r="F10" s="954"/>
      <c r="G10" s="943" t="str">
        <f>IF(BX10&gt;'O3'!$BY$15,"",VLOOKUP(B10,'O3'!B15:AJ318,6,FALSE))</f>
        <v>PAVIMENTAÇÕES</v>
      </c>
      <c r="H10" s="943"/>
      <c r="I10" s="943"/>
      <c r="J10" s="943"/>
      <c r="K10" s="943"/>
      <c r="L10" s="943"/>
      <c r="M10" s="943"/>
      <c r="N10" s="943"/>
      <c r="O10" s="943"/>
      <c r="P10" s="943"/>
      <c r="Q10" s="943"/>
      <c r="R10" s="943"/>
      <c r="S10" s="943"/>
      <c r="T10" s="943"/>
      <c r="U10" s="943"/>
      <c r="V10" s="943"/>
      <c r="W10" s="943"/>
      <c r="X10" s="943"/>
      <c r="Y10" s="943"/>
      <c r="Z10" s="943"/>
      <c r="AA10" s="943"/>
      <c r="AB10" s="943"/>
      <c r="AC10" s="943"/>
      <c r="AD10" s="943"/>
      <c r="AE10" s="834">
        <f>IF(BX10&gt;'O3'!$BY$15,"",VLOOKUP(B10,'O3'!B15:AJ318,28,FALSE))</f>
        <v>0</v>
      </c>
      <c r="AF10" s="834"/>
      <c r="AG10" s="834"/>
      <c r="AH10" s="833">
        <f>IF(BX10&gt;'O3'!$BY$15,"",VLOOKUP(B10,'O3'!B15:AJ318,31,FALSE))</f>
        <v>0</v>
      </c>
      <c r="AI10" s="833"/>
      <c r="AJ10" s="833"/>
      <c r="AK10" s="833"/>
      <c r="AL10" s="951"/>
      <c r="AM10" s="950">
        <f>SUMIF('O4'!$BB$15:$BB$318,B10,'O4'!$BL$15:$BL$320)</f>
        <v>20.210000000000065</v>
      </c>
      <c r="AN10" s="671"/>
      <c r="AO10" s="671"/>
      <c r="AP10" s="671"/>
      <c r="AQ10" s="671"/>
      <c r="AR10" s="671"/>
      <c r="AS10" s="671"/>
      <c r="AT10" s="671">
        <f>SUMIF('O4'!$BB$15:$BB$318,B10,'O4'!$BM$15:$BM$320)</f>
        <v>1001.74</v>
      </c>
      <c r="AU10" s="671"/>
      <c r="AV10" s="671"/>
      <c r="AW10" s="671"/>
      <c r="AX10" s="671"/>
      <c r="AY10" s="671"/>
      <c r="AZ10" s="671"/>
      <c r="BA10" s="671">
        <f>SUMIF('O4'!$BB$15:$BB$318,B10,'O4'!$BN$15:$BN$320)</f>
        <v>0</v>
      </c>
      <c r="BB10" s="671"/>
      <c r="BC10" s="671"/>
      <c r="BD10" s="671"/>
      <c r="BE10" s="671"/>
      <c r="BF10" s="671"/>
      <c r="BG10" s="671"/>
      <c r="BH10" s="671">
        <f>SUMIF('O4'!$BB$15:$BB$318,B10,'O4'!$BO$15:$BO$320)</f>
        <v>0</v>
      </c>
      <c r="BI10" s="671"/>
      <c r="BJ10" s="671"/>
      <c r="BK10" s="671"/>
      <c r="BL10" s="671"/>
      <c r="BM10" s="671"/>
      <c r="BN10" s="671"/>
      <c r="BO10" s="671">
        <f t="shared" ref="BO10:BO49" si="0">SUM(AM10:BN10)</f>
        <v>1021.95</v>
      </c>
      <c r="BP10" s="671"/>
      <c r="BQ10" s="671"/>
      <c r="BR10" s="671"/>
      <c r="BS10" s="671"/>
      <c r="BT10" s="671"/>
      <c r="BU10" s="941"/>
      <c r="BV10" s="262">
        <f>HLOOKUP(1,'C3'!$C$3:$BZ$52,BX10+9,FALSE)</f>
        <v>0</v>
      </c>
      <c r="BW10" s="281">
        <f>IF('Q3'!BO10=0,0,BO10*100/'Q3'!BO10)</f>
        <v>7.6067660358398931E-2</v>
      </c>
      <c r="BX10" s="29">
        <v>1</v>
      </c>
      <c r="BY10" s="2"/>
      <c r="BZ10" s="2"/>
      <c r="CA10" s="2"/>
      <c r="CB10" s="2"/>
      <c r="CC10" s="250">
        <f>SUMIF('O4'!$BB$15:$BB$318,B10,'O4'!$BH$15:$BH$318)</f>
        <v>20.210000000000065</v>
      </c>
      <c r="CD10" s="250">
        <f>SUMIF('O4'!$BB$15:$BB$318,B10,'O4'!$BI$15:$BI$318)</f>
        <v>1001.74</v>
      </c>
      <c r="CE10" s="250">
        <f>SUMIF('O4'!$BB$15:$BB$318,B10,'O4'!$BJ$15:$BJ$318)</f>
        <v>0</v>
      </c>
      <c r="CF10" s="250">
        <f>SUMIF('O4'!$BB$15:$BB$318,B10,'O4'!$BK$15:$BK$318)</f>
        <v>0</v>
      </c>
      <c r="CG10" s="250">
        <f>SUM(CC10:CF10)</f>
        <v>1021.95</v>
      </c>
    </row>
    <row r="11" spans="1:94" ht="9.9499999999999993" customHeight="1">
      <c r="A11" s="8"/>
      <c r="B11" s="935">
        <f>IF(BX11&gt;'O3'!$BY$15,"",SMALL('O3'!$BX$15:$BX$318,BX11))</f>
        <v>2</v>
      </c>
      <c r="C11" s="820"/>
      <c r="D11" s="820"/>
      <c r="E11" s="820"/>
      <c r="F11" s="821"/>
      <c r="G11" s="823" t="str">
        <f>IF(BX11&gt;'O3'!$BY$15,"",VLOOKUP(B11,'O3'!B16:AJ319,6,FALSE))</f>
        <v>COMPLEMENTAÇÃO DE OBRA</v>
      </c>
      <c r="H11" s="823"/>
      <c r="I11" s="823"/>
      <c r="J11" s="823"/>
      <c r="K11" s="823"/>
      <c r="L11" s="823"/>
      <c r="M11" s="823"/>
      <c r="N11" s="823"/>
      <c r="O11" s="823"/>
      <c r="P11" s="823"/>
      <c r="Q11" s="823"/>
      <c r="R11" s="823"/>
      <c r="S11" s="823"/>
      <c r="T11" s="823"/>
      <c r="U11" s="823"/>
      <c r="V11" s="823"/>
      <c r="W11" s="823"/>
      <c r="X11" s="823"/>
      <c r="Y11" s="823"/>
      <c r="Z11" s="823"/>
      <c r="AA11" s="823"/>
      <c r="AB11" s="823"/>
      <c r="AC11" s="823"/>
      <c r="AD11" s="823"/>
      <c r="AE11" s="824">
        <f>IF(BX11&gt;'O3'!$BY$15,"",VLOOKUP(B11,'O3'!B16:AJ319,28,FALSE))</f>
        <v>0</v>
      </c>
      <c r="AF11" s="824"/>
      <c r="AG11" s="824"/>
      <c r="AH11" s="822">
        <f>IF(BX11&gt;'O3'!$BY$15,"",VLOOKUP(B11,'O3'!B16:AJ319,31,FALSE))</f>
        <v>0</v>
      </c>
      <c r="AI11" s="822"/>
      <c r="AJ11" s="822"/>
      <c r="AK11" s="822"/>
      <c r="AL11" s="944"/>
      <c r="AM11" s="942">
        <f>SUMIF('O4'!$BB$15:$BB$318,B11,'O4'!$BL$15:$BL$320)</f>
        <v>2813.7899999999959</v>
      </c>
      <c r="AN11" s="650"/>
      <c r="AO11" s="650"/>
      <c r="AP11" s="650"/>
      <c r="AQ11" s="650"/>
      <c r="AR11" s="650"/>
      <c r="AS11" s="650"/>
      <c r="AT11" s="650">
        <f>SUMIF('O4'!$BB$15:$BB$318,B11,'O4'!$BM$15:$BM$320)</f>
        <v>139457.46</v>
      </c>
      <c r="AU11" s="650"/>
      <c r="AV11" s="650"/>
      <c r="AW11" s="650"/>
      <c r="AX11" s="650"/>
      <c r="AY11" s="650"/>
      <c r="AZ11" s="650"/>
      <c r="BA11" s="650">
        <f>SUMIF('O4'!$BB$15:$BB$318,B11,'O4'!$BN$15:$BN$320)</f>
        <v>0</v>
      </c>
      <c r="BB11" s="650"/>
      <c r="BC11" s="650"/>
      <c r="BD11" s="650"/>
      <c r="BE11" s="650"/>
      <c r="BF11" s="650"/>
      <c r="BG11" s="650"/>
      <c r="BH11" s="650">
        <f>SUMIF('O4'!$BB$15:$BB$318,B11,'O4'!$BO$15:$BO$320)</f>
        <v>0</v>
      </c>
      <c r="BI11" s="650"/>
      <c r="BJ11" s="650"/>
      <c r="BK11" s="650"/>
      <c r="BL11" s="650"/>
      <c r="BM11" s="650"/>
      <c r="BN11" s="650"/>
      <c r="BO11" s="650">
        <f t="shared" si="0"/>
        <v>142271.25</v>
      </c>
      <c r="BP11" s="650"/>
      <c r="BQ11" s="650"/>
      <c r="BR11" s="650"/>
      <c r="BS11" s="650"/>
      <c r="BT11" s="650"/>
      <c r="BU11" s="927"/>
      <c r="BV11" s="263">
        <f>HLOOKUP(1,'C3'!$C$3:$BZ$52,BX11+9,FALSE)</f>
        <v>0</v>
      </c>
      <c r="BW11" s="282">
        <f>IF('Q3'!BO11=0,0,BO11*100/'Q3'!BO11)</f>
        <v>602.69845728003952</v>
      </c>
      <c r="BX11" s="29">
        <v>2</v>
      </c>
      <c r="BY11" s="2"/>
      <c r="BZ11" s="2"/>
      <c r="CA11" s="2"/>
      <c r="CB11" s="2"/>
      <c r="CC11" s="250">
        <f>SUMIF('O4'!$BB$15:$BB$318,B11,'O4'!$BH$15:$BH$318)</f>
        <v>2813.7899999999959</v>
      </c>
      <c r="CD11" s="250">
        <f>SUMIF('O4'!$BB$15:$BB$318,B11,'O4'!$BI$15:$BI$318)</f>
        <v>139457.46</v>
      </c>
      <c r="CE11" s="250">
        <f>SUMIF('O4'!$BB$15:$BB$318,B11,'O4'!$BJ$15:$BJ$318)</f>
        <v>0</v>
      </c>
      <c r="CF11" s="250">
        <f>SUMIF('O4'!$BB$15:$BB$318,B11,'O4'!$BK$15:$BK$318)</f>
        <v>0</v>
      </c>
      <c r="CG11" s="250">
        <f t="shared" ref="CG11:CG49" si="1">SUM(CC11:CF11)</f>
        <v>142271.25</v>
      </c>
    </row>
    <row r="12" spans="1:94" ht="9.9499999999999993" customHeight="1">
      <c r="A12" s="8"/>
      <c r="B12" s="935" t="str">
        <f>IF(BX12&gt;'O3'!$BY$15,"",SMALL('O3'!$BX$15:$BX$318,BX12))</f>
        <v/>
      </c>
      <c r="C12" s="820"/>
      <c r="D12" s="820"/>
      <c r="E12" s="820"/>
      <c r="F12" s="821"/>
      <c r="G12" s="823" t="str">
        <f>IF(BX12&gt;'O3'!$BY$15,"",VLOOKUP(B12,'O3'!B17:AJ320,6,FALSE))</f>
        <v/>
      </c>
      <c r="H12" s="823"/>
      <c r="I12" s="823"/>
      <c r="J12" s="823"/>
      <c r="K12" s="823"/>
      <c r="L12" s="823"/>
      <c r="M12" s="823"/>
      <c r="N12" s="823"/>
      <c r="O12" s="823"/>
      <c r="P12" s="823"/>
      <c r="Q12" s="823"/>
      <c r="R12" s="823"/>
      <c r="S12" s="823"/>
      <c r="T12" s="823"/>
      <c r="U12" s="823"/>
      <c r="V12" s="823"/>
      <c r="W12" s="823"/>
      <c r="X12" s="823"/>
      <c r="Y12" s="823"/>
      <c r="Z12" s="823"/>
      <c r="AA12" s="823"/>
      <c r="AB12" s="823"/>
      <c r="AC12" s="823"/>
      <c r="AD12" s="823"/>
      <c r="AE12" s="824" t="str">
        <f>IF(BX12&gt;'O3'!$BY$15,"",VLOOKUP(B12,'O3'!B17:AJ320,28,FALSE))</f>
        <v/>
      </c>
      <c r="AF12" s="824"/>
      <c r="AG12" s="824"/>
      <c r="AH12" s="822" t="str">
        <f>IF(BX12&gt;'O3'!$BY$15,"",VLOOKUP(B12,'O3'!B17:AJ320,31,FALSE))</f>
        <v/>
      </c>
      <c r="AI12" s="822"/>
      <c r="AJ12" s="822"/>
      <c r="AK12" s="822"/>
      <c r="AL12" s="944"/>
      <c r="AM12" s="942">
        <f>SUMIF('O4'!$BB$15:$BB$318,B12,'O4'!$BL$15:$BL$320)</f>
        <v>0</v>
      </c>
      <c r="AN12" s="650"/>
      <c r="AO12" s="650"/>
      <c r="AP12" s="650"/>
      <c r="AQ12" s="650"/>
      <c r="AR12" s="650"/>
      <c r="AS12" s="650"/>
      <c r="AT12" s="650">
        <f>SUMIF('O4'!$BB$15:$BB$318,B12,'O4'!$BM$15:$BM$320)</f>
        <v>0</v>
      </c>
      <c r="AU12" s="650"/>
      <c r="AV12" s="650"/>
      <c r="AW12" s="650"/>
      <c r="AX12" s="650"/>
      <c r="AY12" s="650"/>
      <c r="AZ12" s="650"/>
      <c r="BA12" s="650">
        <f>SUMIF('O4'!$BB$15:$BB$318,B12,'O4'!$BN$15:$BN$320)</f>
        <v>0</v>
      </c>
      <c r="BB12" s="650"/>
      <c r="BC12" s="650"/>
      <c r="BD12" s="650"/>
      <c r="BE12" s="650"/>
      <c r="BF12" s="650"/>
      <c r="BG12" s="650"/>
      <c r="BH12" s="650">
        <f>SUMIF('O4'!$BB$15:$BB$318,B12,'O4'!$BO$15:$BO$320)</f>
        <v>0</v>
      </c>
      <c r="BI12" s="650"/>
      <c r="BJ12" s="650"/>
      <c r="BK12" s="650"/>
      <c r="BL12" s="650"/>
      <c r="BM12" s="650"/>
      <c r="BN12" s="650"/>
      <c r="BO12" s="650">
        <f t="shared" si="0"/>
        <v>0</v>
      </c>
      <c r="BP12" s="650"/>
      <c r="BQ12" s="650"/>
      <c r="BR12" s="650"/>
      <c r="BS12" s="650"/>
      <c r="BT12" s="650"/>
      <c r="BU12" s="927"/>
      <c r="BV12" s="263">
        <f>HLOOKUP(1,'C3'!$C$3:$BZ$52,BX12+9,FALSE)</f>
        <v>0</v>
      </c>
      <c r="BW12" s="282">
        <f>IF('Q3'!BO12=0,0,BO12*100/'Q3'!BO12)</f>
        <v>0</v>
      </c>
      <c r="BX12" s="29">
        <v>3</v>
      </c>
      <c r="BY12" s="2"/>
      <c r="BZ12" s="2"/>
      <c r="CA12" s="2"/>
      <c r="CB12" s="2"/>
      <c r="CC12" s="250">
        <f>SUMIF('O4'!$BB$15:$BB$318,B12,'O4'!$BH$15:$BH$318)</f>
        <v>0</v>
      </c>
      <c r="CD12" s="250">
        <f>SUMIF('O4'!$BB$15:$BB$318,B12,'O4'!$BI$15:$BI$318)</f>
        <v>0</v>
      </c>
      <c r="CE12" s="250">
        <f>SUMIF('O4'!$BB$15:$BB$318,B12,'O4'!$BJ$15:$BJ$318)</f>
        <v>0</v>
      </c>
      <c r="CF12" s="250">
        <f>SUMIF('O4'!$BB$15:$BB$318,B12,'O4'!$BK$15:$BK$318)</f>
        <v>0</v>
      </c>
      <c r="CG12" s="250">
        <f t="shared" si="1"/>
        <v>0</v>
      </c>
    </row>
    <row r="13" spans="1:94" ht="9.9499999999999993" customHeight="1">
      <c r="A13" s="8"/>
      <c r="B13" s="935" t="str">
        <f>IF(BX13&gt;'O3'!$BY$15,"",SMALL('O3'!$BX$15:$BX$318,BX13))</f>
        <v/>
      </c>
      <c r="C13" s="820"/>
      <c r="D13" s="820"/>
      <c r="E13" s="820"/>
      <c r="F13" s="821"/>
      <c r="G13" s="823" t="str">
        <f>IF(BX13&gt;'O3'!$BY$15,"",VLOOKUP(B13,'O3'!B18:AJ321,6,FALSE))</f>
        <v/>
      </c>
      <c r="H13" s="823"/>
      <c r="I13" s="823"/>
      <c r="J13" s="823"/>
      <c r="K13" s="823"/>
      <c r="L13" s="823"/>
      <c r="M13" s="823"/>
      <c r="N13" s="823"/>
      <c r="O13" s="823"/>
      <c r="P13" s="823"/>
      <c r="Q13" s="823"/>
      <c r="R13" s="823"/>
      <c r="S13" s="823"/>
      <c r="T13" s="823"/>
      <c r="U13" s="823"/>
      <c r="V13" s="823"/>
      <c r="W13" s="823"/>
      <c r="X13" s="823"/>
      <c r="Y13" s="823"/>
      <c r="Z13" s="823"/>
      <c r="AA13" s="823"/>
      <c r="AB13" s="823"/>
      <c r="AC13" s="823"/>
      <c r="AD13" s="823"/>
      <c r="AE13" s="824" t="str">
        <f>IF(BX13&gt;'O3'!$BY$15,"",VLOOKUP(B13,'O3'!B18:AJ321,28,FALSE))</f>
        <v/>
      </c>
      <c r="AF13" s="824"/>
      <c r="AG13" s="824"/>
      <c r="AH13" s="822" t="str">
        <f>IF(BX13&gt;'O3'!$BY$15,"",VLOOKUP(B13,'O3'!B18:AJ321,31,FALSE))</f>
        <v/>
      </c>
      <c r="AI13" s="822"/>
      <c r="AJ13" s="822"/>
      <c r="AK13" s="822"/>
      <c r="AL13" s="944"/>
      <c r="AM13" s="942">
        <f>SUMIF('O4'!$BB$15:$BB$318,B13,'O4'!$BL$15:$BL$320)</f>
        <v>0</v>
      </c>
      <c r="AN13" s="650"/>
      <c r="AO13" s="650"/>
      <c r="AP13" s="650"/>
      <c r="AQ13" s="650"/>
      <c r="AR13" s="650"/>
      <c r="AS13" s="650"/>
      <c r="AT13" s="650">
        <f>SUMIF('O4'!$BB$15:$BB$318,B13,'O4'!$BM$15:$BM$320)</f>
        <v>0</v>
      </c>
      <c r="AU13" s="650"/>
      <c r="AV13" s="650"/>
      <c r="AW13" s="650"/>
      <c r="AX13" s="650"/>
      <c r="AY13" s="650"/>
      <c r="AZ13" s="650"/>
      <c r="BA13" s="650">
        <f>SUMIF('O4'!$BB$15:$BB$318,B13,'O4'!$BN$15:$BN$320)</f>
        <v>0</v>
      </c>
      <c r="BB13" s="650"/>
      <c r="BC13" s="650"/>
      <c r="BD13" s="650"/>
      <c r="BE13" s="650"/>
      <c r="BF13" s="650"/>
      <c r="BG13" s="650"/>
      <c r="BH13" s="650">
        <f>SUMIF('O4'!$BB$15:$BB$318,B13,'O4'!$BO$15:$BO$320)</f>
        <v>0</v>
      </c>
      <c r="BI13" s="650"/>
      <c r="BJ13" s="650"/>
      <c r="BK13" s="650"/>
      <c r="BL13" s="650"/>
      <c r="BM13" s="650"/>
      <c r="BN13" s="650"/>
      <c r="BO13" s="650">
        <f t="shared" si="0"/>
        <v>0</v>
      </c>
      <c r="BP13" s="650"/>
      <c r="BQ13" s="650"/>
      <c r="BR13" s="650"/>
      <c r="BS13" s="650"/>
      <c r="BT13" s="650"/>
      <c r="BU13" s="927"/>
      <c r="BV13" s="263">
        <f>HLOOKUP(1,'C3'!$C$3:$BZ$52,BX13+9,FALSE)</f>
        <v>0</v>
      </c>
      <c r="BW13" s="282">
        <f>IF('Q3'!BO13=0,0,BO13*100/'Q3'!BO13)</f>
        <v>0</v>
      </c>
      <c r="BX13" s="29">
        <v>4</v>
      </c>
      <c r="BY13" s="2"/>
      <c r="BZ13" s="2"/>
      <c r="CA13" s="2"/>
      <c r="CB13" s="2"/>
      <c r="CC13" s="250">
        <f>SUMIF('O4'!$BB$15:$BB$318,B13,'O4'!$BH$15:$BH$318)</f>
        <v>0</v>
      </c>
      <c r="CD13" s="250">
        <f>SUMIF('O4'!$BB$15:$BB$318,B13,'O4'!$BI$15:$BI$318)</f>
        <v>0</v>
      </c>
      <c r="CE13" s="250">
        <f>SUMIF('O4'!$BB$15:$BB$318,B13,'O4'!$BJ$15:$BJ$318)</f>
        <v>0</v>
      </c>
      <c r="CF13" s="250">
        <f>SUMIF('O4'!$BB$15:$BB$318,B13,'O4'!$BK$15:$BK$318)</f>
        <v>0</v>
      </c>
      <c r="CG13" s="250">
        <f t="shared" si="1"/>
        <v>0</v>
      </c>
    </row>
    <row r="14" spans="1:94" ht="9.9499999999999993" customHeight="1">
      <c r="A14" s="8"/>
      <c r="B14" s="935" t="str">
        <f>IF(BX14&gt;'O3'!$BY$15,"",SMALL('O3'!$BX$15:$BX$318,BX14))</f>
        <v/>
      </c>
      <c r="C14" s="820"/>
      <c r="D14" s="820"/>
      <c r="E14" s="820"/>
      <c r="F14" s="821"/>
      <c r="G14" s="823" t="str">
        <f>IF(BX14&gt;'O3'!$BY$15,"",VLOOKUP(B14,'O3'!B19:AJ322,6,FALSE))</f>
        <v/>
      </c>
      <c r="H14" s="823"/>
      <c r="I14" s="823"/>
      <c r="J14" s="823"/>
      <c r="K14" s="823"/>
      <c r="L14" s="823"/>
      <c r="M14" s="823"/>
      <c r="N14" s="823"/>
      <c r="O14" s="823"/>
      <c r="P14" s="823"/>
      <c r="Q14" s="823"/>
      <c r="R14" s="823"/>
      <c r="S14" s="823"/>
      <c r="T14" s="823"/>
      <c r="U14" s="823"/>
      <c r="V14" s="823"/>
      <c r="W14" s="823"/>
      <c r="X14" s="823"/>
      <c r="Y14" s="823"/>
      <c r="Z14" s="823"/>
      <c r="AA14" s="823"/>
      <c r="AB14" s="823"/>
      <c r="AC14" s="823"/>
      <c r="AD14" s="823"/>
      <c r="AE14" s="824" t="str">
        <f>IF(BX14&gt;'O3'!$BY$15,"",VLOOKUP(B14,'O3'!B19:AJ322,28,FALSE))</f>
        <v/>
      </c>
      <c r="AF14" s="824"/>
      <c r="AG14" s="824"/>
      <c r="AH14" s="822" t="str">
        <f>IF(BX14&gt;'O3'!$BY$15,"",VLOOKUP(B14,'O3'!B19:AJ322,31,FALSE))</f>
        <v/>
      </c>
      <c r="AI14" s="822"/>
      <c r="AJ14" s="822"/>
      <c r="AK14" s="822"/>
      <c r="AL14" s="944"/>
      <c r="AM14" s="942">
        <f>SUMIF('O4'!$BB$15:$BB$318,B14,'O4'!$BL$15:$BL$320)</f>
        <v>0</v>
      </c>
      <c r="AN14" s="650"/>
      <c r="AO14" s="650"/>
      <c r="AP14" s="650"/>
      <c r="AQ14" s="650"/>
      <c r="AR14" s="650"/>
      <c r="AS14" s="650"/>
      <c r="AT14" s="650">
        <f>SUMIF('O4'!$BB$15:$BB$318,B14,'O4'!$BM$15:$BM$320)</f>
        <v>0</v>
      </c>
      <c r="AU14" s="650"/>
      <c r="AV14" s="650"/>
      <c r="AW14" s="650"/>
      <c r="AX14" s="650"/>
      <c r="AY14" s="650"/>
      <c r="AZ14" s="650"/>
      <c r="BA14" s="650">
        <f>SUMIF('O4'!$BB$15:$BB$318,B14,'O4'!$BN$15:$BN$320)</f>
        <v>0</v>
      </c>
      <c r="BB14" s="650"/>
      <c r="BC14" s="650"/>
      <c r="BD14" s="650"/>
      <c r="BE14" s="650"/>
      <c r="BF14" s="650"/>
      <c r="BG14" s="650"/>
      <c r="BH14" s="650">
        <f>SUMIF('O4'!$BB$15:$BB$318,B14,'O4'!$BO$15:$BO$320)</f>
        <v>0</v>
      </c>
      <c r="BI14" s="650"/>
      <c r="BJ14" s="650"/>
      <c r="BK14" s="650"/>
      <c r="BL14" s="650"/>
      <c r="BM14" s="650"/>
      <c r="BN14" s="650"/>
      <c r="BO14" s="650">
        <f t="shared" si="0"/>
        <v>0</v>
      </c>
      <c r="BP14" s="650"/>
      <c r="BQ14" s="650"/>
      <c r="BR14" s="650"/>
      <c r="BS14" s="650"/>
      <c r="BT14" s="650"/>
      <c r="BU14" s="927"/>
      <c r="BV14" s="263">
        <f>HLOOKUP(1,'C3'!$C$3:$BZ$52,BX14+9,FALSE)</f>
        <v>0</v>
      </c>
      <c r="BW14" s="282">
        <f>IF('Q3'!BO14=0,0,BO14*100/'Q3'!BO14)</f>
        <v>0</v>
      </c>
      <c r="BX14" s="29">
        <v>5</v>
      </c>
      <c r="BY14" s="2"/>
      <c r="BZ14" s="2"/>
      <c r="CA14" s="2"/>
      <c r="CB14" s="2"/>
      <c r="CC14" s="250">
        <f>SUMIF('O4'!$BB$15:$BB$318,B14,'O4'!$BH$15:$BH$318)</f>
        <v>0</v>
      </c>
      <c r="CD14" s="250">
        <f>SUMIF('O4'!$BB$15:$BB$318,B14,'O4'!$BI$15:$BI$318)</f>
        <v>0</v>
      </c>
      <c r="CE14" s="250">
        <f>SUMIF('O4'!$BB$15:$BB$318,B14,'O4'!$BJ$15:$BJ$318)</f>
        <v>0</v>
      </c>
      <c r="CF14" s="250">
        <f>SUMIF('O4'!$BB$15:$BB$318,B14,'O4'!$BK$15:$BK$318)</f>
        <v>0</v>
      </c>
      <c r="CG14" s="250">
        <f t="shared" si="1"/>
        <v>0</v>
      </c>
    </row>
    <row r="15" spans="1:94" ht="9.9499999999999993" customHeight="1">
      <c r="A15" s="8"/>
      <c r="B15" s="935" t="str">
        <f>IF(BX15&gt;'O3'!$BY$15,"",SMALL('O3'!$BX$15:$BX$318,BX15))</f>
        <v/>
      </c>
      <c r="C15" s="820"/>
      <c r="D15" s="820"/>
      <c r="E15" s="820"/>
      <c r="F15" s="821"/>
      <c r="G15" s="823" t="str">
        <f>IF(BX15&gt;'O3'!$BY$15,"",VLOOKUP(B15,'O3'!B20:AJ323,6,FALSE))</f>
        <v/>
      </c>
      <c r="H15" s="823"/>
      <c r="I15" s="823"/>
      <c r="J15" s="823"/>
      <c r="K15" s="823"/>
      <c r="L15" s="823"/>
      <c r="M15" s="823"/>
      <c r="N15" s="823"/>
      <c r="O15" s="823"/>
      <c r="P15" s="823"/>
      <c r="Q15" s="823"/>
      <c r="R15" s="823"/>
      <c r="S15" s="823"/>
      <c r="T15" s="823"/>
      <c r="U15" s="823"/>
      <c r="V15" s="823"/>
      <c r="W15" s="823"/>
      <c r="X15" s="823"/>
      <c r="Y15" s="823"/>
      <c r="Z15" s="823"/>
      <c r="AA15" s="823"/>
      <c r="AB15" s="823"/>
      <c r="AC15" s="823"/>
      <c r="AD15" s="823"/>
      <c r="AE15" s="824" t="str">
        <f>IF(BX15&gt;'O3'!$BY$15,"",VLOOKUP(B15,'O3'!B20:AJ323,28,FALSE))</f>
        <v/>
      </c>
      <c r="AF15" s="824"/>
      <c r="AG15" s="824"/>
      <c r="AH15" s="822" t="str">
        <f>IF(BX15&gt;'O3'!$BY$15,"",VLOOKUP(B15,'O3'!B20:AJ323,31,FALSE))</f>
        <v/>
      </c>
      <c r="AI15" s="822"/>
      <c r="AJ15" s="822"/>
      <c r="AK15" s="822"/>
      <c r="AL15" s="944"/>
      <c r="AM15" s="942">
        <f>SUMIF('O4'!$BB$15:$BB$318,B15,'O4'!$BL$15:$BL$320)</f>
        <v>0</v>
      </c>
      <c r="AN15" s="650"/>
      <c r="AO15" s="650"/>
      <c r="AP15" s="650"/>
      <c r="AQ15" s="650"/>
      <c r="AR15" s="650"/>
      <c r="AS15" s="650"/>
      <c r="AT15" s="650">
        <f>SUMIF('O4'!$BB$15:$BB$318,B15,'O4'!$BM$15:$BM$320)</f>
        <v>0</v>
      </c>
      <c r="AU15" s="650"/>
      <c r="AV15" s="650"/>
      <c r="AW15" s="650"/>
      <c r="AX15" s="650"/>
      <c r="AY15" s="650"/>
      <c r="AZ15" s="650"/>
      <c r="BA15" s="650">
        <f>SUMIF('O4'!$BB$15:$BB$318,B15,'O4'!$BN$15:$BN$320)</f>
        <v>0</v>
      </c>
      <c r="BB15" s="650"/>
      <c r="BC15" s="650"/>
      <c r="BD15" s="650"/>
      <c r="BE15" s="650"/>
      <c r="BF15" s="650"/>
      <c r="BG15" s="650"/>
      <c r="BH15" s="650">
        <f>SUMIF('O4'!$BB$15:$BB$318,B15,'O4'!$BO$15:$BO$320)</f>
        <v>0</v>
      </c>
      <c r="BI15" s="650"/>
      <c r="BJ15" s="650"/>
      <c r="BK15" s="650"/>
      <c r="BL15" s="650"/>
      <c r="BM15" s="650"/>
      <c r="BN15" s="650"/>
      <c r="BO15" s="650">
        <f t="shared" si="0"/>
        <v>0</v>
      </c>
      <c r="BP15" s="650"/>
      <c r="BQ15" s="650"/>
      <c r="BR15" s="650"/>
      <c r="BS15" s="650"/>
      <c r="BT15" s="650"/>
      <c r="BU15" s="927"/>
      <c r="BV15" s="263">
        <f>HLOOKUP(1,'C3'!$C$3:$BZ$52,BX15+9,FALSE)</f>
        <v>0</v>
      </c>
      <c r="BW15" s="282">
        <f>IF('Q3'!BO15=0,0,BO15*100/'Q3'!BO15)</f>
        <v>0</v>
      </c>
      <c r="BX15" s="29">
        <v>6</v>
      </c>
      <c r="BY15" s="2"/>
      <c r="BZ15" s="2"/>
      <c r="CA15" s="2"/>
      <c r="CB15" s="2"/>
      <c r="CC15" s="250">
        <f>SUMIF('O4'!$BB$15:$BB$318,B15,'O4'!$BH$15:$BH$318)</f>
        <v>0</v>
      </c>
      <c r="CD15" s="250">
        <f>SUMIF('O4'!$BB$15:$BB$318,B15,'O4'!$BI$15:$BI$318)</f>
        <v>0</v>
      </c>
      <c r="CE15" s="250">
        <f>SUMIF('O4'!$BB$15:$BB$318,B15,'O4'!$BJ$15:$BJ$318)</f>
        <v>0</v>
      </c>
      <c r="CF15" s="250">
        <f>SUMIF('O4'!$BB$15:$BB$318,B15,'O4'!$BK$15:$BK$318)</f>
        <v>0</v>
      </c>
      <c r="CG15" s="250">
        <f t="shared" si="1"/>
        <v>0</v>
      </c>
    </row>
    <row r="16" spans="1:94" ht="9.9499999999999993" customHeight="1">
      <c r="A16" s="8"/>
      <c r="B16" s="935" t="str">
        <f>IF(BX16&gt;'O3'!$BY$15,"",SMALL('O3'!$BX$15:$BX$318,BX16))</f>
        <v/>
      </c>
      <c r="C16" s="820"/>
      <c r="D16" s="820"/>
      <c r="E16" s="820"/>
      <c r="F16" s="821"/>
      <c r="G16" s="823" t="str">
        <f>IF(BX16&gt;'O3'!$BY$15,"",VLOOKUP(B16,'O3'!B21:AJ324,6,FALSE))</f>
        <v/>
      </c>
      <c r="H16" s="823"/>
      <c r="I16" s="823"/>
      <c r="J16" s="823"/>
      <c r="K16" s="823"/>
      <c r="L16" s="823"/>
      <c r="M16" s="823"/>
      <c r="N16" s="823"/>
      <c r="O16" s="823"/>
      <c r="P16" s="823"/>
      <c r="Q16" s="823"/>
      <c r="R16" s="823"/>
      <c r="S16" s="823"/>
      <c r="T16" s="823"/>
      <c r="U16" s="823"/>
      <c r="V16" s="823"/>
      <c r="W16" s="823"/>
      <c r="X16" s="823"/>
      <c r="Y16" s="823"/>
      <c r="Z16" s="823"/>
      <c r="AA16" s="823"/>
      <c r="AB16" s="823"/>
      <c r="AC16" s="823"/>
      <c r="AD16" s="823"/>
      <c r="AE16" s="824" t="str">
        <f>IF(BX16&gt;'O3'!$BY$15,"",VLOOKUP(B16,'O3'!B21:AJ324,28,FALSE))</f>
        <v/>
      </c>
      <c r="AF16" s="824"/>
      <c r="AG16" s="824"/>
      <c r="AH16" s="822" t="str">
        <f>IF(BX16&gt;'O3'!$BY$15,"",VLOOKUP(B16,'O3'!B21:AJ324,31,FALSE))</f>
        <v/>
      </c>
      <c r="AI16" s="822"/>
      <c r="AJ16" s="822"/>
      <c r="AK16" s="822"/>
      <c r="AL16" s="944"/>
      <c r="AM16" s="942">
        <f>SUMIF('O4'!$BB$15:$BB$318,B16,'O4'!$BL$15:$BL$320)</f>
        <v>0</v>
      </c>
      <c r="AN16" s="650"/>
      <c r="AO16" s="650"/>
      <c r="AP16" s="650"/>
      <c r="AQ16" s="650"/>
      <c r="AR16" s="650"/>
      <c r="AS16" s="650"/>
      <c r="AT16" s="650">
        <f>SUMIF('O4'!$BB$15:$BB$318,B16,'O4'!$BM$15:$BM$320)</f>
        <v>0</v>
      </c>
      <c r="AU16" s="650"/>
      <c r="AV16" s="650"/>
      <c r="AW16" s="650"/>
      <c r="AX16" s="650"/>
      <c r="AY16" s="650"/>
      <c r="AZ16" s="650"/>
      <c r="BA16" s="650">
        <f>SUMIF('O4'!$BB$15:$BB$318,B16,'O4'!$BN$15:$BN$320)</f>
        <v>0</v>
      </c>
      <c r="BB16" s="650"/>
      <c r="BC16" s="650"/>
      <c r="BD16" s="650"/>
      <c r="BE16" s="650"/>
      <c r="BF16" s="650"/>
      <c r="BG16" s="650"/>
      <c r="BH16" s="650">
        <f>SUMIF('O4'!$BB$15:$BB$318,B16,'O4'!$BO$15:$BO$320)</f>
        <v>0</v>
      </c>
      <c r="BI16" s="650"/>
      <c r="BJ16" s="650"/>
      <c r="BK16" s="650"/>
      <c r="BL16" s="650"/>
      <c r="BM16" s="650"/>
      <c r="BN16" s="650"/>
      <c r="BO16" s="650">
        <f t="shared" si="0"/>
        <v>0</v>
      </c>
      <c r="BP16" s="650"/>
      <c r="BQ16" s="650"/>
      <c r="BR16" s="650"/>
      <c r="BS16" s="650"/>
      <c r="BT16" s="650"/>
      <c r="BU16" s="927"/>
      <c r="BV16" s="263">
        <f>HLOOKUP(1,'C3'!$C$3:$BZ$52,BX16+9,FALSE)</f>
        <v>0</v>
      </c>
      <c r="BW16" s="282">
        <f>IF('Q3'!BO16=0,0,BO16*100/'Q3'!BO16)</f>
        <v>0</v>
      </c>
      <c r="BX16" s="29">
        <v>7</v>
      </c>
      <c r="BY16" s="2"/>
      <c r="BZ16" s="2"/>
      <c r="CA16" s="2"/>
      <c r="CB16" s="2"/>
      <c r="CC16" s="250">
        <f>SUMIF('O4'!$BB$15:$BB$318,B16,'O4'!$BH$15:$BH$318)</f>
        <v>0</v>
      </c>
      <c r="CD16" s="250">
        <f>SUMIF('O4'!$BB$15:$BB$318,B16,'O4'!$BI$15:$BI$318)</f>
        <v>0</v>
      </c>
      <c r="CE16" s="250">
        <f>SUMIF('O4'!$BB$15:$BB$318,B16,'O4'!$BJ$15:$BJ$318)</f>
        <v>0</v>
      </c>
      <c r="CF16" s="250">
        <f>SUMIF('O4'!$BB$15:$BB$318,B16,'O4'!$BK$15:$BK$318)</f>
        <v>0</v>
      </c>
      <c r="CG16" s="250">
        <f t="shared" si="1"/>
        <v>0</v>
      </c>
    </row>
    <row r="17" spans="1:85" ht="9.9499999999999993" customHeight="1">
      <c r="A17" s="8"/>
      <c r="B17" s="935" t="str">
        <f>IF(BX17&gt;'O3'!$BY$15,"",SMALL('O3'!$BX$15:$BX$318,BX17))</f>
        <v/>
      </c>
      <c r="C17" s="820"/>
      <c r="D17" s="820"/>
      <c r="E17" s="820"/>
      <c r="F17" s="821"/>
      <c r="G17" s="823" t="str">
        <f>IF(BX17&gt;'O3'!$BY$15,"",VLOOKUP(B17,'O3'!B22:AJ325,6,FALSE))</f>
        <v/>
      </c>
      <c r="H17" s="823"/>
      <c r="I17" s="823"/>
      <c r="J17" s="823"/>
      <c r="K17" s="823"/>
      <c r="L17" s="823"/>
      <c r="M17" s="823"/>
      <c r="N17" s="823"/>
      <c r="O17" s="823"/>
      <c r="P17" s="823"/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  <c r="AB17" s="823"/>
      <c r="AC17" s="823"/>
      <c r="AD17" s="823"/>
      <c r="AE17" s="824" t="str">
        <f>IF(BX17&gt;'O3'!$BY$15,"",VLOOKUP(B17,'O3'!B22:AJ325,28,FALSE))</f>
        <v/>
      </c>
      <c r="AF17" s="824"/>
      <c r="AG17" s="824"/>
      <c r="AH17" s="822" t="str">
        <f>IF(BX17&gt;'O3'!$BY$15,"",VLOOKUP(B17,'O3'!B22:AJ325,31,FALSE))</f>
        <v/>
      </c>
      <c r="AI17" s="822"/>
      <c r="AJ17" s="822"/>
      <c r="AK17" s="822"/>
      <c r="AL17" s="944"/>
      <c r="AM17" s="942">
        <f>SUMIF('O4'!$BB$15:$BB$318,B17,'O4'!$BL$15:$BL$320)</f>
        <v>0</v>
      </c>
      <c r="AN17" s="650"/>
      <c r="AO17" s="650"/>
      <c r="AP17" s="650"/>
      <c r="AQ17" s="650"/>
      <c r="AR17" s="650"/>
      <c r="AS17" s="650"/>
      <c r="AT17" s="650">
        <f>SUMIF('O4'!$BB$15:$BB$318,B17,'O4'!$BM$15:$BM$320)</f>
        <v>0</v>
      </c>
      <c r="AU17" s="650"/>
      <c r="AV17" s="650"/>
      <c r="AW17" s="650"/>
      <c r="AX17" s="650"/>
      <c r="AY17" s="650"/>
      <c r="AZ17" s="650"/>
      <c r="BA17" s="650">
        <f>SUMIF('O4'!$BB$15:$BB$318,B17,'O4'!$BN$15:$BN$320)</f>
        <v>0</v>
      </c>
      <c r="BB17" s="650"/>
      <c r="BC17" s="650"/>
      <c r="BD17" s="650"/>
      <c r="BE17" s="650"/>
      <c r="BF17" s="650"/>
      <c r="BG17" s="650"/>
      <c r="BH17" s="650">
        <f>SUMIF('O4'!$BB$15:$BB$318,B17,'O4'!$BO$15:$BO$320)</f>
        <v>0</v>
      </c>
      <c r="BI17" s="650"/>
      <c r="BJ17" s="650"/>
      <c r="BK17" s="650"/>
      <c r="BL17" s="650"/>
      <c r="BM17" s="650"/>
      <c r="BN17" s="650"/>
      <c r="BO17" s="650">
        <f t="shared" si="0"/>
        <v>0</v>
      </c>
      <c r="BP17" s="650"/>
      <c r="BQ17" s="650"/>
      <c r="BR17" s="650"/>
      <c r="BS17" s="650"/>
      <c r="BT17" s="650"/>
      <c r="BU17" s="927"/>
      <c r="BV17" s="263">
        <f>HLOOKUP(1,'C3'!$C$3:$BZ$52,BX17+9,FALSE)</f>
        <v>0</v>
      </c>
      <c r="BW17" s="282">
        <f>IF('Q3'!BO17=0,0,BO17*100/'Q3'!BO17)</f>
        <v>0</v>
      </c>
      <c r="BX17" s="29">
        <v>8</v>
      </c>
      <c r="BY17" s="2"/>
      <c r="BZ17" s="2"/>
      <c r="CA17" s="2"/>
      <c r="CB17" s="2"/>
      <c r="CC17" s="250">
        <f>SUMIF('O4'!$BB$15:$BB$318,B17,'O4'!$BH$15:$BH$318)</f>
        <v>0</v>
      </c>
      <c r="CD17" s="250">
        <f>SUMIF('O4'!$BB$15:$BB$318,B17,'O4'!$BI$15:$BI$318)</f>
        <v>0</v>
      </c>
      <c r="CE17" s="250">
        <f>SUMIF('O4'!$BB$15:$BB$318,B17,'O4'!$BJ$15:$BJ$318)</f>
        <v>0</v>
      </c>
      <c r="CF17" s="250">
        <f>SUMIF('O4'!$BB$15:$BB$318,B17,'O4'!$BK$15:$BK$318)</f>
        <v>0</v>
      </c>
      <c r="CG17" s="250">
        <f t="shared" si="1"/>
        <v>0</v>
      </c>
    </row>
    <row r="18" spans="1:85" ht="9.9499999999999993" customHeight="1">
      <c r="A18" s="8"/>
      <c r="B18" s="935" t="str">
        <f>IF(BX18&gt;'O3'!$BY$15,"",SMALL('O3'!$BX$15:$BX$318,BX18))</f>
        <v/>
      </c>
      <c r="C18" s="820"/>
      <c r="D18" s="820"/>
      <c r="E18" s="820"/>
      <c r="F18" s="821"/>
      <c r="G18" s="823" t="str">
        <f>IF(BX18&gt;'O3'!$BY$15,"",VLOOKUP(B18,'O3'!B23:AJ326,6,FALSE))</f>
        <v/>
      </c>
      <c r="H18" s="823"/>
      <c r="I18" s="823"/>
      <c r="J18" s="823"/>
      <c r="K18" s="823"/>
      <c r="L18" s="823"/>
      <c r="M18" s="823"/>
      <c r="N18" s="823"/>
      <c r="O18" s="823"/>
      <c r="P18" s="823"/>
      <c r="Q18" s="823"/>
      <c r="R18" s="823"/>
      <c r="S18" s="823"/>
      <c r="T18" s="823"/>
      <c r="U18" s="823"/>
      <c r="V18" s="823"/>
      <c r="W18" s="823"/>
      <c r="X18" s="823"/>
      <c r="Y18" s="823"/>
      <c r="Z18" s="823"/>
      <c r="AA18" s="823"/>
      <c r="AB18" s="823"/>
      <c r="AC18" s="823"/>
      <c r="AD18" s="823"/>
      <c r="AE18" s="824" t="str">
        <f>IF(BX18&gt;'O3'!$BY$15,"",VLOOKUP(B18,'O3'!B23:AJ326,28,FALSE))</f>
        <v/>
      </c>
      <c r="AF18" s="824"/>
      <c r="AG18" s="824"/>
      <c r="AH18" s="822" t="str">
        <f>IF(BX18&gt;'O3'!$BY$15,"",VLOOKUP(B18,'O3'!B23:AJ326,31,FALSE))</f>
        <v/>
      </c>
      <c r="AI18" s="822"/>
      <c r="AJ18" s="822"/>
      <c r="AK18" s="822"/>
      <c r="AL18" s="944"/>
      <c r="AM18" s="942">
        <f>SUMIF('O4'!$BB$15:$BB$318,B18,'O4'!$BL$15:$BL$320)</f>
        <v>0</v>
      </c>
      <c r="AN18" s="650"/>
      <c r="AO18" s="650"/>
      <c r="AP18" s="650"/>
      <c r="AQ18" s="650"/>
      <c r="AR18" s="650"/>
      <c r="AS18" s="650"/>
      <c r="AT18" s="650">
        <f>SUMIF('O4'!$BB$15:$BB$318,B18,'O4'!$BM$15:$BM$320)</f>
        <v>0</v>
      </c>
      <c r="AU18" s="650"/>
      <c r="AV18" s="650"/>
      <c r="AW18" s="650"/>
      <c r="AX18" s="650"/>
      <c r="AY18" s="650"/>
      <c r="AZ18" s="650"/>
      <c r="BA18" s="650">
        <f>SUMIF('O4'!$BB$15:$BB$318,B18,'O4'!$BN$15:$BN$320)</f>
        <v>0</v>
      </c>
      <c r="BB18" s="650"/>
      <c r="BC18" s="650"/>
      <c r="BD18" s="650"/>
      <c r="BE18" s="650"/>
      <c r="BF18" s="650"/>
      <c r="BG18" s="650"/>
      <c r="BH18" s="650">
        <f>SUMIF('O4'!$BB$15:$BB$318,B18,'O4'!$BO$15:$BO$320)</f>
        <v>0</v>
      </c>
      <c r="BI18" s="650"/>
      <c r="BJ18" s="650"/>
      <c r="BK18" s="650"/>
      <c r="BL18" s="650"/>
      <c r="BM18" s="650"/>
      <c r="BN18" s="650"/>
      <c r="BO18" s="650">
        <f t="shared" si="0"/>
        <v>0</v>
      </c>
      <c r="BP18" s="650"/>
      <c r="BQ18" s="650"/>
      <c r="BR18" s="650"/>
      <c r="BS18" s="650"/>
      <c r="BT18" s="650"/>
      <c r="BU18" s="927"/>
      <c r="BV18" s="263">
        <f>HLOOKUP(1,'C3'!$C$3:$BZ$52,BX18+9,FALSE)</f>
        <v>0</v>
      </c>
      <c r="BW18" s="282">
        <f>IF('Q3'!BO18=0,0,BO18*100/'Q3'!BO18)</f>
        <v>0</v>
      </c>
      <c r="BX18" s="29">
        <v>9</v>
      </c>
      <c r="BY18" s="2"/>
      <c r="BZ18" s="2"/>
      <c r="CA18" s="2"/>
      <c r="CB18" s="2"/>
      <c r="CC18" s="250">
        <f>SUMIF('O4'!$BB$15:$BB$318,B18,'O4'!$BH$15:$BH$318)</f>
        <v>0</v>
      </c>
      <c r="CD18" s="250">
        <f>SUMIF('O4'!$BB$15:$BB$318,B18,'O4'!$BI$15:$BI$318)</f>
        <v>0</v>
      </c>
      <c r="CE18" s="250">
        <f>SUMIF('O4'!$BB$15:$BB$318,B18,'O4'!$BJ$15:$BJ$318)</f>
        <v>0</v>
      </c>
      <c r="CF18" s="250">
        <f>SUMIF('O4'!$BB$15:$BB$318,B18,'O4'!$BK$15:$BK$318)</f>
        <v>0</v>
      </c>
      <c r="CG18" s="250">
        <f t="shared" si="1"/>
        <v>0</v>
      </c>
    </row>
    <row r="19" spans="1:85" ht="9.9499999999999993" customHeight="1">
      <c r="A19" s="8"/>
      <c r="B19" s="935" t="str">
        <f>IF(BX19&gt;'O3'!$BY$15,"",SMALL('O3'!$BX$15:$BX$318,BX19))</f>
        <v/>
      </c>
      <c r="C19" s="820"/>
      <c r="D19" s="820"/>
      <c r="E19" s="820"/>
      <c r="F19" s="821"/>
      <c r="G19" s="823" t="str">
        <f>IF(BX19&gt;'O3'!$BY$15,"",VLOOKUP(B19,'O3'!B24:AJ327,6,FALSE))</f>
        <v/>
      </c>
      <c r="H19" s="823"/>
      <c r="I19" s="823"/>
      <c r="J19" s="823"/>
      <c r="K19" s="823"/>
      <c r="L19" s="823"/>
      <c r="M19" s="823"/>
      <c r="N19" s="823"/>
      <c r="O19" s="823"/>
      <c r="P19" s="823"/>
      <c r="Q19" s="823"/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4" t="str">
        <f>IF(BX19&gt;'O3'!$BY$15,"",VLOOKUP(B19,'O3'!B24:AJ327,28,FALSE))</f>
        <v/>
      </c>
      <c r="AF19" s="824"/>
      <c r="AG19" s="824"/>
      <c r="AH19" s="822" t="str">
        <f>IF(BX19&gt;'O3'!$BY$15,"",VLOOKUP(B19,'O3'!B24:AJ327,31,FALSE))</f>
        <v/>
      </c>
      <c r="AI19" s="822"/>
      <c r="AJ19" s="822"/>
      <c r="AK19" s="822"/>
      <c r="AL19" s="944"/>
      <c r="AM19" s="942">
        <f>SUMIF('O4'!$BB$15:$BB$318,B19,'O4'!$BL$15:$BL$320)</f>
        <v>0</v>
      </c>
      <c r="AN19" s="650"/>
      <c r="AO19" s="650"/>
      <c r="AP19" s="650"/>
      <c r="AQ19" s="650"/>
      <c r="AR19" s="650"/>
      <c r="AS19" s="650"/>
      <c r="AT19" s="650">
        <f>SUMIF('O4'!$BB$15:$BB$318,B19,'O4'!$BM$15:$BM$320)</f>
        <v>0</v>
      </c>
      <c r="AU19" s="650"/>
      <c r="AV19" s="650"/>
      <c r="AW19" s="650"/>
      <c r="AX19" s="650"/>
      <c r="AY19" s="650"/>
      <c r="AZ19" s="650"/>
      <c r="BA19" s="650">
        <f>SUMIF('O4'!$BB$15:$BB$318,B19,'O4'!$BN$15:$BN$320)</f>
        <v>0</v>
      </c>
      <c r="BB19" s="650"/>
      <c r="BC19" s="650"/>
      <c r="BD19" s="650"/>
      <c r="BE19" s="650"/>
      <c r="BF19" s="650"/>
      <c r="BG19" s="650"/>
      <c r="BH19" s="650">
        <f>SUMIF('O4'!$BB$15:$BB$318,B19,'O4'!$BO$15:$BO$320)</f>
        <v>0</v>
      </c>
      <c r="BI19" s="650"/>
      <c r="BJ19" s="650"/>
      <c r="BK19" s="650"/>
      <c r="BL19" s="650"/>
      <c r="BM19" s="650"/>
      <c r="BN19" s="650"/>
      <c r="BO19" s="650">
        <f t="shared" si="0"/>
        <v>0</v>
      </c>
      <c r="BP19" s="650"/>
      <c r="BQ19" s="650"/>
      <c r="BR19" s="650"/>
      <c r="BS19" s="650"/>
      <c r="BT19" s="650"/>
      <c r="BU19" s="927"/>
      <c r="BV19" s="263">
        <f>HLOOKUP(1,'C3'!$C$3:$BZ$52,BX19+9,FALSE)</f>
        <v>0</v>
      </c>
      <c r="BW19" s="282">
        <f>IF('Q3'!BO19=0,0,BO19*100/'Q3'!BO19)</f>
        <v>0</v>
      </c>
      <c r="BX19" s="29">
        <v>10</v>
      </c>
      <c r="BY19" s="2"/>
      <c r="BZ19" s="2"/>
      <c r="CA19" s="2"/>
      <c r="CB19" s="2"/>
      <c r="CC19" s="250">
        <f>SUMIF('O4'!$BB$15:$BB$318,B19,'O4'!$BH$15:$BH$318)</f>
        <v>0</v>
      </c>
      <c r="CD19" s="250">
        <f>SUMIF('O4'!$BB$15:$BB$318,B19,'O4'!$BI$15:$BI$318)</f>
        <v>0</v>
      </c>
      <c r="CE19" s="250">
        <f>SUMIF('O4'!$BB$15:$BB$318,B19,'O4'!$BJ$15:$BJ$318)</f>
        <v>0</v>
      </c>
      <c r="CF19" s="250">
        <f>SUMIF('O4'!$BB$15:$BB$318,B19,'O4'!$BK$15:$BK$318)</f>
        <v>0</v>
      </c>
      <c r="CG19" s="250">
        <f t="shared" si="1"/>
        <v>0</v>
      </c>
    </row>
    <row r="20" spans="1:85" ht="9.9499999999999993" customHeight="1">
      <c r="A20" s="8"/>
      <c r="B20" s="935" t="str">
        <f>IF(BX20&gt;'O3'!$BY$15,"",SMALL('O3'!$BX$15:$BX$318,BX20))</f>
        <v/>
      </c>
      <c r="C20" s="820"/>
      <c r="D20" s="820"/>
      <c r="E20" s="820"/>
      <c r="F20" s="821"/>
      <c r="G20" s="823" t="str">
        <f>IF(BX20&gt;'O3'!$BY$15,"",VLOOKUP(B20,'O3'!B25:AJ328,6,FALSE))</f>
        <v/>
      </c>
      <c r="H20" s="823"/>
      <c r="I20" s="823"/>
      <c r="J20" s="823"/>
      <c r="K20" s="823"/>
      <c r="L20" s="823"/>
      <c r="M20" s="823"/>
      <c r="N20" s="823"/>
      <c r="O20" s="823"/>
      <c r="P20" s="823"/>
      <c r="Q20" s="823"/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4" t="str">
        <f>IF(BX20&gt;'O3'!$BY$15,"",VLOOKUP(B20,'O3'!B25:AJ328,28,FALSE))</f>
        <v/>
      </c>
      <c r="AF20" s="824"/>
      <c r="AG20" s="824"/>
      <c r="AH20" s="822" t="str">
        <f>IF(BX20&gt;'O3'!$BY$15,"",VLOOKUP(B20,'O3'!B25:AJ328,31,FALSE))</f>
        <v/>
      </c>
      <c r="AI20" s="822"/>
      <c r="AJ20" s="822"/>
      <c r="AK20" s="822"/>
      <c r="AL20" s="944"/>
      <c r="AM20" s="942">
        <f>SUMIF('O4'!$BB$15:$BB$318,B20,'O4'!$BL$15:$BL$320)</f>
        <v>0</v>
      </c>
      <c r="AN20" s="650"/>
      <c r="AO20" s="650"/>
      <c r="AP20" s="650"/>
      <c r="AQ20" s="650"/>
      <c r="AR20" s="650"/>
      <c r="AS20" s="650"/>
      <c r="AT20" s="650">
        <f>SUMIF('O4'!$BB$15:$BB$318,B20,'O4'!$BM$15:$BM$320)</f>
        <v>0</v>
      </c>
      <c r="AU20" s="650"/>
      <c r="AV20" s="650"/>
      <c r="AW20" s="650"/>
      <c r="AX20" s="650"/>
      <c r="AY20" s="650"/>
      <c r="AZ20" s="650"/>
      <c r="BA20" s="650">
        <f>SUMIF('O4'!$BB$15:$BB$318,B20,'O4'!$BN$15:$BN$320)</f>
        <v>0</v>
      </c>
      <c r="BB20" s="650"/>
      <c r="BC20" s="650"/>
      <c r="BD20" s="650"/>
      <c r="BE20" s="650"/>
      <c r="BF20" s="650"/>
      <c r="BG20" s="650"/>
      <c r="BH20" s="650">
        <f>SUMIF('O4'!$BB$15:$BB$318,B20,'O4'!$BO$15:$BO$320)</f>
        <v>0</v>
      </c>
      <c r="BI20" s="650"/>
      <c r="BJ20" s="650"/>
      <c r="BK20" s="650"/>
      <c r="BL20" s="650"/>
      <c r="BM20" s="650"/>
      <c r="BN20" s="650"/>
      <c r="BO20" s="650">
        <f t="shared" si="0"/>
        <v>0</v>
      </c>
      <c r="BP20" s="650"/>
      <c r="BQ20" s="650"/>
      <c r="BR20" s="650"/>
      <c r="BS20" s="650"/>
      <c r="BT20" s="650"/>
      <c r="BU20" s="927"/>
      <c r="BV20" s="263">
        <f>HLOOKUP(1,'C3'!$C$3:$BZ$52,BX20+9,FALSE)</f>
        <v>0</v>
      </c>
      <c r="BW20" s="282">
        <f>IF('Q3'!BO20=0,0,BO20*100/'Q3'!BO20)</f>
        <v>0</v>
      </c>
      <c r="BX20" s="29">
        <v>11</v>
      </c>
      <c r="BY20" s="2"/>
      <c r="BZ20" s="2"/>
      <c r="CA20" s="2"/>
      <c r="CB20" s="247">
        <f>'Q3'!CA20</f>
        <v>1.9777654532189184E-2</v>
      </c>
      <c r="CC20" s="250">
        <f>SUMIF('O4'!$BB$15:$BB$318,B20,'O4'!$BH$15:$BH$318)</f>
        <v>0</v>
      </c>
      <c r="CD20" s="250">
        <f>SUMIF('O4'!$BB$15:$BB$318,B20,'O4'!$BI$15:$BI$318)</f>
        <v>0</v>
      </c>
      <c r="CE20" s="250">
        <f>SUMIF('O4'!$BB$15:$BB$318,B20,'O4'!$BJ$15:$BJ$318)</f>
        <v>0</v>
      </c>
      <c r="CF20" s="250">
        <f>SUMIF('O4'!$BB$15:$BB$318,B20,'O4'!$BK$15:$BK$318)</f>
        <v>0</v>
      </c>
      <c r="CG20" s="250">
        <f t="shared" si="1"/>
        <v>0</v>
      </c>
    </row>
    <row r="21" spans="1:85" ht="9.9499999999999993" customHeight="1">
      <c r="A21" s="8"/>
      <c r="B21" s="935" t="str">
        <f>IF(BX21&gt;'O3'!$BY$15,"",SMALL('O3'!$BX$15:$BX$318,BX21))</f>
        <v/>
      </c>
      <c r="C21" s="820"/>
      <c r="D21" s="820"/>
      <c r="E21" s="820"/>
      <c r="F21" s="821"/>
      <c r="G21" s="823" t="str">
        <f>IF(BX21&gt;'O3'!$BY$15,"",VLOOKUP(B21,'O3'!B26:AJ329,6,FALSE))</f>
        <v/>
      </c>
      <c r="H21" s="823"/>
      <c r="I21" s="823"/>
      <c r="J21" s="823"/>
      <c r="K21" s="823"/>
      <c r="L21" s="823"/>
      <c r="M21" s="823"/>
      <c r="N21" s="823"/>
      <c r="O21" s="823"/>
      <c r="P21" s="823"/>
      <c r="Q21" s="823"/>
      <c r="R21" s="823"/>
      <c r="S21" s="823"/>
      <c r="T21" s="823"/>
      <c r="U21" s="823"/>
      <c r="V21" s="823"/>
      <c r="W21" s="823"/>
      <c r="X21" s="823"/>
      <c r="Y21" s="823"/>
      <c r="Z21" s="823"/>
      <c r="AA21" s="823"/>
      <c r="AB21" s="823"/>
      <c r="AC21" s="823"/>
      <c r="AD21" s="823"/>
      <c r="AE21" s="824" t="str">
        <f>IF(BX21&gt;'O3'!$BY$15,"",VLOOKUP(B21,'O3'!B26:AJ329,28,FALSE))</f>
        <v/>
      </c>
      <c r="AF21" s="824"/>
      <c r="AG21" s="824"/>
      <c r="AH21" s="822" t="str">
        <f>IF(BX21&gt;'O3'!$BY$15,"",VLOOKUP(B21,'O3'!B26:AJ329,31,FALSE))</f>
        <v/>
      </c>
      <c r="AI21" s="822"/>
      <c r="AJ21" s="822"/>
      <c r="AK21" s="822"/>
      <c r="AL21" s="944"/>
      <c r="AM21" s="942">
        <f>SUMIF('O4'!$BB$15:$BB$318,B21,'O4'!$BL$15:$BL$320)</f>
        <v>0</v>
      </c>
      <c r="AN21" s="650"/>
      <c r="AO21" s="650"/>
      <c r="AP21" s="650"/>
      <c r="AQ21" s="650"/>
      <c r="AR21" s="650"/>
      <c r="AS21" s="650"/>
      <c r="AT21" s="650">
        <f>SUMIF('O4'!$BB$15:$BB$318,B21,'O4'!$BM$15:$BM$320)</f>
        <v>0</v>
      </c>
      <c r="AU21" s="650"/>
      <c r="AV21" s="650"/>
      <c r="AW21" s="650"/>
      <c r="AX21" s="650"/>
      <c r="AY21" s="650"/>
      <c r="AZ21" s="650"/>
      <c r="BA21" s="650">
        <f>SUMIF('O4'!$BB$15:$BB$318,B21,'O4'!$BN$15:$BN$320)</f>
        <v>0</v>
      </c>
      <c r="BB21" s="650"/>
      <c r="BC21" s="650"/>
      <c r="BD21" s="650"/>
      <c r="BE21" s="650"/>
      <c r="BF21" s="650"/>
      <c r="BG21" s="650"/>
      <c r="BH21" s="650">
        <f>SUMIF('O4'!$BB$15:$BB$318,B21,'O4'!$BO$15:$BO$320)</f>
        <v>0</v>
      </c>
      <c r="BI21" s="650"/>
      <c r="BJ21" s="650"/>
      <c r="BK21" s="650"/>
      <c r="BL21" s="650"/>
      <c r="BM21" s="650"/>
      <c r="BN21" s="650"/>
      <c r="BO21" s="650">
        <f t="shared" si="0"/>
        <v>0</v>
      </c>
      <c r="BP21" s="650"/>
      <c r="BQ21" s="650"/>
      <c r="BR21" s="650"/>
      <c r="BS21" s="650"/>
      <c r="BT21" s="650"/>
      <c r="BU21" s="927"/>
      <c r="BV21" s="263">
        <f>HLOOKUP(1,'C3'!$C$3:$BZ$52,BX21+9,FALSE)</f>
        <v>0</v>
      </c>
      <c r="BW21" s="282">
        <f>IF('Q3'!BO21=0,0,BO21*100/'Q3'!BO21)</f>
        <v>0</v>
      </c>
      <c r="BX21" s="29">
        <v>12</v>
      </c>
      <c r="BY21" s="2"/>
      <c r="BZ21" s="2"/>
      <c r="CA21" s="2"/>
      <c r="CB21" s="247">
        <f>'Q3'!CA21</f>
        <v>0.98022234546781084</v>
      </c>
      <c r="CC21" s="250">
        <f>SUMIF('O4'!$BB$15:$BB$318,B21,'O4'!$BH$15:$BH$318)</f>
        <v>0</v>
      </c>
      <c r="CD21" s="250">
        <f>SUMIF('O4'!$BB$15:$BB$318,B21,'O4'!$BI$15:$BI$318)</f>
        <v>0</v>
      </c>
      <c r="CE21" s="250">
        <f>SUMIF('O4'!$BB$15:$BB$318,B21,'O4'!$BJ$15:$BJ$318)</f>
        <v>0</v>
      </c>
      <c r="CF21" s="250">
        <f>SUMIF('O4'!$BB$15:$BB$318,B21,'O4'!$BK$15:$BK$318)</f>
        <v>0</v>
      </c>
      <c r="CG21" s="250">
        <f t="shared" si="1"/>
        <v>0</v>
      </c>
    </row>
    <row r="22" spans="1:85" ht="9.9499999999999993" customHeight="1">
      <c r="A22" s="8"/>
      <c r="B22" s="935" t="str">
        <f>IF(BX22&gt;'O3'!$BY$15,"",SMALL('O3'!$BX$15:$BX$318,BX22))</f>
        <v/>
      </c>
      <c r="C22" s="820"/>
      <c r="D22" s="820"/>
      <c r="E22" s="820"/>
      <c r="F22" s="821"/>
      <c r="G22" s="823" t="str">
        <f>IF(BX22&gt;'O3'!$BY$15,"",VLOOKUP(B22,'O3'!B27:AJ330,6,FALSE))</f>
        <v/>
      </c>
      <c r="H22" s="823"/>
      <c r="I22" s="823"/>
      <c r="J22" s="823"/>
      <c r="K22" s="823"/>
      <c r="L22" s="823"/>
      <c r="M22" s="823"/>
      <c r="N22" s="823"/>
      <c r="O22" s="823"/>
      <c r="P22" s="823"/>
      <c r="Q22" s="823"/>
      <c r="R22" s="823"/>
      <c r="S22" s="823"/>
      <c r="T22" s="823"/>
      <c r="U22" s="823"/>
      <c r="V22" s="823"/>
      <c r="W22" s="823"/>
      <c r="X22" s="823"/>
      <c r="Y22" s="823"/>
      <c r="Z22" s="823"/>
      <c r="AA22" s="823"/>
      <c r="AB22" s="823"/>
      <c r="AC22" s="823"/>
      <c r="AD22" s="823"/>
      <c r="AE22" s="824" t="str">
        <f>IF(BX22&gt;'O3'!$BY$15,"",VLOOKUP(B22,'O3'!B27:AJ330,28,FALSE))</f>
        <v/>
      </c>
      <c r="AF22" s="824"/>
      <c r="AG22" s="824"/>
      <c r="AH22" s="822" t="str">
        <f>IF(BX22&gt;'O3'!$BY$15,"",VLOOKUP(B22,'O3'!B27:AJ330,31,FALSE))</f>
        <v/>
      </c>
      <c r="AI22" s="822"/>
      <c r="AJ22" s="822"/>
      <c r="AK22" s="822"/>
      <c r="AL22" s="944"/>
      <c r="AM22" s="942">
        <f>SUMIF('O4'!$BB$15:$BB$318,B22,'O4'!$BL$15:$BL$320)</f>
        <v>0</v>
      </c>
      <c r="AN22" s="650"/>
      <c r="AO22" s="650"/>
      <c r="AP22" s="650"/>
      <c r="AQ22" s="650"/>
      <c r="AR22" s="650"/>
      <c r="AS22" s="650"/>
      <c r="AT22" s="650">
        <f>SUMIF('O4'!$BB$15:$BB$318,B22,'O4'!$BM$15:$BM$320)</f>
        <v>0</v>
      </c>
      <c r="AU22" s="650"/>
      <c r="AV22" s="650"/>
      <c r="AW22" s="650"/>
      <c r="AX22" s="650"/>
      <c r="AY22" s="650"/>
      <c r="AZ22" s="650"/>
      <c r="BA22" s="650">
        <f>SUMIF('O4'!$BB$15:$BB$318,B22,'O4'!$BN$15:$BN$320)</f>
        <v>0</v>
      </c>
      <c r="BB22" s="650"/>
      <c r="BC22" s="650"/>
      <c r="BD22" s="650"/>
      <c r="BE22" s="650"/>
      <c r="BF22" s="650"/>
      <c r="BG22" s="650"/>
      <c r="BH22" s="650">
        <f>SUMIF('O4'!$BB$15:$BB$318,B22,'O4'!$BO$15:$BO$320)</f>
        <v>0</v>
      </c>
      <c r="BI22" s="650"/>
      <c r="BJ22" s="650"/>
      <c r="BK22" s="650"/>
      <c r="BL22" s="650"/>
      <c r="BM22" s="650"/>
      <c r="BN22" s="650"/>
      <c r="BO22" s="650">
        <f t="shared" si="0"/>
        <v>0</v>
      </c>
      <c r="BP22" s="650"/>
      <c r="BQ22" s="650"/>
      <c r="BR22" s="650"/>
      <c r="BS22" s="650"/>
      <c r="BT22" s="650"/>
      <c r="BU22" s="927"/>
      <c r="BV22" s="263">
        <f>HLOOKUP(1,'C3'!$C$3:$BZ$52,BX22+9,FALSE)</f>
        <v>0</v>
      </c>
      <c r="BW22" s="282">
        <f>IF('Q3'!BO22=0,0,BO22*100/'Q3'!BO22)</f>
        <v>0</v>
      </c>
      <c r="BX22" s="29">
        <v>13</v>
      </c>
      <c r="BY22" s="2"/>
      <c r="BZ22" s="2"/>
      <c r="CA22" s="2"/>
      <c r="CB22" s="247">
        <f>'Q3'!CA22</f>
        <v>0</v>
      </c>
      <c r="CC22" s="250">
        <f>SUMIF('O4'!$BB$15:$BB$318,B22,'O4'!$BH$15:$BH$318)</f>
        <v>0</v>
      </c>
      <c r="CD22" s="250">
        <f>SUMIF('O4'!$BB$15:$BB$318,B22,'O4'!$BI$15:$BI$318)</f>
        <v>0</v>
      </c>
      <c r="CE22" s="250">
        <f>SUMIF('O4'!$BB$15:$BB$318,B22,'O4'!$BJ$15:$BJ$318)</f>
        <v>0</v>
      </c>
      <c r="CF22" s="250">
        <f>SUMIF('O4'!$BB$15:$BB$318,B22,'O4'!$BK$15:$BK$318)</f>
        <v>0</v>
      </c>
      <c r="CG22" s="250">
        <f t="shared" si="1"/>
        <v>0</v>
      </c>
    </row>
    <row r="23" spans="1:85" ht="9.9499999999999993" customHeight="1">
      <c r="A23" s="8"/>
      <c r="B23" s="935" t="str">
        <f>IF(BX23&gt;'O3'!$BY$15,"",SMALL('O3'!$BX$15:$BX$318,BX23))</f>
        <v/>
      </c>
      <c r="C23" s="820"/>
      <c r="D23" s="820"/>
      <c r="E23" s="820"/>
      <c r="F23" s="821"/>
      <c r="G23" s="823" t="str">
        <f>IF(BX23&gt;'O3'!$BY$15,"",VLOOKUP(B23,'O3'!B28:AJ331,6,FALSE))</f>
        <v/>
      </c>
      <c r="H23" s="823"/>
      <c r="I23" s="823"/>
      <c r="J23" s="823"/>
      <c r="K23" s="823"/>
      <c r="L23" s="823"/>
      <c r="M23" s="823"/>
      <c r="N23" s="823"/>
      <c r="O23" s="823"/>
      <c r="P23" s="823"/>
      <c r="Q23" s="823"/>
      <c r="R23" s="823"/>
      <c r="S23" s="823"/>
      <c r="T23" s="823"/>
      <c r="U23" s="823"/>
      <c r="V23" s="823"/>
      <c r="W23" s="823"/>
      <c r="X23" s="823"/>
      <c r="Y23" s="823"/>
      <c r="Z23" s="823"/>
      <c r="AA23" s="823"/>
      <c r="AB23" s="823"/>
      <c r="AC23" s="823"/>
      <c r="AD23" s="823"/>
      <c r="AE23" s="824" t="str">
        <f>IF(BX23&gt;'O3'!$BY$15,"",VLOOKUP(B23,'O3'!B28:AJ331,28,FALSE))</f>
        <v/>
      </c>
      <c r="AF23" s="824"/>
      <c r="AG23" s="824"/>
      <c r="AH23" s="822" t="str">
        <f>IF(BX23&gt;'O3'!$BY$15,"",VLOOKUP(B23,'O3'!B28:AJ331,31,FALSE))</f>
        <v/>
      </c>
      <c r="AI23" s="822"/>
      <c r="AJ23" s="822"/>
      <c r="AK23" s="822"/>
      <c r="AL23" s="944"/>
      <c r="AM23" s="942">
        <f>SUMIF('O4'!$BB$15:$BB$318,B23,'O4'!$BL$15:$BL$320)</f>
        <v>0</v>
      </c>
      <c r="AN23" s="650"/>
      <c r="AO23" s="650"/>
      <c r="AP23" s="650"/>
      <c r="AQ23" s="650"/>
      <c r="AR23" s="650"/>
      <c r="AS23" s="650"/>
      <c r="AT23" s="650">
        <f>SUMIF('O4'!$BB$15:$BB$318,B23,'O4'!$BM$15:$BM$320)</f>
        <v>0</v>
      </c>
      <c r="AU23" s="650"/>
      <c r="AV23" s="650"/>
      <c r="AW23" s="650"/>
      <c r="AX23" s="650"/>
      <c r="AY23" s="650"/>
      <c r="AZ23" s="650"/>
      <c r="BA23" s="650">
        <f>SUMIF('O4'!$BB$15:$BB$318,B23,'O4'!$BN$15:$BN$320)</f>
        <v>0</v>
      </c>
      <c r="BB23" s="650"/>
      <c r="BC23" s="650"/>
      <c r="BD23" s="650"/>
      <c r="BE23" s="650"/>
      <c r="BF23" s="650"/>
      <c r="BG23" s="650"/>
      <c r="BH23" s="650">
        <f>SUMIF('O4'!$BB$15:$BB$318,B23,'O4'!$BO$15:$BO$320)</f>
        <v>0</v>
      </c>
      <c r="BI23" s="650"/>
      <c r="BJ23" s="650"/>
      <c r="BK23" s="650"/>
      <c r="BL23" s="650"/>
      <c r="BM23" s="650"/>
      <c r="BN23" s="650"/>
      <c r="BO23" s="650">
        <f t="shared" si="0"/>
        <v>0</v>
      </c>
      <c r="BP23" s="650"/>
      <c r="BQ23" s="650"/>
      <c r="BR23" s="650"/>
      <c r="BS23" s="650"/>
      <c r="BT23" s="650"/>
      <c r="BU23" s="927"/>
      <c r="BV23" s="263">
        <f>HLOOKUP(1,'C3'!$C$3:$BZ$52,BX23+9,FALSE)</f>
        <v>0</v>
      </c>
      <c r="BW23" s="282">
        <f>IF('Q3'!BO23=0,0,BO23*100/'Q3'!BO23)</f>
        <v>0</v>
      </c>
      <c r="BX23" s="29">
        <v>14</v>
      </c>
      <c r="BY23" s="2"/>
      <c r="BZ23" s="2"/>
      <c r="CA23" s="2"/>
      <c r="CB23" s="247">
        <f>'Q3'!CA23</f>
        <v>0</v>
      </c>
      <c r="CC23" s="250">
        <f>SUMIF('O4'!$BB$15:$BB$318,B23,'O4'!$BH$15:$BH$318)</f>
        <v>0</v>
      </c>
      <c r="CD23" s="250">
        <f>SUMIF('O4'!$BB$15:$BB$318,B23,'O4'!$BI$15:$BI$318)</f>
        <v>0</v>
      </c>
      <c r="CE23" s="250">
        <f>SUMIF('O4'!$BB$15:$BB$318,B23,'O4'!$BJ$15:$BJ$318)</f>
        <v>0</v>
      </c>
      <c r="CF23" s="250">
        <f>SUMIF('O4'!$BB$15:$BB$318,B23,'O4'!$BK$15:$BK$318)</f>
        <v>0</v>
      </c>
      <c r="CG23" s="250">
        <f t="shared" si="1"/>
        <v>0</v>
      </c>
    </row>
    <row r="24" spans="1:85" ht="9.9499999999999993" customHeight="1">
      <c r="A24" s="8"/>
      <c r="B24" s="935" t="str">
        <f>IF(BX24&gt;'O3'!$BY$15,"",SMALL('O3'!$BX$15:$BX$318,BX24))</f>
        <v/>
      </c>
      <c r="C24" s="820"/>
      <c r="D24" s="820"/>
      <c r="E24" s="820"/>
      <c r="F24" s="821"/>
      <c r="G24" s="823" t="str">
        <f>IF(BX24&gt;'O3'!$BY$15,"",VLOOKUP(B24,'O3'!B29:AJ332,6,FALSE))</f>
        <v/>
      </c>
      <c r="H24" s="823"/>
      <c r="I24" s="823"/>
      <c r="J24" s="823"/>
      <c r="K24" s="823"/>
      <c r="L24" s="823"/>
      <c r="M24" s="823"/>
      <c r="N24" s="823"/>
      <c r="O24" s="823"/>
      <c r="P24" s="823"/>
      <c r="Q24" s="823"/>
      <c r="R24" s="823"/>
      <c r="S24" s="823"/>
      <c r="T24" s="823"/>
      <c r="U24" s="823"/>
      <c r="V24" s="823"/>
      <c r="W24" s="823"/>
      <c r="X24" s="823"/>
      <c r="Y24" s="823"/>
      <c r="Z24" s="823"/>
      <c r="AA24" s="823"/>
      <c r="AB24" s="823"/>
      <c r="AC24" s="823"/>
      <c r="AD24" s="823"/>
      <c r="AE24" s="824" t="str">
        <f>IF(BX24&gt;'O3'!$BY$15,"",VLOOKUP(B24,'O3'!B29:AJ332,28,FALSE))</f>
        <v/>
      </c>
      <c r="AF24" s="824"/>
      <c r="AG24" s="824"/>
      <c r="AH24" s="822" t="str">
        <f>IF(BX24&gt;'O3'!$BY$15,"",VLOOKUP(B24,'O3'!B29:AJ332,31,FALSE))</f>
        <v/>
      </c>
      <c r="AI24" s="822"/>
      <c r="AJ24" s="822"/>
      <c r="AK24" s="822"/>
      <c r="AL24" s="944"/>
      <c r="AM24" s="942">
        <f>SUMIF('O4'!$BB$15:$BB$318,B24,'O4'!$BL$15:$BL$320)</f>
        <v>0</v>
      </c>
      <c r="AN24" s="650"/>
      <c r="AO24" s="650"/>
      <c r="AP24" s="650"/>
      <c r="AQ24" s="650"/>
      <c r="AR24" s="650"/>
      <c r="AS24" s="650"/>
      <c r="AT24" s="650">
        <f>SUMIF('O4'!$BB$15:$BB$318,B24,'O4'!$BM$15:$BM$320)</f>
        <v>0</v>
      </c>
      <c r="AU24" s="650"/>
      <c r="AV24" s="650"/>
      <c r="AW24" s="650"/>
      <c r="AX24" s="650"/>
      <c r="AY24" s="650"/>
      <c r="AZ24" s="650"/>
      <c r="BA24" s="650">
        <f>SUMIF('O4'!$BB$15:$BB$318,B24,'O4'!$BN$15:$BN$320)</f>
        <v>0</v>
      </c>
      <c r="BB24" s="650"/>
      <c r="BC24" s="650"/>
      <c r="BD24" s="650"/>
      <c r="BE24" s="650"/>
      <c r="BF24" s="650"/>
      <c r="BG24" s="650"/>
      <c r="BH24" s="650">
        <f>SUMIF('O4'!$BB$15:$BB$318,B24,'O4'!$BO$15:$BO$320)</f>
        <v>0</v>
      </c>
      <c r="BI24" s="650"/>
      <c r="BJ24" s="650"/>
      <c r="BK24" s="650"/>
      <c r="BL24" s="650"/>
      <c r="BM24" s="650"/>
      <c r="BN24" s="650"/>
      <c r="BO24" s="650">
        <f t="shared" si="0"/>
        <v>0</v>
      </c>
      <c r="BP24" s="650"/>
      <c r="BQ24" s="650"/>
      <c r="BR24" s="650"/>
      <c r="BS24" s="650"/>
      <c r="BT24" s="650"/>
      <c r="BU24" s="927"/>
      <c r="BV24" s="263">
        <f>HLOOKUP(1,'C3'!$C$3:$BZ$52,BX24+9,FALSE)</f>
        <v>0</v>
      </c>
      <c r="BW24" s="282">
        <f>IF('Q3'!BO24=0,0,BO24*100/'Q3'!BO24)</f>
        <v>0</v>
      </c>
      <c r="BX24" s="29">
        <v>15</v>
      </c>
      <c r="BY24" s="2"/>
      <c r="BZ24" s="2"/>
      <c r="CA24" s="2"/>
      <c r="CB24" s="247">
        <f>'Q3'!CA24</f>
        <v>1</v>
      </c>
      <c r="CC24" s="250">
        <f>SUMIF('O4'!$BB$15:$BB$318,B24,'O4'!$BH$15:$BH$318)</f>
        <v>0</v>
      </c>
      <c r="CD24" s="250">
        <f>SUMIF('O4'!$BB$15:$BB$318,B24,'O4'!$BI$15:$BI$318)</f>
        <v>0</v>
      </c>
      <c r="CE24" s="250">
        <f>SUMIF('O4'!$BB$15:$BB$318,B24,'O4'!$BJ$15:$BJ$318)</f>
        <v>0</v>
      </c>
      <c r="CF24" s="250">
        <f>SUMIF('O4'!$BB$15:$BB$318,B24,'O4'!$BK$15:$BK$318)</f>
        <v>0</v>
      </c>
      <c r="CG24" s="250">
        <f t="shared" si="1"/>
        <v>0</v>
      </c>
    </row>
    <row r="25" spans="1:85" ht="9.9499999999999993" customHeight="1">
      <c r="A25" s="8"/>
      <c r="B25" s="935" t="str">
        <f>IF(BX25&gt;'O3'!$BY$15,"",SMALL('O3'!$BX$15:$BX$318,BX25))</f>
        <v/>
      </c>
      <c r="C25" s="820"/>
      <c r="D25" s="820"/>
      <c r="E25" s="820"/>
      <c r="F25" s="821"/>
      <c r="G25" s="823" t="str">
        <f>IF(BX25&gt;'O3'!$BY$15,"",VLOOKUP(B25,'O3'!B30:AJ333,6,FALSE))</f>
        <v/>
      </c>
      <c r="H25" s="823"/>
      <c r="I25" s="823"/>
      <c r="J25" s="823"/>
      <c r="K25" s="823"/>
      <c r="L25" s="823"/>
      <c r="M25" s="823"/>
      <c r="N25" s="823"/>
      <c r="O25" s="823"/>
      <c r="P25" s="823"/>
      <c r="Q25" s="823"/>
      <c r="R25" s="823"/>
      <c r="S25" s="823"/>
      <c r="T25" s="823"/>
      <c r="U25" s="823"/>
      <c r="V25" s="823"/>
      <c r="W25" s="823"/>
      <c r="X25" s="823"/>
      <c r="Y25" s="823"/>
      <c r="Z25" s="823"/>
      <c r="AA25" s="823"/>
      <c r="AB25" s="823"/>
      <c r="AC25" s="823"/>
      <c r="AD25" s="823"/>
      <c r="AE25" s="824" t="str">
        <f>IF(BX25&gt;'O3'!$BY$15,"",VLOOKUP(B25,'O3'!B30:AJ333,28,FALSE))</f>
        <v/>
      </c>
      <c r="AF25" s="824"/>
      <c r="AG25" s="824"/>
      <c r="AH25" s="822" t="str">
        <f>IF(BX25&gt;'O3'!$BY$15,"",VLOOKUP(B25,'O3'!B30:AJ333,31,FALSE))</f>
        <v/>
      </c>
      <c r="AI25" s="822"/>
      <c r="AJ25" s="822"/>
      <c r="AK25" s="822"/>
      <c r="AL25" s="944"/>
      <c r="AM25" s="942">
        <f>SUMIF('O4'!$BB$15:$BB$318,B25,'O4'!$BL$15:$BL$320)</f>
        <v>0</v>
      </c>
      <c r="AN25" s="650"/>
      <c r="AO25" s="650"/>
      <c r="AP25" s="650"/>
      <c r="AQ25" s="650"/>
      <c r="AR25" s="650"/>
      <c r="AS25" s="650"/>
      <c r="AT25" s="650">
        <f>SUMIF('O4'!$BB$15:$BB$318,B25,'O4'!$BM$15:$BM$320)</f>
        <v>0</v>
      </c>
      <c r="AU25" s="650"/>
      <c r="AV25" s="650"/>
      <c r="AW25" s="650"/>
      <c r="AX25" s="650"/>
      <c r="AY25" s="650"/>
      <c r="AZ25" s="650"/>
      <c r="BA25" s="650">
        <f>SUMIF('O4'!$BB$15:$BB$318,B25,'O4'!$BN$15:$BN$320)</f>
        <v>0</v>
      </c>
      <c r="BB25" s="650"/>
      <c r="BC25" s="650"/>
      <c r="BD25" s="650"/>
      <c r="BE25" s="650"/>
      <c r="BF25" s="650"/>
      <c r="BG25" s="650"/>
      <c r="BH25" s="650">
        <f>SUMIF('O4'!$BB$15:$BB$318,B25,'O4'!$BO$15:$BO$320)</f>
        <v>0</v>
      </c>
      <c r="BI25" s="650"/>
      <c r="BJ25" s="650"/>
      <c r="BK25" s="650"/>
      <c r="BL25" s="650"/>
      <c r="BM25" s="650"/>
      <c r="BN25" s="650"/>
      <c r="BO25" s="650">
        <f t="shared" si="0"/>
        <v>0</v>
      </c>
      <c r="BP25" s="650"/>
      <c r="BQ25" s="650"/>
      <c r="BR25" s="650"/>
      <c r="BS25" s="650"/>
      <c r="BT25" s="650"/>
      <c r="BU25" s="927"/>
      <c r="BV25" s="263">
        <f>HLOOKUP(1,'C3'!$C$3:$BZ$52,BX25+9,FALSE)</f>
        <v>0</v>
      </c>
      <c r="BW25" s="282">
        <f>IF('Q3'!BO25=0,0,BO25*100/'Q3'!BO25)</f>
        <v>0</v>
      </c>
      <c r="BX25" s="29">
        <v>16</v>
      </c>
      <c r="BY25" s="113"/>
      <c r="BZ25" s="74"/>
      <c r="CA25" s="112"/>
      <c r="CB25" s="74"/>
      <c r="CC25" s="250">
        <f>SUMIF('O4'!$BB$15:$BB$318,B25,'O4'!$BH$15:$BH$318)</f>
        <v>0</v>
      </c>
      <c r="CD25" s="250">
        <f>SUMIF('O4'!$BB$15:$BB$318,B25,'O4'!$BI$15:$BI$318)</f>
        <v>0</v>
      </c>
      <c r="CE25" s="250">
        <f>SUMIF('O4'!$BB$15:$BB$318,B25,'O4'!$BJ$15:$BJ$318)</f>
        <v>0</v>
      </c>
      <c r="CF25" s="250">
        <f>SUMIF('O4'!$BB$15:$BB$318,B25,'O4'!$BK$15:$BK$318)</f>
        <v>0</v>
      </c>
      <c r="CG25" s="250">
        <f t="shared" si="1"/>
        <v>0</v>
      </c>
    </row>
    <row r="26" spans="1:85" ht="9.9499999999999993" customHeight="1">
      <c r="A26" s="8"/>
      <c r="B26" s="935" t="str">
        <f>IF(BX26&gt;'O3'!$BY$15,"",SMALL('O3'!$BX$15:$BX$318,BX26))</f>
        <v/>
      </c>
      <c r="C26" s="820"/>
      <c r="D26" s="820"/>
      <c r="E26" s="820"/>
      <c r="F26" s="821"/>
      <c r="G26" s="823" t="str">
        <f>IF(BX26&gt;'O3'!$BY$15,"",VLOOKUP(B26,'O3'!B31:AJ334,6,FALSE))</f>
        <v/>
      </c>
      <c r="H26" s="823"/>
      <c r="I26" s="823"/>
      <c r="J26" s="823"/>
      <c r="K26" s="823"/>
      <c r="L26" s="823"/>
      <c r="M26" s="823"/>
      <c r="N26" s="823"/>
      <c r="O26" s="823"/>
      <c r="P26" s="823"/>
      <c r="Q26" s="823"/>
      <c r="R26" s="823"/>
      <c r="S26" s="823"/>
      <c r="T26" s="823"/>
      <c r="U26" s="823"/>
      <c r="V26" s="823"/>
      <c r="W26" s="823"/>
      <c r="X26" s="823"/>
      <c r="Y26" s="823"/>
      <c r="Z26" s="823"/>
      <c r="AA26" s="823"/>
      <c r="AB26" s="823"/>
      <c r="AC26" s="823"/>
      <c r="AD26" s="823"/>
      <c r="AE26" s="824" t="str">
        <f>IF(BX26&gt;'O3'!$BY$15,"",VLOOKUP(B26,'O3'!B31:AJ334,28,FALSE))</f>
        <v/>
      </c>
      <c r="AF26" s="824"/>
      <c r="AG26" s="824"/>
      <c r="AH26" s="822" t="str">
        <f>IF(BX26&gt;'O3'!$BY$15,"",VLOOKUP(B26,'O3'!B31:AJ334,31,FALSE))</f>
        <v/>
      </c>
      <c r="AI26" s="822"/>
      <c r="AJ26" s="822"/>
      <c r="AK26" s="822"/>
      <c r="AL26" s="944"/>
      <c r="AM26" s="942">
        <f>SUMIF('O4'!$BB$15:$BB$318,B26,'O4'!$BL$15:$BL$320)</f>
        <v>0</v>
      </c>
      <c r="AN26" s="650"/>
      <c r="AO26" s="650"/>
      <c r="AP26" s="650"/>
      <c r="AQ26" s="650"/>
      <c r="AR26" s="650"/>
      <c r="AS26" s="650"/>
      <c r="AT26" s="650">
        <f>SUMIF('O4'!$BB$15:$BB$318,B26,'O4'!$BM$15:$BM$320)</f>
        <v>0</v>
      </c>
      <c r="AU26" s="650"/>
      <c r="AV26" s="650"/>
      <c r="AW26" s="650"/>
      <c r="AX26" s="650"/>
      <c r="AY26" s="650"/>
      <c r="AZ26" s="650"/>
      <c r="BA26" s="650">
        <f>SUMIF('O4'!$BB$15:$BB$318,B26,'O4'!$BN$15:$BN$320)</f>
        <v>0</v>
      </c>
      <c r="BB26" s="650"/>
      <c r="BC26" s="650"/>
      <c r="BD26" s="650"/>
      <c r="BE26" s="650"/>
      <c r="BF26" s="650"/>
      <c r="BG26" s="650"/>
      <c r="BH26" s="650">
        <f>SUMIF('O4'!$BB$15:$BB$318,B26,'O4'!$BO$15:$BO$320)</f>
        <v>0</v>
      </c>
      <c r="BI26" s="650"/>
      <c r="BJ26" s="650"/>
      <c r="BK26" s="650"/>
      <c r="BL26" s="650"/>
      <c r="BM26" s="650"/>
      <c r="BN26" s="650"/>
      <c r="BO26" s="650">
        <f t="shared" si="0"/>
        <v>0</v>
      </c>
      <c r="BP26" s="650"/>
      <c r="BQ26" s="650"/>
      <c r="BR26" s="650"/>
      <c r="BS26" s="650"/>
      <c r="BT26" s="650"/>
      <c r="BU26" s="927"/>
      <c r="BV26" s="263">
        <f>HLOOKUP(1,'C3'!$C$3:$BZ$52,BX26+9,FALSE)</f>
        <v>0</v>
      </c>
      <c r="BW26" s="282">
        <f>IF('Q3'!BO26=0,0,BO26*100/'Q3'!BO26)</f>
        <v>0</v>
      </c>
      <c r="BX26" s="29">
        <v>17</v>
      </c>
      <c r="BY26" s="113"/>
      <c r="BZ26" s="74"/>
      <c r="CA26" s="112"/>
      <c r="CB26" s="74"/>
      <c r="CC26" s="250">
        <f>SUMIF('O4'!$BB$15:$BB$318,B26,'O4'!$BH$15:$BH$318)</f>
        <v>0</v>
      </c>
      <c r="CD26" s="250">
        <f>SUMIF('O4'!$BB$15:$BB$318,B26,'O4'!$BI$15:$BI$318)</f>
        <v>0</v>
      </c>
      <c r="CE26" s="250">
        <f>SUMIF('O4'!$BB$15:$BB$318,B26,'O4'!$BJ$15:$BJ$318)</f>
        <v>0</v>
      </c>
      <c r="CF26" s="250">
        <f>SUMIF('O4'!$BB$15:$BB$318,B26,'O4'!$BK$15:$BK$318)</f>
        <v>0</v>
      </c>
      <c r="CG26" s="250">
        <f t="shared" si="1"/>
        <v>0</v>
      </c>
    </row>
    <row r="27" spans="1:85" ht="9.9499999999999993" customHeight="1">
      <c r="A27" s="8"/>
      <c r="B27" s="935" t="str">
        <f>IF(BX27&gt;'O3'!$BY$15,"",SMALL('O3'!$BX$15:$BX$318,BX27))</f>
        <v/>
      </c>
      <c r="C27" s="820"/>
      <c r="D27" s="820"/>
      <c r="E27" s="820"/>
      <c r="F27" s="821"/>
      <c r="G27" s="823" t="str">
        <f>IF(BX27&gt;'O3'!$BY$15,"",VLOOKUP(B27,'O3'!B32:AJ335,6,FALSE))</f>
        <v/>
      </c>
      <c r="H27" s="823"/>
      <c r="I27" s="823"/>
      <c r="J27" s="823"/>
      <c r="K27" s="823"/>
      <c r="L27" s="823"/>
      <c r="M27" s="823"/>
      <c r="N27" s="823"/>
      <c r="O27" s="823"/>
      <c r="P27" s="823"/>
      <c r="Q27" s="823"/>
      <c r="R27" s="823"/>
      <c r="S27" s="823"/>
      <c r="T27" s="823"/>
      <c r="U27" s="823"/>
      <c r="V27" s="823"/>
      <c r="W27" s="823"/>
      <c r="X27" s="823"/>
      <c r="Y27" s="823"/>
      <c r="Z27" s="823"/>
      <c r="AA27" s="823"/>
      <c r="AB27" s="823"/>
      <c r="AC27" s="823"/>
      <c r="AD27" s="823"/>
      <c r="AE27" s="824" t="str">
        <f>IF(BX27&gt;'O3'!$BY$15,"",VLOOKUP(B27,'O3'!B32:AJ335,28,FALSE))</f>
        <v/>
      </c>
      <c r="AF27" s="824"/>
      <c r="AG27" s="824"/>
      <c r="AH27" s="822" t="str">
        <f>IF(BX27&gt;'O3'!$BY$15,"",VLOOKUP(B27,'O3'!B32:AJ335,31,FALSE))</f>
        <v/>
      </c>
      <c r="AI27" s="822"/>
      <c r="AJ27" s="822"/>
      <c r="AK27" s="822"/>
      <c r="AL27" s="944"/>
      <c r="AM27" s="942">
        <f>SUMIF('O4'!$BB$15:$BB$318,B27,'O4'!$BL$15:$BL$320)</f>
        <v>0</v>
      </c>
      <c r="AN27" s="650"/>
      <c r="AO27" s="650"/>
      <c r="AP27" s="650"/>
      <c r="AQ27" s="650"/>
      <c r="AR27" s="650"/>
      <c r="AS27" s="650"/>
      <c r="AT27" s="650">
        <f>SUMIF('O4'!$BB$15:$BB$318,B27,'O4'!$BM$15:$BM$320)</f>
        <v>0</v>
      </c>
      <c r="AU27" s="650"/>
      <c r="AV27" s="650"/>
      <c r="AW27" s="650"/>
      <c r="AX27" s="650"/>
      <c r="AY27" s="650"/>
      <c r="AZ27" s="650"/>
      <c r="BA27" s="650">
        <f>SUMIF('O4'!$BB$15:$BB$318,B27,'O4'!$BN$15:$BN$320)</f>
        <v>0</v>
      </c>
      <c r="BB27" s="650"/>
      <c r="BC27" s="650"/>
      <c r="BD27" s="650"/>
      <c r="BE27" s="650"/>
      <c r="BF27" s="650"/>
      <c r="BG27" s="650"/>
      <c r="BH27" s="650">
        <f>SUMIF('O4'!$BB$15:$BB$318,B27,'O4'!$BO$15:$BO$320)</f>
        <v>0</v>
      </c>
      <c r="BI27" s="650"/>
      <c r="BJ27" s="650"/>
      <c r="BK27" s="650"/>
      <c r="BL27" s="650"/>
      <c r="BM27" s="650"/>
      <c r="BN27" s="650"/>
      <c r="BO27" s="650">
        <f t="shared" si="0"/>
        <v>0</v>
      </c>
      <c r="BP27" s="650"/>
      <c r="BQ27" s="650"/>
      <c r="BR27" s="650"/>
      <c r="BS27" s="650"/>
      <c r="BT27" s="650"/>
      <c r="BU27" s="927"/>
      <c r="BV27" s="263">
        <f>HLOOKUP(1,'C3'!$C$3:$BZ$52,BX27+9,FALSE)</f>
        <v>0</v>
      </c>
      <c r="BW27" s="282">
        <f>IF('Q3'!BO27=0,0,BO27*100/'Q3'!BO27)</f>
        <v>0</v>
      </c>
      <c r="BX27" s="29">
        <v>18</v>
      </c>
      <c r="BY27" s="113"/>
      <c r="BZ27" s="74"/>
      <c r="CA27" s="112"/>
      <c r="CB27" s="74"/>
      <c r="CC27" s="250">
        <f>SUMIF('O4'!$BB$15:$BB$318,B27,'O4'!$BH$15:$BH$318)</f>
        <v>0</v>
      </c>
      <c r="CD27" s="250">
        <f>SUMIF('O4'!$BB$15:$BB$318,B27,'O4'!$BI$15:$BI$318)</f>
        <v>0</v>
      </c>
      <c r="CE27" s="250">
        <f>SUMIF('O4'!$BB$15:$BB$318,B27,'O4'!$BJ$15:$BJ$318)</f>
        <v>0</v>
      </c>
      <c r="CF27" s="250">
        <f>SUMIF('O4'!$BB$15:$BB$318,B27,'O4'!$BK$15:$BK$318)</f>
        <v>0</v>
      </c>
      <c r="CG27" s="250">
        <f t="shared" si="1"/>
        <v>0</v>
      </c>
    </row>
    <row r="28" spans="1:85" ht="9.9499999999999993" customHeight="1">
      <c r="A28" s="8"/>
      <c r="B28" s="935" t="str">
        <f>IF(BX28&gt;'O3'!$BY$15,"",SMALL('O3'!$BX$15:$BX$318,BX28))</f>
        <v/>
      </c>
      <c r="C28" s="820"/>
      <c r="D28" s="820"/>
      <c r="E28" s="820"/>
      <c r="F28" s="821"/>
      <c r="G28" s="823" t="str">
        <f>IF(BX28&gt;'O3'!$BY$15,"",VLOOKUP(B28,'O3'!B33:AJ336,6,FALSE))</f>
        <v/>
      </c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824" t="str">
        <f>IF(BX28&gt;'O3'!$BY$15,"",VLOOKUP(B28,'O3'!B33:AJ336,28,FALSE))</f>
        <v/>
      </c>
      <c r="AF28" s="824"/>
      <c r="AG28" s="824"/>
      <c r="AH28" s="822" t="str">
        <f>IF(BX28&gt;'O3'!$BY$15,"",VLOOKUP(B28,'O3'!B33:AJ336,31,FALSE))</f>
        <v/>
      </c>
      <c r="AI28" s="822"/>
      <c r="AJ28" s="822"/>
      <c r="AK28" s="822"/>
      <c r="AL28" s="944"/>
      <c r="AM28" s="942">
        <f>SUMIF('O4'!$BB$15:$BB$318,B28,'O4'!$BL$15:$BL$320)</f>
        <v>0</v>
      </c>
      <c r="AN28" s="650"/>
      <c r="AO28" s="650"/>
      <c r="AP28" s="650"/>
      <c r="AQ28" s="650"/>
      <c r="AR28" s="650"/>
      <c r="AS28" s="650"/>
      <c r="AT28" s="650">
        <f>SUMIF('O4'!$BB$15:$BB$318,B28,'O4'!$BM$15:$BM$320)</f>
        <v>0</v>
      </c>
      <c r="AU28" s="650"/>
      <c r="AV28" s="650"/>
      <c r="AW28" s="650"/>
      <c r="AX28" s="650"/>
      <c r="AY28" s="650"/>
      <c r="AZ28" s="650"/>
      <c r="BA28" s="650">
        <f>SUMIF('O4'!$BB$15:$BB$318,B28,'O4'!$BN$15:$BN$320)</f>
        <v>0</v>
      </c>
      <c r="BB28" s="650"/>
      <c r="BC28" s="650"/>
      <c r="BD28" s="650"/>
      <c r="BE28" s="650"/>
      <c r="BF28" s="650"/>
      <c r="BG28" s="650"/>
      <c r="BH28" s="650">
        <f>SUMIF('O4'!$BB$15:$BB$318,B28,'O4'!$BO$15:$BO$320)</f>
        <v>0</v>
      </c>
      <c r="BI28" s="650"/>
      <c r="BJ28" s="650"/>
      <c r="BK28" s="650"/>
      <c r="BL28" s="650"/>
      <c r="BM28" s="650"/>
      <c r="BN28" s="650"/>
      <c r="BO28" s="650">
        <f t="shared" si="0"/>
        <v>0</v>
      </c>
      <c r="BP28" s="650"/>
      <c r="BQ28" s="650"/>
      <c r="BR28" s="650"/>
      <c r="BS28" s="650"/>
      <c r="BT28" s="650"/>
      <c r="BU28" s="927"/>
      <c r="BV28" s="263">
        <f>HLOOKUP(1,'C3'!$C$3:$BZ$52,BX28+9,FALSE)</f>
        <v>0</v>
      </c>
      <c r="BW28" s="282">
        <f>IF('Q3'!BO28=0,0,BO28*100/'Q3'!BO28)</f>
        <v>0</v>
      </c>
      <c r="BX28" s="29">
        <v>19</v>
      </c>
      <c r="BY28" s="113"/>
      <c r="BZ28" s="74"/>
      <c r="CA28" s="112"/>
      <c r="CB28" s="74"/>
      <c r="CC28" s="250">
        <f>SUMIF('O4'!$BB$15:$BB$318,B28,'O4'!$BH$15:$BH$318)</f>
        <v>0</v>
      </c>
      <c r="CD28" s="250">
        <f>SUMIF('O4'!$BB$15:$BB$318,B28,'O4'!$BI$15:$BI$318)</f>
        <v>0</v>
      </c>
      <c r="CE28" s="250">
        <f>SUMIF('O4'!$BB$15:$BB$318,B28,'O4'!$BJ$15:$BJ$318)</f>
        <v>0</v>
      </c>
      <c r="CF28" s="250">
        <f>SUMIF('O4'!$BB$15:$BB$318,B28,'O4'!$BK$15:$BK$318)</f>
        <v>0</v>
      </c>
      <c r="CG28" s="250">
        <f t="shared" si="1"/>
        <v>0</v>
      </c>
    </row>
    <row r="29" spans="1:85" ht="9.9499999999999993" customHeight="1">
      <c r="A29" s="8"/>
      <c r="B29" s="935" t="str">
        <f>IF(BX29&gt;'O3'!$BY$15,"",SMALL('O3'!$BX$15:$BX$318,BX29))</f>
        <v/>
      </c>
      <c r="C29" s="820"/>
      <c r="D29" s="820"/>
      <c r="E29" s="820"/>
      <c r="F29" s="821"/>
      <c r="G29" s="823" t="str">
        <f>IF(BX29&gt;'O3'!$BY$15,"",VLOOKUP(B29,'O3'!B34:AJ337,6,FALSE))</f>
        <v/>
      </c>
      <c r="H29" s="823"/>
      <c r="I29" s="823"/>
      <c r="J29" s="823"/>
      <c r="K29" s="823"/>
      <c r="L29" s="823"/>
      <c r="M29" s="823"/>
      <c r="N29" s="823"/>
      <c r="O29" s="823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  <c r="AB29" s="823"/>
      <c r="AC29" s="823"/>
      <c r="AD29" s="823"/>
      <c r="AE29" s="824" t="str">
        <f>IF(BX29&gt;'O3'!$BY$15,"",VLOOKUP(B29,'O3'!B34:AJ337,28,FALSE))</f>
        <v/>
      </c>
      <c r="AF29" s="824"/>
      <c r="AG29" s="824"/>
      <c r="AH29" s="822" t="str">
        <f>IF(BX29&gt;'O3'!$BY$15,"",VLOOKUP(B29,'O3'!B34:AJ337,31,FALSE))</f>
        <v/>
      </c>
      <c r="AI29" s="822"/>
      <c r="AJ29" s="822"/>
      <c r="AK29" s="822"/>
      <c r="AL29" s="944"/>
      <c r="AM29" s="942">
        <f>SUMIF('O4'!$BB$15:$BB$318,B29,'O4'!$BL$15:$BL$320)</f>
        <v>0</v>
      </c>
      <c r="AN29" s="650"/>
      <c r="AO29" s="650"/>
      <c r="AP29" s="650"/>
      <c r="AQ29" s="650"/>
      <c r="AR29" s="650"/>
      <c r="AS29" s="650"/>
      <c r="AT29" s="650">
        <f>SUMIF('O4'!$BB$15:$BB$318,B29,'O4'!$BM$15:$BM$320)</f>
        <v>0</v>
      </c>
      <c r="AU29" s="650"/>
      <c r="AV29" s="650"/>
      <c r="AW29" s="650"/>
      <c r="AX29" s="650"/>
      <c r="AY29" s="650"/>
      <c r="AZ29" s="650"/>
      <c r="BA29" s="650">
        <f>SUMIF('O4'!$BB$15:$BB$318,B29,'O4'!$BN$15:$BN$320)</f>
        <v>0</v>
      </c>
      <c r="BB29" s="650"/>
      <c r="BC29" s="650"/>
      <c r="BD29" s="650"/>
      <c r="BE29" s="650"/>
      <c r="BF29" s="650"/>
      <c r="BG29" s="650"/>
      <c r="BH29" s="650">
        <f>SUMIF('O4'!$BB$15:$BB$318,B29,'O4'!$BO$15:$BO$320)</f>
        <v>0</v>
      </c>
      <c r="BI29" s="650"/>
      <c r="BJ29" s="650"/>
      <c r="BK29" s="650"/>
      <c r="BL29" s="650"/>
      <c r="BM29" s="650"/>
      <c r="BN29" s="650"/>
      <c r="BO29" s="650">
        <f t="shared" si="0"/>
        <v>0</v>
      </c>
      <c r="BP29" s="650"/>
      <c r="BQ29" s="650"/>
      <c r="BR29" s="650"/>
      <c r="BS29" s="650"/>
      <c r="BT29" s="650"/>
      <c r="BU29" s="927"/>
      <c r="BV29" s="263">
        <f>HLOOKUP(1,'C3'!$C$3:$BZ$52,BX29+9,FALSE)</f>
        <v>0</v>
      </c>
      <c r="BW29" s="282">
        <f>IF('Q3'!BO29=0,0,BO29*100/'Q3'!BO29)</f>
        <v>0</v>
      </c>
      <c r="BX29" s="29">
        <v>20</v>
      </c>
      <c r="BY29" s="113"/>
      <c r="BZ29" s="74"/>
      <c r="CA29" s="112"/>
      <c r="CB29" s="74"/>
      <c r="CC29" s="250">
        <f>SUMIF('O4'!$BB$15:$BB$318,B29,'O4'!$BH$15:$BH$318)</f>
        <v>0</v>
      </c>
      <c r="CD29" s="250">
        <f>SUMIF('O4'!$BB$15:$BB$318,B29,'O4'!$BI$15:$BI$318)</f>
        <v>0</v>
      </c>
      <c r="CE29" s="250">
        <f>SUMIF('O4'!$BB$15:$BB$318,B29,'O4'!$BJ$15:$BJ$318)</f>
        <v>0</v>
      </c>
      <c r="CF29" s="250">
        <f>SUMIF('O4'!$BB$15:$BB$318,B29,'O4'!$BK$15:$BK$318)</f>
        <v>0</v>
      </c>
      <c r="CG29" s="250">
        <f t="shared" si="1"/>
        <v>0</v>
      </c>
    </row>
    <row r="30" spans="1:85" ht="9.9499999999999993" customHeight="1">
      <c r="A30" s="8"/>
      <c r="B30" s="935" t="str">
        <f>IF(BX30&gt;'O3'!$BY$15,"",SMALL('O3'!$BX$15:$BX$318,BX30))</f>
        <v/>
      </c>
      <c r="C30" s="820"/>
      <c r="D30" s="820"/>
      <c r="E30" s="820"/>
      <c r="F30" s="821"/>
      <c r="G30" s="823" t="str">
        <f>IF(BX30&gt;'O3'!$BY$15,"",VLOOKUP(B30,'O3'!B35:AJ338,6,FALSE))</f>
        <v/>
      </c>
      <c r="H30" s="823"/>
      <c r="I30" s="823"/>
      <c r="J30" s="823"/>
      <c r="K30" s="823"/>
      <c r="L30" s="823"/>
      <c r="M30" s="823"/>
      <c r="N30" s="823"/>
      <c r="O30" s="823"/>
      <c r="P30" s="823"/>
      <c r="Q30" s="823"/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4" t="str">
        <f>IF(BX30&gt;'O3'!$BY$15,"",VLOOKUP(B30,'O3'!B35:AJ338,28,FALSE))</f>
        <v/>
      </c>
      <c r="AF30" s="824"/>
      <c r="AG30" s="824"/>
      <c r="AH30" s="822" t="str">
        <f>IF(BX30&gt;'O3'!$BY$15,"",VLOOKUP(B30,'O3'!B35:AJ338,31,FALSE))</f>
        <v/>
      </c>
      <c r="AI30" s="822"/>
      <c r="AJ30" s="822"/>
      <c r="AK30" s="822"/>
      <c r="AL30" s="944"/>
      <c r="AM30" s="942">
        <f>SUMIF('O4'!$BB$15:$BB$318,B30,'O4'!$BL$15:$BL$320)</f>
        <v>0</v>
      </c>
      <c r="AN30" s="650"/>
      <c r="AO30" s="650"/>
      <c r="AP30" s="650"/>
      <c r="AQ30" s="650"/>
      <c r="AR30" s="650"/>
      <c r="AS30" s="650"/>
      <c r="AT30" s="650">
        <f>SUMIF('O4'!$BB$15:$BB$318,B30,'O4'!$BM$15:$BM$320)</f>
        <v>0</v>
      </c>
      <c r="AU30" s="650"/>
      <c r="AV30" s="650"/>
      <c r="AW30" s="650"/>
      <c r="AX30" s="650"/>
      <c r="AY30" s="650"/>
      <c r="AZ30" s="650"/>
      <c r="BA30" s="650">
        <f>SUMIF('O4'!$BB$15:$BB$318,B30,'O4'!$BN$15:$BN$320)</f>
        <v>0</v>
      </c>
      <c r="BB30" s="650"/>
      <c r="BC30" s="650"/>
      <c r="BD30" s="650"/>
      <c r="BE30" s="650"/>
      <c r="BF30" s="650"/>
      <c r="BG30" s="650"/>
      <c r="BH30" s="650">
        <f>SUMIF('O4'!$BB$15:$BB$318,B30,'O4'!$BO$15:$BO$320)</f>
        <v>0</v>
      </c>
      <c r="BI30" s="650"/>
      <c r="BJ30" s="650"/>
      <c r="BK30" s="650"/>
      <c r="BL30" s="650"/>
      <c r="BM30" s="650"/>
      <c r="BN30" s="650"/>
      <c r="BO30" s="650">
        <f t="shared" si="0"/>
        <v>0</v>
      </c>
      <c r="BP30" s="650"/>
      <c r="BQ30" s="650"/>
      <c r="BR30" s="650"/>
      <c r="BS30" s="650"/>
      <c r="BT30" s="650"/>
      <c r="BU30" s="927"/>
      <c r="BV30" s="263">
        <f>HLOOKUP(1,'C3'!$C$3:$BZ$52,BX30+9,FALSE)</f>
        <v>0</v>
      </c>
      <c r="BW30" s="282">
        <f>IF('Q3'!BO30=0,0,BO30*100/'Q3'!BO30)</f>
        <v>0</v>
      </c>
      <c r="BX30" s="29">
        <v>21</v>
      </c>
      <c r="BY30" s="113"/>
      <c r="BZ30" s="74"/>
      <c r="CA30" s="112"/>
      <c r="CB30" s="74"/>
      <c r="CC30" s="250">
        <f>SUMIF('O4'!$BB$15:$BB$318,B30,'O4'!$BH$15:$BH$318)</f>
        <v>0</v>
      </c>
      <c r="CD30" s="250">
        <f>SUMIF('O4'!$BB$15:$BB$318,B30,'O4'!$BI$15:$BI$318)</f>
        <v>0</v>
      </c>
      <c r="CE30" s="250">
        <f>SUMIF('O4'!$BB$15:$BB$318,B30,'O4'!$BJ$15:$BJ$318)</f>
        <v>0</v>
      </c>
      <c r="CF30" s="250">
        <f>SUMIF('O4'!$BB$15:$BB$318,B30,'O4'!$BK$15:$BK$318)</f>
        <v>0</v>
      </c>
      <c r="CG30" s="250">
        <f t="shared" si="1"/>
        <v>0</v>
      </c>
    </row>
    <row r="31" spans="1:85" ht="9.9499999999999993" customHeight="1">
      <c r="A31" s="8"/>
      <c r="B31" s="935" t="str">
        <f>IF(BX31&gt;'O3'!$BY$15,"",SMALL('O3'!$BX$15:$BX$318,BX31))</f>
        <v/>
      </c>
      <c r="C31" s="820"/>
      <c r="D31" s="820"/>
      <c r="E31" s="820"/>
      <c r="F31" s="821"/>
      <c r="G31" s="823" t="str">
        <f>IF(BX31&gt;'O3'!$BY$15,"",VLOOKUP(B31,'O3'!B36:AJ339,6,FALSE))</f>
        <v/>
      </c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4" t="str">
        <f>IF(BX31&gt;'O3'!$BY$15,"",VLOOKUP(B31,'O3'!B36:AJ339,28,FALSE))</f>
        <v/>
      </c>
      <c r="AF31" s="824"/>
      <c r="AG31" s="824"/>
      <c r="AH31" s="822" t="str">
        <f>IF(BX31&gt;'O3'!$BY$15,"",VLOOKUP(B31,'O3'!B36:AJ339,31,FALSE))</f>
        <v/>
      </c>
      <c r="AI31" s="822"/>
      <c r="AJ31" s="822"/>
      <c r="AK31" s="822"/>
      <c r="AL31" s="944"/>
      <c r="AM31" s="942">
        <f>SUMIF('O4'!$BB$15:$BB$318,B31,'O4'!$BL$15:$BL$320)</f>
        <v>0</v>
      </c>
      <c r="AN31" s="650"/>
      <c r="AO31" s="650"/>
      <c r="AP31" s="650"/>
      <c r="AQ31" s="650"/>
      <c r="AR31" s="650"/>
      <c r="AS31" s="650"/>
      <c r="AT31" s="650">
        <f>SUMIF('O4'!$BB$15:$BB$318,B31,'O4'!$BM$15:$BM$320)</f>
        <v>0</v>
      </c>
      <c r="AU31" s="650"/>
      <c r="AV31" s="650"/>
      <c r="AW31" s="650"/>
      <c r="AX31" s="650"/>
      <c r="AY31" s="650"/>
      <c r="AZ31" s="650"/>
      <c r="BA31" s="650">
        <f>SUMIF('O4'!$BB$15:$BB$318,B31,'O4'!$BN$15:$BN$320)</f>
        <v>0</v>
      </c>
      <c r="BB31" s="650"/>
      <c r="BC31" s="650"/>
      <c r="BD31" s="650"/>
      <c r="BE31" s="650"/>
      <c r="BF31" s="650"/>
      <c r="BG31" s="650"/>
      <c r="BH31" s="650">
        <f>SUMIF('O4'!$BB$15:$BB$318,B31,'O4'!$BO$15:$BO$320)</f>
        <v>0</v>
      </c>
      <c r="BI31" s="650"/>
      <c r="BJ31" s="650"/>
      <c r="BK31" s="650"/>
      <c r="BL31" s="650"/>
      <c r="BM31" s="650"/>
      <c r="BN31" s="650"/>
      <c r="BO31" s="650">
        <f t="shared" si="0"/>
        <v>0</v>
      </c>
      <c r="BP31" s="650"/>
      <c r="BQ31" s="650"/>
      <c r="BR31" s="650"/>
      <c r="BS31" s="650"/>
      <c r="BT31" s="650"/>
      <c r="BU31" s="927"/>
      <c r="BV31" s="263">
        <f>HLOOKUP(1,'C3'!$C$3:$BZ$52,BX31+9,FALSE)</f>
        <v>0</v>
      </c>
      <c r="BW31" s="282">
        <f>IF('Q3'!BO31=0,0,BO31*100/'Q3'!BO31)</f>
        <v>0</v>
      </c>
      <c r="BX31" s="29">
        <v>22</v>
      </c>
      <c r="BY31" s="113"/>
      <c r="BZ31" s="74"/>
      <c r="CA31" s="112"/>
      <c r="CB31" s="74"/>
      <c r="CC31" s="250">
        <f>SUMIF('O4'!$BB$15:$BB$318,B31,'O4'!$BH$15:$BH$318)</f>
        <v>0</v>
      </c>
      <c r="CD31" s="250">
        <f>SUMIF('O4'!$BB$15:$BB$318,B31,'O4'!$BI$15:$BI$318)</f>
        <v>0</v>
      </c>
      <c r="CE31" s="250">
        <f>SUMIF('O4'!$BB$15:$BB$318,B31,'O4'!$BJ$15:$BJ$318)</f>
        <v>0</v>
      </c>
      <c r="CF31" s="250">
        <f>SUMIF('O4'!$BB$15:$BB$318,B31,'O4'!$BK$15:$BK$318)</f>
        <v>0</v>
      </c>
      <c r="CG31" s="250">
        <f t="shared" si="1"/>
        <v>0</v>
      </c>
    </row>
    <row r="32" spans="1:85" s="17" customFormat="1" ht="9.9499999999999993" customHeight="1">
      <c r="A32" s="114"/>
      <c r="B32" s="935" t="str">
        <f>IF(BX32&gt;'O3'!$BY$15,"",SMALL('O3'!$BX$15:$BX$318,BX32))</f>
        <v/>
      </c>
      <c r="C32" s="820"/>
      <c r="D32" s="820"/>
      <c r="E32" s="820"/>
      <c r="F32" s="821"/>
      <c r="G32" s="823" t="str">
        <f>IF(BX32&gt;'O3'!$BY$15,"",VLOOKUP(B32,'O3'!B37:AJ340,6,FALSE))</f>
        <v/>
      </c>
      <c r="H32" s="823"/>
      <c r="I32" s="823"/>
      <c r="J32" s="823"/>
      <c r="K32" s="823"/>
      <c r="L32" s="823"/>
      <c r="M32" s="823"/>
      <c r="N32" s="823"/>
      <c r="O32" s="823"/>
      <c r="P32" s="823"/>
      <c r="Q32" s="823"/>
      <c r="R32" s="823"/>
      <c r="S32" s="823"/>
      <c r="T32" s="823"/>
      <c r="U32" s="823"/>
      <c r="V32" s="823"/>
      <c r="W32" s="823"/>
      <c r="X32" s="823"/>
      <c r="Y32" s="823"/>
      <c r="Z32" s="823"/>
      <c r="AA32" s="823"/>
      <c r="AB32" s="823"/>
      <c r="AC32" s="823"/>
      <c r="AD32" s="823"/>
      <c r="AE32" s="824" t="str">
        <f>IF(BX32&gt;'O3'!$BY$15,"",VLOOKUP(B32,'O3'!B37:AJ340,28,FALSE))</f>
        <v/>
      </c>
      <c r="AF32" s="824"/>
      <c r="AG32" s="824"/>
      <c r="AH32" s="822" t="str">
        <f>IF(BX32&gt;'O3'!$BY$15,"",VLOOKUP(B32,'O3'!B37:AJ340,31,FALSE))</f>
        <v/>
      </c>
      <c r="AI32" s="822"/>
      <c r="AJ32" s="822"/>
      <c r="AK32" s="822"/>
      <c r="AL32" s="944"/>
      <c r="AM32" s="942">
        <f>SUMIF('O4'!$BB$15:$BB$318,B32,'O4'!$BL$15:$BL$320)</f>
        <v>0</v>
      </c>
      <c r="AN32" s="650"/>
      <c r="AO32" s="650"/>
      <c r="AP32" s="650"/>
      <c r="AQ32" s="650"/>
      <c r="AR32" s="650"/>
      <c r="AS32" s="650"/>
      <c r="AT32" s="650">
        <f>SUMIF('O4'!$BB$15:$BB$318,B32,'O4'!$BM$15:$BM$320)</f>
        <v>0</v>
      </c>
      <c r="AU32" s="650"/>
      <c r="AV32" s="650"/>
      <c r="AW32" s="650"/>
      <c r="AX32" s="650"/>
      <c r="AY32" s="650"/>
      <c r="AZ32" s="650"/>
      <c r="BA32" s="650">
        <f>SUMIF('O4'!$BB$15:$BB$318,B32,'O4'!$BN$15:$BN$320)</f>
        <v>0</v>
      </c>
      <c r="BB32" s="650"/>
      <c r="BC32" s="650"/>
      <c r="BD32" s="650"/>
      <c r="BE32" s="650"/>
      <c r="BF32" s="650"/>
      <c r="BG32" s="650"/>
      <c r="BH32" s="650">
        <f>SUMIF('O4'!$BB$15:$BB$318,B32,'O4'!$BO$15:$BO$320)</f>
        <v>0</v>
      </c>
      <c r="BI32" s="650"/>
      <c r="BJ32" s="650"/>
      <c r="BK32" s="650"/>
      <c r="BL32" s="650"/>
      <c r="BM32" s="650"/>
      <c r="BN32" s="650"/>
      <c r="BO32" s="650">
        <f t="shared" si="0"/>
        <v>0</v>
      </c>
      <c r="BP32" s="650"/>
      <c r="BQ32" s="650"/>
      <c r="BR32" s="650"/>
      <c r="BS32" s="650"/>
      <c r="BT32" s="650"/>
      <c r="BU32" s="927"/>
      <c r="BV32" s="263">
        <f>HLOOKUP(1,'C3'!$C$3:$BZ$52,BX32+9,FALSE)</f>
        <v>0</v>
      </c>
      <c r="BW32" s="282">
        <f>IF('Q3'!BO32=0,0,BO32*100/'Q3'!BO32)</f>
        <v>0</v>
      </c>
      <c r="BX32" s="29">
        <v>23</v>
      </c>
      <c r="BY32" s="113"/>
      <c r="BZ32" s="74"/>
      <c r="CA32" s="112"/>
      <c r="CB32" s="74"/>
      <c r="CC32" s="250">
        <f>SUMIF('O4'!$BB$15:$BB$318,B32,'O4'!$BH$15:$BH$318)</f>
        <v>0</v>
      </c>
      <c r="CD32" s="250">
        <f>SUMIF('O4'!$BB$15:$BB$318,B32,'O4'!$BI$15:$BI$318)</f>
        <v>0</v>
      </c>
      <c r="CE32" s="250">
        <f>SUMIF('O4'!$BB$15:$BB$318,B32,'O4'!$BJ$15:$BJ$318)</f>
        <v>0</v>
      </c>
      <c r="CF32" s="250">
        <f>SUMIF('O4'!$BB$15:$BB$318,B32,'O4'!$BK$15:$BK$318)</f>
        <v>0</v>
      </c>
      <c r="CG32" s="250">
        <f t="shared" si="1"/>
        <v>0</v>
      </c>
    </row>
    <row r="33" spans="1:85" ht="9.9499999999999993" customHeight="1">
      <c r="A33" s="8"/>
      <c r="B33" s="935" t="str">
        <f>IF(BX33&gt;'O3'!$BY$15,"",SMALL('O3'!$BX$15:$BX$318,BX33))</f>
        <v/>
      </c>
      <c r="C33" s="820"/>
      <c r="D33" s="820"/>
      <c r="E33" s="820"/>
      <c r="F33" s="821"/>
      <c r="G33" s="823" t="str">
        <f>IF(BX33&gt;'O3'!$BY$15,"",VLOOKUP(B33,'O3'!B38:AJ341,6,FALSE))</f>
        <v/>
      </c>
      <c r="H33" s="823"/>
      <c r="I33" s="823"/>
      <c r="J33" s="823"/>
      <c r="K33" s="823"/>
      <c r="L33" s="823"/>
      <c r="M33" s="823"/>
      <c r="N33" s="823"/>
      <c r="O33" s="823"/>
      <c r="P33" s="823"/>
      <c r="Q33" s="823"/>
      <c r="R33" s="823"/>
      <c r="S33" s="823"/>
      <c r="T33" s="823"/>
      <c r="U33" s="823"/>
      <c r="V33" s="823"/>
      <c r="W33" s="823"/>
      <c r="X33" s="823"/>
      <c r="Y33" s="823"/>
      <c r="Z33" s="823"/>
      <c r="AA33" s="823"/>
      <c r="AB33" s="823"/>
      <c r="AC33" s="823"/>
      <c r="AD33" s="823"/>
      <c r="AE33" s="824" t="str">
        <f>IF(BX33&gt;'O3'!$BY$15,"",VLOOKUP(B33,'O3'!B38:AJ341,28,FALSE))</f>
        <v/>
      </c>
      <c r="AF33" s="824"/>
      <c r="AG33" s="824"/>
      <c r="AH33" s="822" t="str">
        <f>IF(BX33&gt;'O3'!$BY$15,"",VLOOKUP(B33,'O3'!B38:AJ341,31,FALSE))</f>
        <v/>
      </c>
      <c r="AI33" s="822"/>
      <c r="AJ33" s="822"/>
      <c r="AK33" s="822"/>
      <c r="AL33" s="944"/>
      <c r="AM33" s="942">
        <f>SUMIF('O4'!$BB$15:$BB$318,B33,'O4'!$BL$15:$BL$320)</f>
        <v>0</v>
      </c>
      <c r="AN33" s="650"/>
      <c r="AO33" s="650"/>
      <c r="AP33" s="650"/>
      <c r="AQ33" s="650"/>
      <c r="AR33" s="650"/>
      <c r="AS33" s="650"/>
      <c r="AT33" s="650">
        <f>SUMIF('O4'!$BB$15:$BB$318,B33,'O4'!$BM$15:$BM$320)</f>
        <v>0</v>
      </c>
      <c r="AU33" s="650"/>
      <c r="AV33" s="650"/>
      <c r="AW33" s="650"/>
      <c r="AX33" s="650"/>
      <c r="AY33" s="650"/>
      <c r="AZ33" s="650"/>
      <c r="BA33" s="650">
        <f>SUMIF('O4'!$BB$15:$BB$318,B33,'O4'!$BN$15:$BN$320)</f>
        <v>0</v>
      </c>
      <c r="BB33" s="650"/>
      <c r="BC33" s="650"/>
      <c r="BD33" s="650"/>
      <c r="BE33" s="650"/>
      <c r="BF33" s="650"/>
      <c r="BG33" s="650"/>
      <c r="BH33" s="650">
        <f>SUMIF('O4'!$BB$15:$BB$318,B33,'O4'!$BO$15:$BO$320)</f>
        <v>0</v>
      </c>
      <c r="BI33" s="650"/>
      <c r="BJ33" s="650"/>
      <c r="BK33" s="650"/>
      <c r="BL33" s="650"/>
      <c r="BM33" s="650"/>
      <c r="BN33" s="650"/>
      <c r="BO33" s="650">
        <f t="shared" si="0"/>
        <v>0</v>
      </c>
      <c r="BP33" s="650"/>
      <c r="BQ33" s="650"/>
      <c r="BR33" s="650"/>
      <c r="BS33" s="650"/>
      <c r="BT33" s="650"/>
      <c r="BU33" s="927"/>
      <c r="BV33" s="263">
        <f>HLOOKUP(1,'C3'!$C$3:$BZ$52,BX33+9,FALSE)</f>
        <v>0</v>
      </c>
      <c r="BW33" s="282">
        <f>IF('Q3'!BO33=0,0,BO33*100/'Q3'!BO33)</f>
        <v>0</v>
      </c>
      <c r="BX33" s="29">
        <v>24</v>
      </c>
      <c r="BY33" s="113"/>
      <c r="BZ33" s="74"/>
      <c r="CA33" s="112"/>
      <c r="CB33" s="74"/>
      <c r="CC33" s="250">
        <f>SUMIF('O4'!$BB$15:$BB$318,B33,'O4'!$BH$15:$BH$318)</f>
        <v>0</v>
      </c>
      <c r="CD33" s="250">
        <f>SUMIF('O4'!$BB$15:$BB$318,B33,'O4'!$BI$15:$BI$318)</f>
        <v>0</v>
      </c>
      <c r="CE33" s="250">
        <f>SUMIF('O4'!$BB$15:$BB$318,B33,'O4'!$BJ$15:$BJ$318)</f>
        <v>0</v>
      </c>
      <c r="CF33" s="250">
        <f>SUMIF('O4'!$BB$15:$BB$318,B33,'O4'!$BK$15:$BK$318)</f>
        <v>0</v>
      </c>
      <c r="CG33" s="250">
        <f t="shared" si="1"/>
        <v>0</v>
      </c>
    </row>
    <row r="34" spans="1:85" ht="9.9499999999999993" customHeight="1">
      <c r="A34" s="8"/>
      <c r="B34" s="935" t="str">
        <f>IF(BX34&gt;'O3'!$BY$15,"",SMALL('O3'!$BX$15:$BX$318,BX34))</f>
        <v/>
      </c>
      <c r="C34" s="820"/>
      <c r="D34" s="820"/>
      <c r="E34" s="820"/>
      <c r="F34" s="821"/>
      <c r="G34" s="823" t="str">
        <f>IF(BX34&gt;'O3'!$BY$15,"",VLOOKUP(B34,'O3'!B39:AJ342,6,FALSE))</f>
        <v/>
      </c>
      <c r="H34" s="823"/>
      <c r="I34" s="823"/>
      <c r="J34" s="823"/>
      <c r="K34" s="823"/>
      <c r="L34" s="823"/>
      <c r="M34" s="823"/>
      <c r="N34" s="823"/>
      <c r="O34" s="823"/>
      <c r="P34" s="823"/>
      <c r="Q34" s="823"/>
      <c r="R34" s="823"/>
      <c r="S34" s="823"/>
      <c r="T34" s="823"/>
      <c r="U34" s="823"/>
      <c r="V34" s="823"/>
      <c r="W34" s="823"/>
      <c r="X34" s="823"/>
      <c r="Y34" s="823"/>
      <c r="Z34" s="823"/>
      <c r="AA34" s="823"/>
      <c r="AB34" s="823"/>
      <c r="AC34" s="823"/>
      <c r="AD34" s="823"/>
      <c r="AE34" s="824" t="str">
        <f>IF(BX34&gt;'O3'!$BY$15,"",VLOOKUP(B34,'O3'!B39:AJ342,28,FALSE))</f>
        <v/>
      </c>
      <c r="AF34" s="824"/>
      <c r="AG34" s="824"/>
      <c r="AH34" s="822" t="str">
        <f>IF(BX34&gt;'O3'!$BY$15,"",VLOOKUP(B34,'O3'!B39:AJ342,31,FALSE))</f>
        <v/>
      </c>
      <c r="AI34" s="822"/>
      <c r="AJ34" s="822"/>
      <c r="AK34" s="822"/>
      <c r="AL34" s="944"/>
      <c r="AM34" s="942">
        <f>SUMIF('O4'!$BB$15:$BB$318,B34,'O4'!$BL$15:$BL$320)</f>
        <v>0</v>
      </c>
      <c r="AN34" s="650"/>
      <c r="AO34" s="650"/>
      <c r="AP34" s="650"/>
      <c r="AQ34" s="650"/>
      <c r="AR34" s="650"/>
      <c r="AS34" s="650"/>
      <c r="AT34" s="650">
        <f>SUMIF('O4'!$BB$15:$BB$318,B34,'O4'!$BM$15:$BM$320)</f>
        <v>0</v>
      </c>
      <c r="AU34" s="650"/>
      <c r="AV34" s="650"/>
      <c r="AW34" s="650"/>
      <c r="AX34" s="650"/>
      <c r="AY34" s="650"/>
      <c r="AZ34" s="650"/>
      <c r="BA34" s="650">
        <f>SUMIF('O4'!$BB$15:$BB$318,B34,'O4'!$BN$15:$BN$320)</f>
        <v>0</v>
      </c>
      <c r="BB34" s="650"/>
      <c r="BC34" s="650"/>
      <c r="BD34" s="650"/>
      <c r="BE34" s="650"/>
      <c r="BF34" s="650"/>
      <c r="BG34" s="650"/>
      <c r="BH34" s="650">
        <f>SUMIF('O4'!$BB$15:$BB$318,B34,'O4'!$BO$15:$BO$320)</f>
        <v>0</v>
      </c>
      <c r="BI34" s="650"/>
      <c r="BJ34" s="650"/>
      <c r="BK34" s="650"/>
      <c r="BL34" s="650"/>
      <c r="BM34" s="650"/>
      <c r="BN34" s="650"/>
      <c r="BO34" s="650">
        <f t="shared" si="0"/>
        <v>0</v>
      </c>
      <c r="BP34" s="650"/>
      <c r="BQ34" s="650"/>
      <c r="BR34" s="650"/>
      <c r="BS34" s="650"/>
      <c r="BT34" s="650"/>
      <c r="BU34" s="927"/>
      <c r="BV34" s="263">
        <f>HLOOKUP(1,'C3'!$C$3:$BZ$52,BX34+9,FALSE)</f>
        <v>0</v>
      </c>
      <c r="BW34" s="282">
        <f>IF('Q3'!BO34=0,0,BO34*100/'Q3'!BO34)</f>
        <v>0</v>
      </c>
      <c r="BX34" s="29">
        <v>25</v>
      </c>
      <c r="BY34" s="113"/>
      <c r="BZ34" s="74"/>
      <c r="CA34" s="112"/>
      <c r="CB34" s="74"/>
      <c r="CC34" s="250">
        <f>SUMIF('O4'!$BB$15:$BB$318,B34,'O4'!$BH$15:$BH$318)</f>
        <v>0</v>
      </c>
      <c r="CD34" s="250">
        <f>SUMIF('O4'!$BB$15:$BB$318,B34,'O4'!$BI$15:$BI$318)</f>
        <v>0</v>
      </c>
      <c r="CE34" s="250">
        <f>SUMIF('O4'!$BB$15:$BB$318,B34,'O4'!$BJ$15:$BJ$318)</f>
        <v>0</v>
      </c>
      <c r="CF34" s="250">
        <f>SUMIF('O4'!$BB$15:$BB$318,B34,'O4'!$BK$15:$BK$318)</f>
        <v>0</v>
      </c>
      <c r="CG34" s="250">
        <f t="shared" si="1"/>
        <v>0</v>
      </c>
    </row>
    <row r="35" spans="1:85" ht="9.9499999999999993" customHeight="1">
      <c r="A35" s="8"/>
      <c r="B35" s="935" t="str">
        <f>IF(BX35&gt;'O3'!$BY$15,"",SMALL('O3'!$BX$15:$BX$318,BX35))</f>
        <v/>
      </c>
      <c r="C35" s="820"/>
      <c r="D35" s="820"/>
      <c r="E35" s="820"/>
      <c r="F35" s="821"/>
      <c r="G35" s="823" t="str">
        <f>IF(BX35&gt;'O3'!$BY$15,"",VLOOKUP(B35,'O3'!B40:AJ343,6,FALSE))</f>
        <v/>
      </c>
      <c r="H35" s="823"/>
      <c r="I35" s="823"/>
      <c r="J35" s="823"/>
      <c r="K35" s="823"/>
      <c r="L35" s="823"/>
      <c r="M35" s="823"/>
      <c r="N35" s="823"/>
      <c r="O35" s="823"/>
      <c r="P35" s="823"/>
      <c r="Q35" s="823"/>
      <c r="R35" s="823"/>
      <c r="S35" s="823"/>
      <c r="T35" s="823"/>
      <c r="U35" s="823"/>
      <c r="V35" s="823"/>
      <c r="W35" s="823"/>
      <c r="X35" s="823"/>
      <c r="Y35" s="823"/>
      <c r="Z35" s="823"/>
      <c r="AA35" s="823"/>
      <c r="AB35" s="823"/>
      <c r="AC35" s="823"/>
      <c r="AD35" s="823"/>
      <c r="AE35" s="824" t="str">
        <f>IF(BX35&gt;'O3'!$BY$15,"",VLOOKUP(B35,'O3'!B40:AJ343,28,FALSE))</f>
        <v/>
      </c>
      <c r="AF35" s="824"/>
      <c r="AG35" s="824"/>
      <c r="AH35" s="822" t="str">
        <f>IF(BX35&gt;'O3'!$BY$15,"",VLOOKUP(B35,'O3'!B40:AJ343,31,FALSE))</f>
        <v/>
      </c>
      <c r="AI35" s="822"/>
      <c r="AJ35" s="822"/>
      <c r="AK35" s="822"/>
      <c r="AL35" s="944"/>
      <c r="AM35" s="942">
        <f>SUMIF('O4'!$BB$15:$BB$318,B35,'O4'!$BL$15:$BL$320)</f>
        <v>0</v>
      </c>
      <c r="AN35" s="650"/>
      <c r="AO35" s="650"/>
      <c r="AP35" s="650"/>
      <c r="AQ35" s="650"/>
      <c r="AR35" s="650"/>
      <c r="AS35" s="650"/>
      <c r="AT35" s="650">
        <f>SUMIF('O4'!$BB$15:$BB$318,B35,'O4'!$BM$15:$BM$320)</f>
        <v>0</v>
      </c>
      <c r="AU35" s="650"/>
      <c r="AV35" s="650"/>
      <c r="AW35" s="650"/>
      <c r="AX35" s="650"/>
      <c r="AY35" s="650"/>
      <c r="AZ35" s="650"/>
      <c r="BA35" s="650">
        <f>SUMIF('O4'!$BB$15:$BB$318,B35,'O4'!$BN$15:$BN$320)</f>
        <v>0</v>
      </c>
      <c r="BB35" s="650"/>
      <c r="BC35" s="650"/>
      <c r="BD35" s="650"/>
      <c r="BE35" s="650"/>
      <c r="BF35" s="650"/>
      <c r="BG35" s="650"/>
      <c r="BH35" s="650">
        <f>SUMIF('O4'!$BB$15:$BB$318,B35,'O4'!$BO$15:$BO$320)</f>
        <v>0</v>
      </c>
      <c r="BI35" s="650"/>
      <c r="BJ35" s="650"/>
      <c r="BK35" s="650"/>
      <c r="BL35" s="650"/>
      <c r="BM35" s="650"/>
      <c r="BN35" s="650"/>
      <c r="BO35" s="650">
        <f t="shared" si="0"/>
        <v>0</v>
      </c>
      <c r="BP35" s="650"/>
      <c r="BQ35" s="650"/>
      <c r="BR35" s="650"/>
      <c r="BS35" s="650"/>
      <c r="BT35" s="650"/>
      <c r="BU35" s="927"/>
      <c r="BV35" s="263">
        <f>HLOOKUP(1,'C3'!$C$3:$BZ$52,BX35+9,FALSE)</f>
        <v>0</v>
      </c>
      <c r="BW35" s="282">
        <f>IF('Q3'!BO35=0,0,BO35*100/'Q3'!BO35)</f>
        <v>0</v>
      </c>
      <c r="BX35" s="29">
        <v>26</v>
      </c>
      <c r="BY35" s="113"/>
      <c r="BZ35" s="74"/>
      <c r="CA35" s="112"/>
      <c r="CB35" s="74"/>
      <c r="CC35" s="250">
        <f>SUMIF('O4'!$BB$15:$BB$318,B35,'O4'!$BH$15:$BH$318)</f>
        <v>0</v>
      </c>
      <c r="CD35" s="250">
        <f>SUMIF('O4'!$BB$15:$BB$318,B35,'O4'!$BI$15:$BI$318)</f>
        <v>0</v>
      </c>
      <c r="CE35" s="250">
        <f>SUMIF('O4'!$BB$15:$BB$318,B35,'O4'!$BJ$15:$BJ$318)</f>
        <v>0</v>
      </c>
      <c r="CF35" s="250">
        <f>SUMIF('O4'!$BB$15:$BB$318,B35,'O4'!$BK$15:$BK$318)</f>
        <v>0</v>
      </c>
      <c r="CG35" s="250">
        <f t="shared" si="1"/>
        <v>0</v>
      </c>
    </row>
    <row r="36" spans="1:85" ht="9.9499999999999993" customHeight="1">
      <c r="A36" s="8"/>
      <c r="B36" s="935" t="str">
        <f>IF(BX36&gt;'O3'!$BY$15,"",SMALL('O3'!$BX$15:$BX$318,BX36))</f>
        <v/>
      </c>
      <c r="C36" s="820"/>
      <c r="D36" s="820"/>
      <c r="E36" s="820"/>
      <c r="F36" s="821"/>
      <c r="G36" s="823" t="str">
        <f>IF(BX36&gt;'O3'!$BY$15,"",VLOOKUP(B36,'O3'!B41:AJ344,6,FALSE))</f>
        <v/>
      </c>
      <c r="H36" s="823"/>
      <c r="I36" s="823"/>
      <c r="J36" s="823"/>
      <c r="K36" s="823"/>
      <c r="L36" s="823"/>
      <c r="M36" s="823"/>
      <c r="N36" s="823"/>
      <c r="O36" s="823"/>
      <c r="P36" s="823"/>
      <c r="Q36" s="823"/>
      <c r="R36" s="823"/>
      <c r="S36" s="823"/>
      <c r="T36" s="823"/>
      <c r="U36" s="823"/>
      <c r="V36" s="823"/>
      <c r="W36" s="823"/>
      <c r="X36" s="823"/>
      <c r="Y36" s="823"/>
      <c r="Z36" s="823"/>
      <c r="AA36" s="823"/>
      <c r="AB36" s="823"/>
      <c r="AC36" s="823"/>
      <c r="AD36" s="823"/>
      <c r="AE36" s="824" t="str">
        <f>IF(BX36&gt;'O3'!$BY$15,"",VLOOKUP(B36,'O3'!B41:AJ344,28,FALSE))</f>
        <v/>
      </c>
      <c r="AF36" s="824"/>
      <c r="AG36" s="824"/>
      <c r="AH36" s="822" t="str">
        <f>IF(BX36&gt;'O3'!$BY$15,"",VLOOKUP(B36,'O3'!B41:AJ344,31,FALSE))</f>
        <v/>
      </c>
      <c r="AI36" s="822"/>
      <c r="AJ36" s="822"/>
      <c r="AK36" s="822"/>
      <c r="AL36" s="944"/>
      <c r="AM36" s="942">
        <f>SUMIF('O4'!$BB$15:$BB$318,B36,'O4'!$BL$15:$BL$320)</f>
        <v>0</v>
      </c>
      <c r="AN36" s="650"/>
      <c r="AO36" s="650"/>
      <c r="AP36" s="650"/>
      <c r="AQ36" s="650"/>
      <c r="AR36" s="650"/>
      <c r="AS36" s="650"/>
      <c r="AT36" s="650">
        <f>SUMIF('O4'!$BB$15:$BB$318,B36,'O4'!$BM$15:$BM$320)</f>
        <v>0</v>
      </c>
      <c r="AU36" s="650"/>
      <c r="AV36" s="650"/>
      <c r="AW36" s="650"/>
      <c r="AX36" s="650"/>
      <c r="AY36" s="650"/>
      <c r="AZ36" s="650"/>
      <c r="BA36" s="650">
        <f>SUMIF('O4'!$BB$15:$BB$318,B36,'O4'!$BN$15:$BN$320)</f>
        <v>0</v>
      </c>
      <c r="BB36" s="650"/>
      <c r="BC36" s="650"/>
      <c r="BD36" s="650"/>
      <c r="BE36" s="650"/>
      <c r="BF36" s="650"/>
      <c r="BG36" s="650"/>
      <c r="BH36" s="650">
        <f>SUMIF('O4'!$BB$15:$BB$318,B36,'O4'!$BO$15:$BO$320)</f>
        <v>0</v>
      </c>
      <c r="BI36" s="650"/>
      <c r="BJ36" s="650"/>
      <c r="BK36" s="650"/>
      <c r="BL36" s="650"/>
      <c r="BM36" s="650"/>
      <c r="BN36" s="650"/>
      <c r="BO36" s="650">
        <f t="shared" si="0"/>
        <v>0</v>
      </c>
      <c r="BP36" s="650"/>
      <c r="BQ36" s="650"/>
      <c r="BR36" s="650"/>
      <c r="BS36" s="650"/>
      <c r="BT36" s="650"/>
      <c r="BU36" s="927"/>
      <c r="BV36" s="263">
        <f>HLOOKUP(1,'C3'!$C$3:$BZ$52,BX36+9,FALSE)</f>
        <v>0</v>
      </c>
      <c r="BW36" s="282">
        <f>IF('Q3'!BO36=0,0,BO36*100/'Q3'!BO36)</f>
        <v>0</v>
      </c>
      <c r="BX36" s="29">
        <v>27</v>
      </c>
      <c r="BY36" s="113"/>
      <c r="BZ36" s="74"/>
      <c r="CA36" s="112"/>
      <c r="CB36" s="74"/>
      <c r="CC36" s="250">
        <f>SUMIF('O4'!$BB$15:$BB$318,B36,'O4'!$BH$15:$BH$318)</f>
        <v>0</v>
      </c>
      <c r="CD36" s="250">
        <f>SUMIF('O4'!$BB$15:$BB$318,B36,'O4'!$BI$15:$BI$318)</f>
        <v>0</v>
      </c>
      <c r="CE36" s="250">
        <f>SUMIF('O4'!$BB$15:$BB$318,B36,'O4'!$BJ$15:$BJ$318)</f>
        <v>0</v>
      </c>
      <c r="CF36" s="250">
        <f>SUMIF('O4'!$BB$15:$BB$318,B36,'O4'!$BK$15:$BK$318)</f>
        <v>0</v>
      </c>
      <c r="CG36" s="250">
        <f t="shared" si="1"/>
        <v>0</v>
      </c>
    </row>
    <row r="37" spans="1:85" ht="9.9499999999999993" customHeight="1">
      <c r="A37" s="8"/>
      <c r="B37" s="935" t="str">
        <f>IF(BX37&gt;'O3'!$BY$15,"",SMALL('O3'!$BX$15:$BX$318,BX37))</f>
        <v/>
      </c>
      <c r="C37" s="820"/>
      <c r="D37" s="820"/>
      <c r="E37" s="820"/>
      <c r="F37" s="821"/>
      <c r="G37" s="823" t="str">
        <f>IF(BX37&gt;'O3'!$BY$15,"",VLOOKUP(B37,'O3'!B42:AJ345,6,FALSE))</f>
        <v/>
      </c>
      <c r="H37" s="823"/>
      <c r="I37" s="823"/>
      <c r="J37" s="823"/>
      <c r="K37" s="823"/>
      <c r="L37" s="823"/>
      <c r="M37" s="823"/>
      <c r="N37" s="823"/>
      <c r="O37" s="823"/>
      <c r="P37" s="823"/>
      <c r="Q37" s="823"/>
      <c r="R37" s="823"/>
      <c r="S37" s="823"/>
      <c r="T37" s="823"/>
      <c r="U37" s="823"/>
      <c r="V37" s="823"/>
      <c r="W37" s="823"/>
      <c r="X37" s="823"/>
      <c r="Y37" s="823"/>
      <c r="Z37" s="823"/>
      <c r="AA37" s="823"/>
      <c r="AB37" s="823"/>
      <c r="AC37" s="823"/>
      <c r="AD37" s="823"/>
      <c r="AE37" s="824" t="str">
        <f>IF(BX37&gt;'O3'!$BY$15,"",VLOOKUP(B37,'O3'!B42:AJ345,28,FALSE))</f>
        <v/>
      </c>
      <c r="AF37" s="824"/>
      <c r="AG37" s="824"/>
      <c r="AH37" s="822" t="str">
        <f>IF(BX37&gt;'O3'!$BY$15,"",VLOOKUP(B37,'O3'!B42:AJ345,31,FALSE))</f>
        <v/>
      </c>
      <c r="AI37" s="822"/>
      <c r="AJ37" s="822"/>
      <c r="AK37" s="822"/>
      <c r="AL37" s="944"/>
      <c r="AM37" s="942">
        <f>SUMIF('O4'!$BB$15:$BB$318,B37,'O4'!$BL$15:$BL$320)</f>
        <v>0</v>
      </c>
      <c r="AN37" s="650"/>
      <c r="AO37" s="650"/>
      <c r="AP37" s="650"/>
      <c r="AQ37" s="650"/>
      <c r="AR37" s="650"/>
      <c r="AS37" s="650"/>
      <c r="AT37" s="650">
        <f>SUMIF('O4'!$BB$15:$BB$318,B37,'O4'!$BM$15:$BM$320)</f>
        <v>0</v>
      </c>
      <c r="AU37" s="650"/>
      <c r="AV37" s="650"/>
      <c r="AW37" s="650"/>
      <c r="AX37" s="650"/>
      <c r="AY37" s="650"/>
      <c r="AZ37" s="650"/>
      <c r="BA37" s="650">
        <f>SUMIF('O4'!$BB$15:$BB$318,B37,'O4'!$BN$15:$BN$320)</f>
        <v>0</v>
      </c>
      <c r="BB37" s="650"/>
      <c r="BC37" s="650"/>
      <c r="BD37" s="650"/>
      <c r="BE37" s="650"/>
      <c r="BF37" s="650"/>
      <c r="BG37" s="650"/>
      <c r="BH37" s="650">
        <f>SUMIF('O4'!$BB$15:$BB$318,B37,'O4'!$BO$15:$BO$320)</f>
        <v>0</v>
      </c>
      <c r="BI37" s="650"/>
      <c r="BJ37" s="650"/>
      <c r="BK37" s="650"/>
      <c r="BL37" s="650"/>
      <c r="BM37" s="650"/>
      <c r="BN37" s="650"/>
      <c r="BO37" s="650">
        <f t="shared" si="0"/>
        <v>0</v>
      </c>
      <c r="BP37" s="650"/>
      <c r="BQ37" s="650"/>
      <c r="BR37" s="650"/>
      <c r="BS37" s="650"/>
      <c r="BT37" s="650"/>
      <c r="BU37" s="927"/>
      <c r="BV37" s="263">
        <f>HLOOKUP(1,'C3'!$C$3:$BZ$52,BX37+9,FALSE)</f>
        <v>0</v>
      </c>
      <c r="BW37" s="282">
        <f>IF('Q3'!BO37=0,0,BO37*100/'Q3'!BO37)</f>
        <v>0</v>
      </c>
      <c r="BX37" s="29">
        <v>28</v>
      </c>
      <c r="BY37" s="113"/>
      <c r="BZ37" s="74"/>
      <c r="CA37" s="112"/>
      <c r="CB37" s="74"/>
      <c r="CC37" s="250">
        <f>SUMIF('O4'!$BB$15:$BB$318,B37,'O4'!$BH$15:$BH$318)</f>
        <v>0</v>
      </c>
      <c r="CD37" s="250">
        <f>SUMIF('O4'!$BB$15:$BB$318,B37,'O4'!$BI$15:$BI$318)</f>
        <v>0</v>
      </c>
      <c r="CE37" s="250">
        <f>SUMIF('O4'!$BB$15:$BB$318,B37,'O4'!$BJ$15:$BJ$318)</f>
        <v>0</v>
      </c>
      <c r="CF37" s="250">
        <f>SUMIF('O4'!$BB$15:$BB$318,B37,'O4'!$BK$15:$BK$318)</f>
        <v>0</v>
      </c>
      <c r="CG37" s="250">
        <f t="shared" si="1"/>
        <v>0</v>
      </c>
    </row>
    <row r="38" spans="1:85" ht="9.9499999999999993" customHeight="1">
      <c r="A38" s="8"/>
      <c r="B38" s="935" t="str">
        <f>IF(BX38&gt;'O3'!$BY$15,"",SMALL('O3'!$BX$15:$BX$318,BX38))</f>
        <v/>
      </c>
      <c r="C38" s="820"/>
      <c r="D38" s="820"/>
      <c r="E38" s="820"/>
      <c r="F38" s="821"/>
      <c r="G38" s="823" t="str">
        <f>IF(BX38&gt;'O3'!$BY$15,"",VLOOKUP(B38,'O3'!B43:AJ346,6,FALSE))</f>
        <v/>
      </c>
      <c r="H38" s="823"/>
      <c r="I38" s="823"/>
      <c r="J38" s="823"/>
      <c r="K38" s="823"/>
      <c r="L38" s="823"/>
      <c r="M38" s="823"/>
      <c r="N38" s="823"/>
      <c r="O38" s="823"/>
      <c r="P38" s="823"/>
      <c r="Q38" s="823"/>
      <c r="R38" s="823"/>
      <c r="S38" s="823"/>
      <c r="T38" s="823"/>
      <c r="U38" s="823"/>
      <c r="V38" s="823"/>
      <c r="W38" s="823"/>
      <c r="X38" s="823"/>
      <c r="Y38" s="823"/>
      <c r="Z38" s="823"/>
      <c r="AA38" s="823"/>
      <c r="AB38" s="823"/>
      <c r="AC38" s="823"/>
      <c r="AD38" s="823"/>
      <c r="AE38" s="824" t="str">
        <f>IF(BX38&gt;'O3'!$BY$15,"",VLOOKUP(B38,'O3'!B43:AJ346,28,FALSE))</f>
        <v/>
      </c>
      <c r="AF38" s="824"/>
      <c r="AG38" s="824"/>
      <c r="AH38" s="822" t="str">
        <f>IF(BX38&gt;'O3'!$BY$15,"",VLOOKUP(B38,'O3'!B43:AJ346,31,FALSE))</f>
        <v/>
      </c>
      <c r="AI38" s="822"/>
      <c r="AJ38" s="822"/>
      <c r="AK38" s="822"/>
      <c r="AL38" s="944"/>
      <c r="AM38" s="942">
        <f>SUMIF('O4'!$BB$15:$BB$318,B38,'O4'!$BL$15:$BL$320)</f>
        <v>0</v>
      </c>
      <c r="AN38" s="650"/>
      <c r="AO38" s="650"/>
      <c r="AP38" s="650"/>
      <c r="AQ38" s="650"/>
      <c r="AR38" s="650"/>
      <c r="AS38" s="650"/>
      <c r="AT38" s="650">
        <f>SUMIF('O4'!$BB$15:$BB$318,B38,'O4'!$BM$15:$BM$320)</f>
        <v>0</v>
      </c>
      <c r="AU38" s="650"/>
      <c r="AV38" s="650"/>
      <c r="AW38" s="650"/>
      <c r="AX38" s="650"/>
      <c r="AY38" s="650"/>
      <c r="AZ38" s="650"/>
      <c r="BA38" s="650">
        <f>SUMIF('O4'!$BB$15:$BB$318,B38,'O4'!$BN$15:$BN$320)</f>
        <v>0</v>
      </c>
      <c r="BB38" s="650"/>
      <c r="BC38" s="650"/>
      <c r="BD38" s="650"/>
      <c r="BE38" s="650"/>
      <c r="BF38" s="650"/>
      <c r="BG38" s="650"/>
      <c r="BH38" s="650">
        <f>SUMIF('O4'!$BB$15:$BB$318,B38,'O4'!$BO$15:$BO$320)</f>
        <v>0</v>
      </c>
      <c r="BI38" s="650"/>
      <c r="BJ38" s="650"/>
      <c r="BK38" s="650"/>
      <c r="BL38" s="650"/>
      <c r="BM38" s="650"/>
      <c r="BN38" s="650"/>
      <c r="BO38" s="650">
        <f t="shared" si="0"/>
        <v>0</v>
      </c>
      <c r="BP38" s="650"/>
      <c r="BQ38" s="650"/>
      <c r="BR38" s="650"/>
      <c r="BS38" s="650"/>
      <c r="BT38" s="650"/>
      <c r="BU38" s="927"/>
      <c r="BV38" s="263">
        <f>HLOOKUP(1,'C3'!$C$3:$BZ$52,BX38+9,FALSE)</f>
        <v>0</v>
      </c>
      <c r="BW38" s="282">
        <f>IF('Q3'!BO38=0,0,BO38*100/'Q3'!BO38)</f>
        <v>0</v>
      </c>
      <c r="BX38" s="29">
        <v>29</v>
      </c>
      <c r="BY38" s="113"/>
      <c r="BZ38" s="74"/>
      <c r="CA38" s="112"/>
      <c r="CB38" s="74"/>
      <c r="CC38" s="250">
        <f>SUMIF('O4'!$BB$15:$BB$318,B38,'O4'!$BH$15:$BH$318)</f>
        <v>0</v>
      </c>
      <c r="CD38" s="250">
        <f>SUMIF('O4'!$BB$15:$BB$318,B38,'O4'!$BI$15:$BI$318)</f>
        <v>0</v>
      </c>
      <c r="CE38" s="250">
        <f>SUMIF('O4'!$BB$15:$BB$318,B38,'O4'!$BJ$15:$BJ$318)</f>
        <v>0</v>
      </c>
      <c r="CF38" s="250">
        <f>SUMIF('O4'!$BB$15:$BB$318,B38,'O4'!$BK$15:$BK$318)</f>
        <v>0</v>
      </c>
      <c r="CG38" s="250">
        <f t="shared" si="1"/>
        <v>0</v>
      </c>
    </row>
    <row r="39" spans="1:85" ht="9.9499999999999993" customHeight="1">
      <c r="A39" s="8"/>
      <c r="B39" s="935" t="str">
        <f>IF(BX39&gt;'O3'!$BY$15,"",SMALL('O3'!$BX$15:$BX$318,BX39))</f>
        <v/>
      </c>
      <c r="C39" s="820"/>
      <c r="D39" s="820"/>
      <c r="E39" s="820"/>
      <c r="F39" s="821"/>
      <c r="G39" s="823" t="str">
        <f>IF(BX39&gt;'O3'!$BY$15,"",VLOOKUP(B39,'O3'!B44:AJ347,6,FALSE))</f>
        <v/>
      </c>
      <c r="H39" s="823"/>
      <c r="I39" s="823"/>
      <c r="J39" s="823"/>
      <c r="K39" s="823"/>
      <c r="L39" s="823"/>
      <c r="M39" s="823"/>
      <c r="N39" s="823"/>
      <c r="O39" s="823"/>
      <c r="P39" s="823"/>
      <c r="Q39" s="823"/>
      <c r="R39" s="823"/>
      <c r="S39" s="823"/>
      <c r="T39" s="823"/>
      <c r="U39" s="823"/>
      <c r="V39" s="823"/>
      <c r="W39" s="823"/>
      <c r="X39" s="823"/>
      <c r="Y39" s="823"/>
      <c r="Z39" s="823"/>
      <c r="AA39" s="823"/>
      <c r="AB39" s="823"/>
      <c r="AC39" s="823"/>
      <c r="AD39" s="823"/>
      <c r="AE39" s="824" t="str">
        <f>IF(BX39&gt;'O3'!$BY$15,"",VLOOKUP(B39,'O3'!B44:AJ347,28,FALSE))</f>
        <v/>
      </c>
      <c r="AF39" s="824"/>
      <c r="AG39" s="824"/>
      <c r="AH39" s="822" t="str">
        <f>IF(BX39&gt;'O3'!$BY$15,"",VLOOKUP(B39,'O3'!B44:AJ347,31,FALSE))</f>
        <v/>
      </c>
      <c r="AI39" s="822"/>
      <c r="AJ39" s="822"/>
      <c r="AK39" s="822"/>
      <c r="AL39" s="944"/>
      <c r="AM39" s="942">
        <f>SUMIF('O4'!$BB$15:$BB$318,B39,'O4'!$BL$15:$BL$320)</f>
        <v>0</v>
      </c>
      <c r="AN39" s="650"/>
      <c r="AO39" s="650"/>
      <c r="AP39" s="650"/>
      <c r="AQ39" s="650"/>
      <c r="AR39" s="650"/>
      <c r="AS39" s="650"/>
      <c r="AT39" s="650">
        <f>SUMIF('O4'!$BB$15:$BB$318,B39,'O4'!$BM$15:$BM$320)</f>
        <v>0</v>
      </c>
      <c r="AU39" s="650"/>
      <c r="AV39" s="650"/>
      <c r="AW39" s="650"/>
      <c r="AX39" s="650"/>
      <c r="AY39" s="650"/>
      <c r="AZ39" s="650"/>
      <c r="BA39" s="650">
        <f>SUMIF('O4'!$BB$15:$BB$318,B39,'O4'!$BN$15:$BN$320)</f>
        <v>0</v>
      </c>
      <c r="BB39" s="650"/>
      <c r="BC39" s="650"/>
      <c r="BD39" s="650"/>
      <c r="BE39" s="650"/>
      <c r="BF39" s="650"/>
      <c r="BG39" s="650"/>
      <c r="BH39" s="650">
        <f>SUMIF('O4'!$BB$15:$BB$318,B39,'O4'!$BO$15:$BO$320)</f>
        <v>0</v>
      </c>
      <c r="BI39" s="650"/>
      <c r="BJ39" s="650"/>
      <c r="BK39" s="650"/>
      <c r="BL39" s="650"/>
      <c r="BM39" s="650"/>
      <c r="BN39" s="650"/>
      <c r="BO39" s="650">
        <f t="shared" si="0"/>
        <v>0</v>
      </c>
      <c r="BP39" s="650"/>
      <c r="BQ39" s="650"/>
      <c r="BR39" s="650"/>
      <c r="BS39" s="650"/>
      <c r="BT39" s="650"/>
      <c r="BU39" s="927"/>
      <c r="BV39" s="263">
        <f>HLOOKUP(1,'C3'!$C$3:$BZ$52,BX39+9,FALSE)</f>
        <v>0</v>
      </c>
      <c r="BW39" s="282">
        <f>IF('Q3'!BO39=0,0,BO39*100/'Q3'!BO39)</f>
        <v>0</v>
      </c>
      <c r="BX39" s="29">
        <v>30</v>
      </c>
      <c r="BY39" s="113"/>
      <c r="BZ39" s="74"/>
      <c r="CA39" s="112"/>
      <c r="CB39" s="74"/>
      <c r="CC39" s="250">
        <f>SUMIF('O4'!$BB$15:$BB$318,B39,'O4'!$BH$15:$BH$318)</f>
        <v>0</v>
      </c>
      <c r="CD39" s="250">
        <f>SUMIF('O4'!$BB$15:$BB$318,B39,'O4'!$BI$15:$BI$318)</f>
        <v>0</v>
      </c>
      <c r="CE39" s="250">
        <f>SUMIF('O4'!$BB$15:$BB$318,B39,'O4'!$BJ$15:$BJ$318)</f>
        <v>0</v>
      </c>
      <c r="CF39" s="250">
        <f>SUMIF('O4'!$BB$15:$BB$318,B39,'O4'!$BK$15:$BK$318)</f>
        <v>0</v>
      </c>
      <c r="CG39" s="250">
        <f t="shared" si="1"/>
        <v>0</v>
      </c>
    </row>
    <row r="40" spans="1:85" ht="9.9499999999999993" customHeight="1">
      <c r="A40" s="8"/>
      <c r="B40" s="935" t="str">
        <f>IF(BX40&gt;'O3'!$BY$15,"",SMALL('O3'!$BX$15:$BX$318,BX40))</f>
        <v/>
      </c>
      <c r="C40" s="820"/>
      <c r="D40" s="820"/>
      <c r="E40" s="820"/>
      <c r="F40" s="821"/>
      <c r="G40" s="823" t="str">
        <f>IF(BX40&gt;'O3'!$BY$15,"",VLOOKUP(B40,'O3'!B45:AJ348,6,FALSE))</f>
        <v/>
      </c>
      <c r="H40" s="823"/>
      <c r="I40" s="823"/>
      <c r="J40" s="823"/>
      <c r="K40" s="823"/>
      <c r="L40" s="823"/>
      <c r="M40" s="823"/>
      <c r="N40" s="823"/>
      <c r="O40" s="823"/>
      <c r="P40" s="823"/>
      <c r="Q40" s="823"/>
      <c r="R40" s="823"/>
      <c r="S40" s="823"/>
      <c r="T40" s="823"/>
      <c r="U40" s="823"/>
      <c r="V40" s="823"/>
      <c r="W40" s="823"/>
      <c r="X40" s="823"/>
      <c r="Y40" s="823"/>
      <c r="Z40" s="823"/>
      <c r="AA40" s="823"/>
      <c r="AB40" s="823"/>
      <c r="AC40" s="823"/>
      <c r="AD40" s="823"/>
      <c r="AE40" s="824" t="str">
        <f>IF(BX40&gt;'O3'!$BY$15,"",VLOOKUP(B40,'O3'!B45:AJ348,28,FALSE))</f>
        <v/>
      </c>
      <c r="AF40" s="824"/>
      <c r="AG40" s="824"/>
      <c r="AH40" s="822" t="str">
        <f>IF(BX40&gt;'O3'!$BY$15,"",VLOOKUP(B40,'O3'!B45:AJ348,31,FALSE))</f>
        <v/>
      </c>
      <c r="AI40" s="822"/>
      <c r="AJ40" s="822"/>
      <c r="AK40" s="822"/>
      <c r="AL40" s="944"/>
      <c r="AM40" s="942">
        <f>SUMIF('O4'!$BB$15:$BB$318,B40,'O4'!$BL$15:$BL$320)</f>
        <v>0</v>
      </c>
      <c r="AN40" s="650"/>
      <c r="AO40" s="650"/>
      <c r="AP40" s="650"/>
      <c r="AQ40" s="650"/>
      <c r="AR40" s="650"/>
      <c r="AS40" s="650"/>
      <c r="AT40" s="650">
        <f>SUMIF('O4'!$BB$15:$BB$318,B40,'O4'!$BM$15:$BM$320)</f>
        <v>0</v>
      </c>
      <c r="AU40" s="650"/>
      <c r="AV40" s="650"/>
      <c r="AW40" s="650"/>
      <c r="AX40" s="650"/>
      <c r="AY40" s="650"/>
      <c r="AZ40" s="650"/>
      <c r="BA40" s="650">
        <f>SUMIF('O4'!$BB$15:$BB$318,B40,'O4'!$BN$15:$BN$320)</f>
        <v>0</v>
      </c>
      <c r="BB40" s="650"/>
      <c r="BC40" s="650"/>
      <c r="BD40" s="650"/>
      <c r="BE40" s="650"/>
      <c r="BF40" s="650"/>
      <c r="BG40" s="650"/>
      <c r="BH40" s="650">
        <f>SUMIF('O4'!$BB$15:$BB$318,B40,'O4'!$BO$15:$BO$320)</f>
        <v>0</v>
      </c>
      <c r="BI40" s="650"/>
      <c r="BJ40" s="650"/>
      <c r="BK40" s="650"/>
      <c r="BL40" s="650"/>
      <c r="BM40" s="650"/>
      <c r="BN40" s="650"/>
      <c r="BO40" s="650">
        <f t="shared" si="0"/>
        <v>0</v>
      </c>
      <c r="BP40" s="650"/>
      <c r="BQ40" s="650"/>
      <c r="BR40" s="650"/>
      <c r="BS40" s="650"/>
      <c r="BT40" s="650"/>
      <c r="BU40" s="927"/>
      <c r="BV40" s="263">
        <f>HLOOKUP(1,'C3'!$C$3:$BZ$52,BX40+9,FALSE)</f>
        <v>0</v>
      </c>
      <c r="BW40" s="282">
        <f>IF('Q3'!BO40=0,0,BO40*100/'Q3'!BO40)</f>
        <v>0</v>
      </c>
      <c r="BX40" s="29">
        <v>31</v>
      </c>
      <c r="BY40" s="113"/>
      <c r="BZ40" s="74"/>
      <c r="CA40" s="112"/>
      <c r="CB40" s="74"/>
      <c r="CC40" s="250">
        <f>SUMIF('O4'!$BB$15:$BB$318,B40,'O4'!$BH$15:$BH$318)</f>
        <v>0</v>
      </c>
      <c r="CD40" s="250">
        <f>SUMIF('O4'!$BB$15:$BB$318,B40,'O4'!$BI$15:$BI$318)</f>
        <v>0</v>
      </c>
      <c r="CE40" s="250">
        <f>SUMIF('O4'!$BB$15:$BB$318,B40,'O4'!$BJ$15:$BJ$318)</f>
        <v>0</v>
      </c>
      <c r="CF40" s="250">
        <f>SUMIF('O4'!$BB$15:$BB$318,B40,'O4'!$BK$15:$BK$318)</f>
        <v>0</v>
      </c>
      <c r="CG40" s="250">
        <f t="shared" si="1"/>
        <v>0</v>
      </c>
    </row>
    <row r="41" spans="1:85" ht="9.9499999999999993" customHeight="1">
      <c r="A41" s="8"/>
      <c r="B41" s="935" t="str">
        <f>IF(BX41&gt;'O3'!$BY$15,"",SMALL('O3'!$BX$15:$BX$318,BX41))</f>
        <v/>
      </c>
      <c r="C41" s="820"/>
      <c r="D41" s="820"/>
      <c r="E41" s="820"/>
      <c r="F41" s="821"/>
      <c r="G41" s="823" t="str">
        <f>IF(BX41&gt;'O3'!$BY$15,"",VLOOKUP(B41,'O3'!B46:AJ349,6,FALSE))</f>
        <v/>
      </c>
      <c r="H41" s="823"/>
      <c r="I41" s="823"/>
      <c r="J41" s="823"/>
      <c r="K41" s="823"/>
      <c r="L41" s="823"/>
      <c r="M41" s="823"/>
      <c r="N41" s="823"/>
      <c r="O41" s="823"/>
      <c r="P41" s="823"/>
      <c r="Q41" s="823"/>
      <c r="R41" s="823"/>
      <c r="S41" s="823"/>
      <c r="T41" s="823"/>
      <c r="U41" s="823"/>
      <c r="V41" s="823"/>
      <c r="W41" s="823"/>
      <c r="X41" s="823"/>
      <c r="Y41" s="823"/>
      <c r="Z41" s="823"/>
      <c r="AA41" s="823"/>
      <c r="AB41" s="823"/>
      <c r="AC41" s="823"/>
      <c r="AD41" s="823"/>
      <c r="AE41" s="824" t="str">
        <f>IF(BX41&gt;'O3'!$BY$15,"",VLOOKUP(B41,'O3'!B46:AJ349,28,FALSE))</f>
        <v/>
      </c>
      <c r="AF41" s="824"/>
      <c r="AG41" s="824"/>
      <c r="AH41" s="822" t="str">
        <f>IF(BX41&gt;'O3'!$BY$15,"",VLOOKUP(B41,'O3'!B46:AJ349,31,FALSE))</f>
        <v/>
      </c>
      <c r="AI41" s="822"/>
      <c r="AJ41" s="822"/>
      <c r="AK41" s="822"/>
      <c r="AL41" s="944"/>
      <c r="AM41" s="942">
        <f>SUMIF('O4'!$BB$15:$BB$318,B41,'O4'!$BL$15:$BL$320)</f>
        <v>0</v>
      </c>
      <c r="AN41" s="650"/>
      <c r="AO41" s="650"/>
      <c r="AP41" s="650"/>
      <c r="AQ41" s="650"/>
      <c r="AR41" s="650"/>
      <c r="AS41" s="650"/>
      <c r="AT41" s="650">
        <f>SUMIF('O4'!$BB$15:$BB$318,B41,'O4'!$BM$15:$BM$320)</f>
        <v>0</v>
      </c>
      <c r="AU41" s="650"/>
      <c r="AV41" s="650"/>
      <c r="AW41" s="650"/>
      <c r="AX41" s="650"/>
      <c r="AY41" s="650"/>
      <c r="AZ41" s="650"/>
      <c r="BA41" s="650">
        <f>SUMIF('O4'!$BB$15:$BB$318,B41,'O4'!$BN$15:$BN$320)</f>
        <v>0</v>
      </c>
      <c r="BB41" s="650"/>
      <c r="BC41" s="650"/>
      <c r="BD41" s="650"/>
      <c r="BE41" s="650"/>
      <c r="BF41" s="650"/>
      <c r="BG41" s="650"/>
      <c r="BH41" s="650">
        <f>SUMIF('O4'!$BB$15:$BB$318,B41,'O4'!$BO$15:$BO$320)</f>
        <v>0</v>
      </c>
      <c r="BI41" s="650"/>
      <c r="BJ41" s="650"/>
      <c r="BK41" s="650"/>
      <c r="BL41" s="650"/>
      <c r="BM41" s="650"/>
      <c r="BN41" s="650"/>
      <c r="BO41" s="650">
        <f t="shared" si="0"/>
        <v>0</v>
      </c>
      <c r="BP41" s="650"/>
      <c r="BQ41" s="650"/>
      <c r="BR41" s="650"/>
      <c r="BS41" s="650"/>
      <c r="BT41" s="650"/>
      <c r="BU41" s="927"/>
      <c r="BV41" s="263">
        <f>HLOOKUP(1,'C3'!$C$3:$BZ$52,BX41+9,FALSE)</f>
        <v>0</v>
      </c>
      <c r="BW41" s="282">
        <f>IF('Q3'!BO41=0,0,BO41*100/'Q3'!BO41)</f>
        <v>0</v>
      </c>
      <c r="BX41" s="29">
        <v>32</v>
      </c>
      <c r="BY41" s="113"/>
      <c r="BZ41" s="74"/>
      <c r="CA41" s="112"/>
      <c r="CB41" s="74"/>
      <c r="CC41" s="250">
        <f>SUMIF('O4'!$BB$15:$BB$318,B41,'O4'!$BH$15:$BH$318)</f>
        <v>0</v>
      </c>
      <c r="CD41" s="250">
        <f>SUMIF('O4'!$BB$15:$BB$318,B41,'O4'!$BI$15:$BI$318)</f>
        <v>0</v>
      </c>
      <c r="CE41" s="250">
        <f>SUMIF('O4'!$BB$15:$BB$318,B41,'O4'!$BJ$15:$BJ$318)</f>
        <v>0</v>
      </c>
      <c r="CF41" s="250">
        <f>SUMIF('O4'!$BB$15:$BB$318,B41,'O4'!$BK$15:$BK$318)</f>
        <v>0</v>
      </c>
      <c r="CG41" s="250">
        <f t="shared" si="1"/>
        <v>0</v>
      </c>
    </row>
    <row r="42" spans="1:85" ht="9.9499999999999993" customHeight="1">
      <c r="A42" s="8"/>
      <c r="B42" s="935" t="str">
        <f>IF(BX42&gt;'O3'!$BY$15,"",SMALL('O3'!$BX$15:$BX$318,BX42))</f>
        <v/>
      </c>
      <c r="C42" s="820"/>
      <c r="D42" s="820"/>
      <c r="E42" s="820"/>
      <c r="F42" s="821"/>
      <c r="G42" s="823" t="str">
        <f>IF(BX42&gt;'O3'!$BY$15,"",VLOOKUP(B42,'O3'!B47:AJ350,6,FALSE))</f>
        <v/>
      </c>
      <c r="H42" s="823"/>
      <c r="I42" s="823"/>
      <c r="J42" s="823"/>
      <c r="K42" s="823"/>
      <c r="L42" s="823"/>
      <c r="M42" s="823"/>
      <c r="N42" s="823"/>
      <c r="O42" s="823"/>
      <c r="P42" s="823"/>
      <c r="Q42" s="823"/>
      <c r="R42" s="823"/>
      <c r="S42" s="823"/>
      <c r="T42" s="823"/>
      <c r="U42" s="823"/>
      <c r="V42" s="823"/>
      <c r="W42" s="823"/>
      <c r="X42" s="823"/>
      <c r="Y42" s="823"/>
      <c r="Z42" s="823"/>
      <c r="AA42" s="823"/>
      <c r="AB42" s="823"/>
      <c r="AC42" s="823"/>
      <c r="AD42" s="823"/>
      <c r="AE42" s="824" t="str">
        <f>IF(BX42&gt;'O3'!$BY$15,"",VLOOKUP(B42,'O3'!B47:AJ350,28,FALSE))</f>
        <v/>
      </c>
      <c r="AF42" s="824"/>
      <c r="AG42" s="824"/>
      <c r="AH42" s="822" t="str">
        <f>IF(BX42&gt;'O3'!$BY$15,"",VLOOKUP(B42,'O3'!B47:AJ350,31,FALSE))</f>
        <v/>
      </c>
      <c r="AI42" s="822"/>
      <c r="AJ42" s="822"/>
      <c r="AK42" s="822"/>
      <c r="AL42" s="944"/>
      <c r="AM42" s="942">
        <f>SUMIF('O4'!$BB$15:$BB$318,B42,'O4'!$BL$15:$BL$320)</f>
        <v>0</v>
      </c>
      <c r="AN42" s="650"/>
      <c r="AO42" s="650"/>
      <c r="AP42" s="650"/>
      <c r="AQ42" s="650"/>
      <c r="AR42" s="650"/>
      <c r="AS42" s="650"/>
      <c r="AT42" s="650">
        <f>SUMIF('O4'!$BB$15:$BB$318,B42,'O4'!$BM$15:$BM$320)</f>
        <v>0</v>
      </c>
      <c r="AU42" s="650"/>
      <c r="AV42" s="650"/>
      <c r="AW42" s="650"/>
      <c r="AX42" s="650"/>
      <c r="AY42" s="650"/>
      <c r="AZ42" s="650"/>
      <c r="BA42" s="650">
        <f>SUMIF('O4'!$BB$15:$BB$318,B42,'O4'!$BN$15:$BN$320)</f>
        <v>0</v>
      </c>
      <c r="BB42" s="650"/>
      <c r="BC42" s="650"/>
      <c r="BD42" s="650"/>
      <c r="BE42" s="650"/>
      <c r="BF42" s="650"/>
      <c r="BG42" s="650"/>
      <c r="BH42" s="650">
        <f>SUMIF('O4'!$BB$15:$BB$318,B42,'O4'!$BO$15:$BO$320)</f>
        <v>0</v>
      </c>
      <c r="BI42" s="650"/>
      <c r="BJ42" s="650"/>
      <c r="BK42" s="650"/>
      <c r="BL42" s="650"/>
      <c r="BM42" s="650"/>
      <c r="BN42" s="650"/>
      <c r="BO42" s="650">
        <f t="shared" si="0"/>
        <v>0</v>
      </c>
      <c r="BP42" s="650"/>
      <c r="BQ42" s="650"/>
      <c r="BR42" s="650"/>
      <c r="BS42" s="650"/>
      <c r="BT42" s="650"/>
      <c r="BU42" s="927"/>
      <c r="BV42" s="263">
        <f>HLOOKUP(1,'C3'!$C$3:$BZ$52,BX42+9,FALSE)</f>
        <v>0</v>
      </c>
      <c r="BW42" s="282">
        <f>IF('Q3'!BO42=0,0,BO42*100/'Q3'!BO42)</f>
        <v>0</v>
      </c>
      <c r="BX42" s="29">
        <v>33</v>
      </c>
      <c r="BY42" s="113"/>
      <c r="BZ42" s="74"/>
      <c r="CA42" s="112"/>
      <c r="CB42" s="74"/>
      <c r="CC42" s="250">
        <f>SUMIF('O4'!$BB$15:$BB$318,B42,'O4'!$BH$15:$BH$318)</f>
        <v>0</v>
      </c>
      <c r="CD42" s="250">
        <f>SUMIF('O4'!$BB$15:$BB$318,B42,'O4'!$BI$15:$BI$318)</f>
        <v>0</v>
      </c>
      <c r="CE42" s="250">
        <f>SUMIF('O4'!$BB$15:$BB$318,B42,'O4'!$BJ$15:$BJ$318)</f>
        <v>0</v>
      </c>
      <c r="CF42" s="250">
        <f>SUMIF('O4'!$BB$15:$BB$318,B42,'O4'!$BK$15:$BK$318)</f>
        <v>0</v>
      </c>
      <c r="CG42" s="250">
        <f t="shared" si="1"/>
        <v>0</v>
      </c>
    </row>
    <row r="43" spans="1:85" ht="9.9499999999999993" customHeight="1">
      <c r="A43" s="8"/>
      <c r="B43" s="935" t="str">
        <f>IF(BX43&gt;'O3'!$BY$15,"",SMALL('O3'!$BX$15:$BX$318,BX43))</f>
        <v/>
      </c>
      <c r="C43" s="820"/>
      <c r="D43" s="820"/>
      <c r="E43" s="820"/>
      <c r="F43" s="821"/>
      <c r="G43" s="823" t="str">
        <f>IF(BX43&gt;'O3'!$BY$15,"",VLOOKUP(B43,'O3'!B48:AJ351,6,FALSE))</f>
        <v/>
      </c>
      <c r="H43" s="823"/>
      <c r="I43" s="823"/>
      <c r="J43" s="823"/>
      <c r="K43" s="823"/>
      <c r="L43" s="823"/>
      <c r="M43" s="823"/>
      <c r="N43" s="823"/>
      <c r="O43" s="823"/>
      <c r="P43" s="823"/>
      <c r="Q43" s="823"/>
      <c r="R43" s="823"/>
      <c r="S43" s="823"/>
      <c r="T43" s="823"/>
      <c r="U43" s="823"/>
      <c r="V43" s="823"/>
      <c r="W43" s="823"/>
      <c r="X43" s="823"/>
      <c r="Y43" s="823"/>
      <c r="Z43" s="823"/>
      <c r="AA43" s="823"/>
      <c r="AB43" s="823"/>
      <c r="AC43" s="823"/>
      <c r="AD43" s="823"/>
      <c r="AE43" s="824" t="str">
        <f>IF(BX43&gt;'O3'!$BY$15,"",VLOOKUP(B43,'O3'!B48:AJ351,28,FALSE))</f>
        <v/>
      </c>
      <c r="AF43" s="824"/>
      <c r="AG43" s="824"/>
      <c r="AH43" s="822" t="str">
        <f>IF(BX43&gt;'O3'!$BY$15,"",VLOOKUP(B43,'O3'!B48:AJ351,31,FALSE))</f>
        <v/>
      </c>
      <c r="AI43" s="822"/>
      <c r="AJ43" s="822"/>
      <c r="AK43" s="822"/>
      <c r="AL43" s="944"/>
      <c r="AM43" s="942">
        <f>SUMIF('O4'!$BB$15:$BB$318,B43,'O4'!$BL$15:$BL$320)</f>
        <v>0</v>
      </c>
      <c r="AN43" s="650"/>
      <c r="AO43" s="650"/>
      <c r="AP43" s="650"/>
      <c r="AQ43" s="650"/>
      <c r="AR43" s="650"/>
      <c r="AS43" s="650"/>
      <c r="AT43" s="650">
        <f>SUMIF('O4'!$BB$15:$BB$318,B43,'O4'!$BM$15:$BM$320)</f>
        <v>0</v>
      </c>
      <c r="AU43" s="650"/>
      <c r="AV43" s="650"/>
      <c r="AW43" s="650"/>
      <c r="AX43" s="650"/>
      <c r="AY43" s="650"/>
      <c r="AZ43" s="650"/>
      <c r="BA43" s="650">
        <f>SUMIF('O4'!$BB$15:$BB$318,B43,'O4'!$BN$15:$BN$320)</f>
        <v>0</v>
      </c>
      <c r="BB43" s="650"/>
      <c r="BC43" s="650"/>
      <c r="BD43" s="650"/>
      <c r="BE43" s="650"/>
      <c r="BF43" s="650"/>
      <c r="BG43" s="650"/>
      <c r="BH43" s="650">
        <f>SUMIF('O4'!$BB$15:$BB$318,B43,'O4'!$BO$15:$BO$320)</f>
        <v>0</v>
      </c>
      <c r="BI43" s="650"/>
      <c r="BJ43" s="650"/>
      <c r="BK43" s="650"/>
      <c r="BL43" s="650"/>
      <c r="BM43" s="650"/>
      <c r="BN43" s="650"/>
      <c r="BO43" s="650">
        <f t="shared" si="0"/>
        <v>0</v>
      </c>
      <c r="BP43" s="650"/>
      <c r="BQ43" s="650"/>
      <c r="BR43" s="650"/>
      <c r="BS43" s="650"/>
      <c r="BT43" s="650"/>
      <c r="BU43" s="927"/>
      <c r="BV43" s="263">
        <f>HLOOKUP(1,'C3'!$C$3:$BZ$52,BX43+9,FALSE)</f>
        <v>0</v>
      </c>
      <c r="BW43" s="282">
        <f>IF('Q3'!BO43=0,0,BO43*100/'Q3'!BO43)</f>
        <v>0</v>
      </c>
      <c r="BX43" s="29">
        <v>34</v>
      </c>
      <c r="BY43" s="113"/>
      <c r="BZ43" s="74"/>
      <c r="CA43" s="112"/>
      <c r="CB43" s="74"/>
      <c r="CC43" s="250">
        <f>SUMIF('O4'!$BB$15:$BB$318,B43,'O4'!$BH$15:$BH$318)</f>
        <v>0</v>
      </c>
      <c r="CD43" s="250">
        <f>SUMIF('O4'!$BB$15:$BB$318,B43,'O4'!$BI$15:$BI$318)</f>
        <v>0</v>
      </c>
      <c r="CE43" s="250">
        <f>SUMIF('O4'!$BB$15:$BB$318,B43,'O4'!$BJ$15:$BJ$318)</f>
        <v>0</v>
      </c>
      <c r="CF43" s="250">
        <f>SUMIF('O4'!$BB$15:$BB$318,B43,'O4'!$BK$15:$BK$318)</f>
        <v>0</v>
      </c>
      <c r="CG43" s="250">
        <f t="shared" si="1"/>
        <v>0</v>
      </c>
    </row>
    <row r="44" spans="1:85" ht="9.9499999999999993" customHeight="1">
      <c r="A44" s="8"/>
      <c r="B44" s="935" t="str">
        <f>IF(BX44&gt;'O3'!$BY$15,"",SMALL('O3'!$BX$15:$BX$318,BX44))</f>
        <v/>
      </c>
      <c r="C44" s="820"/>
      <c r="D44" s="820"/>
      <c r="E44" s="820"/>
      <c r="F44" s="821"/>
      <c r="G44" s="823" t="str">
        <f>IF(BX44&gt;'O3'!$BY$15,"",VLOOKUP(B44,'O3'!B49:AJ352,6,FALSE))</f>
        <v/>
      </c>
      <c r="H44" s="823"/>
      <c r="I44" s="823"/>
      <c r="J44" s="823"/>
      <c r="K44" s="823"/>
      <c r="L44" s="823"/>
      <c r="M44" s="823"/>
      <c r="N44" s="823"/>
      <c r="O44" s="823"/>
      <c r="P44" s="823"/>
      <c r="Q44" s="823"/>
      <c r="R44" s="823"/>
      <c r="S44" s="823"/>
      <c r="T44" s="823"/>
      <c r="U44" s="823"/>
      <c r="V44" s="823"/>
      <c r="W44" s="823"/>
      <c r="X44" s="823"/>
      <c r="Y44" s="823"/>
      <c r="Z44" s="823"/>
      <c r="AA44" s="823"/>
      <c r="AB44" s="823"/>
      <c r="AC44" s="823"/>
      <c r="AD44" s="823"/>
      <c r="AE44" s="824" t="str">
        <f>IF(BX44&gt;'O3'!$BY$15,"",VLOOKUP(B44,'O3'!B49:AJ352,28,FALSE))</f>
        <v/>
      </c>
      <c r="AF44" s="824"/>
      <c r="AG44" s="824"/>
      <c r="AH44" s="822" t="str">
        <f>IF(BX44&gt;'O3'!$BY$15,"",VLOOKUP(B44,'O3'!B49:AJ352,31,FALSE))</f>
        <v/>
      </c>
      <c r="AI44" s="822"/>
      <c r="AJ44" s="822"/>
      <c r="AK44" s="822"/>
      <c r="AL44" s="944"/>
      <c r="AM44" s="942">
        <f>SUMIF('O4'!$BB$15:$BB$318,B44,'O4'!$BL$15:$BL$320)</f>
        <v>0</v>
      </c>
      <c r="AN44" s="650"/>
      <c r="AO44" s="650"/>
      <c r="AP44" s="650"/>
      <c r="AQ44" s="650"/>
      <c r="AR44" s="650"/>
      <c r="AS44" s="650"/>
      <c r="AT44" s="650">
        <f>SUMIF('O4'!$BB$15:$BB$318,B44,'O4'!$BM$15:$BM$320)</f>
        <v>0</v>
      </c>
      <c r="AU44" s="650"/>
      <c r="AV44" s="650"/>
      <c r="AW44" s="650"/>
      <c r="AX44" s="650"/>
      <c r="AY44" s="650"/>
      <c r="AZ44" s="650"/>
      <c r="BA44" s="650">
        <f>SUMIF('O4'!$BB$15:$BB$318,B44,'O4'!$BN$15:$BN$320)</f>
        <v>0</v>
      </c>
      <c r="BB44" s="650"/>
      <c r="BC44" s="650"/>
      <c r="BD44" s="650"/>
      <c r="BE44" s="650"/>
      <c r="BF44" s="650"/>
      <c r="BG44" s="650"/>
      <c r="BH44" s="650">
        <f>SUMIF('O4'!$BB$15:$BB$318,B44,'O4'!$BO$15:$BO$320)</f>
        <v>0</v>
      </c>
      <c r="BI44" s="650"/>
      <c r="BJ44" s="650"/>
      <c r="BK44" s="650"/>
      <c r="BL44" s="650"/>
      <c r="BM44" s="650"/>
      <c r="BN44" s="650"/>
      <c r="BO44" s="650">
        <f t="shared" si="0"/>
        <v>0</v>
      </c>
      <c r="BP44" s="650"/>
      <c r="BQ44" s="650"/>
      <c r="BR44" s="650"/>
      <c r="BS44" s="650"/>
      <c r="BT44" s="650"/>
      <c r="BU44" s="927"/>
      <c r="BV44" s="263">
        <f>HLOOKUP(1,'C3'!$C$3:$BZ$52,BX44+9,FALSE)</f>
        <v>0</v>
      </c>
      <c r="BW44" s="282">
        <f>IF('Q3'!BO44=0,0,BO44*100/'Q3'!BO44)</f>
        <v>0</v>
      </c>
      <c r="BX44" s="29">
        <v>35</v>
      </c>
      <c r="BY44" s="113"/>
      <c r="BZ44" s="74"/>
      <c r="CA44" s="112"/>
      <c r="CB44" s="74"/>
      <c r="CC44" s="250">
        <f>SUMIF('O4'!$BB$15:$BB$318,B44,'O4'!$BH$15:$BH$318)</f>
        <v>0</v>
      </c>
      <c r="CD44" s="250">
        <f>SUMIF('O4'!$BB$15:$BB$318,B44,'O4'!$BI$15:$BI$318)</f>
        <v>0</v>
      </c>
      <c r="CE44" s="250">
        <f>SUMIF('O4'!$BB$15:$BB$318,B44,'O4'!$BJ$15:$BJ$318)</f>
        <v>0</v>
      </c>
      <c r="CF44" s="250">
        <f>SUMIF('O4'!$BB$15:$BB$318,B44,'O4'!$BK$15:$BK$318)</f>
        <v>0</v>
      </c>
      <c r="CG44" s="250">
        <f t="shared" si="1"/>
        <v>0</v>
      </c>
    </row>
    <row r="45" spans="1:85" s="17" customFormat="1" ht="9.9499999999999993" customHeight="1">
      <c r="A45" s="114"/>
      <c r="B45" s="935" t="str">
        <f>IF(BX45&gt;'O3'!$BY$15,"",SMALL('O3'!$BX$15:$BX$318,BX45))</f>
        <v/>
      </c>
      <c r="C45" s="820"/>
      <c r="D45" s="820"/>
      <c r="E45" s="820"/>
      <c r="F45" s="821"/>
      <c r="G45" s="823" t="str">
        <f>IF(BX45&gt;'O3'!$BY$15,"",VLOOKUP(B45,'O3'!B50:AJ353,6,FALSE))</f>
        <v/>
      </c>
      <c r="H45" s="823"/>
      <c r="I45" s="823"/>
      <c r="J45" s="823"/>
      <c r="K45" s="823"/>
      <c r="L45" s="823"/>
      <c r="M45" s="823"/>
      <c r="N45" s="823"/>
      <c r="O45" s="823"/>
      <c r="P45" s="823"/>
      <c r="Q45" s="823"/>
      <c r="R45" s="823"/>
      <c r="S45" s="823"/>
      <c r="T45" s="823"/>
      <c r="U45" s="823"/>
      <c r="V45" s="823"/>
      <c r="W45" s="823"/>
      <c r="X45" s="823"/>
      <c r="Y45" s="823"/>
      <c r="Z45" s="823"/>
      <c r="AA45" s="823"/>
      <c r="AB45" s="823"/>
      <c r="AC45" s="823"/>
      <c r="AD45" s="823"/>
      <c r="AE45" s="824" t="str">
        <f>IF(BX45&gt;'O3'!$BY$15,"",VLOOKUP(B45,'O3'!B50:AJ353,28,FALSE))</f>
        <v/>
      </c>
      <c r="AF45" s="824"/>
      <c r="AG45" s="824"/>
      <c r="AH45" s="822" t="str">
        <f>IF(BX45&gt;'O3'!$BY$15,"",VLOOKUP(B45,'O3'!B50:AJ353,31,FALSE))</f>
        <v/>
      </c>
      <c r="AI45" s="822"/>
      <c r="AJ45" s="822"/>
      <c r="AK45" s="822"/>
      <c r="AL45" s="944"/>
      <c r="AM45" s="942">
        <f>SUMIF('O4'!$BB$15:$BB$318,B45,'O4'!$BL$15:$BL$320)</f>
        <v>0</v>
      </c>
      <c r="AN45" s="650"/>
      <c r="AO45" s="650"/>
      <c r="AP45" s="650"/>
      <c r="AQ45" s="650"/>
      <c r="AR45" s="650"/>
      <c r="AS45" s="650"/>
      <c r="AT45" s="650">
        <f>SUMIF('O4'!$BB$15:$BB$318,B45,'O4'!$BM$15:$BM$320)</f>
        <v>0</v>
      </c>
      <c r="AU45" s="650"/>
      <c r="AV45" s="650"/>
      <c r="AW45" s="650"/>
      <c r="AX45" s="650"/>
      <c r="AY45" s="650"/>
      <c r="AZ45" s="650"/>
      <c r="BA45" s="650">
        <f>SUMIF('O4'!$BB$15:$BB$318,B45,'O4'!$BN$15:$BN$320)</f>
        <v>0</v>
      </c>
      <c r="BB45" s="650"/>
      <c r="BC45" s="650"/>
      <c r="BD45" s="650"/>
      <c r="BE45" s="650"/>
      <c r="BF45" s="650"/>
      <c r="BG45" s="650"/>
      <c r="BH45" s="650">
        <f>SUMIF('O4'!$BB$15:$BB$318,B45,'O4'!$BO$15:$BO$320)</f>
        <v>0</v>
      </c>
      <c r="BI45" s="650"/>
      <c r="BJ45" s="650"/>
      <c r="BK45" s="650"/>
      <c r="BL45" s="650"/>
      <c r="BM45" s="650"/>
      <c r="BN45" s="650"/>
      <c r="BO45" s="650">
        <f t="shared" si="0"/>
        <v>0</v>
      </c>
      <c r="BP45" s="650"/>
      <c r="BQ45" s="650"/>
      <c r="BR45" s="650"/>
      <c r="BS45" s="650"/>
      <c r="BT45" s="650"/>
      <c r="BU45" s="927"/>
      <c r="BV45" s="263">
        <f>HLOOKUP(1,'C3'!$C$3:$BZ$52,BX45+9,FALSE)</f>
        <v>0</v>
      </c>
      <c r="BW45" s="282">
        <f>IF('Q3'!BO45=0,0,BO45*100/'Q3'!BO45)</f>
        <v>0</v>
      </c>
      <c r="BX45" s="29">
        <v>36</v>
      </c>
      <c r="BY45" s="113"/>
      <c r="BZ45" s="74"/>
      <c r="CA45" s="112"/>
      <c r="CB45" s="74"/>
      <c r="CC45" s="250">
        <f>SUMIF('O4'!$BB$15:$BB$318,B45,'O4'!$BH$15:$BH$318)</f>
        <v>0</v>
      </c>
      <c r="CD45" s="250">
        <f>SUMIF('O4'!$BB$15:$BB$318,B45,'O4'!$BI$15:$BI$318)</f>
        <v>0</v>
      </c>
      <c r="CE45" s="250">
        <f>SUMIF('O4'!$BB$15:$BB$318,B45,'O4'!$BJ$15:$BJ$318)</f>
        <v>0</v>
      </c>
      <c r="CF45" s="250">
        <f>SUMIF('O4'!$BB$15:$BB$318,B45,'O4'!$BK$15:$BK$318)</f>
        <v>0</v>
      </c>
      <c r="CG45" s="250">
        <f t="shared" si="1"/>
        <v>0</v>
      </c>
    </row>
    <row r="46" spans="1:85" ht="9.9499999999999993" customHeight="1">
      <c r="A46" s="8"/>
      <c r="B46" s="935" t="str">
        <f>IF(BX46&gt;'O3'!$BY$15,"",SMALL('O3'!$BX$15:$BX$318,BX46))</f>
        <v/>
      </c>
      <c r="C46" s="820"/>
      <c r="D46" s="820"/>
      <c r="E46" s="820"/>
      <c r="F46" s="821"/>
      <c r="G46" s="823" t="str">
        <f>IF(BX46&gt;'O3'!$BY$15,"",VLOOKUP(B46,'O3'!B51:AJ354,6,FALSE))</f>
        <v/>
      </c>
      <c r="H46" s="823"/>
      <c r="I46" s="823"/>
      <c r="J46" s="823"/>
      <c r="K46" s="823"/>
      <c r="L46" s="823"/>
      <c r="M46" s="823"/>
      <c r="N46" s="823"/>
      <c r="O46" s="823"/>
      <c r="P46" s="823"/>
      <c r="Q46" s="823"/>
      <c r="R46" s="823"/>
      <c r="S46" s="823"/>
      <c r="T46" s="823"/>
      <c r="U46" s="823"/>
      <c r="V46" s="823"/>
      <c r="W46" s="823"/>
      <c r="X46" s="823"/>
      <c r="Y46" s="823"/>
      <c r="Z46" s="823"/>
      <c r="AA46" s="823"/>
      <c r="AB46" s="823"/>
      <c r="AC46" s="823"/>
      <c r="AD46" s="823"/>
      <c r="AE46" s="824" t="str">
        <f>IF(BX46&gt;'O3'!$BY$15,"",VLOOKUP(B46,'O3'!B51:AJ354,28,FALSE))</f>
        <v/>
      </c>
      <c r="AF46" s="824"/>
      <c r="AG46" s="824"/>
      <c r="AH46" s="822" t="str">
        <f>IF(BX46&gt;'O3'!$BY$15,"",VLOOKUP(B46,'O3'!B51:AJ354,31,FALSE))</f>
        <v/>
      </c>
      <c r="AI46" s="822"/>
      <c r="AJ46" s="822"/>
      <c r="AK46" s="822"/>
      <c r="AL46" s="944"/>
      <c r="AM46" s="942">
        <f>SUMIF('O4'!$BB$15:$BB$318,B46,'O4'!$BL$15:$BL$320)</f>
        <v>0</v>
      </c>
      <c r="AN46" s="650"/>
      <c r="AO46" s="650"/>
      <c r="AP46" s="650"/>
      <c r="AQ46" s="650"/>
      <c r="AR46" s="650"/>
      <c r="AS46" s="650"/>
      <c r="AT46" s="650">
        <f>SUMIF('O4'!$BB$15:$BB$318,B46,'O4'!$BM$15:$BM$320)</f>
        <v>0</v>
      </c>
      <c r="AU46" s="650"/>
      <c r="AV46" s="650"/>
      <c r="AW46" s="650"/>
      <c r="AX46" s="650"/>
      <c r="AY46" s="650"/>
      <c r="AZ46" s="650"/>
      <c r="BA46" s="650">
        <f>SUMIF('O4'!$BB$15:$BB$318,B46,'O4'!$BN$15:$BN$320)</f>
        <v>0</v>
      </c>
      <c r="BB46" s="650"/>
      <c r="BC46" s="650"/>
      <c r="BD46" s="650"/>
      <c r="BE46" s="650"/>
      <c r="BF46" s="650"/>
      <c r="BG46" s="650"/>
      <c r="BH46" s="650">
        <f>SUMIF('O4'!$BB$15:$BB$318,B46,'O4'!$BO$15:$BO$320)</f>
        <v>0</v>
      </c>
      <c r="BI46" s="650"/>
      <c r="BJ46" s="650"/>
      <c r="BK46" s="650"/>
      <c r="BL46" s="650"/>
      <c r="BM46" s="650"/>
      <c r="BN46" s="650"/>
      <c r="BO46" s="650">
        <f t="shared" si="0"/>
        <v>0</v>
      </c>
      <c r="BP46" s="650"/>
      <c r="BQ46" s="650"/>
      <c r="BR46" s="650"/>
      <c r="BS46" s="650"/>
      <c r="BT46" s="650"/>
      <c r="BU46" s="927"/>
      <c r="BV46" s="263">
        <f>HLOOKUP(1,'C3'!$C$3:$BZ$52,BX46+9,FALSE)</f>
        <v>0</v>
      </c>
      <c r="BW46" s="282">
        <f>IF('Q3'!BO46=0,0,BO46*100/'Q3'!BO46)</f>
        <v>0</v>
      </c>
      <c r="BX46" s="29">
        <v>37</v>
      </c>
      <c r="BY46" s="113"/>
      <c r="BZ46" s="74"/>
      <c r="CA46" s="112"/>
      <c r="CB46" s="74"/>
      <c r="CC46" s="250">
        <f>SUMIF('O4'!$BB$15:$BB$318,B46,'O4'!$BH$15:$BH$318)</f>
        <v>0</v>
      </c>
      <c r="CD46" s="250">
        <f>SUMIF('O4'!$BB$15:$BB$318,B46,'O4'!$BI$15:$BI$318)</f>
        <v>0</v>
      </c>
      <c r="CE46" s="250">
        <f>SUMIF('O4'!$BB$15:$BB$318,B46,'O4'!$BJ$15:$BJ$318)</f>
        <v>0</v>
      </c>
      <c r="CF46" s="250">
        <f>SUMIF('O4'!$BB$15:$BB$318,B46,'O4'!$BK$15:$BK$318)</f>
        <v>0</v>
      </c>
      <c r="CG46" s="250">
        <f t="shared" si="1"/>
        <v>0</v>
      </c>
    </row>
    <row r="47" spans="1:85" ht="9.9499999999999993" customHeight="1">
      <c r="A47" s="8"/>
      <c r="B47" s="935" t="str">
        <f>IF(BX47&gt;'O3'!$BY$15,"",SMALL('O3'!$BX$15:$BX$318,BX47))</f>
        <v/>
      </c>
      <c r="C47" s="820"/>
      <c r="D47" s="820"/>
      <c r="E47" s="820"/>
      <c r="F47" s="821"/>
      <c r="G47" s="823" t="str">
        <f>IF(BX47&gt;'O3'!$BY$15,"",VLOOKUP(B47,'O3'!B52:AJ355,6,FALSE))</f>
        <v/>
      </c>
      <c r="H47" s="823"/>
      <c r="I47" s="823"/>
      <c r="J47" s="823"/>
      <c r="K47" s="823"/>
      <c r="L47" s="823"/>
      <c r="M47" s="823"/>
      <c r="N47" s="823"/>
      <c r="O47" s="823"/>
      <c r="P47" s="823"/>
      <c r="Q47" s="823"/>
      <c r="R47" s="823"/>
      <c r="S47" s="823"/>
      <c r="T47" s="823"/>
      <c r="U47" s="823"/>
      <c r="V47" s="823"/>
      <c r="W47" s="823"/>
      <c r="X47" s="823"/>
      <c r="Y47" s="823"/>
      <c r="Z47" s="823"/>
      <c r="AA47" s="823"/>
      <c r="AB47" s="823"/>
      <c r="AC47" s="823"/>
      <c r="AD47" s="823"/>
      <c r="AE47" s="824" t="str">
        <f>IF(BX47&gt;'O3'!$BY$15,"",VLOOKUP(B47,'O3'!B52:AJ355,28,FALSE))</f>
        <v/>
      </c>
      <c r="AF47" s="824"/>
      <c r="AG47" s="824"/>
      <c r="AH47" s="822" t="str">
        <f>IF(BX47&gt;'O3'!$BY$15,"",VLOOKUP(B47,'O3'!B52:AJ355,31,FALSE))</f>
        <v/>
      </c>
      <c r="AI47" s="822"/>
      <c r="AJ47" s="822"/>
      <c r="AK47" s="822"/>
      <c r="AL47" s="944"/>
      <c r="AM47" s="942">
        <f>SUMIF('O4'!$BB$15:$BB$318,B47,'O4'!$BL$15:$BL$320)</f>
        <v>0</v>
      </c>
      <c r="AN47" s="650"/>
      <c r="AO47" s="650"/>
      <c r="AP47" s="650"/>
      <c r="AQ47" s="650"/>
      <c r="AR47" s="650"/>
      <c r="AS47" s="650"/>
      <c r="AT47" s="650">
        <f>SUMIF('O4'!$BB$15:$BB$318,B47,'O4'!$BM$15:$BM$320)</f>
        <v>0</v>
      </c>
      <c r="AU47" s="650"/>
      <c r="AV47" s="650"/>
      <c r="AW47" s="650"/>
      <c r="AX47" s="650"/>
      <c r="AY47" s="650"/>
      <c r="AZ47" s="650"/>
      <c r="BA47" s="650">
        <f>SUMIF('O4'!$BB$15:$BB$318,B47,'O4'!$BN$15:$BN$320)</f>
        <v>0</v>
      </c>
      <c r="BB47" s="650"/>
      <c r="BC47" s="650"/>
      <c r="BD47" s="650"/>
      <c r="BE47" s="650"/>
      <c r="BF47" s="650"/>
      <c r="BG47" s="650"/>
      <c r="BH47" s="650">
        <f>SUMIF('O4'!$BB$15:$BB$318,B47,'O4'!$BO$15:$BO$320)</f>
        <v>0</v>
      </c>
      <c r="BI47" s="650"/>
      <c r="BJ47" s="650"/>
      <c r="BK47" s="650"/>
      <c r="BL47" s="650"/>
      <c r="BM47" s="650"/>
      <c r="BN47" s="650"/>
      <c r="BO47" s="650">
        <f t="shared" si="0"/>
        <v>0</v>
      </c>
      <c r="BP47" s="650"/>
      <c r="BQ47" s="650"/>
      <c r="BR47" s="650"/>
      <c r="BS47" s="650"/>
      <c r="BT47" s="650"/>
      <c r="BU47" s="927"/>
      <c r="BV47" s="263">
        <f>HLOOKUP(1,'C3'!$C$3:$BZ$52,BX47+9,FALSE)</f>
        <v>0</v>
      </c>
      <c r="BW47" s="282">
        <f>IF('Q3'!BO47=0,0,BO47*100/'Q3'!BO47)</f>
        <v>0</v>
      </c>
      <c r="BX47" s="29">
        <v>38</v>
      </c>
      <c r="BY47" s="113"/>
      <c r="BZ47" s="74"/>
      <c r="CA47" s="112"/>
      <c r="CB47" s="74"/>
      <c r="CC47" s="250">
        <f>SUMIF('O4'!$BB$15:$BB$318,B47,'O4'!$BH$15:$BH$318)</f>
        <v>0</v>
      </c>
      <c r="CD47" s="250">
        <f>SUMIF('O4'!$BB$15:$BB$318,B47,'O4'!$BI$15:$BI$318)</f>
        <v>0</v>
      </c>
      <c r="CE47" s="250">
        <f>SUMIF('O4'!$BB$15:$BB$318,B47,'O4'!$BJ$15:$BJ$318)</f>
        <v>0</v>
      </c>
      <c r="CF47" s="250">
        <f>SUMIF('O4'!$BB$15:$BB$318,B47,'O4'!$BK$15:$BK$318)</f>
        <v>0</v>
      </c>
      <c r="CG47" s="250">
        <f t="shared" si="1"/>
        <v>0</v>
      </c>
    </row>
    <row r="48" spans="1:85" ht="9.9499999999999993" customHeight="1">
      <c r="A48" s="8"/>
      <c r="B48" s="935" t="str">
        <f>IF(BX48&gt;'O3'!$BY$15,"",SMALL('O3'!$BX$15:$BX$318,BX48))</f>
        <v/>
      </c>
      <c r="C48" s="820"/>
      <c r="D48" s="820"/>
      <c r="E48" s="820"/>
      <c r="F48" s="821"/>
      <c r="G48" s="823" t="str">
        <f>IF(BX48&gt;'O3'!$BY$15,"",VLOOKUP(B48,'O3'!B53:AJ356,6,FALSE))</f>
        <v/>
      </c>
      <c r="H48" s="823"/>
      <c r="I48" s="823"/>
      <c r="J48" s="823"/>
      <c r="K48" s="823"/>
      <c r="L48" s="823"/>
      <c r="M48" s="823"/>
      <c r="N48" s="823"/>
      <c r="O48" s="823"/>
      <c r="P48" s="823"/>
      <c r="Q48" s="823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4" t="str">
        <f>IF(BX48&gt;'O3'!$BY$15,"",VLOOKUP(B48,'O3'!B53:AJ356,28,FALSE))</f>
        <v/>
      </c>
      <c r="AF48" s="824"/>
      <c r="AG48" s="824"/>
      <c r="AH48" s="822" t="str">
        <f>IF(BX48&gt;'O3'!$BY$15,"",VLOOKUP(B48,'O3'!B53:AJ356,31,FALSE))</f>
        <v/>
      </c>
      <c r="AI48" s="822"/>
      <c r="AJ48" s="822"/>
      <c r="AK48" s="822"/>
      <c r="AL48" s="944"/>
      <c r="AM48" s="942">
        <f>SUMIF('O4'!$BB$15:$BB$318,B48,'O4'!$BL$15:$BL$320)</f>
        <v>0</v>
      </c>
      <c r="AN48" s="650"/>
      <c r="AO48" s="650"/>
      <c r="AP48" s="650"/>
      <c r="AQ48" s="650"/>
      <c r="AR48" s="650"/>
      <c r="AS48" s="650"/>
      <c r="AT48" s="650">
        <f>SUMIF('O4'!$BB$15:$BB$318,B48,'O4'!$BM$15:$BM$320)</f>
        <v>0</v>
      </c>
      <c r="AU48" s="650"/>
      <c r="AV48" s="650"/>
      <c r="AW48" s="650"/>
      <c r="AX48" s="650"/>
      <c r="AY48" s="650"/>
      <c r="AZ48" s="650"/>
      <c r="BA48" s="650">
        <f>SUMIF('O4'!$BB$15:$BB$318,B48,'O4'!$BN$15:$BN$320)</f>
        <v>0</v>
      </c>
      <c r="BB48" s="650"/>
      <c r="BC48" s="650"/>
      <c r="BD48" s="650"/>
      <c r="BE48" s="650"/>
      <c r="BF48" s="650"/>
      <c r="BG48" s="650"/>
      <c r="BH48" s="650">
        <f>SUMIF('O4'!$BB$15:$BB$318,B48,'O4'!$BO$15:$BO$320)</f>
        <v>0</v>
      </c>
      <c r="BI48" s="650"/>
      <c r="BJ48" s="650"/>
      <c r="BK48" s="650"/>
      <c r="BL48" s="650"/>
      <c r="BM48" s="650"/>
      <c r="BN48" s="650"/>
      <c r="BO48" s="650">
        <f t="shared" si="0"/>
        <v>0</v>
      </c>
      <c r="BP48" s="650"/>
      <c r="BQ48" s="650"/>
      <c r="BR48" s="650"/>
      <c r="BS48" s="650"/>
      <c r="BT48" s="650"/>
      <c r="BU48" s="927"/>
      <c r="BV48" s="263">
        <f>HLOOKUP(1,'C3'!$C$3:$BZ$52,BX48+9,FALSE)</f>
        <v>0</v>
      </c>
      <c r="BW48" s="282">
        <f>IF('Q3'!BO48=0,0,BO48*100/'Q3'!BO48)</f>
        <v>0</v>
      </c>
      <c r="BX48" s="29">
        <v>39</v>
      </c>
      <c r="BY48" s="113"/>
      <c r="BZ48" s="74"/>
      <c r="CA48" s="112"/>
      <c r="CB48" s="74"/>
      <c r="CC48" s="250">
        <f>SUMIF('O4'!$BB$15:$BB$318,B48,'O4'!$BH$15:$BH$318)</f>
        <v>0</v>
      </c>
      <c r="CD48" s="250">
        <f>SUMIF('O4'!$BB$15:$BB$318,B48,'O4'!$BI$15:$BI$318)</f>
        <v>0</v>
      </c>
      <c r="CE48" s="250">
        <f>SUMIF('O4'!$BB$15:$BB$318,B48,'O4'!$BJ$15:$BJ$318)</f>
        <v>0</v>
      </c>
      <c r="CF48" s="250">
        <f>SUMIF('O4'!$BB$15:$BB$318,B48,'O4'!$BK$15:$BK$318)</f>
        <v>0</v>
      </c>
      <c r="CG48" s="250">
        <f t="shared" si="1"/>
        <v>0</v>
      </c>
    </row>
    <row r="49" spans="1:85" ht="9.9499999999999993" customHeight="1">
      <c r="A49" s="8"/>
      <c r="B49" s="935" t="str">
        <f>IF(BX49&gt;'O3'!$BY$15,"",SMALL('O3'!$BX$15:$BX$318,BX49))</f>
        <v/>
      </c>
      <c r="C49" s="820"/>
      <c r="D49" s="820"/>
      <c r="E49" s="820"/>
      <c r="F49" s="821"/>
      <c r="G49" s="823" t="str">
        <f>IF(BX49&gt;'O3'!$BY$15,"",VLOOKUP(B49,'O3'!B54:AJ357,6,FALSE))</f>
        <v/>
      </c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5" t="str">
        <f>IF(BX49&gt;'O3'!$BY$15,"",VLOOKUP(B49,'O3'!B54:AJ357,28,FALSE))</f>
        <v/>
      </c>
      <c r="AF49" s="825"/>
      <c r="AG49" s="825"/>
      <c r="AH49" s="831" t="str">
        <f>IF(BX49&gt;'O3'!$BY$15,"",VLOOKUP(B49,'O3'!B54:AJ357,31,FALSE))</f>
        <v/>
      </c>
      <c r="AI49" s="831"/>
      <c r="AJ49" s="831"/>
      <c r="AK49" s="831"/>
      <c r="AL49" s="947"/>
      <c r="AM49" s="946">
        <f>SUMIF('O4'!$BB$15:$BB$318,B49,'O4'!$BL$15:$BL$320)</f>
        <v>0</v>
      </c>
      <c r="AN49" s="683"/>
      <c r="AO49" s="683"/>
      <c r="AP49" s="683"/>
      <c r="AQ49" s="683"/>
      <c r="AR49" s="683"/>
      <c r="AS49" s="683"/>
      <c r="AT49" s="683">
        <f>SUMIF('O4'!$BB$15:$BB$318,B49,'O4'!$BM$15:$BM$320)</f>
        <v>0</v>
      </c>
      <c r="AU49" s="683"/>
      <c r="AV49" s="683"/>
      <c r="AW49" s="683"/>
      <c r="AX49" s="683"/>
      <c r="AY49" s="683"/>
      <c r="AZ49" s="683"/>
      <c r="BA49" s="683">
        <f>SUMIF('O4'!$BB$15:$BB$318,B49,'O4'!$BN$15:$BN$320)</f>
        <v>0</v>
      </c>
      <c r="BB49" s="683"/>
      <c r="BC49" s="683"/>
      <c r="BD49" s="683"/>
      <c r="BE49" s="683"/>
      <c r="BF49" s="683"/>
      <c r="BG49" s="683"/>
      <c r="BH49" s="683">
        <f>SUMIF('O4'!$BB$15:$BB$318,B49,'O4'!$BO$15:$BO$320)</f>
        <v>0</v>
      </c>
      <c r="BI49" s="683"/>
      <c r="BJ49" s="683"/>
      <c r="BK49" s="683"/>
      <c r="BL49" s="683"/>
      <c r="BM49" s="683"/>
      <c r="BN49" s="683"/>
      <c r="BO49" s="683">
        <f t="shared" si="0"/>
        <v>0</v>
      </c>
      <c r="BP49" s="683"/>
      <c r="BQ49" s="683"/>
      <c r="BR49" s="683"/>
      <c r="BS49" s="683"/>
      <c r="BT49" s="683"/>
      <c r="BU49" s="945"/>
      <c r="BV49" s="266">
        <f>HLOOKUP(1,'C3'!$C$3:$BZ$52,BX49+9,FALSE)</f>
        <v>0</v>
      </c>
      <c r="BW49" s="283">
        <f>IF('Q3'!BO49=0,0,BO49*100/'Q3'!BO49)</f>
        <v>0</v>
      </c>
      <c r="BX49" s="29">
        <v>40</v>
      </c>
      <c r="BY49" s="113"/>
      <c r="BZ49" s="74"/>
      <c r="CA49" s="112"/>
      <c r="CB49" s="74"/>
      <c r="CC49" s="250">
        <f>SUMIF('O4'!$BB$15:$BB$318,B49,'O4'!$BH$15:$BH$318)</f>
        <v>0</v>
      </c>
      <c r="CD49" s="250">
        <f>SUMIF('O4'!$BB$15:$BB$318,B49,'O4'!$BI$15:$BI$318)</f>
        <v>0</v>
      </c>
      <c r="CE49" s="250">
        <f>SUMIF('O4'!$BB$15:$BB$318,B49,'O4'!$BJ$15:$BJ$318)</f>
        <v>0</v>
      </c>
      <c r="CF49" s="250">
        <f>SUMIF('O4'!$BB$15:$BB$318,B49,'O4'!$BK$15:$BK$318)</f>
        <v>0</v>
      </c>
      <c r="CG49" s="250">
        <f t="shared" si="1"/>
        <v>0</v>
      </c>
    </row>
    <row r="50" spans="1:85" ht="9.9499999999999993" customHeight="1" thickBot="1">
      <c r="A50" s="8"/>
      <c r="B50" s="930" t="s">
        <v>185</v>
      </c>
      <c r="C50" s="931"/>
      <c r="D50" s="931"/>
      <c r="E50" s="931"/>
      <c r="F50" s="931"/>
      <c r="G50" s="931"/>
      <c r="H50" s="931"/>
      <c r="I50" s="931"/>
      <c r="J50" s="931"/>
      <c r="K50" s="931"/>
      <c r="L50" s="931"/>
      <c r="M50" s="931"/>
      <c r="N50" s="931"/>
      <c r="O50" s="931"/>
      <c r="P50" s="931"/>
      <c r="Q50" s="931"/>
      <c r="R50" s="931"/>
      <c r="S50" s="931"/>
      <c r="T50" s="931"/>
      <c r="U50" s="931"/>
      <c r="V50" s="931"/>
      <c r="W50" s="931"/>
      <c r="X50" s="931"/>
      <c r="Y50" s="931"/>
      <c r="Z50" s="931"/>
      <c r="AA50" s="931"/>
      <c r="AB50" s="931"/>
      <c r="AC50" s="931"/>
      <c r="AD50" s="931"/>
      <c r="AE50" s="931"/>
      <c r="AF50" s="931"/>
      <c r="AG50" s="931"/>
      <c r="AH50" s="931"/>
      <c r="AI50" s="931"/>
      <c r="AJ50" s="931"/>
      <c r="AK50" s="931"/>
      <c r="AL50" s="932"/>
      <c r="AM50" s="925">
        <f>SUM(AM10:AS49)</f>
        <v>2833.9999999999959</v>
      </c>
      <c r="AN50" s="925"/>
      <c r="AO50" s="925"/>
      <c r="AP50" s="925"/>
      <c r="AQ50" s="925"/>
      <c r="AR50" s="925"/>
      <c r="AS50" s="926"/>
      <c r="AT50" s="924">
        <f>SUM(AT10:AZ49)</f>
        <v>140459.19999999998</v>
      </c>
      <c r="AU50" s="925"/>
      <c r="AV50" s="925"/>
      <c r="AW50" s="925"/>
      <c r="AX50" s="925"/>
      <c r="AY50" s="925"/>
      <c r="AZ50" s="926"/>
      <c r="BA50" s="924">
        <f>SUM(BA10:BG49)</f>
        <v>0</v>
      </c>
      <c r="BB50" s="925"/>
      <c r="BC50" s="925"/>
      <c r="BD50" s="925"/>
      <c r="BE50" s="925"/>
      <c r="BF50" s="925"/>
      <c r="BG50" s="926"/>
      <c r="BH50" s="924">
        <f>SUM(BH10:BN49)</f>
        <v>0</v>
      </c>
      <c r="BI50" s="925"/>
      <c r="BJ50" s="925"/>
      <c r="BK50" s="925"/>
      <c r="BL50" s="925"/>
      <c r="BM50" s="925"/>
      <c r="BN50" s="926"/>
      <c r="BO50" s="924">
        <f>SUM(BO10:BU49)</f>
        <v>143293.20000000001</v>
      </c>
      <c r="BP50" s="925"/>
      <c r="BQ50" s="925"/>
      <c r="BR50" s="925"/>
      <c r="BS50" s="925"/>
      <c r="BT50" s="925"/>
      <c r="BU50" s="925"/>
      <c r="BV50" s="267">
        <f>HLOOKUP(1,'C3'!$C$3:$BZ$52,BX50+9,FALSE)</f>
        <v>0</v>
      </c>
      <c r="BW50" s="284">
        <f>IF('Q3'!BO50=0,0,BO50*100/'Q3'!BO50)</f>
        <v>10.481692774379065</v>
      </c>
      <c r="BX50" s="29">
        <v>41</v>
      </c>
      <c r="BY50" s="73"/>
      <c r="BZ50" s="74"/>
      <c r="CA50" s="74"/>
      <c r="CB50" s="74"/>
      <c r="CC50" s="250">
        <f>SUM(CC10:CC49)</f>
        <v>2833.9999999999959</v>
      </c>
      <c r="CD50" s="250">
        <f>SUM(CD10:CD49)</f>
        <v>140459.19999999998</v>
      </c>
      <c r="CE50" s="250">
        <f>SUM(CE10:CE49)</f>
        <v>0</v>
      </c>
      <c r="CF50" s="250">
        <f>SUM(CF10:CF49)</f>
        <v>0</v>
      </c>
      <c r="CG50" s="250">
        <f>SUM(CG10:CG49)</f>
        <v>143293.20000000001</v>
      </c>
    </row>
    <row r="51" spans="1:85" s="9" customFormat="1" ht="6" customHeight="1" thickBot="1">
      <c r="A51" s="8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7"/>
      <c r="AN51" s="257"/>
      <c r="AO51" s="257"/>
      <c r="AP51" s="257"/>
      <c r="AQ51" s="257"/>
      <c r="AR51" s="257"/>
      <c r="AS51" s="257"/>
      <c r="AT51" s="257"/>
      <c r="AU51" s="257"/>
      <c r="AV51" s="257"/>
      <c r="AW51" s="257"/>
      <c r="AX51" s="257"/>
      <c r="AY51" s="257"/>
      <c r="AZ51" s="257"/>
      <c r="BA51" s="257"/>
      <c r="BB51" s="257"/>
      <c r="BC51" s="257"/>
      <c r="BD51" s="257"/>
      <c r="BE51" s="257"/>
      <c r="BF51" s="257"/>
      <c r="BG51" s="257"/>
      <c r="BH51" s="257"/>
      <c r="BI51" s="257"/>
      <c r="BJ51" s="257"/>
      <c r="BK51" s="257"/>
      <c r="BL51" s="257"/>
      <c r="BM51" s="257"/>
      <c r="BN51" s="257"/>
      <c r="BO51" s="257"/>
      <c r="BP51" s="257"/>
      <c r="BQ51" s="257"/>
      <c r="BR51" s="257"/>
      <c r="BS51" s="257"/>
      <c r="BT51" s="257"/>
      <c r="BU51" s="257"/>
      <c r="BV51" s="252"/>
      <c r="BW51" s="252"/>
      <c r="BY51" s="258"/>
      <c r="BZ51" s="259"/>
      <c r="CA51" s="259"/>
      <c r="CB51" s="259"/>
      <c r="CC51" s="260"/>
      <c r="CD51" s="260"/>
      <c r="CE51" s="260"/>
      <c r="CF51" s="260"/>
      <c r="CG51" s="260"/>
    </row>
    <row r="52" spans="1:85" ht="9.9499999999999993" customHeight="1" thickBot="1">
      <c r="A52" s="8"/>
      <c r="B52" s="936" t="s">
        <v>186</v>
      </c>
      <c r="C52" s="937"/>
      <c r="D52" s="937"/>
      <c r="E52" s="937"/>
      <c r="F52" s="937"/>
      <c r="G52" s="937"/>
      <c r="H52" s="937"/>
      <c r="I52" s="937"/>
      <c r="J52" s="937"/>
      <c r="K52" s="937"/>
      <c r="L52" s="937"/>
      <c r="M52" s="937"/>
      <c r="N52" s="937"/>
      <c r="O52" s="937"/>
      <c r="P52" s="937"/>
      <c r="Q52" s="937"/>
      <c r="R52" s="937"/>
      <c r="S52" s="937"/>
      <c r="T52" s="937"/>
      <c r="U52" s="937"/>
      <c r="V52" s="937"/>
      <c r="W52" s="937"/>
      <c r="X52" s="937"/>
      <c r="Y52" s="937"/>
      <c r="Z52" s="937"/>
      <c r="AA52" s="937"/>
      <c r="AB52" s="937"/>
      <c r="AC52" s="937"/>
      <c r="AD52" s="937"/>
      <c r="AE52" s="937"/>
      <c r="AF52" s="937"/>
      <c r="AG52" s="937"/>
      <c r="AH52" s="937"/>
      <c r="AI52" s="937"/>
      <c r="AJ52" s="937"/>
      <c r="AK52" s="937"/>
      <c r="AL52" s="937"/>
      <c r="AM52" s="933">
        <f>CC50</f>
        <v>2833.9999999999959</v>
      </c>
      <c r="AN52" s="933"/>
      <c r="AO52" s="933"/>
      <c r="AP52" s="933"/>
      <c r="AQ52" s="933"/>
      <c r="AR52" s="933"/>
      <c r="AS52" s="933"/>
      <c r="AT52" s="933">
        <f>CD50</f>
        <v>140459.19999999998</v>
      </c>
      <c r="AU52" s="933"/>
      <c r="AV52" s="933"/>
      <c r="AW52" s="933"/>
      <c r="AX52" s="933"/>
      <c r="AY52" s="933"/>
      <c r="AZ52" s="933"/>
      <c r="BA52" s="933">
        <f>CE50</f>
        <v>0</v>
      </c>
      <c r="BB52" s="933"/>
      <c r="BC52" s="933"/>
      <c r="BD52" s="933"/>
      <c r="BE52" s="933"/>
      <c r="BF52" s="933"/>
      <c r="BG52" s="933"/>
      <c r="BH52" s="933">
        <f>CF50</f>
        <v>0</v>
      </c>
      <c r="BI52" s="933"/>
      <c r="BJ52" s="933"/>
      <c r="BK52" s="933"/>
      <c r="BL52" s="933"/>
      <c r="BM52" s="933"/>
      <c r="BN52" s="933"/>
      <c r="BO52" s="933">
        <f>CG50</f>
        <v>143293.20000000001</v>
      </c>
      <c r="BP52" s="933"/>
      <c r="BQ52" s="933"/>
      <c r="BR52" s="933"/>
      <c r="BS52" s="933"/>
      <c r="BT52" s="933"/>
      <c r="BU52" s="934"/>
      <c r="BV52" s="261">
        <f>HLOOKUP(1,'C3'!$C$2:$BZ$52,51,FALSE)</f>
        <v>0</v>
      </c>
      <c r="BW52" s="253">
        <f>IF('Q3'!BO50=0,0,BO52*100/'Q3'!BO50)</f>
        <v>10.481692774379065</v>
      </c>
      <c r="BY52" s="13"/>
      <c r="BZ52" s="10"/>
      <c r="CA52" s="10"/>
      <c r="CB52" s="10"/>
      <c r="CC52" s="229"/>
      <c r="CD52" s="229"/>
      <c r="CE52" s="229"/>
      <c r="CF52" s="229"/>
      <c r="CG52" s="229"/>
    </row>
    <row r="53" spans="1:85" ht="9.9499999999999993" customHeight="1">
      <c r="A53" s="8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8"/>
      <c r="BY53" s="13"/>
      <c r="BZ53" s="10"/>
      <c r="CA53" s="10"/>
      <c r="CB53" s="10"/>
      <c r="CC53" s="229"/>
      <c r="CD53" s="229"/>
      <c r="CE53" s="229"/>
      <c r="CF53" s="229"/>
      <c r="CG53" s="229"/>
    </row>
    <row r="54" spans="1:85" ht="9.9499999999999993" customHeight="1">
      <c r="A54" s="8"/>
      <c r="B54" s="110"/>
      <c r="C54" s="110"/>
      <c r="D54" s="110"/>
      <c r="E54" s="110"/>
      <c r="F54" s="110"/>
      <c r="G54" s="111"/>
      <c r="H54" s="111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AI54" s="832">
        <f>'O3'!F2</f>
        <v>41813</v>
      </c>
      <c r="AJ54" s="832"/>
      <c r="AK54" s="832"/>
      <c r="AL54" s="832"/>
      <c r="AM54" s="832"/>
      <c r="AN54" s="832"/>
      <c r="AO54" s="832"/>
      <c r="AP54" s="832"/>
      <c r="AQ54" s="832"/>
      <c r="AR54" s="832"/>
      <c r="AS54" s="832"/>
      <c r="AT54" s="832"/>
      <c r="AU54" s="832"/>
      <c r="AV54" s="832"/>
      <c r="AX54" s="274" t="s">
        <v>199</v>
      </c>
      <c r="AY54" s="116"/>
      <c r="AZ54" s="116"/>
      <c r="BA54" s="116"/>
      <c r="BB54" s="116"/>
      <c r="BC54" s="922">
        <f>'C3'!CB72</f>
        <v>42.663451124881369</v>
      </c>
      <c r="BD54" s="922"/>
      <c r="BE54" s="922"/>
      <c r="BF54" s="922"/>
      <c r="BG54" s="117" t="s">
        <v>193</v>
      </c>
      <c r="BH54" s="117"/>
      <c r="BI54" s="646" t="s">
        <v>194</v>
      </c>
      <c r="BJ54" s="646"/>
      <c r="BK54" s="928">
        <f>'C3'!CB73</f>
        <v>1</v>
      </c>
      <c r="BL54" s="929"/>
      <c r="BM54" s="117" t="s">
        <v>195</v>
      </c>
      <c r="BN54" s="117" t="s">
        <v>196</v>
      </c>
      <c r="BO54" s="117"/>
      <c r="BP54" s="117"/>
      <c r="BQ54" s="117"/>
      <c r="BR54" s="117"/>
      <c r="BS54" s="117"/>
      <c r="BT54" s="117"/>
      <c r="BU54" s="117"/>
      <c r="BV54" s="117"/>
      <c r="BW54" s="275"/>
      <c r="BX54" s="9"/>
    </row>
    <row r="55" spans="1:85" ht="9.9499999999999993" customHeight="1">
      <c r="A55" s="8"/>
      <c r="B55" s="116" t="s">
        <v>85</v>
      </c>
      <c r="C55" s="116"/>
      <c r="D55" s="116"/>
      <c r="E55" s="116"/>
      <c r="F55" s="116"/>
      <c r="G55" s="115"/>
      <c r="H55" s="115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7"/>
      <c r="Z55" s="117"/>
      <c r="AA55" s="117"/>
      <c r="AB55" s="117"/>
      <c r="AC55" s="117"/>
      <c r="AD55" s="117"/>
      <c r="AE55" s="117"/>
      <c r="AF55" s="117"/>
      <c r="AG55" s="117"/>
      <c r="AI55" s="110" t="s">
        <v>86</v>
      </c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X55" s="276" t="s">
        <v>200</v>
      </c>
      <c r="AY55" s="110"/>
      <c r="AZ55" s="110"/>
      <c r="BA55" s="110"/>
      <c r="BB55" s="110"/>
      <c r="BC55" s="110"/>
      <c r="BD55" s="9"/>
      <c r="BE55" s="923">
        <f>'O4'!Z2-'O4'!AS2</f>
        <v>0</v>
      </c>
      <c r="BF55" s="923"/>
      <c r="BG55" s="923"/>
      <c r="BH55" s="9" t="s">
        <v>197</v>
      </c>
      <c r="BI55" s="9"/>
      <c r="BJ55" s="9"/>
      <c r="BK55" s="110" t="s">
        <v>201</v>
      </c>
      <c r="BL55" s="8"/>
      <c r="BM55" s="9"/>
      <c r="BN55" s="110"/>
      <c r="BO55" s="110"/>
      <c r="BP55" s="110"/>
      <c r="BQ55" s="110"/>
      <c r="BR55" s="110"/>
      <c r="BS55" s="110"/>
      <c r="BT55" s="110"/>
      <c r="BU55" s="110"/>
      <c r="BV55" s="318">
        <f>'C3'!CB74-'O4'!AS2</f>
        <v>12.79903533746441</v>
      </c>
      <c r="BW55" s="277" t="s">
        <v>197</v>
      </c>
      <c r="BX55" s="9"/>
      <c r="BY55" s="7"/>
    </row>
    <row r="56" spans="1:85" ht="9.9499999999999993" customHeight="1">
      <c r="A56" s="8"/>
      <c r="B56" s="110"/>
      <c r="C56" s="110"/>
      <c r="D56" s="110"/>
      <c r="E56" s="110"/>
      <c r="F56" s="110"/>
      <c r="G56" s="111"/>
      <c r="H56" s="111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279" t="s">
        <v>202</v>
      </c>
      <c r="AY56" s="280"/>
      <c r="AZ56" s="280"/>
      <c r="BA56" s="20"/>
      <c r="BB56" s="20"/>
      <c r="BC56" s="20"/>
      <c r="BD56" s="20"/>
      <c r="BE56" s="921"/>
      <c r="BF56" s="921"/>
      <c r="BG56" s="921"/>
      <c r="BH56" s="20" t="s">
        <v>197</v>
      </c>
      <c r="BI56" s="20"/>
      <c r="BJ56" s="20"/>
      <c r="BK56" s="20" t="s">
        <v>198</v>
      </c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319">
        <f>BV55-BE55-BE56</f>
        <v>12.79903533746441</v>
      </c>
      <c r="BW56" s="278" t="s">
        <v>197</v>
      </c>
      <c r="BX56" s="9"/>
      <c r="BY56" s="7"/>
    </row>
    <row r="57" spans="1:85" ht="9.9499999999999993" customHeight="1"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8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</row>
  </sheetData>
  <sheetProtection password="CC55" sheet="1" objects="1" scenarios="1"/>
  <mergeCells count="397">
    <mergeCell ref="B15:F15"/>
    <mergeCell ref="B12:F12"/>
    <mergeCell ref="B14:F14"/>
    <mergeCell ref="B17:F17"/>
    <mergeCell ref="B16:F16"/>
    <mergeCell ref="B10:F10"/>
    <mergeCell ref="B11:F11"/>
    <mergeCell ref="B13:F13"/>
    <mergeCell ref="AM10:AS10"/>
    <mergeCell ref="AM11:AS11"/>
    <mergeCell ref="AM12:AS12"/>
    <mergeCell ref="AM13:AS13"/>
    <mergeCell ref="B8:F9"/>
    <mergeCell ref="AE8:AG9"/>
    <mergeCell ref="AH8:AL9"/>
    <mergeCell ref="AH10:AL10"/>
    <mergeCell ref="AE10:AG10"/>
    <mergeCell ref="AE13:AG13"/>
    <mergeCell ref="BV8:BW8"/>
    <mergeCell ref="B20:F20"/>
    <mergeCell ref="AH18:AL18"/>
    <mergeCell ref="AH19:AL19"/>
    <mergeCell ref="AH20:AL20"/>
    <mergeCell ref="G20:AD20"/>
    <mergeCell ref="AE11:AG11"/>
    <mergeCell ref="AM16:AS16"/>
    <mergeCell ref="G16:AD16"/>
    <mergeCell ref="AM8:AS9"/>
    <mergeCell ref="AH17:AL17"/>
    <mergeCell ref="AE12:AG12"/>
    <mergeCell ref="AH22:AL22"/>
    <mergeCell ref="B21:F21"/>
    <mergeCell ref="G21:AD21"/>
    <mergeCell ref="B19:F19"/>
    <mergeCell ref="G22:AD22"/>
    <mergeCell ref="AE20:AG20"/>
    <mergeCell ref="G19:AD19"/>
    <mergeCell ref="AH16:AL16"/>
    <mergeCell ref="AE22:AG22"/>
    <mergeCell ref="B48:F48"/>
    <mergeCell ref="B22:F22"/>
    <mergeCell ref="B18:F18"/>
    <mergeCell ref="AH11:AL11"/>
    <mergeCell ref="AH12:AL12"/>
    <mergeCell ref="AH13:AL13"/>
    <mergeCell ref="AH14:AL14"/>
    <mergeCell ref="AE18:AG18"/>
    <mergeCell ref="G18:AD18"/>
    <mergeCell ref="B24:F24"/>
    <mergeCell ref="AE49:AG49"/>
    <mergeCell ref="B23:F23"/>
    <mergeCell ref="AE25:AG25"/>
    <mergeCell ref="B25:F25"/>
    <mergeCell ref="AE46:AG46"/>
    <mergeCell ref="AE47:AG47"/>
    <mergeCell ref="B49:F49"/>
    <mergeCell ref="B39:F39"/>
    <mergeCell ref="AE26:AG26"/>
    <mergeCell ref="AM33:AS33"/>
    <mergeCell ref="AM34:AS34"/>
    <mergeCell ref="G31:AD31"/>
    <mergeCell ref="G33:AD33"/>
    <mergeCell ref="G35:AD35"/>
    <mergeCell ref="G37:AD37"/>
    <mergeCell ref="AM35:AS35"/>
    <mergeCell ref="AM36:AS36"/>
    <mergeCell ref="AH34:AL34"/>
    <mergeCell ref="G17:AD17"/>
    <mergeCell ref="AE16:AG16"/>
    <mergeCell ref="AE17:AG17"/>
    <mergeCell ref="AE21:AG21"/>
    <mergeCell ref="AM18:AS18"/>
    <mergeCell ref="AM19:AS19"/>
    <mergeCell ref="AM20:AS20"/>
    <mergeCell ref="AM21:AS21"/>
    <mergeCell ref="AE19:AG19"/>
    <mergeCell ref="AH21:AL21"/>
    <mergeCell ref="G23:AD23"/>
    <mergeCell ref="G24:AD24"/>
    <mergeCell ref="G25:AD25"/>
    <mergeCell ref="AM26:AS26"/>
    <mergeCell ref="AM24:AS24"/>
    <mergeCell ref="AE23:AG23"/>
    <mergeCell ref="AH23:AL23"/>
    <mergeCell ref="AM23:AS23"/>
    <mergeCell ref="AE24:AG24"/>
    <mergeCell ref="AH24:AL24"/>
    <mergeCell ref="AH38:AL38"/>
    <mergeCell ref="AE38:AG38"/>
    <mergeCell ref="AH27:AL27"/>
    <mergeCell ref="AE37:AG37"/>
    <mergeCell ref="AH28:AL28"/>
    <mergeCell ref="AH37:AL37"/>
    <mergeCell ref="AE27:AG27"/>
    <mergeCell ref="AE36:AG36"/>
    <mergeCell ref="AE28:AG28"/>
    <mergeCell ref="AE35:AG35"/>
    <mergeCell ref="AH39:AL39"/>
    <mergeCell ref="G43:AD43"/>
    <mergeCell ref="G45:AD45"/>
    <mergeCell ref="AH46:AL46"/>
    <mergeCell ref="G39:AD39"/>
    <mergeCell ref="AE39:AG39"/>
    <mergeCell ref="AE29:AG29"/>
    <mergeCell ref="AE34:AG34"/>
    <mergeCell ref="G49:AD49"/>
    <mergeCell ref="AE48:AG48"/>
    <mergeCell ref="AH49:AL49"/>
    <mergeCell ref="G41:AD41"/>
    <mergeCell ref="AH48:AL48"/>
    <mergeCell ref="G47:AD47"/>
    <mergeCell ref="G48:AD48"/>
    <mergeCell ref="AH47:AL47"/>
    <mergeCell ref="AH25:AL25"/>
    <mergeCell ref="AM30:AS30"/>
    <mergeCell ref="AM31:AS31"/>
    <mergeCell ref="AM32:AS32"/>
    <mergeCell ref="AH29:AL29"/>
    <mergeCell ref="AM28:AS28"/>
    <mergeCell ref="AM29:AS29"/>
    <mergeCell ref="AH26:AL26"/>
    <mergeCell ref="AM25:AS25"/>
    <mergeCell ref="AM27:AS27"/>
    <mergeCell ref="AE30:AG30"/>
    <mergeCell ref="AE33:AG33"/>
    <mergeCell ref="AH33:AL33"/>
    <mergeCell ref="AH32:AL32"/>
    <mergeCell ref="AI54:AV54"/>
    <mergeCell ref="AM49:AS49"/>
    <mergeCell ref="AH36:AL36"/>
    <mergeCell ref="AT39:AZ39"/>
    <mergeCell ref="AT40:AZ40"/>
    <mergeCell ref="AT30:AZ30"/>
    <mergeCell ref="BO49:BU49"/>
    <mergeCell ref="AM48:AS48"/>
    <mergeCell ref="BA48:BG48"/>
    <mergeCell ref="BH48:BN48"/>
    <mergeCell ref="BO48:BU48"/>
    <mergeCell ref="AT49:AZ49"/>
    <mergeCell ref="AT48:AZ48"/>
    <mergeCell ref="BA49:BG49"/>
    <mergeCell ref="BO46:BU46"/>
    <mergeCell ref="AM47:AS47"/>
    <mergeCell ref="BA47:BG47"/>
    <mergeCell ref="BH47:BN47"/>
    <mergeCell ref="BO47:BU47"/>
    <mergeCell ref="AT47:AZ47"/>
    <mergeCell ref="AM46:AS46"/>
    <mergeCell ref="BA46:BG46"/>
    <mergeCell ref="B40:F40"/>
    <mergeCell ref="G40:AD40"/>
    <mergeCell ref="BO45:BU45"/>
    <mergeCell ref="AE40:AG40"/>
    <mergeCell ref="AH40:AL40"/>
    <mergeCell ref="B41:F41"/>
    <mergeCell ref="BA45:BG45"/>
    <mergeCell ref="BH45:BN45"/>
    <mergeCell ref="AE41:AG41"/>
    <mergeCell ref="AH41:AL41"/>
    <mergeCell ref="B42:F42"/>
    <mergeCell ref="G42:AD42"/>
    <mergeCell ref="AM45:AS45"/>
    <mergeCell ref="AE42:AG42"/>
    <mergeCell ref="AE45:AG45"/>
    <mergeCell ref="AH42:AL42"/>
    <mergeCell ref="AH45:AL45"/>
    <mergeCell ref="G44:AD44"/>
    <mergeCell ref="B43:F43"/>
    <mergeCell ref="B45:F45"/>
    <mergeCell ref="BO44:BU44"/>
    <mergeCell ref="AE43:AG43"/>
    <mergeCell ref="AE44:AG44"/>
    <mergeCell ref="AH43:AL43"/>
    <mergeCell ref="AH44:AL44"/>
    <mergeCell ref="BA44:BG44"/>
    <mergeCell ref="BH44:BN44"/>
    <mergeCell ref="AM44:AS44"/>
    <mergeCell ref="AT44:AZ44"/>
    <mergeCell ref="AM43:AS43"/>
    <mergeCell ref="BA43:BG43"/>
    <mergeCell ref="BH43:BN43"/>
    <mergeCell ref="BO43:BU43"/>
    <mergeCell ref="AT42:AZ42"/>
    <mergeCell ref="AT43:AZ43"/>
    <mergeCell ref="BA42:BG42"/>
    <mergeCell ref="BO42:BU42"/>
    <mergeCell ref="BA39:BG39"/>
    <mergeCell ref="BH42:BN42"/>
    <mergeCell ref="BH39:BN39"/>
    <mergeCell ref="AM40:AS40"/>
    <mergeCell ref="BA40:BG40"/>
    <mergeCell ref="BH40:BN40"/>
    <mergeCell ref="B44:F44"/>
    <mergeCell ref="BO39:BU39"/>
    <mergeCell ref="BO40:BU40"/>
    <mergeCell ref="BA41:BG41"/>
    <mergeCell ref="BH41:BN41"/>
    <mergeCell ref="BO41:BU41"/>
    <mergeCell ref="AM41:AS41"/>
    <mergeCell ref="AT41:AZ41"/>
    <mergeCell ref="AM42:AS42"/>
    <mergeCell ref="AM39:AS39"/>
    <mergeCell ref="B26:F26"/>
    <mergeCell ref="G26:AD26"/>
    <mergeCell ref="G27:AD27"/>
    <mergeCell ref="G29:AD29"/>
    <mergeCell ref="B27:F27"/>
    <mergeCell ref="B28:F28"/>
    <mergeCell ref="G28:AD28"/>
    <mergeCell ref="B29:F29"/>
    <mergeCell ref="BH37:BN37"/>
    <mergeCell ref="BO37:BU37"/>
    <mergeCell ref="AM38:AS38"/>
    <mergeCell ref="BA38:BG38"/>
    <mergeCell ref="BH38:BN38"/>
    <mergeCell ref="BO38:BU38"/>
    <mergeCell ref="AT37:AZ37"/>
    <mergeCell ref="AT38:AZ38"/>
    <mergeCell ref="BA37:BG37"/>
    <mergeCell ref="AM37:AS37"/>
    <mergeCell ref="BO35:BU35"/>
    <mergeCell ref="BH33:BN33"/>
    <mergeCell ref="BA36:BG36"/>
    <mergeCell ref="BH36:BN36"/>
    <mergeCell ref="BO36:BU36"/>
    <mergeCell ref="BO33:BU33"/>
    <mergeCell ref="BA34:BG34"/>
    <mergeCell ref="BH34:BN34"/>
    <mergeCell ref="BO34:BU34"/>
    <mergeCell ref="BA33:BG33"/>
    <mergeCell ref="B31:F31"/>
    <mergeCell ref="AE31:AG31"/>
    <mergeCell ref="B33:F33"/>
    <mergeCell ref="B34:F34"/>
    <mergeCell ref="G34:AD34"/>
    <mergeCell ref="BH35:BN35"/>
    <mergeCell ref="AH35:AL35"/>
    <mergeCell ref="BH32:BN32"/>
    <mergeCell ref="B35:F35"/>
    <mergeCell ref="AT35:AZ35"/>
    <mergeCell ref="BO32:BU32"/>
    <mergeCell ref="B32:F32"/>
    <mergeCell ref="G32:AD32"/>
    <mergeCell ref="AE32:AG32"/>
    <mergeCell ref="AT32:AZ32"/>
    <mergeCell ref="BH27:BN27"/>
    <mergeCell ref="B30:F30"/>
    <mergeCell ref="BH30:BN30"/>
    <mergeCell ref="BO30:BU30"/>
    <mergeCell ref="G30:AD30"/>
    <mergeCell ref="BO28:BU28"/>
    <mergeCell ref="BA29:BG29"/>
    <mergeCell ref="BH29:BN29"/>
    <mergeCell ref="BO29:BU29"/>
    <mergeCell ref="AH30:AL30"/>
    <mergeCell ref="BO31:BU31"/>
    <mergeCell ref="BH28:BN28"/>
    <mergeCell ref="AH31:AL31"/>
    <mergeCell ref="BA30:BG30"/>
    <mergeCell ref="BA31:BG31"/>
    <mergeCell ref="BO22:BU22"/>
    <mergeCell ref="BO23:BU23"/>
    <mergeCell ref="BO24:BU24"/>
    <mergeCell ref="BO25:BU25"/>
    <mergeCell ref="BA26:BG26"/>
    <mergeCell ref="BH26:BN26"/>
    <mergeCell ref="BO26:BU26"/>
    <mergeCell ref="BH25:BN25"/>
    <mergeCell ref="BO27:BU27"/>
    <mergeCell ref="B36:F36"/>
    <mergeCell ref="G36:AD36"/>
    <mergeCell ref="BH22:BN22"/>
    <mergeCell ref="BA23:BG23"/>
    <mergeCell ref="BH23:BN23"/>
    <mergeCell ref="BA24:BG24"/>
    <mergeCell ref="BH24:BN24"/>
    <mergeCell ref="BH31:BN31"/>
    <mergeCell ref="BA28:BG28"/>
    <mergeCell ref="BA20:BG20"/>
    <mergeCell ref="BH20:BN20"/>
    <mergeCell ref="BO20:BU20"/>
    <mergeCell ref="BH19:BN19"/>
    <mergeCell ref="BO21:BU21"/>
    <mergeCell ref="BH21:BN21"/>
    <mergeCell ref="B38:F38"/>
    <mergeCell ref="G38:AD38"/>
    <mergeCell ref="BA19:BG19"/>
    <mergeCell ref="B37:F37"/>
    <mergeCell ref="BA21:BG21"/>
    <mergeCell ref="AT19:AZ19"/>
    <mergeCell ref="AT20:AZ20"/>
    <mergeCell ref="AT21:AZ21"/>
    <mergeCell ref="AT22:AZ22"/>
    <mergeCell ref="AT23:AZ23"/>
    <mergeCell ref="AE14:AG14"/>
    <mergeCell ref="AE15:AG15"/>
    <mergeCell ref="AH15:AL15"/>
    <mergeCell ref="BH13:BN13"/>
    <mergeCell ref="BA13:BG13"/>
    <mergeCell ref="AM14:AS14"/>
    <mergeCell ref="AM15:AS15"/>
    <mergeCell ref="AT14:AZ14"/>
    <mergeCell ref="BH14:BN14"/>
    <mergeCell ref="BA15:BG15"/>
    <mergeCell ref="G8:AD9"/>
    <mergeCell ref="G10:AD10"/>
    <mergeCell ref="G11:AD11"/>
    <mergeCell ref="G12:AD12"/>
    <mergeCell ref="G14:AD14"/>
    <mergeCell ref="G15:AD15"/>
    <mergeCell ref="G13:AD13"/>
    <mergeCell ref="BA35:BG35"/>
    <mergeCell ref="AM17:AS17"/>
    <mergeCell ref="AT17:AZ17"/>
    <mergeCell ref="AT36:AZ36"/>
    <mergeCell ref="AT33:AZ33"/>
    <mergeCell ref="BA18:BG18"/>
    <mergeCell ref="AT18:AZ18"/>
    <mergeCell ref="BA25:BG25"/>
    <mergeCell ref="AM22:AS22"/>
    <mergeCell ref="BA17:BG17"/>
    <mergeCell ref="BO16:BU16"/>
    <mergeCell ref="BO17:BU17"/>
    <mergeCell ref="BA32:BG32"/>
    <mergeCell ref="BH18:BN18"/>
    <mergeCell ref="BO18:BU18"/>
    <mergeCell ref="BH16:BN16"/>
    <mergeCell ref="BH17:BN17"/>
    <mergeCell ref="BA22:BG22"/>
    <mergeCell ref="BA16:BG16"/>
    <mergeCell ref="BO19:BU19"/>
    <mergeCell ref="BO8:BU9"/>
    <mergeCell ref="BO10:BU10"/>
    <mergeCell ref="BA10:BG10"/>
    <mergeCell ref="AT10:AZ10"/>
    <mergeCell ref="BH15:BN15"/>
    <mergeCell ref="BO15:BU15"/>
    <mergeCell ref="BO11:BU11"/>
    <mergeCell ref="AT31:AZ31"/>
    <mergeCell ref="AY2:BA2"/>
    <mergeCell ref="BA27:BG27"/>
    <mergeCell ref="BO12:BU12"/>
    <mergeCell ref="AT9:AZ9"/>
    <mergeCell ref="BO14:BU14"/>
    <mergeCell ref="BA11:BG11"/>
    <mergeCell ref="BH11:BN11"/>
    <mergeCell ref="BH12:BN12"/>
    <mergeCell ref="B2:AR2"/>
    <mergeCell ref="AT15:AZ15"/>
    <mergeCell ref="AT16:AZ16"/>
    <mergeCell ref="AT24:AZ24"/>
    <mergeCell ref="BA9:BG9"/>
    <mergeCell ref="AT13:AZ13"/>
    <mergeCell ref="BA14:BG14"/>
    <mergeCell ref="AT11:AZ11"/>
    <mergeCell ref="AT12:AZ12"/>
    <mergeCell ref="BA12:BG12"/>
    <mergeCell ref="BH52:BN52"/>
    <mergeCell ref="AT45:AZ45"/>
    <mergeCell ref="AT46:AZ46"/>
    <mergeCell ref="B47:F47"/>
    <mergeCell ref="B46:F46"/>
    <mergeCell ref="G46:AD46"/>
    <mergeCell ref="B52:AL52"/>
    <mergeCell ref="AM52:AS52"/>
    <mergeCell ref="BH46:BN46"/>
    <mergeCell ref="BH49:BN49"/>
    <mergeCell ref="BK54:BL54"/>
    <mergeCell ref="B50:AL50"/>
    <mergeCell ref="BO52:BU52"/>
    <mergeCell ref="BA50:BG50"/>
    <mergeCell ref="AM50:AS50"/>
    <mergeCell ref="R5:AP5"/>
    <mergeCell ref="AZ5:BU5"/>
    <mergeCell ref="AQ5:AY5"/>
    <mergeCell ref="AT52:AZ52"/>
    <mergeCell ref="BA52:BG52"/>
    <mergeCell ref="BE55:BG55"/>
    <mergeCell ref="BB2:BI2"/>
    <mergeCell ref="BJ2:BU2"/>
    <mergeCell ref="BH50:BN50"/>
    <mergeCell ref="BO50:BU50"/>
    <mergeCell ref="BO13:BU13"/>
    <mergeCell ref="BH8:BN9"/>
    <mergeCell ref="BH10:BN10"/>
    <mergeCell ref="AT8:BG8"/>
    <mergeCell ref="AT50:AZ50"/>
    <mergeCell ref="AU1:BA1"/>
    <mergeCell ref="BI54:BJ54"/>
    <mergeCell ref="BE56:BG56"/>
    <mergeCell ref="BC54:BF54"/>
    <mergeCell ref="AT25:AZ25"/>
    <mergeCell ref="AT26:AZ26"/>
    <mergeCell ref="AT27:AZ27"/>
    <mergeCell ref="AT34:AZ34"/>
    <mergeCell ref="AT28:AZ28"/>
    <mergeCell ref="AT29:AZ29"/>
  </mergeCells>
  <phoneticPr fontId="2" type="noConversion"/>
  <printOptions horizontalCentered="1"/>
  <pageMargins left="0.59055118110236227" right="0.59055118110236227" top="0.7" bottom="0.39370078740157483" header="0.39370078740157483" footer="0.39370078740157483"/>
  <pageSetup paperSize="9" scale="98" orientation="landscape" r:id="rId1"/>
  <headerFooter alignWithMargins="0">
    <oddFooter>&amp;L&amp;"Arial,Negrito"&amp;8V.110324&amp;R&amp;"Arial,Negrito"&amp;8&amp;P/&amp;N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Plan22"/>
  <dimension ref="A2:AS60"/>
  <sheetViews>
    <sheetView showGridLines="0" showRowColHeaders="0" showZeros="0" zoomScale="120" zoomScaleNormal="100" workbookViewId="0"/>
  </sheetViews>
  <sheetFormatPr defaultColWidth="2.7109375" defaultRowHeight="8.4499999999999993" customHeight="1"/>
  <cols>
    <col min="1" max="37" width="2.7109375" style="454" customWidth="1"/>
    <col min="38" max="38" width="2.7109375" customWidth="1"/>
    <col min="39" max="16384" width="2.7109375" style="454"/>
  </cols>
  <sheetData>
    <row r="2" spans="2:45" s="356" customFormat="1" ht="9.9499999999999993" customHeight="1">
      <c r="AP2" s="445" t="s">
        <v>384</v>
      </c>
      <c r="AQ2" s="446"/>
      <c r="AR2" s="446"/>
      <c r="AS2" s="447"/>
    </row>
    <row r="3" spans="2:45" s="356" customFormat="1" ht="9.9499999999999993" customHeight="1">
      <c r="I3" s="448" t="s">
        <v>441</v>
      </c>
      <c r="Y3" s="575" t="s">
        <v>442</v>
      </c>
      <c r="AP3" s="449" t="s">
        <v>385</v>
      </c>
      <c r="AQ3" s="450"/>
      <c r="AR3" s="450"/>
      <c r="AS3" s="451"/>
    </row>
    <row r="5" spans="2:45" ht="8.4499999999999993" customHeight="1">
      <c r="B5" s="445" t="s">
        <v>386</v>
      </c>
      <c r="C5" s="452"/>
      <c r="D5" s="453"/>
      <c r="F5" s="445" t="s">
        <v>387</v>
      </c>
      <c r="G5" s="452"/>
      <c r="H5" s="452"/>
      <c r="I5" s="453"/>
      <c r="K5" s="445" t="s">
        <v>388</v>
      </c>
      <c r="L5" s="452"/>
      <c r="M5" s="452"/>
      <c r="N5" s="452"/>
      <c r="O5" s="452"/>
      <c r="P5" s="445" t="s">
        <v>389</v>
      </c>
      <c r="Q5" s="452"/>
      <c r="R5" s="452"/>
      <c r="S5" s="453"/>
      <c r="T5" s="445" t="s">
        <v>390</v>
      </c>
      <c r="U5" s="452"/>
      <c r="V5" s="452"/>
      <c r="W5" s="453"/>
      <c r="Y5" s="445" t="s">
        <v>391</v>
      </c>
      <c r="Z5" s="452"/>
      <c r="AA5" s="452"/>
      <c r="AB5" s="453"/>
      <c r="AD5" s="455" t="s">
        <v>392</v>
      </c>
      <c r="AE5" s="456"/>
      <c r="AF5" s="456"/>
      <c r="AG5" s="456"/>
      <c r="AH5" s="456"/>
      <c r="AI5" s="456"/>
      <c r="AJ5" s="456"/>
      <c r="AK5" s="456"/>
      <c r="AL5" s="457"/>
      <c r="AM5" s="456"/>
      <c r="AN5" s="456"/>
      <c r="AO5" s="456"/>
      <c r="AP5" s="456"/>
      <c r="AQ5" s="456"/>
      <c r="AR5" s="456"/>
      <c r="AS5" s="458"/>
    </row>
    <row r="6" spans="2:45" ht="8.4499999999999993" customHeight="1">
      <c r="B6" s="449" t="s">
        <v>393</v>
      </c>
      <c r="C6" s="1015">
        <f>'Q4'!AY2</f>
        <v>1</v>
      </c>
      <c r="D6" s="1016"/>
      <c r="F6" s="1017">
        <f>'Q4'!AI54</f>
        <v>41813</v>
      </c>
      <c r="G6" s="1018"/>
      <c r="H6" s="1018"/>
      <c r="I6" s="1019"/>
      <c r="K6" s="1020">
        <f>F6</f>
        <v>41813</v>
      </c>
      <c r="L6" s="1021"/>
      <c r="M6" s="1021"/>
      <c r="N6" s="1021"/>
      <c r="O6" s="1022"/>
      <c r="P6" s="1012" t="str">
        <f>'Q4'!BJ2</f>
        <v>263097-6</v>
      </c>
      <c r="Q6" s="1013"/>
      <c r="R6" s="1013"/>
      <c r="S6" s="1014"/>
      <c r="T6" s="1017">
        <f>INFORMAÇÕES!H35</f>
        <v>39674</v>
      </c>
      <c r="U6" s="1018"/>
      <c r="V6" s="1018"/>
      <c r="W6" s="1019"/>
      <c r="Y6" s="1009">
        <f>'Q1'!BO50</f>
        <v>79076.47</v>
      </c>
      <c r="Z6" s="1010"/>
      <c r="AA6" s="1010"/>
      <c r="AB6" s="1011"/>
      <c r="AD6" s="1000" t="str">
        <f>INFORMAÇÕES!H38</f>
        <v>PROGRAMA ESPORTE E LAZER NA CIDADE.</v>
      </c>
      <c r="AE6" s="1001"/>
      <c r="AF6" s="1001"/>
      <c r="AG6" s="1001"/>
      <c r="AH6" s="1001"/>
      <c r="AI6" s="1001"/>
      <c r="AJ6" s="1001"/>
      <c r="AK6" s="1001"/>
      <c r="AL6" s="1001"/>
      <c r="AM6" s="1001"/>
      <c r="AN6" s="1001"/>
      <c r="AO6" s="1001"/>
      <c r="AP6" s="1001"/>
      <c r="AQ6" s="1001"/>
      <c r="AR6" s="1001"/>
      <c r="AS6" s="1002"/>
    </row>
    <row r="7" spans="2:45" ht="3.95" customHeight="1"/>
    <row r="8" spans="2:45" ht="8.4499999999999993" customHeight="1">
      <c r="B8" s="586" t="s">
        <v>394</v>
      </c>
      <c r="C8" s="587"/>
      <c r="D8" s="587"/>
      <c r="E8" s="587" t="s">
        <v>395</v>
      </c>
      <c r="F8" s="588" t="s">
        <v>84</v>
      </c>
      <c r="G8" s="452"/>
      <c r="H8" s="459" t="s">
        <v>394</v>
      </c>
      <c r="I8" s="586"/>
      <c r="J8" s="587"/>
      <c r="K8" s="587" t="s">
        <v>395</v>
      </c>
      <c r="L8" s="588" t="s">
        <v>84</v>
      </c>
      <c r="M8" s="452"/>
      <c r="N8" s="445" t="s">
        <v>396</v>
      </c>
      <c r="O8" s="452"/>
      <c r="P8" s="452"/>
      <c r="Q8" s="452"/>
      <c r="R8" s="452"/>
      <c r="S8" s="452"/>
      <c r="T8" s="452"/>
      <c r="U8" s="452"/>
      <c r="V8" s="452"/>
      <c r="W8" s="453"/>
      <c r="Y8" s="445" t="s">
        <v>397</v>
      </c>
      <c r="Z8" s="452"/>
      <c r="AA8" s="452"/>
      <c r="AB8" s="453"/>
      <c r="AD8" s="455" t="s">
        <v>398</v>
      </c>
      <c r="AE8" s="456"/>
      <c r="AF8" s="456"/>
      <c r="AG8" s="456"/>
      <c r="AH8" s="456"/>
      <c r="AI8" s="456"/>
      <c r="AJ8" s="456"/>
      <c r="AK8" s="456"/>
      <c r="AL8" s="457"/>
      <c r="AM8" s="456"/>
      <c r="AO8" s="455" t="s">
        <v>444</v>
      </c>
      <c r="AP8" s="452"/>
      <c r="AQ8" s="456"/>
      <c r="AR8" s="456"/>
      <c r="AS8" s="458"/>
    </row>
    <row r="9" spans="2:45" ht="8.4499999999999993" customHeight="1">
      <c r="B9" s="1023"/>
      <c r="C9" s="659"/>
      <c r="D9" s="659"/>
      <c r="E9" s="577"/>
      <c r="F9" s="578"/>
      <c r="G9" s="452"/>
      <c r="H9" s="1024"/>
      <c r="I9" s="1025"/>
      <c r="J9" s="1025"/>
      <c r="K9" s="577"/>
      <c r="L9" s="578"/>
      <c r="M9" s="452"/>
      <c r="N9" s="1012" t="str">
        <f>'Q4'!R5</f>
        <v>Prefeitura Municipal de Otacílio Costa</v>
      </c>
      <c r="O9" s="1013"/>
      <c r="P9" s="1013"/>
      <c r="Q9" s="1013"/>
      <c r="R9" s="1013"/>
      <c r="S9" s="1013"/>
      <c r="T9" s="1013"/>
      <c r="U9" s="1013"/>
      <c r="V9" s="1013"/>
      <c r="W9" s="1014"/>
      <c r="Y9" s="1009">
        <f>'Q3'!BO50</f>
        <v>1367080.71</v>
      </c>
      <c r="Z9" s="1010"/>
      <c r="AA9" s="1010"/>
      <c r="AB9" s="1011"/>
      <c r="AD9" s="1000" t="str">
        <f>INFORMAÇÕES!H36</f>
        <v>IMPLANT NUCLEOS ESPORTE RECREATIVO/LAZER</v>
      </c>
      <c r="AE9" s="1001"/>
      <c r="AF9" s="1001"/>
      <c r="AG9" s="1001"/>
      <c r="AH9" s="1001"/>
      <c r="AI9" s="1001"/>
      <c r="AJ9" s="1001"/>
      <c r="AK9" s="1001"/>
      <c r="AL9" s="1001"/>
      <c r="AM9" s="1001"/>
      <c r="AN9" s="1001"/>
      <c r="AO9" s="1000">
        <f>T6</f>
        <v>39674</v>
      </c>
      <c r="AP9" s="1001"/>
      <c r="AQ9" s="1001"/>
      <c r="AR9" s="1001"/>
      <c r="AS9" s="1002"/>
    </row>
    <row r="10" spans="2:45" ht="8.4499999999999993" customHeight="1">
      <c r="B10" s="1024"/>
      <c r="C10" s="1025"/>
      <c r="D10" s="1025"/>
      <c r="E10" s="577"/>
      <c r="F10" s="578"/>
      <c r="G10" s="452"/>
      <c r="H10" s="1024"/>
      <c r="I10" s="1025"/>
      <c r="J10" s="1025"/>
      <c r="K10" s="577"/>
      <c r="L10" s="578"/>
      <c r="M10" s="452"/>
      <c r="N10" s="460" t="s">
        <v>399</v>
      </c>
      <c r="O10" s="461"/>
      <c r="P10" s="461"/>
      <c r="Q10" s="461"/>
      <c r="R10" s="461"/>
      <c r="S10" s="461"/>
      <c r="T10" s="461"/>
      <c r="U10" s="461"/>
      <c r="V10" s="461"/>
      <c r="W10" s="462"/>
      <c r="Y10" s="445" t="s">
        <v>400</v>
      </c>
      <c r="Z10" s="452"/>
      <c r="AA10" s="452"/>
      <c r="AB10" s="453"/>
    </row>
    <row r="11" spans="2:45" ht="8.4499999999999993" customHeight="1">
      <c r="B11" s="1024"/>
      <c r="C11" s="1025"/>
      <c r="D11" s="1025"/>
      <c r="E11" s="577"/>
      <c r="F11" s="578"/>
      <c r="G11" s="452"/>
      <c r="H11" s="1024"/>
      <c r="I11" s="1025"/>
      <c r="J11" s="1025"/>
      <c r="K11" s="577"/>
      <c r="L11" s="578"/>
      <c r="M11" s="452"/>
      <c r="N11" s="997" t="s">
        <v>209</v>
      </c>
      <c r="O11" s="998"/>
      <c r="P11" s="998"/>
      <c r="Q11" s="998"/>
      <c r="R11" s="998"/>
      <c r="S11" s="998"/>
      <c r="T11" s="998"/>
      <c r="U11" s="998"/>
      <c r="V11" s="998"/>
      <c r="W11" s="999"/>
      <c r="Y11" s="1009">
        <f>'Q3'!AM50</f>
        <v>27037.649999999907</v>
      </c>
      <c r="Z11" s="1010"/>
      <c r="AA11" s="1010"/>
      <c r="AB11" s="1011"/>
      <c r="AD11" s="455" t="s">
        <v>401</v>
      </c>
      <c r="AE11" s="456"/>
      <c r="AF11" s="456"/>
      <c r="AG11" s="456"/>
      <c r="AH11" s="456"/>
      <c r="AI11" s="456"/>
      <c r="AJ11" s="456"/>
      <c r="AK11" s="456"/>
      <c r="AL11" s="457"/>
      <c r="AM11" s="456"/>
      <c r="AN11" s="456"/>
      <c r="AO11" s="456"/>
      <c r="AP11" s="456"/>
      <c r="AQ11" s="456"/>
      <c r="AR11" s="456"/>
      <c r="AS11" s="458"/>
    </row>
    <row r="12" spans="2:45" ht="8.4499999999999993" customHeight="1">
      <c r="B12" s="1024"/>
      <c r="C12" s="1025"/>
      <c r="D12" s="1025"/>
      <c r="E12" s="577"/>
      <c r="F12" s="578"/>
      <c r="G12" s="452"/>
      <c r="H12" s="1024"/>
      <c r="I12" s="1025"/>
      <c r="J12" s="1025"/>
      <c r="K12" s="577"/>
      <c r="L12" s="578"/>
      <c r="M12" s="452"/>
      <c r="N12" s="452" t="s">
        <v>402</v>
      </c>
      <c r="O12" s="452"/>
      <c r="T12" s="460" t="s">
        <v>403</v>
      </c>
      <c r="U12" s="461"/>
      <c r="V12" s="461"/>
      <c r="W12" s="462"/>
      <c r="Y12" s="445" t="s">
        <v>107</v>
      </c>
      <c r="Z12" s="452"/>
      <c r="AA12" s="452"/>
      <c r="AB12" s="453"/>
      <c r="AD12" s="1003" t="str">
        <f>INFORMAÇÕES!H34</f>
        <v>CONSTRUÇÃO DE QUADRA POLIESPORTIVA COBERTA NO MUNICÍPIO DE OTACÍLIO COSTA/SC.</v>
      </c>
      <c r="AE12" s="1004"/>
      <c r="AF12" s="1004"/>
      <c r="AG12" s="1004"/>
      <c r="AH12" s="1004"/>
      <c r="AI12" s="1004"/>
      <c r="AJ12" s="1004"/>
      <c r="AK12" s="1004"/>
      <c r="AL12" s="1004"/>
      <c r="AM12" s="1004"/>
      <c r="AN12" s="1004"/>
      <c r="AO12" s="1004"/>
      <c r="AP12" s="1004"/>
      <c r="AQ12" s="1004"/>
      <c r="AR12" s="1004"/>
      <c r="AS12" s="1005"/>
    </row>
    <row r="13" spans="2:45" ht="8.4499999999999993" customHeight="1">
      <c r="B13" s="1026"/>
      <c r="C13" s="1027"/>
      <c r="D13" s="1027"/>
      <c r="E13" s="579"/>
      <c r="F13" s="580"/>
      <c r="G13" s="452"/>
      <c r="H13" s="1026"/>
      <c r="I13" s="1027"/>
      <c r="J13" s="1027"/>
      <c r="K13" s="579"/>
      <c r="L13" s="580"/>
      <c r="M13" s="452"/>
      <c r="N13" s="474"/>
      <c r="O13" s="454" t="s">
        <v>404</v>
      </c>
      <c r="Q13" s="474"/>
      <c r="R13" s="454" t="s">
        <v>405</v>
      </c>
      <c r="T13" s="1009">
        <f>'Q3'!BH50</f>
        <v>0</v>
      </c>
      <c r="U13" s="1010"/>
      <c r="V13" s="1010"/>
      <c r="W13" s="1011"/>
      <c r="Y13" s="1009">
        <f>'Q3'!AT50+'Q3'!BA50</f>
        <v>1340043.0600000005</v>
      </c>
      <c r="Z13" s="1010"/>
      <c r="AA13" s="1010"/>
      <c r="AB13" s="1011"/>
      <c r="AD13" s="1006"/>
      <c r="AE13" s="1007"/>
      <c r="AF13" s="1007"/>
      <c r="AG13" s="1007"/>
      <c r="AH13" s="1007"/>
      <c r="AI13" s="1007"/>
      <c r="AJ13" s="1007"/>
      <c r="AK13" s="1007"/>
      <c r="AL13" s="1007"/>
      <c r="AM13" s="1007"/>
      <c r="AN13" s="1007"/>
      <c r="AO13" s="1007"/>
      <c r="AP13" s="1007"/>
      <c r="AQ13" s="1007"/>
      <c r="AR13" s="1007"/>
      <c r="AS13" s="1008"/>
    </row>
    <row r="14" spans="2:45" ht="3.95" customHeight="1">
      <c r="B14" s="452"/>
      <c r="C14" s="452"/>
      <c r="D14" s="452"/>
      <c r="E14" s="452"/>
      <c r="F14" s="452"/>
      <c r="G14" s="452"/>
      <c r="H14" s="452"/>
      <c r="I14" s="452"/>
      <c r="J14" s="452"/>
      <c r="K14" s="452"/>
      <c r="L14" s="452"/>
      <c r="M14" s="452"/>
      <c r="N14" s="452"/>
      <c r="O14" s="452"/>
    </row>
    <row r="15" spans="2:45" ht="8.4499999999999993" customHeight="1">
      <c r="B15" s="463" t="s">
        <v>406</v>
      </c>
      <c r="C15" s="464"/>
      <c r="D15" s="464"/>
      <c r="E15" s="464"/>
      <c r="F15" s="464"/>
      <c r="G15" s="464"/>
      <c r="H15" s="464"/>
      <c r="I15" s="464"/>
      <c r="J15" s="464"/>
      <c r="K15" s="464"/>
      <c r="L15" s="465"/>
      <c r="M15" s="445" t="s">
        <v>407</v>
      </c>
      <c r="N15" s="452"/>
      <c r="O15" s="452"/>
      <c r="P15" s="452"/>
      <c r="Q15" s="453"/>
      <c r="R15" s="445"/>
      <c r="S15" s="452"/>
      <c r="T15" s="466" t="s">
        <v>408</v>
      </c>
      <c r="U15" s="445"/>
      <c r="V15" s="452"/>
      <c r="W15" s="466" t="s">
        <v>409</v>
      </c>
      <c r="X15" s="445"/>
      <c r="Y15" s="452"/>
      <c r="Z15" s="452" t="s">
        <v>410</v>
      </c>
      <c r="AA15" s="452"/>
      <c r="AB15" s="452"/>
      <c r="AC15" s="452"/>
      <c r="AD15" s="452"/>
      <c r="AE15" s="452"/>
      <c r="AF15" s="453"/>
      <c r="AG15" s="445"/>
      <c r="AH15" s="452"/>
      <c r="AI15" s="452" t="s">
        <v>411</v>
      </c>
      <c r="AJ15" s="452"/>
      <c r="AK15" s="452"/>
      <c r="AL15" s="452"/>
      <c r="AM15" s="452"/>
      <c r="AN15" s="452"/>
      <c r="AO15" s="139"/>
      <c r="AP15" s="452"/>
      <c r="AQ15" s="452"/>
      <c r="AR15" s="452"/>
      <c r="AS15" s="453"/>
    </row>
    <row r="16" spans="2:45" ht="8.4499999999999993" customHeight="1">
      <c r="B16" s="467" t="s">
        <v>84</v>
      </c>
      <c r="C16" s="468"/>
      <c r="D16" s="467" t="s">
        <v>90</v>
      </c>
      <c r="E16" s="469"/>
      <c r="F16" s="469"/>
      <c r="G16" s="469"/>
      <c r="H16" s="469"/>
      <c r="I16" s="469"/>
      <c r="J16" s="469"/>
      <c r="K16" s="469"/>
      <c r="L16" s="468"/>
      <c r="M16" s="449"/>
      <c r="N16" s="470" t="s">
        <v>193</v>
      </c>
      <c r="O16" s="449"/>
      <c r="P16" s="469"/>
      <c r="Q16" s="470" t="s">
        <v>412</v>
      </c>
      <c r="R16" s="449"/>
      <c r="S16" s="469"/>
      <c r="T16" s="470" t="s">
        <v>412</v>
      </c>
      <c r="U16" s="449"/>
      <c r="V16" s="471"/>
      <c r="W16" s="470" t="s">
        <v>412</v>
      </c>
      <c r="X16" s="449"/>
      <c r="Y16" s="471"/>
      <c r="Z16" s="470" t="s">
        <v>413</v>
      </c>
      <c r="AA16" s="449"/>
      <c r="AB16" s="471"/>
      <c r="AC16" s="470" t="s">
        <v>414</v>
      </c>
      <c r="AD16" s="449"/>
      <c r="AE16" s="471"/>
      <c r="AF16" s="470" t="s">
        <v>415</v>
      </c>
      <c r="AG16" s="449"/>
      <c r="AH16" s="471"/>
      <c r="AI16" s="470" t="s">
        <v>413</v>
      </c>
      <c r="AJ16" s="449"/>
      <c r="AK16" s="471"/>
      <c r="AL16" s="470" t="s">
        <v>414</v>
      </c>
      <c r="AM16" s="449"/>
      <c r="AN16" s="471"/>
      <c r="AO16" s="470" t="s">
        <v>415</v>
      </c>
      <c r="AP16" s="449"/>
      <c r="AQ16" s="470" t="s">
        <v>416</v>
      </c>
      <c r="AR16" s="449"/>
      <c r="AS16" s="470" t="s">
        <v>417</v>
      </c>
    </row>
    <row r="17" spans="2:45" ht="8.4499999999999993" customHeight="1">
      <c r="B17" s="965">
        <f>'Q4'!B10</f>
        <v>1</v>
      </c>
      <c r="C17" s="966"/>
      <c r="D17" s="965" t="str">
        <f>'Q4'!G10</f>
        <v>PAVIMENTAÇÕES</v>
      </c>
      <c r="E17" s="967"/>
      <c r="F17" s="967"/>
      <c r="G17" s="967"/>
      <c r="H17" s="967"/>
      <c r="I17" s="967"/>
      <c r="J17" s="967"/>
      <c r="K17" s="967"/>
      <c r="L17" s="966"/>
      <c r="M17" s="955">
        <f>'Q1'!BV10</f>
        <v>71.905018016105174</v>
      </c>
      <c r="N17" s="956"/>
      <c r="O17" s="955">
        <f>'Q1'!BO10</f>
        <v>56859.95</v>
      </c>
      <c r="P17" s="962"/>
      <c r="Q17" s="956"/>
      <c r="R17" s="955">
        <f>'Q3'!BO10</f>
        <v>1343475</v>
      </c>
      <c r="S17" s="963"/>
      <c r="T17" s="964"/>
      <c r="U17" s="955">
        <f>O17-R17</f>
        <v>-1286615.05</v>
      </c>
      <c r="V17" s="963"/>
      <c r="W17" s="964"/>
      <c r="X17" s="955">
        <f>'Q4'!CC10</f>
        <v>20.210000000000065</v>
      </c>
      <c r="Y17" s="963"/>
      <c r="Z17" s="964"/>
      <c r="AA17" s="955">
        <f>'Q4'!CD10+'Q4'!CE10</f>
        <v>1001.74</v>
      </c>
      <c r="AB17" s="963"/>
      <c r="AC17" s="964"/>
      <c r="AD17" s="955">
        <f>'Q4'!CG10</f>
        <v>1021.95</v>
      </c>
      <c r="AE17" s="963"/>
      <c r="AF17" s="964"/>
      <c r="AG17" s="955">
        <f>'Q4'!AM10</f>
        <v>20.210000000000065</v>
      </c>
      <c r="AH17" s="963"/>
      <c r="AI17" s="964"/>
      <c r="AJ17" s="955">
        <f>'Q4'!AT10+'Q4'!BA10</f>
        <v>1001.74</v>
      </c>
      <c r="AK17" s="963"/>
      <c r="AL17" s="964"/>
      <c r="AM17" s="955">
        <f>'Q4'!BO10</f>
        <v>1021.95</v>
      </c>
      <c r="AN17" s="963"/>
      <c r="AO17" s="964"/>
      <c r="AP17" s="955">
        <f>(AG17+AJ17+AM17)*100/($AG$46+$AJ$46+$AM$46)</f>
        <v>0.71318806475115348</v>
      </c>
      <c r="AQ17" s="964"/>
      <c r="AR17" s="955">
        <f>AP17</f>
        <v>0.71318806475115348</v>
      </c>
      <c r="AS17" s="964"/>
    </row>
    <row r="18" spans="2:45" ht="8.4499999999999993" customHeight="1">
      <c r="B18" s="965">
        <f>'Q4'!B11</f>
        <v>2</v>
      </c>
      <c r="C18" s="966"/>
      <c r="D18" s="965" t="str">
        <f>'Q4'!G11</f>
        <v>COMPLEMENTAÇÃO DE OBRA</v>
      </c>
      <c r="E18" s="967"/>
      <c r="F18" s="967"/>
      <c r="G18" s="967"/>
      <c r="H18" s="967"/>
      <c r="I18" s="967"/>
      <c r="J18" s="967"/>
      <c r="K18" s="967"/>
      <c r="L18" s="966"/>
      <c r="M18" s="955">
        <f>'Q1'!BV11</f>
        <v>28.094981983894822</v>
      </c>
      <c r="N18" s="956"/>
      <c r="O18" s="955">
        <f>'Q1'!BO11</f>
        <v>22216.519999999997</v>
      </c>
      <c r="P18" s="962"/>
      <c r="Q18" s="956"/>
      <c r="R18" s="955">
        <f>'Q3'!BO11</f>
        <v>23605.71</v>
      </c>
      <c r="S18" s="963"/>
      <c r="T18" s="964"/>
      <c r="U18" s="955">
        <f t="shared" ref="U18:U39" si="0">O18-R18</f>
        <v>-1389.1900000000023</v>
      </c>
      <c r="V18" s="963"/>
      <c r="W18" s="964"/>
      <c r="X18" s="955">
        <f>'Q4'!CC11</f>
        <v>2813.7899999999959</v>
      </c>
      <c r="Y18" s="963"/>
      <c r="Z18" s="964"/>
      <c r="AA18" s="955">
        <f>'Q4'!CD11+'Q4'!CE11</f>
        <v>139457.46</v>
      </c>
      <c r="AB18" s="963"/>
      <c r="AC18" s="964"/>
      <c r="AD18" s="955">
        <f>'Q4'!CG11</f>
        <v>142271.25</v>
      </c>
      <c r="AE18" s="963"/>
      <c r="AF18" s="964"/>
      <c r="AG18" s="955">
        <f>'Q4'!AM11</f>
        <v>2813.7899999999959</v>
      </c>
      <c r="AH18" s="963"/>
      <c r="AI18" s="964"/>
      <c r="AJ18" s="955">
        <f>'Q4'!AT11+'Q4'!BA11</f>
        <v>139457.46</v>
      </c>
      <c r="AK18" s="963"/>
      <c r="AL18" s="964"/>
      <c r="AM18" s="955">
        <f>'Q4'!BO11</f>
        <v>142271.25</v>
      </c>
      <c r="AN18" s="963"/>
      <c r="AO18" s="964"/>
      <c r="AP18" s="955">
        <f t="shared" ref="AP18:AP39" si="1">(AG18+AJ18+AM18)*100/($AG$46+$AJ$46+$AM$46)</f>
        <v>99.286811935248835</v>
      </c>
      <c r="AQ18" s="964"/>
      <c r="AR18" s="955">
        <f t="shared" ref="AR18:AR39" si="2">AP18</f>
        <v>99.286811935248835</v>
      </c>
      <c r="AS18" s="964"/>
    </row>
    <row r="19" spans="2:45" ht="8.4499999999999993" customHeight="1">
      <c r="B19" s="970" t="str">
        <f>'Q4'!B12</f>
        <v/>
      </c>
      <c r="C19" s="971"/>
      <c r="D19" s="970" t="str">
        <f>'Q4'!G12</f>
        <v/>
      </c>
      <c r="E19" s="973"/>
      <c r="F19" s="973"/>
      <c r="G19" s="973"/>
      <c r="H19" s="973"/>
      <c r="I19" s="973"/>
      <c r="J19" s="973"/>
      <c r="K19" s="973"/>
      <c r="L19" s="971"/>
      <c r="M19" s="957">
        <f>'Q1'!BV12</f>
        <v>0</v>
      </c>
      <c r="N19" s="991"/>
      <c r="O19" s="957">
        <f>'Q1'!BO12</f>
        <v>0</v>
      </c>
      <c r="P19" s="992"/>
      <c r="Q19" s="991"/>
      <c r="R19" s="957">
        <f>'Q3'!BO12</f>
        <v>0</v>
      </c>
      <c r="S19" s="958"/>
      <c r="T19" s="959"/>
      <c r="U19" s="957">
        <f t="shared" si="0"/>
        <v>0</v>
      </c>
      <c r="V19" s="958"/>
      <c r="W19" s="959"/>
      <c r="X19" s="957">
        <f>'Q4'!CC12</f>
        <v>0</v>
      </c>
      <c r="Y19" s="958"/>
      <c r="Z19" s="959"/>
      <c r="AA19" s="957">
        <f>'Q4'!CD12+'Q4'!CE12</f>
        <v>0</v>
      </c>
      <c r="AB19" s="958"/>
      <c r="AC19" s="959"/>
      <c r="AD19" s="957">
        <f>'Q4'!CG12</f>
        <v>0</v>
      </c>
      <c r="AE19" s="958"/>
      <c r="AF19" s="959"/>
      <c r="AG19" s="957">
        <f>'Q4'!AM12</f>
        <v>0</v>
      </c>
      <c r="AH19" s="958"/>
      <c r="AI19" s="959"/>
      <c r="AJ19" s="957">
        <f>'Q4'!AT12+'Q4'!BA12</f>
        <v>0</v>
      </c>
      <c r="AK19" s="958"/>
      <c r="AL19" s="959"/>
      <c r="AM19" s="957">
        <f>'Q4'!BO12</f>
        <v>0</v>
      </c>
      <c r="AN19" s="958"/>
      <c r="AO19" s="959"/>
      <c r="AP19" s="957">
        <f t="shared" si="1"/>
        <v>0</v>
      </c>
      <c r="AQ19" s="959"/>
      <c r="AR19" s="957">
        <f t="shared" si="2"/>
        <v>0</v>
      </c>
      <c r="AS19" s="959"/>
    </row>
    <row r="20" spans="2:45" ht="8.4499999999999993" customHeight="1">
      <c r="B20" s="965" t="str">
        <f>'Q4'!B13</f>
        <v/>
      </c>
      <c r="C20" s="966"/>
      <c r="D20" s="965" t="str">
        <f>'Q4'!G13</f>
        <v/>
      </c>
      <c r="E20" s="967"/>
      <c r="F20" s="967"/>
      <c r="G20" s="967"/>
      <c r="H20" s="967"/>
      <c r="I20" s="967"/>
      <c r="J20" s="967"/>
      <c r="K20" s="967"/>
      <c r="L20" s="966"/>
      <c r="M20" s="955">
        <f>'Q1'!BV13</f>
        <v>0</v>
      </c>
      <c r="N20" s="956"/>
      <c r="O20" s="955">
        <f>'Q1'!BO13</f>
        <v>0</v>
      </c>
      <c r="P20" s="962"/>
      <c r="Q20" s="956"/>
      <c r="R20" s="955">
        <f>'Q3'!BO13</f>
        <v>0</v>
      </c>
      <c r="S20" s="963"/>
      <c r="T20" s="964"/>
      <c r="U20" s="955">
        <f t="shared" si="0"/>
        <v>0</v>
      </c>
      <c r="V20" s="963"/>
      <c r="W20" s="964"/>
      <c r="X20" s="955">
        <f>'Q4'!CC13</f>
        <v>0</v>
      </c>
      <c r="Y20" s="963"/>
      <c r="Z20" s="964"/>
      <c r="AA20" s="955">
        <f>'Q4'!CD13+'Q4'!CE13</f>
        <v>0</v>
      </c>
      <c r="AB20" s="963"/>
      <c r="AC20" s="964"/>
      <c r="AD20" s="955">
        <f>'Q4'!CG13</f>
        <v>0</v>
      </c>
      <c r="AE20" s="963"/>
      <c r="AF20" s="964"/>
      <c r="AG20" s="955">
        <f>'Q4'!AM13</f>
        <v>0</v>
      </c>
      <c r="AH20" s="963"/>
      <c r="AI20" s="964"/>
      <c r="AJ20" s="955">
        <f>'Q4'!AT13+'Q4'!BA13</f>
        <v>0</v>
      </c>
      <c r="AK20" s="963"/>
      <c r="AL20" s="964"/>
      <c r="AM20" s="955">
        <f>'Q4'!BO13</f>
        <v>0</v>
      </c>
      <c r="AN20" s="963"/>
      <c r="AO20" s="964"/>
      <c r="AP20" s="955">
        <f t="shared" si="1"/>
        <v>0</v>
      </c>
      <c r="AQ20" s="964"/>
      <c r="AR20" s="955">
        <f t="shared" si="2"/>
        <v>0</v>
      </c>
      <c r="AS20" s="964"/>
    </row>
    <row r="21" spans="2:45" ht="8.4499999999999993" customHeight="1">
      <c r="B21" s="965" t="str">
        <f>'Q4'!B14</f>
        <v/>
      </c>
      <c r="C21" s="966"/>
      <c r="D21" s="965" t="str">
        <f>'Q4'!G14</f>
        <v/>
      </c>
      <c r="E21" s="967"/>
      <c r="F21" s="967"/>
      <c r="G21" s="967"/>
      <c r="H21" s="967"/>
      <c r="I21" s="967"/>
      <c r="J21" s="967"/>
      <c r="K21" s="967"/>
      <c r="L21" s="966"/>
      <c r="M21" s="955">
        <f>'Q1'!BV14</f>
        <v>0</v>
      </c>
      <c r="N21" s="956"/>
      <c r="O21" s="955">
        <f>'Q1'!BO14</f>
        <v>0</v>
      </c>
      <c r="P21" s="962"/>
      <c r="Q21" s="956"/>
      <c r="R21" s="955">
        <f>'Q3'!BO14</f>
        <v>0</v>
      </c>
      <c r="S21" s="963"/>
      <c r="T21" s="964"/>
      <c r="U21" s="955">
        <f t="shared" si="0"/>
        <v>0</v>
      </c>
      <c r="V21" s="963"/>
      <c r="W21" s="964"/>
      <c r="X21" s="955">
        <f>'Q4'!CC14</f>
        <v>0</v>
      </c>
      <c r="Y21" s="963"/>
      <c r="Z21" s="964"/>
      <c r="AA21" s="955">
        <f>'Q4'!CD14+'Q4'!CE14</f>
        <v>0</v>
      </c>
      <c r="AB21" s="963"/>
      <c r="AC21" s="964"/>
      <c r="AD21" s="955">
        <f>'Q4'!CG14</f>
        <v>0</v>
      </c>
      <c r="AE21" s="963"/>
      <c r="AF21" s="964"/>
      <c r="AG21" s="955">
        <f>'Q4'!AM14</f>
        <v>0</v>
      </c>
      <c r="AH21" s="963"/>
      <c r="AI21" s="964"/>
      <c r="AJ21" s="955">
        <f>'Q4'!AT14+'Q4'!BA14</f>
        <v>0</v>
      </c>
      <c r="AK21" s="963"/>
      <c r="AL21" s="964"/>
      <c r="AM21" s="955">
        <f>'Q4'!BO14</f>
        <v>0</v>
      </c>
      <c r="AN21" s="963"/>
      <c r="AO21" s="964"/>
      <c r="AP21" s="955">
        <f t="shared" si="1"/>
        <v>0</v>
      </c>
      <c r="AQ21" s="964"/>
      <c r="AR21" s="955">
        <f t="shared" si="2"/>
        <v>0</v>
      </c>
      <c r="AS21" s="964"/>
    </row>
    <row r="22" spans="2:45" ht="8.4499999999999993" customHeight="1">
      <c r="B22" s="970" t="str">
        <f>'Q4'!B15</f>
        <v/>
      </c>
      <c r="C22" s="971"/>
      <c r="D22" s="970" t="str">
        <f>'Q4'!G15</f>
        <v/>
      </c>
      <c r="E22" s="973"/>
      <c r="F22" s="973"/>
      <c r="G22" s="973"/>
      <c r="H22" s="973"/>
      <c r="I22" s="973"/>
      <c r="J22" s="973"/>
      <c r="K22" s="973"/>
      <c r="L22" s="971"/>
      <c r="M22" s="957">
        <f>'Q1'!BV15</f>
        <v>0</v>
      </c>
      <c r="N22" s="991"/>
      <c r="O22" s="957">
        <f>'Q1'!BO15</f>
        <v>0</v>
      </c>
      <c r="P22" s="992"/>
      <c r="Q22" s="991"/>
      <c r="R22" s="957">
        <f>'Q3'!BO15</f>
        <v>0</v>
      </c>
      <c r="S22" s="958"/>
      <c r="T22" s="959"/>
      <c r="U22" s="957">
        <f t="shared" si="0"/>
        <v>0</v>
      </c>
      <c r="V22" s="958"/>
      <c r="W22" s="959"/>
      <c r="X22" s="957">
        <f>'Q4'!CC15</f>
        <v>0</v>
      </c>
      <c r="Y22" s="958"/>
      <c r="Z22" s="959"/>
      <c r="AA22" s="957">
        <f>'Q4'!CD15+'Q4'!CE15</f>
        <v>0</v>
      </c>
      <c r="AB22" s="958"/>
      <c r="AC22" s="959"/>
      <c r="AD22" s="957">
        <f>'Q4'!CG15</f>
        <v>0</v>
      </c>
      <c r="AE22" s="958"/>
      <c r="AF22" s="959"/>
      <c r="AG22" s="957">
        <f>'Q4'!AM15</f>
        <v>0</v>
      </c>
      <c r="AH22" s="958"/>
      <c r="AI22" s="959"/>
      <c r="AJ22" s="957">
        <f>'Q4'!AT15+'Q4'!BA15</f>
        <v>0</v>
      </c>
      <c r="AK22" s="958"/>
      <c r="AL22" s="959"/>
      <c r="AM22" s="957">
        <f>'Q4'!BO15</f>
        <v>0</v>
      </c>
      <c r="AN22" s="958"/>
      <c r="AO22" s="959"/>
      <c r="AP22" s="957">
        <f t="shared" si="1"/>
        <v>0</v>
      </c>
      <c r="AQ22" s="959"/>
      <c r="AR22" s="957">
        <f t="shared" si="2"/>
        <v>0</v>
      </c>
      <c r="AS22" s="959"/>
    </row>
    <row r="23" spans="2:45" ht="8.4499999999999993" customHeight="1">
      <c r="B23" s="965" t="str">
        <f>'Q4'!B16</f>
        <v/>
      </c>
      <c r="C23" s="966"/>
      <c r="D23" s="965" t="str">
        <f>'Q4'!G16</f>
        <v/>
      </c>
      <c r="E23" s="967"/>
      <c r="F23" s="967"/>
      <c r="G23" s="967"/>
      <c r="H23" s="967"/>
      <c r="I23" s="967"/>
      <c r="J23" s="967"/>
      <c r="K23" s="967"/>
      <c r="L23" s="966"/>
      <c r="M23" s="955">
        <f>'Q1'!BV16</f>
        <v>0</v>
      </c>
      <c r="N23" s="956"/>
      <c r="O23" s="955">
        <f>'Q1'!BO16</f>
        <v>0</v>
      </c>
      <c r="P23" s="962"/>
      <c r="Q23" s="956"/>
      <c r="R23" s="955">
        <f>'Q3'!BO16</f>
        <v>0</v>
      </c>
      <c r="S23" s="963"/>
      <c r="T23" s="964"/>
      <c r="U23" s="955">
        <f t="shared" si="0"/>
        <v>0</v>
      </c>
      <c r="V23" s="963"/>
      <c r="W23" s="964"/>
      <c r="X23" s="955">
        <f>'Q4'!CC16</f>
        <v>0</v>
      </c>
      <c r="Y23" s="963"/>
      <c r="Z23" s="964"/>
      <c r="AA23" s="955">
        <f>'Q4'!CD16+'Q4'!CE16</f>
        <v>0</v>
      </c>
      <c r="AB23" s="963"/>
      <c r="AC23" s="964"/>
      <c r="AD23" s="955">
        <f>'Q4'!CG16</f>
        <v>0</v>
      </c>
      <c r="AE23" s="963"/>
      <c r="AF23" s="964"/>
      <c r="AG23" s="955">
        <f>'Q4'!AM16</f>
        <v>0</v>
      </c>
      <c r="AH23" s="963"/>
      <c r="AI23" s="964"/>
      <c r="AJ23" s="955">
        <f>'Q4'!AT16+'Q4'!BA16</f>
        <v>0</v>
      </c>
      <c r="AK23" s="963"/>
      <c r="AL23" s="964"/>
      <c r="AM23" s="955">
        <f>'Q4'!BO16</f>
        <v>0</v>
      </c>
      <c r="AN23" s="963"/>
      <c r="AO23" s="964"/>
      <c r="AP23" s="955">
        <f t="shared" si="1"/>
        <v>0</v>
      </c>
      <c r="AQ23" s="964"/>
      <c r="AR23" s="955">
        <f t="shared" si="2"/>
        <v>0</v>
      </c>
      <c r="AS23" s="964"/>
    </row>
    <row r="24" spans="2:45" ht="8.4499999999999993" customHeight="1">
      <c r="B24" s="965" t="str">
        <f>'Q4'!B17</f>
        <v/>
      </c>
      <c r="C24" s="966"/>
      <c r="D24" s="965" t="str">
        <f>'Q4'!G17</f>
        <v/>
      </c>
      <c r="E24" s="967"/>
      <c r="F24" s="967"/>
      <c r="G24" s="967"/>
      <c r="H24" s="967"/>
      <c r="I24" s="967"/>
      <c r="J24" s="967"/>
      <c r="K24" s="967"/>
      <c r="L24" s="966"/>
      <c r="M24" s="955">
        <f>'Q1'!BV17</f>
        <v>0</v>
      </c>
      <c r="N24" s="956"/>
      <c r="O24" s="955">
        <f>'Q1'!BO17</f>
        <v>0</v>
      </c>
      <c r="P24" s="962"/>
      <c r="Q24" s="956"/>
      <c r="R24" s="955">
        <f>'Q3'!BO17</f>
        <v>0</v>
      </c>
      <c r="S24" s="963"/>
      <c r="T24" s="964"/>
      <c r="U24" s="955">
        <f t="shared" si="0"/>
        <v>0</v>
      </c>
      <c r="V24" s="963"/>
      <c r="W24" s="964"/>
      <c r="X24" s="955">
        <f>'Q4'!CC17</f>
        <v>0</v>
      </c>
      <c r="Y24" s="963"/>
      <c r="Z24" s="964"/>
      <c r="AA24" s="955">
        <f>'Q4'!CD17+'Q4'!CE17</f>
        <v>0</v>
      </c>
      <c r="AB24" s="963"/>
      <c r="AC24" s="964"/>
      <c r="AD24" s="955">
        <f>'Q4'!CG17</f>
        <v>0</v>
      </c>
      <c r="AE24" s="963"/>
      <c r="AF24" s="964"/>
      <c r="AG24" s="955">
        <f>'Q4'!AM17</f>
        <v>0</v>
      </c>
      <c r="AH24" s="963"/>
      <c r="AI24" s="964"/>
      <c r="AJ24" s="955">
        <f>'Q4'!AT17+'Q4'!BA17</f>
        <v>0</v>
      </c>
      <c r="AK24" s="963"/>
      <c r="AL24" s="964"/>
      <c r="AM24" s="955">
        <f>'Q4'!BO17</f>
        <v>0</v>
      </c>
      <c r="AN24" s="963"/>
      <c r="AO24" s="964"/>
      <c r="AP24" s="955">
        <f t="shared" si="1"/>
        <v>0</v>
      </c>
      <c r="AQ24" s="964"/>
      <c r="AR24" s="955">
        <f t="shared" si="2"/>
        <v>0</v>
      </c>
      <c r="AS24" s="964"/>
    </row>
    <row r="25" spans="2:45" ht="8.4499999999999993" customHeight="1">
      <c r="B25" s="970" t="str">
        <f>'Q4'!B18</f>
        <v/>
      </c>
      <c r="C25" s="971"/>
      <c r="D25" s="970" t="str">
        <f>'Q4'!G18</f>
        <v/>
      </c>
      <c r="E25" s="973"/>
      <c r="F25" s="973"/>
      <c r="G25" s="973"/>
      <c r="H25" s="973"/>
      <c r="I25" s="973"/>
      <c r="J25" s="973"/>
      <c r="K25" s="973"/>
      <c r="L25" s="971"/>
      <c r="M25" s="957">
        <f>'Q1'!BV18</f>
        <v>0</v>
      </c>
      <c r="N25" s="991"/>
      <c r="O25" s="957">
        <f>'Q1'!BO18</f>
        <v>0</v>
      </c>
      <c r="P25" s="992"/>
      <c r="Q25" s="991"/>
      <c r="R25" s="957">
        <f>'Q3'!BO18</f>
        <v>0</v>
      </c>
      <c r="S25" s="958"/>
      <c r="T25" s="959"/>
      <c r="U25" s="957">
        <f t="shared" si="0"/>
        <v>0</v>
      </c>
      <c r="V25" s="958"/>
      <c r="W25" s="959"/>
      <c r="X25" s="957">
        <f>'Q4'!CC18</f>
        <v>0</v>
      </c>
      <c r="Y25" s="958"/>
      <c r="Z25" s="959"/>
      <c r="AA25" s="957">
        <f>'Q4'!CD18+'Q4'!CE18</f>
        <v>0</v>
      </c>
      <c r="AB25" s="958"/>
      <c r="AC25" s="959"/>
      <c r="AD25" s="957">
        <f>'Q4'!CG18</f>
        <v>0</v>
      </c>
      <c r="AE25" s="958"/>
      <c r="AF25" s="959"/>
      <c r="AG25" s="957">
        <f>'Q4'!AM18</f>
        <v>0</v>
      </c>
      <c r="AH25" s="958"/>
      <c r="AI25" s="959"/>
      <c r="AJ25" s="957">
        <f>'Q4'!AT18+'Q4'!BA18</f>
        <v>0</v>
      </c>
      <c r="AK25" s="958"/>
      <c r="AL25" s="959"/>
      <c r="AM25" s="957">
        <f>'Q4'!BO18</f>
        <v>0</v>
      </c>
      <c r="AN25" s="958"/>
      <c r="AO25" s="959"/>
      <c r="AP25" s="957">
        <f t="shared" si="1"/>
        <v>0</v>
      </c>
      <c r="AQ25" s="959"/>
      <c r="AR25" s="957">
        <f t="shared" si="2"/>
        <v>0</v>
      </c>
      <c r="AS25" s="959"/>
    </row>
    <row r="26" spans="2:45" ht="8.4499999999999993" customHeight="1">
      <c r="B26" s="965" t="str">
        <f>'Q4'!B19</f>
        <v/>
      </c>
      <c r="C26" s="966"/>
      <c r="D26" s="965" t="str">
        <f>'Q4'!G19</f>
        <v/>
      </c>
      <c r="E26" s="967"/>
      <c r="F26" s="967"/>
      <c r="G26" s="967"/>
      <c r="H26" s="967"/>
      <c r="I26" s="967"/>
      <c r="J26" s="967"/>
      <c r="K26" s="967"/>
      <c r="L26" s="966"/>
      <c r="M26" s="955">
        <f>'Q1'!BV19</f>
        <v>0</v>
      </c>
      <c r="N26" s="956"/>
      <c r="O26" s="955">
        <f>'Q1'!BO19</f>
        <v>0</v>
      </c>
      <c r="P26" s="962"/>
      <c r="Q26" s="956"/>
      <c r="R26" s="955">
        <f>'Q3'!BO19</f>
        <v>0</v>
      </c>
      <c r="S26" s="963"/>
      <c r="T26" s="964"/>
      <c r="U26" s="955">
        <f t="shared" si="0"/>
        <v>0</v>
      </c>
      <c r="V26" s="963"/>
      <c r="W26" s="964"/>
      <c r="X26" s="955">
        <f>'Q4'!CC19</f>
        <v>0</v>
      </c>
      <c r="Y26" s="963"/>
      <c r="Z26" s="964"/>
      <c r="AA26" s="955">
        <f>'Q4'!CD19+'Q4'!CE19</f>
        <v>0</v>
      </c>
      <c r="AB26" s="963"/>
      <c r="AC26" s="964"/>
      <c r="AD26" s="955">
        <f>'Q4'!CG19</f>
        <v>0</v>
      </c>
      <c r="AE26" s="963"/>
      <c r="AF26" s="964"/>
      <c r="AG26" s="955">
        <f>'Q4'!AM19</f>
        <v>0</v>
      </c>
      <c r="AH26" s="963"/>
      <c r="AI26" s="964"/>
      <c r="AJ26" s="955">
        <f>'Q4'!AT19+'Q4'!BA19</f>
        <v>0</v>
      </c>
      <c r="AK26" s="963"/>
      <c r="AL26" s="964"/>
      <c r="AM26" s="955">
        <f>'Q4'!BO19</f>
        <v>0</v>
      </c>
      <c r="AN26" s="963"/>
      <c r="AO26" s="964"/>
      <c r="AP26" s="955">
        <f t="shared" si="1"/>
        <v>0</v>
      </c>
      <c r="AQ26" s="964"/>
      <c r="AR26" s="955">
        <f t="shared" si="2"/>
        <v>0</v>
      </c>
      <c r="AS26" s="964"/>
    </row>
    <row r="27" spans="2:45" ht="8.4499999999999993" customHeight="1">
      <c r="B27" s="965" t="str">
        <f>'Q4'!B20</f>
        <v/>
      </c>
      <c r="C27" s="966"/>
      <c r="D27" s="965" t="str">
        <f>'Q4'!G20</f>
        <v/>
      </c>
      <c r="E27" s="967"/>
      <c r="F27" s="967"/>
      <c r="G27" s="967"/>
      <c r="H27" s="967"/>
      <c r="I27" s="967"/>
      <c r="J27" s="967"/>
      <c r="K27" s="967"/>
      <c r="L27" s="966"/>
      <c r="M27" s="955">
        <f>'Q1'!BV20</f>
        <v>0</v>
      </c>
      <c r="N27" s="956"/>
      <c r="O27" s="955">
        <f>'Q1'!BO20</f>
        <v>0</v>
      </c>
      <c r="P27" s="962"/>
      <c r="Q27" s="956"/>
      <c r="R27" s="955">
        <f>'Q3'!BO20</f>
        <v>0</v>
      </c>
      <c r="S27" s="963"/>
      <c r="T27" s="964"/>
      <c r="U27" s="955">
        <f t="shared" si="0"/>
        <v>0</v>
      </c>
      <c r="V27" s="963"/>
      <c r="W27" s="964"/>
      <c r="X27" s="955">
        <f>'Q4'!CC20</f>
        <v>0</v>
      </c>
      <c r="Y27" s="963"/>
      <c r="Z27" s="964"/>
      <c r="AA27" s="955">
        <f>'Q4'!CD20+'Q4'!CE20</f>
        <v>0</v>
      </c>
      <c r="AB27" s="963"/>
      <c r="AC27" s="964"/>
      <c r="AD27" s="955">
        <f>'Q4'!CG20</f>
        <v>0</v>
      </c>
      <c r="AE27" s="963"/>
      <c r="AF27" s="964"/>
      <c r="AG27" s="955">
        <f>'Q4'!AM20</f>
        <v>0</v>
      </c>
      <c r="AH27" s="963"/>
      <c r="AI27" s="964"/>
      <c r="AJ27" s="955">
        <f>'Q4'!AT20+'Q4'!BA20</f>
        <v>0</v>
      </c>
      <c r="AK27" s="963"/>
      <c r="AL27" s="964"/>
      <c r="AM27" s="955">
        <f>'Q4'!BO20</f>
        <v>0</v>
      </c>
      <c r="AN27" s="963"/>
      <c r="AO27" s="964"/>
      <c r="AP27" s="955">
        <f t="shared" si="1"/>
        <v>0</v>
      </c>
      <c r="AQ27" s="964"/>
      <c r="AR27" s="955">
        <f t="shared" si="2"/>
        <v>0</v>
      </c>
      <c r="AS27" s="964"/>
    </row>
    <row r="28" spans="2:45" ht="8.4499999999999993" customHeight="1">
      <c r="B28" s="970" t="str">
        <f>'Q4'!B21</f>
        <v/>
      </c>
      <c r="C28" s="971"/>
      <c r="D28" s="970" t="str">
        <f>'Q4'!G21</f>
        <v/>
      </c>
      <c r="E28" s="973"/>
      <c r="F28" s="973"/>
      <c r="G28" s="973"/>
      <c r="H28" s="973"/>
      <c r="I28" s="973"/>
      <c r="J28" s="973"/>
      <c r="K28" s="973"/>
      <c r="L28" s="971"/>
      <c r="M28" s="957">
        <f>'Q1'!BV21</f>
        <v>0</v>
      </c>
      <c r="N28" s="991"/>
      <c r="O28" s="957">
        <f>'Q1'!BO21</f>
        <v>0</v>
      </c>
      <c r="P28" s="992"/>
      <c r="Q28" s="991"/>
      <c r="R28" s="957">
        <f>'Q3'!BO21</f>
        <v>0</v>
      </c>
      <c r="S28" s="958"/>
      <c r="T28" s="959"/>
      <c r="U28" s="957">
        <f t="shared" si="0"/>
        <v>0</v>
      </c>
      <c r="V28" s="958"/>
      <c r="W28" s="959"/>
      <c r="X28" s="957">
        <f>'Q4'!CC21</f>
        <v>0</v>
      </c>
      <c r="Y28" s="958"/>
      <c r="Z28" s="959"/>
      <c r="AA28" s="957">
        <f>'Q4'!CD21+'Q4'!CE21</f>
        <v>0</v>
      </c>
      <c r="AB28" s="958"/>
      <c r="AC28" s="959"/>
      <c r="AD28" s="957">
        <f>'Q4'!CG21</f>
        <v>0</v>
      </c>
      <c r="AE28" s="958"/>
      <c r="AF28" s="959"/>
      <c r="AG28" s="957">
        <f>'Q4'!AM21</f>
        <v>0</v>
      </c>
      <c r="AH28" s="958"/>
      <c r="AI28" s="959"/>
      <c r="AJ28" s="957">
        <f>'Q4'!AT21+'Q4'!BA21</f>
        <v>0</v>
      </c>
      <c r="AK28" s="958"/>
      <c r="AL28" s="959"/>
      <c r="AM28" s="957">
        <f>'Q4'!BO21</f>
        <v>0</v>
      </c>
      <c r="AN28" s="958"/>
      <c r="AO28" s="959"/>
      <c r="AP28" s="957">
        <f t="shared" si="1"/>
        <v>0</v>
      </c>
      <c r="AQ28" s="959"/>
      <c r="AR28" s="957">
        <f t="shared" si="2"/>
        <v>0</v>
      </c>
      <c r="AS28" s="959"/>
    </row>
    <row r="29" spans="2:45" ht="8.4499999999999993" customHeight="1">
      <c r="B29" s="965" t="str">
        <f>'Q4'!B22</f>
        <v/>
      </c>
      <c r="C29" s="966"/>
      <c r="D29" s="965" t="str">
        <f>'Q4'!G22</f>
        <v/>
      </c>
      <c r="E29" s="967"/>
      <c r="F29" s="967"/>
      <c r="G29" s="967"/>
      <c r="H29" s="967"/>
      <c r="I29" s="967"/>
      <c r="J29" s="967"/>
      <c r="K29" s="967"/>
      <c r="L29" s="966"/>
      <c r="M29" s="955">
        <f>'Q1'!BV22</f>
        <v>0</v>
      </c>
      <c r="N29" s="956"/>
      <c r="O29" s="955">
        <f>'Q1'!BO22</f>
        <v>0</v>
      </c>
      <c r="P29" s="962"/>
      <c r="Q29" s="956"/>
      <c r="R29" s="955">
        <f>'Q3'!BO22</f>
        <v>0</v>
      </c>
      <c r="S29" s="963"/>
      <c r="T29" s="964"/>
      <c r="U29" s="955">
        <f t="shared" si="0"/>
        <v>0</v>
      </c>
      <c r="V29" s="963"/>
      <c r="W29" s="964"/>
      <c r="X29" s="955">
        <f>'Q4'!CC22</f>
        <v>0</v>
      </c>
      <c r="Y29" s="963"/>
      <c r="Z29" s="964"/>
      <c r="AA29" s="955">
        <f>'Q4'!CD22+'Q4'!CE22</f>
        <v>0</v>
      </c>
      <c r="AB29" s="963"/>
      <c r="AC29" s="964"/>
      <c r="AD29" s="955">
        <f>'Q4'!CG22</f>
        <v>0</v>
      </c>
      <c r="AE29" s="963"/>
      <c r="AF29" s="964"/>
      <c r="AG29" s="955">
        <f>'Q4'!AM22</f>
        <v>0</v>
      </c>
      <c r="AH29" s="963"/>
      <c r="AI29" s="964"/>
      <c r="AJ29" s="955">
        <f>'Q4'!AT22+'Q4'!BA22</f>
        <v>0</v>
      </c>
      <c r="AK29" s="963"/>
      <c r="AL29" s="964"/>
      <c r="AM29" s="955">
        <f>'Q4'!BO22</f>
        <v>0</v>
      </c>
      <c r="AN29" s="963"/>
      <c r="AO29" s="964"/>
      <c r="AP29" s="955">
        <f t="shared" si="1"/>
        <v>0</v>
      </c>
      <c r="AQ29" s="964"/>
      <c r="AR29" s="955">
        <f t="shared" si="2"/>
        <v>0</v>
      </c>
      <c r="AS29" s="964"/>
    </row>
    <row r="30" spans="2:45" ht="8.4499999999999993" customHeight="1">
      <c r="B30" s="965" t="str">
        <f>'Q4'!B23</f>
        <v/>
      </c>
      <c r="C30" s="966"/>
      <c r="D30" s="965" t="str">
        <f>'Q4'!G23</f>
        <v/>
      </c>
      <c r="E30" s="967"/>
      <c r="F30" s="967"/>
      <c r="G30" s="967"/>
      <c r="H30" s="967"/>
      <c r="I30" s="967"/>
      <c r="J30" s="967"/>
      <c r="K30" s="967"/>
      <c r="L30" s="966"/>
      <c r="M30" s="955">
        <f>'Q1'!BV23</f>
        <v>0</v>
      </c>
      <c r="N30" s="956"/>
      <c r="O30" s="955">
        <f>'Q1'!BO23</f>
        <v>0</v>
      </c>
      <c r="P30" s="962"/>
      <c r="Q30" s="956"/>
      <c r="R30" s="955">
        <f>'Q3'!BO23</f>
        <v>0</v>
      </c>
      <c r="S30" s="963"/>
      <c r="T30" s="964"/>
      <c r="U30" s="955">
        <f t="shared" si="0"/>
        <v>0</v>
      </c>
      <c r="V30" s="963"/>
      <c r="W30" s="964"/>
      <c r="X30" s="955">
        <f>'Q4'!CC23</f>
        <v>0</v>
      </c>
      <c r="Y30" s="963"/>
      <c r="Z30" s="964"/>
      <c r="AA30" s="955">
        <f>'Q4'!CD23+'Q4'!CE23</f>
        <v>0</v>
      </c>
      <c r="AB30" s="963"/>
      <c r="AC30" s="964"/>
      <c r="AD30" s="955">
        <f>'Q4'!CG23</f>
        <v>0</v>
      </c>
      <c r="AE30" s="963"/>
      <c r="AF30" s="964"/>
      <c r="AG30" s="955">
        <f>'Q4'!AM23</f>
        <v>0</v>
      </c>
      <c r="AH30" s="963"/>
      <c r="AI30" s="964"/>
      <c r="AJ30" s="955">
        <f>'Q4'!AT23+'Q4'!BA23</f>
        <v>0</v>
      </c>
      <c r="AK30" s="963"/>
      <c r="AL30" s="964"/>
      <c r="AM30" s="955">
        <f>'Q4'!BO23</f>
        <v>0</v>
      </c>
      <c r="AN30" s="963"/>
      <c r="AO30" s="964"/>
      <c r="AP30" s="955">
        <f t="shared" si="1"/>
        <v>0</v>
      </c>
      <c r="AQ30" s="964"/>
      <c r="AR30" s="955">
        <f t="shared" si="2"/>
        <v>0</v>
      </c>
      <c r="AS30" s="964"/>
    </row>
    <row r="31" spans="2:45" ht="8.4499999999999993" customHeight="1">
      <c r="B31" s="970" t="str">
        <f>'Q4'!B24</f>
        <v/>
      </c>
      <c r="C31" s="971"/>
      <c r="D31" s="970" t="str">
        <f>'Q4'!G24</f>
        <v/>
      </c>
      <c r="E31" s="973"/>
      <c r="F31" s="973"/>
      <c r="G31" s="973"/>
      <c r="H31" s="973"/>
      <c r="I31" s="973"/>
      <c r="J31" s="973"/>
      <c r="K31" s="973"/>
      <c r="L31" s="971"/>
      <c r="M31" s="957">
        <f>'Q1'!BV24</f>
        <v>0</v>
      </c>
      <c r="N31" s="991"/>
      <c r="O31" s="957">
        <f>'Q1'!BO24</f>
        <v>0</v>
      </c>
      <c r="P31" s="992"/>
      <c r="Q31" s="991"/>
      <c r="R31" s="957">
        <f>'Q3'!BO24</f>
        <v>0</v>
      </c>
      <c r="S31" s="958"/>
      <c r="T31" s="959"/>
      <c r="U31" s="957">
        <f t="shared" si="0"/>
        <v>0</v>
      </c>
      <c r="V31" s="958"/>
      <c r="W31" s="959"/>
      <c r="X31" s="957">
        <f>'Q4'!CC24</f>
        <v>0</v>
      </c>
      <c r="Y31" s="958"/>
      <c r="Z31" s="959"/>
      <c r="AA31" s="957">
        <f>'Q4'!CD24+'Q4'!CE24</f>
        <v>0</v>
      </c>
      <c r="AB31" s="958"/>
      <c r="AC31" s="959"/>
      <c r="AD31" s="957">
        <f>'Q4'!CG24</f>
        <v>0</v>
      </c>
      <c r="AE31" s="958"/>
      <c r="AF31" s="959"/>
      <c r="AG31" s="957">
        <f>'Q4'!AM24</f>
        <v>0</v>
      </c>
      <c r="AH31" s="958"/>
      <c r="AI31" s="959"/>
      <c r="AJ31" s="957">
        <f>'Q4'!AT24+'Q4'!BA24</f>
        <v>0</v>
      </c>
      <c r="AK31" s="958"/>
      <c r="AL31" s="959"/>
      <c r="AM31" s="957">
        <f>'Q4'!BO24</f>
        <v>0</v>
      </c>
      <c r="AN31" s="958"/>
      <c r="AO31" s="959"/>
      <c r="AP31" s="957">
        <f t="shared" si="1"/>
        <v>0</v>
      </c>
      <c r="AQ31" s="959"/>
      <c r="AR31" s="957">
        <f t="shared" si="2"/>
        <v>0</v>
      </c>
      <c r="AS31" s="959"/>
    </row>
    <row r="32" spans="2:45" ht="8.4499999999999993" customHeight="1">
      <c r="B32" s="965" t="str">
        <f>'Q4'!B25</f>
        <v/>
      </c>
      <c r="C32" s="966"/>
      <c r="D32" s="965" t="str">
        <f>'Q4'!G25</f>
        <v/>
      </c>
      <c r="E32" s="967"/>
      <c r="F32" s="967"/>
      <c r="G32" s="967"/>
      <c r="H32" s="967"/>
      <c r="I32" s="967"/>
      <c r="J32" s="967"/>
      <c r="K32" s="967"/>
      <c r="L32" s="966"/>
      <c r="M32" s="955">
        <f>'Q1'!BV25</f>
        <v>0</v>
      </c>
      <c r="N32" s="956"/>
      <c r="O32" s="955">
        <f>'Q1'!BO25</f>
        <v>0</v>
      </c>
      <c r="P32" s="962"/>
      <c r="Q32" s="956"/>
      <c r="R32" s="955">
        <f>'Q3'!BO25</f>
        <v>0</v>
      </c>
      <c r="S32" s="963"/>
      <c r="T32" s="964"/>
      <c r="U32" s="955">
        <f t="shared" si="0"/>
        <v>0</v>
      </c>
      <c r="V32" s="963"/>
      <c r="W32" s="964"/>
      <c r="X32" s="955">
        <f>'Q4'!CC25</f>
        <v>0</v>
      </c>
      <c r="Y32" s="963"/>
      <c r="Z32" s="964"/>
      <c r="AA32" s="955">
        <f>'Q4'!CD25+'Q4'!CE25</f>
        <v>0</v>
      </c>
      <c r="AB32" s="963"/>
      <c r="AC32" s="964"/>
      <c r="AD32" s="955">
        <f>'Q4'!CG25</f>
        <v>0</v>
      </c>
      <c r="AE32" s="963"/>
      <c r="AF32" s="964"/>
      <c r="AG32" s="955">
        <f>'Q4'!AM25</f>
        <v>0</v>
      </c>
      <c r="AH32" s="963"/>
      <c r="AI32" s="964"/>
      <c r="AJ32" s="955">
        <f>'Q4'!AT25+'Q4'!BA25</f>
        <v>0</v>
      </c>
      <c r="AK32" s="963"/>
      <c r="AL32" s="964"/>
      <c r="AM32" s="955">
        <f>'Q4'!BO25</f>
        <v>0</v>
      </c>
      <c r="AN32" s="963"/>
      <c r="AO32" s="964"/>
      <c r="AP32" s="955">
        <f t="shared" si="1"/>
        <v>0</v>
      </c>
      <c r="AQ32" s="964"/>
      <c r="AR32" s="955">
        <f t="shared" si="2"/>
        <v>0</v>
      </c>
      <c r="AS32" s="964"/>
    </row>
    <row r="33" spans="2:45" ht="8.4499999999999993" customHeight="1">
      <c r="B33" s="965" t="str">
        <f>'Q4'!B26</f>
        <v/>
      </c>
      <c r="C33" s="966"/>
      <c r="D33" s="965" t="str">
        <f>'Q4'!G26</f>
        <v/>
      </c>
      <c r="E33" s="967"/>
      <c r="F33" s="967"/>
      <c r="G33" s="967"/>
      <c r="H33" s="967"/>
      <c r="I33" s="967"/>
      <c r="J33" s="967"/>
      <c r="K33" s="967"/>
      <c r="L33" s="966"/>
      <c r="M33" s="955">
        <f>'Q1'!BV26</f>
        <v>0</v>
      </c>
      <c r="N33" s="956"/>
      <c r="O33" s="955">
        <f>'Q1'!BO26</f>
        <v>0</v>
      </c>
      <c r="P33" s="962"/>
      <c r="Q33" s="956"/>
      <c r="R33" s="955">
        <f>'Q3'!BO26</f>
        <v>0</v>
      </c>
      <c r="S33" s="963"/>
      <c r="T33" s="964"/>
      <c r="U33" s="955">
        <f t="shared" si="0"/>
        <v>0</v>
      </c>
      <c r="V33" s="963"/>
      <c r="W33" s="964"/>
      <c r="X33" s="955">
        <f>'Q4'!CC26</f>
        <v>0</v>
      </c>
      <c r="Y33" s="963"/>
      <c r="Z33" s="964"/>
      <c r="AA33" s="955">
        <f>'Q4'!CD26+'Q4'!CE26</f>
        <v>0</v>
      </c>
      <c r="AB33" s="963"/>
      <c r="AC33" s="964"/>
      <c r="AD33" s="955">
        <f>'Q4'!CG26</f>
        <v>0</v>
      </c>
      <c r="AE33" s="963"/>
      <c r="AF33" s="964"/>
      <c r="AG33" s="955">
        <f>'Q4'!AM26</f>
        <v>0</v>
      </c>
      <c r="AH33" s="963"/>
      <c r="AI33" s="964"/>
      <c r="AJ33" s="955">
        <f>'Q4'!AT26+'Q4'!BA26</f>
        <v>0</v>
      </c>
      <c r="AK33" s="963"/>
      <c r="AL33" s="964"/>
      <c r="AM33" s="955">
        <f>'Q4'!BO26</f>
        <v>0</v>
      </c>
      <c r="AN33" s="963"/>
      <c r="AO33" s="964"/>
      <c r="AP33" s="955">
        <f t="shared" si="1"/>
        <v>0</v>
      </c>
      <c r="AQ33" s="964"/>
      <c r="AR33" s="955">
        <f t="shared" si="2"/>
        <v>0</v>
      </c>
      <c r="AS33" s="964"/>
    </row>
    <row r="34" spans="2:45" ht="8.4499999999999993" customHeight="1">
      <c r="B34" s="970" t="str">
        <f>'Q4'!B27</f>
        <v/>
      </c>
      <c r="C34" s="971"/>
      <c r="D34" s="970" t="str">
        <f>'Q4'!G27</f>
        <v/>
      </c>
      <c r="E34" s="973"/>
      <c r="F34" s="973"/>
      <c r="G34" s="973"/>
      <c r="H34" s="973"/>
      <c r="I34" s="973"/>
      <c r="J34" s="973"/>
      <c r="K34" s="973"/>
      <c r="L34" s="971"/>
      <c r="M34" s="957">
        <f>'Q1'!BV27</f>
        <v>0</v>
      </c>
      <c r="N34" s="991"/>
      <c r="O34" s="957">
        <f>'Q1'!BO27</f>
        <v>0</v>
      </c>
      <c r="P34" s="992"/>
      <c r="Q34" s="991"/>
      <c r="R34" s="957">
        <f>'Q3'!BO27</f>
        <v>0</v>
      </c>
      <c r="S34" s="958"/>
      <c r="T34" s="959"/>
      <c r="U34" s="957">
        <f t="shared" si="0"/>
        <v>0</v>
      </c>
      <c r="V34" s="958"/>
      <c r="W34" s="959"/>
      <c r="X34" s="957">
        <f>'Q4'!CC27</f>
        <v>0</v>
      </c>
      <c r="Y34" s="958"/>
      <c r="Z34" s="959"/>
      <c r="AA34" s="957">
        <f>'Q4'!CD27+'Q4'!CE27</f>
        <v>0</v>
      </c>
      <c r="AB34" s="958"/>
      <c r="AC34" s="959"/>
      <c r="AD34" s="957">
        <f>'Q4'!CG27</f>
        <v>0</v>
      </c>
      <c r="AE34" s="958"/>
      <c r="AF34" s="959"/>
      <c r="AG34" s="957">
        <f>'Q4'!AM27</f>
        <v>0</v>
      </c>
      <c r="AH34" s="958"/>
      <c r="AI34" s="959"/>
      <c r="AJ34" s="957">
        <f>'Q4'!AT27+'Q4'!BA27</f>
        <v>0</v>
      </c>
      <c r="AK34" s="958"/>
      <c r="AL34" s="959"/>
      <c r="AM34" s="957">
        <f>'Q4'!BO27</f>
        <v>0</v>
      </c>
      <c r="AN34" s="958"/>
      <c r="AO34" s="959"/>
      <c r="AP34" s="957">
        <f t="shared" si="1"/>
        <v>0</v>
      </c>
      <c r="AQ34" s="959"/>
      <c r="AR34" s="957">
        <f t="shared" si="2"/>
        <v>0</v>
      </c>
      <c r="AS34" s="959"/>
    </row>
    <row r="35" spans="2:45" ht="8.4499999999999993" customHeight="1">
      <c r="B35" s="965" t="str">
        <f>'Q4'!B28</f>
        <v/>
      </c>
      <c r="C35" s="966"/>
      <c r="D35" s="965" t="str">
        <f>'Q4'!G28</f>
        <v/>
      </c>
      <c r="E35" s="967"/>
      <c r="F35" s="967"/>
      <c r="G35" s="967"/>
      <c r="H35" s="967"/>
      <c r="I35" s="967"/>
      <c r="J35" s="967"/>
      <c r="K35" s="967"/>
      <c r="L35" s="966"/>
      <c r="M35" s="955">
        <f>'Q1'!BV28</f>
        <v>0</v>
      </c>
      <c r="N35" s="956"/>
      <c r="O35" s="955">
        <f>'Q1'!BO28</f>
        <v>0</v>
      </c>
      <c r="P35" s="962"/>
      <c r="Q35" s="956"/>
      <c r="R35" s="955">
        <f>'Q3'!BO28</f>
        <v>0</v>
      </c>
      <c r="S35" s="963"/>
      <c r="T35" s="964"/>
      <c r="U35" s="955">
        <f t="shared" si="0"/>
        <v>0</v>
      </c>
      <c r="V35" s="963"/>
      <c r="W35" s="964"/>
      <c r="X35" s="955">
        <f>'Q4'!CC28</f>
        <v>0</v>
      </c>
      <c r="Y35" s="963"/>
      <c r="Z35" s="964"/>
      <c r="AA35" s="955">
        <f>'Q4'!CD28+'Q4'!CE28</f>
        <v>0</v>
      </c>
      <c r="AB35" s="963"/>
      <c r="AC35" s="964"/>
      <c r="AD35" s="955">
        <f>'Q4'!CG28</f>
        <v>0</v>
      </c>
      <c r="AE35" s="963"/>
      <c r="AF35" s="964"/>
      <c r="AG35" s="955">
        <f>'Q4'!AM28</f>
        <v>0</v>
      </c>
      <c r="AH35" s="963"/>
      <c r="AI35" s="964"/>
      <c r="AJ35" s="955">
        <f>'Q4'!AT28+'Q4'!BA28</f>
        <v>0</v>
      </c>
      <c r="AK35" s="963"/>
      <c r="AL35" s="964"/>
      <c r="AM35" s="955">
        <f>'Q4'!BO28</f>
        <v>0</v>
      </c>
      <c r="AN35" s="963"/>
      <c r="AO35" s="964"/>
      <c r="AP35" s="955">
        <f t="shared" si="1"/>
        <v>0</v>
      </c>
      <c r="AQ35" s="964"/>
      <c r="AR35" s="955">
        <f t="shared" si="2"/>
        <v>0</v>
      </c>
      <c r="AS35" s="964"/>
    </row>
    <row r="36" spans="2:45" ht="8.4499999999999993" customHeight="1">
      <c r="B36" s="965" t="str">
        <f>'Q4'!B29</f>
        <v/>
      </c>
      <c r="C36" s="966"/>
      <c r="D36" s="965" t="str">
        <f>'Q4'!G29</f>
        <v/>
      </c>
      <c r="E36" s="967"/>
      <c r="F36" s="967"/>
      <c r="G36" s="967"/>
      <c r="H36" s="967"/>
      <c r="I36" s="967"/>
      <c r="J36" s="967"/>
      <c r="K36" s="967"/>
      <c r="L36" s="966"/>
      <c r="M36" s="955">
        <f>'Q1'!BV29</f>
        <v>0</v>
      </c>
      <c r="N36" s="956"/>
      <c r="O36" s="955">
        <f>'Q1'!BO29</f>
        <v>0</v>
      </c>
      <c r="P36" s="962"/>
      <c r="Q36" s="956"/>
      <c r="R36" s="955">
        <f>'Q3'!BO29</f>
        <v>0</v>
      </c>
      <c r="S36" s="963"/>
      <c r="T36" s="964"/>
      <c r="U36" s="955">
        <f t="shared" si="0"/>
        <v>0</v>
      </c>
      <c r="V36" s="963"/>
      <c r="W36" s="964"/>
      <c r="X36" s="955">
        <f>'Q4'!CC29</f>
        <v>0</v>
      </c>
      <c r="Y36" s="963"/>
      <c r="Z36" s="964"/>
      <c r="AA36" s="955">
        <f>'Q4'!CD29+'Q4'!CE29</f>
        <v>0</v>
      </c>
      <c r="AB36" s="963"/>
      <c r="AC36" s="964"/>
      <c r="AD36" s="955">
        <f>'Q4'!CG29</f>
        <v>0</v>
      </c>
      <c r="AE36" s="963"/>
      <c r="AF36" s="964"/>
      <c r="AG36" s="955">
        <f>'Q4'!AM29</f>
        <v>0</v>
      </c>
      <c r="AH36" s="963"/>
      <c r="AI36" s="964"/>
      <c r="AJ36" s="955">
        <f>'Q4'!AT29+'Q4'!BA29</f>
        <v>0</v>
      </c>
      <c r="AK36" s="963"/>
      <c r="AL36" s="964"/>
      <c r="AM36" s="955">
        <f>'Q4'!BO29</f>
        <v>0</v>
      </c>
      <c r="AN36" s="963"/>
      <c r="AO36" s="964"/>
      <c r="AP36" s="955">
        <f t="shared" si="1"/>
        <v>0</v>
      </c>
      <c r="AQ36" s="964"/>
      <c r="AR36" s="955">
        <f t="shared" si="2"/>
        <v>0</v>
      </c>
      <c r="AS36" s="964"/>
    </row>
    <row r="37" spans="2:45" ht="8.4499999999999993" customHeight="1">
      <c r="B37" s="977" t="str">
        <f>'Q4'!B30</f>
        <v/>
      </c>
      <c r="C37" s="978"/>
      <c r="D37" s="977" t="str">
        <f>'Q4'!G30</f>
        <v/>
      </c>
      <c r="E37" s="995"/>
      <c r="F37" s="995"/>
      <c r="G37" s="995"/>
      <c r="H37" s="995"/>
      <c r="I37" s="995"/>
      <c r="J37" s="995"/>
      <c r="K37" s="995"/>
      <c r="L37" s="978"/>
      <c r="M37" s="960">
        <f>'Q1'!BV30</f>
        <v>0</v>
      </c>
      <c r="N37" s="961"/>
      <c r="O37" s="960">
        <f>'Q1'!BO30</f>
        <v>0</v>
      </c>
      <c r="P37" s="1028"/>
      <c r="Q37" s="961"/>
      <c r="R37" s="960">
        <f>'Q3'!BO30</f>
        <v>0</v>
      </c>
      <c r="S37" s="1029"/>
      <c r="T37" s="1030"/>
      <c r="U37" s="960">
        <f t="shared" si="0"/>
        <v>0</v>
      </c>
      <c r="V37" s="1029"/>
      <c r="W37" s="1030"/>
      <c r="X37" s="960">
        <f>'Q4'!CC30</f>
        <v>0</v>
      </c>
      <c r="Y37" s="1029"/>
      <c r="Z37" s="1030"/>
      <c r="AA37" s="960">
        <f>'Q4'!CD30+'Q4'!CE30</f>
        <v>0</v>
      </c>
      <c r="AB37" s="1029"/>
      <c r="AC37" s="1030"/>
      <c r="AD37" s="960">
        <f>'Q4'!CG30</f>
        <v>0</v>
      </c>
      <c r="AE37" s="1029"/>
      <c r="AF37" s="1030"/>
      <c r="AG37" s="960">
        <f>'Q4'!AM30</f>
        <v>0</v>
      </c>
      <c r="AH37" s="1029"/>
      <c r="AI37" s="1030"/>
      <c r="AJ37" s="960">
        <f>'Q4'!AT30+'Q4'!BA30</f>
        <v>0</v>
      </c>
      <c r="AK37" s="1029"/>
      <c r="AL37" s="1030"/>
      <c r="AM37" s="960">
        <f>'Q4'!BO30</f>
        <v>0</v>
      </c>
      <c r="AN37" s="1029"/>
      <c r="AO37" s="1030"/>
      <c r="AP37" s="960">
        <f t="shared" si="1"/>
        <v>0</v>
      </c>
      <c r="AQ37" s="1030"/>
      <c r="AR37" s="960">
        <f t="shared" si="2"/>
        <v>0</v>
      </c>
      <c r="AS37" s="1030"/>
    </row>
    <row r="38" spans="2:45" ht="8.4499999999999993" customHeight="1">
      <c r="B38" s="974" t="str">
        <f>'Q4'!B31</f>
        <v/>
      </c>
      <c r="C38" s="975"/>
      <c r="D38" s="974" t="str">
        <f>'Q4'!G31</f>
        <v/>
      </c>
      <c r="E38" s="976"/>
      <c r="F38" s="976"/>
      <c r="G38" s="976"/>
      <c r="H38" s="976"/>
      <c r="I38" s="976"/>
      <c r="J38" s="976"/>
      <c r="K38" s="976"/>
      <c r="L38" s="975"/>
      <c r="M38" s="979">
        <f>'Q1'!BV31</f>
        <v>0</v>
      </c>
      <c r="N38" s="985"/>
      <c r="O38" s="979">
        <f>'Q1'!BO31</f>
        <v>0</v>
      </c>
      <c r="P38" s="986"/>
      <c r="Q38" s="985"/>
      <c r="R38" s="979">
        <f>'Q3'!BO31</f>
        <v>0</v>
      </c>
      <c r="S38" s="980"/>
      <c r="T38" s="981"/>
      <c r="U38" s="979">
        <f t="shared" si="0"/>
        <v>0</v>
      </c>
      <c r="V38" s="980"/>
      <c r="W38" s="981"/>
      <c r="X38" s="979">
        <f>'Q4'!CC31</f>
        <v>0</v>
      </c>
      <c r="Y38" s="980"/>
      <c r="Z38" s="981"/>
      <c r="AA38" s="979">
        <f>'Q4'!CD31+'Q4'!CE31</f>
        <v>0</v>
      </c>
      <c r="AB38" s="980"/>
      <c r="AC38" s="981"/>
      <c r="AD38" s="979">
        <f>'Q4'!CG31</f>
        <v>0</v>
      </c>
      <c r="AE38" s="980"/>
      <c r="AF38" s="981"/>
      <c r="AG38" s="979">
        <f>'Q4'!AM31</f>
        <v>0</v>
      </c>
      <c r="AH38" s="980"/>
      <c r="AI38" s="981"/>
      <c r="AJ38" s="979">
        <f>'Q4'!AT31+'Q4'!BA31</f>
        <v>0</v>
      </c>
      <c r="AK38" s="980"/>
      <c r="AL38" s="981"/>
      <c r="AM38" s="979">
        <f>'Q4'!BO31</f>
        <v>0</v>
      </c>
      <c r="AN38" s="980"/>
      <c r="AO38" s="981"/>
      <c r="AP38" s="979">
        <f t="shared" si="1"/>
        <v>0</v>
      </c>
      <c r="AQ38" s="981"/>
      <c r="AR38" s="979">
        <f t="shared" si="2"/>
        <v>0</v>
      </c>
      <c r="AS38" s="981"/>
    </row>
    <row r="39" spans="2:45" ht="8.4499999999999993" customHeight="1">
      <c r="B39" s="968" t="str">
        <f>'Q4'!B32</f>
        <v/>
      </c>
      <c r="C39" s="969"/>
      <c r="D39" s="968" t="str">
        <f>'Q4'!G32</f>
        <v/>
      </c>
      <c r="E39" s="972"/>
      <c r="F39" s="972"/>
      <c r="G39" s="972"/>
      <c r="H39" s="972"/>
      <c r="I39" s="972"/>
      <c r="J39" s="972"/>
      <c r="K39" s="972"/>
      <c r="L39" s="969"/>
      <c r="M39" s="982">
        <f>'Q1'!BV32</f>
        <v>0</v>
      </c>
      <c r="N39" s="1031"/>
      <c r="O39" s="982">
        <f>'Q1'!BO32</f>
        <v>0</v>
      </c>
      <c r="P39" s="1032"/>
      <c r="Q39" s="1031"/>
      <c r="R39" s="982">
        <f>'Q3'!BO32</f>
        <v>0</v>
      </c>
      <c r="S39" s="983"/>
      <c r="T39" s="984"/>
      <c r="U39" s="982">
        <f t="shared" si="0"/>
        <v>0</v>
      </c>
      <c r="V39" s="983"/>
      <c r="W39" s="984"/>
      <c r="X39" s="982">
        <f>'Q4'!CC32</f>
        <v>0</v>
      </c>
      <c r="Y39" s="983"/>
      <c r="Z39" s="984"/>
      <c r="AA39" s="982">
        <f>'Q4'!CD32+'Q4'!CE32</f>
        <v>0</v>
      </c>
      <c r="AB39" s="983"/>
      <c r="AC39" s="984"/>
      <c r="AD39" s="982">
        <f>'Q4'!CG32</f>
        <v>0</v>
      </c>
      <c r="AE39" s="983"/>
      <c r="AF39" s="984"/>
      <c r="AG39" s="982">
        <f>'Q4'!AM32</f>
        <v>0</v>
      </c>
      <c r="AH39" s="983"/>
      <c r="AI39" s="984"/>
      <c r="AJ39" s="982">
        <f>'Q4'!AT32+'Q4'!BA32</f>
        <v>0</v>
      </c>
      <c r="AK39" s="983"/>
      <c r="AL39" s="984"/>
      <c r="AM39" s="982">
        <f>'Q4'!BO32</f>
        <v>0</v>
      </c>
      <c r="AN39" s="983"/>
      <c r="AO39" s="984"/>
      <c r="AP39" s="982">
        <f t="shared" si="1"/>
        <v>0</v>
      </c>
      <c r="AQ39" s="984"/>
      <c r="AR39" s="982">
        <f t="shared" si="2"/>
        <v>0</v>
      </c>
      <c r="AS39" s="984"/>
    </row>
    <row r="40" spans="2:45" ht="8.4499999999999993" customHeight="1">
      <c r="B40" s="970" t="str">
        <f>'Q4'!B33</f>
        <v/>
      </c>
      <c r="C40" s="971"/>
      <c r="D40" s="970" t="str">
        <f>'Q4'!G33</f>
        <v/>
      </c>
      <c r="E40" s="973"/>
      <c r="F40" s="973"/>
      <c r="G40" s="973"/>
      <c r="H40" s="973"/>
      <c r="I40" s="973"/>
      <c r="J40" s="973"/>
      <c r="K40" s="973"/>
      <c r="L40" s="971"/>
      <c r="M40" s="957">
        <f>'Q1'!BV33</f>
        <v>0</v>
      </c>
      <c r="N40" s="991"/>
      <c r="O40" s="957">
        <f>'Q1'!BO33</f>
        <v>0</v>
      </c>
      <c r="P40" s="992"/>
      <c r="Q40" s="991"/>
      <c r="R40" s="957">
        <f>'Q3'!BO33</f>
        <v>0</v>
      </c>
      <c r="S40" s="958"/>
      <c r="T40" s="959"/>
      <c r="U40" s="957">
        <f t="shared" ref="U40:U45" si="3">O40-R40</f>
        <v>0</v>
      </c>
      <c r="V40" s="958"/>
      <c r="W40" s="959"/>
      <c r="X40" s="957">
        <f>'Q4'!CC33</f>
        <v>0</v>
      </c>
      <c r="Y40" s="958"/>
      <c r="Z40" s="959"/>
      <c r="AA40" s="957">
        <f>'Q4'!CD33+'Q4'!CE33</f>
        <v>0</v>
      </c>
      <c r="AB40" s="958"/>
      <c r="AC40" s="959"/>
      <c r="AD40" s="957">
        <f>'Q4'!CG33</f>
        <v>0</v>
      </c>
      <c r="AE40" s="958"/>
      <c r="AF40" s="959"/>
      <c r="AG40" s="957">
        <f>'Q4'!AM33</f>
        <v>0</v>
      </c>
      <c r="AH40" s="958"/>
      <c r="AI40" s="959"/>
      <c r="AJ40" s="957">
        <f>'Q4'!AT33+'Q4'!BA33</f>
        <v>0</v>
      </c>
      <c r="AK40" s="958"/>
      <c r="AL40" s="959"/>
      <c r="AM40" s="957">
        <f>'Q4'!BO33</f>
        <v>0</v>
      </c>
      <c r="AN40" s="958"/>
      <c r="AO40" s="959"/>
      <c r="AP40" s="957">
        <f t="shared" ref="AP40:AP45" si="4">(AG40+AJ40+AM40)*100/($AG$46+$AJ$46+$AM$46)</f>
        <v>0</v>
      </c>
      <c r="AQ40" s="959"/>
      <c r="AR40" s="957">
        <f t="shared" ref="AR40:AR45" si="5">AP40</f>
        <v>0</v>
      </c>
      <c r="AS40" s="959"/>
    </row>
    <row r="41" spans="2:45" ht="8.4499999999999993" customHeight="1">
      <c r="B41" s="974" t="str">
        <f>'Q4'!B34</f>
        <v/>
      </c>
      <c r="C41" s="975"/>
      <c r="D41" s="974" t="str">
        <f>'Q4'!G34</f>
        <v/>
      </c>
      <c r="E41" s="976"/>
      <c r="F41" s="976"/>
      <c r="G41" s="976"/>
      <c r="H41" s="976"/>
      <c r="I41" s="976"/>
      <c r="J41" s="976"/>
      <c r="K41" s="976"/>
      <c r="L41" s="975"/>
      <c r="M41" s="979">
        <f>'Q1'!BV34</f>
        <v>0</v>
      </c>
      <c r="N41" s="985"/>
      <c r="O41" s="979">
        <f>'Q1'!BO34</f>
        <v>0</v>
      </c>
      <c r="P41" s="986"/>
      <c r="Q41" s="985"/>
      <c r="R41" s="979">
        <f>'Q3'!BO34</f>
        <v>0</v>
      </c>
      <c r="S41" s="980"/>
      <c r="T41" s="981"/>
      <c r="U41" s="979">
        <f t="shared" si="3"/>
        <v>0</v>
      </c>
      <c r="V41" s="980"/>
      <c r="W41" s="981"/>
      <c r="X41" s="979">
        <f>'Q4'!CC34</f>
        <v>0</v>
      </c>
      <c r="Y41" s="980"/>
      <c r="Z41" s="981"/>
      <c r="AA41" s="979">
        <f>'Q4'!CD34+'Q4'!CE34</f>
        <v>0</v>
      </c>
      <c r="AB41" s="980"/>
      <c r="AC41" s="981"/>
      <c r="AD41" s="979">
        <f>'Q4'!CG34</f>
        <v>0</v>
      </c>
      <c r="AE41" s="980"/>
      <c r="AF41" s="981"/>
      <c r="AG41" s="979">
        <f>'Q4'!AM34</f>
        <v>0</v>
      </c>
      <c r="AH41" s="980"/>
      <c r="AI41" s="981"/>
      <c r="AJ41" s="979">
        <f>'Q4'!AT34+'Q4'!BA34</f>
        <v>0</v>
      </c>
      <c r="AK41" s="980"/>
      <c r="AL41" s="981"/>
      <c r="AM41" s="979">
        <f>'Q4'!BO34</f>
        <v>0</v>
      </c>
      <c r="AN41" s="980"/>
      <c r="AO41" s="981"/>
      <c r="AP41" s="979">
        <f t="shared" si="4"/>
        <v>0</v>
      </c>
      <c r="AQ41" s="981"/>
      <c r="AR41" s="979">
        <f t="shared" si="5"/>
        <v>0</v>
      </c>
      <c r="AS41" s="981"/>
    </row>
    <row r="42" spans="2:45" ht="8.25" customHeight="1">
      <c r="B42" s="968" t="str">
        <f>'Q4'!B35</f>
        <v/>
      </c>
      <c r="C42" s="969"/>
      <c r="D42" s="968" t="str">
        <f>'Q4'!G35</f>
        <v/>
      </c>
      <c r="E42" s="972"/>
      <c r="F42" s="972"/>
      <c r="G42" s="972"/>
      <c r="H42" s="972"/>
      <c r="I42" s="972"/>
      <c r="J42" s="972"/>
      <c r="K42" s="972"/>
      <c r="L42" s="969"/>
      <c r="M42" s="982">
        <f>'Q1'!BV35</f>
        <v>0</v>
      </c>
      <c r="N42" s="1031"/>
      <c r="O42" s="982">
        <f>'Q1'!BO35</f>
        <v>0</v>
      </c>
      <c r="P42" s="1032"/>
      <c r="Q42" s="1031"/>
      <c r="R42" s="982">
        <f>'Q3'!BO35</f>
        <v>0</v>
      </c>
      <c r="S42" s="983"/>
      <c r="T42" s="984"/>
      <c r="U42" s="982">
        <f t="shared" si="3"/>
        <v>0</v>
      </c>
      <c r="V42" s="983"/>
      <c r="W42" s="984"/>
      <c r="X42" s="982">
        <f>'Q4'!CC35</f>
        <v>0</v>
      </c>
      <c r="Y42" s="983"/>
      <c r="Z42" s="984"/>
      <c r="AA42" s="982">
        <f>'Q4'!CD35+'Q4'!CE35</f>
        <v>0</v>
      </c>
      <c r="AB42" s="983"/>
      <c r="AC42" s="984"/>
      <c r="AD42" s="982">
        <f>'Q4'!CG35</f>
        <v>0</v>
      </c>
      <c r="AE42" s="983"/>
      <c r="AF42" s="984"/>
      <c r="AG42" s="982">
        <f>'Q4'!AM35</f>
        <v>0</v>
      </c>
      <c r="AH42" s="983"/>
      <c r="AI42" s="984"/>
      <c r="AJ42" s="982">
        <f>'Q4'!AT35+'Q4'!BA35</f>
        <v>0</v>
      </c>
      <c r="AK42" s="983"/>
      <c r="AL42" s="984"/>
      <c r="AM42" s="982">
        <f>'Q4'!BO35</f>
        <v>0</v>
      </c>
      <c r="AN42" s="983"/>
      <c r="AO42" s="984"/>
      <c r="AP42" s="982">
        <f t="shared" si="4"/>
        <v>0</v>
      </c>
      <c r="AQ42" s="984"/>
      <c r="AR42" s="982">
        <f t="shared" si="5"/>
        <v>0</v>
      </c>
      <c r="AS42" s="984"/>
    </row>
    <row r="43" spans="2:45" ht="8.4499999999999993" customHeight="1">
      <c r="B43" s="970" t="str">
        <f>'Q4'!B36</f>
        <v/>
      </c>
      <c r="C43" s="971"/>
      <c r="D43" s="970" t="str">
        <f>'Q4'!G36</f>
        <v/>
      </c>
      <c r="E43" s="973"/>
      <c r="F43" s="973"/>
      <c r="G43" s="973"/>
      <c r="H43" s="973"/>
      <c r="I43" s="973"/>
      <c r="J43" s="973"/>
      <c r="K43" s="973"/>
      <c r="L43" s="971"/>
      <c r="M43" s="957">
        <f>'Q1'!BV36</f>
        <v>0</v>
      </c>
      <c r="N43" s="991"/>
      <c r="O43" s="957">
        <f>'Q1'!BO36</f>
        <v>0</v>
      </c>
      <c r="P43" s="992"/>
      <c r="Q43" s="991"/>
      <c r="R43" s="957">
        <f>'Q3'!BO36</f>
        <v>0</v>
      </c>
      <c r="S43" s="958"/>
      <c r="T43" s="959"/>
      <c r="U43" s="957">
        <f t="shared" si="3"/>
        <v>0</v>
      </c>
      <c r="V43" s="958"/>
      <c r="W43" s="959"/>
      <c r="X43" s="957">
        <f>'Q4'!CC36</f>
        <v>0</v>
      </c>
      <c r="Y43" s="958"/>
      <c r="Z43" s="959"/>
      <c r="AA43" s="957">
        <f>'Q4'!CD36+'Q4'!CE36</f>
        <v>0</v>
      </c>
      <c r="AB43" s="958"/>
      <c r="AC43" s="959"/>
      <c r="AD43" s="957">
        <f>'Q4'!CG36</f>
        <v>0</v>
      </c>
      <c r="AE43" s="958"/>
      <c r="AF43" s="959"/>
      <c r="AG43" s="957">
        <f>'Q4'!AM36</f>
        <v>0</v>
      </c>
      <c r="AH43" s="958"/>
      <c r="AI43" s="959"/>
      <c r="AJ43" s="957">
        <f>'Q4'!AT36+'Q4'!BA36</f>
        <v>0</v>
      </c>
      <c r="AK43" s="958"/>
      <c r="AL43" s="959"/>
      <c r="AM43" s="957">
        <f>'Q4'!BO36</f>
        <v>0</v>
      </c>
      <c r="AN43" s="958"/>
      <c r="AO43" s="959"/>
      <c r="AP43" s="957">
        <f t="shared" si="4"/>
        <v>0</v>
      </c>
      <c r="AQ43" s="959"/>
      <c r="AR43" s="957">
        <f t="shared" si="5"/>
        <v>0</v>
      </c>
      <c r="AS43" s="959"/>
    </row>
    <row r="44" spans="2:45" ht="8.4499999999999993" customHeight="1">
      <c r="B44" s="965" t="str">
        <f>'Q4'!B37</f>
        <v/>
      </c>
      <c r="C44" s="966"/>
      <c r="D44" s="965" t="str">
        <f>'Q4'!G37</f>
        <v/>
      </c>
      <c r="E44" s="967"/>
      <c r="F44" s="967"/>
      <c r="G44" s="967"/>
      <c r="H44" s="967"/>
      <c r="I44" s="967"/>
      <c r="J44" s="967"/>
      <c r="K44" s="967"/>
      <c r="L44" s="966"/>
      <c r="M44" s="955">
        <f>'Q1'!BV37</f>
        <v>0</v>
      </c>
      <c r="N44" s="956"/>
      <c r="O44" s="955">
        <f>'Q1'!BO37</f>
        <v>0</v>
      </c>
      <c r="P44" s="962"/>
      <c r="Q44" s="956"/>
      <c r="R44" s="955">
        <f>'Q3'!BO37</f>
        <v>0</v>
      </c>
      <c r="S44" s="963"/>
      <c r="T44" s="964"/>
      <c r="U44" s="955">
        <f t="shared" si="3"/>
        <v>0</v>
      </c>
      <c r="V44" s="963"/>
      <c r="W44" s="964"/>
      <c r="X44" s="955">
        <f>'Q4'!CC37</f>
        <v>0</v>
      </c>
      <c r="Y44" s="963"/>
      <c r="Z44" s="964"/>
      <c r="AA44" s="955">
        <f>'Q4'!CD37+'Q4'!CE37</f>
        <v>0</v>
      </c>
      <c r="AB44" s="963"/>
      <c r="AC44" s="964"/>
      <c r="AD44" s="955">
        <f>'Q4'!CG37</f>
        <v>0</v>
      </c>
      <c r="AE44" s="963"/>
      <c r="AF44" s="964"/>
      <c r="AG44" s="955">
        <f>'Q4'!AM37</f>
        <v>0</v>
      </c>
      <c r="AH44" s="963"/>
      <c r="AI44" s="964"/>
      <c r="AJ44" s="955">
        <f>'Q4'!AT37+'Q4'!BA37</f>
        <v>0</v>
      </c>
      <c r="AK44" s="963"/>
      <c r="AL44" s="964"/>
      <c r="AM44" s="955">
        <f>'Q4'!BO37</f>
        <v>0</v>
      </c>
      <c r="AN44" s="963"/>
      <c r="AO44" s="964"/>
      <c r="AP44" s="955">
        <f t="shared" si="4"/>
        <v>0</v>
      </c>
      <c r="AQ44" s="964"/>
      <c r="AR44" s="955">
        <f t="shared" si="5"/>
        <v>0</v>
      </c>
      <c r="AS44" s="964"/>
    </row>
    <row r="45" spans="2:45" ht="8.4499999999999993" customHeight="1">
      <c r="B45" s="965" t="str">
        <f>'Q4'!B38</f>
        <v/>
      </c>
      <c r="C45" s="966"/>
      <c r="D45" s="965" t="str">
        <f>'Q4'!G38</f>
        <v/>
      </c>
      <c r="E45" s="967"/>
      <c r="F45" s="967"/>
      <c r="G45" s="967"/>
      <c r="H45" s="967"/>
      <c r="I45" s="967"/>
      <c r="J45" s="967"/>
      <c r="K45" s="967"/>
      <c r="L45" s="966"/>
      <c r="M45" s="987">
        <f>SUM(M42:M44)</f>
        <v>0</v>
      </c>
      <c r="N45" s="988"/>
      <c r="O45" s="955">
        <f>'Q1'!BO38</f>
        <v>0</v>
      </c>
      <c r="P45" s="962"/>
      <c r="Q45" s="956"/>
      <c r="R45" s="955">
        <f>'Q3'!BO38</f>
        <v>0</v>
      </c>
      <c r="S45" s="963"/>
      <c r="T45" s="964"/>
      <c r="U45" s="955">
        <f t="shared" si="3"/>
        <v>0</v>
      </c>
      <c r="V45" s="963"/>
      <c r="W45" s="964"/>
      <c r="X45" s="955">
        <f>'Q4'!CC38</f>
        <v>0</v>
      </c>
      <c r="Y45" s="963"/>
      <c r="Z45" s="964"/>
      <c r="AA45" s="955">
        <f>'Q4'!CD38+'Q4'!CE38</f>
        <v>0</v>
      </c>
      <c r="AB45" s="963"/>
      <c r="AC45" s="964"/>
      <c r="AD45" s="955">
        <f>'Q4'!CG38</f>
        <v>0</v>
      </c>
      <c r="AE45" s="963"/>
      <c r="AF45" s="964"/>
      <c r="AG45" s="955">
        <f>'Q4'!AM38</f>
        <v>0</v>
      </c>
      <c r="AH45" s="963"/>
      <c r="AI45" s="964"/>
      <c r="AJ45" s="955">
        <f>'Q4'!AT38+'Q4'!BA38</f>
        <v>0</v>
      </c>
      <c r="AK45" s="963"/>
      <c r="AL45" s="964"/>
      <c r="AM45" s="955">
        <f>'Q4'!BO38</f>
        <v>0</v>
      </c>
      <c r="AN45" s="963"/>
      <c r="AO45" s="964"/>
      <c r="AP45" s="955">
        <f t="shared" si="4"/>
        <v>0</v>
      </c>
      <c r="AQ45" s="964"/>
      <c r="AR45" s="955">
        <f t="shared" si="5"/>
        <v>0</v>
      </c>
      <c r="AS45" s="964"/>
    </row>
    <row r="46" spans="2:45" ht="8.4499999999999993" customHeight="1">
      <c r="B46" s="472" t="s">
        <v>418</v>
      </c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987">
        <f>M41+M45</f>
        <v>0</v>
      </c>
      <c r="N46" s="988"/>
      <c r="O46" s="987">
        <f>SUM(O17:O45)</f>
        <v>79076.47</v>
      </c>
      <c r="P46" s="989"/>
      <c r="Q46" s="988"/>
      <c r="R46" s="987">
        <f>SUM(R17:R45)</f>
        <v>1367080.71</v>
      </c>
      <c r="S46" s="989"/>
      <c r="T46" s="988"/>
      <c r="U46" s="987">
        <f>SUM(U17:U45)</f>
        <v>-1288004.24</v>
      </c>
      <c r="V46" s="989"/>
      <c r="W46" s="988"/>
      <c r="X46" s="987">
        <f>SUM(X17:X45)</f>
        <v>2833.9999999999959</v>
      </c>
      <c r="Y46" s="989"/>
      <c r="Z46" s="988"/>
      <c r="AA46" s="987">
        <f>SUM(AA17:AA45)</f>
        <v>140459.19999999998</v>
      </c>
      <c r="AB46" s="989"/>
      <c r="AC46" s="988"/>
      <c r="AD46" s="987">
        <f>SUM(AD17:AD45)</f>
        <v>143293.20000000001</v>
      </c>
      <c r="AE46" s="989"/>
      <c r="AF46" s="988"/>
      <c r="AG46" s="987">
        <f>SUM(AG17:AG45)</f>
        <v>2833.9999999999959</v>
      </c>
      <c r="AH46" s="989"/>
      <c r="AI46" s="988"/>
      <c r="AJ46" s="987">
        <f>SUM(AJ17:AJ45)</f>
        <v>140459.19999999998</v>
      </c>
      <c r="AK46" s="989"/>
      <c r="AL46" s="988"/>
      <c r="AM46" s="987">
        <f>SUM(AM17:AM45)</f>
        <v>143293.20000000001</v>
      </c>
      <c r="AN46" s="989"/>
      <c r="AO46" s="988"/>
      <c r="AP46" s="987">
        <f>SUM(AP17:AQ45)</f>
        <v>99.999999999999986</v>
      </c>
      <c r="AQ46" s="990"/>
      <c r="AR46" s="987">
        <f>SUM(AR17:AS45)</f>
        <v>99.999999999999986</v>
      </c>
      <c r="AS46" s="990"/>
    </row>
    <row r="47" spans="2:45" s="452" customFormat="1" ht="3.95" customHeight="1">
      <c r="AL47" s="139"/>
    </row>
    <row r="48" spans="2:45" ht="8.4499999999999993" customHeight="1">
      <c r="B48" s="445" t="s">
        <v>419</v>
      </c>
      <c r="C48" s="452"/>
      <c r="D48" s="452"/>
      <c r="E48" s="452"/>
      <c r="F48" s="993"/>
      <c r="G48" s="993"/>
      <c r="H48" s="993"/>
      <c r="I48" s="993"/>
      <c r="J48" s="993"/>
      <c r="K48" s="993"/>
      <c r="L48" s="993"/>
      <c r="M48" s="993"/>
      <c r="N48" s="993"/>
      <c r="O48" s="993"/>
      <c r="P48" s="993"/>
      <c r="Q48" s="993"/>
      <c r="R48" s="993"/>
      <c r="S48" s="993"/>
      <c r="T48" s="993"/>
      <c r="U48" s="993"/>
      <c r="V48" s="993"/>
      <c r="W48" s="993"/>
      <c r="X48" s="993"/>
      <c r="Y48" s="993"/>
      <c r="Z48" s="993"/>
      <c r="AA48" s="993"/>
      <c r="AB48" s="993"/>
      <c r="AC48" s="993"/>
      <c r="AD48" s="993"/>
      <c r="AE48" s="993"/>
      <c r="AF48" s="993"/>
      <c r="AG48" s="993"/>
      <c r="AH48" s="993"/>
      <c r="AI48" s="993"/>
      <c r="AJ48" s="993"/>
      <c r="AK48" s="993"/>
      <c r="AL48" s="993"/>
      <c r="AM48" s="993"/>
      <c r="AN48" s="993"/>
      <c r="AO48" s="993"/>
      <c r="AP48" s="993"/>
      <c r="AQ48" s="993"/>
      <c r="AR48" s="993"/>
      <c r="AS48" s="994"/>
    </row>
    <row r="49" spans="1:45" ht="8.4499999999999993" customHeight="1">
      <c r="B49" s="996"/>
      <c r="C49" s="993"/>
      <c r="D49" s="993"/>
      <c r="E49" s="993"/>
      <c r="F49" s="993"/>
      <c r="G49" s="993"/>
      <c r="H49" s="993"/>
      <c r="I49" s="993"/>
      <c r="J49" s="993"/>
      <c r="K49" s="993"/>
      <c r="L49" s="993"/>
      <c r="M49" s="993"/>
      <c r="N49" s="993"/>
      <c r="O49" s="993"/>
      <c r="P49" s="993"/>
      <c r="Q49" s="993"/>
      <c r="R49" s="993"/>
      <c r="S49" s="993"/>
      <c r="T49" s="993"/>
      <c r="U49" s="993"/>
      <c r="V49" s="993"/>
      <c r="W49" s="993"/>
      <c r="X49" s="993"/>
      <c r="Y49" s="993"/>
      <c r="Z49" s="993"/>
      <c r="AA49" s="993"/>
      <c r="AB49" s="993"/>
      <c r="AC49" s="993"/>
      <c r="AD49" s="993"/>
      <c r="AE49" s="993"/>
      <c r="AF49" s="993"/>
      <c r="AG49" s="993"/>
      <c r="AH49" s="993"/>
      <c r="AI49" s="993"/>
      <c r="AJ49" s="993"/>
      <c r="AK49" s="993"/>
      <c r="AL49" s="993"/>
      <c r="AM49" s="993"/>
      <c r="AN49" s="993"/>
      <c r="AO49" s="993"/>
      <c r="AP49" s="993"/>
      <c r="AQ49" s="993"/>
      <c r="AR49" s="993"/>
      <c r="AS49" s="994"/>
    </row>
    <row r="50" spans="1:45" ht="8.4499999999999993" customHeight="1">
      <c r="B50" s="997"/>
      <c r="C50" s="998"/>
      <c r="D50" s="998"/>
      <c r="E50" s="998"/>
      <c r="F50" s="998"/>
      <c r="G50" s="998"/>
      <c r="H50" s="998"/>
      <c r="I50" s="998"/>
      <c r="J50" s="998"/>
      <c r="K50" s="998"/>
      <c r="L50" s="998"/>
      <c r="M50" s="998"/>
      <c r="N50" s="998"/>
      <c r="O50" s="998"/>
      <c r="P50" s="998"/>
      <c r="Q50" s="998"/>
      <c r="R50" s="998"/>
      <c r="S50" s="998"/>
      <c r="T50" s="998"/>
      <c r="U50" s="998"/>
      <c r="V50" s="998"/>
      <c r="W50" s="998"/>
      <c r="X50" s="998"/>
      <c r="Y50" s="998"/>
      <c r="Z50" s="998"/>
      <c r="AA50" s="998"/>
      <c r="AB50" s="998"/>
      <c r="AC50" s="998"/>
      <c r="AD50" s="998"/>
      <c r="AE50" s="998"/>
      <c r="AF50" s="998"/>
      <c r="AG50" s="998"/>
      <c r="AH50" s="998"/>
      <c r="AI50" s="998"/>
      <c r="AJ50" s="998"/>
      <c r="AK50" s="998"/>
      <c r="AL50" s="998"/>
      <c r="AM50" s="998"/>
      <c r="AN50" s="998"/>
      <c r="AO50" s="998"/>
      <c r="AP50" s="998"/>
      <c r="AQ50" s="998"/>
      <c r="AR50" s="998"/>
      <c r="AS50" s="999"/>
    </row>
    <row r="51" spans="1:45" ht="8.4499999999999993" customHeight="1">
      <c r="B51" s="998"/>
      <c r="C51" s="998"/>
      <c r="D51" s="998"/>
      <c r="E51" s="998"/>
      <c r="F51" s="998"/>
      <c r="G51" s="998"/>
      <c r="H51" s="998"/>
      <c r="I51" s="998"/>
      <c r="J51" s="998"/>
      <c r="K51" s="998"/>
      <c r="L51" s="998"/>
      <c r="AP51" s="452"/>
    </row>
    <row r="52" spans="1:45" ht="8.25" customHeight="1">
      <c r="A52" s="452"/>
      <c r="B52" s="452" t="s">
        <v>420</v>
      </c>
      <c r="C52" s="452"/>
      <c r="D52" s="452"/>
      <c r="E52" s="452"/>
      <c r="F52" s="452"/>
      <c r="G52" s="452"/>
      <c r="H52" s="452"/>
      <c r="I52" s="452"/>
      <c r="J52" s="452"/>
      <c r="K52" s="452"/>
      <c r="L52" s="452"/>
      <c r="M52" s="452"/>
      <c r="N52" s="471"/>
      <c r="O52" s="471"/>
      <c r="P52" s="471"/>
      <c r="Q52" s="471"/>
      <c r="R52" s="471"/>
      <c r="S52" s="471"/>
      <c r="T52" s="471"/>
      <c r="U52" s="471"/>
      <c r="V52" s="471"/>
      <c r="W52" s="471"/>
      <c r="X52" s="471"/>
      <c r="Z52" s="471"/>
      <c r="AA52" s="471"/>
      <c r="AB52" s="471"/>
      <c r="AC52" s="471"/>
      <c r="AD52" s="471"/>
      <c r="AE52" s="471"/>
      <c r="AF52" s="471"/>
      <c r="AG52" s="471"/>
      <c r="AH52" s="471"/>
      <c r="AI52" s="471"/>
      <c r="AJ52" s="471"/>
      <c r="AP52" s="452"/>
    </row>
    <row r="53" spans="1:45" ht="8.4499999999999993" customHeight="1">
      <c r="A53" s="452"/>
      <c r="B53" s="452"/>
      <c r="C53" s="452"/>
      <c r="D53" s="452"/>
      <c r="E53" s="452"/>
      <c r="F53" s="452"/>
      <c r="N53" s="452" t="s">
        <v>421</v>
      </c>
      <c r="O53" s="452"/>
      <c r="P53" s="452"/>
      <c r="Q53" s="452"/>
      <c r="R53" s="452"/>
      <c r="S53" s="452"/>
      <c r="T53" s="452"/>
      <c r="Z53" s="454" t="s">
        <v>422</v>
      </c>
      <c r="AP53" s="452"/>
    </row>
    <row r="54" spans="1:45" ht="8.4499999999999993" customHeight="1">
      <c r="A54" s="452"/>
      <c r="B54" s="452"/>
      <c r="C54" s="452"/>
      <c r="D54" s="452"/>
      <c r="E54" s="452"/>
      <c r="F54" s="452"/>
      <c r="N54" s="452" t="s">
        <v>423</v>
      </c>
      <c r="O54" s="452"/>
      <c r="P54" s="993"/>
      <c r="Q54" s="993"/>
      <c r="R54" s="993"/>
      <c r="S54" s="993"/>
      <c r="T54" s="993"/>
      <c r="U54" s="993"/>
      <c r="V54" s="993"/>
      <c r="W54" s="993"/>
      <c r="X54" s="993"/>
      <c r="Z54" s="454" t="s">
        <v>423</v>
      </c>
      <c r="AB54" s="993"/>
      <c r="AC54" s="993"/>
      <c r="AD54" s="993"/>
      <c r="AE54" s="993"/>
      <c r="AF54" s="993"/>
      <c r="AG54" s="993"/>
      <c r="AH54" s="993"/>
      <c r="AI54" s="993"/>
      <c r="AJ54" s="993"/>
      <c r="AP54" s="452"/>
    </row>
    <row r="55" spans="1:45" ht="8.4499999999999993" customHeight="1">
      <c r="A55" s="452"/>
      <c r="B55" s="452"/>
      <c r="C55" s="452"/>
      <c r="D55" s="452"/>
      <c r="E55" s="452"/>
      <c r="F55" s="452"/>
      <c r="N55" s="452" t="s">
        <v>424</v>
      </c>
      <c r="O55" s="452"/>
      <c r="P55" s="993"/>
      <c r="Q55" s="993"/>
      <c r="R55" s="993"/>
      <c r="S55" s="993"/>
      <c r="T55" s="993"/>
      <c r="U55" s="993"/>
      <c r="V55" s="993"/>
      <c r="W55" s="993"/>
      <c r="X55" s="993"/>
      <c r="Z55" s="454" t="s">
        <v>424</v>
      </c>
      <c r="AB55" s="993"/>
      <c r="AC55" s="993"/>
      <c r="AD55" s="993"/>
      <c r="AE55" s="993"/>
      <c r="AF55" s="993"/>
      <c r="AG55" s="993"/>
      <c r="AH55" s="993"/>
      <c r="AI55" s="993"/>
      <c r="AJ55" s="993"/>
      <c r="AP55" s="452"/>
    </row>
    <row r="56" spans="1:45" ht="8.4499999999999993" customHeight="1">
      <c r="A56" s="452"/>
      <c r="B56" s="452"/>
      <c r="C56" s="452"/>
      <c r="D56" s="452"/>
      <c r="E56" s="452"/>
      <c r="F56" s="452"/>
      <c r="G56" s="452"/>
      <c r="H56" s="452"/>
      <c r="I56" s="452"/>
      <c r="J56" s="452"/>
      <c r="K56" s="452"/>
      <c r="L56" s="452"/>
      <c r="M56" s="452"/>
    </row>
    <row r="57" spans="1:45" ht="8.4499999999999993" customHeight="1">
      <c r="A57" s="452"/>
      <c r="B57" s="452"/>
      <c r="C57" s="452"/>
      <c r="D57" s="452"/>
      <c r="E57" s="452"/>
      <c r="F57" s="452"/>
      <c r="G57" s="452"/>
      <c r="H57" s="452"/>
      <c r="I57" s="452"/>
      <c r="J57" s="452"/>
      <c r="K57" s="452"/>
      <c r="L57" s="452"/>
      <c r="M57" s="452"/>
    </row>
    <row r="58" spans="1:45" ht="8.4499999999999993" customHeight="1">
      <c r="A58" s="452"/>
      <c r="B58" s="452"/>
      <c r="C58" s="452"/>
      <c r="D58" s="452"/>
      <c r="E58" s="452"/>
      <c r="F58" s="452"/>
      <c r="G58" s="452"/>
      <c r="H58" s="452"/>
      <c r="I58" s="452"/>
      <c r="J58" s="452"/>
      <c r="K58" s="452"/>
      <c r="L58" s="452"/>
      <c r="M58" s="452"/>
    </row>
    <row r="59" spans="1:45" ht="8.4499999999999993" customHeight="1">
      <c r="A59" s="452"/>
      <c r="B59" s="452"/>
      <c r="C59" s="452"/>
      <c r="D59" s="452"/>
      <c r="E59" s="452"/>
      <c r="F59" s="452"/>
      <c r="G59" s="452"/>
      <c r="H59" s="452"/>
      <c r="I59" s="452"/>
      <c r="J59" s="452"/>
      <c r="K59" s="452"/>
      <c r="L59" s="452"/>
      <c r="M59" s="452"/>
    </row>
    <row r="60" spans="1:45" ht="8.4499999999999993" customHeight="1">
      <c r="A60" s="452"/>
      <c r="B60" s="452"/>
      <c r="C60" s="452"/>
      <c r="D60" s="452"/>
      <c r="E60" s="452"/>
      <c r="F60" s="452"/>
      <c r="G60" s="452"/>
      <c r="H60" s="452"/>
      <c r="I60" s="452"/>
      <c r="J60" s="452"/>
      <c r="K60" s="452"/>
      <c r="L60" s="452"/>
      <c r="M60" s="452"/>
    </row>
  </sheetData>
  <sheetProtection password="CC55" sheet="1" objects="1" scenarios="1"/>
  <mergeCells count="452">
    <mergeCell ref="AP38:AQ38"/>
    <mergeCell ref="AM39:AO39"/>
    <mergeCell ref="AP39:AQ39"/>
    <mergeCell ref="M43:N43"/>
    <mergeCell ref="O43:Q43"/>
    <mergeCell ref="U43:W43"/>
    <mergeCell ref="M40:N40"/>
    <mergeCell ref="AA38:AC38"/>
    <mergeCell ref="AD38:AF38"/>
    <mergeCell ref="X38:Z38"/>
    <mergeCell ref="AR39:AS39"/>
    <mergeCell ref="AD39:AF39"/>
    <mergeCell ref="AG39:AI39"/>
    <mergeCell ref="AJ39:AL39"/>
    <mergeCell ref="M44:N44"/>
    <mergeCell ref="O44:Q44"/>
    <mergeCell ref="U44:W44"/>
    <mergeCell ref="X39:Z39"/>
    <mergeCell ref="AA39:AC39"/>
    <mergeCell ref="M42:N42"/>
    <mergeCell ref="AR37:AS37"/>
    <mergeCell ref="AG38:AI38"/>
    <mergeCell ref="AJ38:AL38"/>
    <mergeCell ref="AP37:AQ37"/>
    <mergeCell ref="AR38:AS38"/>
    <mergeCell ref="AR29:AS29"/>
    <mergeCell ref="AR30:AS30"/>
    <mergeCell ref="AR31:AS31"/>
    <mergeCell ref="AR36:AS36"/>
    <mergeCell ref="AR32:AS32"/>
    <mergeCell ref="O42:Q42"/>
    <mergeCell ref="U42:W42"/>
    <mergeCell ref="AM38:AO38"/>
    <mergeCell ref="R39:T39"/>
    <mergeCell ref="O40:Q40"/>
    <mergeCell ref="U40:W40"/>
    <mergeCell ref="R42:T42"/>
    <mergeCell ref="AA41:AC41"/>
    <mergeCell ref="AG41:AI41"/>
    <mergeCell ref="AD42:AF42"/>
    <mergeCell ref="AP29:AQ29"/>
    <mergeCell ref="AP30:AQ30"/>
    <mergeCell ref="AP31:AQ31"/>
    <mergeCell ref="AP36:AQ36"/>
    <mergeCell ref="O38:Q38"/>
    <mergeCell ref="U38:W38"/>
    <mergeCell ref="AJ29:AL29"/>
    <mergeCell ref="AJ30:AL30"/>
    <mergeCell ref="AJ31:AL31"/>
    <mergeCell ref="AJ36:AL36"/>
    <mergeCell ref="M39:N39"/>
    <mergeCell ref="O39:Q39"/>
    <mergeCell ref="U39:W39"/>
    <mergeCell ref="AM29:AO29"/>
    <mergeCell ref="AM30:AO30"/>
    <mergeCell ref="AM31:AO31"/>
    <mergeCell ref="AM36:AO36"/>
    <mergeCell ref="AM37:AO37"/>
    <mergeCell ref="R38:T38"/>
    <mergeCell ref="M38:N38"/>
    <mergeCell ref="AG37:AI37"/>
    <mergeCell ref="AJ37:AL37"/>
    <mergeCell ref="AD35:AF35"/>
    <mergeCell ref="AD33:AF33"/>
    <mergeCell ref="AJ33:AL33"/>
    <mergeCell ref="AJ35:AL35"/>
    <mergeCell ref="AG35:AI35"/>
    <mergeCell ref="AJ34:AL34"/>
    <mergeCell ref="O37:Q37"/>
    <mergeCell ref="U37:W37"/>
    <mergeCell ref="AG29:AI29"/>
    <mergeCell ref="AG30:AI30"/>
    <mergeCell ref="AG31:AI31"/>
    <mergeCell ref="AG36:AI36"/>
    <mergeCell ref="R37:T37"/>
    <mergeCell ref="X37:Z37"/>
    <mergeCell ref="AA37:AC37"/>
    <mergeCell ref="AD37:AF37"/>
    <mergeCell ref="AD29:AF29"/>
    <mergeCell ref="AD30:AF30"/>
    <mergeCell ref="AD31:AF31"/>
    <mergeCell ref="R36:T36"/>
    <mergeCell ref="X36:Z36"/>
    <mergeCell ref="AA36:AC36"/>
    <mergeCell ref="AD36:AF36"/>
    <mergeCell ref="R35:T35"/>
    <mergeCell ref="AA32:AC32"/>
    <mergeCell ref="X33:Z33"/>
    <mergeCell ref="M31:N31"/>
    <mergeCell ref="O31:Q31"/>
    <mergeCell ref="U31:W31"/>
    <mergeCell ref="AA29:AC29"/>
    <mergeCell ref="R30:T30"/>
    <mergeCell ref="X30:Z30"/>
    <mergeCell ref="AA30:AC30"/>
    <mergeCell ref="R31:T31"/>
    <mergeCell ref="X31:Z31"/>
    <mergeCell ref="AA31:AC31"/>
    <mergeCell ref="M30:N30"/>
    <mergeCell ref="O30:Q30"/>
    <mergeCell ref="U30:W30"/>
    <mergeCell ref="AR25:AS25"/>
    <mergeCell ref="AR26:AS26"/>
    <mergeCell ref="AR27:AS27"/>
    <mergeCell ref="AP28:AQ28"/>
    <mergeCell ref="AR28:AS28"/>
    <mergeCell ref="R29:T29"/>
    <mergeCell ref="X29:Z29"/>
    <mergeCell ref="M29:N29"/>
    <mergeCell ref="O29:Q29"/>
    <mergeCell ref="U29:W29"/>
    <mergeCell ref="AP25:AQ25"/>
    <mergeCell ref="AP26:AQ26"/>
    <mergeCell ref="AP27:AQ27"/>
    <mergeCell ref="AD28:AF28"/>
    <mergeCell ref="AG28:AI28"/>
    <mergeCell ref="AJ28:AL28"/>
    <mergeCell ref="AM28:AO28"/>
    <mergeCell ref="M28:N28"/>
    <mergeCell ref="O28:Q28"/>
    <mergeCell ref="U28:W28"/>
    <mergeCell ref="AM25:AO25"/>
    <mergeCell ref="AM26:AO26"/>
    <mergeCell ref="AJ27:AL27"/>
    <mergeCell ref="AM27:AO27"/>
    <mergeCell ref="R28:T28"/>
    <mergeCell ref="X28:Z28"/>
    <mergeCell ref="AA28:AC28"/>
    <mergeCell ref="M27:N27"/>
    <mergeCell ref="O27:Q27"/>
    <mergeCell ref="U27:W27"/>
    <mergeCell ref="AJ25:AL25"/>
    <mergeCell ref="AJ26:AL26"/>
    <mergeCell ref="R27:T27"/>
    <mergeCell ref="X27:Z27"/>
    <mergeCell ref="AA27:AC27"/>
    <mergeCell ref="AD27:AF27"/>
    <mergeCell ref="AG27:AI27"/>
    <mergeCell ref="M26:N26"/>
    <mergeCell ref="O26:Q26"/>
    <mergeCell ref="U26:W26"/>
    <mergeCell ref="AG25:AI25"/>
    <mergeCell ref="R26:T26"/>
    <mergeCell ref="X26:Z26"/>
    <mergeCell ref="AA26:AC26"/>
    <mergeCell ref="AD26:AF26"/>
    <mergeCell ref="AG26:AI26"/>
    <mergeCell ref="M25:N25"/>
    <mergeCell ref="O25:Q25"/>
    <mergeCell ref="U25:W25"/>
    <mergeCell ref="AR23:AS23"/>
    <mergeCell ref="AP24:AQ24"/>
    <mergeCell ref="AR24:AS24"/>
    <mergeCell ref="R25:T25"/>
    <mergeCell ref="X25:Z25"/>
    <mergeCell ref="AA25:AC25"/>
    <mergeCell ref="AD25:AF25"/>
    <mergeCell ref="R24:T24"/>
    <mergeCell ref="AP23:AQ23"/>
    <mergeCell ref="X24:Z24"/>
    <mergeCell ref="AA24:AC24"/>
    <mergeCell ref="AD24:AF24"/>
    <mergeCell ref="AG24:AI24"/>
    <mergeCell ref="AJ24:AL24"/>
    <mergeCell ref="AM24:AO24"/>
    <mergeCell ref="AD23:AF23"/>
    <mergeCell ref="AG23:AI23"/>
    <mergeCell ref="AJ23:AL23"/>
    <mergeCell ref="AM23:AO23"/>
    <mergeCell ref="R23:T23"/>
    <mergeCell ref="M24:N24"/>
    <mergeCell ref="O24:Q24"/>
    <mergeCell ref="U24:W24"/>
    <mergeCell ref="X23:Z23"/>
    <mergeCell ref="AA23:AC23"/>
    <mergeCell ref="M21:N21"/>
    <mergeCell ref="O21:Q21"/>
    <mergeCell ref="U21:W21"/>
    <mergeCell ref="M22:N22"/>
    <mergeCell ref="O22:Q22"/>
    <mergeCell ref="M23:N23"/>
    <mergeCell ref="O23:Q23"/>
    <mergeCell ref="U23:W23"/>
    <mergeCell ref="U22:W22"/>
    <mergeCell ref="R21:T21"/>
    <mergeCell ref="R22:T22"/>
    <mergeCell ref="AD21:AF21"/>
    <mergeCell ref="X21:Z21"/>
    <mergeCell ref="AJ22:AL22"/>
    <mergeCell ref="X22:Z22"/>
    <mergeCell ref="AD22:AF22"/>
    <mergeCell ref="AG22:AI22"/>
    <mergeCell ref="AG21:AI21"/>
    <mergeCell ref="AA22:AC22"/>
    <mergeCell ref="AA21:AC21"/>
    <mergeCell ref="AR22:AS22"/>
    <mergeCell ref="AM22:AO22"/>
    <mergeCell ref="AP22:AQ22"/>
    <mergeCell ref="AR20:AS20"/>
    <mergeCell ref="AJ21:AL21"/>
    <mergeCell ref="AM21:AO21"/>
    <mergeCell ref="AP21:AQ21"/>
    <mergeCell ref="AR21:AS21"/>
    <mergeCell ref="AM20:AO20"/>
    <mergeCell ref="AR18:AS18"/>
    <mergeCell ref="X19:Z19"/>
    <mergeCell ref="AA19:AC19"/>
    <mergeCell ref="AD19:AF19"/>
    <mergeCell ref="AG19:AI19"/>
    <mergeCell ref="AJ19:AL19"/>
    <mergeCell ref="AM19:AO19"/>
    <mergeCell ref="AP19:AQ19"/>
    <mergeCell ref="AR19:AS19"/>
    <mergeCell ref="AG18:AI18"/>
    <mergeCell ref="M20:N20"/>
    <mergeCell ref="O20:Q20"/>
    <mergeCell ref="AJ18:AL18"/>
    <mergeCell ref="AM18:AO18"/>
    <mergeCell ref="AP18:AQ18"/>
    <mergeCell ref="U17:W17"/>
    <mergeCell ref="X18:Z18"/>
    <mergeCell ref="AA18:AC18"/>
    <mergeCell ref="AD18:AF18"/>
    <mergeCell ref="U18:W18"/>
    <mergeCell ref="M17:N17"/>
    <mergeCell ref="O17:Q17"/>
    <mergeCell ref="M18:N18"/>
    <mergeCell ref="O18:Q18"/>
    <mergeCell ref="M19:N19"/>
    <mergeCell ref="O19:Q19"/>
    <mergeCell ref="D29:L29"/>
    <mergeCell ref="D30:L30"/>
    <mergeCell ref="D31:L31"/>
    <mergeCell ref="D36:L36"/>
    <mergeCell ref="D35:L35"/>
    <mergeCell ref="D32:L32"/>
    <mergeCell ref="D33:L33"/>
    <mergeCell ref="D23:L23"/>
    <mergeCell ref="D24:L24"/>
    <mergeCell ref="D25:L25"/>
    <mergeCell ref="D26:L26"/>
    <mergeCell ref="D27:L27"/>
    <mergeCell ref="D28:L28"/>
    <mergeCell ref="B25:C25"/>
    <mergeCell ref="B26:C26"/>
    <mergeCell ref="B27:C27"/>
    <mergeCell ref="B28:C28"/>
    <mergeCell ref="D17:L17"/>
    <mergeCell ref="D18:L18"/>
    <mergeCell ref="D19:L19"/>
    <mergeCell ref="D20:L20"/>
    <mergeCell ref="D21:L21"/>
    <mergeCell ref="D22:L22"/>
    <mergeCell ref="B23:C23"/>
    <mergeCell ref="B24:C24"/>
    <mergeCell ref="B39:C39"/>
    <mergeCell ref="B40:C40"/>
    <mergeCell ref="B29:C29"/>
    <mergeCell ref="B30:C30"/>
    <mergeCell ref="B31:C31"/>
    <mergeCell ref="B36:C36"/>
    <mergeCell ref="B35:C35"/>
    <mergeCell ref="B32:C32"/>
    <mergeCell ref="B17:C17"/>
    <mergeCell ref="B18:C18"/>
    <mergeCell ref="B19:C19"/>
    <mergeCell ref="B20:C20"/>
    <mergeCell ref="B21:C21"/>
    <mergeCell ref="B22:C22"/>
    <mergeCell ref="B13:D13"/>
    <mergeCell ref="B12:D12"/>
    <mergeCell ref="B11:D11"/>
    <mergeCell ref="B10:D10"/>
    <mergeCell ref="Y13:AB13"/>
    <mergeCell ref="H13:J13"/>
    <mergeCell ref="H12:J12"/>
    <mergeCell ref="H11:J11"/>
    <mergeCell ref="T6:W6"/>
    <mergeCell ref="H9:J9"/>
    <mergeCell ref="N11:W11"/>
    <mergeCell ref="T13:W13"/>
    <mergeCell ref="H10:J10"/>
    <mergeCell ref="Y11:AB11"/>
    <mergeCell ref="AD9:AN9"/>
    <mergeCell ref="AO9:AS9"/>
    <mergeCell ref="Y6:AB6"/>
    <mergeCell ref="N9:W9"/>
    <mergeCell ref="Y9:AB9"/>
    <mergeCell ref="C6:D6"/>
    <mergeCell ref="F6:I6"/>
    <mergeCell ref="K6:O6"/>
    <mergeCell ref="P6:S6"/>
    <mergeCell ref="B9:D9"/>
    <mergeCell ref="B51:L51"/>
    <mergeCell ref="P54:X54"/>
    <mergeCell ref="P55:X55"/>
    <mergeCell ref="AB54:AJ54"/>
    <mergeCell ref="AB55:AJ55"/>
    <mergeCell ref="AD6:AS6"/>
    <mergeCell ref="AD12:AS13"/>
    <mergeCell ref="AJ17:AL17"/>
    <mergeCell ref="AM17:AO17"/>
    <mergeCell ref="AP17:AQ17"/>
    <mergeCell ref="B49:AS49"/>
    <mergeCell ref="B50:AS50"/>
    <mergeCell ref="R17:T17"/>
    <mergeCell ref="X17:Z17"/>
    <mergeCell ref="AA17:AC17"/>
    <mergeCell ref="AD17:AF17"/>
    <mergeCell ref="AG17:AI17"/>
    <mergeCell ref="R18:T18"/>
    <mergeCell ref="AR35:AS35"/>
    <mergeCell ref="AR17:AS17"/>
    <mergeCell ref="F48:AS48"/>
    <mergeCell ref="D37:L37"/>
    <mergeCell ref="D38:L38"/>
    <mergeCell ref="D39:L39"/>
    <mergeCell ref="D40:L40"/>
    <mergeCell ref="AP40:AQ40"/>
    <mergeCell ref="AM40:AO40"/>
    <mergeCell ref="AR40:AS40"/>
    <mergeCell ref="AR46:AS46"/>
    <mergeCell ref="AR43:AS43"/>
    <mergeCell ref="AP34:AQ34"/>
    <mergeCell ref="AR34:AS34"/>
    <mergeCell ref="AA35:AC35"/>
    <mergeCell ref="AD34:AF34"/>
    <mergeCell ref="AP35:AQ35"/>
    <mergeCell ref="AG34:AI34"/>
    <mergeCell ref="R19:T19"/>
    <mergeCell ref="AP20:AQ20"/>
    <mergeCell ref="U20:W20"/>
    <mergeCell ref="X20:Z20"/>
    <mergeCell ref="AA20:AC20"/>
    <mergeCell ref="R20:T20"/>
    <mergeCell ref="U19:W19"/>
    <mergeCell ref="AJ20:AL20"/>
    <mergeCell ref="AD20:AF20"/>
    <mergeCell ref="AG20:AI20"/>
    <mergeCell ref="AR33:AS33"/>
    <mergeCell ref="B34:C34"/>
    <mergeCell ref="D34:L34"/>
    <mergeCell ref="M34:N34"/>
    <mergeCell ref="O34:Q34"/>
    <mergeCell ref="R34:T34"/>
    <mergeCell ref="U34:W34"/>
    <mergeCell ref="X34:Z34"/>
    <mergeCell ref="B33:C33"/>
    <mergeCell ref="AG33:AI33"/>
    <mergeCell ref="AG40:AI40"/>
    <mergeCell ref="AJ40:AL40"/>
    <mergeCell ref="AP41:AQ41"/>
    <mergeCell ref="AJ41:AL41"/>
    <mergeCell ref="M35:N35"/>
    <mergeCell ref="O35:Q35"/>
    <mergeCell ref="AA40:AC40"/>
    <mergeCell ref="AD40:AF40"/>
    <mergeCell ref="X40:Z40"/>
    <mergeCell ref="O36:Q36"/>
    <mergeCell ref="AR41:AS41"/>
    <mergeCell ref="U33:W33"/>
    <mergeCell ref="AR42:AS42"/>
    <mergeCell ref="AG42:AI42"/>
    <mergeCell ref="AJ42:AL42"/>
    <mergeCell ref="AM42:AO42"/>
    <mergeCell ref="AM35:AO35"/>
    <mergeCell ref="AA34:AC34"/>
    <mergeCell ref="U36:W36"/>
    <mergeCell ref="AM34:AO34"/>
    <mergeCell ref="AR44:AS44"/>
    <mergeCell ref="AP44:AQ44"/>
    <mergeCell ref="AP43:AQ43"/>
    <mergeCell ref="AG45:AI45"/>
    <mergeCell ref="AA45:AC45"/>
    <mergeCell ref="AG43:AI43"/>
    <mergeCell ref="AG44:AI44"/>
    <mergeCell ref="AR45:AS45"/>
    <mergeCell ref="AA43:AC43"/>
    <mergeCell ref="AD43:AF43"/>
    <mergeCell ref="AP46:AQ46"/>
    <mergeCell ref="AD46:AF46"/>
    <mergeCell ref="AG46:AI46"/>
    <mergeCell ref="AJ46:AL46"/>
    <mergeCell ref="AJ45:AL45"/>
    <mergeCell ref="AM45:AO45"/>
    <mergeCell ref="AM46:AO46"/>
    <mergeCell ref="AD45:AF45"/>
    <mergeCell ref="AP45:AQ45"/>
    <mergeCell ref="R45:T45"/>
    <mergeCell ref="U45:W45"/>
    <mergeCell ref="X45:Z45"/>
    <mergeCell ref="AA46:AC46"/>
    <mergeCell ref="M45:N45"/>
    <mergeCell ref="O45:Q45"/>
    <mergeCell ref="X43:Z43"/>
    <mergeCell ref="M41:N41"/>
    <mergeCell ref="O41:Q41"/>
    <mergeCell ref="U41:W41"/>
    <mergeCell ref="X41:Z41"/>
    <mergeCell ref="M46:N46"/>
    <mergeCell ref="O46:Q46"/>
    <mergeCell ref="R46:T46"/>
    <mergeCell ref="U46:W46"/>
    <mergeCell ref="X46:Z46"/>
    <mergeCell ref="AM33:AO33"/>
    <mergeCell ref="AP33:AQ33"/>
    <mergeCell ref="AM32:AO32"/>
    <mergeCell ref="AJ44:AL44"/>
    <mergeCell ref="AM44:AO44"/>
    <mergeCell ref="AM41:AO41"/>
    <mergeCell ref="AJ43:AL43"/>
    <mergeCell ref="AM43:AO43"/>
    <mergeCell ref="AP32:AQ32"/>
    <mergeCell ref="AP42:AQ42"/>
    <mergeCell ref="AG32:AI32"/>
    <mergeCell ref="AJ32:AL32"/>
    <mergeCell ref="AD44:AF44"/>
    <mergeCell ref="AD41:AF41"/>
    <mergeCell ref="R41:T41"/>
    <mergeCell ref="X42:Z42"/>
    <mergeCell ref="AA42:AC42"/>
    <mergeCell ref="R44:T44"/>
    <mergeCell ref="X44:Z44"/>
    <mergeCell ref="AA44:AC44"/>
    <mergeCell ref="B41:C41"/>
    <mergeCell ref="D41:L41"/>
    <mergeCell ref="U32:W32"/>
    <mergeCell ref="X32:Z32"/>
    <mergeCell ref="AD32:AF32"/>
    <mergeCell ref="U35:W35"/>
    <mergeCell ref="X35:Z35"/>
    <mergeCell ref="B37:C37"/>
    <mergeCell ref="B38:C38"/>
    <mergeCell ref="AA33:AC33"/>
    <mergeCell ref="B45:C45"/>
    <mergeCell ref="D45:L45"/>
    <mergeCell ref="B42:C42"/>
    <mergeCell ref="B43:C43"/>
    <mergeCell ref="B44:C44"/>
    <mergeCell ref="D42:L42"/>
    <mergeCell ref="D43:L43"/>
    <mergeCell ref="D44:L44"/>
    <mergeCell ref="M33:N33"/>
    <mergeCell ref="R43:T43"/>
    <mergeCell ref="M37:N37"/>
    <mergeCell ref="O33:Q33"/>
    <mergeCell ref="R33:T33"/>
    <mergeCell ref="M32:N32"/>
    <mergeCell ref="O32:Q32"/>
    <mergeCell ref="R32:T32"/>
    <mergeCell ref="R40:T40"/>
    <mergeCell ref="M36:N36"/>
  </mergeCells>
  <phoneticPr fontId="2" type="noConversion"/>
  <printOptions horizontalCentered="1"/>
  <pageMargins left="0.39370078740157483" right="0.39370078740157483" top="0.98425196850393704" bottom="0.39370078740157483" header="0.39370078740157483" footer="0.19685039370078741"/>
  <pageSetup paperSize="9" scale="110" orientation="landscape" r:id="rId1"/>
  <headerFooter alignWithMargins="0">
    <oddFooter>&amp;L&amp;"Arial,Negrito"&amp;8V.110324&amp;R&amp;"Arial,Negrito"&amp;8&amp;P/&amp;N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Plan23"/>
  <dimension ref="A2:AS61"/>
  <sheetViews>
    <sheetView showGridLines="0" showRowColHeaders="0" showZeros="0" zoomScale="120" zoomScaleNormal="100" workbookViewId="0">
      <selection activeCell="AK54" sqref="AK54:AS54"/>
    </sheetView>
  </sheetViews>
  <sheetFormatPr defaultColWidth="2.7109375" defaultRowHeight="8.4499999999999993" customHeight="1"/>
  <cols>
    <col min="1" max="37" width="2.7109375" style="454" customWidth="1"/>
    <col min="38" max="38" width="2.7109375" customWidth="1"/>
    <col min="39" max="16384" width="2.7109375" style="454"/>
  </cols>
  <sheetData>
    <row r="2" spans="2:45" s="356" customFormat="1" ht="9.9499999999999993" customHeight="1">
      <c r="AP2" s="445" t="s">
        <v>384</v>
      </c>
      <c r="AQ2" s="446"/>
      <c r="AR2" s="446"/>
      <c r="AS2" s="447"/>
    </row>
    <row r="3" spans="2:45" s="356" customFormat="1" ht="9.9499999999999993" customHeight="1">
      <c r="I3" s="448" t="s">
        <v>441</v>
      </c>
      <c r="Y3" s="575" t="s">
        <v>443</v>
      </c>
      <c r="AP3" s="449" t="s">
        <v>385</v>
      </c>
      <c r="AQ3" s="450"/>
      <c r="AR3" s="450"/>
      <c r="AS3" s="451"/>
    </row>
    <row r="5" spans="2:45" ht="8.4499999999999993" customHeight="1">
      <c r="B5" s="445" t="s">
        <v>386</v>
      </c>
      <c r="C5" s="452"/>
      <c r="D5" s="453"/>
      <c r="F5" s="445" t="s">
        <v>387</v>
      </c>
      <c r="G5" s="452"/>
      <c r="H5" s="452"/>
      <c r="I5" s="453"/>
      <c r="K5" s="445" t="s">
        <v>388</v>
      </c>
      <c r="L5" s="452"/>
      <c r="M5" s="452"/>
      <c r="N5" s="452"/>
      <c r="O5" s="452"/>
      <c r="P5" s="445" t="s">
        <v>389</v>
      </c>
      <c r="Q5" s="452"/>
      <c r="R5" s="452"/>
      <c r="S5" s="453"/>
      <c r="T5" s="445" t="s">
        <v>390</v>
      </c>
      <c r="U5" s="452"/>
      <c r="V5" s="452"/>
      <c r="W5" s="453"/>
      <c r="Y5" s="445" t="s">
        <v>391</v>
      </c>
      <c r="Z5" s="452"/>
      <c r="AA5" s="452"/>
      <c r="AB5" s="453"/>
      <c r="AD5" s="455" t="s">
        <v>392</v>
      </c>
      <c r="AE5" s="456"/>
      <c r="AF5" s="456"/>
      <c r="AG5" s="456"/>
      <c r="AH5" s="456"/>
      <c r="AI5" s="456"/>
      <c r="AJ5" s="456"/>
      <c r="AK5" s="456"/>
      <c r="AL5" s="457"/>
      <c r="AM5" s="456"/>
      <c r="AN5" s="456"/>
      <c r="AO5" s="456"/>
      <c r="AP5" s="456"/>
      <c r="AQ5" s="456"/>
      <c r="AR5" s="456"/>
      <c r="AS5" s="458"/>
    </row>
    <row r="6" spans="2:45" ht="8.4499999999999993" customHeight="1">
      <c r="B6" s="449" t="s">
        <v>393</v>
      </c>
      <c r="C6" s="1015">
        <f>'RRE-T'!C6</f>
        <v>1</v>
      </c>
      <c r="D6" s="1016"/>
      <c r="F6" s="1017">
        <f>'Q4'!AI54</f>
        <v>41813</v>
      </c>
      <c r="G6" s="1018"/>
      <c r="H6" s="1018"/>
      <c r="I6" s="1019"/>
      <c r="K6" s="1020">
        <f>F6</f>
        <v>41813</v>
      </c>
      <c r="L6" s="1021"/>
      <c r="M6" s="1021"/>
      <c r="N6" s="1021"/>
      <c r="O6" s="1022"/>
      <c r="P6" s="1012" t="str">
        <f>'Q4'!BJ2</f>
        <v>263097-6</v>
      </c>
      <c r="Q6" s="1013"/>
      <c r="R6" s="1013"/>
      <c r="S6" s="1014"/>
      <c r="T6" s="1017">
        <f>INFORMAÇÕES!H35</f>
        <v>39674</v>
      </c>
      <c r="U6" s="1018"/>
      <c r="V6" s="1018"/>
      <c r="W6" s="1019"/>
      <c r="Y6" s="1009">
        <f>'Q1'!BO50</f>
        <v>79076.47</v>
      </c>
      <c r="Z6" s="1010"/>
      <c r="AA6" s="1010"/>
      <c r="AB6" s="1011"/>
      <c r="AD6" s="1000" t="str">
        <f>INFORMAÇÕES!H38</f>
        <v>PROGRAMA ESPORTE E LAZER NA CIDADE.</v>
      </c>
      <c r="AE6" s="1001"/>
      <c r="AF6" s="1001"/>
      <c r="AG6" s="1001"/>
      <c r="AH6" s="1001"/>
      <c r="AI6" s="1001"/>
      <c r="AJ6" s="1001"/>
      <c r="AK6" s="1001"/>
      <c r="AL6" s="1001"/>
      <c r="AM6" s="1001"/>
      <c r="AN6" s="1001"/>
      <c r="AO6" s="1001"/>
      <c r="AP6" s="1001"/>
      <c r="AQ6" s="1001"/>
      <c r="AR6" s="1001"/>
      <c r="AS6" s="1002"/>
    </row>
    <row r="7" spans="2:45" ht="3.95" customHeight="1"/>
    <row r="8" spans="2:45" ht="8.4499999999999993" customHeight="1">
      <c r="B8" s="459" t="s">
        <v>394</v>
      </c>
      <c r="C8" s="586"/>
      <c r="D8" s="587"/>
      <c r="E8" s="587" t="s">
        <v>395</v>
      </c>
      <c r="F8" s="588" t="s">
        <v>84</v>
      </c>
      <c r="G8" s="452"/>
      <c r="H8" s="586" t="s">
        <v>394</v>
      </c>
      <c r="I8" s="587"/>
      <c r="J8" s="587"/>
      <c r="K8" s="587" t="s">
        <v>395</v>
      </c>
      <c r="L8" s="588" t="s">
        <v>84</v>
      </c>
      <c r="M8" s="452"/>
      <c r="N8" s="445" t="s">
        <v>396</v>
      </c>
      <c r="O8" s="452"/>
      <c r="P8" s="452"/>
      <c r="Q8" s="452"/>
      <c r="R8" s="452"/>
      <c r="S8" s="452"/>
      <c r="T8" s="452"/>
      <c r="U8" s="452"/>
      <c r="V8" s="452"/>
      <c r="W8" s="453"/>
      <c r="Y8" s="445" t="s">
        <v>397</v>
      </c>
      <c r="Z8" s="452"/>
      <c r="AA8" s="452"/>
      <c r="AB8" s="453"/>
      <c r="AD8" s="455" t="s">
        <v>398</v>
      </c>
      <c r="AE8" s="456"/>
      <c r="AF8" s="456"/>
      <c r="AG8" s="456"/>
      <c r="AH8" s="456"/>
      <c r="AI8" s="456"/>
      <c r="AJ8" s="456"/>
      <c r="AK8" s="456"/>
      <c r="AL8" s="457"/>
      <c r="AM8" s="456"/>
      <c r="AO8" s="455" t="s">
        <v>444</v>
      </c>
      <c r="AP8" s="452"/>
      <c r="AQ8" s="456"/>
      <c r="AR8" s="456"/>
      <c r="AS8" s="458"/>
    </row>
    <row r="9" spans="2:45" ht="8.4499999999999993" customHeight="1">
      <c r="B9" s="1089">
        <f>'RRE-T'!B9</f>
        <v>0</v>
      </c>
      <c r="C9" s="1090"/>
      <c r="D9" s="1090"/>
      <c r="E9" s="581">
        <f>'RRE-T'!E9</f>
        <v>0</v>
      </c>
      <c r="F9" s="582">
        <f>'RRE-T'!F9</f>
        <v>0</v>
      </c>
      <c r="G9" s="452"/>
      <c r="H9" s="1085">
        <f>'RRE-T'!H9</f>
        <v>0</v>
      </c>
      <c r="I9" s="1086"/>
      <c r="J9" s="1086"/>
      <c r="K9" s="581">
        <f>'RRE-T'!K9</f>
        <v>0</v>
      </c>
      <c r="L9" s="582">
        <f>'RRE-T'!L9</f>
        <v>0</v>
      </c>
      <c r="M9" s="452"/>
      <c r="N9" s="1012" t="str">
        <f>'Q4'!R5</f>
        <v>Prefeitura Municipal de Otacílio Costa</v>
      </c>
      <c r="O9" s="1013"/>
      <c r="P9" s="1013"/>
      <c r="Q9" s="1013"/>
      <c r="R9" s="1013"/>
      <c r="S9" s="1013"/>
      <c r="T9" s="1013"/>
      <c r="U9" s="1013"/>
      <c r="V9" s="1013"/>
      <c r="W9" s="1014"/>
      <c r="Y9" s="1009">
        <f>'Q3'!BO50</f>
        <v>1367080.71</v>
      </c>
      <c r="Z9" s="1010"/>
      <c r="AA9" s="1010"/>
      <c r="AB9" s="1011"/>
      <c r="AD9" s="1000" t="str">
        <f>INFORMAÇÕES!H36</f>
        <v>IMPLANT NUCLEOS ESPORTE RECREATIVO/LAZER</v>
      </c>
      <c r="AE9" s="1001"/>
      <c r="AF9" s="1001"/>
      <c r="AG9" s="1001"/>
      <c r="AH9" s="1001"/>
      <c r="AI9" s="1001"/>
      <c r="AJ9" s="1001"/>
      <c r="AK9" s="1001"/>
      <c r="AL9" s="1001"/>
      <c r="AM9" s="1001"/>
      <c r="AN9" s="1001"/>
      <c r="AO9" s="1000">
        <f>T6</f>
        <v>39674</v>
      </c>
      <c r="AP9" s="1001"/>
      <c r="AQ9" s="1001"/>
      <c r="AR9" s="1001"/>
      <c r="AS9" s="1002"/>
    </row>
    <row r="10" spans="2:45" ht="8.4499999999999993" customHeight="1">
      <c r="B10" s="1089">
        <f>'RRE-T'!B10</f>
        <v>0</v>
      </c>
      <c r="C10" s="1090"/>
      <c r="D10" s="1090"/>
      <c r="E10" s="581">
        <f>'RRE-T'!E10</f>
        <v>0</v>
      </c>
      <c r="F10" s="582">
        <f>'RRE-T'!F10</f>
        <v>0</v>
      </c>
      <c r="G10" s="452"/>
      <c r="H10" s="1085">
        <f>'RRE-T'!H10</f>
        <v>0</v>
      </c>
      <c r="I10" s="1086"/>
      <c r="J10" s="1086"/>
      <c r="K10" s="581">
        <f>'RRE-T'!K10</f>
        <v>0</v>
      </c>
      <c r="L10" s="582">
        <f>'RRE-T'!L10</f>
        <v>0</v>
      </c>
      <c r="M10" s="452"/>
      <c r="N10" s="460" t="s">
        <v>399</v>
      </c>
      <c r="O10" s="461"/>
      <c r="P10" s="461"/>
      <c r="Q10" s="461"/>
      <c r="R10" s="461"/>
      <c r="S10" s="461"/>
      <c r="T10" s="461"/>
      <c r="U10" s="461"/>
      <c r="V10" s="461"/>
      <c r="W10" s="462"/>
      <c r="Y10" s="445" t="s">
        <v>400</v>
      </c>
      <c r="Z10" s="452"/>
      <c r="AA10" s="452"/>
      <c r="AB10" s="453"/>
    </row>
    <row r="11" spans="2:45" ht="8.4499999999999993" customHeight="1">
      <c r="B11" s="1089">
        <f>'RRE-T'!B11</f>
        <v>0</v>
      </c>
      <c r="C11" s="1090"/>
      <c r="D11" s="1090"/>
      <c r="E11" s="581">
        <f>'RRE-T'!E11</f>
        <v>0</v>
      </c>
      <c r="F11" s="582">
        <f>'RRE-T'!F11</f>
        <v>0</v>
      </c>
      <c r="G11" s="452"/>
      <c r="H11" s="1085">
        <f>'RRE-T'!H11</f>
        <v>0</v>
      </c>
      <c r="I11" s="1086"/>
      <c r="J11" s="1086"/>
      <c r="K11" s="581">
        <f>'RRE-T'!K11</f>
        <v>0</v>
      </c>
      <c r="L11" s="582">
        <f>'RRE-T'!L11</f>
        <v>0</v>
      </c>
      <c r="M11" s="452"/>
      <c r="N11" s="1091" t="str">
        <f>'RRE-T'!N11</f>
        <v>CAIXA ECONÔMICA FEDERAL</v>
      </c>
      <c r="O11" s="1015"/>
      <c r="P11" s="1015"/>
      <c r="Q11" s="1015"/>
      <c r="R11" s="1015"/>
      <c r="S11" s="1015"/>
      <c r="T11" s="1015"/>
      <c r="U11" s="1015"/>
      <c r="V11" s="1015"/>
      <c r="W11" s="1016"/>
      <c r="Y11" s="1009">
        <f>'Q3'!AM50</f>
        <v>27037.649999999907</v>
      </c>
      <c r="Z11" s="1010"/>
      <c r="AA11" s="1010"/>
      <c r="AB11" s="1011"/>
      <c r="AD11" s="455" t="s">
        <v>401</v>
      </c>
      <c r="AE11" s="456"/>
      <c r="AF11" s="456"/>
      <c r="AG11" s="456"/>
      <c r="AH11" s="456"/>
      <c r="AI11" s="456"/>
      <c r="AJ11" s="456"/>
      <c r="AK11" s="456"/>
      <c r="AL11" s="457"/>
      <c r="AM11" s="456"/>
      <c r="AN11" s="456"/>
      <c r="AO11" s="456"/>
      <c r="AP11" s="456"/>
      <c r="AQ11" s="456"/>
      <c r="AR11" s="456"/>
      <c r="AS11" s="458"/>
    </row>
    <row r="12" spans="2:45" ht="8.4499999999999993" customHeight="1">
      <c r="B12" s="1089">
        <f>'RRE-T'!B12</f>
        <v>0</v>
      </c>
      <c r="C12" s="1090"/>
      <c r="D12" s="1090"/>
      <c r="E12" s="581">
        <f>'RRE-T'!E12</f>
        <v>0</v>
      </c>
      <c r="F12" s="582">
        <f>'RRE-T'!F12</f>
        <v>0</v>
      </c>
      <c r="G12" s="452"/>
      <c r="H12" s="1085">
        <f>'RRE-T'!H12</f>
        <v>0</v>
      </c>
      <c r="I12" s="1086"/>
      <c r="J12" s="1086"/>
      <c r="K12" s="581">
        <f>'RRE-T'!K12</f>
        <v>0</v>
      </c>
      <c r="L12" s="582">
        <f>'RRE-T'!L12</f>
        <v>0</v>
      </c>
      <c r="M12" s="452"/>
      <c r="N12" s="452" t="s">
        <v>402</v>
      </c>
      <c r="O12" s="452"/>
      <c r="T12" s="460" t="s">
        <v>403</v>
      </c>
      <c r="U12" s="461"/>
      <c r="V12" s="461"/>
      <c r="W12" s="462"/>
      <c r="Y12" s="445" t="s">
        <v>107</v>
      </c>
      <c r="Z12" s="452"/>
      <c r="AA12" s="452"/>
      <c r="AB12" s="453"/>
      <c r="AD12" s="1003" t="str">
        <f>INFORMAÇÕES!H34</f>
        <v>CONSTRUÇÃO DE QUADRA POLIESPORTIVA COBERTA NO MUNICÍPIO DE OTACÍLIO COSTA/SC.</v>
      </c>
      <c r="AE12" s="1004"/>
      <c r="AF12" s="1004"/>
      <c r="AG12" s="1004"/>
      <c r="AH12" s="1004"/>
      <c r="AI12" s="1004"/>
      <c r="AJ12" s="1004"/>
      <c r="AK12" s="1004"/>
      <c r="AL12" s="1004"/>
      <c r="AM12" s="1004"/>
      <c r="AN12" s="1004"/>
      <c r="AO12" s="1004"/>
      <c r="AP12" s="1004"/>
      <c r="AQ12" s="1004"/>
      <c r="AR12" s="1004"/>
      <c r="AS12" s="1005"/>
    </row>
    <row r="13" spans="2:45" ht="8.4499999999999993" customHeight="1">
      <c r="B13" s="1087">
        <f>'RRE-T'!B13</f>
        <v>0</v>
      </c>
      <c r="C13" s="1088"/>
      <c r="D13" s="1088"/>
      <c r="E13" s="583">
        <f>'RRE-T'!E13</f>
        <v>0</v>
      </c>
      <c r="F13" s="584">
        <f>'RRE-T'!F13</f>
        <v>0</v>
      </c>
      <c r="G13" s="452"/>
      <c r="H13" s="1083">
        <f>'RRE-T'!H13</f>
        <v>0</v>
      </c>
      <c r="I13" s="1084"/>
      <c r="J13" s="1084"/>
      <c r="K13" s="583">
        <f>'RRE-T'!K13</f>
        <v>0</v>
      </c>
      <c r="L13" s="584">
        <f>'RRE-T'!L13</f>
        <v>0</v>
      </c>
      <c r="M13" s="452"/>
      <c r="N13" s="585">
        <f>'RRE-T'!N13</f>
        <v>0</v>
      </c>
      <c r="O13" s="454" t="s">
        <v>404</v>
      </c>
      <c r="Q13" s="585">
        <f>'RRE-T'!Q13</f>
        <v>0</v>
      </c>
      <c r="R13" s="454" t="s">
        <v>405</v>
      </c>
      <c r="T13" s="1009">
        <f>'Q3'!BH50</f>
        <v>0</v>
      </c>
      <c r="U13" s="1010"/>
      <c r="V13" s="1010"/>
      <c r="W13" s="1011"/>
      <c r="Y13" s="1009">
        <f>'Q3'!AT50+'Q3'!BA50</f>
        <v>1340043.0600000005</v>
      </c>
      <c r="Z13" s="1010"/>
      <c r="AA13" s="1010"/>
      <c r="AB13" s="1011"/>
      <c r="AD13" s="1006"/>
      <c r="AE13" s="1007"/>
      <c r="AF13" s="1007"/>
      <c r="AG13" s="1007"/>
      <c r="AH13" s="1007"/>
      <c r="AI13" s="1007"/>
      <c r="AJ13" s="1007"/>
      <c r="AK13" s="1007"/>
      <c r="AL13" s="1007"/>
      <c r="AM13" s="1007"/>
      <c r="AN13" s="1007"/>
      <c r="AO13" s="1007"/>
      <c r="AP13" s="1007"/>
      <c r="AQ13" s="1007"/>
      <c r="AR13" s="1007"/>
      <c r="AS13" s="1008"/>
    </row>
    <row r="14" spans="2:45" ht="3.95" customHeight="1">
      <c r="B14" s="452"/>
      <c r="C14" s="452"/>
      <c r="D14" s="452"/>
      <c r="E14" s="452"/>
      <c r="F14" s="452"/>
      <c r="G14" s="452"/>
      <c r="H14" s="452"/>
      <c r="I14" s="452"/>
      <c r="J14" s="452"/>
      <c r="K14" s="452"/>
      <c r="L14" s="452"/>
      <c r="M14" s="452"/>
      <c r="N14" s="452"/>
      <c r="O14" s="452"/>
    </row>
    <row r="15" spans="2:45" ht="8.4499999999999993" customHeight="1">
      <c r="B15" s="463" t="s">
        <v>406</v>
      </c>
      <c r="C15" s="464"/>
      <c r="D15" s="464"/>
      <c r="E15" s="464"/>
      <c r="F15" s="464"/>
      <c r="G15" s="464"/>
      <c r="H15" s="464"/>
      <c r="I15" s="464"/>
      <c r="J15" s="464"/>
      <c r="K15" s="464"/>
      <c r="L15" s="465"/>
      <c r="M15" s="445" t="s">
        <v>407</v>
      </c>
      <c r="N15" s="452"/>
      <c r="O15" s="452"/>
      <c r="P15" s="452"/>
      <c r="Q15" s="453"/>
      <c r="R15" s="445"/>
      <c r="S15" s="452"/>
      <c r="T15" s="466" t="s">
        <v>408</v>
      </c>
      <c r="U15" s="445"/>
      <c r="V15" s="452"/>
      <c r="W15" s="466" t="s">
        <v>409</v>
      </c>
      <c r="X15" s="445"/>
      <c r="Y15" s="452"/>
      <c r="Z15" s="452" t="s">
        <v>410</v>
      </c>
      <c r="AA15" s="452"/>
      <c r="AB15" s="452"/>
      <c r="AC15" s="452"/>
      <c r="AD15" s="452"/>
      <c r="AE15" s="452"/>
      <c r="AF15" s="453"/>
      <c r="AG15" s="445"/>
      <c r="AH15" s="452"/>
      <c r="AI15" s="452" t="s">
        <v>411</v>
      </c>
      <c r="AJ15" s="452"/>
      <c r="AK15" s="452"/>
      <c r="AL15" s="452"/>
      <c r="AM15" s="452"/>
      <c r="AN15" s="452"/>
      <c r="AO15" s="139"/>
      <c r="AP15" s="452"/>
      <c r="AQ15" s="452"/>
      <c r="AR15" s="452"/>
      <c r="AS15" s="453"/>
    </row>
    <row r="16" spans="2:45" ht="8.4499999999999993" customHeight="1">
      <c r="B16" s="467" t="s">
        <v>84</v>
      </c>
      <c r="C16" s="468"/>
      <c r="D16" s="467" t="s">
        <v>90</v>
      </c>
      <c r="E16" s="469"/>
      <c r="F16" s="469"/>
      <c r="G16" s="469"/>
      <c r="H16" s="469"/>
      <c r="I16" s="469"/>
      <c r="J16" s="469"/>
      <c r="K16" s="469"/>
      <c r="L16" s="468"/>
      <c r="M16" s="449"/>
      <c r="N16" s="470" t="s">
        <v>193</v>
      </c>
      <c r="O16" s="449"/>
      <c r="P16" s="469"/>
      <c r="Q16" s="470" t="s">
        <v>412</v>
      </c>
      <c r="R16" s="449"/>
      <c r="S16" s="469"/>
      <c r="T16" s="470" t="s">
        <v>412</v>
      </c>
      <c r="U16" s="449"/>
      <c r="V16" s="471"/>
      <c r="W16" s="470" t="s">
        <v>412</v>
      </c>
      <c r="X16" s="449"/>
      <c r="Y16" s="471"/>
      <c r="Z16" s="470" t="s">
        <v>413</v>
      </c>
      <c r="AA16" s="449"/>
      <c r="AB16" s="471"/>
      <c r="AC16" s="470" t="s">
        <v>414</v>
      </c>
      <c r="AD16" s="449"/>
      <c r="AE16" s="471"/>
      <c r="AF16" s="470" t="s">
        <v>415</v>
      </c>
      <c r="AG16" s="449"/>
      <c r="AH16" s="471"/>
      <c r="AI16" s="470" t="s">
        <v>413</v>
      </c>
      <c r="AJ16" s="449"/>
      <c r="AK16" s="471"/>
      <c r="AL16" s="470" t="s">
        <v>414</v>
      </c>
      <c r="AM16" s="449"/>
      <c r="AN16" s="471"/>
      <c r="AO16" s="470" t="s">
        <v>415</v>
      </c>
      <c r="AP16" s="449"/>
      <c r="AQ16" s="470" t="s">
        <v>416</v>
      </c>
      <c r="AR16" s="449"/>
      <c r="AS16" s="470" t="s">
        <v>417</v>
      </c>
    </row>
    <row r="17" spans="2:45" ht="8.4499999999999993" customHeight="1">
      <c r="B17" s="1080">
        <f>'Q4'!B10</f>
        <v>1</v>
      </c>
      <c r="C17" s="1082"/>
      <c r="D17" s="1080" t="str">
        <f>'Q4'!G10</f>
        <v>PAVIMENTAÇÕES</v>
      </c>
      <c r="E17" s="1081"/>
      <c r="F17" s="1081"/>
      <c r="G17" s="1081"/>
      <c r="H17" s="1081"/>
      <c r="I17" s="1081"/>
      <c r="J17" s="1081"/>
      <c r="K17" s="1081"/>
      <c r="L17" s="1082"/>
      <c r="M17" s="1033">
        <f>'Q1'!BV10</f>
        <v>71.905018016105174</v>
      </c>
      <c r="N17" s="1035"/>
      <c r="O17" s="1033">
        <f>'Q1'!BO10</f>
        <v>56859.95</v>
      </c>
      <c r="P17" s="1034"/>
      <c r="Q17" s="1035"/>
      <c r="R17" s="1033">
        <f>'Q3'!BO10</f>
        <v>1343475</v>
      </c>
      <c r="S17" s="1036"/>
      <c r="T17" s="1037"/>
      <c r="U17" s="1033">
        <f t="shared" ref="U17:U45" si="0">O17-R17</f>
        <v>-1286615.05</v>
      </c>
      <c r="V17" s="1036"/>
      <c r="W17" s="1037"/>
      <c r="X17" s="1033">
        <f>'Q4'!CC10</f>
        <v>20.210000000000065</v>
      </c>
      <c r="Y17" s="1036"/>
      <c r="Z17" s="1037"/>
      <c r="AA17" s="1033">
        <f>'Q4'!CD10+'Q4'!CE10</f>
        <v>1001.74</v>
      </c>
      <c r="AB17" s="1036"/>
      <c r="AC17" s="1037"/>
      <c r="AD17" s="1033">
        <f>'Q4'!CG10</f>
        <v>1021.95</v>
      </c>
      <c r="AE17" s="1036"/>
      <c r="AF17" s="1037"/>
      <c r="AG17" s="1033">
        <f>'Q4'!AM10</f>
        <v>20.210000000000065</v>
      </c>
      <c r="AH17" s="1036"/>
      <c r="AI17" s="1037"/>
      <c r="AJ17" s="1033">
        <f>'Q4'!AT10+'Q4'!BA10</f>
        <v>1001.74</v>
      </c>
      <c r="AK17" s="1036"/>
      <c r="AL17" s="1037"/>
      <c r="AM17" s="1033">
        <f>'Q4'!BO10</f>
        <v>1021.95</v>
      </c>
      <c r="AN17" s="1036"/>
      <c r="AO17" s="1037"/>
      <c r="AP17" s="1033">
        <f t="shared" ref="AP17:AP45" si="1">(AG17+AJ17+AM17)*100/($AG$46+$AJ$46+$AM$46)</f>
        <v>0.71318806475115348</v>
      </c>
      <c r="AQ17" s="1037"/>
      <c r="AR17" s="1033">
        <f t="shared" ref="AR17:AR45" si="2">AP17</f>
        <v>0.71318806475115348</v>
      </c>
      <c r="AS17" s="1037"/>
    </row>
    <row r="18" spans="2:45" ht="8.4499999999999993" customHeight="1">
      <c r="B18" s="1080">
        <f>'Q4'!B11</f>
        <v>2</v>
      </c>
      <c r="C18" s="1082"/>
      <c r="D18" s="1080" t="str">
        <f>'Q4'!G11</f>
        <v>COMPLEMENTAÇÃO DE OBRA</v>
      </c>
      <c r="E18" s="1081"/>
      <c r="F18" s="1081"/>
      <c r="G18" s="1081"/>
      <c r="H18" s="1081"/>
      <c r="I18" s="1081"/>
      <c r="J18" s="1081"/>
      <c r="K18" s="1081"/>
      <c r="L18" s="1082"/>
      <c r="M18" s="1033">
        <f>'Q1'!BV11</f>
        <v>28.094981983894822</v>
      </c>
      <c r="N18" s="1035"/>
      <c r="O18" s="1033">
        <f>'Q1'!BO11</f>
        <v>22216.519999999997</v>
      </c>
      <c r="P18" s="1034"/>
      <c r="Q18" s="1035"/>
      <c r="R18" s="1033">
        <f>'Q3'!BO11</f>
        <v>23605.71</v>
      </c>
      <c r="S18" s="1036"/>
      <c r="T18" s="1037"/>
      <c r="U18" s="1033">
        <f t="shared" si="0"/>
        <v>-1389.1900000000023</v>
      </c>
      <c r="V18" s="1036"/>
      <c r="W18" s="1037"/>
      <c r="X18" s="1033">
        <f>'Q4'!CC11</f>
        <v>2813.7899999999959</v>
      </c>
      <c r="Y18" s="1036"/>
      <c r="Z18" s="1037"/>
      <c r="AA18" s="1033">
        <f>'Q4'!CD11+'Q4'!CE11</f>
        <v>139457.46</v>
      </c>
      <c r="AB18" s="1036"/>
      <c r="AC18" s="1037"/>
      <c r="AD18" s="1033">
        <f>'Q4'!CG11</f>
        <v>142271.25</v>
      </c>
      <c r="AE18" s="1036"/>
      <c r="AF18" s="1037"/>
      <c r="AG18" s="1033">
        <f>'Q4'!AM11</f>
        <v>2813.7899999999959</v>
      </c>
      <c r="AH18" s="1036"/>
      <c r="AI18" s="1037"/>
      <c r="AJ18" s="1033">
        <f>'Q4'!AT11+'Q4'!BA11</f>
        <v>139457.46</v>
      </c>
      <c r="AK18" s="1036"/>
      <c r="AL18" s="1037"/>
      <c r="AM18" s="1033">
        <f>'Q4'!BO11</f>
        <v>142271.25</v>
      </c>
      <c r="AN18" s="1036"/>
      <c r="AO18" s="1037"/>
      <c r="AP18" s="1033">
        <f t="shared" si="1"/>
        <v>99.286811935248835</v>
      </c>
      <c r="AQ18" s="1037"/>
      <c r="AR18" s="1033">
        <f t="shared" si="2"/>
        <v>99.286811935248835</v>
      </c>
      <c r="AS18" s="1037"/>
    </row>
    <row r="19" spans="2:45" ht="8.4499999999999993" customHeight="1">
      <c r="B19" s="1077" t="str">
        <f>'Q4'!B12</f>
        <v/>
      </c>
      <c r="C19" s="1079"/>
      <c r="D19" s="1077" t="str">
        <f>'Q4'!G12</f>
        <v/>
      </c>
      <c r="E19" s="1078"/>
      <c r="F19" s="1078"/>
      <c r="G19" s="1078"/>
      <c r="H19" s="1078"/>
      <c r="I19" s="1078"/>
      <c r="J19" s="1078"/>
      <c r="K19" s="1078"/>
      <c r="L19" s="1079"/>
      <c r="M19" s="1054">
        <f>'Q1'!BV12</f>
        <v>0</v>
      </c>
      <c r="N19" s="1055"/>
      <c r="O19" s="1054">
        <f>'Q1'!BO12</f>
        <v>0</v>
      </c>
      <c r="P19" s="1056"/>
      <c r="Q19" s="1055"/>
      <c r="R19" s="1054">
        <f>'Q3'!BO12</f>
        <v>0</v>
      </c>
      <c r="S19" s="1057"/>
      <c r="T19" s="1058"/>
      <c r="U19" s="1054">
        <f t="shared" si="0"/>
        <v>0</v>
      </c>
      <c r="V19" s="1057"/>
      <c r="W19" s="1058"/>
      <c r="X19" s="1054">
        <f>'Q4'!CC12</f>
        <v>0</v>
      </c>
      <c r="Y19" s="1057"/>
      <c r="Z19" s="1058"/>
      <c r="AA19" s="1054">
        <f>'Q4'!CD12+'Q4'!CE12</f>
        <v>0</v>
      </c>
      <c r="AB19" s="1057"/>
      <c r="AC19" s="1058"/>
      <c r="AD19" s="1054">
        <f>'Q4'!CG12</f>
        <v>0</v>
      </c>
      <c r="AE19" s="1057"/>
      <c r="AF19" s="1058"/>
      <c r="AG19" s="1054">
        <f>'Q4'!AM12</f>
        <v>0</v>
      </c>
      <c r="AH19" s="1057"/>
      <c r="AI19" s="1058"/>
      <c r="AJ19" s="1054">
        <f>'Q4'!AT12+'Q4'!BA12</f>
        <v>0</v>
      </c>
      <c r="AK19" s="1057"/>
      <c r="AL19" s="1058"/>
      <c r="AM19" s="1054">
        <f>'Q4'!BO12</f>
        <v>0</v>
      </c>
      <c r="AN19" s="1057"/>
      <c r="AO19" s="1058"/>
      <c r="AP19" s="1054">
        <f t="shared" si="1"/>
        <v>0</v>
      </c>
      <c r="AQ19" s="1058"/>
      <c r="AR19" s="1054">
        <f t="shared" si="2"/>
        <v>0</v>
      </c>
      <c r="AS19" s="1058"/>
    </row>
    <row r="20" spans="2:45" ht="8.4499999999999993" customHeight="1">
      <c r="B20" s="1080" t="str">
        <f>'Q4'!B13</f>
        <v/>
      </c>
      <c r="C20" s="1082"/>
      <c r="D20" s="1080" t="str">
        <f>'Q4'!G13</f>
        <v/>
      </c>
      <c r="E20" s="1081"/>
      <c r="F20" s="1081"/>
      <c r="G20" s="1081"/>
      <c r="H20" s="1081"/>
      <c r="I20" s="1081"/>
      <c r="J20" s="1081"/>
      <c r="K20" s="1081"/>
      <c r="L20" s="1082"/>
      <c r="M20" s="1033">
        <f>'Q1'!BV13</f>
        <v>0</v>
      </c>
      <c r="N20" s="1035"/>
      <c r="O20" s="1033">
        <f>'Q1'!BO13</f>
        <v>0</v>
      </c>
      <c r="P20" s="1034"/>
      <c r="Q20" s="1035"/>
      <c r="R20" s="1033">
        <f>'Q3'!BO13</f>
        <v>0</v>
      </c>
      <c r="S20" s="1036"/>
      <c r="T20" s="1037"/>
      <c r="U20" s="1033">
        <f t="shared" si="0"/>
        <v>0</v>
      </c>
      <c r="V20" s="1036"/>
      <c r="W20" s="1037"/>
      <c r="X20" s="1033">
        <f>'Q4'!CC13</f>
        <v>0</v>
      </c>
      <c r="Y20" s="1036"/>
      <c r="Z20" s="1037"/>
      <c r="AA20" s="1033">
        <f>'Q4'!CD13+'Q4'!CE13</f>
        <v>0</v>
      </c>
      <c r="AB20" s="1036"/>
      <c r="AC20" s="1037"/>
      <c r="AD20" s="1033">
        <f>'Q4'!CG13</f>
        <v>0</v>
      </c>
      <c r="AE20" s="1036"/>
      <c r="AF20" s="1037"/>
      <c r="AG20" s="1033">
        <f>'Q4'!AM13</f>
        <v>0</v>
      </c>
      <c r="AH20" s="1036"/>
      <c r="AI20" s="1037"/>
      <c r="AJ20" s="1033">
        <f>'Q4'!AT13+'Q4'!BA13</f>
        <v>0</v>
      </c>
      <c r="AK20" s="1036"/>
      <c r="AL20" s="1037"/>
      <c r="AM20" s="1033">
        <f>'Q4'!BO13</f>
        <v>0</v>
      </c>
      <c r="AN20" s="1036"/>
      <c r="AO20" s="1037"/>
      <c r="AP20" s="1033">
        <f t="shared" si="1"/>
        <v>0</v>
      </c>
      <c r="AQ20" s="1037"/>
      <c r="AR20" s="1033">
        <f t="shared" si="2"/>
        <v>0</v>
      </c>
      <c r="AS20" s="1037"/>
    </row>
    <row r="21" spans="2:45" ht="8.4499999999999993" customHeight="1">
      <c r="B21" s="1080" t="str">
        <f>'Q4'!B14</f>
        <v/>
      </c>
      <c r="C21" s="1082"/>
      <c r="D21" s="1080" t="str">
        <f>'Q4'!G14</f>
        <v/>
      </c>
      <c r="E21" s="1081"/>
      <c r="F21" s="1081"/>
      <c r="G21" s="1081"/>
      <c r="H21" s="1081"/>
      <c r="I21" s="1081"/>
      <c r="J21" s="1081"/>
      <c r="K21" s="1081"/>
      <c r="L21" s="1082"/>
      <c r="M21" s="1033">
        <f>'Q1'!BV14</f>
        <v>0</v>
      </c>
      <c r="N21" s="1035"/>
      <c r="O21" s="1033">
        <f>'Q1'!BO14</f>
        <v>0</v>
      </c>
      <c r="P21" s="1034"/>
      <c r="Q21" s="1035"/>
      <c r="R21" s="1033">
        <f>'Q3'!BO14</f>
        <v>0</v>
      </c>
      <c r="S21" s="1036"/>
      <c r="T21" s="1037"/>
      <c r="U21" s="1033">
        <f t="shared" si="0"/>
        <v>0</v>
      </c>
      <c r="V21" s="1036"/>
      <c r="W21" s="1037"/>
      <c r="X21" s="1033">
        <f>'Q4'!CC14</f>
        <v>0</v>
      </c>
      <c r="Y21" s="1036"/>
      <c r="Z21" s="1037"/>
      <c r="AA21" s="1033">
        <f>'Q4'!CD14+'Q4'!CE14</f>
        <v>0</v>
      </c>
      <c r="AB21" s="1036"/>
      <c r="AC21" s="1037"/>
      <c r="AD21" s="1033">
        <f>'Q4'!CG14</f>
        <v>0</v>
      </c>
      <c r="AE21" s="1036"/>
      <c r="AF21" s="1037"/>
      <c r="AG21" s="1033">
        <f>'Q4'!AM14</f>
        <v>0</v>
      </c>
      <c r="AH21" s="1036"/>
      <c r="AI21" s="1037"/>
      <c r="AJ21" s="1033">
        <f>'Q4'!AT14+'Q4'!BA14</f>
        <v>0</v>
      </c>
      <c r="AK21" s="1036"/>
      <c r="AL21" s="1037"/>
      <c r="AM21" s="1033">
        <f>'Q4'!BO14</f>
        <v>0</v>
      </c>
      <c r="AN21" s="1036"/>
      <c r="AO21" s="1037"/>
      <c r="AP21" s="1033">
        <f t="shared" si="1"/>
        <v>0</v>
      </c>
      <c r="AQ21" s="1037"/>
      <c r="AR21" s="1033">
        <f t="shared" si="2"/>
        <v>0</v>
      </c>
      <c r="AS21" s="1037"/>
    </row>
    <row r="22" spans="2:45" ht="8.4499999999999993" customHeight="1">
      <c r="B22" s="1077" t="str">
        <f>'Q4'!B15</f>
        <v/>
      </c>
      <c r="C22" s="1079"/>
      <c r="D22" s="1077" t="str">
        <f>'Q4'!G15</f>
        <v/>
      </c>
      <c r="E22" s="1078"/>
      <c r="F22" s="1078"/>
      <c r="G22" s="1078"/>
      <c r="H22" s="1078"/>
      <c r="I22" s="1078"/>
      <c r="J22" s="1078"/>
      <c r="K22" s="1078"/>
      <c r="L22" s="1079"/>
      <c r="M22" s="1054">
        <f>'Q1'!BV15</f>
        <v>0</v>
      </c>
      <c r="N22" s="1055"/>
      <c r="O22" s="1054">
        <f>'Q1'!BO15</f>
        <v>0</v>
      </c>
      <c r="P22" s="1056"/>
      <c r="Q22" s="1055"/>
      <c r="R22" s="1054">
        <f>'Q3'!BO15</f>
        <v>0</v>
      </c>
      <c r="S22" s="1057"/>
      <c r="T22" s="1058"/>
      <c r="U22" s="1054">
        <f t="shared" si="0"/>
        <v>0</v>
      </c>
      <c r="V22" s="1057"/>
      <c r="W22" s="1058"/>
      <c r="X22" s="1054">
        <f>'Q4'!CC15</f>
        <v>0</v>
      </c>
      <c r="Y22" s="1057"/>
      <c r="Z22" s="1058"/>
      <c r="AA22" s="1054">
        <f>'Q4'!CD15+'Q4'!CE15</f>
        <v>0</v>
      </c>
      <c r="AB22" s="1057"/>
      <c r="AC22" s="1058"/>
      <c r="AD22" s="1054">
        <f>'Q4'!CG15</f>
        <v>0</v>
      </c>
      <c r="AE22" s="1057"/>
      <c r="AF22" s="1058"/>
      <c r="AG22" s="1054">
        <f>'Q4'!AM15</f>
        <v>0</v>
      </c>
      <c r="AH22" s="1057"/>
      <c r="AI22" s="1058"/>
      <c r="AJ22" s="1054">
        <f>'Q4'!AT15+'Q4'!BA15</f>
        <v>0</v>
      </c>
      <c r="AK22" s="1057"/>
      <c r="AL22" s="1058"/>
      <c r="AM22" s="1054">
        <f>'Q4'!BO15</f>
        <v>0</v>
      </c>
      <c r="AN22" s="1057"/>
      <c r="AO22" s="1058"/>
      <c r="AP22" s="1054">
        <f t="shared" si="1"/>
        <v>0</v>
      </c>
      <c r="AQ22" s="1058"/>
      <c r="AR22" s="1054">
        <f t="shared" si="2"/>
        <v>0</v>
      </c>
      <c r="AS22" s="1058"/>
    </row>
    <row r="23" spans="2:45" ht="8.4499999999999993" customHeight="1">
      <c r="B23" s="1080" t="str">
        <f>'Q4'!B16</f>
        <v/>
      </c>
      <c r="C23" s="1082"/>
      <c r="D23" s="1080" t="str">
        <f>'Q4'!G16</f>
        <v/>
      </c>
      <c r="E23" s="1081"/>
      <c r="F23" s="1081"/>
      <c r="G23" s="1081"/>
      <c r="H23" s="1081"/>
      <c r="I23" s="1081"/>
      <c r="J23" s="1081"/>
      <c r="K23" s="1081"/>
      <c r="L23" s="1082"/>
      <c r="M23" s="1033">
        <f>'Q1'!BV16</f>
        <v>0</v>
      </c>
      <c r="N23" s="1035"/>
      <c r="O23" s="1033">
        <f>'Q1'!BO16</f>
        <v>0</v>
      </c>
      <c r="P23" s="1034"/>
      <c r="Q23" s="1035"/>
      <c r="R23" s="1033">
        <f>'Q3'!BO16</f>
        <v>0</v>
      </c>
      <c r="S23" s="1036"/>
      <c r="T23" s="1037"/>
      <c r="U23" s="1033">
        <f t="shared" si="0"/>
        <v>0</v>
      </c>
      <c r="V23" s="1036"/>
      <c r="W23" s="1037"/>
      <c r="X23" s="1033">
        <f>'Q4'!CC16</f>
        <v>0</v>
      </c>
      <c r="Y23" s="1036"/>
      <c r="Z23" s="1037"/>
      <c r="AA23" s="1033">
        <f>'Q4'!CD16+'Q4'!CE16</f>
        <v>0</v>
      </c>
      <c r="AB23" s="1036"/>
      <c r="AC23" s="1037"/>
      <c r="AD23" s="1033">
        <f>'Q4'!CG16</f>
        <v>0</v>
      </c>
      <c r="AE23" s="1036"/>
      <c r="AF23" s="1037"/>
      <c r="AG23" s="1033">
        <f>'Q4'!AM16</f>
        <v>0</v>
      </c>
      <c r="AH23" s="1036"/>
      <c r="AI23" s="1037"/>
      <c r="AJ23" s="1033">
        <f>'Q4'!AT16+'Q4'!BA16</f>
        <v>0</v>
      </c>
      <c r="AK23" s="1036"/>
      <c r="AL23" s="1037"/>
      <c r="AM23" s="1033">
        <f>'Q4'!BO16</f>
        <v>0</v>
      </c>
      <c r="AN23" s="1036"/>
      <c r="AO23" s="1037"/>
      <c r="AP23" s="1033">
        <f t="shared" si="1"/>
        <v>0</v>
      </c>
      <c r="AQ23" s="1037"/>
      <c r="AR23" s="1033">
        <f t="shared" si="2"/>
        <v>0</v>
      </c>
      <c r="AS23" s="1037"/>
    </row>
    <row r="24" spans="2:45" ht="8.4499999999999993" customHeight="1">
      <c r="B24" s="1080" t="str">
        <f>'Q4'!B17</f>
        <v/>
      </c>
      <c r="C24" s="1082"/>
      <c r="D24" s="1080" t="str">
        <f>'Q4'!G17</f>
        <v/>
      </c>
      <c r="E24" s="1081"/>
      <c r="F24" s="1081"/>
      <c r="G24" s="1081"/>
      <c r="H24" s="1081"/>
      <c r="I24" s="1081"/>
      <c r="J24" s="1081"/>
      <c r="K24" s="1081"/>
      <c r="L24" s="1082"/>
      <c r="M24" s="1033">
        <f>'Q1'!BV17</f>
        <v>0</v>
      </c>
      <c r="N24" s="1035"/>
      <c r="O24" s="1033">
        <f>'Q1'!BO17</f>
        <v>0</v>
      </c>
      <c r="P24" s="1034"/>
      <c r="Q24" s="1035"/>
      <c r="R24" s="1033">
        <f>'Q3'!BO17</f>
        <v>0</v>
      </c>
      <c r="S24" s="1036"/>
      <c r="T24" s="1037"/>
      <c r="U24" s="1033">
        <f t="shared" si="0"/>
        <v>0</v>
      </c>
      <c r="V24" s="1036"/>
      <c r="W24" s="1037"/>
      <c r="X24" s="1033">
        <f>'Q4'!CC17</f>
        <v>0</v>
      </c>
      <c r="Y24" s="1036"/>
      <c r="Z24" s="1037"/>
      <c r="AA24" s="1033">
        <f>'Q4'!CD17+'Q4'!CE17</f>
        <v>0</v>
      </c>
      <c r="AB24" s="1036"/>
      <c r="AC24" s="1037"/>
      <c r="AD24" s="1033">
        <f>'Q4'!CG17</f>
        <v>0</v>
      </c>
      <c r="AE24" s="1036"/>
      <c r="AF24" s="1037"/>
      <c r="AG24" s="1033">
        <f>'Q4'!AM17</f>
        <v>0</v>
      </c>
      <c r="AH24" s="1036"/>
      <c r="AI24" s="1037"/>
      <c r="AJ24" s="1033">
        <f>'Q4'!AT17+'Q4'!BA17</f>
        <v>0</v>
      </c>
      <c r="AK24" s="1036"/>
      <c r="AL24" s="1037"/>
      <c r="AM24" s="1033">
        <f>'Q4'!BO17</f>
        <v>0</v>
      </c>
      <c r="AN24" s="1036"/>
      <c r="AO24" s="1037"/>
      <c r="AP24" s="1033">
        <f t="shared" si="1"/>
        <v>0</v>
      </c>
      <c r="AQ24" s="1037"/>
      <c r="AR24" s="1033">
        <f t="shared" si="2"/>
        <v>0</v>
      </c>
      <c r="AS24" s="1037"/>
    </row>
    <row r="25" spans="2:45" ht="8.4499999999999993" customHeight="1">
      <c r="B25" s="1077" t="str">
        <f>'Q4'!B18</f>
        <v/>
      </c>
      <c r="C25" s="1079"/>
      <c r="D25" s="1077" t="str">
        <f>'Q4'!G18</f>
        <v/>
      </c>
      <c r="E25" s="1078"/>
      <c r="F25" s="1078"/>
      <c r="G25" s="1078"/>
      <c r="H25" s="1078"/>
      <c r="I25" s="1078"/>
      <c r="J25" s="1078"/>
      <c r="K25" s="1078"/>
      <c r="L25" s="1079"/>
      <c r="M25" s="1054">
        <f>'Q1'!BV18</f>
        <v>0</v>
      </c>
      <c r="N25" s="1055"/>
      <c r="O25" s="1054">
        <f>'Q1'!BO18</f>
        <v>0</v>
      </c>
      <c r="P25" s="1056"/>
      <c r="Q25" s="1055"/>
      <c r="R25" s="1054">
        <f>'Q3'!BO18</f>
        <v>0</v>
      </c>
      <c r="S25" s="1057"/>
      <c r="T25" s="1058"/>
      <c r="U25" s="1054">
        <f t="shared" si="0"/>
        <v>0</v>
      </c>
      <c r="V25" s="1057"/>
      <c r="W25" s="1058"/>
      <c r="X25" s="1054">
        <f>'Q4'!CC18</f>
        <v>0</v>
      </c>
      <c r="Y25" s="1057"/>
      <c r="Z25" s="1058"/>
      <c r="AA25" s="1054">
        <f>'Q4'!CD18+'Q4'!CE18</f>
        <v>0</v>
      </c>
      <c r="AB25" s="1057"/>
      <c r="AC25" s="1058"/>
      <c r="AD25" s="1054">
        <f>'Q4'!CG18</f>
        <v>0</v>
      </c>
      <c r="AE25" s="1057"/>
      <c r="AF25" s="1058"/>
      <c r="AG25" s="1054">
        <f>'Q4'!AM18</f>
        <v>0</v>
      </c>
      <c r="AH25" s="1057"/>
      <c r="AI25" s="1058"/>
      <c r="AJ25" s="1054">
        <f>'Q4'!AT18+'Q4'!BA18</f>
        <v>0</v>
      </c>
      <c r="AK25" s="1057"/>
      <c r="AL25" s="1058"/>
      <c r="AM25" s="1054">
        <f>'Q4'!BO18</f>
        <v>0</v>
      </c>
      <c r="AN25" s="1057"/>
      <c r="AO25" s="1058"/>
      <c r="AP25" s="1054">
        <f t="shared" si="1"/>
        <v>0</v>
      </c>
      <c r="AQ25" s="1058"/>
      <c r="AR25" s="1054">
        <f t="shared" si="2"/>
        <v>0</v>
      </c>
      <c r="AS25" s="1058"/>
    </row>
    <row r="26" spans="2:45" ht="8.4499999999999993" customHeight="1">
      <c r="B26" s="1080" t="str">
        <f>'Q4'!B19</f>
        <v/>
      </c>
      <c r="C26" s="1082"/>
      <c r="D26" s="1080" t="str">
        <f>'Q4'!G19</f>
        <v/>
      </c>
      <c r="E26" s="1081"/>
      <c r="F26" s="1081"/>
      <c r="G26" s="1081"/>
      <c r="H26" s="1081"/>
      <c r="I26" s="1081"/>
      <c r="J26" s="1081"/>
      <c r="K26" s="1081"/>
      <c r="L26" s="1082"/>
      <c r="M26" s="1033">
        <f>'Q1'!BV19</f>
        <v>0</v>
      </c>
      <c r="N26" s="1035"/>
      <c r="O26" s="1033">
        <f>'Q1'!BO19</f>
        <v>0</v>
      </c>
      <c r="P26" s="1034"/>
      <c r="Q26" s="1035"/>
      <c r="R26" s="1033">
        <f>'Q3'!BO19</f>
        <v>0</v>
      </c>
      <c r="S26" s="1036"/>
      <c r="T26" s="1037"/>
      <c r="U26" s="1033">
        <f t="shared" si="0"/>
        <v>0</v>
      </c>
      <c r="V26" s="1036"/>
      <c r="W26" s="1037"/>
      <c r="X26" s="1033">
        <f>'Q4'!CC19</f>
        <v>0</v>
      </c>
      <c r="Y26" s="1036"/>
      <c r="Z26" s="1037"/>
      <c r="AA26" s="1033">
        <f>'Q4'!CD19+'Q4'!CE19</f>
        <v>0</v>
      </c>
      <c r="AB26" s="1036"/>
      <c r="AC26" s="1037"/>
      <c r="AD26" s="1033">
        <f>'Q4'!CG19</f>
        <v>0</v>
      </c>
      <c r="AE26" s="1036"/>
      <c r="AF26" s="1037"/>
      <c r="AG26" s="1033">
        <f>'Q4'!AM19</f>
        <v>0</v>
      </c>
      <c r="AH26" s="1036"/>
      <c r="AI26" s="1037"/>
      <c r="AJ26" s="1033">
        <f>'Q4'!AT19+'Q4'!BA19</f>
        <v>0</v>
      </c>
      <c r="AK26" s="1036"/>
      <c r="AL26" s="1037"/>
      <c r="AM26" s="1033">
        <f>'Q4'!BO19</f>
        <v>0</v>
      </c>
      <c r="AN26" s="1036"/>
      <c r="AO26" s="1037"/>
      <c r="AP26" s="1033">
        <f t="shared" si="1"/>
        <v>0</v>
      </c>
      <c r="AQ26" s="1037"/>
      <c r="AR26" s="1033">
        <f t="shared" si="2"/>
        <v>0</v>
      </c>
      <c r="AS26" s="1037"/>
    </row>
    <row r="27" spans="2:45" ht="8.4499999999999993" customHeight="1">
      <c r="B27" s="1080" t="str">
        <f>'Q4'!B20</f>
        <v/>
      </c>
      <c r="C27" s="1082"/>
      <c r="D27" s="1080" t="str">
        <f>'Q4'!G20</f>
        <v/>
      </c>
      <c r="E27" s="1081"/>
      <c r="F27" s="1081"/>
      <c r="G27" s="1081"/>
      <c r="H27" s="1081"/>
      <c r="I27" s="1081"/>
      <c r="J27" s="1081"/>
      <c r="K27" s="1081"/>
      <c r="L27" s="1082"/>
      <c r="M27" s="1033">
        <f>'Q1'!BV20</f>
        <v>0</v>
      </c>
      <c r="N27" s="1035"/>
      <c r="O27" s="1033">
        <f>'Q1'!BO20</f>
        <v>0</v>
      </c>
      <c r="P27" s="1034"/>
      <c r="Q27" s="1035"/>
      <c r="R27" s="1033">
        <f>'Q3'!BO20</f>
        <v>0</v>
      </c>
      <c r="S27" s="1036"/>
      <c r="T27" s="1037"/>
      <c r="U27" s="1033">
        <f t="shared" si="0"/>
        <v>0</v>
      </c>
      <c r="V27" s="1036"/>
      <c r="W27" s="1037"/>
      <c r="X27" s="1033">
        <f>'Q4'!CC20</f>
        <v>0</v>
      </c>
      <c r="Y27" s="1036"/>
      <c r="Z27" s="1037"/>
      <c r="AA27" s="1033">
        <f>'Q4'!CD20+'Q4'!CE20</f>
        <v>0</v>
      </c>
      <c r="AB27" s="1036"/>
      <c r="AC27" s="1037"/>
      <c r="AD27" s="1033">
        <f>'Q4'!CG20</f>
        <v>0</v>
      </c>
      <c r="AE27" s="1036"/>
      <c r="AF27" s="1037"/>
      <c r="AG27" s="1033">
        <f>'Q4'!AM20</f>
        <v>0</v>
      </c>
      <c r="AH27" s="1036"/>
      <c r="AI27" s="1037"/>
      <c r="AJ27" s="1033">
        <f>'Q4'!AT20+'Q4'!BA20</f>
        <v>0</v>
      </c>
      <c r="AK27" s="1036"/>
      <c r="AL27" s="1037"/>
      <c r="AM27" s="1033">
        <f>'Q4'!BO20</f>
        <v>0</v>
      </c>
      <c r="AN27" s="1036"/>
      <c r="AO27" s="1037"/>
      <c r="AP27" s="1033">
        <f t="shared" si="1"/>
        <v>0</v>
      </c>
      <c r="AQ27" s="1037"/>
      <c r="AR27" s="1033">
        <f t="shared" si="2"/>
        <v>0</v>
      </c>
      <c r="AS27" s="1037"/>
    </row>
    <row r="28" spans="2:45" ht="8.4499999999999993" customHeight="1">
      <c r="B28" s="1077" t="str">
        <f>'Q4'!B21</f>
        <v/>
      </c>
      <c r="C28" s="1079"/>
      <c r="D28" s="1077" t="str">
        <f>'Q4'!G21</f>
        <v/>
      </c>
      <c r="E28" s="1078"/>
      <c r="F28" s="1078"/>
      <c r="G28" s="1078"/>
      <c r="H28" s="1078"/>
      <c r="I28" s="1078"/>
      <c r="J28" s="1078"/>
      <c r="K28" s="1078"/>
      <c r="L28" s="1079"/>
      <c r="M28" s="1054">
        <f>'Q1'!BV21</f>
        <v>0</v>
      </c>
      <c r="N28" s="1055"/>
      <c r="O28" s="1054">
        <f>'Q1'!BO21</f>
        <v>0</v>
      </c>
      <c r="P28" s="1056"/>
      <c r="Q28" s="1055"/>
      <c r="R28" s="1054">
        <f>'Q3'!BO21</f>
        <v>0</v>
      </c>
      <c r="S28" s="1057"/>
      <c r="T28" s="1058"/>
      <c r="U28" s="1054">
        <f t="shared" si="0"/>
        <v>0</v>
      </c>
      <c r="V28" s="1057"/>
      <c r="W28" s="1058"/>
      <c r="X28" s="1054">
        <f>'Q4'!CC21</f>
        <v>0</v>
      </c>
      <c r="Y28" s="1057"/>
      <c r="Z28" s="1058"/>
      <c r="AA28" s="1054">
        <f>'Q4'!CD21+'Q4'!CE21</f>
        <v>0</v>
      </c>
      <c r="AB28" s="1057"/>
      <c r="AC28" s="1058"/>
      <c r="AD28" s="1054">
        <f>'Q4'!CG21</f>
        <v>0</v>
      </c>
      <c r="AE28" s="1057"/>
      <c r="AF28" s="1058"/>
      <c r="AG28" s="1054">
        <f>'Q4'!AM21</f>
        <v>0</v>
      </c>
      <c r="AH28" s="1057"/>
      <c r="AI28" s="1058"/>
      <c r="AJ28" s="1054">
        <f>'Q4'!AT21+'Q4'!BA21</f>
        <v>0</v>
      </c>
      <c r="AK28" s="1057"/>
      <c r="AL28" s="1058"/>
      <c r="AM28" s="1054">
        <f>'Q4'!BO21</f>
        <v>0</v>
      </c>
      <c r="AN28" s="1057"/>
      <c r="AO28" s="1058"/>
      <c r="AP28" s="1054">
        <f t="shared" si="1"/>
        <v>0</v>
      </c>
      <c r="AQ28" s="1058"/>
      <c r="AR28" s="1054">
        <f t="shared" si="2"/>
        <v>0</v>
      </c>
      <c r="AS28" s="1058"/>
    </row>
    <row r="29" spans="2:45" ht="8.4499999999999993" customHeight="1">
      <c r="B29" s="1080" t="str">
        <f>'Q4'!B22</f>
        <v/>
      </c>
      <c r="C29" s="1082"/>
      <c r="D29" s="1080" t="str">
        <f>'Q4'!G22</f>
        <v/>
      </c>
      <c r="E29" s="1081"/>
      <c r="F29" s="1081"/>
      <c r="G29" s="1081"/>
      <c r="H29" s="1081"/>
      <c r="I29" s="1081"/>
      <c r="J29" s="1081"/>
      <c r="K29" s="1081"/>
      <c r="L29" s="1082"/>
      <c r="M29" s="1033">
        <f>'Q1'!BV22</f>
        <v>0</v>
      </c>
      <c r="N29" s="1035"/>
      <c r="O29" s="1033">
        <f>'Q1'!BO22</f>
        <v>0</v>
      </c>
      <c r="P29" s="1034"/>
      <c r="Q29" s="1035"/>
      <c r="R29" s="1033">
        <f>'Q3'!BO22</f>
        <v>0</v>
      </c>
      <c r="S29" s="1036"/>
      <c r="T29" s="1037"/>
      <c r="U29" s="1033">
        <f t="shared" si="0"/>
        <v>0</v>
      </c>
      <c r="V29" s="1036"/>
      <c r="W29" s="1037"/>
      <c r="X29" s="1033">
        <f>'Q4'!CC22</f>
        <v>0</v>
      </c>
      <c r="Y29" s="1036"/>
      <c r="Z29" s="1037"/>
      <c r="AA29" s="1033">
        <f>'Q4'!CD22+'Q4'!CE22</f>
        <v>0</v>
      </c>
      <c r="AB29" s="1036"/>
      <c r="AC29" s="1037"/>
      <c r="AD29" s="1033">
        <f>'Q4'!CG22</f>
        <v>0</v>
      </c>
      <c r="AE29" s="1036"/>
      <c r="AF29" s="1037"/>
      <c r="AG29" s="1033">
        <f>'Q4'!AM22</f>
        <v>0</v>
      </c>
      <c r="AH29" s="1036"/>
      <c r="AI29" s="1037"/>
      <c r="AJ29" s="1033">
        <f>'Q4'!AT22+'Q4'!BA22</f>
        <v>0</v>
      </c>
      <c r="AK29" s="1036"/>
      <c r="AL29" s="1037"/>
      <c r="AM29" s="1033">
        <f>'Q4'!BO22</f>
        <v>0</v>
      </c>
      <c r="AN29" s="1036"/>
      <c r="AO29" s="1037"/>
      <c r="AP29" s="1033">
        <f t="shared" si="1"/>
        <v>0</v>
      </c>
      <c r="AQ29" s="1037"/>
      <c r="AR29" s="1033">
        <f t="shared" si="2"/>
        <v>0</v>
      </c>
      <c r="AS29" s="1037"/>
    </row>
    <row r="30" spans="2:45" ht="8.4499999999999993" customHeight="1">
      <c r="B30" s="1080" t="str">
        <f>'Q4'!B23</f>
        <v/>
      </c>
      <c r="C30" s="1082"/>
      <c r="D30" s="1080" t="str">
        <f>'Q4'!G23</f>
        <v/>
      </c>
      <c r="E30" s="1081"/>
      <c r="F30" s="1081"/>
      <c r="G30" s="1081"/>
      <c r="H30" s="1081"/>
      <c r="I30" s="1081"/>
      <c r="J30" s="1081"/>
      <c r="K30" s="1081"/>
      <c r="L30" s="1082"/>
      <c r="M30" s="1033">
        <f>'Q1'!BV23</f>
        <v>0</v>
      </c>
      <c r="N30" s="1035"/>
      <c r="O30" s="1033">
        <f>'Q1'!BO23</f>
        <v>0</v>
      </c>
      <c r="P30" s="1034"/>
      <c r="Q30" s="1035"/>
      <c r="R30" s="1033">
        <f>'Q3'!BO23</f>
        <v>0</v>
      </c>
      <c r="S30" s="1036"/>
      <c r="T30" s="1037"/>
      <c r="U30" s="1033">
        <f t="shared" si="0"/>
        <v>0</v>
      </c>
      <c r="V30" s="1036"/>
      <c r="W30" s="1037"/>
      <c r="X30" s="1033">
        <f>'Q4'!CC23</f>
        <v>0</v>
      </c>
      <c r="Y30" s="1036"/>
      <c r="Z30" s="1037"/>
      <c r="AA30" s="1033">
        <f>'Q4'!CD23+'Q4'!CE23</f>
        <v>0</v>
      </c>
      <c r="AB30" s="1036"/>
      <c r="AC30" s="1037"/>
      <c r="AD30" s="1033">
        <f>'Q4'!CG23</f>
        <v>0</v>
      </c>
      <c r="AE30" s="1036"/>
      <c r="AF30" s="1037"/>
      <c r="AG30" s="1033">
        <f>'Q4'!AM23</f>
        <v>0</v>
      </c>
      <c r="AH30" s="1036"/>
      <c r="AI30" s="1037"/>
      <c r="AJ30" s="1033">
        <f>'Q4'!AT23+'Q4'!BA23</f>
        <v>0</v>
      </c>
      <c r="AK30" s="1036"/>
      <c r="AL30" s="1037"/>
      <c r="AM30" s="1033">
        <f>'Q4'!BO23</f>
        <v>0</v>
      </c>
      <c r="AN30" s="1036"/>
      <c r="AO30" s="1037"/>
      <c r="AP30" s="1033">
        <f t="shared" si="1"/>
        <v>0</v>
      </c>
      <c r="AQ30" s="1037"/>
      <c r="AR30" s="1033">
        <f t="shared" si="2"/>
        <v>0</v>
      </c>
      <c r="AS30" s="1037"/>
    </row>
    <row r="31" spans="2:45" ht="8.4499999999999993" customHeight="1">
      <c r="B31" s="1077" t="str">
        <f>'Q4'!B24</f>
        <v/>
      </c>
      <c r="C31" s="1079"/>
      <c r="D31" s="1077" t="str">
        <f>'Q4'!G24</f>
        <v/>
      </c>
      <c r="E31" s="1078"/>
      <c r="F31" s="1078"/>
      <c r="G31" s="1078"/>
      <c r="H31" s="1078"/>
      <c r="I31" s="1078"/>
      <c r="J31" s="1078"/>
      <c r="K31" s="1078"/>
      <c r="L31" s="1079"/>
      <c r="M31" s="1054">
        <f>'Q1'!BV24</f>
        <v>0</v>
      </c>
      <c r="N31" s="1055"/>
      <c r="O31" s="1054">
        <f>'Q1'!BO24</f>
        <v>0</v>
      </c>
      <c r="P31" s="1056"/>
      <c r="Q31" s="1055"/>
      <c r="R31" s="1054">
        <f>'Q3'!BO24</f>
        <v>0</v>
      </c>
      <c r="S31" s="1057"/>
      <c r="T31" s="1058"/>
      <c r="U31" s="1054">
        <f t="shared" si="0"/>
        <v>0</v>
      </c>
      <c r="V31" s="1057"/>
      <c r="W31" s="1058"/>
      <c r="X31" s="1054">
        <f>'Q4'!CC24</f>
        <v>0</v>
      </c>
      <c r="Y31" s="1057"/>
      <c r="Z31" s="1058"/>
      <c r="AA31" s="1054">
        <f>'Q4'!CD24+'Q4'!CE24</f>
        <v>0</v>
      </c>
      <c r="AB31" s="1057"/>
      <c r="AC31" s="1058"/>
      <c r="AD31" s="1054">
        <f>'Q4'!CG24</f>
        <v>0</v>
      </c>
      <c r="AE31" s="1057"/>
      <c r="AF31" s="1058"/>
      <c r="AG31" s="1054">
        <f>'Q4'!AM24</f>
        <v>0</v>
      </c>
      <c r="AH31" s="1057"/>
      <c r="AI31" s="1058"/>
      <c r="AJ31" s="1054">
        <f>'Q4'!AT24+'Q4'!BA24</f>
        <v>0</v>
      </c>
      <c r="AK31" s="1057"/>
      <c r="AL31" s="1058"/>
      <c r="AM31" s="1054">
        <f>'Q4'!BO24</f>
        <v>0</v>
      </c>
      <c r="AN31" s="1057"/>
      <c r="AO31" s="1058"/>
      <c r="AP31" s="1054">
        <f t="shared" si="1"/>
        <v>0</v>
      </c>
      <c r="AQ31" s="1058"/>
      <c r="AR31" s="1054">
        <f t="shared" si="2"/>
        <v>0</v>
      </c>
      <c r="AS31" s="1058"/>
    </row>
    <row r="32" spans="2:45" ht="8.4499999999999993" customHeight="1">
      <c r="B32" s="1080" t="str">
        <f>'Q4'!B25</f>
        <v/>
      </c>
      <c r="C32" s="1082"/>
      <c r="D32" s="1080" t="str">
        <f>'Q4'!G25</f>
        <v/>
      </c>
      <c r="E32" s="1081"/>
      <c r="F32" s="1081"/>
      <c r="G32" s="1081"/>
      <c r="H32" s="1081"/>
      <c r="I32" s="1081"/>
      <c r="J32" s="1081"/>
      <c r="K32" s="1081"/>
      <c r="L32" s="1082"/>
      <c r="M32" s="1033">
        <f>'Q1'!BV25</f>
        <v>0</v>
      </c>
      <c r="N32" s="1035"/>
      <c r="O32" s="1033">
        <f>'Q1'!BO25</f>
        <v>0</v>
      </c>
      <c r="P32" s="1034"/>
      <c r="Q32" s="1035"/>
      <c r="R32" s="1033">
        <f>'Q3'!BO25</f>
        <v>0</v>
      </c>
      <c r="S32" s="1036"/>
      <c r="T32" s="1037"/>
      <c r="U32" s="1033">
        <f t="shared" si="0"/>
        <v>0</v>
      </c>
      <c r="V32" s="1036"/>
      <c r="W32" s="1037"/>
      <c r="X32" s="1033">
        <f>'Q4'!CC25</f>
        <v>0</v>
      </c>
      <c r="Y32" s="1036"/>
      <c r="Z32" s="1037"/>
      <c r="AA32" s="1033">
        <f>'Q4'!CD25+'Q4'!CE25</f>
        <v>0</v>
      </c>
      <c r="AB32" s="1036"/>
      <c r="AC32" s="1037"/>
      <c r="AD32" s="1033">
        <f>'Q4'!CG25</f>
        <v>0</v>
      </c>
      <c r="AE32" s="1036"/>
      <c r="AF32" s="1037"/>
      <c r="AG32" s="1033">
        <f>'Q4'!AM25</f>
        <v>0</v>
      </c>
      <c r="AH32" s="1036"/>
      <c r="AI32" s="1037"/>
      <c r="AJ32" s="1033">
        <f>'Q4'!AT25+'Q4'!BA25</f>
        <v>0</v>
      </c>
      <c r="AK32" s="1036"/>
      <c r="AL32" s="1037"/>
      <c r="AM32" s="1033">
        <f>'Q4'!BO25</f>
        <v>0</v>
      </c>
      <c r="AN32" s="1036"/>
      <c r="AO32" s="1037"/>
      <c r="AP32" s="1033">
        <f t="shared" si="1"/>
        <v>0</v>
      </c>
      <c r="AQ32" s="1037"/>
      <c r="AR32" s="1033">
        <f t="shared" si="2"/>
        <v>0</v>
      </c>
      <c r="AS32" s="1037"/>
    </row>
    <row r="33" spans="2:45" ht="8.4499999999999993" customHeight="1">
      <c r="B33" s="1080" t="str">
        <f>'Q4'!B26</f>
        <v/>
      </c>
      <c r="C33" s="1082"/>
      <c r="D33" s="1080" t="str">
        <f>'Q4'!G26</f>
        <v/>
      </c>
      <c r="E33" s="1081"/>
      <c r="F33" s="1081"/>
      <c r="G33" s="1081"/>
      <c r="H33" s="1081"/>
      <c r="I33" s="1081"/>
      <c r="J33" s="1081"/>
      <c r="K33" s="1081"/>
      <c r="L33" s="1082"/>
      <c r="M33" s="1033">
        <f>'Q1'!BV26</f>
        <v>0</v>
      </c>
      <c r="N33" s="1035"/>
      <c r="O33" s="1033">
        <f>'Q1'!BO26</f>
        <v>0</v>
      </c>
      <c r="P33" s="1034"/>
      <c r="Q33" s="1035"/>
      <c r="R33" s="1033">
        <f>'Q3'!BO26</f>
        <v>0</v>
      </c>
      <c r="S33" s="1036"/>
      <c r="T33" s="1037"/>
      <c r="U33" s="1033">
        <f t="shared" si="0"/>
        <v>0</v>
      </c>
      <c r="V33" s="1036"/>
      <c r="W33" s="1037"/>
      <c r="X33" s="1033">
        <f>'Q4'!CC26</f>
        <v>0</v>
      </c>
      <c r="Y33" s="1036"/>
      <c r="Z33" s="1037"/>
      <c r="AA33" s="1033">
        <f>'Q4'!CD26+'Q4'!CE26</f>
        <v>0</v>
      </c>
      <c r="AB33" s="1036"/>
      <c r="AC33" s="1037"/>
      <c r="AD33" s="1033">
        <f>'Q4'!CG26</f>
        <v>0</v>
      </c>
      <c r="AE33" s="1036"/>
      <c r="AF33" s="1037"/>
      <c r="AG33" s="1033">
        <f>'Q4'!AM26</f>
        <v>0</v>
      </c>
      <c r="AH33" s="1036"/>
      <c r="AI33" s="1037"/>
      <c r="AJ33" s="1033">
        <f>'Q4'!AT26+'Q4'!BA26</f>
        <v>0</v>
      </c>
      <c r="AK33" s="1036"/>
      <c r="AL33" s="1037"/>
      <c r="AM33" s="1033">
        <f>'Q4'!BO26</f>
        <v>0</v>
      </c>
      <c r="AN33" s="1036"/>
      <c r="AO33" s="1037"/>
      <c r="AP33" s="1033">
        <f t="shared" si="1"/>
        <v>0</v>
      </c>
      <c r="AQ33" s="1037"/>
      <c r="AR33" s="1033">
        <f t="shared" si="2"/>
        <v>0</v>
      </c>
      <c r="AS33" s="1037"/>
    </row>
    <row r="34" spans="2:45" ht="8.4499999999999993" customHeight="1">
      <c r="B34" s="1077" t="str">
        <f>'Q4'!B27</f>
        <v/>
      </c>
      <c r="C34" s="1079"/>
      <c r="D34" s="1077" t="str">
        <f>'Q4'!G27</f>
        <v/>
      </c>
      <c r="E34" s="1078"/>
      <c r="F34" s="1078"/>
      <c r="G34" s="1078"/>
      <c r="H34" s="1078"/>
      <c r="I34" s="1078"/>
      <c r="J34" s="1078"/>
      <c r="K34" s="1078"/>
      <c r="L34" s="1079"/>
      <c r="M34" s="1054">
        <f>'Q1'!BV27</f>
        <v>0</v>
      </c>
      <c r="N34" s="1055"/>
      <c r="O34" s="1054">
        <f>'Q1'!BO27</f>
        <v>0</v>
      </c>
      <c r="P34" s="1056"/>
      <c r="Q34" s="1055"/>
      <c r="R34" s="1054">
        <f>'Q3'!BO27</f>
        <v>0</v>
      </c>
      <c r="S34" s="1057"/>
      <c r="T34" s="1058"/>
      <c r="U34" s="1054">
        <f t="shared" si="0"/>
        <v>0</v>
      </c>
      <c r="V34" s="1057"/>
      <c r="W34" s="1058"/>
      <c r="X34" s="1054">
        <f>'Q4'!CC27</f>
        <v>0</v>
      </c>
      <c r="Y34" s="1057"/>
      <c r="Z34" s="1058"/>
      <c r="AA34" s="1054">
        <f>'Q4'!CD27+'Q4'!CE27</f>
        <v>0</v>
      </c>
      <c r="AB34" s="1057"/>
      <c r="AC34" s="1058"/>
      <c r="AD34" s="1054">
        <f>'Q4'!CG27</f>
        <v>0</v>
      </c>
      <c r="AE34" s="1057"/>
      <c r="AF34" s="1058"/>
      <c r="AG34" s="1054">
        <f>'Q4'!AM27</f>
        <v>0</v>
      </c>
      <c r="AH34" s="1057"/>
      <c r="AI34" s="1058"/>
      <c r="AJ34" s="1054">
        <f>'Q4'!AT27+'Q4'!BA27</f>
        <v>0</v>
      </c>
      <c r="AK34" s="1057"/>
      <c r="AL34" s="1058"/>
      <c r="AM34" s="1054">
        <f>'Q4'!BO27</f>
        <v>0</v>
      </c>
      <c r="AN34" s="1057"/>
      <c r="AO34" s="1058"/>
      <c r="AP34" s="1054">
        <f t="shared" si="1"/>
        <v>0</v>
      </c>
      <c r="AQ34" s="1058"/>
      <c r="AR34" s="1054">
        <f t="shared" si="2"/>
        <v>0</v>
      </c>
      <c r="AS34" s="1058"/>
    </row>
    <row r="35" spans="2:45" ht="8.4499999999999993" customHeight="1">
      <c r="B35" s="1080" t="str">
        <f>'Q4'!B28</f>
        <v/>
      </c>
      <c r="C35" s="1082"/>
      <c r="D35" s="1080" t="str">
        <f>'Q4'!G28</f>
        <v/>
      </c>
      <c r="E35" s="1081"/>
      <c r="F35" s="1081"/>
      <c r="G35" s="1081"/>
      <c r="H35" s="1081"/>
      <c r="I35" s="1081"/>
      <c r="J35" s="1081"/>
      <c r="K35" s="1081"/>
      <c r="L35" s="1082"/>
      <c r="M35" s="1033">
        <f>'Q1'!BV28</f>
        <v>0</v>
      </c>
      <c r="N35" s="1035"/>
      <c r="O35" s="1033">
        <f>'Q1'!BO28</f>
        <v>0</v>
      </c>
      <c r="P35" s="1034"/>
      <c r="Q35" s="1035"/>
      <c r="R35" s="1033">
        <f>'Q3'!BO28</f>
        <v>0</v>
      </c>
      <c r="S35" s="1036"/>
      <c r="T35" s="1037"/>
      <c r="U35" s="1033">
        <f t="shared" si="0"/>
        <v>0</v>
      </c>
      <c r="V35" s="1036"/>
      <c r="W35" s="1037"/>
      <c r="X35" s="1033">
        <f>'Q4'!CC28</f>
        <v>0</v>
      </c>
      <c r="Y35" s="1036"/>
      <c r="Z35" s="1037"/>
      <c r="AA35" s="1033">
        <f>'Q4'!CD28+'Q4'!CE28</f>
        <v>0</v>
      </c>
      <c r="AB35" s="1036"/>
      <c r="AC35" s="1037"/>
      <c r="AD35" s="1033">
        <f>'Q4'!CG28</f>
        <v>0</v>
      </c>
      <c r="AE35" s="1036"/>
      <c r="AF35" s="1037"/>
      <c r="AG35" s="1033">
        <f>'Q4'!AM28</f>
        <v>0</v>
      </c>
      <c r="AH35" s="1036"/>
      <c r="AI35" s="1037"/>
      <c r="AJ35" s="1033">
        <f>'Q4'!AT28+'Q4'!BA28</f>
        <v>0</v>
      </c>
      <c r="AK35" s="1036"/>
      <c r="AL35" s="1037"/>
      <c r="AM35" s="1033">
        <f>'Q4'!BO28</f>
        <v>0</v>
      </c>
      <c r="AN35" s="1036"/>
      <c r="AO35" s="1037"/>
      <c r="AP35" s="1033">
        <f t="shared" si="1"/>
        <v>0</v>
      </c>
      <c r="AQ35" s="1037"/>
      <c r="AR35" s="1033">
        <f t="shared" si="2"/>
        <v>0</v>
      </c>
      <c r="AS35" s="1037"/>
    </row>
    <row r="36" spans="2:45" ht="8.4499999999999993" customHeight="1">
      <c r="B36" s="1080" t="str">
        <f>'Q4'!B29</f>
        <v/>
      </c>
      <c r="C36" s="1082"/>
      <c r="D36" s="1080" t="str">
        <f>'Q4'!G29</f>
        <v/>
      </c>
      <c r="E36" s="1081"/>
      <c r="F36" s="1081"/>
      <c r="G36" s="1081"/>
      <c r="H36" s="1081"/>
      <c r="I36" s="1081"/>
      <c r="J36" s="1081"/>
      <c r="K36" s="1081"/>
      <c r="L36" s="1082"/>
      <c r="M36" s="1033">
        <f>'Q1'!BV29</f>
        <v>0</v>
      </c>
      <c r="N36" s="1035"/>
      <c r="O36" s="1033">
        <f>'Q1'!BO29</f>
        <v>0</v>
      </c>
      <c r="P36" s="1034"/>
      <c r="Q36" s="1035"/>
      <c r="R36" s="1033">
        <f>'Q3'!BO29</f>
        <v>0</v>
      </c>
      <c r="S36" s="1036"/>
      <c r="T36" s="1037"/>
      <c r="U36" s="1033">
        <f t="shared" si="0"/>
        <v>0</v>
      </c>
      <c r="V36" s="1036"/>
      <c r="W36" s="1037"/>
      <c r="X36" s="1033">
        <f>'Q4'!CC29</f>
        <v>0</v>
      </c>
      <c r="Y36" s="1036"/>
      <c r="Z36" s="1037"/>
      <c r="AA36" s="1033">
        <f>'Q4'!CD29+'Q4'!CE29</f>
        <v>0</v>
      </c>
      <c r="AB36" s="1036"/>
      <c r="AC36" s="1037"/>
      <c r="AD36" s="1033">
        <f>'Q4'!CG29</f>
        <v>0</v>
      </c>
      <c r="AE36" s="1036"/>
      <c r="AF36" s="1037"/>
      <c r="AG36" s="1033">
        <f>'Q4'!AM29</f>
        <v>0</v>
      </c>
      <c r="AH36" s="1036"/>
      <c r="AI36" s="1037"/>
      <c r="AJ36" s="1033">
        <f>'Q4'!AT29+'Q4'!BA29</f>
        <v>0</v>
      </c>
      <c r="AK36" s="1036"/>
      <c r="AL36" s="1037"/>
      <c r="AM36" s="1033">
        <f>'Q4'!BO29</f>
        <v>0</v>
      </c>
      <c r="AN36" s="1036"/>
      <c r="AO36" s="1037"/>
      <c r="AP36" s="1033">
        <f t="shared" si="1"/>
        <v>0</v>
      </c>
      <c r="AQ36" s="1037"/>
      <c r="AR36" s="1033">
        <f t="shared" si="2"/>
        <v>0</v>
      </c>
      <c r="AS36" s="1037"/>
    </row>
    <row r="37" spans="2:45" ht="8.4499999999999993" customHeight="1">
      <c r="B37" s="1068" t="str">
        <f>'Q4'!B30</f>
        <v/>
      </c>
      <c r="C37" s="1070"/>
      <c r="D37" s="1068" t="str">
        <f>'Q4'!G30</f>
        <v/>
      </c>
      <c r="E37" s="1069"/>
      <c r="F37" s="1069"/>
      <c r="G37" s="1069"/>
      <c r="H37" s="1069"/>
      <c r="I37" s="1069"/>
      <c r="J37" s="1069"/>
      <c r="K37" s="1069"/>
      <c r="L37" s="1070"/>
      <c r="M37" s="1063">
        <f>'Q1'!BV30</f>
        <v>0</v>
      </c>
      <c r="N37" s="1066"/>
      <c r="O37" s="1063">
        <f>'Q1'!BO30</f>
        <v>0</v>
      </c>
      <c r="P37" s="1067"/>
      <c r="Q37" s="1066"/>
      <c r="R37" s="1063">
        <f>'Q3'!BO30</f>
        <v>0</v>
      </c>
      <c r="S37" s="1064"/>
      <c r="T37" s="1065"/>
      <c r="U37" s="1063">
        <f t="shared" si="0"/>
        <v>0</v>
      </c>
      <c r="V37" s="1064"/>
      <c r="W37" s="1065"/>
      <c r="X37" s="1063">
        <f>'Q4'!CC30</f>
        <v>0</v>
      </c>
      <c r="Y37" s="1064"/>
      <c r="Z37" s="1065"/>
      <c r="AA37" s="1063">
        <f>'Q4'!CD30+'Q4'!CE30</f>
        <v>0</v>
      </c>
      <c r="AB37" s="1064"/>
      <c r="AC37" s="1065"/>
      <c r="AD37" s="1063">
        <f>'Q4'!CG30</f>
        <v>0</v>
      </c>
      <c r="AE37" s="1064"/>
      <c r="AF37" s="1065"/>
      <c r="AG37" s="1063">
        <f>'Q4'!AM30</f>
        <v>0</v>
      </c>
      <c r="AH37" s="1064"/>
      <c r="AI37" s="1065"/>
      <c r="AJ37" s="1063">
        <f>'Q4'!AT30+'Q4'!BA30</f>
        <v>0</v>
      </c>
      <c r="AK37" s="1064"/>
      <c r="AL37" s="1065"/>
      <c r="AM37" s="1063">
        <f>'Q4'!BO30</f>
        <v>0</v>
      </c>
      <c r="AN37" s="1064"/>
      <c r="AO37" s="1065"/>
      <c r="AP37" s="1063">
        <f t="shared" si="1"/>
        <v>0</v>
      </c>
      <c r="AQ37" s="1065"/>
      <c r="AR37" s="1063">
        <f t="shared" si="2"/>
        <v>0</v>
      </c>
      <c r="AS37" s="1065"/>
    </row>
    <row r="38" spans="2:45" ht="8.4499999999999993" customHeight="1">
      <c r="B38" s="1071" t="str">
        <f>'Q4'!B31</f>
        <v/>
      </c>
      <c r="C38" s="1073"/>
      <c r="D38" s="1071" t="str">
        <f>'Q4'!G31</f>
        <v/>
      </c>
      <c r="E38" s="1072"/>
      <c r="F38" s="1072"/>
      <c r="G38" s="1072"/>
      <c r="H38" s="1072"/>
      <c r="I38" s="1072"/>
      <c r="J38" s="1072"/>
      <c r="K38" s="1072"/>
      <c r="L38" s="1073"/>
      <c r="M38" s="1048">
        <f>'Q1'!BV31</f>
        <v>0</v>
      </c>
      <c r="N38" s="1061"/>
      <c r="O38" s="1048">
        <f>'Q1'!BO31</f>
        <v>0</v>
      </c>
      <c r="P38" s="1062"/>
      <c r="Q38" s="1061"/>
      <c r="R38" s="1048">
        <f>'Q3'!BO31</f>
        <v>0</v>
      </c>
      <c r="S38" s="1053"/>
      <c r="T38" s="1049"/>
      <c r="U38" s="1048">
        <f t="shared" si="0"/>
        <v>0</v>
      </c>
      <c r="V38" s="1053"/>
      <c r="W38" s="1049"/>
      <c r="X38" s="1048">
        <f>'Q4'!CC31</f>
        <v>0</v>
      </c>
      <c r="Y38" s="1053"/>
      <c r="Z38" s="1049"/>
      <c r="AA38" s="1048">
        <f>'Q4'!CD31+'Q4'!CE31</f>
        <v>0</v>
      </c>
      <c r="AB38" s="1053"/>
      <c r="AC38" s="1049"/>
      <c r="AD38" s="1048">
        <f>'Q4'!CG31</f>
        <v>0</v>
      </c>
      <c r="AE38" s="1053"/>
      <c r="AF38" s="1049"/>
      <c r="AG38" s="1048">
        <f>'Q4'!AM31</f>
        <v>0</v>
      </c>
      <c r="AH38" s="1053"/>
      <c r="AI38" s="1049"/>
      <c r="AJ38" s="1048">
        <f>'Q4'!AT31+'Q4'!BA31</f>
        <v>0</v>
      </c>
      <c r="AK38" s="1053"/>
      <c r="AL38" s="1049"/>
      <c r="AM38" s="1048">
        <f>'Q4'!BO31</f>
        <v>0</v>
      </c>
      <c r="AN38" s="1053"/>
      <c r="AO38" s="1049"/>
      <c r="AP38" s="1048">
        <f t="shared" si="1"/>
        <v>0</v>
      </c>
      <c r="AQ38" s="1049"/>
      <c r="AR38" s="1048">
        <f t="shared" si="2"/>
        <v>0</v>
      </c>
      <c r="AS38" s="1049"/>
    </row>
    <row r="39" spans="2:45" ht="8.4499999999999993" customHeight="1">
      <c r="B39" s="1074" t="str">
        <f>'Q4'!B32</f>
        <v/>
      </c>
      <c r="C39" s="1076"/>
      <c r="D39" s="1074" t="str">
        <f>'Q4'!G32</f>
        <v/>
      </c>
      <c r="E39" s="1075"/>
      <c r="F39" s="1075"/>
      <c r="G39" s="1075"/>
      <c r="H39" s="1075"/>
      <c r="I39" s="1075"/>
      <c r="J39" s="1075"/>
      <c r="K39" s="1075"/>
      <c r="L39" s="1076"/>
      <c r="M39" s="1050">
        <f>'Q1'!BV32</f>
        <v>0</v>
      </c>
      <c r="N39" s="1059"/>
      <c r="O39" s="1050">
        <f>'Q1'!BO32</f>
        <v>0</v>
      </c>
      <c r="P39" s="1060"/>
      <c r="Q39" s="1059"/>
      <c r="R39" s="1050">
        <f>'Q3'!BO32</f>
        <v>0</v>
      </c>
      <c r="S39" s="1051"/>
      <c r="T39" s="1052"/>
      <c r="U39" s="1050">
        <f t="shared" si="0"/>
        <v>0</v>
      </c>
      <c r="V39" s="1051"/>
      <c r="W39" s="1052"/>
      <c r="X39" s="1050">
        <f>'Q4'!CC32</f>
        <v>0</v>
      </c>
      <c r="Y39" s="1051"/>
      <c r="Z39" s="1052"/>
      <c r="AA39" s="1050">
        <f>'Q4'!CD32+'Q4'!CE32</f>
        <v>0</v>
      </c>
      <c r="AB39" s="1051"/>
      <c r="AC39" s="1052"/>
      <c r="AD39" s="1050">
        <f>'Q4'!CG32</f>
        <v>0</v>
      </c>
      <c r="AE39" s="1051"/>
      <c r="AF39" s="1052"/>
      <c r="AG39" s="1050">
        <f>'Q4'!AM32</f>
        <v>0</v>
      </c>
      <c r="AH39" s="1051"/>
      <c r="AI39" s="1052"/>
      <c r="AJ39" s="1050">
        <f>'Q4'!AT32+'Q4'!BA32</f>
        <v>0</v>
      </c>
      <c r="AK39" s="1051"/>
      <c r="AL39" s="1052"/>
      <c r="AM39" s="1050">
        <f>'Q4'!BO32</f>
        <v>0</v>
      </c>
      <c r="AN39" s="1051"/>
      <c r="AO39" s="1052"/>
      <c r="AP39" s="1050">
        <f t="shared" si="1"/>
        <v>0</v>
      </c>
      <c r="AQ39" s="1052"/>
      <c r="AR39" s="1050">
        <f t="shared" si="2"/>
        <v>0</v>
      </c>
      <c r="AS39" s="1052"/>
    </row>
    <row r="40" spans="2:45" ht="8.4499999999999993" customHeight="1">
      <c r="B40" s="1077" t="str">
        <f>'Q4'!B33</f>
        <v/>
      </c>
      <c r="C40" s="1079"/>
      <c r="D40" s="1077" t="str">
        <f>'Q4'!G33</f>
        <v/>
      </c>
      <c r="E40" s="1078"/>
      <c r="F40" s="1078"/>
      <c r="G40" s="1078"/>
      <c r="H40" s="1078"/>
      <c r="I40" s="1078"/>
      <c r="J40" s="1078"/>
      <c r="K40" s="1078"/>
      <c r="L40" s="1079"/>
      <c r="M40" s="1054">
        <f>'Q1'!BV33</f>
        <v>0</v>
      </c>
      <c r="N40" s="1055"/>
      <c r="O40" s="1054">
        <f>'Q1'!BO33</f>
        <v>0</v>
      </c>
      <c r="P40" s="1056"/>
      <c r="Q40" s="1055"/>
      <c r="R40" s="1054">
        <f>'Q3'!BO33</f>
        <v>0</v>
      </c>
      <c r="S40" s="1057"/>
      <c r="T40" s="1058"/>
      <c r="U40" s="1054">
        <f t="shared" si="0"/>
        <v>0</v>
      </c>
      <c r="V40" s="1057"/>
      <c r="W40" s="1058"/>
      <c r="X40" s="1054">
        <f>'Q4'!CC33</f>
        <v>0</v>
      </c>
      <c r="Y40" s="1057"/>
      <c r="Z40" s="1058"/>
      <c r="AA40" s="1054">
        <f>'Q4'!CD33+'Q4'!CE33</f>
        <v>0</v>
      </c>
      <c r="AB40" s="1057"/>
      <c r="AC40" s="1058"/>
      <c r="AD40" s="1054">
        <f>'Q4'!CG33</f>
        <v>0</v>
      </c>
      <c r="AE40" s="1057"/>
      <c r="AF40" s="1058"/>
      <c r="AG40" s="1054">
        <f>'Q4'!AM33</f>
        <v>0</v>
      </c>
      <c r="AH40" s="1057"/>
      <c r="AI40" s="1058"/>
      <c r="AJ40" s="1054">
        <f>'Q4'!AT33+'Q4'!BA33</f>
        <v>0</v>
      </c>
      <c r="AK40" s="1057"/>
      <c r="AL40" s="1058"/>
      <c r="AM40" s="1054">
        <f>'Q4'!BO33</f>
        <v>0</v>
      </c>
      <c r="AN40" s="1057"/>
      <c r="AO40" s="1058"/>
      <c r="AP40" s="1054">
        <f t="shared" si="1"/>
        <v>0</v>
      </c>
      <c r="AQ40" s="1058"/>
      <c r="AR40" s="1054">
        <f t="shared" si="2"/>
        <v>0</v>
      </c>
      <c r="AS40" s="1058"/>
    </row>
    <row r="41" spans="2:45" ht="8.4499999999999993" hidden="1" customHeight="1">
      <c r="B41" s="1071" t="str">
        <f>'Q4'!B34</f>
        <v/>
      </c>
      <c r="C41" s="1073"/>
      <c r="D41" s="1071" t="str">
        <f>'Q4'!G34</f>
        <v/>
      </c>
      <c r="E41" s="1072"/>
      <c r="F41" s="1072"/>
      <c r="G41" s="1072"/>
      <c r="H41" s="1072"/>
      <c r="I41" s="1072"/>
      <c r="J41" s="1072"/>
      <c r="K41" s="1072"/>
      <c r="L41" s="1073"/>
      <c r="M41" s="1048">
        <f>'Q1'!BV34</f>
        <v>0</v>
      </c>
      <c r="N41" s="1061"/>
      <c r="O41" s="1048">
        <f>'Q1'!BO34</f>
        <v>0</v>
      </c>
      <c r="P41" s="1062"/>
      <c r="Q41" s="1061"/>
      <c r="R41" s="1048">
        <f>'Q3'!BO34</f>
        <v>0</v>
      </c>
      <c r="S41" s="1053"/>
      <c r="T41" s="1049"/>
      <c r="U41" s="1048">
        <f t="shared" si="0"/>
        <v>0</v>
      </c>
      <c r="V41" s="1053"/>
      <c r="W41" s="1049"/>
      <c r="X41" s="1048">
        <f>'Q4'!CC34</f>
        <v>0</v>
      </c>
      <c r="Y41" s="1053"/>
      <c r="Z41" s="1049"/>
      <c r="AA41" s="1048">
        <f>'Q4'!CD34+'Q4'!CE34</f>
        <v>0</v>
      </c>
      <c r="AB41" s="1053"/>
      <c r="AC41" s="1049"/>
      <c r="AD41" s="1048">
        <f>'Q4'!CG34</f>
        <v>0</v>
      </c>
      <c r="AE41" s="1053"/>
      <c r="AF41" s="1049"/>
      <c r="AG41" s="1048">
        <f>'Q4'!AM34</f>
        <v>0</v>
      </c>
      <c r="AH41" s="1053"/>
      <c r="AI41" s="1049"/>
      <c r="AJ41" s="1048">
        <f>'Q4'!AT34+'Q4'!BA34</f>
        <v>0</v>
      </c>
      <c r="AK41" s="1053"/>
      <c r="AL41" s="1049"/>
      <c r="AM41" s="1048">
        <f>'Q4'!BO34</f>
        <v>0</v>
      </c>
      <c r="AN41" s="1053"/>
      <c r="AO41" s="1049"/>
      <c r="AP41" s="1048">
        <f t="shared" si="1"/>
        <v>0</v>
      </c>
      <c r="AQ41" s="1049"/>
      <c r="AR41" s="1048">
        <f t="shared" si="2"/>
        <v>0</v>
      </c>
      <c r="AS41" s="1049"/>
    </row>
    <row r="42" spans="2:45" ht="8.25" hidden="1" customHeight="1">
      <c r="B42" s="1074" t="str">
        <f>'Q4'!B35</f>
        <v/>
      </c>
      <c r="C42" s="1076"/>
      <c r="D42" s="1074" t="str">
        <f>'Q4'!G35</f>
        <v/>
      </c>
      <c r="E42" s="1075"/>
      <c r="F42" s="1075"/>
      <c r="G42" s="1075"/>
      <c r="H42" s="1075"/>
      <c r="I42" s="1075"/>
      <c r="J42" s="1075"/>
      <c r="K42" s="1075"/>
      <c r="L42" s="1076"/>
      <c r="M42" s="1050">
        <f>'Q1'!BV35</f>
        <v>0</v>
      </c>
      <c r="N42" s="1059"/>
      <c r="O42" s="1050">
        <f>'Q1'!BO35</f>
        <v>0</v>
      </c>
      <c r="P42" s="1060"/>
      <c r="Q42" s="1059"/>
      <c r="R42" s="1050">
        <f>'Q3'!BO35</f>
        <v>0</v>
      </c>
      <c r="S42" s="1051"/>
      <c r="T42" s="1052"/>
      <c r="U42" s="1050">
        <f t="shared" si="0"/>
        <v>0</v>
      </c>
      <c r="V42" s="1051"/>
      <c r="W42" s="1052"/>
      <c r="X42" s="1050">
        <f>'Q4'!CC35</f>
        <v>0</v>
      </c>
      <c r="Y42" s="1051"/>
      <c r="Z42" s="1052"/>
      <c r="AA42" s="1050">
        <f>'Q4'!CD35+'Q4'!CE35</f>
        <v>0</v>
      </c>
      <c r="AB42" s="1051"/>
      <c r="AC42" s="1052"/>
      <c r="AD42" s="1050">
        <f>'Q4'!CG35</f>
        <v>0</v>
      </c>
      <c r="AE42" s="1051"/>
      <c r="AF42" s="1052"/>
      <c r="AG42" s="1050">
        <f>'Q4'!AM35</f>
        <v>0</v>
      </c>
      <c r="AH42" s="1051"/>
      <c r="AI42" s="1052"/>
      <c r="AJ42" s="1050">
        <f>'Q4'!AT35+'Q4'!BA35</f>
        <v>0</v>
      </c>
      <c r="AK42" s="1051"/>
      <c r="AL42" s="1052"/>
      <c r="AM42" s="1050">
        <f>'Q4'!BO35</f>
        <v>0</v>
      </c>
      <c r="AN42" s="1051"/>
      <c r="AO42" s="1052"/>
      <c r="AP42" s="1050">
        <f t="shared" si="1"/>
        <v>0</v>
      </c>
      <c r="AQ42" s="1052"/>
      <c r="AR42" s="1050">
        <f t="shared" si="2"/>
        <v>0</v>
      </c>
      <c r="AS42" s="1052"/>
    </row>
    <row r="43" spans="2:45" ht="8.4499999999999993" hidden="1" customHeight="1">
      <c r="B43" s="1077" t="str">
        <f>'Q4'!B36</f>
        <v/>
      </c>
      <c r="C43" s="1079"/>
      <c r="D43" s="1077" t="str">
        <f>'Q4'!G36</f>
        <v/>
      </c>
      <c r="E43" s="1078"/>
      <c r="F43" s="1078"/>
      <c r="G43" s="1078"/>
      <c r="H43" s="1078"/>
      <c r="I43" s="1078"/>
      <c r="J43" s="1078"/>
      <c r="K43" s="1078"/>
      <c r="L43" s="1079"/>
      <c r="M43" s="1054">
        <f>'Q1'!BV36</f>
        <v>0</v>
      </c>
      <c r="N43" s="1055"/>
      <c r="O43" s="1054">
        <f>'Q1'!BO36</f>
        <v>0</v>
      </c>
      <c r="P43" s="1056"/>
      <c r="Q43" s="1055"/>
      <c r="R43" s="1054">
        <f>'Q3'!BO36</f>
        <v>0</v>
      </c>
      <c r="S43" s="1057"/>
      <c r="T43" s="1058"/>
      <c r="U43" s="1054">
        <f t="shared" si="0"/>
        <v>0</v>
      </c>
      <c r="V43" s="1057"/>
      <c r="W43" s="1058"/>
      <c r="X43" s="1054">
        <f>'Q4'!CC36</f>
        <v>0</v>
      </c>
      <c r="Y43" s="1057"/>
      <c r="Z43" s="1058"/>
      <c r="AA43" s="1054">
        <f>'Q4'!CD36+'Q4'!CE36</f>
        <v>0</v>
      </c>
      <c r="AB43" s="1057"/>
      <c r="AC43" s="1058"/>
      <c r="AD43" s="1054">
        <f>'Q4'!CG36</f>
        <v>0</v>
      </c>
      <c r="AE43" s="1057"/>
      <c r="AF43" s="1058"/>
      <c r="AG43" s="1054">
        <f>'Q4'!AM36</f>
        <v>0</v>
      </c>
      <c r="AH43" s="1057"/>
      <c r="AI43" s="1058"/>
      <c r="AJ43" s="1054">
        <f>'Q4'!AT36+'Q4'!BA36</f>
        <v>0</v>
      </c>
      <c r="AK43" s="1057"/>
      <c r="AL43" s="1058"/>
      <c r="AM43" s="1054">
        <f>'Q4'!BO36</f>
        <v>0</v>
      </c>
      <c r="AN43" s="1057"/>
      <c r="AO43" s="1058"/>
      <c r="AP43" s="1054">
        <f t="shared" si="1"/>
        <v>0</v>
      </c>
      <c r="AQ43" s="1058"/>
      <c r="AR43" s="1054">
        <f t="shared" si="2"/>
        <v>0</v>
      </c>
      <c r="AS43" s="1058"/>
    </row>
    <row r="44" spans="2:45" ht="8.4499999999999993" hidden="1" customHeight="1">
      <c r="B44" s="1080" t="str">
        <f>'Q4'!B37</f>
        <v/>
      </c>
      <c r="C44" s="1082"/>
      <c r="D44" s="1080" t="str">
        <f>'Q4'!G37</f>
        <v/>
      </c>
      <c r="E44" s="1081"/>
      <c r="F44" s="1081"/>
      <c r="G44" s="1081"/>
      <c r="H44" s="1081"/>
      <c r="I44" s="1081"/>
      <c r="J44" s="1081"/>
      <c r="K44" s="1081"/>
      <c r="L44" s="1082"/>
      <c r="M44" s="1033">
        <f>'Q1'!BV37</f>
        <v>0</v>
      </c>
      <c r="N44" s="1035"/>
      <c r="O44" s="1033">
        <f>'Q1'!BO37</f>
        <v>0</v>
      </c>
      <c r="P44" s="1034"/>
      <c r="Q44" s="1035"/>
      <c r="R44" s="1033">
        <f>'Q3'!BO37</f>
        <v>0</v>
      </c>
      <c r="S44" s="1036"/>
      <c r="T44" s="1037"/>
      <c r="U44" s="1033">
        <f t="shared" si="0"/>
        <v>0</v>
      </c>
      <c r="V44" s="1036"/>
      <c r="W44" s="1037"/>
      <c r="X44" s="1033">
        <f>'Q4'!CC37</f>
        <v>0</v>
      </c>
      <c r="Y44" s="1036"/>
      <c r="Z44" s="1037"/>
      <c r="AA44" s="1033">
        <f>'Q4'!CD37+'Q4'!CE37</f>
        <v>0</v>
      </c>
      <c r="AB44" s="1036"/>
      <c r="AC44" s="1037"/>
      <c r="AD44" s="1033">
        <f>'Q4'!CG37</f>
        <v>0</v>
      </c>
      <c r="AE44" s="1036"/>
      <c r="AF44" s="1037"/>
      <c r="AG44" s="1033">
        <f>'Q4'!AM37</f>
        <v>0</v>
      </c>
      <c r="AH44" s="1036"/>
      <c r="AI44" s="1037"/>
      <c r="AJ44" s="1033">
        <f>'Q4'!AT37+'Q4'!BA37</f>
        <v>0</v>
      </c>
      <c r="AK44" s="1036"/>
      <c r="AL44" s="1037"/>
      <c r="AM44" s="1033">
        <f>'Q4'!BO37</f>
        <v>0</v>
      </c>
      <c r="AN44" s="1036"/>
      <c r="AO44" s="1037"/>
      <c r="AP44" s="1033">
        <f t="shared" si="1"/>
        <v>0</v>
      </c>
      <c r="AQ44" s="1037"/>
      <c r="AR44" s="1033">
        <f t="shared" si="2"/>
        <v>0</v>
      </c>
      <c r="AS44" s="1037"/>
    </row>
    <row r="45" spans="2:45" ht="8.4499999999999993" hidden="1" customHeight="1">
      <c r="B45" s="1080" t="str">
        <f>'Q4'!B38</f>
        <v/>
      </c>
      <c r="C45" s="1082"/>
      <c r="D45" s="1080" t="str">
        <f>'Q4'!G38</f>
        <v/>
      </c>
      <c r="E45" s="1081"/>
      <c r="F45" s="1081"/>
      <c r="G45" s="1081"/>
      <c r="H45" s="1081"/>
      <c r="I45" s="1081"/>
      <c r="J45" s="1081"/>
      <c r="K45" s="1081"/>
      <c r="L45" s="1082"/>
      <c r="M45" s="1041">
        <f>SUM(M42:M44)</f>
        <v>0</v>
      </c>
      <c r="N45" s="1043"/>
      <c r="O45" s="1033">
        <f>'Q1'!BO38</f>
        <v>0</v>
      </c>
      <c r="P45" s="1034"/>
      <c r="Q45" s="1035"/>
      <c r="R45" s="1033">
        <f>'Q3'!BO38</f>
        <v>0</v>
      </c>
      <c r="S45" s="1036"/>
      <c r="T45" s="1037"/>
      <c r="U45" s="1033">
        <f t="shared" si="0"/>
        <v>0</v>
      </c>
      <c r="V45" s="1036"/>
      <c r="W45" s="1037"/>
      <c r="X45" s="1033">
        <f>'Q4'!CC38</f>
        <v>0</v>
      </c>
      <c r="Y45" s="1036"/>
      <c r="Z45" s="1037"/>
      <c r="AA45" s="1033">
        <f>'Q4'!CD38+'Q4'!CE38</f>
        <v>0</v>
      </c>
      <c r="AB45" s="1036"/>
      <c r="AC45" s="1037"/>
      <c r="AD45" s="1033">
        <f>'Q4'!CG38</f>
        <v>0</v>
      </c>
      <c r="AE45" s="1036"/>
      <c r="AF45" s="1037"/>
      <c r="AG45" s="1033">
        <f>'Q4'!AM38</f>
        <v>0</v>
      </c>
      <c r="AH45" s="1036"/>
      <c r="AI45" s="1037"/>
      <c r="AJ45" s="1033">
        <f>'Q4'!AT38+'Q4'!BA38</f>
        <v>0</v>
      </c>
      <c r="AK45" s="1036"/>
      <c r="AL45" s="1037"/>
      <c r="AM45" s="1033">
        <f>'Q4'!BO38</f>
        <v>0</v>
      </c>
      <c r="AN45" s="1036"/>
      <c r="AO45" s="1037"/>
      <c r="AP45" s="1033">
        <f t="shared" si="1"/>
        <v>0</v>
      </c>
      <c r="AQ45" s="1037"/>
      <c r="AR45" s="1033">
        <f t="shared" si="2"/>
        <v>0</v>
      </c>
      <c r="AS45" s="1037"/>
    </row>
    <row r="46" spans="2:45" ht="8.4499999999999993" customHeight="1">
      <c r="B46" s="591" t="s">
        <v>418</v>
      </c>
      <c r="C46" s="592"/>
      <c r="D46" s="592"/>
      <c r="E46" s="592"/>
      <c r="F46" s="592"/>
      <c r="G46" s="592"/>
      <c r="H46" s="592"/>
      <c r="I46" s="592"/>
      <c r="J46" s="592"/>
      <c r="K46" s="592"/>
      <c r="L46" s="592"/>
      <c r="M46" s="1041">
        <f>M41+M45</f>
        <v>0</v>
      </c>
      <c r="N46" s="1043"/>
      <c r="O46" s="1041">
        <f>SUM(O17:O45)</f>
        <v>79076.47</v>
      </c>
      <c r="P46" s="1042"/>
      <c r="Q46" s="1043"/>
      <c r="R46" s="1041">
        <f>SUM(R17:R45)</f>
        <v>1367080.71</v>
      </c>
      <c r="S46" s="1042"/>
      <c r="T46" s="1043"/>
      <c r="U46" s="1041">
        <f>SUM(U17:U45)</f>
        <v>-1288004.24</v>
      </c>
      <c r="V46" s="1042"/>
      <c r="W46" s="1043"/>
      <c r="X46" s="1041">
        <f>SUM(X17:X45)</f>
        <v>2833.9999999999959</v>
      </c>
      <c r="Y46" s="1042"/>
      <c r="Z46" s="1043"/>
      <c r="AA46" s="1041">
        <f>SUM(AA17:AA45)</f>
        <v>140459.19999999998</v>
      </c>
      <c r="AB46" s="1042"/>
      <c r="AC46" s="1043"/>
      <c r="AD46" s="1041">
        <f>SUM(AD17:AD45)</f>
        <v>143293.20000000001</v>
      </c>
      <c r="AE46" s="1042"/>
      <c r="AF46" s="1043"/>
      <c r="AG46" s="1041">
        <f>SUM(AG17:AG45)</f>
        <v>2833.9999999999959</v>
      </c>
      <c r="AH46" s="1042"/>
      <c r="AI46" s="1043"/>
      <c r="AJ46" s="1041">
        <f>SUM(AJ17:AJ45)</f>
        <v>140459.19999999998</v>
      </c>
      <c r="AK46" s="1042"/>
      <c r="AL46" s="1043"/>
      <c r="AM46" s="1041">
        <f>SUM(AM17:AM45)</f>
        <v>143293.20000000001</v>
      </c>
      <c r="AN46" s="1042"/>
      <c r="AO46" s="1043"/>
      <c r="AP46" s="1041">
        <f>SUM(AP17:AQ45)</f>
        <v>99.999999999999986</v>
      </c>
      <c r="AQ46" s="1106"/>
      <c r="AR46" s="1041">
        <f>SUM(AR17:AS45)</f>
        <v>99.999999999999986</v>
      </c>
      <c r="AS46" s="1106"/>
    </row>
    <row r="47" spans="2:45" s="452" customFormat="1" ht="3.95" customHeight="1">
      <c r="AL47" s="139"/>
    </row>
    <row r="48" spans="2:45" ht="8.4499999999999993" customHeight="1">
      <c r="B48" s="445" t="s">
        <v>419</v>
      </c>
      <c r="C48" s="452"/>
      <c r="D48" s="452"/>
      <c r="E48" s="452"/>
      <c r="F48" s="1100">
        <f>'RRE-T'!F48</f>
        <v>0</v>
      </c>
      <c r="G48" s="1100"/>
      <c r="H48" s="1100"/>
      <c r="I48" s="1100"/>
      <c r="J48" s="1100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  <c r="U48" s="1100"/>
      <c r="V48" s="1100"/>
      <c r="W48" s="1100"/>
      <c r="X48" s="1100"/>
      <c r="Y48" s="1100"/>
      <c r="Z48" s="1100"/>
      <c r="AA48" s="1100"/>
      <c r="AB48" s="1100"/>
      <c r="AC48" s="1100"/>
      <c r="AD48" s="1100"/>
      <c r="AE48" s="1100"/>
      <c r="AF48" s="1100"/>
      <c r="AG48" s="1100"/>
      <c r="AH48" s="1100"/>
      <c r="AI48" s="1100"/>
      <c r="AJ48" s="1100"/>
      <c r="AK48" s="1100"/>
      <c r="AL48" s="1100"/>
      <c r="AM48" s="1100"/>
      <c r="AN48" s="1100"/>
      <c r="AO48" s="1100"/>
      <c r="AP48" s="1100"/>
      <c r="AQ48" s="1100"/>
      <c r="AR48" s="1100"/>
      <c r="AS48" s="1101"/>
    </row>
    <row r="49" spans="1:45" ht="8.4499999999999993" customHeight="1">
      <c r="B49" s="1102">
        <f>'RRE-T'!B49</f>
        <v>0</v>
      </c>
      <c r="C49" s="1100"/>
      <c r="D49" s="1100"/>
      <c r="E49" s="1100"/>
      <c r="F49" s="1100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  <c r="AA49" s="1100"/>
      <c r="AB49" s="1100"/>
      <c r="AC49" s="1100"/>
      <c r="AD49" s="1100"/>
      <c r="AE49" s="1100"/>
      <c r="AF49" s="1100"/>
      <c r="AG49" s="1100"/>
      <c r="AH49" s="1100"/>
      <c r="AI49" s="1100"/>
      <c r="AJ49" s="1100"/>
      <c r="AK49" s="1100"/>
      <c r="AL49" s="1100"/>
      <c r="AM49" s="1100"/>
      <c r="AN49" s="1100"/>
      <c r="AO49" s="1100"/>
      <c r="AP49" s="1100"/>
      <c r="AQ49" s="1100"/>
      <c r="AR49" s="1100"/>
      <c r="AS49" s="1101"/>
    </row>
    <row r="50" spans="1:45" ht="8.4499999999999993" customHeight="1">
      <c r="B50" s="1103">
        <f>'RRE-T'!B50</f>
        <v>0</v>
      </c>
      <c r="C50" s="1104"/>
      <c r="D50" s="1104"/>
      <c r="E50" s="1104"/>
      <c r="F50" s="1104"/>
      <c r="G50" s="1104"/>
      <c r="H50" s="1104"/>
      <c r="I50" s="1104"/>
      <c r="J50" s="1104"/>
      <c r="K50" s="1104"/>
      <c r="L50" s="1104"/>
      <c r="M50" s="1104"/>
      <c r="N50" s="1104"/>
      <c r="O50" s="1104"/>
      <c r="P50" s="1104"/>
      <c r="Q50" s="1104"/>
      <c r="R50" s="1104"/>
      <c r="S50" s="1104"/>
      <c r="T50" s="1104"/>
      <c r="U50" s="1104"/>
      <c r="V50" s="1104"/>
      <c r="W50" s="1104"/>
      <c r="X50" s="1104"/>
      <c r="Y50" s="1104"/>
      <c r="Z50" s="1104"/>
      <c r="AA50" s="1104"/>
      <c r="AB50" s="1104"/>
      <c r="AC50" s="1104"/>
      <c r="AD50" s="1104"/>
      <c r="AE50" s="1104"/>
      <c r="AF50" s="1104"/>
      <c r="AG50" s="1104"/>
      <c r="AH50" s="1104"/>
      <c r="AI50" s="1104"/>
      <c r="AJ50" s="1104"/>
      <c r="AK50" s="1104"/>
      <c r="AL50" s="1104"/>
      <c r="AM50" s="1104"/>
      <c r="AN50" s="1104"/>
      <c r="AO50" s="1104"/>
      <c r="AP50" s="1104"/>
      <c r="AQ50" s="1104"/>
      <c r="AR50" s="1104"/>
      <c r="AS50" s="1105"/>
    </row>
    <row r="51" spans="1:45" ht="3.95" customHeight="1">
      <c r="AP51" s="452"/>
    </row>
    <row r="52" spans="1:45" ht="8.25" customHeight="1">
      <c r="A52" s="452"/>
      <c r="B52" s="445" t="s">
        <v>445</v>
      </c>
      <c r="C52" s="452"/>
      <c r="D52" s="452"/>
      <c r="E52" s="452"/>
      <c r="F52" s="452"/>
      <c r="G52" s="452"/>
      <c r="H52" s="452"/>
      <c r="I52" s="452"/>
      <c r="J52" s="452"/>
      <c r="K52" s="452"/>
      <c r="L52" s="452"/>
      <c r="M52" s="453"/>
      <c r="N52" s="445"/>
      <c r="O52" s="452"/>
      <c r="P52" s="452"/>
      <c r="Q52" s="452"/>
      <c r="R52" s="452"/>
      <c r="S52" s="452"/>
      <c r="T52" s="452"/>
      <c r="U52" s="452"/>
      <c r="V52" s="453"/>
      <c r="W52" s="1039" t="s">
        <v>421</v>
      </c>
      <c r="X52" s="1038"/>
      <c r="Y52" s="1038"/>
      <c r="Z52" s="1038"/>
      <c r="AA52" s="1038"/>
      <c r="AB52" s="1038"/>
      <c r="AC52" s="1038"/>
      <c r="AD52" s="1038"/>
      <c r="AE52" s="1038"/>
      <c r="AF52" s="1038"/>
      <c r="AG52" s="1038"/>
      <c r="AH52" s="453"/>
      <c r="AI52" s="1039" t="s">
        <v>422</v>
      </c>
      <c r="AJ52" s="1038"/>
      <c r="AK52" s="1038"/>
      <c r="AL52" s="1038"/>
      <c r="AM52" s="1038"/>
      <c r="AN52" s="1038"/>
      <c r="AO52" s="1038"/>
      <c r="AP52" s="1038"/>
      <c r="AQ52" s="1038"/>
      <c r="AR52" s="1038"/>
      <c r="AS52" s="1040"/>
    </row>
    <row r="53" spans="1:45" ht="8.4499999999999993" customHeight="1">
      <c r="A53" s="452"/>
      <c r="B53" s="445" t="s">
        <v>235</v>
      </c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3"/>
      <c r="N53" s="445" t="s">
        <v>387</v>
      </c>
      <c r="O53" s="452"/>
      <c r="P53" s="452"/>
      <c r="Q53" s="452"/>
      <c r="R53" s="452"/>
      <c r="S53" s="452"/>
      <c r="T53" s="452"/>
      <c r="U53" s="452"/>
      <c r="V53" s="453"/>
      <c r="W53" s="445" t="s">
        <v>423</v>
      </c>
      <c r="X53" s="452"/>
      <c r="Y53" s="1047">
        <f>'RRE-T'!P54</f>
        <v>0</v>
      </c>
      <c r="Z53" s="1047"/>
      <c r="AA53" s="1047"/>
      <c r="AB53" s="1047"/>
      <c r="AC53" s="1047"/>
      <c r="AD53" s="1047"/>
      <c r="AE53" s="1047"/>
      <c r="AF53" s="1047"/>
      <c r="AG53" s="1047"/>
      <c r="AH53" s="453"/>
      <c r="AI53" s="445" t="s">
        <v>423</v>
      </c>
      <c r="AJ53" s="452"/>
      <c r="AK53" s="1047">
        <f>'RRE-T'!AB54</f>
        <v>0</v>
      </c>
      <c r="AL53" s="1047"/>
      <c r="AM53" s="1047"/>
      <c r="AN53" s="1047"/>
      <c r="AO53" s="1047"/>
      <c r="AP53" s="1047"/>
      <c r="AQ53" s="1047"/>
      <c r="AR53" s="1047"/>
      <c r="AS53" s="1092"/>
    </row>
    <row r="54" spans="1:45" ht="8.4499999999999993" customHeight="1">
      <c r="A54" s="452"/>
      <c r="B54" s="1096" t="str">
        <f>N9</f>
        <v>Prefeitura Municipal de Otacílio Costa</v>
      </c>
      <c r="C54" s="1097"/>
      <c r="D54" s="1097"/>
      <c r="E54" s="1097"/>
      <c r="F54" s="1097"/>
      <c r="G54" s="1097"/>
      <c r="H54" s="1097"/>
      <c r="I54" s="1097"/>
      <c r="J54" s="1097"/>
      <c r="K54" s="1097"/>
      <c r="L54" s="1097"/>
      <c r="M54" s="1098"/>
      <c r="N54" s="1099"/>
      <c r="O54" s="1097"/>
      <c r="P54" s="1097"/>
      <c r="Q54" s="1097"/>
      <c r="R54" s="1097"/>
      <c r="S54" s="471"/>
      <c r="T54" s="471"/>
      <c r="U54" s="471"/>
      <c r="V54" s="589"/>
      <c r="W54" s="449" t="s">
        <v>424</v>
      </c>
      <c r="X54" s="471"/>
      <c r="Y54" s="1015">
        <f>'RRE-T'!P55</f>
        <v>0</v>
      </c>
      <c r="Z54" s="1015"/>
      <c r="AA54" s="1015"/>
      <c r="AB54" s="1015"/>
      <c r="AC54" s="1015"/>
      <c r="AD54" s="1015"/>
      <c r="AE54" s="1015"/>
      <c r="AF54" s="1015"/>
      <c r="AG54" s="1015"/>
      <c r="AH54" s="589"/>
      <c r="AI54" s="449" t="s">
        <v>424</v>
      </c>
      <c r="AJ54" s="471"/>
      <c r="AK54" s="1015">
        <f>'RRE-T'!AB55</f>
        <v>0</v>
      </c>
      <c r="AL54" s="1015"/>
      <c r="AM54" s="1015"/>
      <c r="AN54" s="1015"/>
      <c r="AO54" s="1015"/>
      <c r="AP54" s="1015"/>
      <c r="AQ54" s="1015"/>
      <c r="AR54" s="1015"/>
      <c r="AS54" s="1016"/>
    </row>
    <row r="55" spans="1:45" ht="3.95" customHeight="1">
      <c r="A55" s="452"/>
      <c r="B55" s="452"/>
      <c r="C55" s="452"/>
      <c r="D55" s="452"/>
      <c r="E55" s="452"/>
      <c r="F55" s="452"/>
      <c r="AP55" s="452"/>
    </row>
    <row r="56" spans="1:45" ht="8.4499999999999993" customHeight="1">
      <c r="A56" s="452"/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8"/>
      <c r="M56" s="452"/>
      <c r="AL56" s="454"/>
    </row>
    <row r="57" spans="1:45" ht="8.4499999999999993" customHeight="1">
      <c r="A57" s="452"/>
      <c r="B57" s="452" t="s">
        <v>450</v>
      </c>
      <c r="C57" s="452"/>
      <c r="D57" s="452"/>
      <c r="E57" s="452"/>
      <c r="F57" s="452"/>
      <c r="G57" s="452"/>
      <c r="H57" s="452"/>
      <c r="I57" s="452"/>
      <c r="J57" s="452"/>
      <c r="K57" s="452"/>
      <c r="L57" s="452"/>
      <c r="M57" s="452"/>
      <c r="W57" s="471"/>
      <c r="X57" s="471"/>
      <c r="Y57" s="471"/>
      <c r="Z57" s="471"/>
      <c r="AA57" s="471"/>
      <c r="AB57" s="471"/>
      <c r="AC57" s="471"/>
      <c r="AD57" s="471"/>
      <c r="AE57" s="471"/>
      <c r="AF57" s="471"/>
      <c r="AG57" s="471"/>
      <c r="AI57" s="471"/>
      <c r="AJ57" s="471"/>
      <c r="AK57" s="471"/>
      <c r="AL57" s="471"/>
      <c r="AM57" s="471"/>
      <c r="AN57" s="471"/>
      <c r="AO57" s="471"/>
      <c r="AP57" s="471"/>
      <c r="AQ57" s="471"/>
      <c r="AR57" s="471"/>
      <c r="AS57" s="576"/>
    </row>
    <row r="58" spans="1:45" ht="8.4499999999999993" customHeight="1">
      <c r="A58" s="452"/>
      <c r="B58" s="452"/>
      <c r="C58" s="452"/>
      <c r="D58" s="452"/>
      <c r="E58" s="452"/>
      <c r="F58" s="452"/>
      <c r="G58" s="452"/>
      <c r="H58" s="452"/>
      <c r="I58" s="452"/>
      <c r="J58" s="452"/>
      <c r="K58" s="452"/>
      <c r="L58" s="452"/>
      <c r="M58" s="452"/>
      <c r="W58" s="1038" t="s">
        <v>448</v>
      </c>
      <c r="X58" s="1038"/>
      <c r="Y58" s="1038"/>
      <c r="Z58" s="1038"/>
      <c r="AA58" s="1038"/>
      <c r="AB58" s="1038"/>
      <c r="AC58" s="1038"/>
      <c r="AD58" s="1038"/>
      <c r="AE58" s="1038"/>
      <c r="AF58" s="1038"/>
      <c r="AG58" s="1038"/>
      <c r="AI58" s="1038" t="s">
        <v>449</v>
      </c>
      <c r="AJ58" s="1038"/>
      <c r="AK58" s="1038"/>
      <c r="AL58" s="1038"/>
      <c r="AM58" s="1038"/>
      <c r="AN58" s="1038"/>
      <c r="AO58" s="1038"/>
      <c r="AP58" s="1038"/>
      <c r="AQ58" s="1038"/>
      <c r="AR58" s="1038"/>
      <c r="AS58" s="1038"/>
    </row>
    <row r="59" spans="1:45" ht="8.4499999999999993" customHeight="1">
      <c r="B59" s="445" t="s">
        <v>451</v>
      </c>
      <c r="C59" s="452"/>
      <c r="D59" s="452"/>
      <c r="E59" s="452"/>
      <c r="F59" s="452"/>
      <c r="G59" s="452"/>
      <c r="H59" s="452"/>
      <c r="I59" s="1094"/>
      <c r="J59" s="1094"/>
      <c r="K59" s="1094"/>
      <c r="L59" s="1094"/>
      <c r="M59" s="1094"/>
      <c r="N59" s="1094"/>
      <c r="O59" s="1094"/>
      <c r="P59" s="1094"/>
      <c r="Q59" s="1094"/>
      <c r="R59" s="1094"/>
      <c r="S59" s="1094"/>
      <c r="T59" s="1094"/>
      <c r="U59" s="1095"/>
      <c r="W59" s="452" t="s">
        <v>423</v>
      </c>
      <c r="X59" s="452"/>
      <c r="Y59" s="993"/>
      <c r="Z59" s="993"/>
      <c r="AA59" s="993"/>
      <c r="AB59" s="993"/>
      <c r="AC59" s="993"/>
      <c r="AD59" s="993"/>
      <c r="AE59" s="993"/>
      <c r="AF59" s="993"/>
      <c r="AG59" s="993"/>
      <c r="AI59" s="452" t="s">
        <v>423</v>
      </c>
      <c r="AK59" s="993"/>
      <c r="AL59" s="993"/>
      <c r="AM59" s="993"/>
      <c r="AN59" s="993"/>
      <c r="AO59" s="993"/>
      <c r="AP59" s="993"/>
      <c r="AQ59" s="993"/>
      <c r="AR59" s="993"/>
      <c r="AS59" s="993"/>
    </row>
    <row r="60" spans="1:45" ht="8.4499999999999993" customHeight="1">
      <c r="B60" s="1093"/>
      <c r="C60" s="1094"/>
      <c r="D60" s="1094"/>
      <c r="E60" s="1094"/>
      <c r="F60" s="1094"/>
      <c r="G60" s="1094"/>
      <c r="H60" s="1094"/>
      <c r="I60" s="1094"/>
      <c r="J60" s="1094"/>
      <c r="K60" s="1094"/>
      <c r="L60" s="1094"/>
      <c r="M60" s="1094"/>
      <c r="N60" s="1094"/>
      <c r="O60" s="1094"/>
      <c r="P60" s="1094"/>
      <c r="Q60" s="1094"/>
      <c r="R60" s="1094"/>
      <c r="S60" s="1094"/>
      <c r="T60" s="1094"/>
      <c r="U60" s="1095"/>
      <c r="W60" s="452" t="s">
        <v>446</v>
      </c>
      <c r="X60" s="452"/>
      <c r="Y60" s="993"/>
      <c r="Z60" s="993"/>
      <c r="AA60" s="993"/>
      <c r="AB60" s="993"/>
      <c r="AC60" s="993"/>
      <c r="AD60" s="993"/>
      <c r="AE60" s="993"/>
      <c r="AF60" s="993"/>
      <c r="AG60" s="993"/>
      <c r="AI60" s="452" t="s">
        <v>446</v>
      </c>
      <c r="AK60" s="993"/>
      <c r="AL60" s="993"/>
      <c r="AM60" s="993"/>
      <c r="AN60" s="993"/>
      <c r="AO60" s="993"/>
      <c r="AP60" s="993"/>
      <c r="AQ60" s="993"/>
      <c r="AR60" s="993"/>
      <c r="AS60" s="993"/>
    </row>
    <row r="61" spans="1:45" ht="8.4499999999999993" customHeight="1">
      <c r="B61" s="1044"/>
      <c r="C61" s="1045"/>
      <c r="D61" s="1045"/>
      <c r="E61" s="1045"/>
      <c r="F61" s="1045"/>
      <c r="G61" s="1045"/>
      <c r="H61" s="1045"/>
      <c r="I61" s="1045"/>
      <c r="J61" s="1045"/>
      <c r="K61" s="1045"/>
      <c r="L61" s="1045"/>
      <c r="M61" s="1045"/>
      <c r="N61" s="1045"/>
      <c r="O61" s="1045"/>
      <c r="P61" s="1045"/>
      <c r="Q61" s="1045"/>
      <c r="R61" s="1045"/>
      <c r="S61" s="1045"/>
      <c r="T61" s="1045"/>
      <c r="U61" s="1046"/>
      <c r="W61" s="452" t="s">
        <v>447</v>
      </c>
      <c r="X61" s="452"/>
      <c r="Y61" s="993"/>
      <c r="Z61" s="993"/>
      <c r="AA61" s="993"/>
      <c r="AB61" s="993"/>
      <c r="AC61" s="993"/>
      <c r="AD61" s="993"/>
      <c r="AE61" s="993"/>
      <c r="AF61" s="993"/>
      <c r="AG61" s="993"/>
      <c r="AI61" s="452" t="s">
        <v>447</v>
      </c>
      <c r="AK61" s="993"/>
      <c r="AL61" s="993"/>
      <c r="AM61" s="993"/>
      <c r="AN61" s="993"/>
      <c r="AO61" s="993"/>
      <c r="AP61" s="993"/>
      <c r="AQ61" s="993"/>
      <c r="AR61" s="993"/>
      <c r="AS61" s="993"/>
    </row>
  </sheetData>
  <sheetProtection password="CC55" sheet="1" objects="1" scenarios="1"/>
  <mergeCells count="467">
    <mergeCell ref="M21:N21"/>
    <mergeCell ref="B41:C41"/>
    <mergeCell ref="D41:L41"/>
    <mergeCell ref="M33:N33"/>
    <mergeCell ref="O33:Q33"/>
    <mergeCell ref="M41:N41"/>
    <mergeCell ref="O41:Q41"/>
    <mergeCell ref="B21:C21"/>
    <mergeCell ref="B22:C22"/>
    <mergeCell ref="B23:C23"/>
    <mergeCell ref="B45:C45"/>
    <mergeCell ref="D45:L45"/>
    <mergeCell ref="B42:C42"/>
    <mergeCell ref="B43:C43"/>
    <mergeCell ref="B44:C44"/>
    <mergeCell ref="D42:L42"/>
    <mergeCell ref="D43:L43"/>
    <mergeCell ref="D44:L44"/>
    <mergeCell ref="AM32:AO32"/>
    <mergeCell ref="R20:T20"/>
    <mergeCell ref="X21:Z21"/>
    <mergeCell ref="AA21:AC21"/>
    <mergeCell ref="M32:N32"/>
    <mergeCell ref="O32:Q32"/>
    <mergeCell ref="R32:T32"/>
    <mergeCell ref="U32:W32"/>
    <mergeCell ref="M20:N20"/>
    <mergeCell ref="O20:Q20"/>
    <mergeCell ref="U33:W33"/>
    <mergeCell ref="AD32:AF32"/>
    <mergeCell ref="AG32:AI32"/>
    <mergeCell ref="AG44:AI44"/>
    <mergeCell ref="AJ44:AL44"/>
    <mergeCell ref="U44:W44"/>
    <mergeCell ref="U41:W41"/>
    <mergeCell ref="X41:Z41"/>
    <mergeCell ref="AD34:AF34"/>
    <mergeCell ref="AJ32:AL32"/>
    <mergeCell ref="AM44:AO44"/>
    <mergeCell ref="X32:Z32"/>
    <mergeCell ref="AA32:AC32"/>
    <mergeCell ref="R44:T44"/>
    <mergeCell ref="X44:Z44"/>
    <mergeCell ref="AA44:AC44"/>
    <mergeCell ref="R41:T41"/>
    <mergeCell ref="X43:Z43"/>
    <mergeCell ref="AM41:AO41"/>
    <mergeCell ref="AJ43:AL43"/>
    <mergeCell ref="AM43:AO43"/>
    <mergeCell ref="AG43:AI43"/>
    <mergeCell ref="AG41:AI41"/>
    <mergeCell ref="AG42:AI42"/>
    <mergeCell ref="AJ42:AL42"/>
    <mergeCell ref="AA45:AC45"/>
    <mergeCell ref="AD45:AF45"/>
    <mergeCell ref="AD43:AF43"/>
    <mergeCell ref="AD44:AF44"/>
    <mergeCell ref="AA41:AC41"/>
    <mergeCell ref="AR43:AS43"/>
    <mergeCell ref="AR45:AS45"/>
    <mergeCell ref="AM45:AO45"/>
    <mergeCell ref="AM46:AO46"/>
    <mergeCell ref="U46:W46"/>
    <mergeCell ref="X46:Z46"/>
    <mergeCell ref="AA46:AC46"/>
    <mergeCell ref="AD46:AF46"/>
    <mergeCell ref="U45:W45"/>
    <mergeCell ref="X45:Z45"/>
    <mergeCell ref="AG46:AI46"/>
    <mergeCell ref="AJ46:AL46"/>
    <mergeCell ref="AG45:AI45"/>
    <mergeCell ref="AJ45:AL45"/>
    <mergeCell ref="AP46:AQ46"/>
    <mergeCell ref="AR46:AS46"/>
    <mergeCell ref="AR37:AS37"/>
    <mergeCell ref="AM38:AO38"/>
    <mergeCell ref="AR38:AS38"/>
    <mergeCell ref="AR39:AS39"/>
    <mergeCell ref="AP45:AQ45"/>
    <mergeCell ref="AR44:AS44"/>
    <mergeCell ref="AP44:AQ44"/>
    <mergeCell ref="AP43:AQ43"/>
    <mergeCell ref="AP41:AQ41"/>
    <mergeCell ref="AR41:AS41"/>
    <mergeCell ref="AJ34:AL34"/>
    <mergeCell ref="AA38:AC38"/>
    <mergeCell ref="AD38:AF38"/>
    <mergeCell ref="AM33:AO33"/>
    <mergeCell ref="AR42:AS42"/>
    <mergeCell ref="AM42:AO42"/>
    <mergeCell ref="AP42:AQ42"/>
    <mergeCell ref="AP35:AQ35"/>
    <mergeCell ref="AP37:AQ37"/>
    <mergeCell ref="AD33:AF33"/>
    <mergeCell ref="AG33:AI33"/>
    <mergeCell ref="AJ33:AL33"/>
    <mergeCell ref="X33:Z33"/>
    <mergeCell ref="AA33:AC33"/>
    <mergeCell ref="AG40:AI40"/>
    <mergeCell ref="AJ40:AL40"/>
    <mergeCell ref="X34:Z34"/>
    <mergeCell ref="AG34:AI34"/>
    <mergeCell ref="AA34:AC34"/>
    <mergeCell ref="AG35:AI35"/>
    <mergeCell ref="AR40:AS40"/>
    <mergeCell ref="R40:T40"/>
    <mergeCell ref="X40:Z40"/>
    <mergeCell ref="AA40:AC40"/>
    <mergeCell ref="AD40:AF40"/>
    <mergeCell ref="AM40:AO40"/>
    <mergeCell ref="AP40:AQ40"/>
    <mergeCell ref="AM34:AO34"/>
    <mergeCell ref="AP34:AQ34"/>
    <mergeCell ref="AR34:AS34"/>
    <mergeCell ref="M35:N35"/>
    <mergeCell ref="O35:Q35"/>
    <mergeCell ref="M34:N34"/>
    <mergeCell ref="O34:Q34"/>
    <mergeCell ref="R34:T34"/>
    <mergeCell ref="U34:W34"/>
    <mergeCell ref="AJ35:AL35"/>
    <mergeCell ref="F48:AS48"/>
    <mergeCell ref="B49:AS49"/>
    <mergeCell ref="B50:AS50"/>
    <mergeCell ref="Y59:AG59"/>
    <mergeCell ref="AK59:AS59"/>
    <mergeCell ref="R17:T17"/>
    <mergeCell ref="X17:Z17"/>
    <mergeCell ref="AA17:AC17"/>
    <mergeCell ref="AD17:AF17"/>
    <mergeCell ref="R18:T18"/>
    <mergeCell ref="AK53:AS53"/>
    <mergeCell ref="AK54:AS54"/>
    <mergeCell ref="B60:U60"/>
    <mergeCell ref="B54:M54"/>
    <mergeCell ref="N54:R54"/>
    <mergeCell ref="I59:U59"/>
    <mergeCell ref="AD6:AS6"/>
    <mergeCell ref="AD12:AS13"/>
    <mergeCell ref="AJ17:AL17"/>
    <mergeCell ref="AM17:AO17"/>
    <mergeCell ref="AP17:AQ17"/>
    <mergeCell ref="AR17:AS17"/>
    <mergeCell ref="AD9:AN9"/>
    <mergeCell ref="AO9:AS9"/>
    <mergeCell ref="AG17:AI17"/>
    <mergeCell ref="Y6:AB6"/>
    <mergeCell ref="N9:W9"/>
    <mergeCell ref="Y9:AB9"/>
    <mergeCell ref="C6:D6"/>
    <mergeCell ref="F6:I6"/>
    <mergeCell ref="K6:O6"/>
    <mergeCell ref="P6:S6"/>
    <mergeCell ref="B9:D9"/>
    <mergeCell ref="B13:D13"/>
    <mergeCell ref="B12:D12"/>
    <mergeCell ref="B11:D11"/>
    <mergeCell ref="B10:D10"/>
    <mergeCell ref="T6:W6"/>
    <mergeCell ref="H9:J9"/>
    <mergeCell ref="N11:W11"/>
    <mergeCell ref="T13:W13"/>
    <mergeCell ref="Y13:AB13"/>
    <mergeCell ref="H13:J13"/>
    <mergeCell ref="H12:J12"/>
    <mergeCell ref="H11:J11"/>
    <mergeCell ref="H10:J10"/>
    <mergeCell ref="Y11:AB11"/>
    <mergeCell ref="B24:C24"/>
    <mergeCell ref="B17:C17"/>
    <mergeCell ref="B18:C18"/>
    <mergeCell ref="B19:C19"/>
    <mergeCell ref="B20:C20"/>
    <mergeCell ref="B34:C34"/>
    <mergeCell ref="B33:C33"/>
    <mergeCell ref="B25:C25"/>
    <mergeCell ref="B26:C26"/>
    <mergeCell ref="B27:C27"/>
    <mergeCell ref="B37:C37"/>
    <mergeCell ref="B38:C38"/>
    <mergeCell ref="B39:C39"/>
    <mergeCell ref="B40:C40"/>
    <mergeCell ref="B29:C29"/>
    <mergeCell ref="B30:C30"/>
    <mergeCell ref="B31:C31"/>
    <mergeCell ref="B36:C36"/>
    <mergeCell ref="B35:C35"/>
    <mergeCell ref="B32:C32"/>
    <mergeCell ref="D21:L21"/>
    <mergeCell ref="D22:L22"/>
    <mergeCell ref="D23:L23"/>
    <mergeCell ref="D24:L24"/>
    <mergeCell ref="D17:L17"/>
    <mergeCell ref="D18:L18"/>
    <mergeCell ref="D19:L19"/>
    <mergeCell ref="D20:L20"/>
    <mergeCell ref="B28:C28"/>
    <mergeCell ref="D34:L34"/>
    <mergeCell ref="D33:L33"/>
    <mergeCell ref="D25:L25"/>
    <mergeCell ref="D26:L26"/>
    <mergeCell ref="D27:L27"/>
    <mergeCell ref="D28:L28"/>
    <mergeCell ref="D37:L37"/>
    <mergeCell ref="D38:L38"/>
    <mergeCell ref="D39:L39"/>
    <mergeCell ref="D40:L40"/>
    <mergeCell ref="D29:L29"/>
    <mergeCell ref="D30:L30"/>
    <mergeCell ref="D31:L31"/>
    <mergeCell ref="D36:L36"/>
    <mergeCell ref="D35:L35"/>
    <mergeCell ref="D32:L32"/>
    <mergeCell ref="M19:N19"/>
    <mergeCell ref="O19:Q19"/>
    <mergeCell ref="AJ18:AL18"/>
    <mergeCell ref="AM18:AO18"/>
    <mergeCell ref="U19:W19"/>
    <mergeCell ref="M17:N17"/>
    <mergeCell ref="O17:Q17"/>
    <mergeCell ref="M18:N18"/>
    <mergeCell ref="O18:Q18"/>
    <mergeCell ref="R19:T19"/>
    <mergeCell ref="U17:W17"/>
    <mergeCell ref="X18:Z18"/>
    <mergeCell ref="AA18:AC18"/>
    <mergeCell ref="AD18:AF18"/>
    <mergeCell ref="U18:W18"/>
    <mergeCell ref="AG18:AI18"/>
    <mergeCell ref="AR18:AS18"/>
    <mergeCell ref="X19:Z19"/>
    <mergeCell ref="AA19:AC19"/>
    <mergeCell ref="AD19:AF19"/>
    <mergeCell ref="AG19:AI19"/>
    <mergeCell ref="AJ19:AL19"/>
    <mergeCell ref="AM19:AO19"/>
    <mergeCell ref="AP19:AQ19"/>
    <mergeCell ref="AR19:AS19"/>
    <mergeCell ref="AP18:AQ18"/>
    <mergeCell ref="AD22:AF22"/>
    <mergeCell ref="AG22:AI22"/>
    <mergeCell ref="AJ20:AL20"/>
    <mergeCell ref="AM20:AO20"/>
    <mergeCell ref="AP20:AQ20"/>
    <mergeCell ref="U20:W20"/>
    <mergeCell ref="X20:Z20"/>
    <mergeCell ref="AA20:AC20"/>
    <mergeCell ref="AD20:AF20"/>
    <mergeCell ref="AG20:AI20"/>
    <mergeCell ref="M22:N22"/>
    <mergeCell ref="O22:Q22"/>
    <mergeCell ref="U22:W22"/>
    <mergeCell ref="R21:T21"/>
    <mergeCell ref="R22:T22"/>
    <mergeCell ref="AR20:AS20"/>
    <mergeCell ref="AJ21:AL21"/>
    <mergeCell ref="AM21:AO21"/>
    <mergeCell ref="AP21:AQ21"/>
    <mergeCell ref="AR21:AS21"/>
    <mergeCell ref="AJ23:AL23"/>
    <mergeCell ref="AJ22:AL22"/>
    <mergeCell ref="AM22:AO22"/>
    <mergeCell ref="AP22:AQ22"/>
    <mergeCell ref="X22:Z22"/>
    <mergeCell ref="O21:Q21"/>
    <mergeCell ref="U21:W21"/>
    <mergeCell ref="AD21:AF21"/>
    <mergeCell ref="AG21:AI21"/>
    <mergeCell ref="AA22:AC22"/>
    <mergeCell ref="M23:N23"/>
    <mergeCell ref="O23:Q23"/>
    <mergeCell ref="U23:W23"/>
    <mergeCell ref="AM23:AO23"/>
    <mergeCell ref="R23:T23"/>
    <mergeCell ref="AR22:AS22"/>
    <mergeCell ref="X23:Z23"/>
    <mergeCell ref="AA23:AC23"/>
    <mergeCell ref="AD23:AF23"/>
    <mergeCell ref="AG23:AI23"/>
    <mergeCell ref="M24:N24"/>
    <mergeCell ref="O24:Q24"/>
    <mergeCell ref="U24:W24"/>
    <mergeCell ref="AP23:AQ23"/>
    <mergeCell ref="X24:Z24"/>
    <mergeCell ref="AA24:AC24"/>
    <mergeCell ref="AD24:AF24"/>
    <mergeCell ref="AG24:AI24"/>
    <mergeCell ref="AJ24:AL24"/>
    <mergeCell ref="AM24:AO24"/>
    <mergeCell ref="O25:Q25"/>
    <mergeCell ref="U25:W25"/>
    <mergeCell ref="AR23:AS23"/>
    <mergeCell ref="AP24:AQ24"/>
    <mergeCell ref="AR24:AS24"/>
    <mergeCell ref="R25:T25"/>
    <mergeCell ref="X25:Z25"/>
    <mergeCell ref="AA25:AC25"/>
    <mergeCell ref="AD25:AF25"/>
    <mergeCell ref="R24:T24"/>
    <mergeCell ref="M26:N26"/>
    <mergeCell ref="O26:Q26"/>
    <mergeCell ref="U26:W26"/>
    <mergeCell ref="AG25:AI25"/>
    <mergeCell ref="R26:T26"/>
    <mergeCell ref="X26:Z26"/>
    <mergeCell ref="AA26:AC26"/>
    <mergeCell ref="AD26:AF26"/>
    <mergeCell ref="AG26:AI26"/>
    <mergeCell ref="M25:N25"/>
    <mergeCell ref="M27:N27"/>
    <mergeCell ref="O27:Q27"/>
    <mergeCell ref="U27:W27"/>
    <mergeCell ref="AJ25:AL25"/>
    <mergeCell ref="AJ26:AL26"/>
    <mergeCell ref="R27:T27"/>
    <mergeCell ref="X27:Z27"/>
    <mergeCell ref="AA27:AC27"/>
    <mergeCell ref="AD27:AF27"/>
    <mergeCell ref="AG27:AI27"/>
    <mergeCell ref="M28:N28"/>
    <mergeCell ref="O28:Q28"/>
    <mergeCell ref="U28:W28"/>
    <mergeCell ref="AM25:AO25"/>
    <mergeCell ref="AM26:AO26"/>
    <mergeCell ref="AJ27:AL27"/>
    <mergeCell ref="AM27:AO27"/>
    <mergeCell ref="R28:T28"/>
    <mergeCell ref="X28:Z28"/>
    <mergeCell ref="AA28:AC28"/>
    <mergeCell ref="M29:N29"/>
    <mergeCell ref="O29:Q29"/>
    <mergeCell ref="U29:W29"/>
    <mergeCell ref="AP25:AQ25"/>
    <mergeCell ref="AP26:AQ26"/>
    <mergeCell ref="AP27:AQ27"/>
    <mergeCell ref="AD28:AF28"/>
    <mergeCell ref="AG28:AI28"/>
    <mergeCell ref="AJ28:AL28"/>
    <mergeCell ref="AM28:AO28"/>
    <mergeCell ref="M30:N30"/>
    <mergeCell ref="O30:Q30"/>
    <mergeCell ref="U30:W30"/>
    <mergeCell ref="AR25:AS25"/>
    <mergeCell ref="AR26:AS26"/>
    <mergeCell ref="AR27:AS27"/>
    <mergeCell ref="AP28:AQ28"/>
    <mergeCell ref="AR28:AS28"/>
    <mergeCell ref="R29:T29"/>
    <mergeCell ref="X29:Z29"/>
    <mergeCell ref="AA29:AC29"/>
    <mergeCell ref="R30:T30"/>
    <mergeCell ref="X30:Z30"/>
    <mergeCell ref="AA30:AC30"/>
    <mergeCell ref="R31:T31"/>
    <mergeCell ref="X31:Z31"/>
    <mergeCell ref="AA31:AC31"/>
    <mergeCell ref="AA36:AC36"/>
    <mergeCell ref="AD36:AF36"/>
    <mergeCell ref="M31:N31"/>
    <mergeCell ref="O31:Q31"/>
    <mergeCell ref="U31:W31"/>
    <mergeCell ref="R35:T35"/>
    <mergeCell ref="U35:W35"/>
    <mergeCell ref="X35:Z35"/>
    <mergeCell ref="M36:N36"/>
    <mergeCell ref="R33:T33"/>
    <mergeCell ref="AG29:AI29"/>
    <mergeCell ref="AG30:AI30"/>
    <mergeCell ref="AG31:AI31"/>
    <mergeCell ref="AG36:AI36"/>
    <mergeCell ref="R37:T37"/>
    <mergeCell ref="X37:Z37"/>
    <mergeCell ref="AA37:AC37"/>
    <mergeCell ref="U36:W36"/>
    <mergeCell ref="AD29:AF29"/>
    <mergeCell ref="AD30:AF30"/>
    <mergeCell ref="AJ31:AL31"/>
    <mergeCell ref="AJ36:AL36"/>
    <mergeCell ref="AD37:AF37"/>
    <mergeCell ref="AG37:AI37"/>
    <mergeCell ref="AJ37:AL37"/>
    <mergeCell ref="M37:N37"/>
    <mergeCell ref="O37:Q37"/>
    <mergeCell ref="U37:W37"/>
    <mergeCell ref="O36:Q36"/>
    <mergeCell ref="AD31:AF31"/>
    <mergeCell ref="AM29:AO29"/>
    <mergeCell ref="AM30:AO30"/>
    <mergeCell ref="AM31:AO31"/>
    <mergeCell ref="AM36:AO36"/>
    <mergeCell ref="AM37:AO37"/>
    <mergeCell ref="R38:T38"/>
    <mergeCell ref="X38:Z38"/>
    <mergeCell ref="U38:W38"/>
    <mergeCell ref="AJ29:AL29"/>
    <mergeCell ref="AJ30:AL30"/>
    <mergeCell ref="AA35:AC35"/>
    <mergeCell ref="AD35:AF35"/>
    <mergeCell ref="AM35:AO35"/>
    <mergeCell ref="M39:N39"/>
    <mergeCell ref="O39:Q39"/>
    <mergeCell ref="U39:W39"/>
    <mergeCell ref="M38:N38"/>
    <mergeCell ref="O38:Q38"/>
    <mergeCell ref="R36:T36"/>
    <mergeCell ref="X36:Z36"/>
    <mergeCell ref="AP29:AQ29"/>
    <mergeCell ref="AP30:AQ30"/>
    <mergeCell ref="AP31:AQ31"/>
    <mergeCell ref="AP36:AQ36"/>
    <mergeCell ref="AP33:AQ33"/>
    <mergeCell ref="AP32:AQ32"/>
    <mergeCell ref="AR29:AS29"/>
    <mergeCell ref="AR30:AS30"/>
    <mergeCell ref="AR31:AS31"/>
    <mergeCell ref="AR36:AS36"/>
    <mergeCell ref="AR33:AS33"/>
    <mergeCell ref="AR32:AS32"/>
    <mergeCell ref="AR35:AS35"/>
    <mergeCell ref="AA43:AC43"/>
    <mergeCell ref="AG38:AI38"/>
    <mergeCell ref="AJ38:AL38"/>
    <mergeCell ref="M42:N42"/>
    <mergeCell ref="O42:Q42"/>
    <mergeCell ref="U42:W42"/>
    <mergeCell ref="R39:T39"/>
    <mergeCell ref="X39:Z39"/>
    <mergeCell ref="AA39:AC39"/>
    <mergeCell ref="AD39:AF39"/>
    <mergeCell ref="M43:N43"/>
    <mergeCell ref="O43:Q43"/>
    <mergeCell ref="U43:W43"/>
    <mergeCell ref="M40:N40"/>
    <mergeCell ref="O40:Q40"/>
    <mergeCell ref="U40:W40"/>
    <mergeCell ref="R42:T42"/>
    <mergeCell ref="R43:T43"/>
    <mergeCell ref="AP38:AQ38"/>
    <mergeCell ref="AM39:AO39"/>
    <mergeCell ref="AP39:AQ39"/>
    <mergeCell ref="X42:Z42"/>
    <mergeCell ref="AA42:AC42"/>
    <mergeCell ref="AD42:AF42"/>
    <mergeCell ref="AJ39:AL39"/>
    <mergeCell ref="AG39:AI39"/>
    <mergeCell ref="AJ41:AL41"/>
    <mergeCell ref="AD41:AF41"/>
    <mergeCell ref="M45:N45"/>
    <mergeCell ref="B61:U61"/>
    <mergeCell ref="Y61:AG61"/>
    <mergeCell ref="M44:N44"/>
    <mergeCell ref="O44:Q44"/>
    <mergeCell ref="M46:N46"/>
    <mergeCell ref="O46:Q46"/>
    <mergeCell ref="B56:L56"/>
    <mergeCell ref="Y53:AG53"/>
    <mergeCell ref="Y54:AG54"/>
    <mergeCell ref="AK61:AS61"/>
    <mergeCell ref="O45:Q45"/>
    <mergeCell ref="R45:T45"/>
    <mergeCell ref="W58:AG58"/>
    <mergeCell ref="AI58:AS58"/>
    <mergeCell ref="W52:AG52"/>
    <mergeCell ref="AI52:AS52"/>
    <mergeCell ref="Y60:AG60"/>
    <mergeCell ref="R46:T46"/>
    <mergeCell ref="AK60:AS60"/>
  </mergeCells>
  <phoneticPr fontId="2" type="noConversion"/>
  <printOptions horizontalCentered="1"/>
  <pageMargins left="0.39370078740157483" right="0.39370078740157483" top="0.98425196850393704" bottom="0.39370078740157483" header="0.39370078740157483" footer="0.19685039370078741"/>
  <pageSetup paperSize="9" scale="110" orientation="landscape" r:id="rId1"/>
  <headerFooter alignWithMargins="0">
    <oddFooter>&amp;L&amp;"Arial,Negrito"&amp;8V.110324&amp;R&amp;"Arial,Negrito"&amp;8&amp;P/&amp;N</oddFooter>
  </headerFooter>
  <legacyDrawing r:id="rId2"/>
  <oleObjects>
    <oleObject shapeId="35842" r:id="rId3"/>
  </oleObjects>
</worksheet>
</file>

<file path=xl/worksheets/sheet19.xml><?xml version="1.0" encoding="utf-8"?>
<worksheet xmlns="http://schemas.openxmlformats.org/spreadsheetml/2006/main" xmlns:r="http://schemas.openxmlformats.org/officeDocument/2006/relationships">
  <sheetPr codeName="Plan5">
    <pageSetUpPr autoPageBreaks="0"/>
  </sheetPr>
  <dimension ref="A1:DB318"/>
  <sheetViews>
    <sheetView showGridLines="0" showRowColHeaders="0"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F10" sqref="F10"/>
    </sheetView>
  </sheetViews>
  <sheetFormatPr defaultColWidth="3.7109375" defaultRowHeight="9.9499999999999993" customHeight="1"/>
  <cols>
    <col min="1" max="1" width="6" style="64" customWidth="1"/>
    <col min="2" max="2" width="37.85546875" style="183" customWidth="1"/>
    <col min="3" max="102" width="3.7109375" style="64" customWidth="1"/>
    <col min="103" max="103" width="6.85546875" style="183" hidden="1" customWidth="1"/>
    <col min="104" max="104" width="3.7109375" style="64" hidden="1" customWidth="1"/>
    <col min="105" max="105" width="11" style="64" hidden="1" customWidth="1"/>
    <col min="106" max="106" width="7.7109375" style="288" hidden="1" customWidth="1"/>
    <col min="107" max="16384" width="3.7109375" style="64"/>
  </cols>
  <sheetData>
    <row r="1" spans="1:106" ht="3.95" customHeight="1"/>
    <row r="2" spans="1:106" ht="3.95" customHeight="1"/>
    <row r="3" spans="1:106" ht="3.95" customHeight="1"/>
    <row r="4" spans="1:106" ht="3.95" customHeight="1"/>
    <row r="5" spans="1:106" ht="3.95" customHeight="1"/>
    <row r="6" spans="1:106" ht="3.95" customHeight="1"/>
    <row r="7" spans="1:106" ht="3.95" customHeight="1">
      <c r="O7" s="2"/>
      <c r="P7" s="2"/>
    </row>
    <row r="8" spans="1:106" ht="15" customHeight="1">
      <c r="B8" s="184" t="s">
        <v>160</v>
      </c>
      <c r="R8" s="1107" t="s">
        <v>155</v>
      </c>
      <c r="S8" s="1107"/>
      <c r="T8" s="1107"/>
      <c r="U8" s="1108"/>
      <c r="V8" s="291">
        <f>'O4'!AC5</f>
        <v>1</v>
      </c>
      <c r="W8" s="183"/>
      <c r="X8" s="1109" t="s">
        <v>82</v>
      </c>
      <c r="Y8" s="1109"/>
      <c r="Z8" s="1109"/>
      <c r="AA8" s="1109"/>
      <c r="AB8" s="1110" t="str">
        <f>'O4'!J11</f>
        <v>263097-6</v>
      </c>
      <c r="AC8" s="1110"/>
      <c r="AD8" s="1110"/>
      <c r="AE8" s="1110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2"/>
      <c r="BI8" s="2"/>
      <c r="BJ8" s="2"/>
      <c r="BK8" s="2"/>
      <c r="BL8" s="185"/>
      <c r="BM8" s="185"/>
      <c r="BN8" s="185"/>
      <c r="BO8" s="185"/>
      <c r="BP8" s="92"/>
    </row>
    <row r="9" spans="1:106" ht="3" customHeight="1"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160"/>
      <c r="BP9" s="92"/>
    </row>
    <row r="10" spans="1:106" s="183" customFormat="1" ht="9.9499999999999993" customHeight="1">
      <c r="E10" s="186" t="s">
        <v>159</v>
      </c>
      <c r="F10" s="188"/>
      <c r="H10" s="1111" t="s">
        <v>81</v>
      </c>
      <c r="I10" s="1111"/>
      <c r="J10" s="1111"/>
      <c r="K10" s="1111"/>
      <c r="L10" s="1111"/>
      <c r="M10" s="1111"/>
      <c r="N10" s="1111"/>
      <c r="O10" s="1112" t="str">
        <f>'O4'!S7</f>
        <v>Prefeitura Municipal de Otacílio Costa</v>
      </c>
      <c r="P10" s="1112"/>
      <c r="Q10" s="1112"/>
      <c r="R10" s="1112"/>
      <c r="S10" s="1112"/>
      <c r="T10" s="1112"/>
      <c r="U10" s="1112"/>
      <c r="V10" s="1112"/>
      <c r="W10" s="1112"/>
      <c r="Z10" s="1113" t="s">
        <v>40</v>
      </c>
      <c r="AA10" s="1113"/>
      <c r="AB10" s="1113"/>
      <c r="AC10" s="1113"/>
      <c r="AD10" s="1112" t="str">
        <f>'O4'!L9</f>
        <v>Conclusão quadra Fundo do Campo</v>
      </c>
      <c r="AE10" s="1112"/>
      <c r="AF10" s="1112"/>
      <c r="AG10" s="1112"/>
      <c r="AH10" s="1112"/>
      <c r="AI10" s="1112"/>
      <c r="AJ10" s="1112"/>
      <c r="AK10" s="1112"/>
      <c r="AL10" s="1112"/>
      <c r="AM10" s="1112"/>
      <c r="AN10" s="1112"/>
      <c r="AO10" s="1112"/>
      <c r="DB10" s="292"/>
    </row>
    <row r="11" spans="1:106" ht="3" customHeight="1">
      <c r="A11" s="2"/>
      <c r="B11" s="2"/>
      <c r="C11" s="2"/>
      <c r="D11" s="2"/>
      <c r="E11" s="2"/>
      <c r="F11" s="2"/>
      <c r="G11" s="2"/>
      <c r="I11" s="62"/>
      <c r="J11" s="62"/>
      <c r="K11" s="62"/>
      <c r="L11" s="62"/>
      <c r="M11" s="62"/>
      <c r="N11" s="62"/>
      <c r="O11" s="62"/>
      <c r="Z11" s="62"/>
      <c r="AA11" s="32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60"/>
    </row>
    <row r="12" spans="1:106" ht="0.95" customHeight="1">
      <c r="L12" s="181"/>
      <c r="M12" s="181"/>
      <c r="N12" s="181"/>
      <c r="O12" s="181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2">
        <f>INFORMAÇÕES!X11</f>
        <v>0</v>
      </c>
      <c r="AA12" s="60"/>
      <c r="AB12" s="60"/>
      <c r="AC12" s="60"/>
      <c r="AD12" s="60"/>
      <c r="AE12" s="60"/>
      <c r="AF12" s="60"/>
      <c r="AG12" s="60"/>
      <c r="AH12" s="61"/>
      <c r="AI12" s="31"/>
      <c r="AJ12" s="31"/>
      <c r="AK12" s="31"/>
      <c r="AL12" s="163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17"/>
    </row>
    <row r="13" spans="1:106" s="183" customFormat="1" ht="9.9499999999999993" customHeight="1">
      <c r="A13" s="818" t="s">
        <v>3</v>
      </c>
      <c r="B13" s="818" t="s">
        <v>3</v>
      </c>
      <c r="C13" s="536"/>
      <c r="D13" s="536"/>
      <c r="E13" s="536"/>
      <c r="F13" s="536"/>
      <c r="G13" s="536"/>
      <c r="H13" s="536"/>
      <c r="I13" s="536"/>
      <c r="J13" s="536"/>
      <c r="K13" s="536"/>
      <c r="L13" s="536"/>
      <c r="M13" s="536"/>
      <c r="N13" s="536"/>
      <c r="O13" s="536"/>
      <c r="P13" s="536"/>
      <c r="Q13" s="536"/>
      <c r="R13" s="536"/>
      <c r="S13" s="536"/>
      <c r="T13" s="536"/>
      <c r="U13" s="536"/>
      <c r="V13" s="536"/>
      <c r="W13" s="536"/>
      <c r="X13" s="536"/>
      <c r="Y13" s="536"/>
      <c r="Z13" s="536"/>
      <c r="AA13" s="536"/>
      <c r="AB13" s="536"/>
      <c r="AC13" s="536"/>
      <c r="AD13" s="536"/>
      <c r="AE13" s="536"/>
      <c r="AF13" s="536"/>
      <c r="AG13" s="536"/>
      <c r="AH13" s="536"/>
      <c r="AI13" s="536"/>
      <c r="AJ13" s="536"/>
      <c r="AK13" s="536"/>
      <c r="AL13" s="536"/>
      <c r="AM13" s="536"/>
      <c r="AN13" s="536"/>
      <c r="AO13" s="536"/>
      <c r="AP13" s="536"/>
      <c r="AQ13" s="536"/>
      <c r="AR13" s="536"/>
      <c r="AS13" s="536"/>
      <c r="AT13" s="536"/>
      <c r="AU13" s="536"/>
      <c r="AV13" s="536"/>
      <c r="AW13" s="536"/>
      <c r="AX13" s="536"/>
      <c r="AY13" s="536"/>
      <c r="AZ13" s="536"/>
      <c r="BA13" s="536"/>
      <c r="BB13" s="536"/>
      <c r="BC13" s="536"/>
      <c r="BD13" s="536"/>
      <c r="BE13" s="536"/>
      <c r="BF13" s="536"/>
      <c r="BG13" s="536"/>
      <c r="BH13" s="536"/>
      <c r="BI13" s="536"/>
      <c r="BJ13" s="536"/>
      <c r="BK13" s="536"/>
      <c r="BL13" s="536"/>
      <c r="BM13" s="536"/>
      <c r="BN13" s="536"/>
      <c r="BO13" s="536"/>
      <c r="BP13" s="536"/>
      <c r="BQ13" s="536"/>
      <c r="BR13" s="536"/>
      <c r="BS13" s="536"/>
      <c r="BT13" s="536"/>
      <c r="BU13" s="536"/>
      <c r="BV13" s="536"/>
      <c r="BW13" s="536"/>
      <c r="BX13" s="536"/>
      <c r="BY13" s="536"/>
      <c r="BZ13" s="536"/>
      <c r="CA13" s="536"/>
      <c r="CB13" s="536"/>
      <c r="CC13" s="536"/>
      <c r="CD13" s="536"/>
      <c r="CE13" s="536"/>
      <c r="CF13" s="536"/>
      <c r="CG13" s="536"/>
      <c r="CH13" s="536"/>
      <c r="CI13" s="536"/>
      <c r="CJ13" s="536"/>
      <c r="CK13" s="536"/>
      <c r="CL13" s="536"/>
      <c r="CM13" s="536"/>
      <c r="CN13" s="536"/>
      <c r="CO13" s="536"/>
      <c r="CP13" s="536"/>
      <c r="CQ13" s="536"/>
      <c r="CR13" s="536"/>
      <c r="CS13" s="536"/>
      <c r="CT13" s="536"/>
      <c r="CU13" s="536"/>
      <c r="CV13" s="536"/>
      <c r="CW13" s="536"/>
      <c r="CX13" s="536"/>
      <c r="CY13" s="190"/>
      <c r="DB13" s="292"/>
    </row>
    <row r="14" spans="1:106" s="183" customFormat="1" ht="9.9499999999999993" customHeight="1">
      <c r="A14" s="818"/>
      <c r="B14" s="818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537"/>
      <c r="CG14" s="537"/>
      <c r="CH14" s="537"/>
      <c r="CI14" s="537"/>
      <c r="CJ14" s="537"/>
      <c r="CK14" s="537"/>
      <c r="CL14" s="537"/>
      <c r="CM14" s="537"/>
      <c r="CN14" s="537"/>
      <c r="CO14" s="537"/>
      <c r="CP14" s="537"/>
      <c r="CQ14" s="537"/>
      <c r="CR14" s="537"/>
      <c r="CS14" s="537"/>
      <c r="CT14" s="537"/>
      <c r="CU14" s="537"/>
      <c r="CV14" s="537"/>
      <c r="CW14" s="537"/>
      <c r="CX14" s="537"/>
      <c r="CY14" s="189" t="s">
        <v>32</v>
      </c>
      <c r="DB14" s="292"/>
    </row>
    <row r="15" spans="1:106" ht="9.9499999999999993" customHeight="1">
      <c r="A15" s="532">
        <f>'O4'!B15</f>
        <v>0</v>
      </c>
      <c r="B15" s="533" t="str">
        <f>'O4'!G15</f>
        <v>QUADRA FUNDO DO CAMPO (A LICITAR)</v>
      </c>
      <c r="C15" s="526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1"/>
      <c r="CX15" s="192"/>
      <c r="CY15" s="525" t="e">
        <f>(SUMIF(C15:CX15,"&lt;=1")+COUNTIF(C15:CX15,"&gt;1"))/$F$10</f>
        <v>#DIV/0!</v>
      </c>
      <c r="CZ15" s="70">
        <f>IF(DA15="","",1)</f>
        <v>1</v>
      </c>
      <c r="DA15" s="70" t="str">
        <f>IF($V$8=1,"BR","")</f>
        <v>BR</v>
      </c>
      <c r="DB15" s="293" t="e">
        <f>CY15*'O4'!AH15</f>
        <v>#DIV/0!</v>
      </c>
    </row>
    <row r="16" spans="1:106" ht="9.9499999999999993" customHeight="1">
      <c r="A16" s="534">
        <f>'O4'!B16</f>
        <v>1</v>
      </c>
      <c r="B16" s="535" t="str">
        <f>'O4'!G16</f>
        <v>PAVIMENTAÇÕES</v>
      </c>
      <c r="C16" s="527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4"/>
      <c r="CY16" s="525" t="e">
        <f t="shared" ref="CY16:CY79" si="0">(SUMIF(C16:CX16,"&lt;=1")+COUNTIF(C16:CX16,"&gt;1"))/$F$10</f>
        <v>#DIV/0!</v>
      </c>
      <c r="CZ16" s="70" t="str">
        <f t="shared" ref="CZ16:CZ50" si="1">IF(DA16="","",1)</f>
        <v/>
      </c>
      <c r="DA16" s="70" t="str">
        <f>IF($V$8=2,"BS","")</f>
        <v/>
      </c>
      <c r="DB16" s="293" t="e">
        <f>CY16*'O4'!AH16</f>
        <v>#DIV/0!</v>
      </c>
    </row>
    <row r="17" spans="1:106" ht="9.9499999999999993" customHeight="1">
      <c r="A17" s="534" t="str">
        <f>'O4'!B17</f>
        <v>1.1</v>
      </c>
      <c r="B17" s="535" t="str">
        <f>'O4'!G17</f>
        <v>PISO DE CONCRETO LIXADO E= 7CM SOB PISO DE CONCRETO EXISTENTE</v>
      </c>
      <c r="C17" s="527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4"/>
      <c r="CY17" s="525" t="e">
        <f t="shared" si="0"/>
        <v>#DIV/0!</v>
      </c>
      <c r="CZ17" s="70" t="str">
        <f t="shared" si="1"/>
        <v/>
      </c>
      <c r="DA17" s="70" t="str">
        <f>IF($V$8=3,"BT","")</f>
        <v/>
      </c>
      <c r="DB17" s="293" t="e">
        <f>CY17*'O4'!AH17</f>
        <v>#DIV/0!</v>
      </c>
    </row>
    <row r="18" spans="1:106" ht="9.9499999999999993" customHeight="1">
      <c r="A18" s="534" t="str">
        <f>'O4'!B18</f>
        <v>1.2</v>
      </c>
      <c r="B18" s="535" t="str">
        <f>'O4'!G18</f>
        <v>TRANSPORTE DO CONCREATO DMT 75KM PESO ESPECIFICO 2,2T/M3</v>
      </c>
      <c r="C18" s="527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4"/>
      <c r="CY18" s="525" t="e">
        <f t="shared" si="0"/>
        <v>#DIV/0!</v>
      </c>
      <c r="CZ18" s="70" t="str">
        <f t="shared" si="1"/>
        <v/>
      </c>
      <c r="DA18" s="70" t="str">
        <f>IF($V$8=4,"BU","")</f>
        <v/>
      </c>
      <c r="DB18" s="293" t="e">
        <f>CY18*'O4'!AH18</f>
        <v>#DIV/0!</v>
      </c>
    </row>
    <row r="19" spans="1:106" ht="9.9499999999999993" customHeight="1">
      <c r="A19" s="534">
        <f>'O4'!B19</f>
        <v>2</v>
      </c>
      <c r="B19" s="535" t="str">
        <f>'O4'!G19</f>
        <v>COMPLEMENTAÇÃO DE OBRA</v>
      </c>
      <c r="C19" s="527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4"/>
      <c r="CY19" s="525" t="e">
        <f t="shared" si="0"/>
        <v>#DIV/0!</v>
      </c>
      <c r="CZ19" s="70" t="str">
        <f t="shared" si="1"/>
        <v/>
      </c>
      <c r="DA19" s="70" t="str">
        <f>IF($V$8=5,"BV","")</f>
        <v/>
      </c>
      <c r="DB19" s="293" t="e">
        <f>CY19*'O4'!AH19</f>
        <v>#DIV/0!</v>
      </c>
    </row>
    <row r="20" spans="1:106" ht="9.9499999999999993" customHeight="1">
      <c r="A20" s="534" t="str">
        <f>'O4'!B20</f>
        <v>2.1</v>
      </c>
      <c r="B20" s="535" t="str">
        <f>'O4'!G20</f>
        <v>Pintura e demarcação da quadra</v>
      </c>
      <c r="C20" s="527"/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4"/>
      <c r="CY20" s="525" t="e">
        <f t="shared" si="0"/>
        <v>#DIV/0!</v>
      </c>
      <c r="CZ20" s="70" t="str">
        <f t="shared" si="1"/>
        <v/>
      </c>
      <c r="DA20" s="70" t="str">
        <f>IF($V$8=6,"BW","")</f>
        <v/>
      </c>
      <c r="DB20" s="293" t="e">
        <f>CY20*'O4'!AH20</f>
        <v>#DIV/0!</v>
      </c>
    </row>
    <row r="21" spans="1:106" ht="9.9499999999999993" customHeight="1">
      <c r="A21" s="534" t="str">
        <f>'O4'!B21</f>
        <v>2.2</v>
      </c>
      <c r="B21" s="535" t="str">
        <f>'O4'!G21</f>
        <v>Rede de nylon para proteção</v>
      </c>
      <c r="C21" s="527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4"/>
      <c r="CY21" s="525" t="e">
        <f t="shared" si="0"/>
        <v>#DIV/0!</v>
      </c>
      <c r="CZ21" s="70" t="str">
        <f t="shared" si="1"/>
        <v/>
      </c>
      <c r="DA21" s="70" t="str">
        <f>IF($V$8=7,"BX","")</f>
        <v/>
      </c>
      <c r="DB21" s="293" t="e">
        <f>CY21*'O4'!AH21</f>
        <v>#DIV/0!</v>
      </c>
    </row>
    <row r="22" spans="1:106" ht="9.9499999999999993" customHeight="1">
      <c r="A22" s="534" t="str">
        <f>'O4'!B22</f>
        <v>2.3</v>
      </c>
      <c r="B22" s="535" t="str">
        <f>'O4'!G22</f>
        <v>Balizas para voleibol e rede</v>
      </c>
      <c r="C22" s="527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4"/>
      <c r="CY22" s="525" t="e">
        <f t="shared" si="0"/>
        <v>#DIV/0!</v>
      </c>
      <c r="CZ22" s="70" t="str">
        <f t="shared" si="1"/>
        <v/>
      </c>
      <c r="DA22" s="70" t="str">
        <f>IF($V$8=8,"BY","")</f>
        <v/>
      </c>
      <c r="DB22" s="293" t="e">
        <f>CY22*'O4'!AH22</f>
        <v>#DIV/0!</v>
      </c>
    </row>
    <row r="23" spans="1:106" ht="9.9499999999999993" customHeight="1">
      <c r="A23" s="534" t="str">
        <f>'O4'!B23</f>
        <v>2.4</v>
      </c>
      <c r="B23" s="535" t="str">
        <f>'O4'!G23</f>
        <v>Estrut.artic.metálica basquete</v>
      </c>
      <c r="C23" s="527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4"/>
      <c r="CY23" s="525" t="e">
        <f t="shared" si="0"/>
        <v>#DIV/0!</v>
      </c>
      <c r="CZ23" s="70" t="str">
        <f t="shared" si="1"/>
        <v/>
      </c>
      <c r="DA23" s="70" t="str">
        <f>IF($V$8=9,"BZ","")</f>
        <v/>
      </c>
      <c r="DB23" s="293" t="e">
        <f>CY23*'O4'!AH23</f>
        <v>#DIV/0!</v>
      </c>
    </row>
    <row r="24" spans="1:106" ht="9.9499999999999993" customHeight="1">
      <c r="A24" s="534" t="str">
        <f>'O4'!B24</f>
        <v>2.5</v>
      </c>
      <c r="B24" s="535" t="str">
        <f>'O4'!G24</f>
        <v>Cestas para basquete</v>
      </c>
      <c r="C24" s="527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4"/>
      <c r="CY24" s="525" t="e">
        <f t="shared" si="0"/>
        <v>#DIV/0!</v>
      </c>
      <c r="CZ24" s="70" t="str">
        <f t="shared" si="1"/>
        <v/>
      </c>
      <c r="DA24" s="70" t="str">
        <f>IF($V$8=10,"CA","")</f>
        <v/>
      </c>
      <c r="DB24" s="293" t="e">
        <f>CY24*'O4'!AH24</f>
        <v>#DIV/0!</v>
      </c>
    </row>
    <row r="25" spans="1:106" ht="9.9499999999999993" customHeight="1">
      <c r="A25" s="534" t="str">
        <f>'O4'!B25</f>
        <v>2.6</v>
      </c>
      <c r="B25" s="535" t="str">
        <f>'O4'!G25</f>
        <v>Traves para futebol de salão</v>
      </c>
      <c r="C25" s="527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4"/>
      <c r="CY25" s="525" t="e">
        <f t="shared" si="0"/>
        <v>#DIV/0!</v>
      </c>
      <c r="CZ25" s="70" t="str">
        <f t="shared" si="1"/>
        <v/>
      </c>
      <c r="DA25" s="70" t="str">
        <f>IF($V$8=11,"CB","")</f>
        <v/>
      </c>
      <c r="DB25" s="293" t="e">
        <f>CY25*'O4'!AH25</f>
        <v>#DIV/0!</v>
      </c>
    </row>
    <row r="26" spans="1:106" ht="9.9499999999999993" customHeight="1">
      <c r="A26" s="534" t="str">
        <f>'O4'!B26</f>
        <v>2.7</v>
      </c>
      <c r="B26" s="535" t="str">
        <f>'O4'!G26</f>
        <v xml:space="preserve">Placa de registro historico </v>
      </c>
      <c r="C26" s="527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4"/>
      <c r="CY26" s="525" t="e">
        <f t="shared" si="0"/>
        <v>#DIV/0!</v>
      </c>
      <c r="CZ26" s="70" t="str">
        <f t="shared" si="1"/>
        <v/>
      </c>
      <c r="DA26" s="70" t="str">
        <f>IF($V$8=12,"CC","")</f>
        <v/>
      </c>
      <c r="DB26" s="293" t="e">
        <f>CY26*'O4'!AH26</f>
        <v>#DIV/0!</v>
      </c>
    </row>
    <row r="27" spans="1:106" ht="9.9499999999999993" customHeight="1">
      <c r="A27" s="534">
        <f>'O4'!B27</f>
        <v>0</v>
      </c>
      <c r="B27" s="535">
        <f>'O4'!G27</f>
        <v>0</v>
      </c>
      <c r="C27" s="527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4"/>
      <c r="CY27" s="525" t="e">
        <f t="shared" si="0"/>
        <v>#DIV/0!</v>
      </c>
      <c r="CZ27" s="70" t="str">
        <f t="shared" si="1"/>
        <v/>
      </c>
      <c r="DA27" s="70" t="str">
        <f>IF($V$8=13,"CD","")</f>
        <v/>
      </c>
      <c r="DB27" s="293" t="e">
        <f>CY27*'O4'!AH27</f>
        <v>#DIV/0!</v>
      </c>
    </row>
    <row r="28" spans="1:106" ht="9.9499999999999993" customHeight="1">
      <c r="A28" s="534">
        <f>'O4'!B28</f>
        <v>0</v>
      </c>
      <c r="B28" s="535">
        <f>'O4'!G28</f>
        <v>0</v>
      </c>
      <c r="C28" s="527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4"/>
      <c r="CY28" s="525" t="e">
        <f t="shared" si="0"/>
        <v>#DIV/0!</v>
      </c>
      <c r="CZ28" s="70" t="str">
        <f t="shared" si="1"/>
        <v/>
      </c>
      <c r="DA28" s="70" t="str">
        <f>IF($V$8=14,"CE","")</f>
        <v/>
      </c>
      <c r="DB28" s="293" t="e">
        <f>CY28*'O4'!AH28</f>
        <v>#DIV/0!</v>
      </c>
    </row>
    <row r="29" spans="1:106" ht="9.9499999999999993" customHeight="1">
      <c r="A29" s="534">
        <f>'O4'!B29</f>
        <v>0</v>
      </c>
      <c r="B29" s="535">
        <f>'O4'!G29</f>
        <v>0</v>
      </c>
      <c r="C29" s="527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4"/>
      <c r="CY29" s="525" t="e">
        <f t="shared" si="0"/>
        <v>#DIV/0!</v>
      </c>
      <c r="CZ29" s="70" t="str">
        <f t="shared" si="1"/>
        <v/>
      </c>
      <c r="DA29" s="70" t="str">
        <f>IF($V$8=15,"CF","")</f>
        <v/>
      </c>
      <c r="DB29" s="293" t="e">
        <f>CY29*'O4'!AH29</f>
        <v>#DIV/0!</v>
      </c>
    </row>
    <row r="30" spans="1:106" ht="9.9499999999999993" customHeight="1">
      <c r="A30" s="534">
        <f>'O4'!B30</f>
        <v>0</v>
      </c>
      <c r="B30" s="535">
        <f>'O4'!G30</f>
        <v>0</v>
      </c>
      <c r="C30" s="527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4"/>
      <c r="CY30" s="525" t="e">
        <f t="shared" si="0"/>
        <v>#DIV/0!</v>
      </c>
      <c r="CZ30" s="70" t="str">
        <f t="shared" si="1"/>
        <v/>
      </c>
      <c r="DA30" s="70" t="str">
        <f>IF($V$8=16,"CG","")</f>
        <v/>
      </c>
      <c r="DB30" s="293" t="e">
        <f>CY30*'O4'!AH30</f>
        <v>#DIV/0!</v>
      </c>
    </row>
    <row r="31" spans="1:106" ht="9.9499999999999993" customHeight="1">
      <c r="A31" s="534">
        <f>'O4'!B31</f>
        <v>0</v>
      </c>
      <c r="B31" s="535">
        <f>'O4'!G31</f>
        <v>0</v>
      </c>
      <c r="C31" s="527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4"/>
      <c r="CY31" s="525" t="e">
        <f t="shared" si="0"/>
        <v>#DIV/0!</v>
      </c>
      <c r="CZ31" s="70" t="str">
        <f t="shared" si="1"/>
        <v/>
      </c>
      <c r="DA31" s="70" t="str">
        <f>IF($V$8=17,"CH","")</f>
        <v/>
      </c>
      <c r="DB31" s="293" t="e">
        <f>CY31*'O4'!AH31</f>
        <v>#DIV/0!</v>
      </c>
    </row>
    <row r="32" spans="1:106" ht="9.9499999999999993" customHeight="1">
      <c r="A32" s="534">
        <f>'O4'!B32</f>
        <v>0</v>
      </c>
      <c r="B32" s="535">
        <f>'O4'!G32</f>
        <v>0</v>
      </c>
      <c r="C32" s="527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4"/>
      <c r="CY32" s="525" t="e">
        <f t="shared" si="0"/>
        <v>#DIV/0!</v>
      </c>
      <c r="CZ32" s="70" t="str">
        <f t="shared" si="1"/>
        <v/>
      </c>
      <c r="DA32" s="70" t="str">
        <f>IF($V$8=18,"CI","")</f>
        <v/>
      </c>
      <c r="DB32" s="293" t="e">
        <f>CY32*'O4'!AH32</f>
        <v>#DIV/0!</v>
      </c>
    </row>
    <row r="33" spans="1:106" ht="9.9499999999999993" customHeight="1">
      <c r="A33" s="534">
        <f>'O4'!B33</f>
        <v>0</v>
      </c>
      <c r="B33" s="535">
        <f>'O4'!G33</f>
        <v>0</v>
      </c>
      <c r="C33" s="527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4"/>
      <c r="CY33" s="525" t="e">
        <f t="shared" si="0"/>
        <v>#DIV/0!</v>
      </c>
      <c r="CZ33" s="70" t="str">
        <f t="shared" si="1"/>
        <v/>
      </c>
      <c r="DA33" s="70" t="str">
        <f>IF($V$8=19,"CJ","")</f>
        <v/>
      </c>
      <c r="DB33" s="293" t="e">
        <f>CY33*'O4'!AH33</f>
        <v>#DIV/0!</v>
      </c>
    </row>
    <row r="34" spans="1:106" ht="9.9499999999999993" customHeight="1">
      <c r="A34" s="534">
        <f>'O4'!B34</f>
        <v>0</v>
      </c>
      <c r="B34" s="535">
        <f>'O4'!G34</f>
        <v>0</v>
      </c>
      <c r="C34" s="527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4"/>
      <c r="CY34" s="525" t="e">
        <f t="shared" si="0"/>
        <v>#DIV/0!</v>
      </c>
      <c r="CZ34" s="70" t="str">
        <f t="shared" si="1"/>
        <v/>
      </c>
      <c r="DA34" s="70" t="str">
        <f>IF($V$8=20,"CK","")</f>
        <v/>
      </c>
      <c r="DB34" s="293" t="e">
        <f>CY34*'O4'!AH34</f>
        <v>#DIV/0!</v>
      </c>
    </row>
    <row r="35" spans="1:106" ht="9.9499999999999993" customHeight="1">
      <c r="A35" s="534">
        <f>'O4'!B35</f>
        <v>0</v>
      </c>
      <c r="B35" s="535">
        <f>'O4'!G35</f>
        <v>0</v>
      </c>
      <c r="C35" s="527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4"/>
      <c r="CY35" s="525" t="e">
        <f t="shared" si="0"/>
        <v>#DIV/0!</v>
      </c>
      <c r="CZ35" s="70" t="str">
        <f t="shared" si="1"/>
        <v/>
      </c>
      <c r="DA35" s="70" t="str">
        <f>IF($V$8=21,"CL","")</f>
        <v/>
      </c>
      <c r="DB35" s="293" t="e">
        <f>CY35*'O4'!AH35</f>
        <v>#DIV/0!</v>
      </c>
    </row>
    <row r="36" spans="1:106" ht="9.9499999999999993" customHeight="1">
      <c r="A36" s="534">
        <f>'O4'!B36</f>
        <v>0</v>
      </c>
      <c r="B36" s="535">
        <f>'O4'!G36</f>
        <v>0</v>
      </c>
      <c r="C36" s="527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4"/>
      <c r="CY36" s="525" t="e">
        <f t="shared" si="0"/>
        <v>#DIV/0!</v>
      </c>
      <c r="CZ36" s="70" t="str">
        <f t="shared" si="1"/>
        <v/>
      </c>
      <c r="DA36" s="70" t="str">
        <f>IF($V$8=22,"CM","")</f>
        <v/>
      </c>
      <c r="DB36" s="293" t="e">
        <f>CY36*'O4'!AH36</f>
        <v>#DIV/0!</v>
      </c>
    </row>
    <row r="37" spans="1:106" ht="9.9499999999999993" customHeight="1">
      <c r="A37" s="534">
        <f>'O4'!B37</f>
        <v>0</v>
      </c>
      <c r="B37" s="535">
        <f>'O4'!G37</f>
        <v>0</v>
      </c>
      <c r="C37" s="527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4"/>
      <c r="CY37" s="525" t="e">
        <f t="shared" si="0"/>
        <v>#DIV/0!</v>
      </c>
      <c r="CZ37" s="70" t="str">
        <f t="shared" si="1"/>
        <v/>
      </c>
      <c r="DA37" s="70" t="str">
        <f>IF($V$8=23,"CN","")</f>
        <v/>
      </c>
      <c r="DB37" s="293" t="e">
        <f>CY37*'O4'!AH37</f>
        <v>#DIV/0!</v>
      </c>
    </row>
    <row r="38" spans="1:106" ht="9.9499999999999993" customHeight="1">
      <c r="A38" s="534">
        <f>'O4'!B38</f>
        <v>0</v>
      </c>
      <c r="B38" s="535">
        <f>'O4'!G38</f>
        <v>0</v>
      </c>
      <c r="C38" s="527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4"/>
      <c r="CY38" s="525" t="e">
        <f t="shared" si="0"/>
        <v>#DIV/0!</v>
      </c>
      <c r="CZ38" s="70" t="str">
        <f t="shared" si="1"/>
        <v/>
      </c>
      <c r="DA38" s="70" t="str">
        <f>IF($V$8=24,"CO","")</f>
        <v/>
      </c>
      <c r="DB38" s="293" t="e">
        <f>CY38*'O4'!AH38</f>
        <v>#DIV/0!</v>
      </c>
    </row>
    <row r="39" spans="1:106" ht="9.9499999999999993" customHeight="1">
      <c r="A39" s="534">
        <f>'O4'!B39</f>
        <v>0</v>
      </c>
      <c r="B39" s="535">
        <f>'O4'!G39</f>
        <v>0</v>
      </c>
      <c r="C39" s="527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4"/>
      <c r="CY39" s="525" t="e">
        <f t="shared" si="0"/>
        <v>#DIV/0!</v>
      </c>
      <c r="CZ39" s="70" t="str">
        <f t="shared" si="1"/>
        <v/>
      </c>
      <c r="DA39" s="70" t="str">
        <f>IF($V$8=25,"CP","")</f>
        <v/>
      </c>
      <c r="DB39" s="293" t="e">
        <f>CY39*'O4'!AH39</f>
        <v>#DIV/0!</v>
      </c>
    </row>
    <row r="40" spans="1:106" ht="9.9499999999999993" customHeight="1">
      <c r="A40" s="534">
        <f>'O4'!B40</f>
        <v>0</v>
      </c>
      <c r="B40" s="535">
        <f>'O4'!G40</f>
        <v>0</v>
      </c>
      <c r="C40" s="527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4"/>
      <c r="CY40" s="525" t="e">
        <f t="shared" si="0"/>
        <v>#DIV/0!</v>
      </c>
      <c r="CZ40" s="70" t="str">
        <f t="shared" si="1"/>
        <v/>
      </c>
      <c r="DA40" s="70" t="str">
        <f>IF($V$8=26,"CQ","")</f>
        <v/>
      </c>
      <c r="DB40" s="293" t="e">
        <f>CY40*'O4'!AH40</f>
        <v>#DIV/0!</v>
      </c>
    </row>
    <row r="41" spans="1:106" ht="9.9499999999999993" customHeight="1">
      <c r="A41" s="534">
        <f>'O4'!B41</f>
        <v>0</v>
      </c>
      <c r="B41" s="535">
        <f>'O4'!G41</f>
        <v>0</v>
      </c>
      <c r="C41" s="527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4"/>
      <c r="CY41" s="525" t="e">
        <f t="shared" si="0"/>
        <v>#DIV/0!</v>
      </c>
      <c r="CZ41" s="70" t="str">
        <f t="shared" si="1"/>
        <v/>
      </c>
      <c r="DA41" s="70" t="str">
        <f>IF($V$8=27,"CR","")</f>
        <v/>
      </c>
      <c r="DB41" s="293" t="e">
        <f>CY41*'O4'!AH41</f>
        <v>#DIV/0!</v>
      </c>
    </row>
    <row r="42" spans="1:106" ht="9.9499999999999993" customHeight="1">
      <c r="A42" s="534">
        <f>'O4'!B42</f>
        <v>0</v>
      </c>
      <c r="B42" s="535">
        <f>'O4'!G42</f>
        <v>0</v>
      </c>
      <c r="C42" s="527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4"/>
      <c r="CY42" s="525" t="e">
        <f t="shared" si="0"/>
        <v>#DIV/0!</v>
      </c>
      <c r="CZ42" s="70" t="str">
        <f t="shared" si="1"/>
        <v/>
      </c>
      <c r="DA42" s="70" t="str">
        <f>IF($V$8=28,"CS","")</f>
        <v/>
      </c>
      <c r="DB42" s="293" t="e">
        <f>CY42*'O4'!AH42</f>
        <v>#DIV/0!</v>
      </c>
    </row>
    <row r="43" spans="1:106" ht="9.9499999999999993" customHeight="1">
      <c r="A43" s="534">
        <f>'O4'!B43</f>
        <v>0</v>
      </c>
      <c r="B43" s="535">
        <f>'O4'!G43</f>
        <v>0</v>
      </c>
      <c r="C43" s="527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4"/>
      <c r="CY43" s="525" t="e">
        <f t="shared" si="0"/>
        <v>#DIV/0!</v>
      </c>
      <c r="CZ43" s="70" t="str">
        <f t="shared" si="1"/>
        <v/>
      </c>
      <c r="DA43" s="70" t="str">
        <f>IF($V$8=29,"CT","")</f>
        <v/>
      </c>
      <c r="DB43" s="293" t="e">
        <f>CY43*'O4'!AH43</f>
        <v>#DIV/0!</v>
      </c>
    </row>
    <row r="44" spans="1:106" ht="9.9499999999999993" customHeight="1">
      <c r="A44" s="534">
        <f>'O4'!B44</f>
        <v>0</v>
      </c>
      <c r="B44" s="535">
        <f>'O4'!G44</f>
        <v>0</v>
      </c>
      <c r="C44" s="527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4"/>
      <c r="CY44" s="525" t="e">
        <f t="shared" si="0"/>
        <v>#DIV/0!</v>
      </c>
      <c r="CZ44" s="70" t="str">
        <f t="shared" si="1"/>
        <v/>
      </c>
      <c r="DA44" s="70" t="str">
        <f>IF($V$8=30,"CU","")</f>
        <v/>
      </c>
      <c r="DB44" s="293" t="e">
        <f>CY44*'O4'!AH44</f>
        <v>#DIV/0!</v>
      </c>
    </row>
    <row r="45" spans="1:106" ht="9.9499999999999993" customHeight="1">
      <c r="A45" s="534">
        <f>'O4'!B45</f>
        <v>0</v>
      </c>
      <c r="B45" s="535">
        <f>'O4'!G45</f>
        <v>0</v>
      </c>
      <c r="C45" s="527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3"/>
      <c r="CX45" s="194"/>
      <c r="CY45" s="525" t="e">
        <f t="shared" si="0"/>
        <v>#DIV/0!</v>
      </c>
      <c r="CZ45" s="70" t="str">
        <f t="shared" si="1"/>
        <v/>
      </c>
      <c r="DA45" s="70" t="str">
        <f>IF($V$8=31,"CV","")</f>
        <v/>
      </c>
      <c r="DB45" s="293" t="e">
        <f>CY45*'O4'!AH45</f>
        <v>#DIV/0!</v>
      </c>
    </row>
    <row r="46" spans="1:106" ht="9.9499999999999993" customHeight="1">
      <c r="A46" s="534">
        <f>'O4'!B46</f>
        <v>0</v>
      </c>
      <c r="B46" s="535">
        <f>'O4'!G46</f>
        <v>0</v>
      </c>
      <c r="C46" s="527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4"/>
      <c r="CY46" s="525" t="e">
        <f t="shared" si="0"/>
        <v>#DIV/0!</v>
      </c>
      <c r="CZ46" s="70" t="str">
        <f t="shared" si="1"/>
        <v/>
      </c>
      <c r="DA46" s="70" t="str">
        <f>IF($V$8=32,"CW","")</f>
        <v/>
      </c>
      <c r="DB46" s="293" t="e">
        <f>CY46*'O4'!AH46</f>
        <v>#DIV/0!</v>
      </c>
    </row>
    <row r="47" spans="1:106" ht="9.9499999999999993" customHeight="1">
      <c r="A47" s="534">
        <f>'O4'!B47</f>
        <v>0</v>
      </c>
      <c r="B47" s="535">
        <f>'O4'!G47</f>
        <v>0</v>
      </c>
      <c r="C47" s="527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4"/>
      <c r="CY47" s="525" t="e">
        <f t="shared" si="0"/>
        <v>#DIV/0!</v>
      </c>
      <c r="CZ47" s="70" t="str">
        <f t="shared" si="1"/>
        <v/>
      </c>
      <c r="DA47" s="70" t="str">
        <f>IF($V$8=33,"CX","")</f>
        <v/>
      </c>
      <c r="DB47" s="293" t="e">
        <f>CY47*'O4'!AH47</f>
        <v>#DIV/0!</v>
      </c>
    </row>
    <row r="48" spans="1:106" ht="9.9499999999999993" customHeight="1">
      <c r="A48" s="534">
        <f>'O4'!B48</f>
        <v>0</v>
      </c>
      <c r="B48" s="535">
        <f>'O4'!G48</f>
        <v>0</v>
      </c>
      <c r="C48" s="527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4"/>
      <c r="CY48" s="525" t="e">
        <f t="shared" si="0"/>
        <v>#DIV/0!</v>
      </c>
      <c r="CZ48" s="70" t="str">
        <f t="shared" si="1"/>
        <v/>
      </c>
      <c r="DA48" s="70" t="str">
        <f>IF($V$8=34,"CY","")</f>
        <v/>
      </c>
      <c r="DB48" s="293" t="e">
        <f>CY48*'O4'!AH48</f>
        <v>#DIV/0!</v>
      </c>
    </row>
    <row r="49" spans="1:106" ht="9.9499999999999993" customHeight="1">
      <c r="A49" s="534">
        <f>'O4'!B49</f>
        <v>0</v>
      </c>
      <c r="B49" s="535">
        <f>'O4'!G49</f>
        <v>0</v>
      </c>
      <c r="C49" s="527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4"/>
      <c r="CY49" s="525" t="e">
        <f t="shared" si="0"/>
        <v>#DIV/0!</v>
      </c>
      <c r="CZ49" s="70" t="str">
        <f t="shared" si="1"/>
        <v/>
      </c>
      <c r="DA49" s="70" t="str">
        <f>IF($V$8=35,"CZ","")</f>
        <v/>
      </c>
      <c r="DB49" s="293" t="e">
        <f>CY49*'O4'!AH49</f>
        <v>#DIV/0!</v>
      </c>
    </row>
    <row r="50" spans="1:106" ht="9.9499999999999993" customHeight="1">
      <c r="A50" s="534">
        <f>'O4'!B50</f>
        <v>0</v>
      </c>
      <c r="B50" s="535">
        <f>'O4'!G50</f>
        <v>0</v>
      </c>
      <c r="C50" s="527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4"/>
      <c r="CY50" s="525" t="e">
        <f t="shared" si="0"/>
        <v>#DIV/0!</v>
      </c>
      <c r="CZ50" s="70" t="str">
        <f t="shared" si="1"/>
        <v/>
      </c>
      <c r="DA50" s="70" t="str">
        <f>IF($V$8=36,"DA","")</f>
        <v/>
      </c>
      <c r="DB50" s="293" t="e">
        <f>CY50*'O4'!AH50</f>
        <v>#DIV/0!</v>
      </c>
    </row>
    <row r="51" spans="1:106" ht="9.9499999999999993" customHeight="1">
      <c r="A51" s="534">
        <f>'O4'!B51</f>
        <v>0</v>
      </c>
      <c r="B51" s="535">
        <f>'O4'!G51</f>
        <v>0</v>
      </c>
      <c r="C51" s="527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4"/>
      <c r="CY51" s="525" t="e">
        <f t="shared" si="0"/>
        <v>#DIV/0!</v>
      </c>
      <c r="DA51" s="70" t="str">
        <f>VLOOKUP(1,CZ15:DA50,2,TRUE)</f>
        <v>BR</v>
      </c>
      <c r="DB51" s="293" t="e">
        <f>CY51*'O4'!AH51</f>
        <v>#DIV/0!</v>
      </c>
    </row>
    <row r="52" spans="1:106" ht="9.9499999999999993" customHeight="1">
      <c r="A52" s="534">
        <f>'O4'!B52</f>
        <v>0</v>
      </c>
      <c r="B52" s="535">
        <f>'O4'!G52</f>
        <v>0</v>
      </c>
      <c r="C52" s="527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4"/>
      <c r="CY52" s="525" t="e">
        <f t="shared" si="0"/>
        <v>#DIV/0!</v>
      </c>
      <c r="DA52" s="70" t="str">
        <f>CONCATENATE(DA51,"15:",DA51,"314")</f>
        <v>BR15:BR314</v>
      </c>
      <c r="DB52" s="293" t="e">
        <f>CY52*'O4'!AH52</f>
        <v>#DIV/0!</v>
      </c>
    </row>
    <row r="53" spans="1:106" ht="9.9499999999999993" customHeight="1">
      <c r="A53" s="534">
        <f>'O4'!B53</f>
        <v>0</v>
      </c>
      <c r="B53" s="535">
        <f>'O4'!G53</f>
        <v>0</v>
      </c>
      <c r="C53" s="527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4"/>
      <c r="CY53" s="525" t="e">
        <f t="shared" si="0"/>
        <v>#DIV/0!</v>
      </c>
      <c r="DB53" s="293" t="e">
        <f>CY53*'O4'!AH53</f>
        <v>#DIV/0!</v>
      </c>
    </row>
    <row r="54" spans="1:106" ht="9.9499999999999993" customHeight="1">
      <c r="A54" s="534">
        <f>'O4'!B54</f>
        <v>0</v>
      </c>
      <c r="B54" s="535">
        <f>'O4'!G54</f>
        <v>0</v>
      </c>
      <c r="C54" s="527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4"/>
      <c r="CY54" s="525" t="e">
        <f t="shared" si="0"/>
        <v>#DIV/0!</v>
      </c>
      <c r="DB54" s="293" t="e">
        <f>CY54*'O4'!AH54</f>
        <v>#DIV/0!</v>
      </c>
    </row>
    <row r="55" spans="1:106" ht="9.9499999999999993" customHeight="1">
      <c r="A55" s="534">
        <f>'O4'!B55</f>
        <v>0</v>
      </c>
      <c r="B55" s="535">
        <f>'O4'!G55</f>
        <v>0</v>
      </c>
      <c r="C55" s="527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4"/>
      <c r="CY55" s="525" t="e">
        <f t="shared" si="0"/>
        <v>#DIV/0!</v>
      </c>
      <c r="DB55" s="293" t="e">
        <f>CY55*'O4'!AH55</f>
        <v>#DIV/0!</v>
      </c>
    </row>
    <row r="56" spans="1:106" ht="9.9499999999999993" customHeight="1">
      <c r="A56" s="534">
        <f>'O4'!B56</f>
        <v>0</v>
      </c>
      <c r="B56" s="535">
        <f>'O4'!G56</f>
        <v>0</v>
      </c>
      <c r="C56" s="527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4"/>
      <c r="CY56" s="525" t="e">
        <f t="shared" si="0"/>
        <v>#DIV/0!</v>
      </c>
      <c r="DB56" s="293" t="e">
        <f>CY56*'O4'!AH56</f>
        <v>#DIV/0!</v>
      </c>
    </row>
    <row r="57" spans="1:106" ht="9.9499999999999993" customHeight="1">
      <c r="A57" s="534">
        <f>'O4'!B57</f>
        <v>0</v>
      </c>
      <c r="B57" s="535">
        <f>'O4'!G57</f>
        <v>0</v>
      </c>
      <c r="C57" s="527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4"/>
      <c r="CY57" s="525" t="e">
        <f t="shared" si="0"/>
        <v>#DIV/0!</v>
      </c>
      <c r="DB57" s="293" t="e">
        <f>CY57*'O4'!AH57</f>
        <v>#DIV/0!</v>
      </c>
    </row>
    <row r="58" spans="1:106" ht="9.9499999999999993" customHeight="1">
      <c r="A58" s="534">
        <f>'O4'!B58</f>
        <v>0</v>
      </c>
      <c r="B58" s="535">
        <f>'O4'!G58</f>
        <v>0</v>
      </c>
      <c r="C58" s="527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4"/>
      <c r="CY58" s="525" t="e">
        <f t="shared" si="0"/>
        <v>#DIV/0!</v>
      </c>
      <c r="DB58" s="293" t="e">
        <f>CY58*'O4'!AH58</f>
        <v>#DIV/0!</v>
      </c>
    </row>
    <row r="59" spans="1:106" ht="9.9499999999999993" customHeight="1">
      <c r="A59" s="534">
        <f>'O4'!B59</f>
        <v>0</v>
      </c>
      <c r="B59" s="535">
        <f>'O4'!G59</f>
        <v>0</v>
      </c>
      <c r="C59" s="527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4"/>
      <c r="CY59" s="525" t="e">
        <f t="shared" si="0"/>
        <v>#DIV/0!</v>
      </c>
      <c r="DB59" s="293" t="e">
        <f>CY59*'O4'!AH59</f>
        <v>#DIV/0!</v>
      </c>
    </row>
    <row r="60" spans="1:106" ht="9.9499999999999993" customHeight="1">
      <c r="A60" s="534">
        <f>'O4'!B60</f>
        <v>0</v>
      </c>
      <c r="B60" s="535">
        <f>'O4'!G60</f>
        <v>0</v>
      </c>
      <c r="C60" s="527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4"/>
      <c r="CY60" s="525" t="e">
        <f t="shared" si="0"/>
        <v>#DIV/0!</v>
      </c>
      <c r="DB60" s="293" t="e">
        <f>CY60*'O4'!AH60</f>
        <v>#DIV/0!</v>
      </c>
    </row>
    <row r="61" spans="1:106" ht="9.9499999999999993" customHeight="1">
      <c r="A61" s="534">
        <f>'O4'!B61</f>
        <v>0</v>
      </c>
      <c r="B61" s="535">
        <f>'O4'!G61</f>
        <v>0</v>
      </c>
      <c r="C61" s="527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4"/>
      <c r="CY61" s="525" t="e">
        <f t="shared" si="0"/>
        <v>#DIV/0!</v>
      </c>
      <c r="DB61" s="293" t="e">
        <f>CY61*'O4'!AH61</f>
        <v>#DIV/0!</v>
      </c>
    </row>
    <row r="62" spans="1:106" ht="9.9499999999999993" customHeight="1">
      <c r="A62" s="534">
        <f>'O4'!B62</f>
        <v>0</v>
      </c>
      <c r="B62" s="535">
        <f>'O4'!G62</f>
        <v>0</v>
      </c>
      <c r="C62" s="527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4"/>
      <c r="CY62" s="525" t="e">
        <f t="shared" si="0"/>
        <v>#DIV/0!</v>
      </c>
      <c r="DB62" s="293" t="e">
        <f>CY62*'O4'!AH62</f>
        <v>#DIV/0!</v>
      </c>
    </row>
    <row r="63" spans="1:106" ht="9.9499999999999993" customHeight="1">
      <c r="A63" s="534">
        <f>'O4'!B63</f>
        <v>0</v>
      </c>
      <c r="B63" s="535">
        <f>'O4'!G63</f>
        <v>0</v>
      </c>
      <c r="C63" s="527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4"/>
      <c r="CY63" s="525" t="e">
        <f t="shared" si="0"/>
        <v>#DIV/0!</v>
      </c>
      <c r="DB63" s="293" t="e">
        <f>CY63*'O4'!AH63</f>
        <v>#DIV/0!</v>
      </c>
    </row>
    <row r="64" spans="1:106" ht="9.9499999999999993" customHeight="1">
      <c r="A64" s="534">
        <f>'O4'!B64</f>
        <v>0</v>
      </c>
      <c r="B64" s="535">
        <f>'O4'!G64</f>
        <v>0</v>
      </c>
      <c r="C64" s="527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4"/>
      <c r="CY64" s="525" t="e">
        <f t="shared" si="0"/>
        <v>#DIV/0!</v>
      </c>
      <c r="DB64" s="293" t="e">
        <f>CY64*'O4'!AH64</f>
        <v>#DIV/0!</v>
      </c>
    </row>
    <row r="65" spans="1:106" ht="9.9499999999999993" customHeight="1">
      <c r="A65" s="534">
        <f>'O4'!B65</f>
        <v>0</v>
      </c>
      <c r="B65" s="535">
        <f>'O4'!G65</f>
        <v>0</v>
      </c>
      <c r="C65" s="527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4"/>
      <c r="CY65" s="525" t="e">
        <f t="shared" si="0"/>
        <v>#DIV/0!</v>
      </c>
      <c r="DB65" s="293" t="e">
        <f>CY65*'O4'!AH65</f>
        <v>#DIV/0!</v>
      </c>
    </row>
    <row r="66" spans="1:106" ht="9.9499999999999993" customHeight="1">
      <c r="A66" s="534">
        <f>'O4'!B66</f>
        <v>0</v>
      </c>
      <c r="B66" s="535">
        <f>'O4'!G66</f>
        <v>0</v>
      </c>
      <c r="C66" s="527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4"/>
      <c r="CY66" s="525" t="e">
        <f t="shared" si="0"/>
        <v>#DIV/0!</v>
      </c>
      <c r="DB66" s="293" t="e">
        <f>CY66*'O4'!AH66</f>
        <v>#DIV/0!</v>
      </c>
    </row>
    <row r="67" spans="1:106" ht="9.9499999999999993" customHeight="1">
      <c r="A67" s="534">
        <f>'O4'!B67</f>
        <v>0</v>
      </c>
      <c r="B67" s="535">
        <f>'O4'!G67</f>
        <v>0</v>
      </c>
      <c r="C67" s="527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4"/>
      <c r="CY67" s="525" t="e">
        <f t="shared" si="0"/>
        <v>#DIV/0!</v>
      </c>
      <c r="DB67" s="293" t="e">
        <f>CY67*'O4'!AH67</f>
        <v>#DIV/0!</v>
      </c>
    </row>
    <row r="68" spans="1:106" ht="9.9499999999999993" customHeight="1">
      <c r="A68" s="534">
        <f>'O4'!B68</f>
        <v>0</v>
      </c>
      <c r="B68" s="535">
        <f>'O4'!G68</f>
        <v>0</v>
      </c>
      <c r="C68" s="527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4"/>
      <c r="CY68" s="525" t="e">
        <f t="shared" si="0"/>
        <v>#DIV/0!</v>
      </c>
      <c r="DB68" s="293" t="e">
        <f>CY68*'O4'!AH68</f>
        <v>#DIV/0!</v>
      </c>
    </row>
    <row r="69" spans="1:106" ht="9.9499999999999993" customHeight="1">
      <c r="A69" s="534">
        <f>'O4'!B69</f>
        <v>0</v>
      </c>
      <c r="B69" s="535">
        <f>'O4'!G69</f>
        <v>0</v>
      </c>
      <c r="C69" s="527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4"/>
      <c r="CY69" s="525" t="e">
        <f t="shared" si="0"/>
        <v>#DIV/0!</v>
      </c>
      <c r="DB69" s="293" t="e">
        <f>CY69*'O4'!AH69</f>
        <v>#DIV/0!</v>
      </c>
    </row>
    <row r="70" spans="1:106" ht="9.9499999999999993" customHeight="1">
      <c r="A70" s="534">
        <f>'O4'!B70</f>
        <v>0</v>
      </c>
      <c r="B70" s="535">
        <f>'O4'!G70</f>
        <v>0</v>
      </c>
      <c r="C70" s="527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4"/>
      <c r="CY70" s="525" t="e">
        <f t="shared" si="0"/>
        <v>#DIV/0!</v>
      </c>
      <c r="DB70" s="293" t="e">
        <f>CY70*'O4'!AH70</f>
        <v>#DIV/0!</v>
      </c>
    </row>
    <row r="71" spans="1:106" ht="9.9499999999999993" customHeight="1">
      <c r="A71" s="534">
        <f>'O4'!B71</f>
        <v>0</v>
      </c>
      <c r="B71" s="535">
        <f>'O4'!G71</f>
        <v>0</v>
      </c>
      <c r="C71" s="527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4"/>
      <c r="CY71" s="525" t="e">
        <f t="shared" si="0"/>
        <v>#DIV/0!</v>
      </c>
      <c r="DB71" s="293" t="e">
        <f>CY71*'O4'!AH71</f>
        <v>#DIV/0!</v>
      </c>
    </row>
    <row r="72" spans="1:106" ht="9.9499999999999993" customHeight="1">
      <c r="A72" s="534">
        <f>'O4'!B72</f>
        <v>0</v>
      </c>
      <c r="B72" s="535">
        <f>'O4'!G72</f>
        <v>0</v>
      </c>
      <c r="C72" s="527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4"/>
      <c r="CY72" s="525" t="e">
        <f t="shared" si="0"/>
        <v>#DIV/0!</v>
      </c>
      <c r="DB72" s="293" t="e">
        <f>CY72*'O4'!AH72</f>
        <v>#DIV/0!</v>
      </c>
    </row>
    <row r="73" spans="1:106" ht="9.9499999999999993" customHeight="1">
      <c r="A73" s="534">
        <f>'O4'!B73</f>
        <v>0</v>
      </c>
      <c r="B73" s="535">
        <f>'O4'!G73</f>
        <v>0</v>
      </c>
      <c r="C73" s="527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4"/>
      <c r="CY73" s="525" t="e">
        <f t="shared" si="0"/>
        <v>#DIV/0!</v>
      </c>
      <c r="DB73" s="293" t="e">
        <f>CY73*'O4'!AH73</f>
        <v>#DIV/0!</v>
      </c>
    </row>
    <row r="74" spans="1:106" ht="9.9499999999999993" customHeight="1">
      <c r="A74" s="534">
        <f>'O4'!B74</f>
        <v>0</v>
      </c>
      <c r="B74" s="535">
        <f>'O4'!G74</f>
        <v>0</v>
      </c>
      <c r="C74" s="527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4"/>
      <c r="CY74" s="525" t="e">
        <f t="shared" si="0"/>
        <v>#DIV/0!</v>
      </c>
      <c r="DB74" s="293" t="e">
        <f>CY74*'O4'!AH74</f>
        <v>#DIV/0!</v>
      </c>
    </row>
    <row r="75" spans="1:106" ht="9.9499999999999993" customHeight="1">
      <c r="A75" s="534">
        <f>'O4'!B75</f>
        <v>0</v>
      </c>
      <c r="B75" s="535">
        <f>'O4'!G75</f>
        <v>0</v>
      </c>
      <c r="C75" s="527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4"/>
      <c r="CY75" s="525" t="e">
        <f t="shared" si="0"/>
        <v>#DIV/0!</v>
      </c>
      <c r="DB75" s="293" t="e">
        <f>CY75*'O4'!AH75</f>
        <v>#DIV/0!</v>
      </c>
    </row>
    <row r="76" spans="1:106" ht="9.9499999999999993" customHeight="1">
      <c r="A76" s="534">
        <f>'O4'!B76</f>
        <v>0</v>
      </c>
      <c r="B76" s="535">
        <f>'O4'!G76</f>
        <v>0</v>
      </c>
      <c r="C76" s="527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4"/>
      <c r="CY76" s="525" t="e">
        <f t="shared" si="0"/>
        <v>#DIV/0!</v>
      </c>
      <c r="DB76" s="293" t="e">
        <f>CY76*'O4'!AH76</f>
        <v>#DIV/0!</v>
      </c>
    </row>
    <row r="77" spans="1:106" ht="9.9499999999999993" customHeight="1">
      <c r="A77" s="534">
        <f>'O4'!B77</f>
        <v>0</v>
      </c>
      <c r="B77" s="535">
        <f>'O4'!G77</f>
        <v>0</v>
      </c>
      <c r="C77" s="527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4"/>
      <c r="CY77" s="525" t="e">
        <f t="shared" si="0"/>
        <v>#DIV/0!</v>
      </c>
      <c r="DB77" s="293" t="e">
        <f>CY77*'O4'!AH77</f>
        <v>#DIV/0!</v>
      </c>
    </row>
    <row r="78" spans="1:106" ht="9.9499999999999993" customHeight="1">
      <c r="A78" s="534">
        <f>'O4'!B78</f>
        <v>0</v>
      </c>
      <c r="B78" s="535">
        <f>'O4'!G78</f>
        <v>0</v>
      </c>
      <c r="C78" s="527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4"/>
      <c r="CY78" s="525" t="e">
        <f t="shared" si="0"/>
        <v>#DIV/0!</v>
      </c>
      <c r="DB78" s="293" t="e">
        <f>CY78*'O4'!AH78</f>
        <v>#DIV/0!</v>
      </c>
    </row>
    <row r="79" spans="1:106" ht="9.9499999999999993" customHeight="1">
      <c r="A79" s="534">
        <f>'O4'!B79</f>
        <v>0</v>
      </c>
      <c r="B79" s="535">
        <f>'O4'!G79</f>
        <v>0</v>
      </c>
      <c r="C79" s="527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3"/>
      <c r="CL79" s="193"/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193"/>
      <c r="CX79" s="194"/>
      <c r="CY79" s="525" t="e">
        <f t="shared" si="0"/>
        <v>#DIV/0!</v>
      </c>
      <c r="DB79" s="293" t="e">
        <f>CY79*'O4'!AH79</f>
        <v>#DIV/0!</v>
      </c>
    </row>
    <row r="80" spans="1:106" ht="9.9499999999999993" customHeight="1">
      <c r="A80" s="534">
        <f>'O4'!B80</f>
        <v>0</v>
      </c>
      <c r="B80" s="535">
        <f>'O4'!G80</f>
        <v>0</v>
      </c>
      <c r="C80" s="527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4"/>
      <c r="CY80" s="525" t="e">
        <f t="shared" ref="CY80:CY143" si="2">(SUMIF(C80:CX80,"&lt;=1")+COUNTIF(C80:CX80,"&gt;1"))/$F$10</f>
        <v>#DIV/0!</v>
      </c>
      <c r="DB80" s="293" t="e">
        <f>CY80*'O4'!AH80</f>
        <v>#DIV/0!</v>
      </c>
    </row>
    <row r="81" spans="1:106" ht="9.9499999999999993" customHeight="1">
      <c r="A81" s="534">
        <f>'O4'!B81</f>
        <v>0</v>
      </c>
      <c r="B81" s="535">
        <f>'O4'!G81</f>
        <v>0</v>
      </c>
      <c r="C81" s="527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4"/>
      <c r="CY81" s="525" t="e">
        <f t="shared" si="2"/>
        <v>#DIV/0!</v>
      </c>
      <c r="DB81" s="293" t="e">
        <f>CY81*'O4'!AH81</f>
        <v>#DIV/0!</v>
      </c>
    </row>
    <row r="82" spans="1:106" ht="9.9499999999999993" customHeight="1">
      <c r="A82" s="534">
        <f>'O4'!B82</f>
        <v>0</v>
      </c>
      <c r="B82" s="535">
        <f>'O4'!G82</f>
        <v>0</v>
      </c>
      <c r="C82" s="527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4"/>
      <c r="CY82" s="525" t="e">
        <f t="shared" si="2"/>
        <v>#DIV/0!</v>
      </c>
      <c r="DB82" s="293" t="e">
        <f>CY82*'O4'!AH82</f>
        <v>#DIV/0!</v>
      </c>
    </row>
    <row r="83" spans="1:106" ht="9.9499999999999993" customHeight="1">
      <c r="A83" s="534">
        <f>'O4'!B83</f>
        <v>0</v>
      </c>
      <c r="B83" s="535">
        <f>'O4'!G83</f>
        <v>0</v>
      </c>
      <c r="C83" s="527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4"/>
      <c r="CY83" s="525" t="e">
        <f t="shared" si="2"/>
        <v>#DIV/0!</v>
      </c>
      <c r="DB83" s="293" t="e">
        <f>CY83*'O4'!AH83</f>
        <v>#DIV/0!</v>
      </c>
    </row>
    <row r="84" spans="1:106" ht="9.9499999999999993" customHeight="1">
      <c r="A84" s="534">
        <f>'O4'!B84</f>
        <v>0</v>
      </c>
      <c r="B84" s="535">
        <f>'O4'!G84</f>
        <v>0</v>
      </c>
      <c r="C84" s="527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4"/>
      <c r="CY84" s="525" t="e">
        <f t="shared" si="2"/>
        <v>#DIV/0!</v>
      </c>
      <c r="DB84" s="293" t="e">
        <f>CY84*'O4'!AH84</f>
        <v>#DIV/0!</v>
      </c>
    </row>
    <row r="85" spans="1:106" ht="9.9499999999999993" customHeight="1">
      <c r="A85" s="534">
        <f>'O4'!B85</f>
        <v>0</v>
      </c>
      <c r="B85" s="535">
        <f>'O4'!G85</f>
        <v>0</v>
      </c>
      <c r="C85" s="527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4"/>
      <c r="CY85" s="525" t="e">
        <f t="shared" si="2"/>
        <v>#DIV/0!</v>
      </c>
      <c r="DB85" s="293" t="e">
        <f>CY85*'O4'!AH85</f>
        <v>#DIV/0!</v>
      </c>
    </row>
    <row r="86" spans="1:106" ht="9.9499999999999993" customHeight="1">
      <c r="A86" s="534">
        <f>'O4'!B86</f>
        <v>0</v>
      </c>
      <c r="B86" s="535">
        <f>'O4'!G86</f>
        <v>0</v>
      </c>
      <c r="C86" s="527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4"/>
      <c r="CY86" s="525" t="e">
        <f t="shared" si="2"/>
        <v>#DIV/0!</v>
      </c>
      <c r="DB86" s="293" t="e">
        <f>CY86*'O4'!AH86</f>
        <v>#DIV/0!</v>
      </c>
    </row>
    <row r="87" spans="1:106" ht="9.9499999999999993" customHeight="1">
      <c r="A87" s="534">
        <f>'O4'!B87</f>
        <v>0</v>
      </c>
      <c r="B87" s="535">
        <f>'O4'!G87</f>
        <v>0</v>
      </c>
      <c r="C87" s="527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193"/>
      <c r="CX87" s="194"/>
      <c r="CY87" s="525" t="e">
        <f t="shared" si="2"/>
        <v>#DIV/0!</v>
      </c>
      <c r="DB87" s="293" t="e">
        <f>CY87*'O4'!AH87</f>
        <v>#DIV/0!</v>
      </c>
    </row>
    <row r="88" spans="1:106" ht="9.9499999999999993" customHeight="1">
      <c r="A88" s="534">
        <f>'O4'!B88</f>
        <v>0</v>
      </c>
      <c r="B88" s="535">
        <f>'O4'!G88</f>
        <v>0</v>
      </c>
      <c r="C88" s="527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4"/>
      <c r="CY88" s="525" t="e">
        <f t="shared" si="2"/>
        <v>#DIV/0!</v>
      </c>
      <c r="DB88" s="293" t="e">
        <f>CY88*'O4'!AH88</f>
        <v>#DIV/0!</v>
      </c>
    </row>
    <row r="89" spans="1:106" ht="9.9499999999999993" customHeight="1">
      <c r="A89" s="534">
        <f>'O4'!B89</f>
        <v>0</v>
      </c>
      <c r="B89" s="535">
        <f>'O4'!G89</f>
        <v>0</v>
      </c>
      <c r="C89" s="527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4"/>
      <c r="CY89" s="525" t="e">
        <f t="shared" si="2"/>
        <v>#DIV/0!</v>
      </c>
      <c r="DB89" s="293" t="e">
        <f>CY89*'O4'!AH89</f>
        <v>#DIV/0!</v>
      </c>
    </row>
    <row r="90" spans="1:106" ht="9.9499999999999993" customHeight="1">
      <c r="A90" s="534">
        <f>'O4'!B90</f>
        <v>0</v>
      </c>
      <c r="B90" s="535">
        <f>'O4'!G90</f>
        <v>0</v>
      </c>
      <c r="C90" s="527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4"/>
      <c r="CY90" s="525" t="e">
        <f t="shared" si="2"/>
        <v>#DIV/0!</v>
      </c>
      <c r="DB90" s="293" t="e">
        <f>CY90*'O4'!AH90</f>
        <v>#DIV/0!</v>
      </c>
    </row>
    <row r="91" spans="1:106" ht="9.9499999999999993" customHeight="1">
      <c r="A91" s="534">
        <f>'O4'!B91</f>
        <v>0</v>
      </c>
      <c r="B91" s="535">
        <f>'O4'!G91</f>
        <v>0</v>
      </c>
      <c r="C91" s="527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4"/>
      <c r="CY91" s="525" t="e">
        <f t="shared" si="2"/>
        <v>#DIV/0!</v>
      </c>
      <c r="DB91" s="293" t="e">
        <f>CY91*'O4'!AH91</f>
        <v>#DIV/0!</v>
      </c>
    </row>
    <row r="92" spans="1:106" ht="9.9499999999999993" customHeight="1">
      <c r="A92" s="534">
        <f>'O4'!B92</f>
        <v>0</v>
      </c>
      <c r="B92" s="535">
        <f>'O4'!G92</f>
        <v>0</v>
      </c>
      <c r="C92" s="527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4"/>
      <c r="CY92" s="525" t="e">
        <f t="shared" si="2"/>
        <v>#DIV/0!</v>
      </c>
      <c r="DB92" s="293" t="e">
        <f>CY92*'O4'!AH92</f>
        <v>#DIV/0!</v>
      </c>
    </row>
    <row r="93" spans="1:106" ht="9.9499999999999993" customHeight="1">
      <c r="A93" s="534">
        <f>'O4'!B93</f>
        <v>0</v>
      </c>
      <c r="B93" s="535">
        <f>'O4'!G93</f>
        <v>0</v>
      </c>
      <c r="C93" s="527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93"/>
      <c r="CJ93" s="193"/>
      <c r="CK93" s="193"/>
      <c r="CL93" s="193"/>
      <c r="CM93" s="193"/>
      <c r="CN93" s="193"/>
      <c r="CO93" s="193"/>
      <c r="CP93" s="193"/>
      <c r="CQ93" s="193"/>
      <c r="CR93" s="193"/>
      <c r="CS93" s="193"/>
      <c r="CT93" s="193"/>
      <c r="CU93" s="193"/>
      <c r="CV93" s="193"/>
      <c r="CW93" s="193"/>
      <c r="CX93" s="194"/>
      <c r="CY93" s="525" t="e">
        <f t="shared" si="2"/>
        <v>#DIV/0!</v>
      </c>
      <c r="DB93" s="293" t="e">
        <f>CY93*'O4'!AH93</f>
        <v>#DIV/0!</v>
      </c>
    </row>
    <row r="94" spans="1:106" ht="9.9499999999999993" customHeight="1">
      <c r="A94" s="534">
        <f>'O4'!B94</f>
        <v>0</v>
      </c>
      <c r="B94" s="535">
        <f>'O4'!G94</f>
        <v>0</v>
      </c>
      <c r="C94" s="527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4"/>
      <c r="CY94" s="525" t="e">
        <f t="shared" si="2"/>
        <v>#DIV/0!</v>
      </c>
      <c r="DB94" s="293" t="e">
        <f>CY94*'O4'!AH94</f>
        <v>#DIV/0!</v>
      </c>
    </row>
    <row r="95" spans="1:106" ht="9.9499999999999993" customHeight="1">
      <c r="A95" s="534">
        <f>'O4'!B95</f>
        <v>0</v>
      </c>
      <c r="B95" s="535">
        <f>'O4'!G95</f>
        <v>0</v>
      </c>
      <c r="C95" s="527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4"/>
      <c r="CY95" s="525" t="e">
        <f t="shared" si="2"/>
        <v>#DIV/0!</v>
      </c>
      <c r="DB95" s="293" t="e">
        <f>CY95*'O4'!AH95</f>
        <v>#DIV/0!</v>
      </c>
    </row>
    <row r="96" spans="1:106" ht="9.9499999999999993" customHeight="1">
      <c r="A96" s="534">
        <f>'O4'!B96</f>
        <v>0</v>
      </c>
      <c r="B96" s="535">
        <f>'O4'!G96</f>
        <v>0</v>
      </c>
      <c r="C96" s="527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4"/>
      <c r="CY96" s="525" t="e">
        <f t="shared" si="2"/>
        <v>#DIV/0!</v>
      </c>
      <c r="DB96" s="293" t="e">
        <f>CY96*'O4'!AH96</f>
        <v>#DIV/0!</v>
      </c>
    </row>
    <row r="97" spans="1:106" ht="9.9499999999999993" customHeight="1">
      <c r="A97" s="534">
        <f>'O4'!B97</f>
        <v>0</v>
      </c>
      <c r="B97" s="535">
        <f>'O4'!G97</f>
        <v>0</v>
      </c>
      <c r="C97" s="527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4"/>
      <c r="CY97" s="525" t="e">
        <f t="shared" si="2"/>
        <v>#DIV/0!</v>
      </c>
      <c r="DB97" s="293" t="e">
        <f>CY97*'O4'!AH97</f>
        <v>#DIV/0!</v>
      </c>
    </row>
    <row r="98" spans="1:106" ht="9.9499999999999993" customHeight="1">
      <c r="A98" s="534">
        <f>'O4'!B98</f>
        <v>0</v>
      </c>
      <c r="B98" s="535">
        <f>'O4'!G98</f>
        <v>0</v>
      </c>
      <c r="C98" s="527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4"/>
      <c r="CY98" s="525" t="e">
        <f t="shared" si="2"/>
        <v>#DIV/0!</v>
      </c>
      <c r="DB98" s="293" t="e">
        <f>CY98*'O4'!AH98</f>
        <v>#DIV/0!</v>
      </c>
    </row>
    <row r="99" spans="1:106" ht="9.9499999999999993" customHeight="1">
      <c r="A99" s="534">
        <f>'O4'!B99</f>
        <v>0</v>
      </c>
      <c r="B99" s="535">
        <f>'O4'!G99</f>
        <v>0</v>
      </c>
      <c r="C99" s="527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4"/>
      <c r="CY99" s="525" t="e">
        <f t="shared" si="2"/>
        <v>#DIV/0!</v>
      </c>
      <c r="DB99" s="293" t="e">
        <f>CY99*'O4'!AH99</f>
        <v>#DIV/0!</v>
      </c>
    </row>
    <row r="100" spans="1:106" ht="9.9499999999999993" customHeight="1">
      <c r="A100" s="534">
        <f>'O4'!B100</f>
        <v>0</v>
      </c>
      <c r="B100" s="535">
        <f>'O4'!G100</f>
        <v>0</v>
      </c>
      <c r="C100" s="527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193"/>
      <c r="CX100" s="194"/>
      <c r="CY100" s="525" t="e">
        <f t="shared" si="2"/>
        <v>#DIV/0!</v>
      </c>
      <c r="DB100" s="293" t="e">
        <f>CY100*'O4'!AH100</f>
        <v>#DIV/0!</v>
      </c>
    </row>
    <row r="101" spans="1:106" ht="9.9499999999999993" customHeight="1">
      <c r="A101" s="534">
        <f>'O4'!B101</f>
        <v>0</v>
      </c>
      <c r="B101" s="535">
        <f>'O4'!G101</f>
        <v>0</v>
      </c>
      <c r="C101" s="527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  <c r="BY101" s="193"/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93"/>
      <c r="CJ101" s="193"/>
      <c r="CK101" s="193"/>
      <c r="CL101" s="193"/>
      <c r="CM101" s="193"/>
      <c r="CN101" s="193"/>
      <c r="CO101" s="193"/>
      <c r="CP101" s="193"/>
      <c r="CQ101" s="193"/>
      <c r="CR101" s="193"/>
      <c r="CS101" s="193"/>
      <c r="CT101" s="193"/>
      <c r="CU101" s="193"/>
      <c r="CV101" s="193"/>
      <c r="CW101" s="193"/>
      <c r="CX101" s="194"/>
      <c r="CY101" s="525" t="e">
        <f t="shared" si="2"/>
        <v>#DIV/0!</v>
      </c>
      <c r="DB101" s="293" t="e">
        <f>CY101*'O4'!AH101</f>
        <v>#DIV/0!</v>
      </c>
    </row>
    <row r="102" spans="1:106" ht="9.9499999999999993" customHeight="1">
      <c r="A102" s="534">
        <f>'O4'!B102</f>
        <v>0</v>
      </c>
      <c r="B102" s="535">
        <f>'O4'!G102</f>
        <v>0</v>
      </c>
      <c r="C102" s="527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193"/>
      <c r="CX102" s="194"/>
      <c r="CY102" s="525" t="e">
        <f t="shared" si="2"/>
        <v>#DIV/0!</v>
      </c>
      <c r="DB102" s="293" t="e">
        <f>CY102*'O4'!AH102</f>
        <v>#DIV/0!</v>
      </c>
    </row>
    <row r="103" spans="1:106" ht="9.9499999999999993" customHeight="1">
      <c r="A103" s="534">
        <f>'O4'!B103</f>
        <v>0</v>
      </c>
      <c r="B103" s="535">
        <f>'O4'!G103</f>
        <v>0</v>
      </c>
      <c r="C103" s="527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193"/>
      <c r="CX103" s="194"/>
      <c r="CY103" s="525" t="e">
        <f t="shared" si="2"/>
        <v>#DIV/0!</v>
      </c>
      <c r="DB103" s="293" t="e">
        <f>CY103*'O4'!AH103</f>
        <v>#DIV/0!</v>
      </c>
    </row>
    <row r="104" spans="1:106" ht="9.9499999999999993" customHeight="1">
      <c r="A104" s="534">
        <f>'O4'!B104</f>
        <v>0</v>
      </c>
      <c r="B104" s="535">
        <f>'O4'!G104</f>
        <v>0</v>
      </c>
      <c r="C104" s="527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193"/>
      <c r="CX104" s="194"/>
      <c r="CY104" s="525" t="e">
        <f t="shared" si="2"/>
        <v>#DIV/0!</v>
      </c>
      <c r="DB104" s="293" t="e">
        <f>CY104*'O4'!AH104</f>
        <v>#DIV/0!</v>
      </c>
    </row>
    <row r="105" spans="1:106" ht="9.9499999999999993" customHeight="1">
      <c r="A105" s="534">
        <f>'O4'!B105</f>
        <v>0</v>
      </c>
      <c r="B105" s="535">
        <f>'O4'!G105</f>
        <v>0</v>
      </c>
      <c r="C105" s="527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193"/>
      <c r="CX105" s="194"/>
      <c r="CY105" s="525" t="e">
        <f t="shared" si="2"/>
        <v>#DIV/0!</v>
      </c>
      <c r="DB105" s="293" t="e">
        <f>CY105*'O4'!AH105</f>
        <v>#DIV/0!</v>
      </c>
    </row>
    <row r="106" spans="1:106" ht="9.9499999999999993" customHeight="1">
      <c r="A106" s="534">
        <f>'O4'!B106</f>
        <v>0</v>
      </c>
      <c r="B106" s="535">
        <f>'O4'!G106</f>
        <v>0</v>
      </c>
      <c r="C106" s="527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193"/>
      <c r="CX106" s="194"/>
      <c r="CY106" s="525" t="e">
        <f t="shared" si="2"/>
        <v>#DIV/0!</v>
      </c>
      <c r="DB106" s="293" t="e">
        <f>CY106*'O4'!AH106</f>
        <v>#DIV/0!</v>
      </c>
    </row>
    <row r="107" spans="1:106" ht="9.9499999999999993" customHeight="1">
      <c r="A107" s="534">
        <f>'O4'!B107</f>
        <v>0</v>
      </c>
      <c r="B107" s="535">
        <f>'O4'!G107</f>
        <v>0</v>
      </c>
      <c r="C107" s="527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4"/>
      <c r="CY107" s="525" t="e">
        <f t="shared" si="2"/>
        <v>#DIV/0!</v>
      </c>
      <c r="DB107" s="293" t="e">
        <f>CY107*'O4'!AH107</f>
        <v>#DIV/0!</v>
      </c>
    </row>
    <row r="108" spans="1:106" ht="9.9499999999999993" customHeight="1">
      <c r="A108" s="534">
        <f>'O4'!B108</f>
        <v>0</v>
      </c>
      <c r="B108" s="535">
        <f>'O4'!G108</f>
        <v>0</v>
      </c>
      <c r="C108" s="527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193"/>
      <c r="CX108" s="194"/>
      <c r="CY108" s="525" t="e">
        <f t="shared" si="2"/>
        <v>#DIV/0!</v>
      </c>
      <c r="DB108" s="293" t="e">
        <f>CY108*'O4'!AH108</f>
        <v>#DIV/0!</v>
      </c>
    </row>
    <row r="109" spans="1:106" ht="9.9499999999999993" customHeight="1">
      <c r="A109" s="534">
        <f>'O4'!B109</f>
        <v>0</v>
      </c>
      <c r="B109" s="535">
        <f>'O4'!G109</f>
        <v>0</v>
      </c>
      <c r="C109" s="527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193"/>
      <c r="CX109" s="194"/>
      <c r="CY109" s="525" t="e">
        <f t="shared" si="2"/>
        <v>#DIV/0!</v>
      </c>
      <c r="DB109" s="293" t="e">
        <f>CY109*'O4'!AH109</f>
        <v>#DIV/0!</v>
      </c>
    </row>
    <row r="110" spans="1:106" ht="9.9499999999999993" customHeight="1">
      <c r="A110" s="534">
        <f>'O4'!B110</f>
        <v>0</v>
      </c>
      <c r="B110" s="535">
        <f>'O4'!G110</f>
        <v>0</v>
      </c>
      <c r="C110" s="527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4"/>
      <c r="CY110" s="525" t="e">
        <f t="shared" si="2"/>
        <v>#DIV/0!</v>
      </c>
      <c r="DB110" s="293" t="e">
        <f>CY110*'O4'!AH110</f>
        <v>#DIV/0!</v>
      </c>
    </row>
    <row r="111" spans="1:106" ht="9.9499999999999993" customHeight="1">
      <c r="A111" s="534">
        <f>'O4'!B111</f>
        <v>0</v>
      </c>
      <c r="B111" s="535">
        <f>'O4'!G111</f>
        <v>0</v>
      </c>
      <c r="C111" s="527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4"/>
      <c r="CY111" s="525" t="e">
        <f t="shared" si="2"/>
        <v>#DIV/0!</v>
      </c>
      <c r="DB111" s="293" t="e">
        <f>CY111*'O4'!AH111</f>
        <v>#DIV/0!</v>
      </c>
    </row>
    <row r="112" spans="1:106" ht="9.9499999999999993" customHeight="1">
      <c r="A112" s="534">
        <f>'O4'!B112</f>
        <v>0</v>
      </c>
      <c r="B112" s="535">
        <f>'O4'!G112</f>
        <v>0</v>
      </c>
      <c r="C112" s="527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4"/>
      <c r="CY112" s="525" t="e">
        <f t="shared" si="2"/>
        <v>#DIV/0!</v>
      </c>
      <c r="DB112" s="293" t="e">
        <f>CY112*'O4'!AH112</f>
        <v>#DIV/0!</v>
      </c>
    </row>
    <row r="113" spans="1:106" ht="9.9499999999999993" customHeight="1">
      <c r="A113" s="534">
        <f>'O4'!B113</f>
        <v>0</v>
      </c>
      <c r="B113" s="535">
        <f>'O4'!G113</f>
        <v>0</v>
      </c>
      <c r="C113" s="527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4"/>
      <c r="CY113" s="525" t="e">
        <f t="shared" si="2"/>
        <v>#DIV/0!</v>
      </c>
      <c r="DB113" s="293" t="e">
        <f>CY113*'O4'!AH113</f>
        <v>#DIV/0!</v>
      </c>
    </row>
    <row r="114" spans="1:106" ht="9.9499999999999993" customHeight="1">
      <c r="A114" s="534">
        <f>'O4'!B114</f>
        <v>0</v>
      </c>
      <c r="B114" s="535">
        <f>'O4'!G114</f>
        <v>0</v>
      </c>
      <c r="C114" s="527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4"/>
      <c r="CY114" s="525" t="e">
        <f t="shared" si="2"/>
        <v>#DIV/0!</v>
      </c>
      <c r="DB114" s="293" t="e">
        <f>CY114*'O4'!AH114</f>
        <v>#DIV/0!</v>
      </c>
    </row>
    <row r="115" spans="1:106" ht="9.9499999999999993" customHeight="1">
      <c r="A115" s="534">
        <f>'O4'!B115</f>
        <v>0</v>
      </c>
      <c r="B115" s="535">
        <f>'O4'!G115</f>
        <v>0</v>
      </c>
      <c r="C115" s="527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4"/>
      <c r="CY115" s="525" t="e">
        <f t="shared" si="2"/>
        <v>#DIV/0!</v>
      </c>
      <c r="DB115" s="293" t="e">
        <f>CY115*'O4'!AH115</f>
        <v>#DIV/0!</v>
      </c>
    </row>
    <row r="116" spans="1:106" ht="9.9499999999999993" customHeight="1">
      <c r="A116" s="534">
        <f>'O4'!B116</f>
        <v>0</v>
      </c>
      <c r="B116" s="535">
        <f>'O4'!G116</f>
        <v>0</v>
      </c>
      <c r="C116" s="527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  <c r="AW116" s="193"/>
      <c r="AX116" s="193"/>
      <c r="AY116" s="193"/>
      <c r="AZ116" s="193"/>
      <c r="BA116" s="193"/>
      <c r="BB116" s="193"/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193"/>
      <c r="BT116" s="193"/>
      <c r="BU116" s="193"/>
      <c r="BV116" s="193"/>
      <c r="BW116" s="193"/>
      <c r="BX116" s="193"/>
      <c r="BY116" s="193"/>
      <c r="BZ116" s="193"/>
      <c r="CA116" s="193"/>
      <c r="CB116" s="193"/>
      <c r="CC116" s="193"/>
      <c r="CD116" s="193"/>
      <c r="CE116" s="193"/>
      <c r="CF116" s="193"/>
      <c r="CG116" s="193"/>
      <c r="CH116" s="193"/>
      <c r="CI116" s="193"/>
      <c r="CJ116" s="193"/>
      <c r="CK116" s="193"/>
      <c r="CL116" s="193"/>
      <c r="CM116" s="193"/>
      <c r="CN116" s="193"/>
      <c r="CO116" s="193"/>
      <c r="CP116" s="193"/>
      <c r="CQ116" s="193"/>
      <c r="CR116" s="193"/>
      <c r="CS116" s="193"/>
      <c r="CT116" s="193"/>
      <c r="CU116" s="193"/>
      <c r="CV116" s="193"/>
      <c r="CW116" s="193"/>
      <c r="CX116" s="194"/>
      <c r="CY116" s="525" t="e">
        <f t="shared" si="2"/>
        <v>#DIV/0!</v>
      </c>
      <c r="DB116" s="293" t="e">
        <f>CY116*'O4'!AH116</f>
        <v>#DIV/0!</v>
      </c>
    </row>
    <row r="117" spans="1:106" ht="9.9499999999999993" customHeight="1">
      <c r="A117" s="534">
        <f>'O4'!B117</f>
        <v>0</v>
      </c>
      <c r="B117" s="535">
        <f>'O4'!G117</f>
        <v>0</v>
      </c>
      <c r="C117" s="527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193"/>
      <c r="CX117" s="194"/>
      <c r="CY117" s="525" t="e">
        <f t="shared" si="2"/>
        <v>#DIV/0!</v>
      </c>
      <c r="DB117" s="293" t="e">
        <f>CY117*'O4'!AH117</f>
        <v>#DIV/0!</v>
      </c>
    </row>
    <row r="118" spans="1:106" ht="9.9499999999999993" customHeight="1">
      <c r="A118" s="534">
        <f>'O4'!B118</f>
        <v>0</v>
      </c>
      <c r="B118" s="535">
        <f>'O4'!G118</f>
        <v>0</v>
      </c>
      <c r="C118" s="527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193"/>
      <c r="CX118" s="194"/>
      <c r="CY118" s="525" t="e">
        <f t="shared" si="2"/>
        <v>#DIV/0!</v>
      </c>
      <c r="DB118" s="293" t="e">
        <f>CY118*'O4'!AH118</f>
        <v>#DIV/0!</v>
      </c>
    </row>
    <row r="119" spans="1:106" ht="9.9499999999999993" customHeight="1">
      <c r="A119" s="534">
        <f>'O4'!B119</f>
        <v>0</v>
      </c>
      <c r="B119" s="535">
        <f>'O4'!G119</f>
        <v>0</v>
      </c>
      <c r="C119" s="527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4"/>
      <c r="CY119" s="525" t="e">
        <f t="shared" si="2"/>
        <v>#DIV/0!</v>
      </c>
      <c r="DB119" s="293" t="e">
        <f>CY119*'O4'!AH119</f>
        <v>#DIV/0!</v>
      </c>
    </row>
    <row r="120" spans="1:106" ht="9.9499999999999993" customHeight="1">
      <c r="A120" s="534">
        <f>'O4'!B120</f>
        <v>0</v>
      </c>
      <c r="B120" s="535">
        <f>'O4'!G120</f>
        <v>0</v>
      </c>
      <c r="C120" s="527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4"/>
      <c r="CY120" s="525" t="e">
        <f t="shared" si="2"/>
        <v>#DIV/0!</v>
      </c>
      <c r="DB120" s="293" t="e">
        <f>CY120*'O4'!AH120</f>
        <v>#DIV/0!</v>
      </c>
    </row>
    <row r="121" spans="1:106" ht="9.9499999999999993" customHeight="1">
      <c r="A121" s="534">
        <f>'O4'!B121</f>
        <v>0</v>
      </c>
      <c r="B121" s="535">
        <f>'O4'!G121</f>
        <v>0</v>
      </c>
      <c r="C121" s="527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  <c r="BY121" s="193"/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93"/>
      <c r="CJ121" s="193"/>
      <c r="CK121" s="193"/>
      <c r="CL121" s="193"/>
      <c r="CM121" s="193"/>
      <c r="CN121" s="193"/>
      <c r="CO121" s="193"/>
      <c r="CP121" s="193"/>
      <c r="CQ121" s="193"/>
      <c r="CR121" s="193"/>
      <c r="CS121" s="193"/>
      <c r="CT121" s="193"/>
      <c r="CU121" s="193"/>
      <c r="CV121" s="193"/>
      <c r="CW121" s="193"/>
      <c r="CX121" s="194"/>
      <c r="CY121" s="525" t="e">
        <f t="shared" si="2"/>
        <v>#DIV/0!</v>
      </c>
      <c r="DB121" s="293" t="e">
        <f>CY121*'O4'!AH121</f>
        <v>#DIV/0!</v>
      </c>
    </row>
    <row r="122" spans="1:106" ht="9.9499999999999993" customHeight="1">
      <c r="A122" s="534">
        <f>'O4'!B122</f>
        <v>0</v>
      </c>
      <c r="B122" s="535">
        <f>'O4'!G122</f>
        <v>0</v>
      </c>
      <c r="C122" s="527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4"/>
      <c r="CY122" s="525" t="e">
        <f t="shared" si="2"/>
        <v>#DIV/0!</v>
      </c>
      <c r="DB122" s="293" t="e">
        <f>CY122*'O4'!AH122</f>
        <v>#DIV/0!</v>
      </c>
    </row>
    <row r="123" spans="1:106" ht="9.9499999999999993" customHeight="1">
      <c r="A123" s="534">
        <f>'O4'!B123</f>
        <v>0</v>
      </c>
      <c r="B123" s="535">
        <f>'O4'!G123</f>
        <v>0</v>
      </c>
      <c r="C123" s="527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4"/>
      <c r="CY123" s="525" t="e">
        <f t="shared" si="2"/>
        <v>#DIV/0!</v>
      </c>
      <c r="DB123" s="293" t="e">
        <f>CY123*'O4'!AH123</f>
        <v>#DIV/0!</v>
      </c>
    </row>
    <row r="124" spans="1:106" ht="9.9499999999999993" customHeight="1">
      <c r="A124" s="534">
        <f>'O4'!B124</f>
        <v>0</v>
      </c>
      <c r="B124" s="535">
        <f>'O4'!G124</f>
        <v>0</v>
      </c>
      <c r="C124" s="527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4"/>
      <c r="CY124" s="525" t="e">
        <f t="shared" si="2"/>
        <v>#DIV/0!</v>
      </c>
      <c r="DB124" s="293" t="e">
        <f>CY124*'O4'!AH124</f>
        <v>#DIV/0!</v>
      </c>
    </row>
    <row r="125" spans="1:106" ht="9.9499999999999993" customHeight="1">
      <c r="A125" s="534">
        <f>'O4'!B125</f>
        <v>0</v>
      </c>
      <c r="B125" s="535">
        <f>'O4'!G125</f>
        <v>0</v>
      </c>
      <c r="C125" s="527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4"/>
      <c r="CY125" s="525" t="e">
        <f t="shared" si="2"/>
        <v>#DIV/0!</v>
      </c>
      <c r="DB125" s="293" t="e">
        <f>CY125*'O4'!AH125</f>
        <v>#DIV/0!</v>
      </c>
    </row>
    <row r="126" spans="1:106" ht="9.9499999999999993" customHeight="1">
      <c r="A126" s="534">
        <f>'O4'!B126</f>
        <v>0</v>
      </c>
      <c r="B126" s="535">
        <f>'O4'!G126</f>
        <v>0</v>
      </c>
      <c r="C126" s="527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4"/>
      <c r="CY126" s="525" t="e">
        <f t="shared" si="2"/>
        <v>#DIV/0!</v>
      </c>
      <c r="DB126" s="293" t="e">
        <f>CY126*'O4'!AH126</f>
        <v>#DIV/0!</v>
      </c>
    </row>
    <row r="127" spans="1:106" ht="9.9499999999999993" customHeight="1">
      <c r="A127" s="534">
        <f>'O4'!B127</f>
        <v>0</v>
      </c>
      <c r="B127" s="535">
        <f>'O4'!G127</f>
        <v>0</v>
      </c>
      <c r="C127" s="527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4"/>
      <c r="CY127" s="525" t="e">
        <f t="shared" si="2"/>
        <v>#DIV/0!</v>
      </c>
      <c r="DB127" s="293" t="e">
        <f>CY127*'O4'!AH127</f>
        <v>#DIV/0!</v>
      </c>
    </row>
    <row r="128" spans="1:106" ht="9.9499999999999993" customHeight="1">
      <c r="A128" s="534">
        <f>'O4'!B128</f>
        <v>0</v>
      </c>
      <c r="B128" s="535">
        <f>'O4'!G128</f>
        <v>0</v>
      </c>
      <c r="C128" s="527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4"/>
      <c r="CY128" s="525" t="e">
        <f t="shared" si="2"/>
        <v>#DIV/0!</v>
      </c>
      <c r="DB128" s="293" t="e">
        <f>CY128*'O4'!AH128</f>
        <v>#DIV/0!</v>
      </c>
    </row>
    <row r="129" spans="1:106" ht="9.9499999999999993" customHeight="1">
      <c r="A129" s="534">
        <f>'O4'!B129</f>
        <v>0</v>
      </c>
      <c r="B129" s="535">
        <f>'O4'!G129</f>
        <v>0</v>
      </c>
      <c r="C129" s="527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193"/>
      <c r="BW129" s="193"/>
      <c r="BX129" s="193"/>
      <c r="BY129" s="193"/>
      <c r="BZ129" s="193"/>
      <c r="CA129" s="193"/>
      <c r="CB129" s="193"/>
      <c r="CC129" s="193"/>
      <c r="CD129" s="193"/>
      <c r="CE129" s="193"/>
      <c r="CF129" s="193"/>
      <c r="CG129" s="193"/>
      <c r="CH129" s="193"/>
      <c r="CI129" s="193"/>
      <c r="CJ129" s="193"/>
      <c r="CK129" s="193"/>
      <c r="CL129" s="193"/>
      <c r="CM129" s="193"/>
      <c r="CN129" s="193"/>
      <c r="CO129" s="193"/>
      <c r="CP129" s="193"/>
      <c r="CQ129" s="193"/>
      <c r="CR129" s="193"/>
      <c r="CS129" s="193"/>
      <c r="CT129" s="193"/>
      <c r="CU129" s="193"/>
      <c r="CV129" s="193"/>
      <c r="CW129" s="193"/>
      <c r="CX129" s="194"/>
      <c r="CY129" s="525" t="e">
        <f t="shared" si="2"/>
        <v>#DIV/0!</v>
      </c>
      <c r="DB129" s="293" t="e">
        <f>CY129*'O4'!AH129</f>
        <v>#DIV/0!</v>
      </c>
    </row>
    <row r="130" spans="1:106" ht="9.9499999999999993" customHeight="1">
      <c r="A130" s="534">
        <f>'O4'!B130</f>
        <v>0</v>
      </c>
      <c r="B130" s="535">
        <f>'O4'!G130</f>
        <v>0</v>
      </c>
      <c r="C130" s="527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4"/>
      <c r="CY130" s="525" t="e">
        <f t="shared" si="2"/>
        <v>#DIV/0!</v>
      </c>
      <c r="DB130" s="293" t="e">
        <f>CY130*'O4'!AH130</f>
        <v>#DIV/0!</v>
      </c>
    </row>
    <row r="131" spans="1:106" ht="9.9499999999999993" customHeight="1">
      <c r="A131" s="534">
        <f>'O4'!B131</f>
        <v>0</v>
      </c>
      <c r="B131" s="535">
        <f>'O4'!G131</f>
        <v>0</v>
      </c>
      <c r="C131" s="527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4"/>
      <c r="CY131" s="525" t="e">
        <f t="shared" si="2"/>
        <v>#DIV/0!</v>
      </c>
      <c r="DB131" s="293" t="e">
        <f>CY131*'O4'!AH131</f>
        <v>#DIV/0!</v>
      </c>
    </row>
    <row r="132" spans="1:106" ht="9.9499999999999993" customHeight="1">
      <c r="A132" s="534">
        <f>'O4'!B132</f>
        <v>0</v>
      </c>
      <c r="B132" s="535">
        <f>'O4'!G132</f>
        <v>0</v>
      </c>
      <c r="C132" s="527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4"/>
      <c r="CY132" s="525" t="e">
        <f t="shared" si="2"/>
        <v>#DIV/0!</v>
      </c>
      <c r="DB132" s="293" t="e">
        <f>CY132*'O4'!AH132</f>
        <v>#DIV/0!</v>
      </c>
    </row>
    <row r="133" spans="1:106" ht="9.9499999999999993" customHeight="1">
      <c r="A133" s="534">
        <f>'O4'!B133</f>
        <v>0</v>
      </c>
      <c r="B133" s="535">
        <f>'O4'!G133</f>
        <v>0</v>
      </c>
      <c r="C133" s="527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4"/>
      <c r="CY133" s="525" t="e">
        <f t="shared" si="2"/>
        <v>#DIV/0!</v>
      </c>
      <c r="DB133" s="293" t="e">
        <f>CY133*'O4'!AH133</f>
        <v>#DIV/0!</v>
      </c>
    </row>
    <row r="134" spans="1:106" ht="9.9499999999999993" customHeight="1">
      <c r="A134" s="534">
        <f>'O4'!B134</f>
        <v>0</v>
      </c>
      <c r="B134" s="535">
        <f>'O4'!G134</f>
        <v>0</v>
      </c>
      <c r="C134" s="527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4"/>
      <c r="CY134" s="525" t="e">
        <f t="shared" si="2"/>
        <v>#DIV/0!</v>
      </c>
      <c r="DB134" s="293" t="e">
        <f>CY134*'O4'!AH134</f>
        <v>#DIV/0!</v>
      </c>
    </row>
    <row r="135" spans="1:106" ht="9.9499999999999993" customHeight="1">
      <c r="A135" s="534">
        <f>'O4'!B135</f>
        <v>0</v>
      </c>
      <c r="B135" s="535">
        <f>'O4'!G135</f>
        <v>0</v>
      </c>
      <c r="C135" s="527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  <c r="AW135" s="193"/>
      <c r="AX135" s="193"/>
      <c r="AY135" s="193"/>
      <c r="AZ135" s="193"/>
      <c r="BA135" s="193"/>
      <c r="BB135" s="193"/>
      <c r="BC135" s="193"/>
      <c r="BD135" s="193"/>
      <c r="BE135" s="193"/>
      <c r="BF135" s="193"/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3"/>
      <c r="BW135" s="193"/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3"/>
      <c r="CL135" s="193"/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193"/>
      <c r="CX135" s="194"/>
      <c r="CY135" s="525" t="e">
        <f t="shared" si="2"/>
        <v>#DIV/0!</v>
      </c>
      <c r="DB135" s="293" t="e">
        <f>CY135*'O4'!AH135</f>
        <v>#DIV/0!</v>
      </c>
    </row>
    <row r="136" spans="1:106" ht="9.9499999999999993" customHeight="1">
      <c r="A136" s="534">
        <f>'O4'!B136</f>
        <v>0</v>
      </c>
      <c r="B136" s="535">
        <f>'O4'!G136</f>
        <v>0</v>
      </c>
      <c r="C136" s="527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4"/>
      <c r="CY136" s="525" t="e">
        <f t="shared" si="2"/>
        <v>#DIV/0!</v>
      </c>
      <c r="DB136" s="293" t="e">
        <f>CY136*'O4'!AH136</f>
        <v>#DIV/0!</v>
      </c>
    </row>
    <row r="137" spans="1:106" ht="9.9499999999999993" customHeight="1">
      <c r="A137" s="534">
        <f>'O4'!B137</f>
        <v>0</v>
      </c>
      <c r="B137" s="535">
        <f>'O4'!G137</f>
        <v>0</v>
      </c>
      <c r="C137" s="527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193"/>
      <c r="CX137" s="194"/>
      <c r="CY137" s="525" t="e">
        <f t="shared" si="2"/>
        <v>#DIV/0!</v>
      </c>
      <c r="DB137" s="293" t="e">
        <f>CY137*'O4'!AH137</f>
        <v>#DIV/0!</v>
      </c>
    </row>
    <row r="138" spans="1:106" ht="9.9499999999999993" customHeight="1">
      <c r="A138" s="534">
        <f>'O4'!B138</f>
        <v>0</v>
      </c>
      <c r="B138" s="535">
        <f>'O4'!G138</f>
        <v>0</v>
      </c>
      <c r="C138" s="527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193"/>
      <c r="CX138" s="194"/>
      <c r="CY138" s="525" t="e">
        <f t="shared" si="2"/>
        <v>#DIV/0!</v>
      </c>
      <c r="DB138" s="293" t="e">
        <f>CY138*'O4'!AH138</f>
        <v>#DIV/0!</v>
      </c>
    </row>
    <row r="139" spans="1:106" ht="9.9499999999999993" customHeight="1">
      <c r="A139" s="534">
        <f>'O4'!B139</f>
        <v>0</v>
      </c>
      <c r="B139" s="535">
        <f>'O4'!G139</f>
        <v>0</v>
      </c>
      <c r="C139" s="527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193"/>
      <c r="CX139" s="194"/>
      <c r="CY139" s="525" t="e">
        <f t="shared" si="2"/>
        <v>#DIV/0!</v>
      </c>
      <c r="DB139" s="293" t="e">
        <f>CY139*'O4'!AH139</f>
        <v>#DIV/0!</v>
      </c>
    </row>
    <row r="140" spans="1:106" ht="9.9499999999999993" customHeight="1">
      <c r="A140" s="534">
        <f>'O4'!B140</f>
        <v>0</v>
      </c>
      <c r="B140" s="535">
        <f>'O4'!G140</f>
        <v>0</v>
      </c>
      <c r="C140" s="527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4"/>
      <c r="CY140" s="525" t="e">
        <f t="shared" si="2"/>
        <v>#DIV/0!</v>
      </c>
      <c r="DB140" s="293" t="e">
        <f>CY140*'O4'!AH140</f>
        <v>#DIV/0!</v>
      </c>
    </row>
    <row r="141" spans="1:106" ht="9.9499999999999993" customHeight="1">
      <c r="A141" s="534">
        <f>'O4'!B141</f>
        <v>0</v>
      </c>
      <c r="B141" s="535">
        <f>'O4'!G141</f>
        <v>0</v>
      </c>
      <c r="C141" s="527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4"/>
      <c r="CY141" s="525" t="e">
        <f t="shared" si="2"/>
        <v>#DIV/0!</v>
      </c>
      <c r="DB141" s="293" t="e">
        <f>CY141*'O4'!AH141</f>
        <v>#DIV/0!</v>
      </c>
    </row>
    <row r="142" spans="1:106" ht="9.9499999999999993" customHeight="1">
      <c r="A142" s="534">
        <f>'O4'!B142</f>
        <v>0</v>
      </c>
      <c r="B142" s="535">
        <f>'O4'!G142</f>
        <v>0</v>
      </c>
      <c r="C142" s="527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4"/>
      <c r="CY142" s="525" t="e">
        <f t="shared" si="2"/>
        <v>#DIV/0!</v>
      </c>
      <c r="DB142" s="293" t="e">
        <f>CY142*'O4'!AH142</f>
        <v>#DIV/0!</v>
      </c>
    </row>
    <row r="143" spans="1:106" ht="9.9499999999999993" customHeight="1">
      <c r="A143" s="534">
        <f>'O4'!B143</f>
        <v>0</v>
      </c>
      <c r="B143" s="535">
        <f>'O4'!G143</f>
        <v>0</v>
      </c>
      <c r="C143" s="527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4"/>
      <c r="CY143" s="525" t="e">
        <f t="shared" si="2"/>
        <v>#DIV/0!</v>
      </c>
      <c r="DB143" s="293" t="e">
        <f>CY143*'O4'!AH143</f>
        <v>#DIV/0!</v>
      </c>
    </row>
    <row r="144" spans="1:106" ht="9.9499999999999993" customHeight="1">
      <c r="A144" s="534">
        <f>'O4'!B144</f>
        <v>0</v>
      </c>
      <c r="B144" s="535">
        <f>'O4'!G144</f>
        <v>0</v>
      </c>
      <c r="C144" s="527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4"/>
      <c r="CY144" s="525" t="e">
        <f t="shared" ref="CY144:CY207" si="3">(SUMIF(C144:CX144,"&lt;=1")+COUNTIF(C144:CX144,"&gt;1"))/$F$10</f>
        <v>#DIV/0!</v>
      </c>
      <c r="DB144" s="293" t="e">
        <f>CY144*'O4'!AH144</f>
        <v>#DIV/0!</v>
      </c>
    </row>
    <row r="145" spans="1:106" ht="9.9499999999999993" customHeight="1">
      <c r="A145" s="534">
        <f>'O4'!B145</f>
        <v>0</v>
      </c>
      <c r="B145" s="535">
        <f>'O4'!G145</f>
        <v>0</v>
      </c>
      <c r="C145" s="527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4"/>
      <c r="CY145" s="525" t="e">
        <f t="shared" si="3"/>
        <v>#DIV/0!</v>
      </c>
      <c r="DB145" s="293" t="e">
        <f>CY145*'O4'!AH145</f>
        <v>#DIV/0!</v>
      </c>
    </row>
    <row r="146" spans="1:106" ht="9.9499999999999993" customHeight="1">
      <c r="A146" s="534">
        <f>'O4'!B146</f>
        <v>0</v>
      </c>
      <c r="B146" s="535">
        <f>'O4'!G146</f>
        <v>0</v>
      </c>
      <c r="C146" s="527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4"/>
      <c r="CY146" s="525" t="e">
        <f t="shared" si="3"/>
        <v>#DIV/0!</v>
      </c>
      <c r="DB146" s="293" t="e">
        <f>CY146*'O4'!AH146</f>
        <v>#DIV/0!</v>
      </c>
    </row>
    <row r="147" spans="1:106" ht="9.9499999999999993" customHeight="1">
      <c r="A147" s="534">
        <f>'O4'!B147</f>
        <v>0</v>
      </c>
      <c r="B147" s="535">
        <f>'O4'!G147</f>
        <v>0</v>
      </c>
      <c r="C147" s="527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4"/>
      <c r="CY147" s="525" t="e">
        <f t="shared" si="3"/>
        <v>#DIV/0!</v>
      </c>
      <c r="DB147" s="293" t="e">
        <f>CY147*'O4'!AH147</f>
        <v>#DIV/0!</v>
      </c>
    </row>
    <row r="148" spans="1:106" ht="9.9499999999999993" customHeight="1">
      <c r="A148" s="534">
        <f>'O4'!B148</f>
        <v>0</v>
      </c>
      <c r="B148" s="535">
        <f>'O4'!G148</f>
        <v>0</v>
      </c>
      <c r="C148" s="527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4"/>
      <c r="CY148" s="525" t="e">
        <f t="shared" si="3"/>
        <v>#DIV/0!</v>
      </c>
      <c r="DB148" s="293" t="e">
        <f>CY148*'O4'!AH148</f>
        <v>#DIV/0!</v>
      </c>
    </row>
    <row r="149" spans="1:106" ht="9.9499999999999993" customHeight="1">
      <c r="A149" s="534">
        <f>'O4'!B149</f>
        <v>0</v>
      </c>
      <c r="B149" s="535">
        <f>'O4'!G149</f>
        <v>0</v>
      </c>
      <c r="C149" s="527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4"/>
      <c r="CY149" s="525" t="e">
        <f t="shared" si="3"/>
        <v>#DIV/0!</v>
      </c>
      <c r="DB149" s="293" t="e">
        <f>CY149*'O4'!AH149</f>
        <v>#DIV/0!</v>
      </c>
    </row>
    <row r="150" spans="1:106" ht="9.9499999999999993" customHeight="1">
      <c r="A150" s="534">
        <f>'O4'!B150</f>
        <v>0</v>
      </c>
      <c r="B150" s="535">
        <f>'O4'!G150</f>
        <v>0</v>
      </c>
      <c r="C150" s="527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4"/>
      <c r="CY150" s="525" t="e">
        <f t="shared" si="3"/>
        <v>#DIV/0!</v>
      </c>
      <c r="DB150" s="293" t="e">
        <f>CY150*'O4'!AH150</f>
        <v>#DIV/0!</v>
      </c>
    </row>
    <row r="151" spans="1:106" ht="9.9499999999999993" customHeight="1">
      <c r="A151" s="534">
        <f>'O4'!B151</f>
        <v>0</v>
      </c>
      <c r="B151" s="535">
        <f>'O4'!G151</f>
        <v>0</v>
      </c>
      <c r="C151" s="527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4"/>
      <c r="CY151" s="525" t="e">
        <f t="shared" si="3"/>
        <v>#DIV/0!</v>
      </c>
      <c r="DB151" s="293" t="e">
        <f>CY151*'O4'!AH151</f>
        <v>#DIV/0!</v>
      </c>
    </row>
    <row r="152" spans="1:106" ht="9.9499999999999993" customHeight="1">
      <c r="A152" s="534">
        <f>'O4'!B152</f>
        <v>0</v>
      </c>
      <c r="B152" s="535">
        <f>'O4'!G152</f>
        <v>0</v>
      </c>
      <c r="C152" s="527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4"/>
      <c r="CY152" s="525" t="e">
        <f t="shared" si="3"/>
        <v>#DIV/0!</v>
      </c>
      <c r="DB152" s="293" t="e">
        <f>CY152*'O4'!AH152</f>
        <v>#DIV/0!</v>
      </c>
    </row>
    <row r="153" spans="1:106" ht="9.9499999999999993" customHeight="1">
      <c r="A153" s="534">
        <f>'O4'!B153</f>
        <v>0</v>
      </c>
      <c r="B153" s="535">
        <f>'O4'!G153</f>
        <v>0</v>
      </c>
      <c r="C153" s="527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4"/>
      <c r="CY153" s="525" t="e">
        <f t="shared" si="3"/>
        <v>#DIV/0!</v>
      </c>
      <c r="DB153" s="293" t="e">
        <f>CY153*'O4'!AH153</f>
        <v>#DIV/0!</v>
      </c>
    </row>
    <row r="154" spans="1:106" ht="9.9499999999999993" customHeight="1">
      <c r="A154" s="534">
        <f>'O4'!B154</f>
        <v>0</v>
      </c>
      <c r="B154" s="535">
        <f>'O4'!G154</f>
        <v>0</v>
      </c>
      <c r="C154" s="527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4"/>
      <c r="CY154" s="525" t="e">
        <f t="shared" si="3"/>
        <v>#DIV/0!</v>
      </c>
      <c r="DB154" s="293" t="e">
        <f>CY154*'O4'!AH154</f>
        <v>#DIV/0!</v>
      </c>
    </row>
    <row r="155" spans="1:106" ht="9.9499999999999993" customHeight="1">
      <c r="A155" s="534">
        <f>'O4'!B155</f>
        <v>0</v>
      </c>
      <c r="B155" s="535">
        <f>'O4'!G155</f>
        <v>0</v>
      </c>
      <c r="C155" s="527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4"/>
      <c r="CY155" s="525" t="e">
        <f t="shared" si="3"/>
        <v>#DIV/0!</v>
      </c>
      <c r="DB155" s="293" t="e">
        <f>CY155*'O4'!AH155</f>
        <v>#DIV/0!</v>
      </c>
    </row>
    <row r="156" spans="1:106" ht="9.9499999999999993" customHeight="1">
      <c r="A156" s="534">
        <f>'O4'!B156</f>
        <v>0</v>
      </c>
      <c r="B156" s="535">
        <f>'O4'!G156</f>
        <v>0</v>
      </c>
      <c r="C156" s="527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4"/>
      <c r="CY156" s="525" t="e">
        <f t="shared" si="3"/>
        <v>#DIV/0!</v>
      </c>
      <c r="DB156" s="293" t="e">
        <f>CY156*'O4'!AH156</f>
        <v>#DIV/0!</v>
      </c>
    </row>
    <row r="157" spans="1:106" ht="9.9499999999999993" customHeight="1">
      <c r="A157" s="534">
        <f>'O4'!B157</f>
        <v>0</v>
      </c>
      <c r="B157" s="535">
        <f>'O4'!G157</f>
        <v>0</v>
      </c>
      <c r="C157" s="527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4"/>
      <c r="CY157" s="525" t="e">
        <f t="shared" si="3"/>
        <v>#DIV/0!</v>
      </c>
      <c r="DB157" s="293" t="e">
        <f>CY157*'O4'!AH157</f>
        <v>#DIV/0!</v>
      </c>
    </row>
    <row r="158" spans="1:106" ht="9.9499999999999993" customHeight="1">
      <c r="A158" s="534">
        <f>'O4'!B158</f>
        <v>0</v>
      </c>
      <c r="B158" s="535">
        <f>'O4'!G158</f>
        <v>0</v>
      </c>
      <c r="C158" s="527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  <c r="AW158" s="193"/>
      <c r="AX158" s="193"/>
      <c r="AY158" s="193"/>
      <c r="AZ158" s="193"/>
      <c r="BA158" s="193"/>
      <c r="BB158" s="193"/>
      <c r="BC158" s="193"/>
      <c r="BD158" s="193"/>
      <c r="BE158" s="193"/>
      <c r="BF158" s="193"/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93"/>
      <c r="BR158" s="193"/>
      <c r="BS158" s="193"/>
      <c r="BT158" s="193"/>
      <c r="BU158" s="193"/>
      <c r="BV158" s="193"/>
      <c r="BW158" s="193"/>
      <c r="BX158" s="193"/>
      <c r="BY158" s="193"/>
      <c r="BZ158" s="193"/>
      <c r="CA158" s="193"/>
      <c r="CB158" s="193"/>
      <c r="CC158" s="193"/>
      <c r="CD158" s="193"/>
      <c r="CE158" s="193"/>
      <c r="CF158" s="193"/>
      <c r="CG158" s="193"/>
      <c r="CH158" s="193"/>
      <c r="CI158" s="193"/>
      <c r="CJ158" s="193"/>
      <c r="CK158" s="193"/>
      <c r="CL158" s="193"/>
      <c r="CM158" s="193"/>
      <c r="CN158" s="193"/>
      <c r="CO158" s="193"/>
      <c r="CP158" s="193"/>
      <c r="CQ158" s="193"/>
      <c r="CR158" s="193"/>
      <c r="CS158" s="193"/>
      <c r="CT158" s="193"/>
      <c r="CU158" s="193"/>
      <c r="CV158" s="193"/>
      <c r="CW158" s="193"/>
      <c r="CX158" s="194"/>
      <c r="CY158" s="525" t="e">
        <f t="shared" si="3"/>
        <v>#DIV/0!</v>
      </c>
      <c r="DB158" s="293" t="e">
        <f>CY158*'O4'!AH158</f>
        <v>#DIV/0!</v>
      </c>
    </row>
    <row r="159" spans="1:106" ht="9.9499999999999993" customHeight="1">
      <c r="A159" s="534">
        <f>'O4'!B159</f>
        <v>0</v>
      </c>
      <c r="B159" s="535">
        <f>'O4'!G159</f>
        <v>0</v>
      </c>
      <c r="C159" s="527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4"/>
      <c r="CY159" s="525" t="e">
        <f t="shared" si="3"/>
        <v>#DIV/0!</v>
      </c>
      <c r="DB159" s="293" t="e">
        <f>CY159*'O4'!AH159</f>
        <v>#DIV/0!</v>
      </c>
    </row>
    <row r="160" spans="1:106" ht="9.9499999999999993" customHeight="1">
      <c r="A160" s="534">
        <f>'O4'!B160</f>
        <v>0</v>
      </c>
      <c r="B160" s="535">
        <f>'O4'!G160</f>
        <v>0</v>
      </c>
      <c r="C160" s="527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4"/>
      <c r="CY160" s="525" t="e">
        <f t="shared" si="3"/>
        <v>#DIV/0!</v>
      </c>
      <c r="DB160" s="293" t="e">
        <f>CY160*'O4'!AH160</f>
        <v>#DIV/0!</v>
      </c>
    </row>
    <row r="161" spans="1:106" ht="9.9499999999999993" customHeight="1">
      <c r="A161" s="534">
        <f>'O4'!B161</f>
        <v>0</v>
      </c>
      <c r="B161" s="535">
        <f>'O4'!G161</f>
        <v>0</v>
      </c>
      <c r="C161" s="527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4"/>
      <c r="CY161" s="525" t="e">
        <f t="shared" si="3"/>
        <v>#DIV/0!</v>
      </c>
      <c r="DB161" s="293" t="e">
        <f>CY161*'O4'!AH161</f>
        <v>#DIV/0!</v>
      </c>
    </row>
    <row r="162" spans="1:106" ht="9.9499999999999993" customHeight="1">
      <c r="A162" s="534">
        <f>'O4'!B162</f>
        <v>0</v>
      </c>
      <c r="B162" s="535">
        <f>'O4'!G162</f>
        <v>0</v>
      </c>
      <c r="C162" s="527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4"/>
      <c r="CY162" s="525" t="e">
        <f t="shared" si="3"/>
        <v>#DIV/0!</v>
      </c>
      <c r="DB162" s="293" t="e">
        <f>CY162*'O4'!AH162</f>
        <v>#DIV/0!</v>
      </c>
    </row>
    <row r="163" spans="1:106" ht="9.9499999999999993" customHeight="1">
      <c r="A163" s="534">
        <f>'O4'!B163</f>
        <v>0</v>
      </c>
      <c r="B163" s="535">
        <f>'O4'!G163</f>
        <v>0</v>
      </c>
      <c r="C163" s="527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93"/>
      <c r="BR163" s="193"/>
      <c r="BS163" s="193"/>
      <c r="BT163" s="193"/>
      <c r="BU163" s="193"/>
      <c r="BV163" s="193"/>
      <c r="BW163" s="193"/>
      <c r="BX163" s="193"/>
      <c r="BY163" s="193"/>
      <c r="BZ163" s="193"/>
      <c r="CA163" s="193"/>
      <c r="CB163" s="193"/>
      <c r="CC163" s="193"/>
      <c r="CD163" s="193"/>
      <c r="CE163" s="193"/>
      <c r="CF163" s="193"/>
      <c r="CG163" s="193"/>
      <c r="CH163" s="193"/>
      <c r="CI163" s="193"/>
      <c r="CJ163" s="193"/>
      <c r="CK163" s="193"/>
      <c r="CL163" s="193"/>
      <c r="CM163" s="193"/>
      <c r="CN163" s="193"/>
      <c r="CO163" s="193"/>
      <c r="CP163" s="193"/>
      <c r="CQ163" s="193"/>
      <c r="CR163" s="193"/>
      <c r="CS163" s="193"/>
      <c r="CT163" s="193"/>
      <c r="CU163" s="193"/>
      <c r="CV163" s="193"/>
      <c r="CW163" s="193"/>
      <c r="CX163" s="194"/>
      <c r="CY163" s="525" t="e">
        <f t="shared" si="3"/>
        <v>#DIV/0!</v>
      </c>
      <c r="DB163" s="293" t="e">
        <f>CY163*'O4'!AH163</f>
        <v>#DIV/0!</v>
      </c>
    </row>
    <row r="164" spans="1:106" ht="9.9499999999999993" customHeight="1">
      <c r="A164" s="534">
        <f>'O4'!B164</f>
        <v>0</v>
      </c>
      <c r="B164" s="535">
        <f>'O4'!G164</f>
        <v>0</v>
      </c>
      <c r="C164" s="527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4"/>
      <c r="CY164" s="525" t="e">
        <f t="shared" si="3"/>
        <v>#DIV/0!</v>
      </c>
      <c r="DB164" s="293" t="e">
        <f>CY164*'O4'!AH164</f>
        <v>#DIV/0!</v>
      </c>
    </row>
    <row r="165" spans="1:106" ht="9.9499999999999993" customHeight="1">
      <c r="A165" s="534">
        <f>'O4'!B165</f>
        <v>0</v>
      </c>
      <c r="B165" s="535">
        <f>'O4'!G165</f>
        <v>0</v>
      </c>
      <c r="C165" s="527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4"/>
      <c r="CY165" s="525" t="e">
        <f t="shared" si="3"/>
        <v>#DIV/0!</v>
      </c>
      <c r="DB165" s="293" t="e">
        <f>CY165*'O4'!AH165</f>
        <v>#DIV/0!</v>
      </c>
    </row>
    <row r="166" spans="1:106" ht="9.9499999999999993" customHeight="1">
      <c r="A166" s="534">
        <f>'O4'!B166</f>
        <v>0</v>
      </c>
      <c r="B166" s="535">
        <f>'O4'!G166</f>
        <v>0</v>
      </c>
      <c r="C166" s="527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  <c r="AW166" s="193"/>
      <c r="AX166" s="193"/>
      <c r="AY166" s="193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193"/>
      <c r="CO166" s="193"/>
      <c r="CP166" s="193"/>
      <c r="CQ166" s="193"/>
      <c r="CR166" s="193"/>
      <c r="CS166" s="193"/>
      <c r="CT166" s="193"/>
      <c r="CU166" s="193"/>
      <c r="CV166" s="193"/>
      <c r="CW166" s="193"/>
      <c r="CX166" s="194"/>
      <c r="CY166" s="525" t="e">
        <f t="shared" si="3"/>
        <v>#DIV/0!</v>
      </c>
      <c r="DB166" s="293" t="e">
        <f>CY166*'O4'!AH166</f>
        <v>#DIV/0!</v>
      </c>
    </row>
    <row r="167" spans="1:106" ht="9.9499999999999993" customHeight="1">
      <c r="A167" s="534">
        <f>'O4'!B167</f>
        <v>0</v>
      </c>
      <c r="B167" s="535">
        <f>'O4'!G167</f>
        <v>0</v>
      </c>
      <c r="C167" s="527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4"/>
      <c r="CY167" s="525" t="e">
        <f t="shared" si="3"/>
        <v>#DIV/0!</v>
      </c>
      <c r="DB167" s="293" t="e">
        <f>CY167*'O4'!AH167</f>
        <v>#DIV/0!</v>
      </c>
    </row>
    <row r="168" spans="1:106" ht="9.9499999999999993" customHeight="1">
      <c r="A168" s="534">
        <f>'O4'!B168</f>
        <v>0</v>
      </c>
      <c r="B168" s="535">
        <f>'O4'!G168</f>
        <v>0</v>
      </c>
      <c r="C168" s="527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4"/>
      <c r="CY168" s="525" t="e">
        <f t="shared" si="3"/>
        <v>#DIV/0!</v>
      </c>
      <c r="DB168" s="293" t="e">
        <f>CY168*'O4'!AH168</f>
        <v>#DIV/0!</v>
      </c>
    </row>
    <row r="169" spans="1:106" ht="9.9499999999999993" customHeight="1">
      <c r="A169" s="534">
        <f>'O4'!B169</f>
        <v>0</v>
      </c>
      <c r="B169" s="535">
        <f>'O4'!G169</f>
        <v>0</v>
      </c>
      <c r="C169" s="527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4"/>
      <c r="CY169" s="525" t="e">
        <f t="shared" si="3"/>
        <v>#DIV/0!</v>
      </c>
      <c r="DB169" s="293" t="e">
        <f>CY169*'O4'!AH169</f>
        <v>#DIV/0!</v>
      </c>
    </row>
    <row r="170" spans="1:106" ht="9.9499999999999993" customHeight="1">
      <c r="A170" s="534">
        <f>'O4'!B170</f>
        <v>0</v>
      </c>
      <c r="B170" s="535">
        <f>'O4'!G170</f>
        <v>0</v>
      </c>
      <c r="C170" s="527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4"/>
      <c r="CY170" s="525" t="e">
        <f t="shared" si="3"/>
        <v>#DIV/0!</v>
      </c>
      <c r="DB170" s="293" t="e">
        <f>CY170*'O4'!AH170</f>
        <v>#DIV/0!</v>
      </c>
    </row>
    <row r="171" spans="1:106" ht="9.9499999999999993" customHeight="1">
      <c r="A171" s="534">
        <f>'O4'!B171</f>
        <v>0</v>
      </c>
      <c r="B171" s="535">
        <f>'O4'!G171</f>
        <v>0</v>
      </c>
      <c r="C171" s="527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4"/>
      <c r="CY171" s="525" t="e">
        <f t="shared" si="3"/>
        <v>#DIV/0!</v>
      </c>
      <c r="DB171" s="293" t="e">
        <f>CY171*'O4'!AH171</f>
        <v>#DIV/0!</v>
      </c>
    </row>
    <row r="172" spans="1:106" ht="9.9499999999999993" customHeight="1">
      <c r="A172" s="534">
        <f>'O4'!B172</f>
        <v>0</v>
      </c>
      <c r="B172" s="535">
        <f>'O4'!G172</f>
        <v>0</v>
      </c>
      <c r="C172" s="527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4"/>
      <c r="CY172" s="525" t="e">
        <f t="shared" si="3"/>
        <v>#DIV/0!</v>
      </c>
      <c r="DB172" s="293" t="e">
        <f>CY172*'O4'!AH172</f>
        <v>#DIV/0!</v>
      </c>
    </row>
    <row r="173" spans="1:106" ht="9.9499999999999993" customHeight="1">
      <c r="A173" s="534">
        <f>'O4'!B173</f>
        <v>0</v>
      </c>
      <c r="B173" s="535">
        <f>'O4'!G173</f>
        <v>0</v>
      </c>
      <c r="C173" s="527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4"/>
      <c r="CY173" s="525" t="e">
        <f t="shared" si="3"/>
        <v>#DIV/0!</v>
      </c>
      <c r="DB173" s="293" t="e">
        <f>CY173*'O4'!AH173</f>
        <v>#DIV/0!</v>
      </c>
    </row>
    <row r="174" spans="1:106" ht="9.9499999999999993" customHeight="1">
      <c r="A174" s="534">
        <f>'O4'!B174</f>
        <v>0</v>
      </c>
      <c r="B174" s="535">
        <f>'O4'!G174</f>
        <v>0</v>
      </c>
      <c r="C174" s="527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4"/>
      <c r="CY174" s="525" t="e">
        <f t="shared" si="3"/>
        <v>#DIV/0!</v>
      </c>
      <c r="DB174" s="293" t="e">
        <f>CY174*'O4'!AH174</f>
        <v>#DIV/0!</v>
      </c>
    </row>
    <row r="175" spans="1:106" ht="9.9499999999999993" customHeight="1">
      <c r="A175" s="534">
        <f>'O4'!B175</f>
        <v>0</v>
      </c>
      <c r="B175" s="535">
        <f>'O4'!G175</f>
        <v>0</v>
      </c>
      <c r="C175" s="527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4"/>
      <c r="CY175" s="525" t="e">
        <f t="shared" si="3"/>
        <v>#DIV/0!</v>
      </c>
      <c r="DB175" s="293" t="e">
        <f>CY175*'O4'!AH175</f>
        <v>#DIV/0!</v>
      </c>
    </row>
    <row r="176" spans="1:106" ht="9.9499999999999993" customHeight="1">
      <c r="A176" s="534">
        <f>'O4'!B176</f>
        <v>0</v>
      </c>
      <c r="B176" s="535">
        <f>'O4'!G176</f>
        <v>0</v>
      </c>
      <c r="C176" s="527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4"/>
      <c r="CY176" s="525" t="e">
        <f t="shared" si="3"/>
        <v>#DIV/0!</v>
      </c>
      <c r="DB176" s="293" t="e">
        <f>CY176*'O4'!AH176</f>
        <v>#DIV/0!</v>
      </c>
    </row>
    <row r="177" spans="1:106" ht="9.9499999999999993" customHeight="1">
      <c r="A177" s="534">
        <f>'O4'!B177</f>
        <v>0</v>
      </c>
      <c r="B177" s="535">
        <f>'O4'!G177</f>
        <v>0</v>
      </c>
      <c r="C177" s="527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4"/>
      <c r="CY177" s="525" t="e">
        <f t="shared" si="3"/>
        <v>#DIV/0!</v>
      </c>
      <c r="DB177" s="293" t="e">
        <f>CY177*'O4'!AH177</f>
        <v>#DIV/0!</v>
      </c>
    </row>
    <row r="178" spans="1:106" ht="9.9499999999999993" customHeight="1">
      <c r="A178" s="534">
        <f>'O4'!B178</f>
        <v>0</v>
      </c>
      <c r="B178" s="535">
        <f>'O4'!G178</f>
        <v>0</v>
      </c>
      <c r="C178" s="527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4"/>
      <c r="CY178" s="525" t="e">
        <f t="shared" si="3"/>
        <v>#DIV/0!</v>
      </c>
      <c r="DB178" s="293" t="e">
        <f>CY178*'O4'!AH178</f>
        <v>#DIV/0!</v>
      </c>
    </row>
    <row r="179" spans="1:106" ht="9.9499999999999993" customHeight="1">
      <c r="A179" s="534">
        <f>'O4'!B179</f>
        <v>0</v>
      </c>
      <c r="B179" s="535">
        <f>'O4'!G179</f>
        <v>0</v>
      </c>
      <c r="C179" s="527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4"/>
      <c r="CY179" s="525" t="e">
        <f t="shared" si="3"/>
        <v>#DIV/0!</v>
      </c>
      <c r="DB179" s="293" t="e">
        <f>CY179*'O4'!AH179</f>
        <v>#DIV/0!</v>
      </c>
    </row>
    <row r="180" spans="1:106" ht="9.9499999999999993" customHeight="1">
      <c r="A180" s="534">
        <f>'O4'!B180</f>
        <v>0</v>
      </c>
      <c r="B180" s="535">
        <f>'O4'!G180</f>
        <v>0</v>
      </c>
      <c r="C180" s="527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4"/>
      <c r="CY180" s="525" t="e">
        <f t="shared" si="3"/>
        <v>#DIV/0!</v>
      </c>
      <c r="DB180" s="293" t="e">
        <f>CY180*'O4'!AH180</f>
        <v>#DIV/0!</v>
      </c>
    </row>
    <row r="181" spans="1:106" ht="9.9499999999999993" customHeight="1">
      <c r="A181" s="534">
        <f>'O4'!B181</f>
        <v>0</v>
      </c>
      <c r="B181" s="535">
        <f>'O4'!G181</f>
        <v>0</v>
      </c>
      <c r="C181" s="527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4"/>
      <c r="CY181" s="525" t="e">
        <f t="shared" si="3"/>
        <v>#DIV/0!</v>
      </c>
      <c r="DB181" s="293" t="e">
        <f>CY181*'O4'!AH181</f>
        <v>#DIV/0!</v>
      </c>
    </row>
    <row r="182" spans="1:106" ht="9.9499999999999993" customHeight="1">
      <c r="A182" s="534">
        <f>'O4'!B182</f>
        <v>0</v>
      </c>
      <c r="B182" s="535">
        <f>'O4'!G182</f>
        <v>0</v>
      </c>
      <c r="C182" s="527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193"/>
      <c r="CX182" s="194"/>
      <c r="CY182" s="525" t="e">
        <f t="shared" si="3"/>
        <v>#DIV/0!</v>
      </c>
      <c r="DB182" s="293" t="e">
        <f>CY182*'O4'!AH182</f>
        <v>#DIV/0!</v>
      </c>
    </row>
    <row r="183" spans="1:106" ht="9.9499999999999993" customHeight="1">
      <c r="A183" s="534">
        <f>'O4'!B183</f>
        <v>0</v>
      </c>
      <c r="B183" s="535">
        <f>'O4'!G183</f>
        <v>0</v>
      </c>
      <c r="C183" s="527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193"/>
      <c r="CX183" s="194"/>
      <c r="CY183" s="525" t="e">
        <f t="shared" si="3"/>
        <v>#DIV/0!</v>
      </c>
      <c r="DB183" s="293" t="e">
        <f>CY183*'O4'!AH183</f>
        <v>#DIV/0!</v>
      </c>
    </row>
    <row r="184" spans="1:106" ht="9.9499999999999993" customHeight="1">
      <c r="A184" s="534">
        <f>'O4'!B184</f>
        <v>0</v>
      </c>
      <c r="B184" s="535">
        <f>'O4'!G184</f>
        <v>0</v>
      </c>
      <c r="C184" s="527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193"/>
      <c r="CX184" s="194"/>
      <c r="CY184" s="525" t="e">
        <f t="shared" si="3"/>
        <v>#DIV/0!</v>
      </c>
      <c r="DB184" s="293" t="e">
        <f>CY184*'O4'!AH184</f>
        <v>#DIV/0!</v>
      </c>
    </row>
    <row r="185" spans="1:106" ht="9.9499999999999993" customHeight="1">
      <c r="A185" s="534">
        <f>'O4'!B185</f>
        <v>0</v>
      </c>
      <c r="B185" s="535">
        <f>'O4'!G185</f>
        <v>0</v>
      </c>
      <c r="C185" s="527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4"/>
      <c r="CY185" s="525" t="e">
        <f t="shared" si="3"/>
        <v>#DIV/0!</v>
      </c>
      <c r="DB185" s="293" t="e">
        <f>CY185*'O4'!AH185</f>
        <v>#DIV/0!</v>
      </c>
    </row>
    <row r="186" spans="1:106" ht="9.9499999999999993" customHeight="1">
      <c r="A186" s="534">
        <f>'O4'!B186</f>
        <v>0</v>
      </c>
      <c r="B186" s="535">
        <f>'O4'!G186</f>
        <v>0</v>
      </c>
      <c r="C186" s="527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193"/>
      <c r="CX186" s="194"/>
      <c r="CY186" s="525" t="e">
        <f t="shared" si="3"/>
        <v>#DIV/0!</v>
      </c>
      <c r="DB186" s="293" t="e">
        <f>CY186*'O4'!AH186</f>
        <v>#DIV/0!</v>
      </c>
    </row>
    <row r="187" spans="1:106" ht="9.9499999999999993" customHeight="1">
      <c r="A187" s="534">
        <f>'O4'!B187</f>
        <v>0</v>
      </c>
      <c r="B187" s="535">
        <f>'O4'!G187</f>
        <v>0</v>
      </c>
      <c r="C187" s="527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193"/>
      <c r="CX187" s="194"/>
      <c r="CY187" s="525" t="e">
        <f t="shared" si="3"/>
        <v>#DIV/0!</v>
      </c>
      <c r="DB187" s="293" t="e">
        <f>CY187*'O4'!AH187</f>
        <v>#DIV/0!</v>
      </c>
    </row>
    <row r="188" spans="1:106" ht="9.9499999999999993" customHeight="1">
      <c r="A188" s="534">
        <f>'O4'!B188</f>
        <v>0</v>
      </c>
      <c r="B188" s="535">
        <f>'O4'!G188</f>
        <v>0</v>
      </c>
      <c r="C188" s="527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193"/>
      <c r="CX188" s="194"/>
      <c r="CY188" s="525" t="e">
        <f t="shared" si="3"/>
        <v>#DIV/0!</v>
      </c>
      <c r="DB188" s="293" t="e">
        <f>CY188*'O4'!AH188</f>
        <v>#DIV/0!</v>
      </c>
    </row>
    <row r="189" spans="1:106" ht="9.9499999999999993" customHeight="1">
      <c r="A189" s="534">
        <f>'O4'!B189</f>
        <v>0</v>
      </c>
      <c r="B189" s="535">
        <f>'O4'!G189</f>
        <v>0</v>
      </c>
      <c r="C189" s="527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  <c r="AW189" s="193"/>
      <c r="AX189" s="193"/>
      <c r="AY189" s="193"/>
      <c r="AZ189" s="193"/>
      <c r="BA189" s="193"/>
      <c r="BB189" s="193"/>
      <c r="BC189" s="193"/>
      <c r="BD189" s="193"/>
      <c r="BE189" s="193"/>
      <c r="BF189" s="193"/>
      <c r="BG189" s="193"/>
      <c r="BH189" s="193"/>
      <c r="BI189" s="193"/>
      <c r="BJ189" s="193"/>
      <c r="BK189" s="193"/>
      <c r="BL189" s="193"/>
      <c r="BM189" s="193"/>
      <c r="BN189" s="193"/>
      <c r="BO189" s="193"/>
      <c r="BP189" s="193"/>
      <c r="BQ189" s="193"/>
      <c r="BR189" s="193"/>
      <c r="BS189" s="193"/>
      <c r="BT189" s="193"/>
      <c r="BU189" s="193"/>
      <c r="BV189" s="193"/>
      <c r="BW189" s="193"/>
      <c r="BX189" s="193"/>
      <c r="BY189" s="193"/>
      <c r="BZ189" s="193"/>
      <c r="CA189" s="193"/>
      <c r="CB189" s="193"/>
      <c r="CC189" s="193"/>
      <c r="CD189" s="193"/>
      <c r="CE189" s="193"/>
      <c r="CF189" s="193"/>
      <c r="CG189" s="193"/>
      <c r="CH189" s="193"/>
      <c r="CI189" s="193"/>
      <c r="CJ189" s="193"/>
      <c r="CK189" s="193"/>
      <c r="CL189" s="193"/>
      <c r="CM189" s="193"/>
      <c r="CN189" s="193"/>
      <c r="CO189" s="193"/>
      <c r="CP189" s="193"/>
      <c r="CQ189" s="193"/>
      <c r="CR189" s="193"/>
      <c r="CS189" s="193"/>
      <c r="CT189" s="193"/>
      <c r="CU189" s="193"/>
      <c r="CV189" s="193"/>
      <c r="CW189" s="193"/>
      <c r="CX189" s="194"/>
      <c r="CY189" s="525" t="e">
        <f t="shared" si="3"/>
        <v>#DIV/0!</v>
      </c>
      <c r="DB189" s="293" t="e">
        <f>CY189*'O4'!AH189</f>
        <v>#DIV/0!</v>
      </c>
    </row>
    <row r="190" spans="1:106" ht="9.9499999999999993" customHeight="1">
      <c r="A190" s="534">
        <f>'O4'!B190</f>
        <v>0</v>
      </c>
      <c r="B190" s="535">
        <f>'O4'!G190</f>
        <v>0</v>
      </c>
      <c r="C190" s="527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193"/>
      <c r="CX190" s="194"/>
      <c r="CY190" s="525" t="e">
        <f t="shared" si="3"/>
        <v>#DIV/0!</v>
      </c>
      <c r="DB190" s="293" t="e">
        <f>CY190*'O4'!AH190</f>
        <v>#DIV/0!</v>
      </c>
    </row>
    <row r="191" spans="1:106" ht="9.9499999999999993" customHeight="1">
      <c r="A191" s="534">
        <f>'O4'!B191</f>
        <v>0</v>
      </c>
      <c r="B191" s="535">
        <f>'O4'!G191</f>
        <v>0</v>
      </c>
      <c r="C191" s="527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193"/>
      <c r="CX191" s="194"/>
      <c r="CY191" s="525" t="e">
        <f t="shared" si="3"/>
        <v>#DIV/0!</v>
      </c>
      <c r="DB191" s="293" t="e">
        <f>CY191*'O4'!AH191</f>
        <v>#DIV/0!</v>
      </c>
    </row>
    <row r="192" spans="1:106" ht="9.9499999999999993" customHeight="1">
      <c r="A192" s="534">
        <f>'O4'!B192</f>
        <v>0</v>
      </c>
      <c r="B192" s="535">
        <f>'O4'!G192</f>
        <v>0</v>
      </c>
      <c r="C192" s="527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193"/>
      <c r="CX192" s="194"/>
      <c r="CY192" s="525" t="e">
        <f t="shared" si="3"/>
        <v>#DIV/0!</v>
      </c>
      <c r="DB192" s="293" t="e">
        <f>CY192*'O4'!AH192</f>
        <v>#DIV/0!</v>
      </c>
    </row>
    <row r="193" spans="1:106" ht="9.9499999999999993" customHeight="1">
      <c r="A193" s="534">
        <f>'O4'!B193</f>
        <v>0</v>
      </c>
      <c r="B193" s="535">
        <f>'O4'!G193</f>
        <v>0</v>
      </c>
      <c r="C193" s="527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193"/>
      <c r="CX193" s="194"/>
      <c r="CY193" s="525" t="e">
        <f t="shared" si="3"/>
        <v>#DIV/0!</v>
      </c>
      <c r="DB193" s="293" t="e">
        <f>CY193*'O4'!AH193</f>
        <v>#DIV/0!</v>
      </c>
    </row>
    <row r="194" spans="1:106" ht="9.9499999999999993" customHeight="1">
      <c r="A194" s="534">
        <f>'O4'!B194</f>
        <v>0</v>
      </c>
      <c r="B194" s="535">
        <f>'O4'!G194</f>
        <v>0</v>
      </c>
      <c r="C194" s="527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  <c r="AW194" s="193"/>
      <c r="AX194" s="193"/>
      <c r="AY194" s="193"/>
      <c r="AZ194" s="193"/>
      <c r="BA194" s="193"/>
      <c r="BB194" s="193"/>
      <c r="BC194" s="193"/>
      <c r="BD194" s="193"/>
      <c r="BE194" s="193"/>
      <c r="BF194" s="193"/>
      <c r="BG194" s="193"/>
      <c r="BH194" s="193"/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193"/>
      <c r="BW194" s="193"/>
      <c r="BX194" s="193"/>
      <c r="BY194" s="193"/>
      <c r="BZ194" s="193"/>
      <c r="CA194" s="193"/>
      <c r="CB194" s="193"/>
      <c r="CC194" s="193"/>
      <c r="CD194" s="193"/>
      <c r="CE194" s="193"/>
      <c r="CF194" s="193"/>
      <c r="CG194" s="193"/>
      <c r="CH194" s="193"/>
      <c r="CI194" s="193"/>
      <c r="CJ194" s="193"/>
      <c r="CK194" s="193"/>
      <c r="CL194" s="193"/>
      <c r="CM194" s="193"/>
      <c r="CN194" s="193"/>
      <c r="CO194" s="193"/>
      <c r="CP194" s="193"/>
      <c r="CQ194" s="193"/>
      <c r="CR194" s="193"/>
      <c r="CS194" s="193"/>
      <c r="CT194" s="193"/>
      <c r="CU194" s="193"/>
      <c r="CV194" s="193"/>
      <c r="CW194" s="193"/>
      <c r="CX194" s="194"/>
      <c r="CY194" s="525" t="e">
        <f t="shared" si="3"/>
        <v>#DIV/0!</v>
      </c>
      <c r="DB194" s="293" t="e">
        <f>CY194*'O4'!AH194</f>
        <v>#DIV/0!</v>
      </c>
    </row>
    <row r="195" spans="1:106" ht="9.9499999999999993" customHeight="1">
      <c r="A195" s="534">
        <f>'O4'!B195</f>
        <v>0</v>
      </c>
      <c r="B195" s="535">
        <f>'O4'!G195</f>
        <v>0</v>
      </c>
      <c r="C195" s="527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4"/>
      <c r="CY195" s="525" t="e">
        <f t="shared" si="3"/>
        <v>#DIV/0!</v>
      </c>
      <c r="DB195" s="293" t="e">
        <f>CY195*'O4'!AH195</f>
        <v>#DIV/0!</v>
      </c>
    </row>
    <row r="196" spans="1:106" ht="9.9499999999999993" customHeight="1">
      <c r="A196" s="534">
        <f>'O4'!B196</f>
        <v>0</v>
      </c>
      <c r="B196" s="535">
        <f>'O4'!G196</f>
        <v>0</v>
      </c>
      <c r="C196" s="527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4"/>
      <c r="CY196" s="525" t="e">
        <f t="shared" si="3"/>
        <v>#DIV/0!</v>
      </c>
      <c r="DB196" s="293" t="e">
        <f>CY196*'O4'!AH196</f>
        <v>#DIV/0!</v>
      </c>
    </row>
    <row r="197" spans="1:106" ht="9.9499999999999993" customHeight="1">
      <c r="A197" s="534">
        <f>'O4'!B197</f>
        <v>0</v>
      </c>
      <c r="B197" s="535">
        <f>'O4'!G197</f>
        <v>0</v>
      </c>
      <c r="C197" s="527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4"/>
      <c r="CY197" s="525" t="e">
        <f t="shared" si="3"/>
        <v>#DIV/0!</v>
      </c>
      <c r="DB197" s="293" t="e">
        <f>CY197*'O4'!AH197</f>
        <v>#DIV/0!</v>
      </c>
    </row>
    <row r="198" spans="1:106" ht="9.9499999999999993" customHeight="1">
      <c r="A198" s="534">
        <f>'O4'!B198</f>
        <v>0</v>
      </c>
      <c r="B198" s="535">
        <f>'O4'!G198</f>
        <v>0</v>
      </c>
      <c r="C198" s="527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4"/>
      <c r="CY198" s="525" t="e">
        <f t="shared" si="3"/>
        <v>#DIV/0!</v>
      </c>
      <c r="DB198" s="293" t="e">
        <f>CY198*'O4'!AH198</f>
        <v>#DIV/0!</v>
      </c>
    </row>
    <row r="199" spans="1:106" ht="9.9499999999999993" customHeight="1">
      <c r="A199" s="534">
        <f>'O4'!B199</f>
        <v>0</v>
      </c>
      <c r="B199" s="535">
        <f>'O4'!G199</f>
        <v>0</v>
      </c>
      <c r="C199" s="527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193"/>
      <c r="CX199" s="194"/>
      <c r="CY199" s="525" t="e">
        <f t="shared" si="3"/>
        <v>#DIV/0!</v>
      </c>
      <c r="DB199" s="293" t="e">
        <f>CY199*'O4'!AH199</f>
        <v>#DIV/0!</v>
      </c>
    </row>
    <row r="200" spans="1:106" ht="9.9499999999999993" customHeight="1">
      <c r="A200" s="534">
        <f>'O4'!B200</f>
        <v>0</v>
      </c>
      <c r="B200" s="535">
        <f>'O4'!G200</f>
        <v>0</v>
      </c>
      <c r="C200" s="527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  <c r="AW200" s="193"/>
      <c r="AX200" s="193"/>
      <c r="AY200" s="193"/>
      <c r="AZ200" s="193"/>
      <c r="BA200" s="193"/>
      <c r="BB200" s="193"/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3"/>
      <c r="BY200" s="193"/>
      <c r="BZ200" s="193"/>
      <c r="CA200" s="193"/>
      <c r="CB200" s="193"/>
      <c r="CC200" s="193"/>
      <c r="CD200" s="193"/>
      <c r="CE200" s="193"/>
      <c r="CF200" s="193"/>
      <c r="CG200" s="193"/>
      <c r="CH200" s="193"/>
      <c r="CI200" s="193"/>
      <c r="CJ200" s="193"/>
      <c r="CK200" s="193"/>
      <c r="CL200" s="193"/>
      <c r="CM200" s="193"/>
      <c r="CN200" s="193"/>
      <c r="CO200" s="193"/>
      <c r="CP200" s="193"/>
      <c r="CQ200" s="193"/>
      <c r="CR200" s="193"/>
      <c r="CS200" s="193"/>
      <c r="CT200" s="193"/>
      <c r="CU200" s="193"/>
      <c r="CV200" s="193"/>
      <c r="CW200" s="193"/>
      <c r="CX200" s="194"/>
      <c r="CY200" s="525" t="e">
        <f t="shared" si="3"/>
        <v>#DIV/0!</v>
      </c>
      <c r="DB200" s="293" t="e">
        <f>CY200*'O4'!AH200</f>
        <v>#DIV/0!</v>
      </c>
    </row>
    <row r="201" spans="1:106" ht="9.9499999999999993" customHeight="1">
      <c r="A201" s="534">
        <f>'O4'!B201</f>
        <v>0</v>
      </c>
      <c r="B201" s="535">
        <f>'O4'!G201</f>
        <v>0</v>
      </c>
      <c r="C201" s="527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193"/>
      <c r="CX201" s="194"/>
      <c r="CY201" s="525" t="e">
        <f t="shared" si="3"/>
        <v>#DIV/0!</v>
      </c>
      <c r="DB201" s="293" t="e">
        <f>CY201*'O4'!AH201</f>
        <v>#DIV/0!</v>
      </c>
    </row>
    <row r="202" spans="1:106" ht="9.9499999999999993" customHeight="1">
      <c r="A202" s="534">
        <f>'O4'!B202</f>
        <v>0</v>
      </c>
      <c r="B202" s="535">
        <f>'O4'!G202</f>
        <v>0</v>
      </c>
      <c r="C202" s="527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  <c r="AW202" s="193"/>
      <c r="AX202" s="193"/>
      <c r="AY202" s="193"/>
      <c r="AZ202" s="193"/>
      <c r="BA202" s="193"/>
      <c r="BB202" s="193"/>
      <c r="BC202" s="193"/>
      <c r="BD202" s="193"/>
      <c r="BE202" s="193"/>
      <c r="BF202" s="193"/>
      <c r="BG202" s="193"/>
      <c r="BH202" s="193"/>
      <c r="BI202" s="193"/>
      <c r="BJ202" s="193"/>
      <c r="BK202" s="193"/>
      <c r="BL202" s="193"/>
      <c r="BM202" s="193"/>
      <c r="BN202" s="193"/>
      <c r="BO202" s="193"/>
      <c r="BP202" s="193"/>
      <c r="BQ202" s="193"/>
      <c r="BR202" s="193"/>
      <c r="BS202" s="193"/>
      <c r="BT202" s="193"/>
      <c r="BU202" s="193"/>
      <c r="BV202" s="193"/>
      <c r="BW202" s="193"/>
      <c r="BX202" s="193"/>
      <c r="BY202" s="193"/>
      <c r="BZ202" s="193"/>
      <c r="CA202" s="193"/>
      <c r="CB202" s="193"/>
      <c r="CC202" s="193"/>
      <c r="CD202" s="193"/>
      <c r="CE202" s="193"/>
      <c r="CF202" s="193"/>
      <c r="CG202" s="193"/>
      <c r="CH202" s="193"/>
      <c r="CI202" s="193"/>
      <c r="CJ202" s="193"/>
      <c r="CK202" s="193"/>
      <c r="CL202" s="193"/>
      <c r="CM202" s="193"/>
      <c r="CN202" s="193"/>
      <c r="CO202" s="193"/>
      <c r="CP202" s="193"/>
      <c r="CQ202" s="193"/>
      <c r="CR202" s="193"/>
      <c r="CS202" s="193"/>
      <c r="CT202" s="193"/>
      <c r="CU202" s="193"/>
      <c r="CV202" s="193"/>
      <c r="CW202" s="193"/>
      <c r="CX202" s="194"/>
      <c r="CY202" s="525" t="e">
        <f t="shared" si="3"/>
        <v>#DIV/0!</v>
      </c>
      <c r="DB202" s="293" t="e">
        <f>CY202*'O4'!AH202</f>
        <v>#DIV/0!</v>
      </c>
    </row>
    <row r="203" spans="1:106" ht="9.9499999999999993" customHeight="1">
      <c r="A203" s="534">
        <f>'O4'!B203</f>
        <v>0</v>
      </c>
      <c r="B203" s="535">
        <f>'O4'!G203</f>
        <v>0</v>
      </c>
      <c r="C203" s="527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93"/>
      <c r="BE203" s="193"/>
      <c r="BF203" s="193"/>
      <c r="BG203" s="193"/>
      <c r="BH203" s="193"/>
      <c r="BI203" s="193"/>
      <c r="BJ203" s="193"/>
      <c r="BK203" s="193"/>
      <c r="BL203" s="193"/>
      <c r="BM203" s="193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3"/>
      <c r="BY203" s="193"/>
      <c r="BZ203" s="193"/>
      <c r="CA203" s="193"/>
      <c r="CB203" s="193"/>
      <c r="CC203" s="193"/>
      <c r="CD203" s="193"/>
      <c r="CE203" s="193"/>
      <c r="CF203" s="193"/>
      <c r="CG203" s="193"/>
      <c r="CH203" s="193"/>
      <c r="CI203" s="193"/>
      <c r="CJ203" s="193"/>
      <c r="CK203" s="193"/>
      <c r="CL203" s="193"/>
      <c r="CM203" s="193"/>
      <c r="CN203" s="193"/>
      <c r="CO203" s="193"/>
      <c r="CP203" s="193"/>
      <c r="CQ203" s="193"/>
      <c r="CR203" s="193"/>
      <c r="CS203" s="193"/>
      <c r="CT203" s="193"/>
      <c r="CU203" s="193"/>
      <c r="CV203" s="193"/>
      <c r="CW203" s="193"/>
      <c r="CX203" s="194"/>
      <c r="CY203" s="525" t="e">
        <f t="shared" si="3"/>
        <v>#DIV/0!</v>
      </c>
      <c r="DB203" s="293" t="e">
        <f>CY203*'O4'!AH203</f>
        <v>#DIV/0!</v>
      </c>
    </row>
    <row r="204" spans="1:106" ht="9.9499999999999993" customHeight="1">
      <c r="A204" s="534">
        <f>'O4'!B204</f>
        <v>0</v>
      </c>
      <c r="B204" s="535">
        <f>'O4'!G204</f>
        <v>0</v>
      </c>
      <c r="C204" s="527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193"/>
      <c r="CX204" s="194"/>
      <c r="CY204" s="525" t="e">
        <f t="shared" si="3"/>
        <v>#DIV/0!</v>
      </c>
      <c r="DB204" s="293" t="e">
        <f>CY204*'O4'!AH204</f>
        <v>#DIV/0!</v>
      </c>
    </row>
    <row r="205" spans="1:106" ht="9.9499999999999993" customHeight="1">
      <c r="A205" s="534">
        <f>'O4'!B205</f>
        <v>0</v>
      </c>
      <c r="B205" s="535">
        <f>'O4'!G205</f>
        <v>0</v>
      </c>
      <c r="C205" s="527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  <c r="AW205" s="193"/>
      <c r="AX205" s="193"/>
      <c r="AY205" s="193"/>
      <c r="AZ205" s="193"/>
      <c r="BA205" s="193"/>
      <c r="BB205" s="193"/>
      <c r="BC205" s="193"/>
      <c r="BD205" s="193"/>
      <c r="BE205" s="193"/>
      <c r="BF205" s="193"/>
      <c r="BG205" s="193"/>
      <c r="BH205" s="193"/>
      <c r="BI205" s="193"/>
      <c r="BJ205" s="193"/>
      <c r="BK205" s="193"/>
      <c r="BL205" s="193"/>
      <c r="BM205" s="193"/>
      <c r="BN205" s="193"/>
      <c r="BO205" s="193"/>
      <c r="BP205" s="193"/>
      <c r="BQ205" s="193"/>
      <c r="BR205" s="193"/>
      <c r="BS205" s="193"/>
      <c r="BT205" s="193"/>
      <c r="BU205" s="193"/>
      <c r="BV205" s="193"/>
      <c r="BW205" s="193"/>
      <c r="BX205" s="193"/>
      <c r="BY205" s="193"/>
      <c r="BZ205" s="193"/>
      <c r="CA205" s="193"/>
      <c r="CB205" s="193"/>
      <c r="CC205" s="193"/>
      <c r="CD205" s="193"/>
      <c r="CE205" s="193"/>
      <c r="CF205" s="193"/>
      <c r="CG205" s="193"/>
      <c r="CH205" s="193"/>
      <c r="CI205" s="193"/>
      <c r="CJ205" s="193"/>
      <c r="CK205" s="193"/>
      <c r="CL205" s="193"/>
      <c r="CM205" s="193"/>
      <c r="CN205" s="193"/>
      <c r="CO205" s="193"/>
      <c r="CP205" s="193"/>
      <c r="CQ205" s="193"/>
      <c r="CR205" s="193"/>
      <c r="CS205" s="193"/>
      <c r="CT205" s="193"/>
      <c r="CU205" s="193"/>
      <c r="CV205" s="193"/>
      <c r="CW205" s="193"/>
      <c r="CX205" s="194"/>
      <c r="CY205" s="525" t="e">
        <f t="shared" si="3"/>
        <v>#DIV/0!</v>
      </c>
      <c r="DB205" s="293" t="e">
        <f>CY205*'O4'!AH205</f>
        <v>#DIV/0!</v>
      </c>
    </row>
    <row r="206" spans="1:106" ht="9.9499999999999993" customHeight="1">
      <c r="A206" s="534">
        <f>'O4'!B206</f>
        <v>0</v>
      </c>
      <c r="B206" s="535">
        <f>'O4'!G206</f>
        <v>0</v>
      </c>
      <c r="C206" s="527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4"/>
      <c r="CY206" s="525" t="e">
        <f t="shared" si="3"/>
        <v>#DIV/0!</v>
      </c>
      <c r="DB206" s="293" t="e">
        <f>CY206*'O4'!AH206</f>
        <v>#DIV/0!</v>
      </c>
    </row>
    <row r="207" spans="1:106" ht="9.9499999999999993" customHeight="1">
      <c r="A207" s="534">
        <f>'O4'!B207</f>
        <v>0</v>
      </c>
      <c r="B207" s="535">
        <f>'O4'!G207</f>
        <v>0</v>
      </c>
      <c r="C207" s="527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  <c r="AW207" s="193"/>
      <c r="AX207" s="193"/>
      <c r="AY207" s="193"/>
      <c r="AZ207" s="193"/>
      <c r="BA207" s="193"/>
      <c r="BB207" s="193"/>
      <c r="BC207" s="193"/>
      <c r="BD207" s="193"/>
      <c r="BE207" s="193"/>
      <c r="BF207" s="193"/>
      <c r="BG207" s="193"/>
      <c r="BH207" s="193"/>
      <c r="BI207" s="193"/>
      <c r="BJ207" s="193"/>
      <c r="BK207" s="193"/>
      <c r="BL207" s="193"/>
      <c r="BM207" s="193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3"/>
      <c r="BY207" s="193"/>
      <c r="BZ207" s="193"/>
      <c r="CA207" s="193"/>
      <c r="CB207" s="193"/>
      <c r="CC207" s="193"/>
      <c r="CD207" s="193"/>
      <c r="CE207" s="193"/>
      <c r="CF207" s="193"/>
      <c r="CG207" s="193"/>
      <c r="CH207" s="193"/>
      <c r="CI207" s="193"/>
      <c r="CJ207" s="193"/>
      <c r="CK207" s="193"/>
      <c r="CL207" s="193"/>
      <c r="CM207" s="193"/>
      <c r="CN207" s="193"/>
      <c r="CO207" s="193"/>
      <c r="CP207" s="193"/>
      <c r="CQ207" s="193"/>
      <c r="CR207" s="193"/>
      <c r="CS207" s="193"/>
      <c r="CT207" s="193"/>
      <c r="CU207" s="193"/>
      <c r="CV207" s="193"/>
      <c r="CW207" s="193"/>
      <c r="CX207" s="194"/>
      <c r="CY207" s="525" t="e">
        <f t="shared" si="3"/>
        <v>#DIV/0!</v>
      </c>
      <c r="DB207" s="293" t="e">
        <f>CY207*'O4'!AH207</f>
        <v>#DIV/0!</v>
      </c>
    </row>
    <row r="208" spans="1:106" ht="9.9499999999999993" customHeight="1">
      <c r="A208" s="534">
        <f>'O4'!B208</f>
        <v>0</v>
      </c>
      <c r="B208" s="535">
        <f>'O4'!G208</f>
        <v>0</v>
      </c>
      <c r="C208" s="527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  <c r="AW208" s="193"/>
      <c r="AX208" s="193"/>
      <c r="AY208" s="193"/>
      <c r="AZ208" s="193"/>
      <c r="BA208" s="193"/>
      <c r="BB208" s="193"/>
      <c r="BC208" s="193"/>
      <c r="BD208" s="193"/>
      <c r="BE208" s="193"/>
      <c r="BF208" s="193"/>
      <c r="BG208" s="193"/>
      <c r="BH208" s="193"/>
      <c r="BI208" s="193"/>
      <c r="BJ208" s="193"/>
      <c r="BK208" s="193"/>
      <c r="BL208" s="193"/>
      <c r="BM208" s="193"/>
      <c r="BN208" s="193"/>
      <c r="BO208" s="193"/>
      <c r="BP208" s="193"/>
      <c r="BQ208" s="193"/>
      <c r="BR208" s="193"/>
      <c r="BS208" s="193"/>
      <c r="BT208" s="193"/>
      <c r="BU208" s="193"/>
      <c r="BV208" s="193"/>
      <c r="BW208" s="193"/>
      <c r="BX208" s="193"/>
      <c r="BY208" s="193"/>
      <c r="BZ208" s="193"/>
      <c r="CA208" s="193"/>
      <c r="CB208" s="193"/>
      <c r="CC208" s="193"/>
      <c r="CD208" s="193"/>
      <c r="CE208" s="193"/>
      <c r="CF208" s="193"/>
      <c r="CG208" s="193"/>
      <c r="CH208" s="193"/>
      <c r="CI208" s="193"/>
      <c r="CJ208" s="193"/>
      <c r="CK208" s="193"/>
      <c r="CL208" s="193"/>
      <c r="CM208" s="193"/>
      <c r="CN208" s="193"/>
      <c r="CO208" s="193"/>
      <c r="CP208" s="193"/>
      <c r="CQ208" s="193"/>
      <c r="CR208" s="193"/>
      <c r="CS208" s="193"/>
      <c r="CT208" s="193"/>
      <c r="CU208" s="193"/>
      <c r="CV208" s="193"/>
      <c r="CW208" s="193"/>
      <c r="CX208" s="194"/>
      <c r="CY208" s="525" t="e">
        <f t="shared" ref="CY208:CY271" si="4">(SUMIF(C208:CX208,"&lt;=1")+COUNTIF(C208:CX208,"&gt;1"))/$F$10</f>
        <v>#DIV/0!</v>
      </c>
      <c r="DB208" s="293" t="e">
        <f>CY208*'O4'!AH208</f>
        <v>#DIV/0!</v>
      </c>
    </row>
    <row r="209" spans="1:106" ht="9.9499999999999993" customHeight="1">
      <c r="A209" s="534">
        <f>'O4'!B209</f>
        <v>0</v>
      </c>
      <c r="B209" s="535">
        <f>'O4'!G209</f>
        <v>0</v>
      </c>
      <c r="C209" s="527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  <c r="AW209" s="193"/>
      <c r="AX209" s="193"/>
      <c r="AY209" s="193"/>
      <c r="AZ209" s="193"/>
      <c r="BA209" s="193"/>
      <c r="BB209" s="193"/>
      <c r="BC209" s="193"/>
      <c r="BD209" s="193"/>
      <c r="BE209" s="193"/>
      <c r="BF209" s="193"/>
      <c r="BG209" s="193"/>
      <c r="BH209" s="193"/>
      <c r="BI209" s="193"/>
      <c r="BJ209" s="193"/>
      <c r="BK209" s="193"/>
      <c r="BL209" s="193"/>
      <c r="BM209" s="193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3"/>
      <c r="BY209" s="193"/>
      <c r="BZ209" s="193"/>
      <c r="CA209" s="193"/>
      <c r="CB209" s="193"/>
      <c r="CC209" s="193"/>
      <c r="CD209" s="193"/>
      <c r="CE209" s="193"/>
      <c r="CF209" s="193"/>
      <c r="CG209" s="193"/>
      <c r="CH209" s="193"/>
      <c r="CI209" s="193"/>
      <c r="CJ209" s="193"/>
      <c r="CK209" s="193"/>
      <c r="CL209" s="193"/>
      <c r="CM209" s="193"/>
      <c r="CN209" s="193"/>
      <c r="CO209" s="193"/>
      <c r="CP209" s="193"/>
      <c r="CQ209" s="193"/>
      <c r="CR209" s="193"/>
      <c r="CS209" s="193"/>
      <c r="CT209" s="193"/>
      <c r="CU209" s="193"/>
      <c r="CV209" s="193"/>
      <c r="CW209" s="193"/>
      <c r="CX209" s="194"/>
      <c r="CY209" s="525" t="e">
        <f t="shared" si="4"/>
        <v>#DIV/0!</v>
      </c>
      <c r="DB209" s="293" t="e">
        <f>CY209*'O4'!AH209</f>
        <v>#DIV/0!</v>
      </c>
    </row>
    <row r="210" spans="1:106" ht="9.9499999999999993" customHeight="1">
      <c r="A210" s="534">
        <f>'O4'!B210</f>
        <v>0</v>
      </c>
      <c r="B210" s="535">
        <f>'O4'!G210</f>
        <v>0</v>
      </c>
      <c r="C210" s="527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193"/>
      <c r="CX210" s="194"/>
      <c r="CY210" s="525" t="e">
        <f t="shared" si="4"/>
        <v>#DIV/0!</v>
      </c>
      <c r="DB210" s="293" t="e">
        <f>CY210*'O4'!AH210</f>
        <v>#DIV/0!</v>
      </c>
    </row>
    <row r="211" spans="1:106" ht="9.9499999999999993" customHeight="1">
      <c r="A211" s="534">
        <f>'O4'!B211</f>
        <v>0</v>
      </c>
      <c r="B211" s="535">
        <f>'O4'!G211</f>
        <v>0</v>
      </c>
      <c r="C211" s="527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193"/>
      <c r="CX211" s="194"/>
      <c r="CY211" s="525" t="e">
        <f t="shared" si="4"/>
        <v>#DIV/0!</v>
      </c>
      <c r="DB211" s="293" t="e">
        <f>CY211*'O4'!AH211</f>
        <v>#DIV/0!</v>
      </c>
    </row>
    <row r="212" spans="1:106" ht="9.9499999999999993" customHeight="1">
      <c r="A212" s="534">
        <f>'O4'!B212</f>
        <v>0</v>
      </c>
      <c r="B212" s="535">
        <f>'O4'!G212</f>
        <v>0</v>
      </c>
      <c r="C212" s="527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193"/>
      <c r="CX212" s="194"/>
      <c r="CY212" s="525" t="e">
        <f t="shared" si="4"/>
        <v>#DIV/0!</v>
      </c>
      <c r="DB212" s="293" t="e">
        <f>CY212*'O4'!AH212</f>
        <v>#DIV/0!</v>
      </c>
    </row>
    <row r="213" spans="1:106" ht="9.9499999999999993" customHeight="1">
      <c r="A213" s="534">
        <f>'O4'!B213</f>
        <v>0</v>
      </c>
      <c r="B213" s="535">
        <f>'O4'!G213</f>
        <v>0</v>
      </c>
      <c r="C213" s="527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  <c r="AW213" s="193"/>
      <c r="AX213" s="193"/>
      <c r="AY213" s="193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  <c r="CR213" s="193"/>
      <c r="CS213" s="193"/>
      <c r="CT213" s="193"/>
      <c r="CU213" s="193"/>
      <c r="CV213" s="193"/>
      <c r="CW213" s="193"/>
      <c r="CX213" s="194"/>
      <c r="CY213" s="525" t="e">
        <f t="shared" si="4"/>
        <v>#DIV/0!</v>
      </c>
      <c r="DB213" s="293" t="e">
        <f>CY213*'O4'!AH213</f>
        <v>#DIV/0!</v>
      </c>
    </row>
    <row r="214" spans="1:106" ht="9.9499999999999993" customHeight="1">
      <c r="A214" s="534">
        <f>'O4'!B214</f>
        <v>0</v>
      </c>
      <c r="B214" s="535">
        <f>'O4'!G214</f>
        <v>0</v>
      </c>
      <c r="C214" s="527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  <c r="AW214" s="193"/>
      <c r="AX214" s="193"/>
      <c r="AY214" s="193"/>
      <c r="AZ214" s="193"/>
      <c r="BA214" s="193"/>
      <c r="BB214" s="193"/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3"/>
      <c r="BY214" s="193"/>
      <c r="BZ214" s="193"/>
      <c r="CA214" s="193"/>
      <c r="CB214" s="193"/>
      <c r="CC214" s="193"/>
      <c r="CD214" s="193"/>
      <c r="CE214" s="193"/>
      <c r="CF214" s="193"/>
      <c r="CG214" s="193"/>
      <c r="CH214" s="193"/>
      <c r="CI214" s="193"/>
      <c r="CJ214" s="193"/>
      <c r="CK214" s="193"/>
      <c r="CL214" s="193"/>
      <c r="CM214" s="193"/>
      <c r="CN214" s="193"/>
      <c r="CO214" s="193"/>
      <c r="CP214" s="193"/>
      <c r="CQ214" s="193"/>
      <c r="CR214" s="193"/>
      <c r="CS214" s="193"/>
      <c r="CT214" s="193"/>
      <c r="CU214" s="193"/>
      <c r="CV214" s="193"/>
      <c r="CW214" s="193"/>
      <c r="CX214" s="194"/>
      <c r="CY214" s="525" t="e">
        <f t="shared" si="4"/>
        <v>#DIV/0!</v>
      </c>
      <c r="DB214" s="293" t="e">
        <f>CY214*'O4'!AH214</f>
        <v>#DIV/0!</v>
      </c>
    </row>
    <row r="215" spans="1:106" ht="9.9499999999999993" customHeight="1">
      <c r="A215" s="534">
        <f>'O4'!B215</f>
        <v>0</v>
      </c>
      <c r="B215" s="535">
        <f>'O4'!G215</f>
        <v>0</v>
      </c>
      <c r="C215" s="527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193"/>
      <c r="CX215" s="194"/>
      <c r="CY215" s="525" t="e">
        <f t="shared" si="4"/>
        <v>#DIV/0!</v>
      </c>
      <c r="DB215" s="293" t="e">
        <f>CY215*'O4'!AH215</f>
        <v>#DIV/0!</v>
      </c>
    </row>
    <row r="216" spans="1:106" ht="9.9499999999999993" customHeight="1">
      <c r="A216" s="534">
        <f>'O4'!B216</f>
        <v>0</v>
      </c>
      <c r="B216" s="535">
        <f>'O4'!G216</f>
        <v>0</v>
      </c>
      <c r="C216" s="527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  <c r="AW216" s="193"/>
      <c r="AX216" s="193"/>
      <c r="AY216" s="193"/>
      <c r="AZ216" s="193"/>
      <c r="BA216" s="193"/>
      <c r="BB216" s="193"/>
      <c r="BC216" s="193"/>
      <c r="BD216" s="193"/>
      <c r="BE216" s="193"/>
      <c r="BF216" s="193"/>
      <c r="BG216" s="193"/>
      <c r="BH216" s="193"/>
      <c r="BI216" s="193"/>
      <c r="BJ216" s="193"/>
      <c r="BK216" s="193"/>
      <c r="BL216" s="193"/>
      <c r="BM216" s="193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3"/>
      <c r="BY216" s="193"/>
      <c r="BZ216" s="193"/>
      <c r="CA216" s="193"/>
      <c r="CB216" s="193"/>
      <c r="CC216" s="193"/>
      <c r="CD216" s="193"/>
      <c r="CE216" s="193"/>
      <c r="CF216" s="193"/>
      <c r="CG216" s="193"/>
      <c r="CH216" s="193"/>
      <c r="CI216" s="193"/>
      <c r="CJ216" s="193"/>
      <c r="CK216" s="193"/>
      <c r="CL216" s="193"/>
      <c r="CM216" s="193"/>
      <c r="CN216" s="193"/>
      <c r="CO216" s="193"/>
      <c r="CP216" s="193"/>
      <c r="CQ216" s="193"/>
      <c r="CR216" s="193"/>
      <c r="CS216" s="193"/>
      <c r="CT216" s="193"/>
      <c r="CU216" s="193"/>
      <c r="CV216" s="193"/>
      <c r="CW216" s="193"/>
      <c r="CX216" s="194"/>
      <c r="CY216" s="525" t="e">
        <f t="shared" si="4"/>
        <v>#DIV/0!</v>
      </c>
      <c r="DB216" s="293" t="e">
        <f>CY216*'O4'!AH216</f>
        <v>#DIV/0!</v>
      </c>
    </row>
    <row r="217" spans="1:106" ht="9.9499999999999993" customHeight="1">
      <c r="A217" s="534">
        <f>'O4'!B217</f>
        <v>0</v>
      </c>
      <c r="B217" s="535">
        <f>'O4'!G217</f>
        <v>0</v>
      </c>
      <c r="C217" s="527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3"/>
      <c r="BM217" s="193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3"/>
      <c r="BY217" s="193"/>
      <c r="BZ217" s="193"/>
      <c r="CA217" s="193"/>
      <c r="CB217" s="193"/>
      <c r="CC217" s="193"/>
      <c r="CD217" s="193"/>
      <c r="CE217" s="193"/>
      <c r="CF217" s="193"/>
      <c r="CG217" s="193"/>
      <c r="CH217" s="193"/>
      <c r="CI217" s="193"/>
      <c r="CJ217" s="193"/>
      <c r="CK217" s="193"/>
      <c r="CL217" s="193"/>
      <c r="CM217" s="193"/>
      <c r="CN217" s="193"/>
      <c r="CO217" s="193"/>
      <c r="CP217" s="193"/>
      <c r="CQ217" s="193"/>
      <c r="CR217" s="193"/>
      <c r="CS217" s="193"/>
      <c r="CT217" s="193"/>
      <c r="CU217" s="193"/>
      <c r="CV217" s="193"/>
      <c r="CW217" s="193"/>
      <c r="CX217" s="194"/>
      <c r="CY217" s="525" t="e">
        <f t="shared" si="4"/>
        <v>#DIV/0!</v>
      </c>
      <c r="DB217" s="293" t="e">
        <f>CY217*'O4'!AH217</f>
        <v>#DIV/0!</v>
      </c>
    </row>
    <row r="218" spans="1:106" ht="9.9499999999999993" customHeight="1">
      <c r="A218" s="534">
        <f>'O4'!B218</f>
        <v>0</v>
      </c>
      <c r="B218" s="535">
        <f>'O4'!G218</f>
        <v>0</v>
      </c>
      <c r="C218" s="527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  <c r="CR218" s="193"/>
      <c r="CS218" s="193"/>
      <c r="CT218" s="193"/>
      <c r="CU218" s="193"/>
      <c r="CV218" s="193"/>
      <c r="CW218" s="193"/>
      <c r="CX218" s="194"/>
      <c r="CY218" s="525" t="e">
        <f t="shared" si="4"/>
        <v>#DIV/0!</v>
      </c>
      <c r="DB218" s="293" t="e">
        <f>CY218*'O4'!AH218</f>
        <v>#DIV/0!</v>
      </c>
    </row>
    <row r="219" spans="1:106" ht="9.9499999999999993" customHeight="1">
      <c r="A219" s="534">
        <f>'O4'!B219</f>
        <v>0</v>
      </c>
      <c r="B219" s="535">
        <f>'O4'!G219</f>
        <v>0</v>
      </c>
      <c r="C219" s="527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  <c r="CR219" s="193"/>
      <c r="CS219" s="193"/>
      <c r="CT219" s="193"/>
      <c r="CU219" s="193"/>
      <c r="CV219" s="193"/>
      <c r="CW219" s="193"/>
      <c r="CX219" s="194"/>
      <c r="CY219" s="525" t="e">
        <f t="shared" si="4"/>
        <v>#DIV/0!</v>
      </c>
      <c r="DB219" s="293" t="e">
        <f>CY219*'O4'!AH219</f>
        <v>#DIV/0!</v>
      </c>
    </row>
    <row r="220" spans="1:106" ht="9.9499999999999993" customHeight="1">
      <c r="A220" s="534">
        <f>'O4'!B220</f>
        <v>0</v>
      </c>
      <c r="B220" s="535">
        <f>'O4'!G220</f>
        <v>0</v>
      </c>
      <c r="C220" s="527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3"/>
      <c r="BM220" s="193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3"/>
      <c r="BY220" s="193"/>
      <c r="BZ220" s="193"/>
      <c r="CA220" s="193"/>
      <c r="CB220" s="193"/>
      <c r="CC220" s="193"/>
      <c r="CD220" s="193"/>
      <c r="CE220" s="193"/>
      <c r="CF220" s="193"/>
      <c r="CG220" s="193"/>
      <c r="CH220" s="193"/>
      <c r="CI220" s="193"/>
      <c r="CJ220" s="193"/>
      <c r="CK220" s="193"/>
      <c r="CL220" s="193"/>
      <c r="CM220" s="193"/>
      <c r="CN220" s="193"/>
      <c r="CO220" s="193"/>
      <c r="CP220" s="193"/>
      <c r="CQ220" s="193"/>
      <c r="CR220" s="193"/>
      <c r="CS220" s="193"/>
      <c r="CT220" s="193"/>
      <c r="CU220" s="193"/>
      <c r="CV220" s="193"/>
      <c r="CW220" s="193"/>
      <c r="CX220" s="194"/>
      <c r="CY220" s="525" t="e">
        <f t="shared" si="4"/>
        <v>#DIV/0!</v>
      </c>
      <c r="DB220" s="293" t="e">
        <f>CY220*'O4'!AH220</f>
        <v>#DIV/0!</v>
      </c>
    </row>
    <row r="221" spans="1:106" ht="9.9499999999999993" customHeight="1">
      <c r="A221" s="534">
        <f>'O4'!B221</f>
        <v>0</v>
      </c>
      <c r="B221" s="535">
        <f>'O4'!G221</f>
        <v>0</v>
      </c>
      <c r="C221" s="527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193"/>
      <c r="CX221" s="194"/>
      <c r="CY221" s="525" t="e">
        <f t="shared" si="4"/>
        <v>#DIV/0!</v>
      </c>
      <c r="DB221" s="293" t="e">
        <f>CY221*'O4'!AH221</f>
        <v>#DIV/0!</v>
      </c>
    </row>
    <row r="222" spans="1:106" ht="9.9499999999999993" customHeight="1">
      <c r="A222" s="534">
        <f>'O4'!B222</f>
        <v>0</v>
      </c>
      <c r="B222" s="535">
        <f>'O4'!G222</f>
        <v>0</v>
      </c>
      <c r="C222" s="527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  <c r="CR222" s="193"/>
      <c r="CS222" s="193"/>
      <c r="CT222" s="193"/>
      <c r="CU222" s="193"/>
      <c r="CV222" s="193"/>
      <c r="CW222" s="193"/>
      <c r="CX222" s="194"/>
      <c r="CY222" s="525" t="e">
        <f t="shared" si="4"/>
        <v>#DIV/0!</v>
      </c>
      <c r="DB222" s="293" t="e">
        <f>CY222*'O4'!AH222</f>
        <v>#DIV/0!</v>
      </c>
    </row>
    <row r="223" spans="1:106" ht="9.9499999999999993" customHeight="1">
      <c r="A223" s="534">
        <f>'O4'!B223</f>
        <v>0</v>
      </c>
      <c r="B223" s="535">
        <f>'O4'!G223</f>
        <v>0</v>
      </c>
      <c r="C223" s="527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3"/>
      <c r="BM223" s="193"/>
      <c r="BN223" s="193"/>
      <c r="BO223" s="193"/>
      <c r="BP223" s="193"/>
      <c r="BQ223" s="193"/>
      <c r="BR223" s="193"/>
      <c r="BS223" s="193"/>
      <c r="BT223" s="193"/>
      <c r="BU223" s="193"/>
      <c r="BV223" s="193"/>
      <c r="BW223" s="193"/>
      <c r="BX223" s="193"/>
      <c r="BY223" s="193"/>
      <c r="BZ223" s="193"/>
      <c r="CA223" s="193"/>
      <c r="CB223" s="193"/>
      <c r="CC223" s="193"/>
      <c r="CD223" s="193"/>
      <c r="CE223" s="193"/>
      <c r="CF223" s="193"/>
      <c r="CG223" s="193"/>
      <c r="CH223" s="193"/>
      <c r="CI223" s="193"/>
      <c r="CJ223" s="193"/>
      <c r="CK223" s="193"/>
      <c r="CL223" s="193"/>
      <c r="CM223" s="193"/>
      <c r="CN223" s="193"/>
      <c r="CO223" s="193"/>
      <c r="CP223" s="193"/>
      <c r="CQ223" s="193"/>
      <c r="CR223" s="193"/>
      <c r="CS223" s="193"/>
      <c r="CT223" s="193"/>
      <c r="CU223" s="193"/>
      <c r="CV223" s="193"/>
      <c r="CW223" s="193"/>
      <c r="CX223" s="194"/>
      <c r="CY223" s="525" t="e">
        <f t="shared" si="4"/>
        <v>#DIV/0!</v>
      </c>
      <c r="DB223" s="293" t="e">
        <f>CY223*'O4'!AH223</f>
        <v>#DIV/0!</v>
      </c>
    </row>
    <row r="224" spans="1:106" ht="9.9499999999999993" customHeight="1">
      <c r="A224" s="534">
        <f>'O4'!B224</f>
        <v>0</v>
      </c>
      <c r="B224" s="535">
        <f>'O4'!G224</f>
        <v>0</v>
      </c>
      <c r="C224" s="527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3"/>
      <c r="BW224" s="193"/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3"/>
      <c r="CL224" s="193"/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193"/>
      <c r="CX224" s="194"/>
      <c r="CY224" s="525" t="e">
        <f t="shared" si="4"/>
        <v>#DIV/0!</v>
      </c>
      <c r="DB224" s="293" t="e">
        <f>CY224*'O4'!AH224</f>
        <v>#DIV/0!</v>
      </c>
    </row>
    <row r="225" spans="1:106" ht="9.9499999999999993" customHeight="1">
      <c r="A225" s="534">
        <f>'O4'!B225</f>
        <v>0</v>
      </c>
      <c r="B225" s="535">
        <f>'O4'!G225</f>
        <v>0</v>
      </c>
      <c r="C225" s="527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3"/>
      <c r="BM225" s="193"/>
      <c r="BN225" s="193"/>
      <c r="BO225" s="193"/>
      <c r="BP225" s="193"/>
      <c r="BQ225" s="193"/>
      <c r="BR225" s="193"/>
      <c r="BS225" s="193"/>
      <c r="BT225" s="193"/>
      <c r="BU225" s="193"/>
      <c r="BV225" s="193"/>
      <c r="BW225" s="193"/>
      <c r="BX225" s="193"/>
      <c r="BY225" s="193"/>
      <c r="BZ225" s="193"/>
      <c r="CA225" s="193"/>
      <c r="CB225" s="193"/>
      <c r="CC225" s="193"/>
      <c r="CD225" s="193"/>
      <c r="CE225" s="193"/>
      <c r="CF225" s="193"/>
      <c r="CG225" s="193"/>
      <c r="CH225" s="193"/>
      <c r="CI225" s="193"/>
      <c r="CJ225" s="193"/>
      <c r="CK225" s="193"/>
      <c r="CL225" s="193"/>
      <c r="CM225" s="193"/>
      <c r="CN225" s="193"/>
      <c r="CO225" s="193"/>
      <c r="CP225" s="193"/>
      <c r="CQ225" s="193"/>
      <c r="CR225" s="193"/>
      <c r="CS225" s="193"/>
      <c r="CT225" s="193"/>
      <c r="CU225" s="193"/>
      <c r="CV225" s="193"/>
      <c r="CW225" s="193"/>
      <c r="CX225" s="194"/>
      <c r="CY225" s="525" t="e">
        <f t="shared" si="4"/>
        <v>#DIV/0!</v>
      </c>
      <c r="DB225" s="293" t="e">
        <f>CY225*'O4'!AH225</f>
        <v>#DIV/0!</v>
      </c>
    </row>
    <row r="226" spans="1:106" ht="9.9499999999999993" customHeight="1">
      <c r="A226" s="534">
        <f>'O4'!B226</f>
        <v>0</v>
      </c>
      <c r="B226" s="535">
        <f>'O4'!G226</f>
        <v>0</v>
      </c>
      <c r="C226" s="527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193"/>
      <c r="CX226" s="194"/>
      <c r="CY226" s="525" t="e">
        <f t="shared" si="4"/>
        <v>#DIV/0!</v>
      </c>
      <c r="DB226" s="293" t="e">
        <f>CY226*'O4'!AH226</f>
        <v>#DIV/0!</v>
      </c>
    </row>
    <row r="227" spans="1:106" ht="9.9499999999999993" customHeight="1">
      <c r="A227" s="534">
        <f>'O4'!B227</f>
        <v>0</v>
      </c>
      <c r="B227" s="535">
        <f>'O4'!G227</f>
        <v>0</v>
      </c>
      <c r="C227" s="527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193"/>
      <c r="CX227" s="194"/>
      <c r="CY227" s="525" t="e">
        <f t="shared" si="4"/>
        <v>#DIV/0!</v>
      </c>
      <c r="DB227" s="293" t="e">
        <f>CY227*'O4'!AH227</f>
        <v>#DIV/0!</v>
      </c>
    </row>
    <row r="228" spans="1:106" ht="9.9499999999999993" customHeight="1">
      <c r="A228" s="534">
        <f>'O4'!B228</f>
        <v>0</v>
      </c>
      <c r="B228" s="535">
        <f>'O4'!G228</f>
        <v>0</v>
      </c>
      <c r="C228" s="527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  <c r="CR228" s="193"/>
      <c r="CS228" s="193"/>
      <c r="CT228" s="193"/>
      <c r="CU228" s="193"/>
      <c r="CV228" s="193"/>
      <c r="CW228" s="193"/>
      <c r="CX228" s="194"/>
      <c r="CY228" s="525" t="e">
        <f t="shared" si="4"/>
        <v>#DIV/0!</v>
      </c>
      <c r="DB228" s="293" t="e">
        <f>CY228*'O4'!AH228</f>
        <v>#DIV/0!</v>
      </c>
    </row>
    <row r="229" spans="1:106" ht="9.9499999999999993" customHeight="1">
      <c r="A229" s="534">
        <f>'O4'!B229</f>
        <v>0</v>
      </c>
      <c r="B229" s="535">
        <f>'O4'!G229</f>
        <v>0</v>
      </c>
      <c r="C229" s="527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  <c r="BU229" s="193"/>
      <c r="BV229" s="193"/>
      <c r="BW229" s="193"/>
      <c r="BX229" s="193"/>
      <c r="BY229" s="193"/>
      <c r="BZ229" s="193"/>
      <c r="CA229" s="193"/>
      <c r="CB229" s="193"/>
      <c r="CC229" s="193"/>
      <c r="CD229" s="193"/>
      <c r="CE229" s="193"/>
      <c r="CF229" s="193"/>
      <c r="CG229" s="193"/>
      <c r="CH229" s="193"/>
      <c r="CI229" s="193"/>
      <c r="CJ229" s="193"/>
      <c r="CK229" s="193"/>
      <c r="CL229" s="193"/>
      <c r="CM229" s="193"/>
      <c r="CN229" s="193"/>
      <c r="CO229" s="193"/>
      <c r="CP229" s="193"/>
      <c r="CQ229" s="193"/>
      <c r="CR229" s="193"/>
      <c r="CS229" s="193"/>
      <c r="CT229" s="193"/>
      <c r="CU229" s="193"/>
      <c r="CV229" s="193"/>
      <c r="CW229" s="193"/>
      <c r="CX229" s="194"/>
      <c r="CY229" s="525" t="e">
        <f t="shared" si="4"/>
        <v>#DIV/0!</v>
      </c>
      <c r="DB229" s="293" t="e">
        <f>CY229*'O4'!AH229</f>
        <v>#DIV/0!</v>
      </c>
    </row>
    <row r="230" spans="1:106" ht="9.9499999999999993" customHeight="1">
      <c r="A230" s="534">
        <f>'O4'!B230</f>
        <v>0</v>
      </c>
      <c r="B230" s="535">
        <f>'O4'!G230</f>
        <v>0</v>
      </c>
      <c r="C230" s="527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193"/>
      <c r="CX230" s="194"/>
      <c r="CY230" s="525" t="e">
        <f t="shared" si="4"/>
        <v>#DIV/0!</v>
      </c>
      <c r="DB230" s="293" t="e">
        <f>CY230*'O4'!AH230</f>
        <v>#DIV/0!</v>
      </c>
    </row>
    <row r="231" spans="1:106" ht="9.9499999999999993" customHeight="1">
      <c r="A231" s="534">
        <f>'O4'!B231</f>
        <v>0</v>
      </c>
      <c r="B231" s="535">
        <f>'O4'!G231</f>
        <v>0</v>
      </c>
      <c r="C231" s="527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  <c r="AW231" s="193"/>
      <c r="AX231" s="193"/>
      <c r="AY231" s="193"/>
      <c r="AZ231" s="193"/>
      <c r="BA231" s="193"/>
      <c r="BB231" s="193"/>
      <c r="BC231" s="193"/>
      <c r="BD231" s="193"/>
      <c r="BE231" s="193"/>
      <c r="BF231" s="193"/>
      <c r="BG231" s="193"/>
      <c r="BH231" s="193"/>
      <c r="BI231" s="193"/>
      <c r="BJ231" s="193"/>
      <c r="BK231" s="193"/>
      <c r="BL231" s="193"/>
      <c r="BM231" s="193"/>
      <c r="BN231" s="193"/>
      <c r="BO231" s="193"/>
      <c r="BP231" s="193"/>
      <c r="BQ231" s="193"/>
      <c r="BR231" s="193"/>
      <c r="BS231" s="193"/>
      <c r="BT231" s="193"/>
      <c r="BU231" s="193"/>
      <c r="BV231" s="193"/>
      <c r="BW231" s="193"/>
      <c r="BX231" s="193"/>
      <c r="BY231" s="193"/>
      <c r="BZ231" s="193"/>
      <c r="CA231" s="193"/>
      <c r="CB231" s="193"/>
      <c r="CC231" s="193"/>
      <c r="CD231" s="193"/>
      <c r="CE231" s="193"/>
      <c r="CF231" s="193"/>
      <c r="CG231" s="193"/>
      <c r="CH231" s="193"/>
      <c r="CI231" s="193"/>
      <c r="CJ231" s="193"/>
      <c r="CK231" s="193"/>
      <c r="CL231" s="193"/>
      <c r="CM231" s="193"/>
      <c r="CN231" s="193"/>
      <c r="CO231" s="193"/>
      <c r="CP231" s="193"/>
      <c r="CQ231" s="193"/>
      <c r="CR231" s="193"/>
      <c r="CS231" s="193"/>
      <c r="CT231" s="193"/>
      <c r="CU231" s="193"/>
      <c r="CV231" s="193"/>
      <c r="CW231" s="193"/>
      <c r="CX231" s="194"/>
      <c r="CY231" s="525" t="e">
        <f t="shared" si="4"/>
        <v>#DIV/0!</v>
      </c>
      <c r="DB231" s="293" t="e">
        <f>CY231*'O4'!AH231</f>
        <v>#DIV/0!</v>
      </c>
    </row>
    <row r="232" spans="1:106" ht="9.9499999999999993" customHeight="1">
      <c r="A232" s="534">
        <f>'O4'!B232</f>
        <v>0</v>
      </c>
      <c r="B232" s="535">
        <f>'O4'!G232</f>
        <v>0</v>
      </c>
      <c r="C232" s="527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193"/>
      <c r="CX232" s="194"/>
      <c r="CY232" s="525" t="e">
        <f t="shared" si="4"/>
        <v>#DIV/0!</v>
      </c>
      <c r="DB232" s="293" t="e">
        <f>CY232*'O4'!AH232</f>
        <v>#DIV/0!</v>
      </c>
    </row>
    <row r="233" spans="1:106" ht="9.9499999999999993" customHeight="1">
      <c r="A233" s="534">
        <f>'O4'!B233</f>
        <v>0</v>
      </c>
      <c r="B233" s="535">
        <f>'O4'!G233</f>
        <v>0</v>
      </c>
      <c r="C233" s="527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  <c r="CR233" s="193"/>
      <c r="CS233" s="193"/>
      <c r="CT233" s="193"/>
      <c r="CU233" s="193"/>
      <c r="CV233" s="193"/>
      <c r="CW233" s="193"/>
      <c r="CX233" s="194"/>
      <c r="CY233" s="525" t="e">
        <f t="shared" si="4"/>
        <v>#DIV/0!</v>
      </c>
      <c r="DB233" s="293" t="e">
        <f>CY233*'O4'!AH233</f>
        <v>#DIV/0!</v>
      </c>
    </row>
    <row r="234" spans="1:106" ht="9.9499999999999993" customHeight="1">
      <c r="A234" s="534">
        <f>'O4'!B234</f>
        <v>0</v>
      </c>
      <c r="B234" s="535">
        <f>'O4'!G234</f>
        <v>0</v>
      </c>
      <c r="C234" s="527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193"/>
      <c r="CX234" s="194"/>
      <c r="CY234" s="525" t="e">
        <f t="shared" si="4"/>
        <v>#DIV/0!</v>
      </c>
      <c r="DB234" s="293" t="e">
        <f>CY234*'O4'!AH234</f>
        <v>#DIV/0!</v>
      </c>
    </row>
    <row r="235" spans="1:106" ht="9.9499999999999993" customHeight="1">
      <c r="A235" s="534">
        <f>'O4'!B235</f>
        <v>0</v>
      </c>
      <c r="B235" s="535">
        <f>'O4'!G235</f>
        <v>0</v>
      </c>
      <c r="C235" s="527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193"/>
      <c r="CX235" s="194"/>
      <c r="CY235" s="525" t="e">
        <f t="shared" si="4"/>
        <v>#DIV/0!</v>
      </c>
      <c r="DB235" s="293" t="e">
        <f>CY235*'O4'!AH235</f>
        <v>#DIV/0!</v>
      </c>
    </row>
    <row r="236" spans="1:106" ht="9.9499999999999993" customHeight="1">
      <c r="A236" s="534">
        <f>'O4'!B236</f>
        <v>0</v>
      </c>
      <c r="B236" s="535">
        <f>'O4'!G236</f>
        <v>0</v>
      </c>
      <c r="C236" s="527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  <c r="AW236" s="193"/>
      <c r="AX236" s="193"/>
      <c r="AY236" s="193"/>
      <c r="AZ236" s="193"/>
      <c r="BA236" s="193"/>
      <c r="BB236" s="193"/>
      <c r="BC236" s="193"/>
      <c r="BD236" s="193"/>
      <c r="BE236" s="193"/>
      <c r="BF236" s="193"/>
      <c r="BG236" s="193"/>
      <c r="BH236" s="193"/>
      <c r="BI236" s="193"/>
      <c r="BJ236" s="193"/>
      <c r="BK236" s="193"/>
      <c r="BL236" s="193"/>
      <c r="BM236" s="193"/>
      <c r="BN236" s="193"/>
      <c r="BO236" s="193"/>
      <c r="BP236" s="193"/>
      <c r="BQ236" s="193"/>
      <c r="BR236" s="193"/>
      <c r="BS236" s="193"/>
      <c r="BT236" s="193"/>
      <c r="BU236" s="193"/>
      <c r="BV236" s="193"/>
      <c r="BW236" s="193"/>
      <c r="BX236" s="193"/>
      <c r="BY236" s="193"/>
      <c r="BZ236" s="193"/>
      <c r="CA236" s="193"/>
      <c r="CB236" s="193"/>
      <c r="CC236" s="193"/>
      <c r="CD236" s="193"/>
      <c r="CE236" s="193"/>
      <c r="CF236" s="193"/>
      <c r="CG236" s="193"/>
      <c r="CH236" s="193"/>
      <c r="CI236" s="193"/>
      <c r="CJ236" s="193"/>
      <c r="CK236" s="193"/>
      <c r="CL236" s="193"/>
      <c r="CM236" s="193"/>
      <c r="CN236" s="193"/>
      <c r="CO236" s="193"/>
      <c r="CP236" s="193"/>
      <c r="CQ236" s="193"/>
      <c r="CR236" s="193"/>
      <c r="CS236" s="193"/>
      <c r="CT236" s="193"/>
      <c r="CU236" s="193"/>
      <c r="CV236" s="193"/>
      <c r="CW236" s="193"/>
      <c r="CX236" s="194"/>
      <c r="CY236" s="525" t="e">
        <f t="shared" si="4"/>
        <v>#DIV/0!</v>
      </c>
      <c r="DB236" s="293" t="e">
        <f>CY236*'O4'!AH236</f>
        <v>#DIV/0!</v>
      </c>
    </row>
    <row r="237" spans="1:106" ht="9.9499999999999993" customHeight="1">
      <c r="A237" s="534">
        <f>'O4'!B237</f>
        <v>0</v>
      </c>
      <c r="B237" s="535">
        <f>'O4'!G237</f>
        <v>0</v>
      </c>
      <c r="C237" s="527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193"/>
      <c r="CX237" s="194"/>
      <c r="CY237" s="525" t="e">
        <f t="shared" si="4"/>
        <v>#DIV/0!</v>
      </c>
      <c r="DB237" s="293" t="e">
        <f>CY237*'O4'!AH237</f>
        <v>#DIV/0!</v>
      </c>
    </row>
    <row r="238" spans="1:106" ht="9.9499999999999993" customHeight="1">
      <c r="A238" s="534">
        <f>'O4'!B238</f>
        <v>0</v>
      </c>
      <c r="B238" s="535">
        <f>'O4'!G238</f>
        <v>0</v>
      </c>
      <c r="C238" s="527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  <c r="AW238" s="193"/>
      <c r="AX238" s="193"/>
      <c r="AY238" s="193"/>
      <c r="AZ238" s="193"/>
      <c r="BA238" s="193"/>
      <c r="BB238" s="193"/>
      <c r="BC238" s="193"/>
      <c r="BD238" s="193"/>
      <c r="BE238" s="193"/>
      <c r="BF238" s="193"/>
      <c r="BG238" s="193"/>
      <c r="BH238" s="193"/>
      <c r="BI238" s="193"/>
      <c r="BJ238" s="193"/>
      <c r="BK238" s="193"/>
      <c r="BL238" s="193"/>
      <c r="BM238" s="193"/>
      <c r="BN238" s="193"/>
      <c r="BO238" s="193"/>
      <c r="BP238" s="193"/>
      <c r="BQ238" s="193"/>
      <c r="BR238" s="193"/>
      <c r="BS238" s="193"/>
      <c r="BT238" s="193"/>
      <c r="BU238" s="193"/>
      <c r="BV238" s="193"/>
      <c r="BW238" s="193"/>
      <c r="BX238" s="193"/>
      <c r="BY238" s="193"/>
      <c r="BZ238" s="193"/>
      <c r="CA238" s="193"/>
      <c r="CB238" s="193"/>
      <c r="CC238" s="193"/>
      <c r="CD238" s="193"/>
      <c r="CE238" s="193"/>
      <c r="CF238" s="193"/>
      <c r="CG238" s="193"/>
      <c r="CH238" s="193"/>
      <c r="CI238" s="193"/>
      <c r="CJ238" s="193"/>
      <c r="CK238" s="193"/>
      <c r="CL238" s="193"/>
      <c r="CM238" s="193"/>
      <c r="CN238" s="193"/>
      <c r="CO238" s="193"/>
      <c r="CP238" s="193"/>
      <c r="CQ238" s="193"/>
      <c r="CR238" s="193"/>
      <c r="CS238" s="193"/>
      <c r="CT238" s="193"/>
      <c r="CU238" s="193"/>
      <c r="CV238" s="193"/>
      <c r="CW238" s="193"/>
      <c r="CX238" s="194"/>
      <c r="CY238" s="525" t="e">
        <f t="shared" si="4"/>
        <v>#DIV/0!</v>
      </c>
      <c r="DB238" s="293" t="e">
        <f>CY238*'O4'!AH238</f>
        <v>#DIV/0!</v>
      </c>
    </row>
    <row r="239" spans="1:106" ht="9.9499999999999993" customHeight="1">
      <c r="A239" s="534">
        <f>'O4'!B239</f>
        <v>0</v>
      </c>
      <c r="B239" s="535">
        <f>'O4'!G239</f>
        <v>0</v>
      </c>
      <c r="C239" s="527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  <c r="AW239" s="193"/>
      <c r="AX239" s="193"/>
      <c r="AY239" s="193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193"/>
      <c r="BO239" s="193"/>
      <c r="BP239" s="193"/>
      <c r="BQ239" s="193"/>
      <c r="BR239" s="193"/>
      <c r="BS239" s="193"/>
      <c r="BT239" s="193"/>
      <c r="BU239" s="193"/>
      <c r="BV239" s="193"/>
      <c r="BW239" s="193"/>
      <c r="BX239" s="193"/>
      <c r="BY239" s="193"/>
      <c r="BZ239" s="193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193"/>
      <c r="CX239" s="194"/>
      <c r="CY239" s="525" t="e">
        <f t="shared" si="4"/>
        <v>#DIV/0!</v>
      </c>
      <c r="DB239" s="293" t="e">
        <f>CY239*'O4'!AH239</f>
        <v>#DIV/0!</v>
      </c>
    </row>
    <row r="240" spans="1:106" ht="9.9499999999999993" customHeight="1">
      <c r="A240" s="534">
        <f>'O4'!B240</f>
        <v>0</v>
      </c>
      <c r="B240" s="535">
        <f>'O4'!G240</f>
        <v>0</v>
      </c>
      <c r="C240" s="527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  <c r="AW240" s="193"/>
      <c r="AX240" s="193"/>
      <c r="AY240" s="193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193"/>
      <c r="CX240" s="194"/>
      <c r="CY240" s="525" t="e">
        <f t="shared" si="4"/>
        <v>#DIV/0!</v>
      </c>
      <c r="DB240" s="293" t="e">
        <f>CY240*'O4'!AH240</f>
        <v>#DIV/0!</v>
      </c>
    </row>
    <row r="241" spans="1:106" ht="9.9499999999999993" customHeight="1">
      <c r="A241" s="534">
        <f>'O4'!B241</f>
        <v>0</v>
      </c>
      <c r="B241" s="535">
        <f>'O4'!G241</f>
        <v>0</v>
      </c>
      <c r="C241" s="527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  <c r="AW241" s="193"/>
      <c r="AX241" s="193"/>
      <c r="AY241" s="193"/>
      <c r="AZ241" s="193"/>
      <c r="BA241" s="193"/>
      <c r="BB241" s="193"/>
      <c r="BC241" s="193"/>
      <c r="BD241" s="193"/>
      <c r="BE241" s="193"/>
      <c r="BF241" s="193"/>
      <c r="BG241" s="193"/>
      <c r="BH241" s="193"/>
      <c r="BI241" s="193"/>
      <c r="BJ241" s="193"/>
      <c r="BK241" s="193"/>
      <c r="BL241" s="193"/>
      <c r="BM241" s="193"/>
      <c r="BN241" s="193"/>
      <c r="BO241" s="193"/>
      <c r="BP241" s="193"/>
      <c r="BQ241" s="193"/>
      <c r="BR241" s="193"/>
      <c r="BS241" s="193"/>
      <c r="BT241" s="193"/>
      <c r="BU241" s="193"/>
      <c r="BV241" s="193"/>
      <c r="BW241" s="193"/>
      <c r="BX241" s="193"/>
      <c r="BY241" s="193"/>
      <c r="BZ241" s="193"/>
      <c r="CA241" s="193"/>
      <c r="CB241" s="193"/>
      <c r="CC241" s="193"/>
      <c r="CD241" s="193"/>
      <c r="CE241" s="193"/>
      <c r="CF241" s="193"/>
      <c r="CG241" s="193"/>
      <c r="CH241" s="193"/>
      <c r="CI241" s="193"/>
      <c r="CJ241" s="193"/>
      <c r="CK241" s="193"/>
      <c r="CL241" s="193"/>
      <c r="CM241" s="193"/>
      <c r="CN241" s="193"/>
      <c r="CO241" s="193"/>
      <c r="CP241" s="193"/>
      <c r="CQ241" s="193"/>
      <c r="CR241" s="193"/>
      <c r="CS241" s="193"/>
      <c r="CT241" s="193"/>
      <c r="CU241" s="193"/>
      <c r="CV241" s="193"/>
      <c r="CW241" s="193"/>
      <c r="CX241" s="194"/>
      <c r="CY241" s="525" t="e">
        <f t="shared" si="4"/>
        <v>#DIV/0!</v>
      </c>
      <c r="DB241" s="293" t="e">
        <f>CY241*'O4'!AH241</f>
        <v>#DIV/0!</v>
      </c>
    </row>
    <row r="242" spans="1:106" ht="9.9499999999999993" customHeight="1">
      <c r="A242" s="534">
        <f>'O4'!B242</f>
        <v>0</v>
      </c>
      <c r="B242" s="535">
        <f>'O4'!G242</f>
        <v>0</v>
      </c>
      <c r="C242" s="527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193"/>
      <c r="CX242" s="194"/>
      <c r="CY242" s="525" t="e">
        <f t="shared" si="4"/>
        <v>#DIV/0!</v>
      </c>
      <c r="DB242" s="293" t="e">
        <f>CY242*'O4'!AH242</f>
        <v>#DIV/0!</v>
      </c>
    </row>
    <row r="243" spans="1:106" ht="9.9499999999999993" customHeight="1">
      <c r="A243" s="534">
        <f>'O4'!B243</f>
        <v>0</v>
      </c>
      <c r="B243" s="535">
        <f>'O4'!G243</f>
        <v>0</v>
      </c>
      <c r="C243" s="527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  <c r="AW243" s="193"/>
      <c r="AX243" s="193"/>
      <c r="AY243" s="193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193"/>
      <c r="CX243" s="194"/>
      <c r="CY243" s="525" t="e">
        <f t="shared" si="4"/>
        <v>#DIV/0!</v>
      </c>
      <c r="DB243" s="293" t="e">
        <f>CY243*'O4'!AH243</f>
        <v>#DIV/0!</v>
      </c>
    </row>
    <row r="244" spans="1:106" ht="9.9499999999999993" customHeight="1">
      <c r="A244" s="534">
        <f>'O4'!B244</f>
        <v>0</v>
      </c>
      <c r="B244" s="535">
        <f>'O4'!G244</f>
        <v>0</v>
      </c>
      <c r="C244" s="527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  <c r="AW244" s="193"/>
      <c r="AX244" s="193"/>
      <c r="AY244" s="193"/>
      <c r="AZ244" s="193"/>
      <c r="BA244" s="193"/>
      <c r="BB244" s="193"/>
      <c r="BC244" s="193"/>
      <c r="BD244" s="193"/>
      <c r="BE244" s="193"/>
      <c r="BF244" s="193"/>
      <c r="BG244" s="193"/>
      <c r="BH244" s="193"/>
      <c r="BI244" s="193"/>
      <c r="BJ244" s="193"/>
      <c r="BK244" s="193"/>
      <c r="BL244" s="193"/>
      <c r="BM244" s="193"/>
      <c r="BN244" s="193"/>
      <c r="BO244" s="193"/>
      <c r="BP244" s="193"/>
      <c r="BQ244" s="193"/>
      <c r="BR244" s="193"/>
      <c r="BS244" s="193"/>
      <c r="BT244" s="193"/>
      <c r="BU244" s="193"/>
      <c r="BV244" s="193"/>
      <c r="BW244" s="193"/>
      <c r="BX244" s="193"/>
      <c r="BY244" s="193"/>
      <c r="BZ244" s="193"/>
      <c r="CA244" s="193"/>
      <c r="CB244" s="193"/>
      <c r="CC244" s="193"/>
      <c r="CD244" s="193"/>
      <c r="CE244" s="193"/>
      <c r="CF244" s="193"/>
      <c r="CG244" s="193"/>
      <c r="CH244" s="193"/>
      <c r="CI244" s="193"/>
      <c r="CJ244" s="193"/>
      <c r="CK244" s="193"/>
      <c r="CL244" s="193"/>
      <c r="CM244" s="193"/>
      <c r="CN244" s="193"/>
      <c r="CO244" s="193"/>
      <c r="CP244" s="193"/>
      <c r="CQ244" s="193"/>
      <c r="CR244" s="193"/>
      <c r="CS244" s="193"/>
      <c r="CT244" s="193"/>
      <c r="CU244" s="193"/>
      <c r="CV244" s="193"/>
      <c r="CW244" s="193"/>
      <c r="CX244" s="194"/>
      <c r="CY244" s="525" t="e">
        <f t="shared" si="4"/>
        <v>#DIV/0!</v>
      </c>
      <c r="DB244" s="293" t="e">
        <f>CY244*'O4'!AH244</f>
        <v>#DIV/0!</v>
      </c>
    </row>
    <row r="245" spans="1:106" ht="9.9499999999999993" customHeight="1">
      <c r="A245" s="534">
        <f>'O4'!B245</f>
        <v>0</v>
      </c>
      <c r="B245" s="535">
        <f>'O4'!G245</f>
        <v>0</v>
      </c>
      <c r="C245" s="527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4"/>
      <c r="CY245" s="525" t="e">
        <f t="shared" si="4"/>
        <v>#DIV/0!</v>
      </c>
      <c r="DB245" s="293" t="e">
        <f>CY245*'O4'!AH245</f>
        <v>#DIV/0!</v>
      </c>
    </row>
    <row r="246" spans="1:106" ht="9.9499999999999993" customHeight="1">
      <c r="A246" s="534">
        <f>'O4'!B246</f>
        <v>0</v>
      </c>
      <c r="B246" s="535">
        <f>'O4'!G246</f>
        <v>0</v>
      </c>
      <c r="C246" s="527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  <c r="AW246" s="193"/>
      <c r="AX246" s="193"/>
      <c r="AY246" s="193"/>
      <c r="AZ246" s="193"/>
      <c r="BA246" s="193"/>
      <c r="BB246" s="193"/>
      <c r="BC246" s="193"/>
      <c r="BD246" s="193"/>
      <c r="BE246" s="193"/>
      <c r="BF246" s="193"/>
      <c r="BG246" s="193"/>
      <c r="BH246" s="193"/>
      <c r="BI246" s="193"/>
      <c r="BJ246" s="193"/>
      <c r="BK246" s="193"/>
      <c r="BL246" s="193"/>
      <c r="BM246" s="193"/>
      <c r="BN246" s="193"/>
      <c r="BO246" s="193"/>
      <c r="BP246" s="193"/>
      <c r="BQ246" s="193"/>
      <c r="BR246" s="193"/>
      <c r="BS246" s="193"/>
      <c r="BT246" s="193"/>
      <c r="BU246" s="193"/>
      <c r="BV246" s="193"/>
      <c r="BW246" s="193"/>
      <c r="BX246" s="193"/>
      <c r="BY246" s="193"/>
      <c r="BZ246" s="193"/>
      <c r="CA246" s="193"/>
      <c r="CB246" s="193"/>
      <c r="CC246" s="193"/>
      <c r="CD246" s="193"/>
      <c r="CE246" s="193"/>
      <c r="CF246" s="193"/>
      <c r="CG246" s="193"/>
      <c r="CH246" s="193"/>
      <c r="CI246" s="193"/>
      <c r="CJ246" s="193"/>
      <c r="CK246" s="193"/>
      <c r="CL246" s="193"/>
      <c r="CM246" s="193"/>
      <c r="CN246" s="193"/>
      <c r="CO246" s="193"/>
      <c r="CP246" s="193"/>
      <c r="CQ246" s="193"/>
      <c r="CR246" s="193"/>
      <c r="CS246" s="193"/>
      <c r="CT246" s="193"/>
      <c r="CU246" s="193"/>
      <c r="CV246" s="193"/>
      <c r="CW246" s="193"/>
      <c r="CX246" s="194"/>
      <c r="CY246" s="525" t="e">
        <f t="shared" si="4"/>
        <v>#DIV/0!</v>
      </c>
      <c r="DB246" s="293" t="e">
        <f>CY246*'O4'!AH246</f>
        <v>#DIV/0!</v>
      </c>
    </row>
    <row r="247" spans="1:106" ht="9.9499999999999993" customHeight="1">
      <c r="A247" s="534">
        <f>'O4'!B247</f>
        <v>0</v>
      </c>
      <c r="B247" s="535">
        <f>'O4'!G247</f>
        <v>0</v>
      </c>
      <c r="C247" s="527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  <c r="AW247" s="193"/>
      <c r="AX247" s="193"/>
      <c r="AY247" s="193"/>
      <c r="AZ247" s="193"/>
      <c r="BA247" s="193"/>
      <c r="BB247" s="193"/>
      <c r="BC247" s="193"/>
      <c r="BD247" s="193"/>
      <c r="BE247" s="193"/>
      <c r="BF247" s="193"/>
      <c r="BG247" s="193"/>
      <c r="BH247" s="193"/>
      <c r="BI247" s="193"/>
      <c r="BJ247" s="193"/>
      <c r="BK247" s="193"/>
      <c r="BL247" s="193"/>
      <c r="BM247" s="193"/>
      <c r="BN247" s="193"/>
      <c r="BO247" s="193"/>
      <c r="BP247" s="193"/>
      <c r="BQ247" s="193"/>
      <c r="BR247" s="193"/>
      <c r="BS247" s="193"/>
      <c r="BT247" s="193"/>
      <c r="BU247" s="193"/>
      <c r="BV247" s="193"/>
      <c r="BW247" s="193"/>
      <c r="BX247" s="193"/>
      <c r="BY247" s="193"/>
      <c r="BZ247" s="193"/>
      <c r="CA247" s="193"/>
      <c r="CB247" s="193"/>
      <c r="CC247" s="193"/>
      <c r="CD247" s="193"/>
      <c r="CE247" s="193"/>
      <c r="CF247" s="193"/>
      <c r="CG247" s="193"/>
      <c r="CH247" s="193"/>
      <c r="CI247" s="193"/>
      <c r="CJ247" s="193"/>
      <c r="CK247" s="193"/>
      <c r="CL247" s="193"/>
      <c r="CM247" s="193"/>
      <c r="CN247" s="193"/>
      <c r="CO247" s="193"/>
      <c r="CP247" s="193"/>
      <c r="CQ247" s="193"/>
      <c r="CR247" s="193"/>
      <c r="CS247" s="193"/>
      <c r="CT247" s="193"/>
      <c r="CU247" s="193"/>
      <c r="CV247" s="193"/>
      <c r="CW247" s="193"/>
      <c r="CX247" s="194"/>
      <c r="CY247" s="525" t="e">
        <f t="shared" si="4"/>
        <v>#DIV/0!</v>
      </c>
      <c r="DB247" s="293" t="e">
        <f>CY247*'O4'!AH247</f>
        <v>#DIV/0!</v>
      </c>
    </row>
    <row r="248" spans="1:106" ht="9.9499999999999993" customHeight="1">
      <c r="A248" s="534">
        <f>'O4'!B248</f>
        <v>0</v>
      </c>
      <c r="B248" s="535">
        <f>'O4'!G248</f>
        <v>0</v>
      </c>
      <c r="C248" s="527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  <c r="AW248" s="193"/>
      <c r="AX248" s="193"/>
      <c r="AY248" s="193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193"/>
      <c r="CX248" s="194"/>
      <c r="CY248" s="525" t="e">
        <f t="shared" si="4"/>
        <v>#DIV/0!</v>
      </c>
      <c r="DB248" s="293" t="e">
        <f>CY248*'O4'!AH248</f>
        <v>#DIV/0!</v>
      </c>
    </row>
    <row r="249" spans="1:106" ht="9.9499999999999993" customHeight="1">
      <c r="A249" s="534">
        <f>'O4'!B249</f>
        <v>0</v>
      </c>
      <c r="B249" s="535">
        <f>'O4'!G249</f>
        <v>0</v>
      </c>
      <c r="C249" s="527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  <c r="AW249" s="193"/>
      <c r="AX249" s="193"/>
      <c r="AY249" s="193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193"/>
      <c r="CK249" s="193"/>
      <c r="CL249" s="193"/>
      <c r="CM249" s="193"/>
      <c r="CN249" s="193"/>
      <c r="CO249" s="193"/>
      <c r="CP249" s="193"/>
      <c r="CQ249" s="193"/>
      <c r="CR249" s="193"/>
      <c r="CS249" s="193"/>
      <c r="CT249" s="193"/>
      <c r="CU249" s="193"/>
      <c r="CV249" s="193"/>
      <c r="CW249" s="193"/>
      <c r="CX249" s="194"/>
      <c r="CY249" s="525" t="e">
        <f t="shared" si="4"/>
        <v>#DIV/0!</v>
      </c>
      <c r="DB249" s="293" t="e">
        <f>CY249*'O4'!AH249</f>
        <v>#DIV/0!</v>
      </c>
    </row>
    <row r="250" spans="1:106" ht="9.9499999999999993" customHeight="1">
      <c r="A250" s="534">
        <f>'O4'!B250</f>
        <v>0</v>
      </c>
      <c r="B250" s="535">
        <f>'O4'!G250</f>
        <v>0</v>
      </c>
      <c r="C250" s="527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  <c r="AW250" s="193"/>
      <c r="AX250" s="193"/>
      <c r="AY250" s="193"/>
      <c r="AZ250" s="193"/>
      <c r="BA250" s="193"/>
      <c r="BB250" s="193"/>
      <c r="BC250" s="193"/>
      <c r="BD250" s="193"/>
      <c r="BE250" s="193"/>
      <c r="BF250" s="193"/>
      <c r="BG250" s="193"/>
      <c r="BH250" s="193"/>
      <c r="BI250" s="193"/>
      <c r="BJ250" s="193"/>
      <c r="BK250" s="193"/>
      <c r="BL250" s="193"/>
      <c r="BM250" s="193"/>
      <c r="BN250" s="193"/>
      <c r="BO250" s="193"/>
      <c r="BP250" s="193"/>
      <c r="BQ250" s="193"/>
      <c r="BR250" s="193"/>
      <c r="BS250" s="193"/>
      <c r="BT250" s="193"/>
      <c r="BU250" s="193"/>
      <c r="BV250" s="193"/>
      <c r="BW250" s="193"/>
      <c r="BX250" s="193"/>
      <c r="BY250" s="193"/>
      <c r="BZ250" s="193"/>
      <c r="CA250" s="193"/>
      <c r="CB250" s="193"/>
      <c r="CC250" s="193"/>
      <c r="CD250" s="193"/>
      <c r="CE250" s="193"/>
      <c r="CF250" s="193"/>
      <c r="CG250" s="193"/>
      <c r="CH250" s="193"/>
      <c r="CI250" s="193"/>
      <c r="CJ250" s="193"/>
      <c r="CK250" s="193"/>
      <c r="CL250" s="193"/>
      <c r="CM250" s="193"/>
      <c r="CN250" s="193"/>
      <c r="CO250" s="193"/>
      <c r="CP250" s="193"/>
      <c r="CQ250" s="193"/>
      <c r="CR250" s="193"/>
      <c r="CS250" s="193"/>
      <c r="CT250" s="193"/>
      <c r="CU250" s="193"/>
      <c r="CV250" s="193"/>
      <c r="CW250" s="193"/>
      <c r="CX250" s="194"/>
      <c r="CY250" s="525" t="e">
        <f t="shared" si="4"/>
        <v>#DIV/0!</v>
      </c>
      <c r="DB250" s="293" t="e">
        <f>CY250*'O4'!AH250</f>
        <v>#DIV/0!</v>
      </c>
    </row>
    <row r="251" spans="1:106" ht="9.9499999999999993" customHeight="1">
      <c r="A251" s="534">
        <f>'O4'!B251</f>
        <v>0</v>
      </c>
      <c r="B251" s="535">
        <f>'O4'!G251</f>
        <v>0</v>
      </c>
      <c r="C251" s="527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  <c r="AW251" s="193"/>
      <c r="AX251" s="193"/>
      <c r="AY251" s="193"/>
      <c r="AZ251" s="193"/>
      <c r="BA251" s="193"/>
      <c r="BB251" s="193"/>
      <c r="BC251" s="193"/>
      <c r="BD251" s="193"/>
      <c r="BE251" s="193"/>
      <c r="BF251" s="193"/>
      <c r="BG251" s="193"/>
      <c r="BH251" s="193"/>
      <c r="BI251" s="193"/>
      <c r="BJ251" s="193"/>
      <c r="BK251" s="193"/>
      <c r="BL251" s="193"/>
      <c r="BM251" s="193"/>
      <c r="BN251" s="193"/>
      <c r="BO251" s="193"/>
      <c r="BP251" s="193"/>
      <c r="BQ251" s="193"/>
      <c r="BR251" s="193"/>
      <c r="BS251" s="193"/>
      <c r="BT251" s="193"/>
      <c r="BU251" s="193"/>
      <c r="BV251" s="193"/>
      <c r="BW251" s="193"/>
      <c r="BX251" s="193"/>
      <c r="BY251" s="193"/>
      <c r="BZ251" s="193"/>
      <c r="CA251" s="193"/>
      <c r="CB251" s="193"/>
      <c r="CC251" s="193"/>
      <c r="CD251" s="193"/>
      <c r="CE251" s="193"/>
      <c r="CF251" s="193"/>
      <c r="CG251" s="193"/>
      <c r="CH251" s="193"/>
      <c r="CI251" s="193"/>
      <c r="CJ251" s="193"/>
      <c r="CK251" s="193"/>
      <c r="CL251" s="193"/>
      <c r="CM251" s="193"/>
      <c r="CN251" s="193"/>
      <c r="CO251" s="193"/>
      <c r="CP251" s="193"/>
      <c r="CQ251" s="193"/>
      <c r="CR251" s="193"/>
      <c r="CS251" s="193"/>
      <c r="CT251" s="193"/>
      <c r="CU251" s="193"/>
      <c r="CV251" s="193"/>
      <c r="CW251" s="193"/>
      <c r="CX251" s="194"/>
      <c r="CY251" s="525" t="e">
        <f t="shared" si="4"/>
        <v>#DIV/0!</v>
      </c>
      <c r="DB251" s="293" t="e">
        <f>CY251*'O4'!AH251</f>
        <v>#DIV/0!</v>
      </c>
    </row>
    <row r="252" spans="1:106" ht="9.9499999999999993" customHeight="1">
      <c r="A252" s="534">
        <f>'O4'!B252</f>
        <v>0</v>
      </c>
      <c r="B252" s="535">
        <f>'O4'!G252</f>
        <v>0</v>
      </c>
      <c r="C252" s="527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193"/>
      <c r="CX252" s="194"/>
      <c r="CY252" s="525" t="e">
        <f t="shared" si="4"/>
        <v>#DIV/0!</v>
      </c>
      <c r="DB252" s="293" t="e">
        <f>CY252*'O4'!AH252</f>
        <v>#DIV/0!</v>
      </c>
    </row>
    <row r="253" spans="1:106" ht="9.9499999999999993" customHeight="1">
      <c r="A253" s="534">
        <f>'O4'!B253</f>
        <v>0</v>
      </c>
      <c r="B253" s="535">
        <f>'O4'!G253</f>
        <v>0</v>
      </c>
      <c r="C253" s="527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  <c r="AW253" s="193"/>
      <c r="AX253" s="193"/>
      <c r="AY253" s="193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193"/>
      <c r="CX253" s="194"/>
      <c r="CY253" s="525" t="e">
        <f t="shared" si="4"/>
        <v>#DIV/0!</v>
      </c>
      <c r="DB253" s="293" t="e">
        <f>CY253*'O4'!AH253</f>
        <v>#DIV/0!</v>
      </c>
    </row>
    <row r="254" spans="1:106" ht="9.9499999999999993" customHeight="1">
      <c r="A254" s="534">
        <f>'O4'!B254</f>
        <v>0</v>
      </c>
      <c r="B254" s="535">
        <f>'O4'!G254</f>
        <v>0</v>
      </c>
      <c r="C254" s="527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  <c r="AW254" s="193"/>
      <c r="AX254" s="193"/>
      <c r="AY254" s="193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193"/>
      <c r="CK254" s="193"/>
      <c r="CL254" s="193"/>
      <c r="CM254" s="193"/>
      <c r="CN254" s="193"/>
      <c r="CO254" s="193"/>
      <c r="CP254" s="193"/>
      <c r="CQ254" s="193"/>
      <c r="CR254" s="193"/>
      <c r="CS254" s="193"/>
      <c r="CT254" s="193"/>
      <c r="CU254" s="193"/>
      <c r="CV254" s="193"/>
      <c r="CW254" s="193"/>
      <c r="CX254" s="194"/>
      <c r="CY254" s="525" t="e">
        <f t="shared" si="4"/>
        <v>#DIV/0!</v>
      </c>
      <c r="DB254" s="293" t="e">
        <f>CY254*'O4'!AH254</f>
        <v>#DIV/0!</v>
      </c>
    </row>
    <row r="255" spans="1:106" ht="9.9499999999999993" customHeight="1">
      <c r="A255" s="534">
        <f>'O4'!B255</f>
        <v>0</v>
      </c>
      <c r="B255" s="535">
        <f>'O4'!G255</f>
        <v>0</v>
      </c>
      <c r="C255" s="527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  <c r="AW255" s="193"/>
      <c r="AX255" s="193"/>
      <c r="AY255" s="193"/>
      <c r="AZ255" s="193"/>
      <c r="BA255" s="193"/>
      <c r="BB255" s="193"/>
      <c r="BC255" s="193"/>
      <c r="BD255" s="193"/>
      <c r="BE255" s="193"/>
      <c r="BF255" s="193"/>
      <c r="BG255" s="193"/>
      <c r="BH255" s="193"/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3"/>
      <c r="BW255" s="193"/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3"/>
      <c r="CL255" s="193"/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193"/>
      <c r="CX255" s="194"/>
      <c r="CY255" s="525" t="e">
        <f t="shared" si="4"/>
        <v>#DIV/0!</v>
      </c>
      <c r="DB255" s="293" t="e">
        <f>CY255*'O4'!AH255</f>
        <v>#DIV/0!</v>
      </c>
    </row>
    <row r="256" spans="1:106" ht="9.9499999999999993" customHeight="1">
      <c r="A256" s="534">
        <f>'O4'!B256</f>
        <v>0</v>
      </c>
      <c r="B256" s="535">
        <f>'O4'!G256</f>
        <v>0</v>
      </c>
      <c r="C256" s="527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  <c r="AW256" s="193"/>
      <c r="AX256" s="193"/>
      <c r="AY256" s="193"/>
      <c r="AZ256" s="193"/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3"/>
      <c r="BL256" s="193"/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3"/>
      <c r="BX256" s="193"/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3"/>
      <c r="CI256" s="193"/>
      <c r="CJ256" s="193"/>
      <c r="CK256" s="193"/>
      <c r="CL256" s="193"/>
      <c r="CM256" s="193"/>
      <c r="CN256" s="193"/>
      <c r="CO256" s="193"/>
      <c r="CP256" s="193"/>
      <c r="CQ256" s="193"/>
      <c r="CR256" s="193"/>
      <c r="CS256" s="193"/>
      <c r="CT256" s="193"/>
      <c r="CU256" s="193"/>
      <c r="CV256" s="193"/>
      <c r="CW256" s="193"/>
      <c r="CX256" s="194"/>
      <c r="CY256" s="525" t="e">
        <f t="shared" si="4"/>
        <v>#DIV/0!</v>
      </c>
      <c r="DB256" s="293" t="e">
        <f>CY256*'O4'!AH256</f>
        <v>#DIV/0!</v>
      </c>
    </row>
    <row r="257" spans="1:106" ht="9.9499999999999993" customHeight="1">
      <c r="A257" s="534">
        <f>'O4'!B257</f>
        <v>0</v>
      </c>
      <c r="B257" s="535">
        <f>'O4'!G257</f>
        <v>0</v>
      </c>
      <c r="C257" s="527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  <c r="AW257" s="193"/>
      <c r="AX257" s="193"/>
      <c r="AY257" s="193"/>
      <c r="AZ257" s="193"/>
      <c r="BA257" s="193"/>
      <c r="BB257" s="193"/>
      <c r="BC257" s="193"/>
      <c r="BD257" s="193"/>
      <c r="BE257" s="193"/>
      <c r="BF257" s="193"/>
      <c r="BG257" s="193"/>
      <c r="BH257" s="193"/>
      <c r="BI257" s="193"/>
      <c r="BJ257" s="193"/>
      <c r="BK257" s="193"/>
      <c r="BL257" s="193"/>
      <c r="BM257" s="193"/>
      <c r="BN257" s="193"/>
      <c r="BO257" s="193"/>
      <c r="BP257" s="193"/>
      <c r="BQ257" s="193"/>
      <c r="BR257" s="193"/>
      <c r="BS257" s="193"/>
      <c r="BT257" s="193"/>
      <c r="BU257" s="193"/>
      <c r="BV257" s="193"/>
      <c r="BW257" s="193"/>
      <c r="BX257" s="193"/>
      <c r="BY257" s="193"/>
      <c r="BZ257" s="193"/>
      <c r="CA257" s="193"/>
      <c r="CB257" s="193"/>
      <c r="CC257" s="193"/>
      <c r="CD257" s="193"/>
      <c r="CE257" s="193"/>
      <c r="CF257" s="193"/>
      <c r="CG257" s="193"/>
      <c r="CH257" s="193"/>
      <c r="CI257" s="193"/>
      <c r="CJ257" s="193"/>
      <c r="CK257" s="193"/>
      <c r="CL257" s="193"/>
      <c r="CM257" s="193"/>
      <c r="CN257" s="193"/>
      <c r="CO257" s="193"/>
      <c r="CP257" s="193"/>
      <c r="CQ257" s="193"/>
      <c r="CR257" s="193"/>
      <c r="CS257" s="193"/>
      <c r="CT257" s="193"/>
      <c r="CU257" s="193"/>
      <c r="CV257" s="193"/>
      <c r="CW257" s="193"/>
      <c r="CX257" s="194"/>
      <c r="CY257" s="525" t="e">
        <f t="shared" si="4"/>
        <v>#DIV/0!</v>
      </c>
      <c r="DB257" s="293" t="e">
        <f>CY257*'O4'!AH257</f>
        <v>#DIV/0!</v>
      </c>
    </row>
    <row r="258" spans="1:106" ht="9.9499999999999993" customHeight="1">
      <c r="A258" s="534">
        <f>'O4'!B258</f>
        <v>0</v>
      </c>
      <c r="B258" s="535">
        <f>'O4'!G258</f>
        <v>0</v>
      </c>
      <c r="C258" s="527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  <c r="AW258" s="193"/>
      <c r="AX258" s="193"/>
      <c r="AY258" s="193"/>
      <c r="AZ258" s="193"/>
      <c r="BA258" s="193"/>
      <c r="BB258" s="193"/>
      <c r="BC258" s="193"/>
      <c r="BD258" s="193"/>
      <c r="BE258" s="193"/>
      <c r="BF258" s="193"/>
      <c r="BG258" s="193"/>
      <c r="BH258" s="193"/>
      <c r="BI258" s="193"/>
      <c r="BJ258" s="193"/>
      <c r="BK258" s="193"/>
      <c r="BL258" s="193"/>
      <c r="BM258" s="193"/>
      <c r="BN258" s="193"/>
      <c r="BO258" s="193"/>
      <c r="BP258" s="193"/>
      <c r="BQ258" s="193"/>
      <c r="BR258" s="193"/>
      <c r="BS258" s="193"/>
      <c r="BT258" s="193"/>
      <c r="BU258" s="193"/>
      <c r="BV258" s="193"/>
      <c r="BW258" s="193"/>
      <c r="BX258" s="193"/>
      <c r="BY258" s="193"/>
      <c r="BZ258" s="193"/>
      <c r="CA258" s="193"/>
      <c r="CB258" s="193"/>
      <c r="CC258" s="193"/>
      <c r="CD258" s="193"/>
      <c r="CE258" s="193"/>
      <c r="CF258" s="193"/>
      <c r="CG258" s="193"/>
      <c r="CH258" s="193"/>
      <c r="CI258" s="193"/>
      <c r="CJ258" s="193"/>
      <c r="CK258" s="193"/>
      <c r="CL258" s="193"/>
      <c r="CM258" s="193"/>
      <c r="CN258" s="193"/>
      <c r="CO258" s="193"/>
      <c r="CP258" s="193"/>
      <c r="CQ258" s="193"/>
      <c r="CR258" s="193"/>
      <c r="CS258" s="193"/>
      <c r="CT258" s="193"/>
      <c r="CU258" s="193"/>
      <c r="CV258" s="193"/>
      <c r="CW258" s="193"/>
      <c r="CX258" s="194"/>
      <c r="CY258" s="525" t="e">
        <f t="shared" si="4"/>
        <v>#DIV/0!</v>
      </c>
      <c r="DB258" s="293" t="e">
        <f>CY258*'O4'!AH258</f>
        <v>#DIV/0!</v>
      </c>
    </row>
    <row r="259" spans="1:106" ht="9.9499999999999993" customHeight="1">
      <c r="A259" s="534">
        <f>'O4'!B259</f>
        <v>0</v>
      </c>
      <c r="B259" s="535">
        <f>'O4'!G259</f>
        <v>0</v>
      </c>
      <c r="C259" s="527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  <c r="AW259" s="193"/>
      <c r="AX259" s="193"/>
      <c r="AY259" s="193"/>
      <c r="AZ259" s="193"/>
      <c r="BA259" s="193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3"/>
      <c r="BL259" s="193"/>
      <c r="BM259" s="193"/>
      <c r="BN259" s="193"/>
      <c r="BO259" s="193"/>
      <c r="BP259" s="193"/>
      <c r="BQ259" s="193"/>
      <c r="BR259" s="193"/>
      <c r="BS259" s="193"/>
      <c r="BT259" s="193"/>
      <c r="BU259" s="193"/>
      <c r="BV259" s="193"/>
      <c r="BW259" s="193"/>
      <c r="BX259" s="193"/>
      <c r="BY259" s="193"/>
      <c r="BZ259" s="193"/>
      <c r="CA259" s="193"/>
      <c r="CB259" s="193"/>
      <c r="CC259" s="193"/>
      <c r="CD259" s="193"/>
      <c r="CE259" s="193"/>
      <c r="CF259" s="193"/>
      <c r="CG259" s="193"/>
      <c r="CH259" s="193"/>
      <c r="CI259" s="193"/>
      <c r="CJ259" s="193"/>
      <c r="CK259" s="193"/>
      <c r="CL259" s="193"/>
      <c r="CM259" s="193"/>
      <c r="CN259" s="193"/>
      <c r="CO259" s="193"/>
      <c r="CP259" s="193"/>
      <c r="CQ259" s="193"/>
      <c r="CR259" s="193"/>
      <c r="CS259" s="193"/>
      <c r="CT259" s="193"/>
      <c r="CU259" s="193"/>
      <c r="CV259" s="193"/>
      <c r="CW259" s="193"/>
      <c r="CX259" s="194"/>
      <c r="CY259" s="525" t="e">
        <f t="shared" si="4"/>
        <v>#DIV/0!</v>
      </c>
      <c r="DB259" s="293" t="e">
        <f>CY259*'O4'!AH259</f>
        <v>#DIV/0!</v>
      </c>
    </row>
    <row r="260" spans="1:106" ht="9.9499999999999993" customHeight="1">
      <c r="A260" s="534">
        <f>'O4'!B260</f>
        <v>0</v>
      </c>
      <c r="B260" s="535">
        <f>'O4'!G260</f>
        <v>0</v>
      </c>
      <c r="C260" s="527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  <c r="AW260" s="193"/>
      <c r="AX260" s="193"/>
      <c r="AY260" s="193"/>
      <c r="AZ260" s="193"/>
      <c r="BA260" s="193"/>
      <c r="BB260" s="193"/>
      <c r="BC260" s="193"/>
      <c r="BD260" s="193"/>
      <c r="BE260" s="193"/>
      <c r="BF260" s="193"/>
      <c r="BG260" s="193"/>
      <c r="BH260" s="193"/>
      <c r="BI260" s="193"/>
      <c r="BJ260" s="193"/>
      <c r="BK260" s="193"/>
      <c r="BL260" s="193"/>
      <c r="BM260" s="193"/>
      <c r="BN260" s="193"/>
      <c r="BO260" s="193"/>
      <c r="BP260" s="193"/>
      <c r="BQ260" s="193"/>
      <c r="BR260" s="193"/>
      <c r="BS260" s="193"/>
      <c r="BT260" s="193"/>
      <c r="BU260" s="193"/>
      <c r="BV260" s="193"/>
      <c r="BW260" s="193"/>
      <c r="BX260" s="193"/>
      <c r="BY260" s="193"/>
      <c r="BZ260" s="193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193"/>
      <c r="CX260" s="194"/>
      <c r="CY260" s="525" t="e">
        <f t="shared" si="4"/>
        <v>#DIV/0!</v>
      </c>
      <c r="DB260" s="293" t="e">
        <f>CY260*'O4'!AH260</f>
        <v>#DIV/0!</v>
      </c>
    </row>
    <row r="261" spans="1:106" ht="9.9499999999999993" customHeight="1">
      <c r="A261" s="534">
        <f>'O4'!B261</f>
        <v>0</v>
      </c>
      <c r="B261" s="535">
        <f>'O4'!G261</f>
        <v>0</v>
      </c>
      <c r="C261" s="527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  <c r="AW261" s="193"/>
      <c r="AX261" s="193"/>
      <c r="AY261" s="193"/>
      <c r="AZ261" s="193"/>
      <c r="BA261" s="193"/>
      <c r="BB261" s="193"/>
      <c r="BC261" s="193"/>
      <c r="BD261" s="193"/>
      <c r="BE261" s="193"/>
      <c r="BF261" s="193"/>
      <c r="BG261" s="193"/>
      <c r="BH261" s="193"/>
      <c r="BI261" s="193"/>
      <c r="BJ261" s="193"/>
      <c r="BK261" s="193"/>
      <c r="BL261" s="193"/>
      <c r="BM261" s="193"/>
      <c r="BN261" s="193"/>
      <c r="BO261" s="193"/>
      <c r="BP261" s="193"/>
      <c r="BQ261" s="193"/>
      <c r="BR261" s="193"/>
      <c r="BS261" s="193"/>
      <c r="BT261" s="193"/>
      <c r="BU261" s="193"/>
      <c r="BV261" s="193"/>
      <c r="BW261" s="193"/>
      <c r="BX261" s="193"/>
      <c r="BY261" s="193"/>
      <c r="BZ261" s="193"/>
      <c r="CA261" s="193"/>
      <c r="CB261" s="193"/>
      <c r="CC261" s="193"/>
      <c r="CD261" s="193"/>
      <c r="CE261" s="193"/>
      <c r="CF261" s="193"/>
      <c r="CG261" s="193"/>
      <c r="CH261" s="193"/>
      <c r="CI261" s="193"/>
      <c r="CJ261" s="193"/>
      <c r="CK261" s="193"/>
      <c r="CL261" s="193"/>
      <c r="CM261" s="193"/>
      <c r="CN261" s="193"/>
      <c r="CO261" s="193"/>
      <c r="CP261" s="193"/>
      <c r="CQ261" s="193"/>
      <c r="CR261" s="193"/>
      <c r="CS261" s="193"/>
      <c r="CT261" s="193"/>
      <c r="CU261" s="193"/>
      <c r="CV261" s="193"/>
      <c r="CW261" s="193"/>
      <c r="CX261" s="194"/>
      <c r="CY261" s="525" t="e">
        <f t="shared" si="4"/>
        <v>#DIV/0!</v>
      </c>
      <c r="DB261" s="293" t="e">
        <f>CY261*'O4'!AH261</f>
        <v>#DIV/0!</v>
      </c>
    </row>
    <row r="262" spans="1:106" ht="9.9499999999999993" customHeight="1">
      <c r="A262" s="534">
        <f>'O4'!B262</f>
        <v>0</v>
      </c>
      <c r="B262" s="535">
        <f>'O4'!G262</f>
        <v>0</v>
      </c>
      <c r="C262" s="527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  <c r="AW262" s="193"/>
      <c r="AX262" s="193"/>
      <c r="AY262" s="193"/>
      <c r="AZ262" s="193"/>
      <c r="BA262" s="193"/>
      <c r="BB262" s="193"/>
      <c r="BC262" s="193"/>
      <c r="BD262" s="193"/>
      <c r="BE262" s="193"/>
      <c r="BF262" s="193"/>
      <c r="BG262" s="193"/>
      <c r="BH262" s="193"/>
      <c r="BI262" s="193"/>
      <c r="BJ262" s="193"/>
      <c r="BK262" s="193"/>
      <c r="BL262" s="193"/>
      <c r="BM262" s="193"/>
      <c r="BN262" s="193"/>
      <c r="BO262" s="193"/>
      <c r="BP262" s="193"/>
      <c r="BQ262" s="193"/>
      <c r="BR262" s="193"/>
      <c r="BS262" s="193"/>
      <c r="BT262" s="193"/>
      <c r="BU262" s="193"/>
      <c r="BV262" s="193"/>
      <c r="BW262" s="193"/>
      <c r="BX262" s="193"/>
      <c r="BY262" s="193"/>
      <c r="BZ262" s="193"/>
      <c r="CA262" s="193"/>
      <c r="CB262" s="193"/>
      <c r="CC262" s="193"/>
      <c r="CD262" s="193"/>
      <c r="CE262" s="193"/>
      <c r="CF262" s="193"/>
      <c r="CG262" s="193"/>
      <c r="CH262" s="193"/>
      <c r="CI262" s="193"/>
      <c r="CJ262" s="193"/>
      <c r="CK262" s="193"/>
      <c r="CL262" s="193"/>
      <c r="CM262" s="193"/>
      <c r="CN262" s="193"/>
      <c r="CO262" s="193"/>
      <c r="CP262" s="193"/>
      <c r="CQ262" s="193"/>
      <c r="CR262" s="193"/>
      <c r="CS262" s="193"/>
      <c r="CT262" s="193"/>
      <c r="CU262" s="193"/>
      <c r="CV262" s="193"/>
      <c r="CW262" s="193"/>
      <c r="CX262" s="194"/>
      <c r="CY262" s="525" t="e">
        <f t="shared" si="4"/>
        <v>#DIV/0!</v>
      </c>
      <c r="DB262" s="293" t="e">
        <f>CY262*'O4'!AH262</f>
        <v>#DIV/0!</v>
      </c>
    </row>
    <row r="263" spans="1:106" ht="9.9499999999999993" customHeight="1">
      <c r="A263" s="534">
        <f>'O4'!B263</f>
        <v>0</v>
      </c>
      <c r="B263" s="535">
        <f>'O4'!G263</f>
        <v>0</v>
      </c>
      <c r="C263" s="527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  <c r="AW263" s="193"/>
      <c r="AX263" s="193"/>
      <c r="AY263" s="193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3"/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193"/>
      <c r="CX263" s="194"/>
      <c r="CY263" s="525" t="e">
        <f t="shared" si="4"/>
        <v>#DIV/0!</v>
      </c>
      <c r="DB263" s="293" t="e">
        <f>CY263*'O4'!AH263</f>
        <v>#DIV/0!</v>
      </c>
    </row>
    <row r="264" spans="1:106" ht="9.9499999999999993" customHeight="1">
      <c r="A264" s="534">
        <f>'O4'!B264</f>
        <v>0</v>
      </c>
      <c r="B264" s="535">
        <f>'O4'!G264</f>
        <v>0</v>
      </c>
      <c r="C264" s="527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193"/>
      <c r="CX264" s="194"/>
      <c r="CY264" s="525" t="e">
        <f t="shared" si="4"/>
        <v>#DIV/0!</v>
      </c>
      <c r="DB264" s="293" t="e">
        <f>CY264*'O4'!AH264</f>
        <v>#DIV/0!</v>
      </c>
    </row>
    <row r="265" spans="1:106" ht="9.9499999999999993" customHeight="1">
      <c r="A265" s="534">
        <f>'O4'!B265</f>
        <v>0</v>
      </c>
      <c r="B265" s="535">
        <f>'O4'!G265</f>
        <v>0</v>
      </c>
      <c r="C265" s="527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  <c r="AW265" s="193"/>
      <c r="AX265" s="193"/>
      <c r="AY265" s="193"/>
      <c r="AZ265" s="193"/>
      <c r="BA265" s="193"/>
      <c r="BB265" s="193"/>
      <c r="BC265" s="193"/>
      <c r="BD265" s="193"/>
      <c r="BE265" s="193"/>
      <c r="BF265" s="193"/>
      <c r="BG265" s="193"/>
      <c r="BH265" s="193"/>
      <c r="BI265" s="193"/>
      <c r="BJ265" s="193"/>
      <c r="BK265" s="193"/>
      <c r="BL265" s="193"/>
      <c r="BM265" s="193"/>
      <c r="BN265" s="193"/>
      <c r="BO265" s="193"/>
      <c r="BP265" s="193"/>
      <c r="BQ265" s="193"/>
      <c r="BR265" s="193"/>
      <c r="BS265" s="193"/>
      <c r="BT265" s="193"/>
      <c r="BU265" s="193"/>
      <c r="BV265" s="193"/>
      <c r="BW265" s="193"/>
      <c r="BX265" s="193"/>
      <c r="BY265" s="193"/>
      <c r="BZ265" s="193"/>
      <c r="CA265" s="193"/>
      <c r="CB265" s="193"/>
      <c r="CC265" s="193"/>
      <c r="CD265" s="193"/>
      <c r="CE265" s="193"/>
      <c r="CF265" s="193"/>
      <c r="CG265" s="193"/>
      <c r="CH265" s="193"/>
      <c r="CI265" s="193"/>
      <c r="CJ265" s="193"/>
      <c r="CK265" s="193"/>
      <c r="CL265" s="193"/>
      <c r="CM265" s="193"/>
      <c r="CN265" s="193"/>
      <c r="CO265" s="193"/>
      <c r="CP265" s="193"/>
      <c r="CQ265" s="193"/>
      <c r="CR265" s="193"/>
      <c r="CS265" s="193"/>
      <c r="CT265" s="193"/>
      <c r="CU265" s="193"/>
      <c r="CV265" s="193"/>
      <c r="CW265" s="193"/>
      <c r="CX265" s="194"/>
      <c r="CY265" s="525" t="e">
        <f t="shared" si="4"/>
        <v>#DIV/0!</v>
      </c>
      <c r="DB265" s="293" t="e">
        <f>CY265*'O4'!AH265</f>
        <v>#DIV/0!</v>
      </c>
    </row>
    <row r="266" spans="1:106" ht="9.9499999999999993" customHeight="1">
      <c r="A266" s="534">
        <f>'O4'!B266</f>
        <v>0</v>
      </c>
      <c r="B266" s="535">
        <f>'O4'!G266</f>
        <v>0</v>
      </c>
      <c r="C266" s="527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  <c r="AW266" s="193"/>
      <c r="AX266" s="193"/>
      <c r="AY266" s="193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193"/>
      <c r="CX266" s="194"/>
      <c r="CY266" s="525" t="e">
        <f t="shared" si="4"/>
        <v>#DIV/0!</v>
      </c>
      <c r="DB266" s="293" t="e">
        <f>CY266*'O4'!AH266</f>
        <v>#DIV/0!</v>
      </c>
    </row>
    <row r="267" spans="1:106" ht="9.9499999999999993" customHeight="1">
      <c r="A267" s="534">
        <f>'O4'!B267</f>
        <v>0</v>
      </c>
      <c r="B267" s="535">
        <f>'O4'!G267</f>
        <v>0</v>
      </c>
      <c r="C267" s="527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  <c r="AW267" s="193"/>
      <c r="AX267" s="193"/>
      <c r="AY267" s="193"/>
      <c r="AZ267" s="193"/>
      <c r="BA267" s="193"/>
      <c r="BB267" s="193"/>
      <c r="BC267" s="193"/>
      <c r="BD267" s="193"/>
      <c r="BE267" s="193"/>
      <c r="BF267" s="193"/>
      <c r="BG267" s="193"/>
      <c r="BH267" s="193"/>
      <c r="BI267" s="193"/>
      <c r="BJ267" s="193"/>
      <c r="BK267" s="193"/>
      <c r="BL267" s="193"/>
      <c r="BM267" s="193"/>
      <c r="BN267" s="193"/>
      <c r="BO267" s="193"/>
      <c r="BP267" s="193"/>
      <c r="BQ267" s="193"/>
      <c r="BR267" s="193"/>
      <c r="BS267" s="193"/>
      <c r="BT267" s="193"/>
      <c r="BU267" s="193"/>
      <c r="BV267" s="193"/>
      <c r="BW267" s="193"/>
      <c r="BX267" s="193"/>
      <c r="BY267" s="193"/>
      <c r="BZ267" s="193"/>
      <c r="CA267" s="193"/>
      <c r="CB267" s="193"/>
      <c r="CC267" s="193"/>
      <c r="CD267" s="193"/>
      <c r="CE267" s="193"/>
      <c r="CF267" s="193"/>
      <c r="CG267" s="193"/>
      <c r="CH267" s="193"/>
      <c r="CI267" s="193"/>
      <c r="CJ267" s="193"/>
      <c r="CK267" s="193"/>
      <c r="CL267" s="193"/>
      <c r="CM267" s="193"/>
      <c r="CN267" s="193"/>
      <c r="CO267" s="193"/>
      <c r="CP267" s="193"/>
      <c r="CQ267" s="193"/>
      <c r="CR267" s="193"/>
      <c r="CS267" s="193"/>
      <c r="CT267" s="193"/>
      <c r="CU267" s="193"/>
      <c r="CV267" s="193"/>
      <c r="CW267" s="193"/>
      <c r="CX267" s="194"/>
      <c r="CY267" s="525" t="e">
        <f t="shared" si="4"/>
        <v>#DIV/0!</v>
      </c>
      <c r="DB267" s="293" t="e">
        <f>CY267*'O4'!AH267</f>
        <v>#DIV/0!</v>
      </c>
    </row>
    <row r="268" spans="1:106" ht="9.9499999999999993" customHeight="1">
      <c r="A268" s="534">
        <f>'O4'!B268</f>
        <v>0</v>
      </c>
      <c r="B268" s="535">
        <f>'O4'!G268</f>
        <v>0</v>
      </c>
      <c r="C268" s="527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  <c r="AW268" s="193"/>
      <c r="AX268" s="193"/>
      <c r="AY268" s="193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193"/>
      <c r="CX268" s="194"/>
      <c r="CY268" s="525" t="e">
        <f t="shared" si="4"/>
        <v>#DIV/0!</v>
      </c>
      <c r="DB268" s="293" t="e">
        <f>CY268*'O4'!AH268</f>
        <v>#DIV/0!</v>
      </c>
    </row>
    <row r="269" spans="1:106" ht="9.9499999999999993" customHeight="1">
      <c r="A269" s="534">
        <f>'O4'!B269</f>
        <v>0</v>
      </c>
      <c r="B269" s="535">
        <f>'O4'!G269</f>
        <v>0</v>
      </c>
      <c r="C269" s="527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  <c r="AW269" s="193"/>
      <c r="AX269" s="193"/>
      <c r="AY269" s="193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4"/>
      <c r="CY269" s="525" t="e">
        <f t="shared" si="4"/>
        <v>#DIV/0!</v>
      </c>
      <c r="DB269" s="293" t="e">
        <f>CY269*'O4'!AH269</f>
        <v>#DIV/0!</v>
      </c>
    </row>
    <row r="270" spans="1:106" ht="9.9499999999999993" customHeight="1">
      <c r="A270" s="534">
        <f>'O4'!B270</f>
        <v>0</v>
      </c>
      <c r="B270" s="535">
        <f>'O4'!G270</f>
        <v>0</v>
      </c>
      <c r="C270" s="527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  <c r="AW270" s="193"/>
      <c r="AX270" s="193"/>
      <c r="AY270" s="193"/>
      <c r="AZ270" s="193"/>
      <c r="BA270" s="193"/>
      <c r="BB270" s="193"/>
      <c r="BC270" s="193"/>
      <c r="BD270" s="193"/>
      <c r="BE270" s="193"/>
      <c r="BF270" s="193"/>
      <c r="BG270" s="193"/>
      <c r="BH270" s="193"/>
      <c r="BI270" s="193"/>
      <c r="BJ270" s="193"/>
      <c r="BK270" s="193"/>
      <c r="BL270" s="193"/>
      <c r="BM270" s="193"/>
      <c r="BN270" s="193"/>
      <c r="BO270" s="193"/>
      <c r="BP270" s="193"/>
      <c r="BQ270" s="193"/>
      <c r="BR270" s="193"/>
      <c r="BS270" s="193"/>
      <c r="BT270" s="193"/>
      <c r="BU270" s="193"/>
      <c r="BV270" s="193"/>
      <c r="BW270" s="193"/>
      <c r="BX270" s="193"/>
      <c r="BY270" s="193"/>
      <c r="BZ270" s="193"/>
      <c r="CA270" s="193"/>
      <c r="CB270" s="193"/>
      <c r="CC270" s="193"/>
      <c r="CD270" s="193"/>
      <c r="CE270" s="193"/>
      <c r="CF270" s="193"/>
      <c r="CG270" s="193"/>
      <c r="CH270" s="193"/>
      <c r="CI270" s="193"/>
      <c r="CJ270" s="193"/>
      <c r="CK270" s="193"/>
      <c r="CL270" s="193"/>
      <c r="CM270" s="193"/>
      <c r="CN270" s="193"/>
      <c r="CO270" s="193"/>
      <c r="CP270" s="193"/>
      <c r="CQ270" s="193"/>
      <c r="CR270" s="193"/>
      <c r="CS270" s="193"/>
      <c r="CT270" s="193"/>
      <c r="CU270" s="193"/>
      <c r="CV270" s="193"/>
      <c r="CW270" s="193"/>
      <c r="CX270" s="194"/>
      <c r="CY270" s="525" t="e">
        <f t="shared" si="4"/>
        <v>#DIV/0!</v>
      </c>
      <c r="DB270" s="293" t="e">
        <f>CY270*'O4'!AH270</f>
        <v>#DIV/0!</v>
      </c>
    </row>
    <row r="271" spans="1:106" ht="9.9499999999999993" customHeight="1">
      <c r="A271" s="534">
        <f>'O4'!B271</f>
        <v>0</v>
      </c>
      <c r="B271" s="535">
        <f>'O4'!G271</f>
        <v>0</v>
      </c>
      <c r="C271" s="527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  <c r="AW271" s="193"/>
      <c r="AX271" s="193"/>
      <c r="AY271" s="193"/>
      <c r="AZ271" s="193"/>
      <c r="BA271" s="193"/>
      <c r="BB271" s="193"/>
      <c r="BC271" s="193"/>
      <c r="BD271" s="193"/>
      <c r="BE271" s="193"/>
      <c r="BF271" s="193"/>
      <c r="BG271" s="193"/>
      <c r="BH271" s="193"/>
      <c r="BI271" s="193"/>
      <c r="BJ271" s="193"/>
      <c r="BK271" s="193"/>
      <c r="BL271" s="193"/>
      <c r="BM271" s="193"/>
      <c r="BN271" s="193"/>
      <c r="BO271" s="193"/>
      <c r="BP271" s="193"/>
      <c r="BQ271" s="193"/>
      <c r="BR271" s="193"/>
      <c r="BS271" s="193"/>
      <c r="BT271" s="193"/>
      <c r="BU271" s="193"/>
      <c r="BV271" s="193"/>
      <c r="BW271" s="193"/>
      <c r="BX271" s="193"/>
      <c r="BY271" s="193"/>
      <c r="BZ271" s="193"/>
      <c r="CA271" s="193"/>
      <c r="CB271" s="193"/>
      <c r="CC271" s="193"/>
      <c r="CD271" s="193"/>
      <c r="CE271" s="193"/>
      <c r="CF271" s="193"/>
      <c r="CG271" s="193"/>
      <c r="CH271" s="193"/>
      <c r="CI271" s="193"/>
      <c r="CJ271" s="193"/>
      <c r="CK271" s="193"/>
      <c r="CL271" s="193"/>
      <c r="CM271" s="193"/>
      <c r="CN271" s="193"/>
      <c r="CO271" s="193"/>
      <c r="CP271" s="193"/>
      <c r="CQ271" s="193"/>
      <c r="CR271" s="193"/>
      <c r="CS271" s="193"/>
      <c r="CT271" s="193"/>
      <c r="CU271" s="193"/>
      <c r="CV271" s="193"/>
      <c r="CW271" s="193"/>
      <c r="CX271" s="194"/>
      <c r="CY271" s="525" t="e">
        <f t="shared" si="4"/>
        <v>#DIV/0!</v>
      </c>
      <c r="DB271" s="293" t="e">
        <f>CY271*'O4'!AH271</f>
        <v>#DIV/0!</v>
      </c>
    </row>
    <row r="272" spans="1:106" ht="9.9499999999999993" customHeight="1">
      <c r="A272" s="534">
        <f>'O4'!B272</f>
        <v>0</v>
      </c>
      <c r="B272" s="535">
        <f>'O4'!G272</f>
        <v>0</v>
      </c>
      <c r="C272" s="527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  <c r="AW272" s="193"/>
      <c r="AX272" s="193"/>
      <c r="AY272" s="193"/>
      <c r="AZ272" s="193"/>
      <c r="BA272" s="193"/>
      <c r="BB272" s="193"/>
      <c r="BC272" s="193"/>
      <c r="BD272" s="193"/>
      <c r="BE272" s="193"/>
      <c r="BF272" s="193"/>
      <c r="BG272" s="193"/>
      <c r="BH272" s="193"/>
      <c r="BI272" s="193"/>
      <c r="BJ272" s="193"/>
      <c r="BK272" s="193"/>
      <c r="BL272" s="193"/>
      <c r="BM272" s="193"/>
      <c r="BN272" s="193"/>
      <c r="BO272" s="193"/>
      <c r="BP272" s="193"/>
      <c r="BQ272" s="193"/>
      <c r="BR272" s="193"/>
      <c r="BS272" s="193"/>
      <c r="BT272" s="193"/>
      <c r="BU272" s="193"/>
      <c r="BV272" s="193"/>
      <c r="BW272" s="193"/>
      <c r="BX272" s="193"/>
      <c r="BY272" s="193"/>
      <c r="BZ272" s="193"/>
      <c r="CA272" s="193"/>
      <c r="CB272" s="193"/>
      <c r="CC272" s="193"/>
      <c r="CD272" s="193"/>
      <c r="CE272" s="193"/>
      <c r="CF272" s="193"/>
      <c r="CG272" s="193"/>
      <c r="CH272" s="193"/>
      <c r="CI272" s="193"/>
      <c r="CJ272" s="193"/>
      <c r="CK272" s="193"/>
      <c r="CL272" s="193"/>
      <c r="CM272" s="193"/>
      <c r="CN272" s="193"/>
      <c r="CO272" s="193"/>
      <c r="CP272" s="193"/>
      <c r="CQ272" s="193"/>
      <c r="CR272" s="193"/>
      <c r="CS272" s="193"/>
      <c r="CT272" s="193"/>
      <c r="CU272" s="193"/>
      <c r="CV272" s="193"/>
      <c r="CW272" s="193"/>
      <c r="CX272" s="194"/>
      <c r="CY272" s="525" t="e">
        <f t="shared" ref="CY272:CY314" si="5">(SUMIF(C272:CX272,"&lt;=1")+COUNTIF(C272:CX272,"&gt;1"))/$F$10</f>
        <v>#DIV/0!</v>
      </c>
      <c r="DB272" s="293" t="e">
        <f>CY272*'O4'!AH272</f>
        <v>#DIV/0!</v>
      </c>
    </row>
    <row r="273" spans="1:106" ht="9.9499999999999993" customHeight="1">
      <c r="A273" s="534">
        <f>'O4'!B273</f>
        <v>0</v>
      </c>
      <c r="B273" s="535">
        <f>'O4'!G273</f>
        <v>0</v>
      </c>
      <c r="C273" s="527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  <c r="AW273" s="193"/>
      <c r="AX273" s="193"/>
      <c r="AY273" s="193"/>
      <c r="AZ273" s="193"/>
      <c r="BA273" s="193"/>
      <c r="BB273" s="193"/>
      <c r="BC273" s="193"/>
      <c r="BD273" s="193"/>
      <c r="BE273" s="193"/>
      <c r="BF273" s="193"/>
      <c r="BG273" s="193"/>
      <c r="BH273" s="193"/>
      <c r="BI273" s="193"/>
      <c r="BJ273" s="193"/>
      <c r="BK273" s="193"/>
      <c r="BL273" s="193"/>
      <c r="BM273" s="193"/>
      <c r="BN273" s="193"/>
      <c r="BO273" s="193"/>
      <c r="BP273" s="193"/>
      <c r="BQ273" s="193"/>
      <c r="BR273" s="193"/>
      <c r="BS273" s="193"/>
      <c r="BT273" s="193"/>
      <c r="BU273" s="193"/>
      <c r="BV273" s="193"/>
      <c r="BW273" s="193"/>
      <c r="BX273" s="193"/>
      <c r="BY273" s="193"/>
      <c r="BZ273" s="193"/>
      <c r="CA273" s="193"/>
      <c r="CB273" s="193"/>
      <c r="CC273" s="193"/>
      <c r="CD273" s="193"/>
      <c r="CE273" s="193"/>
      <c r="CF273" s="193"/>
      <c r="CG273" s="193"/>
      <c r="CH273" s="193"/>
      <c r="CI273" s="193"/>
      <c r="CJ273" s="193"/>
      <c r="CK273" s="193"/>
      <c r="CL273" s="193"/>
      <c r="CM273" s="193"/>
      <c r="CN273" s="193"/>
      <c r="CO273" s="193"/>
      <c r="CP273" s="193"/>
      <c r="CQ273" s="193"/>
      <c r="CR273" s="193"/>
      <c r="CS273" s="193"/>
      <c r="CT273" s="193"/>
      <c r="CU273" s="193"/>
      <c r="CV273" s="193"/>
      <c r="CW273" s="193"/>
      <c r="CX273" s="194"/>
      <c r="CY273" s="525" t="e">
        <f t="shared" si="5"/>
        <v>#DIV/0!</v>
      </c>
      <c r="DB273" s="293" t="e">
        <f>CY273*'O4'!AH273</f>
        <v>#DIV/0!</v>
      </c>
    </row>
    <row r="274" spans="1:106" ht="9.9499999999999993" customHeight="1">
      <c r="A274" s="534">
        <f>'O4'!B274</f>
        <v>0</v>
      </c>
      <c r="B274" s="535">
        <f>'O4'!G274</f>
        <v>0</v>
      </c>
      <c r="C274" s="527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  <c r="AW274" s="193"/>
      <c r="AX274" s="193"/>
      <c r="AY274" s="193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193"/>
      <c r="CK274" s="193"/>
      <c r="CL274" s="193"/>
      <c r="CM274" s="193"/>
      <c r="CN274" s="193"/>
      <c r="CO274" s="193"/>
      <c r="CP274" s="193"/>
      <c r="CQ274" s="193"/>
      <c r="CR274" s="193"/>
      <c r="CS274" s="193"/>
      <c r="CT274" s="193"/>
      <c r="CU274" s="193"/>
      <c r="CV274" s="193"/>
      <c r="CW274" s="193"/>
      <c r="CX274" s="194"/>
      <c r="CY274" s="525" t="e">
        <f t="shared" si="5"/>
        <v>#DIV/0!</v>
      </c>
      <c r="DB274" s="293" t="e">
        <f>CY274*'O4'!AH274</f>
        <v>#DIV/0!</v>
      </c>
    </row>
    <row r="275" spans="1:106" ht="9.9499999999999993" customHeight="1">
      <c r="A275" s="534">
        <f>'O4'!B275</f>
        <v>0</v>
      </c>
      <c r="B275" s="535">
        <f>'O4'!G275</f>
        <v>0</v>
      </c>
      <c r="C275" s="527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  <c r="AW275" s="193"/>
      <c r="AX275" s="193"/>
      <c r="AY275" s="193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3"/>
      <c r="BN275" s="193"/>
      <c r="BO275" s="193"/>
      <c r="BP275" s="193"/>
      <c r="BQ275" s="193"/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193"/>
      <c r="CX275" s="194"/>
      <c r="CY275" s="525" t="e">
        <f t="shared" si="5"/>
        <v>#DIV/0!</v>
      </c>
      <c r="DB275" s="293" t="e">
        <f>CY275*'O4'!AH275</f>
        <v>#DIV/0!</v>
      </c>
    </row>
    <row r="276" spans="1:106" ht="9.9499999999999993" customHeight="1">
      <c r="A276" s="534">
        <f>'O4'!B276</f>
        <v>0</v>
      </c>
      <c r="B276" s="535">
        <f>'O4'!G276</f>
        <v>0</v>
      </c>
      <c r="C276" s="527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  <c r="AW276" s="193"/>
      <c r="AX276" s="193"/>
      <c r="AY276" s="193"/>
      <c r="AZ276" s="193"/>
      <c r="BA276" s="193"/>
      <c r="BB276" s="193"/>
      <c r="BC276" s="193"/>
      <c r="BD276" s="193"/>
      <c r="BE276" s="193"/>
      <c r="BF276" s="193"/>
      <c r="BG276" s="193"/>
      <c r="BH276" s="193"/>
      <c r="BI276" s="193"/>
      <c r="BJ276" s="193"/>
      <c r="BK276" s="193"/>
      <c r="BL276" s="193"/>
      <c r="BM276" s="193"/>
      <c r="BN276" s="193"/>
      <c r="BO276" s="193"/>
      <c r="BP276" s="193"/>
      <c r="BQ276" s="193"/>
      <c r="BR276" s="193"/>
      <c r="BS276" s="193"/>
      <c r="BT276" s="193"/>
      <c r="BU276" s="193"/>
      <c r="BV276" s="193"/>
      <c r="BW276" s="193"/>
      <c r="BX276" s="193"/>
      <c r="BY276" s="193"/>
      <c r="BZ276" s="193"/>
      <c r="CA276" s="193"/>
      <c r="CB276" s="193"/>
      <c r="CC276" s="193"/>
      <c r="CD276" s="193"/>
      <c r="CE276" s="193"/>
      <c r="CF276" s="193"/>
      <c r="CG276" s="193"/>
      <c r="CH276" s="193"/>
      <c r="CI276" s="193"/>
      <c r="CJ276" s="193"/>
      <c r="CK276" s="193"/>
      <c r="CL276" s="193"/>
      <c r="CM276" s="193"/>
      <c r="CN276" s="193"/>
      <c r="CO276" s="193"/>
      <c r="CP276" s="193"/>
      <c r="CQ276" s="193"/>
      <c r="CR276" s="193"/>
      <c r="CS276" s="193"/>
      <c r="CT276" s="193"/>
      <c r="CU276" s="193"/>
      <c r="CV276" s="193"/>
      <c r="CW276" s="193"/>
      <c r="CX276" s="194"/>
      <c r="CY276" s="525" t="e">
        <f t="shared" si="5"/>
        <v>#DIV/0!</v>
      </c>
      <c r="DB276" s="293" t="e">
        <f>CY276*'O4'!AH276</f>
        <v>#DIV/0!</v>
      </c>
    </row>
    <row r="277" spans="1:106" ht="9.9499999999999993" customHeight="1">
      <c r="A277" s="534">
        <f>'O4'!B277</f>
        <v>0</v>
      </c>
      <c r="B277" s="535">
        <f>'O4'!G277</f>
        <v>0</v>
      </c>
      <c r="C277" s="527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  <c r="AW277" s="193"/>
      <c r="AX277" s="193"/>
      <c r="AY277" s="193"/>
      <c r="AZ277" s="193"/>
      <c r="BA277" s="193"/>
      <c r="BB277" s="193"/>
      <c r="BC277" s="193"/>
      <c r="BD277" s="193"/>
      <c r="BE277" s="193"/>
      <c r="BF277" s="193"/>
      <c r="BG277" s="193"/>
      <c r="BH277" s="193"/>
      <c r="BI277" s="193"/>
      <c r="BJ277" s="193"/>
      <c r="BK277" s="193"/>
      <c r="BL277" s="193"/>
      <c r="BM277" s="193"/>
      <c r="BN277" s="193"/>
      <c r="BO277" s="193"/>
      <c r="BP277" s="193"/>
      <c r="BQ277" s="193"/>
      <c r="BR277" s="193"/>
      <c r="BS277" s="193"/>
      <c r="BT277" s="193"/>
      <c r="BU277" s="193"/>
      <c r="BV277" s="193"/>
      <c r="BW277" s="193"/>
      <c r="BX277" s="193"/>
      <c r="BY277" s="193"/>
      <c r="BZ277" s="193"/>
      <c r="CA277" s="193"/>
      <c r="CB277" s="193"/>
      <c r="CC277" s="193"/>
      <c r="CD277" s="193"/>
      <c r="CE277" s="193"/>
      <c r="CF277" s="193"/>
      <c r="CG277" s="193"/>
      <c r="CH277" s="193"/>
      <c r="CI277" s="193"/>
      <c r="CJ277" s="193"/>
      <c r="CK277" s="193"/>
      <c r="CL277" s="193"/>
      <c r="CM277" s="193"/>
      <c r="CN277" s="193"/>
      <c r="CO277" s="193"/>
      <c r="CP277" s="193"/>
      <c r="CQ277" s="193"/>
      <c r="CR277" s="193"/>
      <c r="CS277" s="193"/>
      <c r="CT277" s="193"/>
      <c r="CU277" s="193"/>
      <c r="CV277" s="193"/>
      <c r="CW277" s="193"/>
      <c r="CX277" s="194"/>
      <c r="CY277" s="525" t="e">
        <f t="shared" si="5"/>
        <v>#DIV/0!</v>
      </c>
      <c r="DB277" s="293" t="e">
        <f>CY277*'O4'!AH277</f>
        <v>#DIV/0!</v>
      </c>
    </row>
    <row r="278" spans="1:106" ht="9.9499999999999993" customHeight="1">
      <c r="A278" s="534">
        <f>'O4'!B278</f>
        <v>0</v>
      </c>
      <c r="B278" s="535">
        <f>'O4'!G278</f>
        <v>0</v>
      </c>
      <c r="C278" s="527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  <c r="AW278" s="193"/>
      <c r="AX278" s="193"/>
      <c r="AY278" s="193"/>
      <c r="AZ278" s="193"/>
      <c r="BA278" s="193"/>
      <c r="BB278" s="193"/>
      <c r="BC278" s="193"/>
      <c r="BD278" s="193"/>
      <c r="BE278" s="193"/>
      <c r="BF278" s="193"/>
      <c r="BG278" s="193"/>
      <c r="BH278" s="193"/>
      <c r="BI278" s="193"/>
      <c r="BJ278" s="193"/>
      <c r="BK278" s="193"/>
      <c r="BL278" s="193"/>
      <c r="BM278" s="193"/>
      <c r="BN278" s="193"/>
      <c r="BO278" s="193"/>
      <c r="BP278" s="193"/>
      <c r="BQ278" s="193"/>
      <c r="BR278" s="193"/>
      <c r="BS278" s="193"/>
      <c r="BT278" s="193"/>
      <c r="BU278" s="193"/>
      <c r="BV278" s="193"/>
      <c r="BW278" s="193"/>
      <c r="BX278" s="193"/>
      <c r="BY278" s="193"/>
      <c r="BZ278" s="193"/>
      <c r="CA278" s="193"/>
      <c r="CB278" s="193"/>
      <c r="CC278" s="193"/>
      <c r="CD278" s="193"/>
      <c r="CE278" s="193"/>
      <c r="CF278" s="193"/>
      <c r="CG278" s="193"/>
      <c r="CH278" s="193"/>
      <c r="CI278" s="193"/>
      <c r="CJ278" s="193"/>
      <c r="CK278" s="193"/>
      <c r="CL278" s="193"/>
      <c r="CM278" s="193"/>
      <c r="CN278" s="193"/>
      <c r="CO278" s="193"/>
      <c r="CP278" s="193"/>
      <c r="CQ278" s="193"/>
      <c r="CR278" s="193"/>
      <c r="CS278" s="193"/>
      <c r="CT278" s="193"/>
      <c r="CU278" s="193"/>
      <c r="CV278" s="193"/>
      <c r="CW278" s="193"/>
      <c r="CX278" s="194"/>
      <c r="CY278" s="525" t="e">
        <f t="shared" si="5"/>
        <v>#DIV/0!</v>
      </c>
      <c r="DB278" s="293" t="e">
        <f>CY278*'O4'!AH278</f>
        <v>#DIV/0!</v>
      </c>
    </row>
    <row r="279" spans="1:106" ht="9.9499999999999993" customHeight="1">
      <c r="A279" s="534">
        <f>'O4'!B279</f>
        <v>0</v>
      </c>
      <c r="B279" s="535">
        <f>'O4'!G279</f>
        <v>0</v>
      </c>
      <c r="C279" s="527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  <c r="AW279" s="193"/>
      <c r="AX279" s="193"/>
      <c r="AY279" s="193"/>
      <c r="AZ279" s="193"/>
      <c r="BA279" s="193"/>
      <c r="BB279" s="193"/>
      <c r="BC279" s="193"/>
      <c r="BD279" s="193"/>
      <c r="BE279" s="193"/>
      <c r="BF279" s="193"/>
      <c r="BG279" s="193"/>
      <c r="BH279" s="193"/>
      <c r="BI279" s="193"/>
      <c r="BJ279" s="193"/>
      <c r="BK279" s="193"/>
      <c r="BL279" s="193"/>
      <c r="BM279" s="193"/>
      <c r="BN279" s="193"/>
      <c r="BO279" s="193"/>
      <c r="BP279" s="193"/>
      <c r="BQ279" s="193"/>
      <c r="BR279" s="193"/>
      <c r="BS279" s="193"/>
      <c r="BT279" s="193"/>
      <c r="BU279" s="193"/>
      <c r="BV279" s="193"/>
      <c r="BW279" s="193"/>
      <c r="BX279" s="193"/>
      <c r="BY279" s="193"/>
      <c r="BZ279" s="193"/>
      <c r="CA279" s="193"/>
      <c r="CB279" s="193"/>
      <c r="CC279" s="193"/>
      <c r="CD279" s="193"/>
      <c r="CE279" s="193"/>
      <c r="CF279" s="193"/>
      <c r="CG279" s="193"/>
      <c r="CH279" s="193"/>
      <c r="CI279" s="193"/>
      <c r="CJ279" s="193"/>
      <c r="CK279" s="193"/>
      <c r="CL279" s="193"/>
      <c r="CM279" s="193"/>
      <c r="CN279" s="193"/>
      <c r="CO279" s="193"/>
      <c r="CP279" s="193"/>
      <c r="CQ279" s="193"/>
      <c r="CR279" s="193"/>
      <c r="CS279" s="193"/>
      <c r="CT279" s="193"/>
      <c r="CU279" s="193"/>
      <c r="CV279" s="193"/>
      <c r="CW279" s="193"/>
      <c r="CX279" s="194"/>
      <c r="CY279" s="525" t="e">
        <f t="shared" si="5"/>
        <v>#DIV/0!</v>
      </c>
      <c r="DB279" s="293" t="e">
        <f>CY279*'O4'!AH279</f>
        <v>#DIV/0!</v>
      </c>
    </row>
    <row r="280" spans="1:106" ht="9.9499999999999993" customHeight="1">
      <c r="A280" s="534">
        <f>'O4'!B280</f>
        <v>0</v>
      </c>
      <c r="B280" s="535">
        <f>'O4'!G280</f>
        <v>0</v>
      </c>
      <c r="C280" s="527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  <c r="AW280" s="193"/>
      <c r="AX280" s="193"/>
      <c r="AY280" s="193"/>
      <c r="AZ280" s="193"/>
      <c r="BA280" s="193"/>
      <c r="BB280" s="193"/>
      <c r="BC280" s="193"/>
      <c r="BD280" s="193"/>
      <c r="BE280" s="193"/>
      <c r="BF280" s="193"/>
      <c r="BG280" s="193"/>
      <c r="BH280" s="193"/>
      <c r="BI280" s="193"/>
      <c r="BJ280" s="193"/>
      <c r="BK280" s="193"/>
      <c r="BL280" s="193"/>
      <c r="BM280" s="193"/>
      <c r="BN280" s="193"/>
      <c r="BO280" s="193"/>
      <c r="BP280" s="193"/>
      <c r="BQ280" s="193"/>
      <c r="BR280" s="193"/>
      <c r="BS280" s="193"/>
      <c r="BT280" s="193"/>
      <c r="BU280" s="193"/>
      <c r="BV280" s="193"/>
      <c r="BW280" s="193"/>
      <c r="BX280" s="193"/>
      <c r="BY280" s="193"/>
      <c r="BZ280" s="193"/>
      <c r="CA280" s="193"/>
      <c r="CB280" s="193"/>
      <c r="CC280" s="193"/>
      <c r="CD280" s="193"/>
      <c r="CE280" s="193"/>
      <c r="CF280" s="193"/>
      <c r="CG280" s="193"/>
      <c r="CH280" s="193"/>
      <c r="CI280" s="193"/>
      <c r="CJ280" s="193"/>
      <c r="CK280" s="193"/>
      <c r="CL280" s="193"/>
      <c r="CM280" s="193"/>
      <c r="CN280" s="193"/>
      <c r="CO280" s="193"/>
      <c r="CP280" s="193"/>
      <c r="CQ280" s="193"/>
      <c r="CR280" s="193"/>
      <c r="CS280" s="193"/>
      <c r="CT280" s="193"/>
      <c r="CU280" s="193"/>
      <c r="CV280" s="193"/>
      <c r="CW280" s="193"/>
      <c r="CX280" s="194"/>
      <c r="CY280" s="525" t="e">
        <f t="shared" si="5"/>
        <v>#DIV/0!</v>
      </c>
      <c r="DB280" s="293" t="e">
        <f>CY280*'O4'!AH280</f>
        <v>#DIV/0!</v>
      </c>
    </row>
    <row r="281" spans="1:106" ht="9.9499999999999993" customHeight="1">
      <c r="A281" s="534">
        <f>'O4'!B281</f>
        <v>0</v>
      </c>
      <c r="B281" s="535">
        <f>'O4'!G281</f>
        <v>0</v>
      </c>
      <c r="C281" s="527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  <c r="AW281" s="193"/>
      <c r="AX281" s="193"/>
      <c r="AY281" s="193"/>
      <c r="AZ281" s="193"/>
      <c r="BA281" s="193"/>
      <c r="BB281" s="193"/>
      <c r="BC281" s="193"/>
      <c r="BD281" s="193"/>
      <c r="BE281" s="193"/>
      <c r="BF281" s="193"/>
      <c r="BG281" s="193"/>
      <c r="BH281" s="193"/>
      <c r="BI281" s="193"/>
      <c r="BJ281" s="193"/>
      <c r="BK281" s="193"/>
      <c r="BL281" s="193"/>
      <c r="BM281" s="193"/>
      <c r="BN281" s="193"/>
      <c r="BO281" s="193"/>
      <c r="BP281" s="193"/>
      <c r="BQ281" s="193"/>
      <c r="BR281" s="193"/>
      <c r="BS281" s="193"/>
      <c r="BT281" s="193"/>
      <c r="BU281" s="193"/>
      <c r="BV281" s="193"/>
      <c r="BW281" s="193"/>
      <c r="BX281" s="193"/>
      <c r="BY281" s="193"/>
      <c r="BZ281" s="193"/>
      <c r="CA281" s="193"/>
      <c r="CB281" s="193"/>
      <c r="CC281" s="193"/>
      <c r="CD281" s="193"/>
      <c r="CE281" s="193"/>
      <c r="CF281" s="193"/>
      <c r="CG281" s="193"/>
      <c r="CH281" s="193"/>
      <c r="CI281" s="193"/>
      <c r="CJ281" s="193"/>
      <c r="CK281" s="193"/>
      <c r="CL281" s="193"/>
      <c r="CM281" s="193"/>
      <c r="CN281" s="193"/>
      <c r="CO281" s="193"/>
      <c r="CP281" s="193"/>
      <c r="CQ281" s="193"/>
      <c r="CR281" s="193"/>
      <c r="CS281" s="193"/>
      <c r="CT281" s="193"/>
      <c r="CU281" s="193"/>
      <c r="CV281" s="193"/>
      <c r="CW281" s="193"/>
      <c r="CX281" s="194"/>
      <c r="CY281" s="525" t="e">
        <f t="shared" si="5"/>
        <v>#DIV/0!</v>
      </c>
      <c r="DB281" s="293" t="e">
        <f>CY281*'O4'!AH281</f>
        <v>#DIV/0!</v>
      </c>
    </row>
    <row r="282" spans="1:106" ht="9.9499999999999993" customHeight="1">
      <c r="A282" s="534">
        <f>'O4'!B282</f>
        <v>0</v>
      </c>
      <c r="B282" s="535">
        <f>'O4'!G282</f>
        <v>0</v>
      </c>
      <c r="C282" s="527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  <c r="AW282" s="193"/>
      <c r="AX282" s="193"/>
      <c r="AY282" s="193"/>
      <c r="AZ282" s="193"/>
      <c r="BA282" s="193"/>
      <c r="BB282" s="193"/>
      <c r="BC282" s="193"/>
      <c r="BD282" s="193"/>
      <c r="BE282" s="193"/>
      <c r="BF282" s="193"/>
      <c r="BG282" s="193"/>
      <c r="BH282" s="193"/>
      <c r="BI282" s="193"/>
      <c r="BJ282" s="193"/>
      <c r="BK282" s="193"/>
      <c r="BL282" s="193"/>
      <c r="BM282" s="193"/>
      <c r="BN282" s="193"/>
      <c r="BO282" s="193"/>
      <c r="BP282" s="193"/>
      <c r="BQ282" s="193"/>
      <c r="BR282" s="193"/>
      <c r="BS282" s="193"/>
      <c r="BT282" s="193"/>
      <c r="BU282" s="193"/>
      <c r="BV282" s="193"/>
      <c r="BW282" s="193"/>
      <c r="BX282" s="193"/>
      <c r="BY282" s="193"/>
      <c r="BZ282" s="193"/>
      <c r="CA282" s="193"/>
      <c r="CB282" s="193"/>
      <c r="CC282" s="193"/>
      <c r="CD282" s="193"/>
      <c r="CE282" s="193"/>
      <c r="CF282" s="193"/>
      <c r="CG282" s="193"/>
      <c r="CH282" s="193"/>
      <c r="CI282" s="193"/>
      <c r="CJ282" s="193"/>
      <c r="CK282" s="193"/>
      <c r="CL282" s="193"/>
      <c r="CM282" s="193"/>
      <c r="CN282" s="193"/>
      <c r="CO282" s="193"/>
      <c r="CP282" s="193"/>
      <c r="CQ282" s="193"/>
      <c r="CR282" s="193"/>
      <c r="CS282" s="193"/>
      <c r="CT282" s="193"/>
      <c r="CU282" s="193"/>
      <c r="CV282" s="193"/>
      <c r="CW282" s="193"/>
      <c r="CX282" s="194"/>
      <c r="CY282" s="525" t="e">
        <f t="shared" si="5"/>
        <v>#DIV/0!</v>
      </c>
      <c r="DB282" s="293" t="e">
        <f>CY282*'O4'!AH282</f>
        <v>#DIV/0!</v>
      </c>
    </row>
    <row r="283" spans="1:106" ht="9.9499999999999993" customHeight="1">
      <c r="A283" s="534">
        <f>'O4'!B283</f>
        <v>0</v>
      </c>
      <c r="B283" s="535">
        <f>'O4'!G283</f>
        <v>0</v>
      </c>
      <c r="C283" s="527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  <c r="AW283" s="193"/>
      <c r="AX283" s="193"/>
      <c r="AY283" s="193"/>
      <c r="AZ283" s="193"/>
      <c r="BA283" s="193"/>
      <c r="BB283" s="193"/>
      <c r="BC283" s="193"/>
      <c r="BD283" s="193"/>
      <c r="BE283" s="193"/>
      <c r="BF283" s="193"/>
      <c r="BG283" s="193"/>
      <c r="BH283" s="193"/>
      <c r="BI283" s="193"/>
      <c r="BJ283" s="193"/>
      <c r="BK283" s="193"/>
      <c r="BL283" s="193"/>
      <c r="BM283" s="193"/>
      <c r="BN283" s="193"/>
      <c r="BO283" s="193"/>
      <c r="BP283" s="193"/>
      <c r="BQ283" s="193"/>
      <c r="BR283" s="193"/>
      <c r="BS283" s="193"/>
      <c r="BT283" s="193"/>
      <c r="BU283" s="193"/>
      <c r="BV283" s="193"/>
      <c r="BW283" s="193"/>
      <c r="BX283" s="193"/>
      <c r="BY283" s="193"/>
      <c r="BZ283" s="193"/>
      <c r="CA283" s="193"/>
      <c r="CB283" s="193"/>
      <c r="CC283" s="193"/>
      <c r="CD283" s="193"/>
      <c r="CE283" s="193"/>
      <c r="CF283" s="193"/>
      <c r="CG283" s="193"/>
      <c r="CH283" s="193"/>
      <c r="CI283" s="193"/>
      <c r="CJ283" s="193"/>
      <c r="CK283" s="193"/>
      <c r="CL283" s="193"/>
      <c r="CM283" s="193"/>
      <c r="CN283" s="193"/>
      <c r="CO283" s="193"/>
      <c r="CP283" s="193"/>
      <c r="CQ283" s="193"/>
      <c r="CR283" s="193"/>
      <c r="CS283" s="193"/>
      <c r="CT283" s="193"/>
      <c r="CU283" s="193"/>
      <c r="CV283" s="193"/>
      <c r="CW283" s="193"/>
      <c r="CX283" s="194"/>
      <c r="CY283" s="525" t="e">
        <f t="shared" si="5"/>
        <v>#DIV/0!</v>
      </c>
      <c r="DB283" s="293" t="e">
        <f>CY283*'O4'!AH283</f>
        <v>#DIV/0!</v>
      </c>
    </row>
    <row r="284" spans="1:106" ht="9.9499999999999993" customHeight="1">
      <c r="A284" s="534">
        <f>'O4'!B284</f>
        <v>0</v>
      </c>
      <c r="B284" s="535">
        <f>'O4'!G284</f>
        <v>0</v>
      </c>
      <c r="C284" s="527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  <c r="AW284" s="193"/>
      <c r="AX284" s="193"/>
      <c r="AY284" s="193"/>
      <c r="AZ284" s="193"/>
      <c r="BA284" s="193"/>
      <c r="BB284" s="193"/>
      <c r="BC284" s="193"/>
      <c r="BD284" s="193"/>
      <c r="BE284" s="193"/>
      <c r="BF284" s="193"/>
      <c r="BG284" s="193"/>
      <c r="BH284" s="193"/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3"/>
      <c r="BW284" s="193"/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3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193"/>
      <c r="CX284" s="194"/>
      <c r="CY284" s="525" t="e">
        <f t="shared" si="5"/>
        <v>#DIV/0!</v>
      </c>
      <c r="DB284" s="293" t="e">
        <f>CY284*'O4'!AH284</f>
        <v>#DIV/0!</v>
      </c>
    </row>
    <row r="285" spans="1:106" ht="9.9499999999999993" customHeight="1">
      <c r="A285" s="534">
        <f>'O4'!B285</f>
        <v>0</v>
      </c>
      <c r="B285" s="535">
        <f>'O4'!G285</f>
        <v>0</v>
      </c>
      <c r="C285" s="527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  <c r="AW285" s="193"/>
      <c r="AX285" s="193"/>
      <c r="AY285" s="193"/>
      <c r="AZ285" s="193"/>
      <c r="BA285" s="193"/>
      <c r="BB285" s="193"/>
      <c r="BC285" s="193"/>
      <c r="BD285" s="193"/>
      <c r="BE285" s="193"/>
      <c r="BF285" s="193"/>
      <c r="BG285" s="193"/>
      <c r="BH285" s="193"/>
      <c r="BI285" s="193"/>
      <c r="BJ285" s="193"/>
      <c r="BK285" s="193"/>
      <c r="BL285" s="193"/>
      <c r="BM285" s="193"/>
      <c r="BN285" s="193"/>
      <c r="BO285" s="193"/>
      <c r="BP285" s="193"/>
      <c r="BQ285" s="193"/>
      <c r="BR285" s="193"/>
      <c r="BS285" s="193"/>
      <c r="BT285" s="193"/>
      <c r="BU285" s="193"/>
      <c r="BV285" s="193"/>
      <c r="BW285" s="193"/>
      <c r="BX285" s="193"/>
      <c r="BY285" s="193"/>
      <c r="BZ285" s="193"/>
      <c r="CA285" s="193"/>
      <c r="CB285" s="193"/>
      <c r="CC285" s="193"/>
      <c r="CD285" s="193"/>
      <c r="CE285" s="193"/>
      <c r="CF285" s="193"/>
      <c r="CG285" s="193"/>
      <c r="CH285" s="193"/>
      <c r="CI285" s="193"/>
      <c r="CJ285" s="193"/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193"/>
      <c r="CX285" s="194"/>
      <c r="CY285" s="525" t="e">
        <f t="shared" si="5"/>
        <v>#DIV/0!</v>
      </c>
      <c r="DB285" s="293" t="e">
        <f>CY285*'O4'!AH285</f>
        <v>#DIV/0!</v>
      </c>
    </row>
    <row r="286" spans="1:106" ht="9.9499999999999993" customHeight="1">
      <c r="A286" s="534">
        <f>'O4'!B286</f>
        <v>0</v>
      </c>
      <c r="B286" s="535">
        <f>'O4'!G286</f>
        <v>0</v>
      </c>
      <c r="C286" s="527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  <c r="AW286" s="193"/>
      <c r="AX286" s="193"/>
      <c r="AY286" s="193"/>
      <c r="AZ286" s="193"/>
      <c r="BA286" s="193"/>
      <c r="BB286" s="193"/>
      <c r="BC286" s="193"/>
      <c r="BD286" s="193"/>
      <c r="BE286" s="193"/>
      <c r="BF286" s="193"/>
      <c r="BG286" s="193"/>
      <c r="BH286" s="193"/>
      <c r="BI286" s="193"/>
      <c r="BJ286" s="193"/>
      <c r="BK286" s="193"/>
      <c r="BL286" s="193"/>
      <c r="BM286" s="193"/>
      <c r="BN286" s="193"/>
      <c r="BO286" s="193"/>
      <c r="BP286" s="193"/>
      <c r="BQ286" s="193"/>
      <c r="BR286" s="193"/>
      <c r="BS286" s="193"/>
      <c r="BT286" s="193"/>
      <c r="BU286" s="193"/>
      <c r="BV286" s="193"/>
      <c r="BW286" s="193"/>
      <c r="BX286" s="193"/>
      <c r="BY286" s="193"/>
      <c r="BZ286" s="193"/>
      <c r="CA286" s="193"/>
      <c r="CB286" s="193"/>
      <c r="CC286" s="193"/>
      <c r="CD286" s="193"/>
      <c r="CE286" s="193"/>
      <c r="CF286" s="193"/>
      <c r="CG286" s="193"/>
      <c r="CH286" s="193"/>
      <c r="CI286" s="193"/>
      <c r="CJ286" s="193"/>
      <c r="CK286" s="193"/>
      <c r="CL286" s="193"/>
      <c r="CM286" s="193"/>
      <c r="CN286" s="193"/>
      <c r="CO286" s="193"/>
      <c r="CP286" s="193"/>
      <c r="CQ286" s="193"/>
      <c r="CR286" s="193"/>
      <c r="CS286" s="193"/>
      <c r="CT286" s="193"/>
      <c r="CU286" s="193"/>
      <c r="CV286" s="193"/>
      <c r="CW286" s="193"/>
      <c r="CX286" s="194"/>
      <c r="CY286" s="525" t="e">
        <f t="shared" si="5"/>
        <v>#DIV/0!</v>
      </c>
      <c r="DB286" s="293" t="e">
        <f>CY286*'O4'!AH286</f>
        <v>#DIV/0!</v>
      </c>
    </row>
    <row r="287" spans="1:106" ht="9.9499999999999993" customHeight="1">
      <c r="A287" s="534">
        <f>'O4'!B287</f>
        <v>0</v>
      </c>
      <c r="B287" s="535">
        <f>'O4'!G287</f>
        <v>0</v>
      </c>
      <c r="C287" s="527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  <c r="AW287" s="193"/>
      <c r="AX287" s="193"/>
      <c r="AY287" s="193"/>
      <c r="AZ287" s="193"/>
      <c r="BA287" s="193"/>
      <c r="BB287" s="193"/>
      <c r="BC287" s="193"/>
      <c r="BD287" s="193"/>
      <c r="BE287" s="193"/>
      <c r="BF287" s="193"/>
      <c r="BG287" s="193"/>
      <c r="BH287" s="193"/>
      <c r="BI287" s="193"/>
      <c r="BJ287" s="193"/>
      <c r="BK287" s="193"/>
      <c r="BL287" s="193"/>
      <c r="BM287" s="193"/>
      <c r="BN287" s="193"/>
      <c r="BO287" s="193"/>
      <c r="BP287" s="193"/>
      <c r="BQ287" s="193"/>
      <c r="BR287" s="193"/>
      <c r="BS287" s="193"/>
      <c r="BT287" s="193"/>
      <c r="BU287" s="193"/>
      <c r="BV287" s="193"/>
      <c r="BW287" s="193"/>
      <c r="BX287" s="193"/>
      <c r="BY287" s="193"/>
      <c r="BZ287" s="193"/>
      <c r="CA287" s="193"/>
      <c r="CB287" s="193"/>
      <c r="CC287" s="193"/>
      <c r="CD287" s="193"/>
      <c r="CE287" s="193"/>
      <c r="CF287" s="193"/>
      <c r="CG287" s="193"/>
      <c r="CH287" s="193"/>
      <c r="CI287" s="193"/>
      <c r="CJ287" s="193"/>
      <c r="CK287" s="193"/>
      <c r="CL287" s="193"/>
      <c r="CM287" s="193"/>
      <c r="CN287" s="193"/>
      <c r="CO287" s="193"/>
      <c r="CP287" s="193"/>
      <c r="CQ287" s="193"/>
      <c r="CR287" s="193"/>
      <c r="CS287" s="193"/>
      <c r="CT287" s="193"/>
      <c r="CU287" s="193"/>
      <c r="CV287" s="193"/>
      <c r="CW287" s="193"/>
      <c r="CX287" s="194"/>
      <c r="CY287" s="525" t="e">
        <f t="shared" si="5"/>
        <v>#DIV/0!</v>
      </c>
      <c r="DB287" s="293" t="e">
        <f>CY287*'O4'!AH287</f>
        <v>#DIV/0!</v>
      </c>
    </row>
    <row r="288" spans="1:106" ht="9.9499999999999993" customHeight="1">
      <c r="A288" s="534">
        <f>'O4'!B288</f>
        <v>0</v>
      </c>
      <c r="B288" s="535">
        <f>'O4'!G288</f>
        <v>0</v>
      </c>
      <c r="C288" s="527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  <c r="AW288" s="193"/>
      <c r="AX288" s="193"/>
      <c r="AY288" s="193"/>
      <c r="AZ288" s="193"/>
      <c r="BA288" s="193"/>
      <c r="BB288" s="193"/>
      <c r="BC288" s="193"/>
      <c r="BD288" s="193"/>
      <c r="BE288" s="193"/>
      <c r="BF288" s="193"/>
      <c r="BG288" s="193"/>
      <c r="BH288" s="193"/>
      <c r="BI288" s="193"/>
      <c r="BJ288" s="193"/>
      <c r="BK288" s="193"/>
      <c r="BL288" s="193"/>
      <c r="BM288" s="193"/>
      <c r="BN288" s="193"/>
      <c r="BO288" s="193"/>
      <c r="BP288" s="193"/>
      <c r="BQ288" s="193"/>
      <c r="BR288" s="193"/>
      <c r="BS288" s="193"/>
      <c r="BT288" s="193"/>
      <c r="BU288" s="193"/>
      <c r="BV288" s="193"/>
      <c r="BW288" s="193"/>
      <c r="BX288" s="193"/>
      <c r="BY288" s="193"/>
      <c r="BZ288" s="193"/>
      <c r="CA288" s="193"/>
      <c r="CB288" s="193"/>
      <c r="CC288" s="193"/>
      <c r="CD288" s="193"/>
      <c r="CE288" s="193"/>
      <c r="CF288" s="193"/>
      <c r="CG288" s="193"/>
      <c r="CH288" s="193"/>
      <c r="CI288" s="193"/>
      <c r="CJ288" s="193"/>
      <c r="CK288" s="193"/>
      <c r="CL288" s="193"/>
      <c r="CM288" s="193"/>
      <c r="CN288" s="193"/>
      <c r="CO288" s="193"/>
      <c r="CP288" s="193"/>
      <c r="CQ288" s="193"/>
      <c r="CR288" s="193"/>
      <c r="CS288" s="193"/>
      <c r="CT288" s="193"/>
      <c r="CU288" s="193"/>
      <c r="CV288" s="193"/>
      <c r="CW288" s="193"/>
      <c r="CX288" s="194"/>
      <c r="CY288" s="525" t="e">
        <f t="shared" si="5"/>
        <v>#DIV/0!</v>
      </c>
      <c r="DB288" s="293" t="e">
        <f>CY288*'O4'!AH288</f>
        <v>#DIV/0!</v>
      </c>
    </row>
    <row r="289" spans="1:106" ht="9.9499999999999993" customHeight="1">
      <c r="A289" s="534">
        <f>'O4'!B289</f>
        <v>0</v>
      </c>
      <c r="B289" s="535">
        <f>'O4'!G289</f>
        <v>0</v>
      </c>
      <c r="C289" s="527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  <c r="AW289" s="193"/>
      <c r="AX289" s="193"/>
      <c r="AY289" s="193"/>
      <c r="AZ289" s="193"/>
      <c r="BA289" s="193"/>
      <c r="BB289" s="193"/>
      <c r="BC289" s="193"/>
      <c r="BD289" s="193"/>
      <c r="BE289" s="193"/>
      <c r="BF289" s="193"/>
      <c r="BG289" s="193"/>
      <c r="BH289" s="193"/>
      <c r="BI289" s="193"/>
      <c r="BJ289" s="193"/>
      <c r="BK289" s="193"/>
      <c r="BL289" s="193"/>
      <c r="BM289" s="193"/>
      <c r="BN289" s="193"/>
      <c r="BO289" s="193"/>
      <c r="BP289" s="193"/>
      <c r="BQ289" s="193"/>
      <c r="BR289" s="193"/>
      <c r="BS289" s="193"/>
      <c r="BT289" s="193"/>
      <c r="BU289" s="193"/>
      <c r="BV289" s="193"/>
      <c r="BW289" s="193"/>
      <c r="BX289" s="193"/>
      <c r="BY289" s="193"/>
      <c r="BZ289" s="193"/>
      <c r="CA289" s="193"/>
      <c r="CB289" s="193"/>
      <c r="CC289" s="193"/>
      <c r="CD289" s="193"/>
      <c r="CE289" s="193"/>
      <c r="CF289" s="193"/>
      <c r="CG289" s="193"/>
      <c r="CH289" s="193"/>
      <c r="CI289" s="193"/>
      <c r="CJ289" s="193"/>
      <c r="CK289" s="193"/>
      <c r="CL289" s="193"/>
      <c r="CM289" s="193"/>
      <c r="CN289" s="193"/>
      <c r="CO289" s="193"/>
      <c r="CP289" s="193"/>
      <c r="CQ289" s="193"/>
      <c r="CR289" s="193"/>
      <c r="CS289" s="193"/>
      <c r="CT289" s="193"/>
      <c r="CU289" s="193"/>
      <c r="CV289" s="193"/>
      <c r="CW289" s="193"/>
      <c r="CX289" s="194"/>
      <c r="CY289" s="525" t="e">
        <f t="shared" si="5"/>
        <v>#DIV/0!</v>
      </c>
      <c r="DB289" s="293" t="e">
        <f>CY289*'O4'!AH289</f>
        <v>#DIV/0!</v>
      </c>
    </row>
    <row r="290" spans="1:106" ht="9.9499999999999993" customHeight="1">
      <c r="A290" s="534">
        <f>'O4'!B290</f>
        <v>0</v>
      </c>
      <c r="B290" s="535">
        <f>'O4'!G290</f>
        <v>0</v>
      </c>
      <c r="C290" s="527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  <c r="AW290" s="193"/>
      <c r="AX290" s="193"/>
      <c r="AY290" s="193"/>
      <c r="AZ290" s="193"/>
      <c r="BA290" s="193"/>
      <c r="BB290" s="193"/>
      <c r="BC290" s="193"/>
      <c r="BD290" s="193"/>
      <c r="BE290" s="193"/>
      <c r="BF290" s="193"/>
      <c r="BG290" s="193"/>
      <c r="BH290" s="193"/>
      <c r="BI290" s="193"/>
      <c r="BJ290" s="193"/>
      <c r="BK290" s="193"/>
      <c r="BL290" s="193"/>
      <c r="BM290" s="193"/>
      <c r="BN290" s="193"/>
      <c r="BO290" s="193"/>
      <c r="BP290" s="193"/>
      <c r="BQ290" s="193"/>
      <c r="BR290" s="193"/>
      <c r="BS290" s="193"/>
      <c r="BT290" s="193"/>
      <c r="BU290" s="193"/>
      <c r="BV290" s="193"/>
      <c r="BW290" s="193"/>
      <c r="BX290" s="193"/>
      <c r="BY290" s="193"/>
      <c r="BZ290" s="193"/>
      <c r="CA290" s="193"/>
      <c r="CB290" s="193"/>
      <c r="CC290" s="193"/>
      <c r="CD290" s="193"/>
      <c r="CE290" s="193"/>
      <c r="CF290" s="193"/>
      <c r="CG290" s="193"/>
      <c r="CH290" s="193"/>
      <c r="CI290" s="193"/>
      <c r="CJ290" s="193"/>
      <c r="CK290" s="193"/>
      <c r="CL290" s="193"/>
      <c r="CM290" s="193"/>
      <c r="CN290" s="193"/>
      <c r="CO290" s="193"/>
      <c r="CP290" s="193"/>
      <c r="CQ290" s="193"/>
      <c r="CR290" s="193"/>
      <c r="CS290" s="193"/>
      <c r="CT290" s="193"/>
      <c r="CU290" s="193"/>
      <c r="CV290" s="193"/>
      <c r="CW290" s="193"/>
      <c r="CX290" s="194"/>
      <c r="CY290" s="525" t="e">
        <f t="shared" si="5"/>
        <v>#DIV/0!</v>
      </c>
      <c r="DB290" s="293" t="e">
        <f>CY290*'O4'!AH290</f>
        <v>#DIV/0!</v>
      </c>
    </row>
    <row r="291" spans="1:106" ht="9.9499999999999993" customHeight="1">
      <c r="A291" s="534">
        <f>'O4'!B291</f>
        <v>0</v>
      </c>
      <c r="B291" s="535">
        <f>'O4'!G291</f>
        <v>0</v>
      </c>
      <c r="C291" s="527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  <c r="AW291" s="193"/>
      <c r="AX291" s="193"/>
      <c r="AY291" s="193"/>
      <c r="AZ291" s="193"/>
      <c r="BA291" s="193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3"/>
      <c r="BL291" s="193"/>
      <c r="BM291" s="193"/>
      <c r="BN291" s="193"/>
      <c r="BO291" s="193"/>
      <c r="BP291" s="193"/>
      <c r="BQ291" s="193"/>
      <c r="BR291" s="193"/>
      <c r="BS291" s="193"/>
      <c r="BT291" s="193"/>
      <c r="BU291" s="193"/>
      <c r="BV291" s="193"/>
      <c r="BW291" s="193"/>
      <c r="BX291" s="193"/>
      <c r="BY291" s="193"/>
      <c r="BZ291" s="193"/>
      <c r="CA291" s="193"/>
      <c r="CB291" s="193"/>
      <c r="CC291" s="193"/>
      <c r="CD291" s="193"/>
      <c r="CE291" s="193"/>
      <c r="CF291" s="193"/>
      <c r="CG291" s="193"/>
      <c r="CH291" s="193"/>
      <c r="CI291" s="193"/>
      <c r="CJ291" s="193"/>
      <c r="CK291" s="193"/>
      <c r="CL291" s="193"/>
      <c r="CM291" s="193"/>
      <c r="CN291" s="193"/>
      <c r="CO291" s="193"/>
      <c r="CP291" s="193"/>
      <c r="CQ291" s="193"/>
      <c r="CR291" s="193"/>
      <c r="CS291" s="193"/>
      <c r="CT291" s="193"/>
      <c r="CU291" s="193"/>
      <c r="CV291" s="193"/>
      <c r="CW291" s="193"/>
      <c r="CX291" s="194"/>
      <c r="CY291" s="525" t="e">
        <f t="shared" si="5"/>
        <v>#DIV/0!</v>
      </c>
      <c r="DB291" s="293" t="e">
        <f>CY291*'O4'!AH291</f>
        <v>#DIV/0!</v>
      </c>
    </row>
    <row r="292" spans="1:106" ht="9.9499999999999993" customHeight="1">
      <c r="A292" s="534">
        <f>'O4'!B292</f>
        <v>0</v>
      </c>
      <c r="B292" s="535">
        <f>'O4'!G292</f>
        <v>0</v>
      </c>
      <c r="C292" s="527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  <c r="AW292" s="193"/>
      <c r="AX292" s="193"/>
      <c r="AY292" s="193"/>
      <c r="AZ292" s="193"/>
      <c r="BA292" s="193"/>
      <c r="BB292" s="193"/>
      <c r="BC292" s="193"/>
      <c r="BD292" s="193"/>
      <c r="BE292" s="193"/>
      <c r="BF292" s="193"/>
      <c r="BG292" s="193"/>
      <c r="BH292" s="193"/>
      <c r="BI292" s="193"/>
      <c r="BJ292" s="193"/>
      <c r="BK292" s="193"/>
      <c r="BL292" s="193"/>
      <c r="BM292" s="193"/>
      <c r="BN292" s="193"/>
      <c r="BO292" s="193"/>
      <c r="BP292" s="193"/>
      <c r="BQ292" s="193"/>
      <c r="BR292" s="193"/>
      <c r="BS292" s="193"/>
      <c r="BT292" s="193"/>
      <c r="BU292" s="193"/>
      <c r="BV292" s="193"/>
      <c r="BW292" s="193"/>
      <c r="BX292" s="193"/>
      <c r="BY292" s="193"/>
      <c r="BZ292" s="193"/>
      <c r="CA292" s="193"/>
      <c r="CB292" s="193"/>
      <c r="CC292" s="193"/>
      <c r="CD292" s="193"/>
      <c r="CE292" s="193"/>
      <c r="CF292" s="193"/>
      <c r="CG292" s="193"/>
      <c r="CH292" s="193"/>
      <c r="CI292" s="193"/>
      <c r="CJ292" s="193"/>
      <c r="CK292" s="193"/>
      <c r="CL292" s="193"/>
      <c r="CM292" s="193"/>
      <c r="CN292" s="193"/>
      <c r="CO292" s="193"/>
      <c r="CP292" s="193"/>
      <c r="CQ292" s="193"/>
      <c r="CR292" s="193"/>
      <c r="CS292" s="193"/>
      <c r="CT292" s="193"/>
      <c r="CU292" s="193"/>
      <c r="CV292" s="193"/>
      <c r="CW292" s="193"/>
      <c r="CX292" s="194"/>
      <c r="CY292" s="525" t="e">
        <f t="shared" si="5"/>
        <v>#DIV/0!</v>
      </c>
      <c r="DB292" s="293" t="e">
        <f>CY292*'O4'!AH292</f>
        <v>#DIV/0!</v>
      </c>
    </row>
    <row r="293" spans="1:106" ht="9.9499999999999993" customHeight="1">
      <c r="A293" s="534">
        <f>'O4'!B293</f>
        <v>0</v>
      </c>
      <c r="B293" s="535">
        <f>'O4'!G293</f>
        <v>0</v>
      </c>
      <c r="C293" s="527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  <c r="AW293" s="193"/>
      <c r="AX293" s="193"/>
      <c r="AY293" s="193"/>
      <c r="AZ293" s="193"/>
      <c r="BA293" s="193"/>
      <c r="BB293" s="193"/>
      <c r="BC293" s="193"/>
      <c r="BD293" s="193"/>
      <c r="BE293" s="193"/>
      <c r="BF293" s="193"/>
      <c r="BG293" s="193"/>
      <c r="BH293" s="193"/>
      <c r="BI293" s="193"/>
      <c r="BJ293" s="193"/>
      <c r="BK293" s="193"/>
      <c r="BL293" s="193"/>
      <c r="BM293" s="193"/>
      <c r="BN293" s="193"/>
      <c r="BO293" s="193"/>
      <c r="BP293" s="193"/>
      <c r="BQ293" s="193"/>
      <c r="BR293" s="193"/>
      <c r="BS293" s="193"/>
      <c r="BT293" s="193"/>
      <c r="BU293" s="193"/>
      <c r="BV293" s="193"/>
      <c r="BW293" s="193"/>
      <c r="BX293" s="193"/>
      <c r="BY293" s="193"/>
      <c r="BZ293" s="193"/>
      <c r="CA293" s="193"/>
      <c r="CB293" s="193"/>
      <c r="CC293" s="193"/>
      <c r="CD293" s="193"/>
      <c r="CE293" s="193"/>
      <c r="CF293" s="193"/>
      <c r="CG293" s="193"/>
      <c r="CH293" s="193"/>
      <c r="CI293" s="193"/>
      <c r="CJ293" s="193"/>
      <c r="CK293" s="193"/>
      <c r="CL293" s="193"/>
      <c r="CM293" s="193"/>
      <c r="CN293" s="193"/>
      <c r="CO293" s="193"/>
      <c r="CP293" s="193"/>
      <c r="CQ293" s="193"/>
      <c r="CR293" s="193"/>
      <c r="CS293" s="193"/>
      <c r="CT293" s="193"/>
      <c r="CU293" s="193"/>
      <c r="CV293" s="193"/>
      <c r="CW293" s="193"/>
      <c r="CX293" s="194"/>
      <c r="CY293" s="525" t="e">
        <f t="shared" si="5"/>
        <v>#DIV/0!</v>
      </c>
      <c r="DB293" s="293" t="e">
        <f>CY293*'O4'!AH293</f>
        <v>#DIV/0!</v>
      </c>
    </row>
    <row r="294" spans="1:106" ht="9.9499999999999993" customHeight="1">
      <c r="A294" s="534">
        <f>'O4'!B294</f>
        <v>0</v>
      </c>
      <c r="B294" s="535">
        <f>'O4'!G294</f>
        <v>0</v>
      </c>
      <c r="C294" s="527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  <c r="AW294" s="193"/>
      <c r="AX294" s="193"/>
      <c r="AY294" s="193"/>
      <c r="AZ294" s="193"/>
      <c r="BA294" s="193"/>
      <c r="BB294" s="193"/>
      <c r="BC294" s="193"/>
      <c r="BD294" s="193"/>
      <c r="BE294" s="193"/>
      <c r="BF294" s="193"/>
      <c r="BG294" s="193"/>
      <c r="BH294" s="193"/>
      <c r="BI294" s="193"/>
      <c r="BJ294" s="193"/>
      <c r="BK294" s="193"/>
      <c r="BL294" s="193"/>
      <c r="BM294" s="193"/>
      <c r="BN294" s="193"/>
      <c r="BO294" s="193"/>
      <c r="BP294" s="193"/>
      <c r="BQ294" s="193"/>
      <c r="BR294" s="193"/>
      <c r="BS294" s="193"/>
      <c r="BT294" s="193"/>
      <c r="BU294" s="193"/>
      <c r="BV294" s="193"/>
      <c r="BW294" s="193"/>
      <c r="BX294" s="193"/>
      <c r="BY294" s="193"/>
      <c r="BZ294" s="193"/>
      <c r="CA294" s="193"/>
      <c r="CB294" s="193"/>
      <c r="CC294" s="193"/>
      <c r="CD294" s="193"/>
      <c r="CE294" s="193"/>
      <c r="CF294" s="193"/>
      <c r="CG294" s="193"/>
      <c r="CH294" s="193"/>
      <c r="CI294" s="193"/>
      <c r="CJ294" s="193"/>
      <c r="CK294" s="193"/>
      <c r="CL294" s="193"/>
      <c r="CM294" s="193"/>
      <c r="CN294" s="193"/>
      <c r="CO294" s="193"/>
      <c r="CP294" s="193"/>
      <c r="CQ294" s="193"/>
      <c r="CR294" s="193"/>
      <c r="CS294" s="193"/>
      <c r="CT294" s="193"/>
      <c r="CU294" s="193"/>
      <c r="CV294" s="193"/>
      <c r="CW294" s="193"/>
      <c r="CX294" s="194"/>
      <c r="CY294" s="525" t="e">
        <f t="shared" si="5"/>
        <v>#DIV/0!</v>
      </c>
      <c r="DB294" s="293" t="e">
        <f>CY294*'O4'!AH294</f>
        <v>#DIV/0!</v>
      </c>
    </row>
    <row r="295" spans="1:106" ht="9.9499999999999993" customHeight="1">
      <c r="A295" s="534">
        <f>'O4'!B295</f>
        <v>0</v>
      </c>
      <c r="B295" s="535">
        <f>'O4'!G295</f>
        <v>0</v>
      </c>
      <c r="C295" s="527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  <c r="AW295" s="193"/>
      <c r="AX295" s="193"/>
      <c r="AY295" s="193"/>
      <c r="AZ295" s="193"/>
      <c r="BA295" s="193"/>
      <c r="BB295" s="193"/>
      <c r="BC295" s="193"/>
      <c r="BD295" s="193"/>
      <c r="BE295" s="193"/>
      <c r="BF295" s="193"/>
      <c r="BG295" s="193"/>
      <c r="BH295" s="193"/>
      <c r="BI295" s="193"/>
      <c r="BJ295" s="193"/>
      <c r="BK295" s="193"/>
      <c r="BL295" s="193"/>
      <c r="BM295" s="193"/>
      <c r="BN295" s="193"/>
      <c r="BO295" s="193"/>
      <c r="BP295" s="193"/>
      <c r="BQ295" s="193"/>
      <c r="BR295" s="193"/>
      <c r="BS295" s="193"/>
      <c r="BT295" s="193"/>
      <c r="BU295" s="193"/>
      <c r="BV295" s="193"/>
      <c r="BW295" s="193"/>
      <c r="BX295" s="193"/>
      <c r="BY295" s="193"/>
      <c r="BZ295" s="193"/>
      <c r="CA295" s="193"/>
      <c r="CB295" s="193"/>
      <c r="CC295" s="193"/>
      <c r="CD295" s="193"/>
      <c r="CE295" s="193"/>
      <c r="CF295" s="193"/>
      <c r="CG295" s="193"/>
      <c r="CH295" s="193"/>
      <c r="CI295" s="193"/>
      <c r="CJ295" s="193"/>
      <c r="CK295" s="193"/>
      <c r="CL295" s="193"/>
      <c r="CM295" s="193"/>
      <c r="CN295" s="193"/>
      <c r="CO295" s="193"/>
      <c r="CP295" s="193"/>
      <c r="CQ295" s="193"/>
      <c r="CR295" s="193"/>
      <c r="CS295" s="193"/>
      <c r="CT295" s="193"/>
      <c r="CU295" s="193"/>
      <c r="CV295" s="193"/>
      <c r="CW295" s="193"/>
      <c r="CX295" s="194"/>
      <c r="CY295" s="525" t="e">
        <f t="shared" si="5"/>
        <v>#DIV/0!</v>
      </c>
      <c r="DB295" s="293" t="e">
        <f>CY295*'O4'!AH295</f>
        <v>#DIV/0!</v>
      </c>
    </row>
    <row r="296" spans="1:106" ht="9.9499999999999993" customHeight="1">
      <c r="A296" s="534">
        <f>'O4'!B296</f>
        <v>0</v>
      </c>
      <c r="B296" s="535">
        <f>'O4'!G296</f>
        <v>0</v>
      </c>
      <c r="C296" s="527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  <c r="AW296" s="193"/>
      <c r="AX296" s="193"/>
      <c r="AY296" s="193"/>
      <c r="AZ296" s="193"/>
      <c r="BA296" s="193"/>
      <c r="BB296" s="193"/>
      <c r="BC296" s="193"/>
      <c r="BD296" s="193"/>
      <c r="BE296" s="193"/>
      <c r="BF296" s="193"/>
      <c r="BG296" s="193"/>
      <c r="BH296" s="193"/>
      <c r="BI296" s="193"/>
      <c r="BJ296" s="193"/>
      <c r="BK296" s="193"/>
      <c r="BL296" s="193"/>
      <c r="BM296" s="193"/>
      <c r="BN296" s="193"/>
      <c r="BO296" s="193"/>
      <c r="BP296" s="193"/>
      <c r="BQ296" s="193"/>
      <c r="BR296" s="193"/>
      <c r="BS296" s="193"/>
      <c r="BT296" s="193"/>
      <c r="BU296" s="193"/>
      <c r="BV296" s="193"/>
      <c r="BW296" s="193"/>
      <c r="BX296" s="193"/>
      <c r="BY296" s="193"/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193"/>
      <c r="CX296" s="194"/>
      <c r="CY296" s="525" t="e">
        <f t="shared" si="5"/>
        <v>#DIV/0!</v>
      </c>
      <c r="DB296" s="293" t="e">
        <f>CY296*'O4'!AH296</f>
        <v>#DIV/0!</v>
      </c>
    </row>
    <row r="297" spans="1:106" ht="9.9499999999999993" customHeight="1">
      <c r="A297" s="534">
        <f>'O4'!B297</f>
        <v>0</v>
      </c>
      <c r="B297" s="535">
        <f>'O4'!G297</f>
        <v>0</v>
      </c>
      <c r="C297" s="527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  <c r="AW297" s="193"/>
      <c r="AX297" s="193"/>
      <c r="AY297" s="193"/>
      <c r="AZ297" s="193"/>
      <c r="BA297" s="193"/>
      <c r="BB297" s="193"/>
      <c r="BC297" s="193"/>
      <c r="BD297" s="193"/>
      <c r="BE297" s="193"/>
      <c r="BF297" s="193"/>
      <c r="BG297" s="193"/>
      <c r="BH297" s="193"/>
      <c r="BI297" s="193"/>
      <c r="BJ297" s="193"/>
      <c r="BK297" s="193"/>
      <c r="BL297" s="193"/>
      <c r="BM297" s="193"/>
      <c r="BN297" s="193"/>
      <c r="BO297" s="193"/>
      <c r="BP297" s="193"/>
      <c r="BQ297" s="193"/>
      <c r="BR297" s="193"/>
      <c r="BS297" s="193"/>
      <c r="BT297" s="193"/>
      <c r="BU297" s="193"/>
      <c r="BV297" s="193"/>
      <c r="BW297" s="193"/>
      <c r="BX297" s="193"/>
      <c r="BY297" s="193"/>
      <c r="BZ297" s="193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193"/>
      <c r="CX297" s="194"/>
      <c r="CY297" s="525" t="e">
        <f t="shared" si="5"/>
        <v>#DIV/0!</v>
      </c>
      <c r="DB297" s="293" t="e">
        <f>CY297*'O4'!AH297</f>
        <v>#DIV/0!</v>
      </c>
    </row>
    <row r="298" spans="1:106" ht="9.9499999999999993" customHeight="1">
      <c r="A298" s="534">
        <f>'O4'!B298</f>
        <v>0</v>
      </c>
      <c r="B298" s="535">
        <f>'O4'!G298</f>
        <v>0</v>
      </c>
      <c r="C298" s="527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3"/>
      <c r="BW298" s="193"/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3"/>
      <c r="CL298" s="193"/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193"/>
      <c r="CX298" s="194"/>
      <c r="CY298" s="525" t="e">
        <f t="shared" si="5"/>
        <v>#DIV/0!</v>
      </c>
      <c r="DB298" s="293" t="e">
        <f>CY298*'O4'!AH298</f>
        <v>#DIV/0!</v>
      </c>
    </row>
    <row r="299" spans="1:106" ht="9.9499999999999993" customHeight="1">
      <c r="A299" s="534">
        <f>'O4'!B299</f>
        <v>0</v>
      </c>
      <c r="B299" s="535">
        <f>'O4'!G299</f>
        <v>0</v>
      </c>
      <c r="C299" s="527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193"/>
      <c r="AZ299" s="193"/>
      <c r="BA299" s="193"/>
      <c r="BB299" s="193"/>
      <c r="BC299" s="193"/>
      <c r="BD299" s="193"/>
      <c r="BE299" s="193"/>
      <c r="BF299" s="193"/>
      <c r="BG299" s="193"/>
      <c r="BH299" s="193"/>
      <c r="BI299" s="193"/>
      <c r="BJ299" s="193"/>
      <c r="BK299" s="193"/>
      <c r="BL299" s="193"/>
      <c r="BM299" s="193"/>
      <c r="BN299" s="193"/>
      <c r="BO299" s="193"/>
      <c r="BP299" s="193"/>
      <c r="BQ299" s="193"/>
      <c r="BR299" s="193"/>
      <c r="BS299" s="193"/>
      <c r="BT299" s="193"/>
      <c r="BU299" s="193"/>
      <c r="BV299" s="193"/>
      <c r="BW299" s="193"/>
      <c r="BX299" s="193"/>
      <c r="BY299" s="193"/>
      <c r="BZ299" s="193"/>
      <c r="CA299" s="193"/>
      <c r="CB299" s="193"/>
      <c r="CC299" s="193"/>
      <c r="CD299" s="193"/>
      <c r="CE299" s="193"/>
      <c r="CF299" s="193"/>
      <c r="CG299" s="193"/>
      <c r="CH299" s="193"/>
      <c r="CI299" s="193"/>
      <c r="CJ299" s="193"/>
      <c r="CK299" s="193"/>
      <c r="CL299" s="193"/>
      <c r="CM299" s="193"/>
      <c r="CN299" s="193"/>
      <c r="CO299" s="193"/>
      <c r="CP299" s="193"/>
      <c r="CQ299" s="193"/>
      <c r="CR299" s="193"/>
      <c r="CS299" s="193"/>
      <c r="CT299" s="193"/>
      <c r="CU299" s="193"/>
      <c r="CV299" s="193"/>
      <c r="CW299" s="193"/>
      <c r="CX299" s="194"/>
      <c r="CY299" s="525" t="e">
        <f t="shared" si="5"/>
        <v>#DIV/0!</v>
      </c>
      <c r="DB299" s="293" t="e">
        <f>CY299*'O4'!AH299</f>
        <v>#DIV/0!</v>
      </c>
    </row>
    <row r="300" spans="1:106" ht="9.9499999999999993" customHeight="1">
      <c r="A300" s="534">
        <f>'O4'!B300</f>
        <v>0</v>
      </c>
      <c r="B300" s="535">
        <f>'O4'!G300</f>
        <v>0</v>
      </c>
      <c r="C300" s="527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  <c r="AW300" s="193"/>
      <c r="AX300" s="193"/>
      <c r="AY300" s="193"/>
      <c r="AZ300" s="193"/>
      <c r="BA300" s="193"/>
      <c r="BB300" s="193"/>
      <c r="BC300" s="193"/>
      <c r="BD300" s="193"/>
      <c r="BE300" s="193"/>
      <c r="BF300" s="193"/>
      <c r="BG300" s="193"/>
      <c r="BH300" s="193"/>
      <c r="BI300" s="193"/>
      <c r="BJ300" s="193"/>
      <c r="BK300" s="193"/>
      <c r="BL300" s="193"/>
      <c r="BM300" s="193"/>
      <c r="BN300" s="193"/>
      <c r="BO300" s="193"/>
      <c r="BP300" s="193"/>
      <c r="BQ300" s="193"/>
      <c r="BR300" s="193"/>
      <c r="BS300" s="193"/>
      <c r="BT300" s="193"/>
      <c r="BU300" s="193"/>
      <c r="BV300" s="193"/>
      <c r="BW300" s="193"/>
      <c r="BX300" s="193"/>
      <c r="BY300" s="193"/>
      <c r="BZ300" s="193"/>
      <c r="CA300" s="193"/>
      <c r="CB300" s="193"/>
      <c r="CC300" s="193"/>
      <c r="CD300" s="193"/>
      <c r="CE300" s="193"/>
      <c r="CF300" s="193"/>
      <c r="CG300" s="193"/>
      <c r="CH300" s="193"/>
      <c r="CI300" s="193"/>
      <c r="CJ300" s="193"/>
      <c r="CK300" s="193"/>
      <c r="CL300" s="193"/>
      <c r="CM300" s="193"/>
      <c r="CN300" s="193"/>
      <c r="CO300" s="193"/>
      <c r="CP300" s="193"/>
      <c r="CQ300" s="193"/>
      <c r="CR300" s="193"/>
      <c r="CS300" s="193"/>
      <c r="CT300" s="193"/>
      <c r="CU300" s="193"/>
      <c r="CV300" s="193"/>
      <c r="CW300" s="193"/>
      <c r="CX300" s="194"/>
      <c r="CY300" s="525" t="e">
        <f t="shared" si="5"/>
        <v>#DIV/0!</v>
      </c>
      <c r="DB300" s="293" t="e">
        <f>CY300*'O4'!AH300</f>
        <v>#DIV/0!</v>
      </c>
    </row>
    <row r="301" spans="1:106" ht="9.9499999999999993" customHeight="1">
      <c r="A301" s="534">
        <f>'O4'!B301</f>
        <v>0</v>
      </c>
      <c r="B301" s="535">
        <f>'O4'!G301</f>
        <v>0</v>
      </c>
      <c r="C301" s="527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193"/>
      <c r="BF301" s="193"/>
      <c r="BG301" s="193"/>
      <c r="BH301" s="193"/>
      <c r="BI301" s="193"/>
      <c r="BJ301" s="193"/>
      <c r="BK301" s="193"/>
      <c r="BL301" s="193"/>
      <c r="BM301" s="193"/>
      <c r="BN301" s="193"/>
      <c r="BO301" s="193"/>
      <c r="BP301" s="193"/>
      <c r="BQ301" s="193"/>
      <c r="BR301" s="193"/>
      <c r="BS301" s="193"/>
      <c r="BT301" s="193"/>
      <c r="BU301" s="193"/>
      <c r="BV301" s="193"/>
      <c r="BW301" s="193"/>
      <c r="BX301" s="193"/>
      <c r="BY301" s="193"/>
      <c r="BZ301" s="193"/>
      <c r="CA301" s="193"/>
      <c r="CB301" s="193"/>
      <c r="CC301" s="193"/>
      <c r="CD301" s="193"/>
      <c r="CE301" s="193"/>
      <c r="CF301" s="193"/>
      <c r="CG301" s="193"/>
      <c r="CH301" s="193"/>
      <c r="CI301" s="193"/>
      <c r="CJ301" s="193"/>
      <c r="CK301" s="193"/>
      <c r="CL301" s="193"/>
      <c r="CM301" s="193"/>
      <c r="CN301" s="193"/>
      <c r="CO301" s="193"/>
      <c r="CP301" s="193"/>
      <c r="CQ301" s="193"/>
      <c r="CR301" s="193"/>
      <c r="CS301" s="193"/>
      <c r="CT301" s="193"/>
      <c r="CU301" s="193"/>
      <c r="CV301" s="193"/>
      <c r="CW301" s="193"/>
      <c r="CX301" s="194"/>
      <c r="CY301" s="525" t="e">
        <f t="shared" si="5"/>
        <v>#DIV/0!</v>
      </c>
      <c r="DB301" s="293" t="e">
        <f>CY301*'O4'!AH301</f>
        <v>#DIV/0!</v>
      </c>
    </row>
    <row r="302" spans="1:106" ht="9.9499999999999993" customHeight="1">
      <c r="A302" s="534">
        <f>'O4'!B302</f>
        <v>0</v>
      </c>
      <c r="B302" s="535">
        <f>'O4'!G302</f>
        <v>0</v>
      </c>
      <c r="C302" s="527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193"/>
      <c r="BP302" s="193"/>
      <c r="BQ302" s="193"/>
      <c r="BR302" s="193"/>
      <c r="BS302" s="193"/>
      <c r="BT302" s="193"/>
      <c r="BU302" s="193"/>
      <c r="BV302" s="193"/>
      <c r="BW302" s="193"/>
      <c r="BX302" s="193"/>
      <c r="BY302" s="193"/>
      <c r="BZ302" s="193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193"/>
      <c r="CX302" s="194"/>
      <c r="CY302" s="525" t="e">
        <f t="shared" si="5"/>
        <v>#DIV/0!</v>
      </c>
      <c r="DB302" s="293" t="e">
        <f>CY302*'O4'!AH302</f>
        <v>#DIV/0!</v>
      </c>
    </row>
    <row r="303" spans="1:106" ht="9.9499999999999993" customHeight="1">
      <c r="A303" s="534">
        <f>'O4'!B303</f>
        <v>0</v>
      </c>
      <c r="B303" s="535">
        <f>'O4'!G303</f>
        <v>0</v>
      </c>
      <c r="C303" s="527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193"/>
      <c r="BF303" s="193"/>
      <c r="BG303" s="193"/>
      <c r="BH303" s="193"/>
      <c r="BI303" s="193"/>
      <c r="BJ303" s="193"/>
      <c r="BK303" s="193"/>
      <c r="BL303" s="193"/>
      <c r="BM303" s="193"/>
      <c r="BN303" s="193"/>
      <c r="BO303" s="193"/>
      <c r="BP303" s="193"/>
      <c r="BQ303" s="193"/>
      <c r="BR303" s="193"/>
      <c r="BS303" s="193"/>
      <c r="BT303" s="193"/>
      <c r="BU303" s="193"/>
      <c r="BV303" s="193"/>
      <c r="BW303" s="193"/>
      <c r="BX303" s="193"/>
      <c r="BY303" s="193"/>
      <c r="BZ303" s="193"/>
      <c r="CA303" s="193"/>
      <c r="CB303" s="193"/>
      <c r="CC303" s="193"/>
      <c r="CD303" s="193"/>
      <c r="CE303" s="193"/>
      <c r="CF303" s="193"/>
      <c r="CG303" s="193"/>
      <c r="CH303" s="193"/>
      <c r="CI303" s="193"/>
      <c r="CJ303" s="193"/>
      <c r="CK303" s="193"/>
      <c r="CL303" s="193"/>
      <c r="CM303" s="193"/>
      <c r="CN303" s="193"/>
      <c r="CO303" s="193"/>
      <c r="CP303" s="193"/>
      <c r="CQ303" s="193"/>
      <c r="CR303" s="193"/>
      <c r="CS303" s="193"/>
      <c r="CT303" s="193"/>
      <c r="CU303" s="193"/>
      <c r="CV303" s="193"/>
      <c r="CW303" s="193"/>
      <c r="CX303" s="194"/>
      <c r="CY303" s="525" t="e">
        <f t="shared" si="5"/>
        <v>#DIV/0!</v>
      </c>
      <c r="DB303" s="293" t="e">
        <f>CY303*'O4'!AH303</f>
        <v>#DIV/0!</v>
      </c>
    </row>
    <row r="304" spans="1:106" ht="9.9499999999999993" customHeight="1">
      <c r="A304" s="534">
        <f>'O4'!B304</f>
        <v>0</v>
      </c>
      <c r="B304" s="535">
        <f>'O4'!G304</f>
        <v>0</v>
      </c>
      <c r="C304" s="527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193"/>
      <c r="BF304" s="193"/>
      <c r="BG304" s="193"/>
      <c r="BH304" s="193"/>
      <c r="BI304" s="193"/>
      <c r="BJ304" s="193"/>
      <c r="BK304" s="193"/>
      <c r="BL304" s="193"/>
      <c r="BM304" s="193"/>
      <c r="BN304" s="193"/>
      <c r="BO304" s="193"/>
      <c r="BP304" s="193"/>
      <c r="BQ304" s="193"/>
      <c r="BR304" s="193"/>
      <c r="BS304" s="193"/>
      <c r="BT304" s="193"/>
      <c r="BU304" s="193"/>
      <c r="BV304" s="193"/>
      <c r="BW304" s="193"/>
      <c r="BX304" s="193"/>
      <c r="BY304" s="193"/>
      <c r="BZ304" s="193"/>
      <c r="CA304" s="193"/>
      <c r="CB304" s="193"/>
      <c r="CC304" s="193"/>
      <c r="CD304" s="193"/>
      <c r="CE304" s="193"/>
      <c r="CF304" s="193"/>
      <c r="CG304" s="193"/>
      <c r="CH304" s="193"/>
      <c r="CI304" s="193"/>
      <c r="CJ304" s="193"/>
      <c r="CK304" s="193"/>
      <c r="CL304" s="193"/>
      <c r="CM304" s="193"/>
      <c r="CN304" s="193"/>
      <c r="CO304" s="193"/>
      <c r="CP304" s="193"/>
      <c r="CQ304" s="193"/>
      <c r="CR304" s="193"/>
      <c r="CS304" s="193"/>
      <c r="CT304" s="193"/>
      <c r="CU304" s="193"/>
      <c r="CV304" s="193"/>
      <c r="CW304" s="193"/>
      <c r="CX304" s="194"/>
      <c r="CY304" s="525" t="e">
        <f t="shared" si="5"/>
        <v>#DIV/0!</v>
      </c>
      <c r="DB304" s="293" t="e">
        <f>CY304*'O4'!AH304</f>
        <v>#DIV/0!</v>
      </c>
    </row>
    <row r="305" spans="1:106" ht="9.9499999999999993" customHeight="1">
      <c r="A305" s="534">
        <f>'O4'!B305</f>
        <v>0</v>
      </c>
      <c r="B305" s="535">
        <f>'O4'!G305</f>
        <v>0</v>
      </c>
      <c r="C305" s="527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  <c r="AW305" s="193"/>
      <c r="AX305" s="193"/>
      <c r="AY305" s="193"/>
      <c r="AZ305" s="193"/>
      <c r="BA305" s="193"/>
      <c r="BB305" s="193"/>
      <c r="BC305" s="193"/>
      <c r="BD305" s="193"/>
      <c r="BE305" s="193"/>
      <c r="BF305" s="193"/>
      <c r="BG305" s="193"/>
      <c r="BH305" s="193"/>
      <c r="BI305" s="193"/>
      <c r="BJ305" s="193"/>
      <c r="BK305" s="193"/>
      <c r="BL305" s="193"/>
      <c r="BM305" s="193"/>
      <c r="BN305" s="193"/>
      <c r="BO305" s="193"/>
      <c r="BP305" s="193"/>
      <c r="BQ305" s="193"/>
      <c r="BR305" s="193"/>
      <c r="BS305" s="193"/>
      <c r="BT305" s="193"/>
      <c r="BU305" s="193"/>
      <c r="BV305" s="193"/>
      <c r="BW305" s="193"/>
      <c r="BX305" s="193"/>
      <c r="BY305" s="193"/>
      <c r="BZ305" s="193"/>
      <c r="CA305" s="193"/>
      <c r="CB305" s="193"/>
      <c r="CC305" s="193"/>
      <c r="CD305" s="193"/>
      <c r="CE305" s="193"/>
      <c r="CF305" s="193"/>
      <c r="CG305" s="193"/>
      <c r="CH305" s="193"/>
      <c r="CI305" s="193"/>
      <c r="CJ305" s="193"/>
      <c r="CK305" s="193"/>
      <c r="CL305" s="193"/>
      <c r="CM305" s="193"/>
      <c r="CN305" s="193"/>
      <c r="CO305" s="193"/>
      <c r="CP305" s="193"/>
      <c r="CQ305" s="193"/>
      <c r="CR305" s="193"/>
      <c r="CS305" s="193"/>
      <c r="CT305" s="193"/>
      <c r="CU305" s="193"/>
      <c r="CV305" s="193"/>
      <c r="CW305" s="193"/>
      <c r="CX305" s="194"/>
      <c r="CY305" s="525" t="e">
        <f t="shared" si="5"/>
        <v>#DIV/0!</v>
      </c>
      <c r="DB305" s="293" t="e">
        <f>CY305*'O4'!AH305</f>
        <v>#DIV/0!</v>
      </c>
    </row>
    <row r="306" spans="1:106" ht="9.9499999999999993" customHeight="1">
      <c r="A306" s="534">
        <f>'O4'!B306</f>
        <v>0</v>
      </c>
      <c r="B306" s="535">
        <f>'O4'!G306</f>
        <v>0</v>
      </c>
      <c r="C306" s="527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  <c r="AW306" s="193"/>
      <c r="AX306" s="193"/>
      <c r="AY306" s="193"/>
      <c r="AZ306" s="193"/>
      <c r="BA306" s="193"/>
      <c r="BB306" s="193"/>
      <c r="BC306" s="193"/>
      <c r="BD306" s="193"/>
      <c r="BE306" s="193"/>
      <c r="BF306" s="193"/>
      <c r="BG306" s="193"/>
      <c r="BH306" s="193"/>
      <c r="BI306" s="193"/>
      <c r="BJ306" s="193"/>
      <c r="BK306" s="193"/>
      <c r="BL306" s="193"/>
      <c r="BM306" s="193"/>
      <c r="BN306" s="193"/>
      <c r="BO306" s="193"/>
      <c r="BP306" s="193"/>
      <c r="BQ306" s="193"/>
      <c r="BR306" s="193"/>
      <c r="BS306" s="193"/>
      <c r="BT306" s="193"/>
      <c r="BU306" s="193"/>
      <c r="BV306" s="193"/>
      <c r="BW306" s="193"/>
      <c r="BX306" s="193"/>
      <c r="BY306" s="193"/>
      <c r="BZ306" s="193"/>
      <c r="CA306" s="193"/>
      <c r="CB306" s="193"/>
      <c r="CC306" s="193"/>
      <c r="CD306" s="193"/>
      <c r="CE306" s="193"/>
      <c r="CF306" s="193"/>
      <c r="CG306" s="193"/>
      <c r="CH306" s="193"/>
      <c r="CI306" s="193"/>
      <c r="CJ306" s="193"/>
      <c r="CK306" s="193"/>
      <c r="CL306" s="193"/>
      <c r="CM306" s="193"/>
      <c r="CN306" s="193"/>
      <c r="CO306" s="193"/>
      <c r="CP306" s="193"/>
      <c r="CQ306" s="193"/>
      <c r="CR306" s="193"/>
      <c r="CS306" s="193"/>
      <c r="CT306" s="193"/>
      <c r="CU306" s="193"/>
      <c r="CV306" s="193"/>
      <c r="CW306" s="193"/>
      <c r="CX306" s="194"/>
      <c r="CY306" s="525" t="e">
        <f t="shared" si="5"/>
        <v>#DIV/0!</v>
      </c>
      <c r="DB306" s="293" t="e">
        <f>CY306*'O4'!AH306</f>
        <v>#DIV/0!</v>
      </c>
    </row>
    <row r="307" spans="1:106" ht="9.9499999999999993" customHeight="1">
      <c r="A307" s="534">
        <f>'O4'!B307</f>
        <v>0</v>
      </c>
      <c r="B307" s="535">
        <f>'O4'!G307</f>
        <v>0</v>
      </c>
      <c r="C307" s="527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  <c r="AW307" s="193"/>
      <c r="AX307" s="193"/>
      <c r="AY307" s="193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193"/>
      <c r="CX307" s="194"/>
      <c r="CY307" s="525" t="e">
        <f t="shared" si="5"/>
        <v>#DIV/0!</v>
      </c>
      <c r="DB307" s="293" t="e">
        <f>CY307*'O4'!AH307</f>
        <v>#DIV/0!</v>
      </c>
    </row>
    <row r="308" spans="1:106" ht="9.9499999999999993" customHeight="1">
      <c r="A308" s="534">
        <f>'O4'!B308</f>
        <v>0</v>
      </c>
      <c r="B308" s="535">
        <f>'O4'!G308</f>
        <v>0</v>
      </c>
      <c r="C308" s="527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  <c r="AW308" s="193"/>
      <c r="AX308" s="193"/>
      <c r="AY308" s="193"/>
      <c r="AZ308" s="193"/>
      <c r="BA308" s="193"/>
      <c r="BB308" s="193"/>
      <c r="BC308" s="193"/>
      <c r="BD308" s="193"/>
      <c r="BE308" s="193"/>
      <c r="BF308" s="193"/>
      <c r="BG308" s="193"/>
      <c r="BH308" s="193"/>
      <c r="BI308" s="193"/>
      <c r="BJ308" s="193"/>
      <c r="BK308" s="193"/>
      <c r="BL308" s="193"/>
      <c r="BM308" s="193"/>
      <c r="BN308" s="193"/>
      <c r="BO308" s="193"/>
      <c r="BP308" s="193"/>
      <c r="BQ308" s="193"/>
      <c r="BR308" s="193"/>
      <c r="BS308" s="193"/>
      <c r="BT308" s="193"/>
      <c r="BU308" s="193"/>
      <c r="BV308" s="193"/>
      <c r="BW308" s="193"/>
      <c r="BX308" s="193"/>
      <c r="BY308" s="193"/>
      <c r="BZ308" s="193"/>
      <c r="CA308" s="193"/>
      <c r="CB308" s="193"/>
      <c r="CC308" s="193"/>
      <c r="CD308" s="193"/>
      <c r="CE308" s="193"/>
      <c r="CF308" s="193"/>
      <c r="CG308" s="193"/>
      <c r="CH308" s="193"/>
      <c r="CI308" s="193"/>
      <c r="CJ308" s="193"/>
      <c r="CK308" s="193"/>
      <c r="CL308" s="193"/>
      <c r="CM308" s="193"/>
      <c r="CN308" s="193"/>
      <c r="CO308" s="193"/>
      <c r="CP308" s="193"/>
      <c r="CQ308" s="193"/>
      <c r="CR308" s="193"/>
      <c r="CS308" s="193"/>
      <c r="CT308" s="193"/>
      <c r="CU308" s="193"/>
      <c r="CV308" s="193"/>
      <c r="CW308" s="193"/>
      <c r="CX308" s="194"/>
      <c r="CY308" s="525" t="e">
        <f t="shared" si="5"/>
        <v>#DIV/0!</v>
      </c>
      <c r="DB308" s="293" t="e">
        <f>CY308*'O4'!AH308</f>
        <v>#DIV/0!</v>
      </c>
    </row>
    <row r="309" spans="1:106" ht="9.9499999999999993" customHeight="1">
      <c r="A309" s="534">
        <f>'O4'!B309</f>
        <v>0</v>
      </c>
      <c r="B309" s="535">
        <f>'O4'!G309</f>
        <v>0</v>
      </c>
      <c r="C309" s="527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  <c r="AW309" s="193"/>
      <c r="AX309" s="193"/>
      <c r="AY309" s="193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193"/>
      <c r="CX309" s="194"/>
      <c r="CY309" s="525" t="e">
        <f t="shared" si="5"/>
        <v>#DIV/0!</v>
      </c>
      <c r="DB309" s="293" t="e">
        <f>CY309*'O4'!AH309</f>
        <v>#DIV/0!</v>
      </c>
    </row>
    <row r="310" spans="1:106" ht="9.9499999999999993" customHeight="1">
      <c r="A310" s="534">
        <f>'O4'!B310</f>
        <v>0</v>
      </c>
      <c r="B310" s="535">
        <f>'O4'!G310</f>
        <v>0</v>
      </c>
      <c r="C310" s="527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  <c r="AW310" s="193"/>
      <c r="AX310" s="193"/>
      <c r="AY310" s="193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193"/>
      <c r="CX310" s="194"/>
      <c r="CY310" s="525" t="e">
        <f t="shared" si="5"/>
        <v>#DIV/0!</v>
      </c>
      <c r="DB310" s="293" t="e">
        <f>CY310*'O4'!AH310</f>
        <v>#DIV/0!</v>
      </c>
    </row>
    <row r="311" spans="1:106" ht="9.9499999999999993" customHeight="1">
      <c r="A311" s="534">
        <f>'O4'!B311</f>
        <v>0</v>
      </c>
      <c r="B311" s="535">
        <f>'O4'!G311</f>
        <v>0</v>
      </c>
      <c r="C311" s="527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  <c r="AW311" s="193"/>
      <c r="AX311" s="193"/>
      <c r="AY311" s="193"/>
      <c r="AZ311" s="193"/>
      <c r="BA311" s="193"/>
      <c r="BB311" s="193"/>
      <c r="BC311" s="193"/>
      <c r="BD311" s="193"/>
      <c r="BE311" s="193"/>
      <c r="BF311" s="193"/>
      <c r="BG311" s="193"/>
      <c r="BH311" s="193"/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3"/>
      <c r="BW311" s="193"/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3"/>
      <c r="CL311" s="193"/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193"/>
      <c r="CX311" s="194"/>
      <c r="CY311" s="525" t="e">
        <f t="shared" si="5"/>
        <v>#DIV/0!</v>
      </c>
      <c r="DB311" s="293" t="e">
        <f>CY311*'O4'!AH311</f>
        <v>#DIV/0!</v>
      </c>
    </row>
    <row r="312" spans="1:106" ht="9.9499999999999993" customHeight="1">
      <c r="A312" s="534">
        <f>'O4'!B312</f>
        <v>0</v>
      </c>
      <c r="B312" s="535">
        <f>'O4'!G312</f>
        <v>0</v>
      </c>
      <c r="C312" s="527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  <c r="AW312" s="193"/>
      <c r="AX312" s="193"/>
      <c r="AY312" s="193"/>
      <c r="AZ312" s="193"/>
      <c r="BA312" s="193"/>
      <c r="BB312" s="193"/>
      <c r="BC312" s="193"/>
      <c r="BD312" s="193"/>
      <c r="BE312" s="193"/>
      <c r="BF312" s="193"/>
      <c r="BG312" s="193"/>
      <c r="BH312" s="193"/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3"/>
      <c r="BW312" s="193"/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3"/>
      <c r="CL312" s="193"/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193"/>
      <c r="CX312" s="194"/>
      <c r="CY312" s="525" t="e">
        <f t="shared" si="5"/>
        <v>#DIV/0!</v>
      </c>
      <c r="DB312" s="293" t="e">
        <f>CY312*'O4'!AH312</f>
        <v>#DIV/0!</v>
      </c>
    </row>
    <row r="313" spans="1:106" ht="9.9499999999999993" customHeight="1">
      <c r="A313" s="534">
        <f>'O4'!B313</f>
        <v>0</v>
      </c>
      <c r="B313" s="535">
        <f>'O4'!G313</f>
        <v>0</v>
      </c>
      <c r="C313" s="527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  <c r="AW313" s="193"/>
      <c r="AX313" s="193"/>
      <c r="AY313" s="193"/>
      <c r="AZ313" s="193"/>
      <c r="BA313" s="193"/>
      <c r="BB313" s="193"/>
      <c r="BC313" s="193"/>
      <c r="BD313" s="193"/>
      <c r="BE313" s="193"/>
      <c r="BF313" s="193"/>
      <c r="BG313" s="193"/>
      <c r="BH313" s="193"/>
      <c r="BI313" s="193"/>
      <c r="BJ313" s="193"/>
      <c r="BK313" s="193"/>
      <c r="BL313" s="193"/>
      <c r="BM313" s="193"/>
      <c r="BN313" s="193"/>
      <c r="BO313" s="193"/>
      <c r="BP313" s="193"/>
      <c r="BQ313" s="193"/>
      <c r="BR313" s="193"/>
      <c r="BS313" s="193"/>
      <c r="BT313" s="193"/>
      <c r="BU313" s="193"/>
      <c r="BV313" s="193"/>
      <c r="BW313" s="193"/>
      <c r="BX313" s="193"/>
      <c r="BY313" s="193"/>
      <c r="BZ313" s="193"/>
      <c r="CA313" s="193"/>
      <c r="CB313" s="193"/>
      <c r="CC313" s="193"/>
      <c r="CD313" s="193"/>
      <c r="CE313" s="193"/>
      <c r="CF313" s="193"/>
      <c r="CG313" s="193"/>
      <c r="CH313" s="193"/>
      <c r="CI313" s="193"/>
      <c r="CJ313" s="193"/>
      <c r="CK313" s="193"/>
      <c r="CL313" s="193"/>
      <c r="CM313" s="193"/>
      <c r="CN313" s="193"/>
      <c r="CO313" s="193"/>
      <c r="CP313" s="193"/>
      <c r="CQ313" s="193"/>
      <c r="CR313" s="193"/>
      <c r="CS313" s="193"/>
      <c r="CT313" s="193"/>
      <c r="CU313" s="193"/>
      <c r="CV313" s="193"/>
      <c r="CW313" s="193"/>
      <c r="CX313" s="194"/>
      <c r="CY313" s="525" t="e">
        <f t="shared" si="5"/>
        <v>#DIV/0!</v>
      </c>
      <c r="DB313" s="293" t="e">
        <f>CY313*'O4'!AH313</f>
        <v>#DIV/0!</v>
      </c>
    </row>
    <row r="314" spans="1:106" ht="9.9499999999999993" customHeight="1">
      <c r="A314" s="534">
        <f>'O4'!B314</f>
        <v>0</v>
      </c>
      <c r="B314" s="535">
        <f>'O4'!G314</f>
        <v>0</v>
      </c>
      <c r="C314" s="527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  <c r="AW314" s="193"/>
      <c r="AX314" s="193"/>
      <c r="AY314" s="193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  <c r="CR314" s="193"/>
      <c r="CS314" s="193"/>
      <c r="CT314" s="193"/>
      <c r="CU314" s="193"/>
      <c r="CV314" s="193"/>
      <c r="CW314" s="193"/>
      <c r="CX314" s="194"/>
      <c r="CY314" s="525" t="e">
        <f t="shared" si="5"/>
        <v>#DIV/0!</v>
      </c>
      <c r="DB314" s="293" t="e">
        <f>CY314*'O4'!AH314</f>
        <v>#DIV/0!</v>
      </c>
    </row>
    <row r="315" spans="1:106" s="63" customFormat="1" ht="9.9499999999999993" customHeight="1">
      <c r="A315" s="530"/>
      <c r="B315" s="535"/>
      <c r="C315" s="528"/>
      <c r="D315" s="384"/>
      <c r="E315" s="384"/>
      <c r="F315" s="384"/>
      <c r="G315" s="384"/>
      <c r="H315" s="384"/>
      <c r="I315" s="384"/>
      <c r="J315" s="384"/>
      <c r="K315" s="384"/>
      <c r="L315" s="384"/>
      <c r="M315" s="384"/>
      <c r="N315" s="384"/>
      <c r="O315" s="384"/>
      <c r="P315" s="384"/>
      <c r="Q315" s="384"/>
      <c r="R315" s="384"/>
      <c r="S315" s="384"/>
      <c r="T315" s="384"/>
      <c r="U315" s="384"/>
      <c r="V315" s="384"/>
      <c r="W315" s="384"/>
      <c r="X315" s="384"/>
      <c r="Y315" s="384"/>
      <c r="Z315" s="384"/>
      <c r="AA315" s="384"/>
      <c r="AB315" s="384"/>
      <c r="AC315" s="384"/>
      <c r="AD315" s="384"/>
      <c r="AE315" s="384"/>
      <c r="AF315" s="384"/>
      <c r="AG315" s="384"/>
      <c r="AH315" s="384"/>
      <c r="AI315" s="384"/>
      <c r="AJ315" s="384"/>
      <c r="AK315" s="384"/>
      <c r="AL315" s="384"/>
      <c r="AM315" s="384"/>
      <c r="AN315" s="384"/>
      <c r="AO315" s="384"/>
      <c r="AP315" s="384"/>
      <c r="AQ315" s="384"/>
      <c r="AR315" s="384"/>
      <c r="AS315" s="384"/>
      <c r="AT315" s="384"/>
      <c r="AU315" s="384"/>
      <c r="AV315" s="384"/>
      <c r="AW315" s="384"/>
      <c r="AX315" s="384"/>
      <c r="AY315" s="384"/>
      <c r="AZ315" s="384"/>
      <c r="BA315" s="384"/>
      <c r="BB315" s="384"/>
      <c r="BC315" s="384"/>
      <c r="BD315" s="384"/>
      <c r="BE315" s="384"/>
      <c r="BF315" s="384"/>
      <c r="BG315" s="384"/>
      <c r="BH315" s="384"/>
      <c r="BI315" s="384"/>
      <c r="BJ315" s="384"/>
      <c r="BK315" s="384"/>
      <c r="BL315" s="384"/>
      <c r="BM315" s="384"/>
      <c r="BN315" s="384"/>
      <c r="BO315" s="384"/>
      <c r="BP315" s="384"/>
      <c r="BQ315" s="384"/>
      <c r="BR315" s="384"/>
      <c r="BS315" s="384"/>
      <c r="BT315" s="384"/>
      <c r="BU315" s="384"/>
      <c r="BV315" s="384"/>
      <c r="BW315" s="384"/>
      <c r="BX315" s="384"/>
      <c r="BY315" s="384"/>
      <c r="BZ315" s="384"/>
      <c r="CA315" s="384"/>
      <c r="CB315" s="384"/>
      <c r="CC315" s="384"/>
      <c r="CD315" s="384"/>
      <c r="CE315" s="384"/>
      <c r="CF315" s="384"/>
      <c r="CG315" s="384"/>
      <c r="CH315" s="384"/>
      <c r="CI315" s="384"/>
      <c r="CJ315" s="384"/>
      <c r="CK315" s="384"/>
      <c r="CL315" s="384"/>
      <c r="CM315" s="384"/>
      <c r="CN315" s="384"/>
      <c r="CO315" s="384"/>
      <c r="CP315" s="384"/>
      <c r="CQ315" s="384"/>
      <c r="CR315" s="384"/>
      <c r="CS315" s="384"/>
      <c r="CT315" s="384"/>
      <c r="CU315" s="384"/>
      <c r="CV315" s="384"/>
      <c r="CW315" s="384"/>
      <c r="CX315" s="385"/>
      <c r="CY315" s="386"/>
      <c r="DB315" s="387"/>
    </row>
    <row r="316" spans="1:106" s="63" customFormat="1" ht="9.9499999999999993" customHeight="1">
      <c r="A316" s="530"/>
      <c r="B316" s="535"/>
      <c r="C316" s="528"/>
      <c r="D316" s="384"/>
      <c r="E316" s="384"/>
      <c r="F316" s="384"/>
      <c r="G316" s="384"/>
      <c r="H316" s="384"/>
      <c r="I316" s="384"/>
      <c r="J316" s="384"/>
      <c r="K316" s="384"/>
      <c r="L316" s="384"/>
      <c r="M316" s="384"/>
      <c r="N316" s="384"/>
      <c r="O316" s="384"/>
      <c r="P316" s="384"/>
      <c r="Q316" s="384"/>
      <c r="R316" s="384"/>
      <c r="S316" s="384"/>
      <c r="T316" s="384"/>
      <c r="U316" s="384"/>
      <c r="V316" s="384"/>
      <c r="W316" s="384"/>
      <c r="X316" s="384"/>
      <c r="Y316" s="384"/>
      <c r="Z316" s="384"/>
      <c r="AA316" s="384"/>
      <c r="AB316" s="384"/>
      <c r="AC316" s="384"/>
      <c r="AD316" s="384"/>
      <c r="AE316" s="384"/>
      <c r="AF316" s="384"/>
      <c r="AG316" s="384"/>
      <c r="AH316" s="384"/>
      <c r="AI316" s="384"/>
      <c r="AJ316" s="384"/>
      <c r="AK316" s="384"/>
      <c r="AL316" s="384"/>
      <c r="AM316" s="384"/>
      <c r="AN316" s="384"/>
      <c r="AO316" s="384"/>
      <c r="AP316" s="384"/>
      <c r="AQ316" s="384"/>
      <c r="AR316" s="384"/>
      <c r="AS316" s="384"/>
      <c r="AT316" s="384"/>
      <c r="AU316" s="384"/>
      <c r="AV316" s="384"/>
      <c r="AW316" s="384"/>
      <c r="AX316" s="384"/>
      <c r="AY316" s="384"/>
      <c r="AZ316" s="384"/>
      <c r="BA316" s="384"/>
      <c r="BB316" s="384"/>
      <c r="BC316" s="384"/>
      <c r="BD316" s="384"/>
      <c r="BE316" s="384"/>
      <c r="BF316" s="384"/>
      <c r="BG316" s="384"/>
      <c r="BH316" s="384"/>
      <c r="BI316" s="384"/>
      <c r="BJ316" s="384"/>
      <c r="BK316" s="384"/>
      <c r="BL316" s="384"/>
      <c r="BM316" s="384"/>
      <c r="BN316" s="384"/>
      <c r="BO316" s="384"/>
      <c r="BP316" s="384"/>
      <c r="BQ316" s="384"/>
      <c r="BR316" s="384"/>
      <c r="BS316" s="384"/>
      <c r="BT316" s="384"/>
      <c r="BU316" s="384"/>
      <c r="BV316" s="384"/>
      <c r="BW316" s="384"/>
      <c r="BX316" s="384"/>
      <c r="BY316" s="384"/>
      <c r="BZ316" s="384"/>
      <c r="CA316" s="384"/>
      <c r="CB316" s="384"/>
      <c r="CC316" s="384"/>
      <c r="CD316" s="384"/>
      <c r="CE316" s="384"/>
      <c r="CF316" s="384"/>
      <c r="CG316" s="384"/>
      <c r="CH316" s="384"/>
      <c r="CI316" s="384"/>
      <c r="CJ316" s="384"/>
      <c r="CK316" s="384"/>
      <c r="CL316" s="384"/>
      <c r="CM316" s="384"/>
      <c r="CN316" s="384"/>
      <c r="CO316" s="384"/>
      <c r="CP316" s="384"/>
      <c r="CQ316" s="384"/>
      <c r="CR316" s="384"/>
      <c r="CS316" s="384"/>
      <c r="CT316" s="384"/>
      <c r="CU316" s="384"/>
      <c r="CV316" s="384"/>
      <c r="CW316" s="384"/>
      <c r="CX316" s="385"/>
      <c r="CY316" s="386"/>
      <c r="DB316" s="387"/>
    </row>
    <row r="317" spans="1:106" s="63" customFormat="1" ht="9.9499999999999993" customHeight="1">
      <c r="A317" s="530"/>
      <c r="B317" s="535"/>
      <c r="C317" s="528"/>
      <c r="D317" s="384"/>
      <c r="E317" s="384"/>
      <c r="F317" s="384"/>
      <c r="G317" s="384"/>
      <c r="H317" s="384"/>
      <c r="I317" s="384"/>
      <c r="J317" s="384"/>
      <c r="K317" s="384"/>
      <c r="L317" s="384"/>
      <c r="M317" s="384"/>
      <c r="N317" s="384"/>
      <c r="O317" s="384"/>
      <c r="P317" s="384"/>
      <c r="Q317" s="384"/>
      <c r="R317" s="384"/>
      <c r="S317" s="384"/>
      <c r="T317" s="384"/>
      <c r="U317" s="384"/>
      <c r="V317" s="384"/>
      <c r="W317" s="384"/>
      <c r="X317" s="384"/>
      <c r="Y317" s="384"/>
      <c r="Z317" s="384"/>
      <c r="AA317" s="384"/>
      <c r="AB317" s="384"/>
      <c r="AC317" s="384"/>
      <c r="AD317" s="384"/>
      <c r="AE317" s="384"/>
      <c r="AF317" s="384"/>
      <c r="AG317" s="384"/>
      <c r="AH317" s="384"/>
      <c r="AI317" s="384"/>
      <c r="AJ317" s="384"/>
      <c r="AK317" s="384"/>
      <c r="AL317" s="384"/>
      <c r="AM317" s="384"/>
      <c r="AN317" s="384"/>
      <c r="AO317" s="384"/>
      <c r="AP317" s="384"/>
      <c r="AQ317" s="384"/>
      <c r="AR317" s="384"/>
      <c r="AS317" s="384"/>
      <c r="AT317" s="384"/>
      <c r="AU317" s="384"/>
      <c r="AV317" s="384"/>
      <c r="AW317" s="384"/>
      <c r="AX317" s="384"/>
      <c r="AY317" s="384"/>
      <c r="AZ317" s="384"/>
      <c r="BA317" s="384"/>
      <c r="BB317" s="384"/>
      <c r="BC317" s="384"/>
      <c r="BD317" s="384"/>
      <c r="BE317" s="384"/>
      <c r="BF317" s="384"/>
      <c r="BG317" s="384"/>
      <c r="BH317" s="384"/>
      <c r="BI317" s="384"/>
      <c r="BJ317" s="384"/>
      <c r="BK317" s="384"/>
      <c r="BL317" s="384"/>
      <c r="BM317" s="384"/>
      <c r="BN317" s="384"/>
      <c r="BO317" s="384"/>
      <c r="BP317" s="384"/>
      <c r="BQ317" s="384"/>
      <c r="BR317" s="384"/>
      <c r="BS317" s="384"/>
      <c r="BT317" s="384"/>
      <c r="BU317" s="384"/>
      <c r="BV317" s="384"/>
      <c r="BW317" s="384"/>
      <c r="BX317" s="384"/>
      <c r="BY317" s="384"/>
      <c r="BZ317" s="384"/>
      <c r="CA317" s="384"/>
      <c r="CB317" s="384"/>
      <c r="CC317" s="384"/>
      <c r="CD317" s="384"/>
      <c r="CE317" s="384"/>
      <c r="CF317" s="384"/>
      <c r="CG317" s="384"/>
      <c r="CH317" s="384"/>
      <c r="CI317" s="384"/>
      <c r="CJ317" s="384"/>
      <c r="CK317" s="384"/>
      <c r="CL317" s="384"/>
      <c r="CM317" s="384"/>
      <c r="CN317" s="384"/>
      <c r="CO317" s="384"/>
      <c r="CP317" s="384"/>
      <c r="CQ317" s="384"/>
      <c r="CR317" s="384"/>
      <c r="CS317" s="384"/>
      <c r="CT317" s="384"/>
      <c r="CU317" s="384"/>
      <c r="CV317" s="384"/>
      <c r="CW317" s="384"/>
      <c r="CX317" s="385"/>
      <c r="CY317" s="386"/>
      <c r="DB317" s="387"/>
    </row>
    <row r="318" spans="1:106" s="63" customFormat="1" ht="9.9499999999999993" customHeight="1">
      <c r="A318" s="531"/>
      <c r="B318" s="545"/>
      <c r="C318" s="529"/>
      <c r="D318" s="388"/>
      <c r="E318" s="388"/>
      <c r="F318" s="388"/>
      <c r="G318" s="388"/>
      <c r="H318" s="388"/>
      <c r="I318" s="388"/>
      <c r="J318" s="388"/>
      <c r="K318" s="388"/>
      <c r="L318" s="388"/>
      <c r="M318" s="388"/>
      <c r="N318" s="388"/>
      <c r="O318" s="388"/>
      <c r="P318" s="388"/>
      <c r="Q318" s="388"/>
      <c r="R318" s="388"/>
      <c r="S318" s="388"/>
      <c r="T318" s="388"/>
      <c r="U318" s="388"/>
      <c r="V318" s="388"/>
      <c r="W318" s="388"/>
      <c r="X318" s="388"/>
      <c r="Y318" s="388"/>
      <c r="Z318" s="388"/>
      <c r="AA318" s="388"/>
      <c r="AB318" s="388"/>
      <c r="AC318" s="388"/>
      <c r="AD318" s="388"/>
      <c r="AE318" s="388"/>
      <c r="AF318" s="388"/>
      <c r="AG318" s="388"/>
      <c r="AH318" s="388"/>
      <c r="AI318" s="388"/>
      <c r="AJ318" s="388"/>
      <c r="AK318" s="388"/>
      <c r="AL318" s="388"/>
      <c r="AM318" s="388"/>
      <c r="AN318" s="388"/>
      <c r="AO318" s="388"/>
      <c r="AP318" s="388"/>
      <c r="AQ318" s="388"/>
      <c r="AR318" s="388"/>
      <c r="AS318" s="388"/>
      <c r="AT318" s="388"/>
      <c r="AU318" s="388"/>
      <c r="AV318" s="388"/>
      <c r="AW318" s="388"/>
      <c r="AX318" s="388"/>
      <c r="AY318" s="388"/>
      <c r="AZ318" s="388"/>
      <c r="BA318" s="388"/>
      <c r="BB318" s="388"/>
      <c r="BC318" s="388"/>
      <c r="BD318" s="388"/>
      <c r="BE318" s="388"/>
      <c r="BF318" s="388"/>
      <c r="BG318" s="388"/>
      <c r="BH318" s="388"/>
      <c r="BI318" s="388"/>
      <c r="BJ318" s="388"/>
      <c r="BK318" s="388"/>
      <c r="BL318" s="388"/>
      <c r="BM318" s="388"/>
      <c r="BN318" s="388"/>
      <c r="BO318" s="388"/>
      <c r="BP318" s="388"/>
      <c r="BQ318" s="388"/>
      <c r="BR318" s="388"/>
      <c r="BS318" s="388"/>
      <c r="BT318" s="388"/>
      <c r="BU318" s="388"/>
      <c r="BV318" s="388"/>
      <c r="BW318" s="388"/>
      <c r="BX318" s="388"/>
      <c r="BY318" s="388"/>
      <c r="BZ318" s="388"/>
      <c r="CA318" s="388"/>
      <c r="CB318" s="388"/>
      <c r="CC318" s="388"/>
      <c r="CD318" s="388"/>
      <c r="CE318" s="388"/>
      <c r="CF318" s="388"/>
      <c r="CG318" s="388"/>
      <c r="CH318" s="388"/>
      <c r="CI318" s="388"/>
      <c r="CJ318" s="388"/>
      <c r="CK318" s="388"/>
      <c r="CL318" s="388"/>
      <c r="CM318" s="388"/>
      <c r="CN318" s="388"/>
      <c r="CO318" s="388"/>
      <c r="CP318" s="388"/>
      <c r="CQ318" s="388"/>
      <c r="CR318" s="388"/>
      <c r="CS318" s="388"/>
      <c r="CT318" s="388"/>
      <c r="CU318" s="388"/>
      <c r="CV318" s="388"/>
      <c r="CW318" s="388"/>
      <c r="CX318" s="389"/>
      <c r="CY318" s="386"/>
      <c r="DB318" s="387"/>
    </row>
  </sheetData>
  <sheetProtection password="CC55" sheet="1" objects="1" scenarios="1"/>
  <mergeCells count="9">
    <mergeCell ref="R8:U8"/>
    <mergeCell ref="X8:AA8"/>
    <mergeCell ref="AB8:AE8"/>
    <mergeCell ref="H10:N10"/>
    <mergeCell ref="A13:A14"/>
    <mergeCell ref="B13:B14"/>
    <mergeCell ref="O10:W10"/>
    <mergeCell ref="AD10:AO10"/>
    <mergeCell ref="Z10:AC10"/>
  </mergeCells>
  <phoneticPr fontId="2" type="noConversion"/>
  <pageMargins left="0.19685039370078741" right="0.19685039370078741" top="0.59055118110236227" bottom="0.19685039370078741" header="0" footer="0"/>
  <pageSetup paperSize="9" orientation="landscape" r:id="rId1"/>
  <headerFooter alignWithMargins="0">
    <oddFooter>&amp;L&amp;"Arial,Negrito"&amp;8V.110324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6"/>
  <dimension ref="B2:AA36"/>
  <sheetViews>
    <sheetView showGridLines="0" showRowColHeaders="0" showZeros="0" workbookViewId="0"/>
  </sheetViews>
  <sheetFormatPr defaultColWidth="5.140625" defaultRowHeight="12.75"/>
  <cols>
    <col min="1" max="1" width="3.140625" style="158" customWidth="1"/>
    <col min="2" max="16384" width="5.140625" style="158"/>
  </cols>
  <sheetData>
    <row r="2" spans="2:27" ht="13.5" thickBot="1">
      <c r="B2" s="158" t="s">
        <v>233</v>
      </c>
      <c r="Q2" s="392"/>
      <c r="R2" s="392"/>
      <c r="S2" s="392"/>
      <c r="T2" s="392"/>
      <c r="U2" s="392"/>
      <c r="V2" s="392"/>
      <c r="W2" s="392"/>
      <c r="X2" s="392"/>
      <c r="Y2" s="392"/>
      <c r="Z2" s="392"/>
      <c r="AA2" s="392"/>
    </row>
    <row r="3" spans="2:27" s="392" customFormat="1" ht="13.5" thickBot="1">
      <c r="B3" s="620" t="s">
        <v>472</v>
      </c>
      <c r="C3" s="621"/>
      <c r="F3" s="158"/>
      <c r="I3" s="158"/>
    </row>
    <row r="4" spans="2:27">
      <c r="Q4" s="392"/>
      <c r="R4" s="392"/>
      <c r="S4" s="392"/>
      <c r="T4" s="392"/>
      <c r="U4" s="392"/>
      <c r="V4" s="392"/>
      <c r="W4" s="392"/>
      <c r="X4" s="392"/>
      <c r="Y4" s="392"/>
      <c r="Z4" s="392"/>
      <c r="AA4" s="392"/>
    </row>
    <row r="5" spans="2:27">
      <c r="B5" s="393" t="s">
        <v>234</v>
      </c>
      <c r="C5" s="394"/>
      <c r="D5" s="394"/>
      <c r="E5" s="394"/>
      <c r="F5" s="395"/>
      <c r="G5" s="613" t="str">
        <f>IF(Q5="",SIDUR!L4,Q5)</f>
        <v>263097</v>
      </c>
      <c r="H5" s="613"/>
      <c r="I5" s="613"/>
      <c r="J5" s="613"/>
      <c r="K5" s="613"/>
      <c r="L5" s="613"/>
      <c r="M5" s="613"/>
      <c r="N5" s="613"/>
      <c r="O5" s="613"/>
      <c r="P5" s="613"/>
      <c r="Q5" s="615" t="s">
        <v>539</v>
      </c>
      <c r="R5" s="615"/>
      <c r="S5" s="615"/>
      <c r="T5" s="615"/>
      <c r="U5" s="615"/>
      <c r="V5" s="615"/>
      <c r="W5" s="615"/>
      <c r="X5" s="615"/>
      <c r="Y5" s="615"/>
      <c r="Z5" s="615"/>
      <c r="AA5" s="392"/>
    </row>
    <row r="6" spans="2:27">
      <c r="B6" s="393" t="s">
        <v>55</v>
      </c>
      <c r="C6" s="394"/>
      <c r="D6" s="394"/>
      <c r="E6" s="394"/>
      <c r="F6" s="395"/>
      <c r="G6" s="613">
        <f>IF(Q6="",SIDUR!M4,Q6)</f>
        <v>6</v>
      </c>
      <c r="H6" s="613"/>
      <c r="I6" s="613"/>
      <c r="J6" s="613"/>
      <c r="K6" s="613"/>
      <c r="L6" s="613"/>
      <c r="M6" s="613"/>
      <c r="N6" s="613"/>
      <c r="O6" s="613"/>
      <c r="P6" s="613"/>
      <c r="Q6" s="615">
        <v>6</v>
      </c>
      <c r="R6" s="615"/>
      <c r="S6" s="615"/>
      <c r="T6" s="615"/>
      <c r="U6" s="615"/>
      <c r="V6" s="615"/>
      <c r="W6" s="615"/>
      <c r="X6" s="615"/>
      <c r="Y6" s="615"/>
      <c r="Z6" s="615"/>
      <c r="AA6" s="392"/>
    </row>
    <row r="7" spans="2:27">
      <c r="B7" s="393" t="s">
        <v>235</v>
      </c>
      <c r="C7" s="394"/>
      <c r="D7" s="394"/>
      <c r="E7" s="394"/>
      <c r="F7" s="395"/>
      <c r="G7" s="613" t="str">
        <f>IF(Q7="",SIDUR!P4,Q7)</f>
        <v>Prefeitura Municipal de Otacílio Costa</v>
      </c>
      <c r="H7" s="613"/>
      <c r="I7" s="613"/>
      <c r="J7" s="613"/>
      <c r="K7" s="613"/>
      <c r="L7" s="613"/>
      <c r="M7" s="613"/>
      <c r="N7" s="613"/>
      <c r="O7" s="613"/>
      <c r="P7" s="613"/>
      <c r="Q7" s="615" t="s">
        <v>469</v>
      </c>
      <c r="R7" s="615"/>
      <c r="S7" s="615"/>
      <c r="T7" s="615"/>
      <c r="U7" s="615"/>
      <c r="V7" s="615"/>
      <c r="W7" s="615"/>
      <c r="X7" s="615"/>
      <c r="Y7" s="615"/>
      <c r="Z7" s="615"/>
    </row>
    <row r="8" spans="2:27">
      <c r="B8" s="397" t="s">
        <v>44</v>
      </c>
      <c r="C8" s="394"/>
      <c r="D8" s="394"/>
      <c r="E8" s="394"/>
      <c r="F8" s="395"/>
      <c r="G8" s="613" t="str">
        <f>IF(Q8="",SIDUR!CL4,Q8)</f>
        <v>CONSTRUÇÃO DE QUADRA POLIESPORTIVA COBERTA NO MUNICÍPIO DE OTACÍLIO COSTA/SC.</v>
      </c>
      <c r="H8" s="613"/>
      <c r="I8" s="613"/>
      <c r="J8" s="613"/>
      <c r="K8" s="613"/>
      <c r="L8" s="613"/>
      <c r="M8" s="613"/>
      <c r="N8" s="613"/>
      <c r="O8" s="613"/>
      <c r="P8" s="613"/>
      <c r="Q8" s="622" t="s">
        <v>470</v>
      </c>
      <c r="R8" s="622"/>
      <c r="S8" s="622"/>
      <c r="T8" s="622"/>
      <c r="U8" s="622"/>
      <c r="V8" s="622"/>
      <c r="W8" s="622"/>
      <c r="X8" s="622"/>
      <c r="Y8" s="622"/>
      <c r="Z8" s="622"/>
      <c r="AA8" s="392"/>
    </row>
    <row r="9" spans="2:27">
      <c r="B9" s="393" t="s">
        <v>40</v>
      </c>
      <c r="C9" s="394"/>
      <c r="D9" s="394"/>
      <c r="E9" s="394"/>
      <c r="F9" s="395"/>
      <c r="G9" s="613" t="str">
        <f>IF(Q9="",SIDUR!CF4,Q9)</f>
        <v>Conclusão quadra Fundo do Campo</v>
      </c>
      <c r="H9" s="613"/>
      <c r="I9" s="613"/>
      <c r="J9" s="613"/>
      <c r="K9" s="613"/>
      <c r="L9" s="613"/>
      <c r="M9" s="613"/>
      <c r="N9" s="613"/>
      <c r="O9" s="613"/>
      <c r="P9" s="613"/>
      <c r="Q9" s="623" t="s">
        <v>519</v>
      </c>
      <c r="R9" s="623"/>
      <c r="S9" s="623"/>
      <c r="T9" s="623"/>
      <c r="U9" s="623"/>
      <c r="V9" s="623"/>
      <c r="W9" s="623"/>
      <c r="X9" s="623"/>
      <c r="Y9" s="623"/>
      <c r="Z9" s="623"/>
    </row>
    <row r="10" spans="2:27">
      <c r="B10" s="397" t="s">
        <v>42</v>
      </c>
      <c r="C10" s="394"/>
      <c r="D10" s="394"/>
      <c r="E10" s="394"/>
      <c r="F10" s="395"/>
      <c r="G10" s="613" t="str">
        <f>IF(Q10="",SIDUR!CH4,Q10)</f>
        <v>SC</v>
      </c>
      <c r="H10" s="613"/>
      <c r="I10" s="613"/>
      <c r="J10" s="613"/>
      <c r="K10" s="613"/>
      <c r="L10" s="613"/>
      <c r="M10" s="613"/>
      <c r="N10" s="613"/>
      <c r="O10" s="613"/>
      <c r="P10" s="613"/>
      <c r="Q10" s="615" t="s">
        <v>455</v>
      </c>
      <c r="R10" s="615"/>
      <c r="S10" s="615"/>
      <c r="T10" s="615"/>
      <c r="U10" s="615"/>
      <c r="V10" s="615"/>
      <c r="W10" s="615"/>
      <c r="X10" s="615"/>
      <c r="Y10" s="615"/>
      <c r="Z10" s="615"/>
    </row>
    <row r="11" spans="2:27">
      <c r="B11" s="397" t="s">
        <v>43</v>
      </c>
      <c r="C11" s="394"/>
      <c r="D11" s="394"/>
      <c r="E11" s="394"/>
      <c r="F11" s="395"/>
      <c r="G11" s="613" t="str">
        <f>IF(Q11="",SIDUR!CI4,Q11)</f>
        <v>OTACÍLIO COSTA</v>
      </c>
      <c r="H11" s="613"/>
      <c r="I11" s="613"/>
      <c r="J11" s="613"/>
      <c r="K11" s="613"/>
      <c r="L11" s="613"/>
      <c r="M11" s="613"/>
      <c r="N11" s="613"/>
      <c r="O11" s="613"/>
      <c r="P11" s="613"/>
      <c r="Q11" s="623" t="s">
        <v>454</v>
      </c>
      <c r="R11" s="623"/>
      <c r="S11" s="623"/>
      <c r="T11" s="623"/>
      <c r="U11" s="623"/>
      <c r="V11" s="623"/>
      <c r="W11" s="623"/>
      <c r="X11" s="623"/>
      <c r="Y11" s="623"/>
      <c r="Z11" s="623"/>
    </row>
    <row r="12" spans="2:27">
      <c r="B12" s="398" t="s">
        <v>56</v>
      </c>
      <c r="C12" s="394"/>
      <c r="D12" s="394"/>
      <c r="E12" s="394"/>
      <c r="F12" s="395"/>
      <c r="G12" s="613" t="str">
        <f>IF(Q12="","",Q12)</f>
        <v>SC</v>
      </c>
      <c r="H12" s="613"/>
      <c r="I12" s="613"/>
      <c r="J12" s="613"/>
      <c r="K12" s="613"/>
      <c r="L12" s="613"/>
      <c r="M12" s="613"/>
      <c r="N12" s="613"/>
      <c r="O12" s="613"/>
      <c r="P12" s="613"/>
      <c r="Q12" s="615" t="s">
        <v>455</v>
      </c>
      <c r="R12" s="615"/>
      <c r="S12" s="615"/>
      <c r="T12" s="615"/>
      <c r="U12" s="615"/>
      <c r="V12" s="615"/>
      <c r="W12" s="615"/>
      <c r="X12" s="615"/>
      <c r="Y12" s="615"/>
      <c r="Z12" s="615"/>
      <c r="AA12" s="392"/>
    </row>
    <row r="13" spans="2:27">
      <c r="B13" s="397" t="s">
        <v>49</v>
      </c>
      <c r="C13" s="394"/>
      <c r="D13" s="394"/>
      <c r="E13" s="394"/>
      <c r="F13" s="395"/>
      <c r="G13" s="613" t="str">
        <f>IF(Q13="",SIDUR!W4,Q13)</f>
        <v>MINISTÉRIO DO ESPORTE</v>
      </c>
      <c r="H13" s="613"/>
      <c r="I13" s="613"/>
      <c r="J13" s="613"/>
      <c r="K13" s="613"/>
      <c r="L13" s="613"/>
      <c r="M13" s="613"/>
      <c r="N13" s="613"/>
      <c r="O13" s="613"/>
      <c r="P13" s="613"/>
      <c r="Q13" s="615" t="s">
        <v>471</v>
      </c>
      <c r="R13" s="615"/>
      <c r="S13" s="615"/>
      <c r="T13" s="615"/>
      <c r="U13" s="615"/>
      <c r="V13" s="615"/>
      <c r="W13" s="615"/>
      <c r="X13" s="615"/>
      <c r="Y13" s="615"/>
      <c r="Z13" s="615"/>
    </row>
    <row r="14" spans="2:27">
      <c r="B14" s="393" t="s">
        <v>48</v>
      </c>
      <c r="C14" s="394"/>
      <c r="D14" s="394"/>
      <c r="E14" s="394"/>
      <c r="F14" s="395"/>
      <c r="G14" s="613" t="str">
        <f>IF(Q14="",SIDUR!X4,Q14)</f>
        <v>PROGRAMA ESPORTE E LAZER NA CIDADE.</v>
      </c>
      <c r="H14" s="613"/>
      <c r="I14" s="613"/>
      <c r="J14" s="613"/>
      <c r="K14" s="613"/>
      <c r="L14" s="613"/>
      <c r="M14" s="613"/>
      <c r="N14" s="613"/>
      <c r="O14" s="613"/>
      <c r="P14" s="613"/>
      <c r="Q14" s="615" t="s">
        <v>468</v>
      </c>
      <c r="R14" s="615"/>
      <c r="S14" s="615"/>
      <c r="T14" s="615"/>
      <c r="U14" s="615"/>
      <c r="V14" s="615"/>
      <c r="W14" s="615"/>
      <c r="X14" s="615"/>
      <c r="Y14" s="615"/>
      <c r="Z14" s="615"/>
    </row>
    <row r="15" spans="2:27">
      <c r="B15" s="397" t="s">
        <v>41</v>
      </c>
      <c r="C15" s="394"/>
      <c r="D15" s="394"/>
      <c r="E15" s="394"/>
      <c r="F15" s="395"/>
      <c r="G15" s="613" t="str">
        <f>IF(Q15="",SIDUR!CG4,Q15)</f>
        <v>Fundo do Campo</v>
      </c>
      <c r="H15" s="613"/>
      <c r="I15" s="613"/>
      <c r="J15" s="613"/>
      <c r="K15" s="613"/>
      <c r="L15" s="613"/>
      <c r="M15" s="613"/>
      <c r="N15" s="613"/>
      <c r="O15" s="613"/>
      <c r="P15" s="613"/>
      <c r="Q15" s="624" t="s">
        <v>520</v>
      </c>
      <c r="R15" s="624"/>
      <c r="S15" s="624"/>
      <c r="T15" s="624"/>
      <c r="U15" s="624"/>
      <c r="V15" s="624"/>
      <c r="W15" s="624"/>
      <c r="X15" s="624"/>
      <c r="Y15" s="624"/>
      <c r="Z15" s="624"/>
    </row>
    <row r="16" spans="2:27">
      <c r="B16" s="397" t="s">
        <v>38</v>
      </c>
      <c r="C16" s="394"/>
      <c r="D16" s="394"/>
      <c r="E16" s="394"/>
      <c r="F16" s="395"/>
      <c r="G16" s="613" t="str">
        <f>IF(Q16="",SIDUR!AU4,Q16)</f>
        <v>ATRASADA</v>
      </c>
      <c r="H16" s="613"/>
      <c r="I16" s="613"/>
      <c r="J16" s="613"/>
      <c r="K16" s="613"/>
      <c r="L16" s="613"/>
      <c r="M16" s="613"/>
      <c r="N16" s="613"/>
      <c r="O16" s="613"/>
      <c r="P16" s="613"/>
      <c r="Q16" s="615"/>
      <c r="R16" s="615"/>
      <c r="S16" s="615"/>
      <c r="T16" s="615"/>
      <c r="U16" s="615"/>
      <c r="V16" s="615"/>
      <c r="W16" s="615"/>
      <c r="X16" s="615"/>
      <c r="Y16" s="615"/>
      <c r="Z16" s="615"/>
    </row>
    <row r="17" spans="2:27">
      <c r="B17" s="397" t="s">
        <v>236</v>
      </c>
      <c r="C17" s="394"/>
      <c r="D17" s="394"/>
      <c r="E17" s="394"/>
      <c r="F17" s="395"/>
      <c r="G17" s="619">
        <f>IF(Q17="",SIDUR!CA4,Q17)</f>
        <v>100</v>
      </c>
      <c r="H17" s="619"/>
      <c r="I17" s="619"/>
      <c r="J17" s="619"/>
      <c r="K17" s="619"/>
      <c r="L17" s="619"/>
      <c r="M17" s="619"/>
      <c r="N17" s="619"/>
      <c r="O17" s="619"/>
      <c r="P17" s="619"/>
      <c r="Q17" s="626"/>
      <c r="R17" s="626"/>
      <c r="S17" s="626"/>
      <c r="T17" s="626"/>
      <c r="U17" s="626"/>
      <c r="V17" s="626"/>
      <c r="W17" s="626"/>
      <c r="X17" s="626"/>
      <c r="Y17" s="626"/>
      <c r="Z17" s="626"/>
    </row>
    <row r="18" spans="2:27">
      <c r="B18" s="397" t="s">
        <v>47</v>
      </c>
      <c r="C18" s="394"/>
      <c r="D18" s="394"/>
      <c r="E18" s="394"/>
      <c r="F18" s="395"/>
      <c r="G18" s="613" t="str">
        <f>IF(Q18="",SIDUR!Z4,Q18)</f>
        <v>IMPL NUCLEOS ESPORTE RECREATIVO/LAZER</v>
      </c>
      <c r="H18" s="613"/>
      <c r="I18" s="613"/>
      <c r="J18" s="613"/>
      <c r="K18" s="613"/>
      <c r="L18" s="613"/>
      <c r="M18" s="613"/>
      <c r="N18" s="613"/>
      <c r="O18" s="613"/>
      <c r="P18" s="613"/>
      <c r="Q18" s="627"/>
      <c r="R18" s="627"/>
      <c r="S18" s="627"/>
      <c r="T18" s="627"/>
      <c r="U18" s="627"/>
      <c r="V18" s="627"/>
      <c r="W18" s="627"/>
      <c r="X18" s="627"/>
      <c r="Y18" s="627"/>
      <c r="Z18" s="627"/>
    </row>
    <row r="19" spans="2:27">
      <c r="B19" s="397" t="s">
        <v>46</v>
      </c>
      <c r="C19" s="394"/>
      <c r="D19" s="394"/>
      <c r="E19" s="394"/>
      <c r="F19" s="395"/>
      <c r="G19" s="613" t="str">
        <f>IF(Q19="",SIDUR!Y4,Q19)</f>
        <v>IMPLANT NUCLEOS ESPORTE RECREATIVO/LAZER</v>
      </c>
      <c r="H19" s="613"/>
      <c r="I19" s="613"/>
      <c r="J19" s="613"/>
      <c r="K19" s="613"/>
      <c r="L19" s="613"/>
      <c r="M19" s="613"/>
      <c r="N19" s="613"/>
      <c r="O19" s="613"/>
      <c r="P19" s="613"/>
      <c r="Q19" s="625"/>
      <c r="R19" s="625"/>
      <c r="S19" s="625"/>
      <c r="T19" s="625"/>
      <c r="U19" s="625"/>
      <c r="V19" s="625"/>
      <c r="W19" s="625"/>
      <c r="X19" s="625"/>
      <c r="Y19" s="625"/>
      <c r="Z19" s="625"/>
    </row>
    <row r="20" spans="2:27">
      <c r="B20" s="397" t="s">
        <v>34</v>
      </c>
      <c r="C20" s="394"/>
      <c r="D20" s="394"/>
      <c r="E20" s="394"/>
      <c r="F20" s="395"/>
      <c r="G20" s="613" t="str">
        <f>IF(Q20="",SIDUR!AQ4,Q20)</f>
        <v>6</v>
      </c>
      <c r="H20" s="613"/>
      <c r="I20" s="613"/>
      <c r="J20" s="613"/>
      <c r="K20" s="613"/>
      <c r="L20" s="613"/>
      <c r="M20" s="613"/>
      <c r="N20" s="613"/>
      <c r="O20" s="613"/>
      <c r="P20" s="613"/>
      <c r="Q20" s="624"/>
      <c r="R20" s="624"/>
      <c r="S20" s="624"/>
      <c r="T20" s="624"/>
      <c r="U20" s="624"/>
      <c r="V20" s="624"/>
      <c r="W20" s="624"/>
      <c r="X20" s="624"/>
      <c r="Y20" s="624"/>
      <c r="Z20" s="624"/>
    </row>
    <row r="21" spans="2:27">
      <c r="B21" s="393" t="s">
        <v>45</v>
      </c>
      <c r="C21" s="394"/>
      <c r="D21" s="394"/>
      <c r="E21" s="394"/>
      <c r="F21" s="395"/>
      <c r="G21" s="618">
        <f>IF(Q21="",SIDUR!AB4,Q21)</f>
        <v>39674</v>
      </c>
      <c r="H21" s="618"/>
      <c r="I21" s="618"/>
      <c r="J21" s="618"/>
      <c r="K21" s="618"/>
      <c r="L21" s="618"/>
      <c r="M21" s="618"/>
      <c r="N21" s="618"/>
      <c r="O21" s="618"/>
      <c r="P21" s="618"/>
      <c r="Q21" s="625"/>
      <c r="R21" s="625"/>
      <c r="S21" s="625"/>
      <c r="T21" s="625"/>
      <c r="U21" s="625"/>
      <c r="V21" s="625"/>
      <c r="W21" s="625"/>
      <c r="X21" s="625"/>
      <c r="Y21" s="625"/>
      <c r="Z21" s="625"/>
    </row>
    <row r="22" spans="2:27">
      <c r="B22" s="396" t="s">
        <v>237</v>
      </c>
      <c r="C22" s="394"/>
      <c r="D22" s="394"/>
      <c r="E22" s="394"/>
      <c r="F22" s="395"/>
      <c r="G22" s="619">
        <f>IF(Q22="",SIDUR!AE4,Q22)</f>
        <v>27037.65</v>
      </c>
      <c r="H22" s="619"/>
      <c r="I22" s="619"/>
      <c r="J22" s="619"/>
      <c r="K22" s="619"/>
      <c r="L22" s="619"/>
      <c r="M22" s="619"/>
      <c r="N22" s="619"/>
      <c r="O22" s="619"/>
      <c r="P22" s="619"/>
      <c r="Q22" s="627">
        <v>27037.65</v>
      </c>
      <c r="R22" s="627"/>
      <c r="S22" s="627"/>
      <c r="T22" s="627"/>
      <c r="U22" s="627"/>
      <c r="V22" s="627"/>
      <c r="W22" s="627"/>
      <c r="X22" s="627"/>
      <c r="Y22" s="627"/>
      <c r="Z22" s="627"/>
    </row>
    <row r="23" spans="2:27">
      <c r="B23" s="398" t="s">
        <v>50</v>
      </c>
      <c r="C23" s="394"/>
      <c r="D23" s="394"/>
      <c r="E23" s="394"/>
      <c r="F23" s="395"/>
      <c r="G23" s="619" t="str">
        <f>IF(Q23="","",Q23)</f>
        <v/>
      </c>
      <c r="H23" s="619"/>
      <c r="I23" s="619"/>
      <c r="J23" s="619"/>
      <c r="K23" s="619"/>
      <c r="L23" s="619"/>
      <c r="M23" s="619"/>
      <c r="N23" s="619"/>
      <c r="O23" s="619"/>
      <c r="P23" s="619"/>
      <c r="Q23" s="624"/>
      <c r="R23" s="624"/>
      <c r="S23" s="624"/>
      <c r="T23" s="624"/>
      <c r="U23" s="624"/>
      <c r="V23" s="624"/>
      <c r="W23" s="624"/>
      <c r="X23" s="624"/>
      <c r="Y23" s="624"/>
      <c r="Z23" s="624"/>
    </row>
    <row r="24" spans="2:27">
      <c r="B24" s="398" t="s">
        <v>54</v>
      </c>
      <c r="C24" s="394"/>
      <c r="D24" s="394"/>
      <c r="E24" s="394"/>
      <c r="F24" s="395"/>
      <c r="G24" s="613">
        <f>IF(Q24="",SIDUR!CM4,Q24)</f>
        <v>999</v>
      </c>
      <c r="H24" s="613"/>
      <c r="I24" s="613"/>
      <c r="J24" s="613"/>
      <c r="K24" s="613"/>
      <c r="L24" s="613"/>
      <c r="M24" s="613"/>
      <c r="N24" s="613"/>
      <c r="O24" s="613"/>
      <c r="P24" s="613"/>
      <c r="Q24" s="625"/>
      <c r="R24" s="625"/>
      <c r="S24" s="625"/>
      <c r="T24" s="625"/>
      <c r="U24" s="625"/>
      <c r="V24" s="625"/>
      <c r="W24" s="625"/>
      <c r="X24" s="625"/>
      <c r="Y24" s="625"/>
      <c r="Z24" s="625"/>
    </row>
    <row r="25" spans="2:27">
      <c r="B25" s="397" t="s">
        <v>35</v>
      </c>
      <c r="C25" s="394"/>
      <c r="D25" s="394"/>
      <c r="E25" s="394"/>
      <c r="F25" s="395"/>
      <c r="G25" s="619">
        <f>IF(Q25="",SIDUR!AT4,Q25)</f>
        <v>81.2</v>
      </c>
      <c r="H25" s="619"/>
      <c r="I25" s="619"/>
      <c r="J25" s="619"/>
      <c r="K25" s="619"/>
      <c r="L25" s="619"/>
      <c r="M25" s="619"/>
      <c r="N25" s="619"/>
      <c r="O25" s="619"/>
      <c r="P25" s="619"/>
      <c r="Q25" s="625"/>
      <c r="R25" s="625"/>
      <c r="S25" s="625"/>
      <c r="T25" s="625"/>
      <c r="U25" s="625"/>
      <c r="V25" s="625"/>
      <c r="W25" s="625"/>
      <c r="X25" s="625"/>
      <c r="Y25" s="625"/>
      <c r="Z25" s="625"/>
    </row>
    <row r="26" spans="2:27">
      <c r="B26" s="397" t="s">
        <v>36</v>
      </c>
      <c r="C26" s="394"/>
      <c r="D26" s="394"/>
      <c r="E26" s="394"/>
      <c r="F26" s="395"/>
      <c r="G26" s="618">
        <f>IF(Q26="",SIDUR!BG4,Q26)</f>
        <v>40330</v>
      </c>
      <c r="H26" s="618"/>
      <c r="I26" s="618"/>
      <c r="J26" s="618"/>
      <c r="K26" s="618"/>
      <c r="L26" s="618"/>
      <c r="M26" s="618"/>
      <c r="N26" s="618"/>
      <c r="O26" s="618"/>
      <c r="P26" s="618"/>
      <c r="Q26" s="615"/>
      <c r="R26" s="615"/>
      <c r="S26" s="615"/>
      <c r="T26" s="615"/>
      <c r="U26" s="615"/>
      <c r="V26" s="615"/>
      <c r="W26" s="615"/>
      <c r="X26" s="615"/>
      <c r="Y26" s="615"/>
      <c r="Z26" s="615"/>
      <c r="AA26" s="392"/>
    </row>
    <row r="27" spans="2:27">
      <c r="B27" s="397" t="s">
        <v>37</v>
      </c>
      <c r="C27" s="394"/>
      <c r="D27" s="394"/>
      <c r="E27" s="394"/>
      <c r="F27" s="395"/>
      <c r="G27" s="618" t="str">
        <f>IF(Q27="",SIDUR!BD4,Q27)</f>
        <v>Criciúma/SC</v>
      </c>
      <c r="H27" s="618"/>
      <c r="I27" s="618"/>
      <c r="J27" s="618"/>
      <c r="K27" s="618"/>
      <c r="L27" s="618"/>
      <c r="M27" s="618"/>
      <c r="N27" s="618"/>
      <c r="O27" s="618"/>
      <c r="P27" s="618"/>
      <c r="Q27" s="615" t="s">
        <v>456</v>
      </c>
      <c r="R27" s="615"/>
      <c r="S27" s="615"/>
      <c r="T27" s="615"/>
      <c r="U27" s="615"/>
      <c r="V27" s="615"/>
      <c r="W27" s="615"/>
      <c r="X27" s="615"/>
      <c r="Y27" s="615"/>
      <c r="Z27" s="615"/>
    </row>
    <row r="28" spans="2:27">
      <c r="B28" s="398" t="s">
        <v>51</v>
      </c>
      <c r="C28" s="394"/>
      <c r="D28" s="394"/>
      <c r="E28" s="394"/>
      <c r="F28" s="395"/>
      <c r="G28" s="613" t="str">
        <f>IF(Q28="","",Q28)</f>
        <v/>
      </c>
      <c r="H28" s="613"/>
      <c r="I28" s="613"/>
      <c r="J28" s="613"/>
      <c r="K28" s="613"/>
      <c r="L28" s="613"/>
      <c r="M28" s="613"/>
      <c r="N28" s="613"/>
      <c r="O28" s="613"/>
      <c r="P28" s="613"/>
      <c r="Q28" s="615"/>
      <c r="R28" s="615"/>
      <c r="S28" s="615"/>
      <c r="T28" s="615"/>
      <c r="U28" s="615"/>
      <c r="V28" s="615"/>
      <c r="W28" s="615"/>
      <c r="X28" s="615"/>
      <c r="Y28" s="615"/>
      <c r="Z28" s="615"/>
    </row>
    <row r="29" spans="2:27">
      <c r="B29" s="398" t="s">
        <v>52</v>
      </c>
      <c r="C29" s="394"/>
      <c r="D29" s="394"/>
      <c r="E29" s="394"/>
      <c r="F29" s="395"/>
      <c r="G29" s="613">
        <f>IF(Q29="","",Q29)</f>
        <v>2014</v>
      </c>
      <c r="H29" s="613"/>
      <c r="I29" s="613"/>
      <c r="J29" s="613"/>
      <c r="K29" s="613"/>
      <c r="L29" s="613"/>
      <c r="M29" s="613"/>
      <c r="N29" s="613"/>
      <c r="O29" s="613"/>
      <c r="P29" s="613"/>
      <c r="Q29" s="615">
        <v>2014</v>
      </c>
      <c r="R29" s="615"/>
      <c r="S29" s="615"/>
      <c r="T29" s="615"/>
      <c r="U29" s="615"/>
      <c r="V29" s="615"/>
      <c r="W29" s="615"/>
      <c r="X29" s="615"/>
      <c r="Y29" s="615"/>
      <c r="Z29" s="615"/>
    </row>
    <row r="30" spans="2:27">
      <c r="B30" s="398" t="s">
        <v>53</v>
      </c>
      <c r="C30" s="394"/>
      <c r="D30" s="394"/>
      <c r="E30" s="394"/>
      <c r="F30" s="395"/>
      <c r="G30" s="613" t="str">
        <f>IF(Q30="",SIDUR!N4,Q30)</f>
        <v>IMPLANT NUCLEOS ESPORTE RECREATIVO/LAZER</v>
      </c>
      <c r="H30" s="613"/>
      <c r="I30" s="613"/>
      <c r="J30" s="613"/>
      <c r="K30" s="613"/>
      <c r="L30" s="613"/>
      <c r="M30" s="613"/>
      <c r="N30" s="613"/>
      <c r="O30" s="613"/>
      <c r="P30" s="613"/>
      <c r="Q30" s="616" t="str">
        <f>G19</f>
        <v>IMPLANT NUCLEOS ESPORTE RECREATIVO/LAZER</v>
      </c>
      <c r="R30" s="617"/>
      <c r="S30" s="617"/>
      <c r="T30" s="617"/>
      <c r="U30" s="617"/>
      <c r="V30" s="617"/>
      <c r="W30" s="617"/>
      <c r="X30" s="617"/>
      <c r="Y30" s="617"/>
      <c r="Z30" s="617"/>
    </row>
    <row r="31" spans="2:27">
      <c r="B31" s="398" t="s">
        <v>238</v>
      </c>
      <c r="C31" s="394"/>
      <c r="D31" s="394"/>
      <c r="E31" s="394"/>
      <c r="F31" s="395"/>
      <c r="G31" s="613" t="str">
        <f>IF(Q31="",SIDUR!K4,Q31)</f>
        <v>2008</v>
      </c>
      <c r="H31" s="613"/>
      <c r="I31" s="613"/>
      <c r="J31" s="613"/>
      <c r="K31" s="613"/>
      <c r="L31" s="613"/>
      <c r="M31" s="613"/>
      <c r="N31" s="613"/>
      <c r="O31" s="613"/>
      <c r="P31" s="613"/>
      <c r="Q31" s="614"/>
      <c r="R31" s="614"/>
      <c r="S31" s="614"/>
      <c r="T31" s="614"/>
      <c r="U31" s="614"/>
      <c r="V31" s="614"/>
      <c r="W31" s="614"/>
      <c r="X31" s="614"/>
      <c r="Y31" s="614"/>
      <c r="Z31" s="614"/>
    </row>
    <row r="32" spans="2:27">
      <c r="B32" s="396" t="s">
        <v>239</v>
      </c>
      <c r="C32" s="394"/>
      <c r="D32" s="394"/>
      <c r="E32" s="394"/>
      <c r="F32" s="394"/>
      <c r="G32" s="394"/>
      <c r="H32" s="394"/>
      <c r="I32" s="394"/>
      <c r="J32" s="394"/>
      <c r="K32" s="394"/>
      <c r="L32" s="394"/>
      <c r="M32" s="394"/>
      <c r="N32" s="394"/>
      <c r="O32" s="394"/>
      <c r="P32" s="395"/>
      <c r="Q32" s="614"/>
      <c r="R32" s="614"/>
      <c r="S32" s="614"/>
      <c r="T32" s="614"/>
      <c r="U32" s="614"/>
      <c r="V32" s="614"/>
      <c r="W32" s="614"/>
      <c r="X32" s="614"/>
      <c r="Y32" s="614"/>
      <c r="Z32" s="614"/>
    </row>
    <row r="33" spans="2:26">
      <c r="B33" s="412" t="s">
        <v>118</v>
      </c>
      <c r="C33" s="120"/>
      <c r="D33" s="120"/>
      <c r="E33" s="120"/>
      <c r="F33" s="120"/>
      <c r="G33" s="394"/>
      <c r="H33" s="394"/>
      <c r="I33" s="394"/>
      <c r="J33" s="394"/>
      <c r="K33" s="394"/>
      <c r="L33" s="394"/>
      <c r="M33" s="394"/>
      <c r="N33" s="394"/>
      <c r="O33" s="394"/>
      <c r="P33" s="395"/>
      <c r="Q33" s="614"/>
      <c r="R33" s="614"/>
      <c r="S33" s="614"/>
      <c r="T33" s="614"/>
      <c r="U33" s="614"/>
      <c r="V33" s="614"/>
      <c r="W33" s="614"/>
      <c r="X33" s="614"/>
      <c r="Y33" s="614"/>
      <c r="Z33" s="614"/>
    </row>
    <row r="34" spans="2:26">
      <c r="B34" s="412" t="s">
        <v>79</v>
      </c>
      <c r="C34" s="120"/>
      <c r="D34" s="120"/>
      <c r="E34" s="120"/>
      <c r="F34" s="120"/>
      <c r="G34" s="394"/>
      <c r="H34" s="394"/>
      <c r="I34" s="394"/>
      <c r="J34" s="394"/>
      <c r="K34" s="394"/>
      <c r="L34" s="394"/>
      <c r="M34" s="394"/>
      <c r="N34" s="394"/>
      <c r="O34" s="394"/>
      <c r="P34" s="395"/>
      <c r="Q34" s="614">
        <v>52038.82</v>
      </c>
      <c r="R34" s="614"/>
      <c r="S34" s="614"/>
      <c r="T34" s="614"/>
      <c r="U34" s="614"/>
      <c r="V34" s="614"/>
      <c r="W34" s="614"/>
      <c r="X34" s="614"/>
      <c r="Y34" s="614"/>
      <c r="Z34" s="614"/>
    </row>
    <row r="35" spans="2:26">
      <c r="B35" s="412" t="s">
        <v>80</v>
      </c>
      <c r="C35" s="120"/>
      <c r="D35" s="120"/>
      <c r="E35" s="120"/>
      <c r="F35" s="120"/>
      <c r="G35" s="394"/>
      <c r="H35" s="394"/>
      <c r="I35" s="394"/>
      <c r="J35" s="394"/>
      <c r="K35" s="394"/>
      <c r="L35" s="394"/>
      <c r="M35" s="394"/>
      <c r="N35" s="394"/>
      <c r="O35" s="394"/>
      <c r="P35" s="395"/>
      <c r="Q35" s="614"/>
      <c r="R35" s="614"/>
      <c r="S35" s="614"/>
      <c r="T35" s="614"/>
      <c r="U35" s="614"/>
      <c r="V35" s="614"/>
      <c r="W35" s="614"/>
      <c r="X35" s="614"/>
      <c r="Y35" s="614"/>
      <c r="Z35" s="614"/>
    </row>
    <row r="36" spans="2:26">
      <c r="B36" s="412" t="s">
        <v>203</v>
      </c>
      <c r="C36" s="120"/>
      <c r="D36" s="120"/>
      <c r="E36" s="120"/>
      <c r="F36" s="120"/>
      <c r="G36" s="394"/>
      <c r="H36" s="394"/>
      <c r="I36" s="394"/>
      <c r="J36" s="394"/>
      <c r="K36" s="394"/>
      <c r="L36" s="394"/>
      <c r="M36" s="394"/>
      <c r="N36" s="394"/>
      <c r="O36" s="394"/>
      <c r="P36" s="395"/>
      <c r="Q36" s="614"/>
      <c r="R36" s="614"/>
      <c r="S36" s="614"/>
      <c r="T36" s="614"/>
      <c r="U36" s="614"/>
      <c r="V36" s="614"/>
      <c r="W36" s="614"/>
      <c r="X36" s="614"/>
      <c r="Y36" s="614"/>
      <c r="Z36" s="614"/>
    </row>
  </sheetData>
  <sheetProtection password="CC55" sheet="1" objects="1" scenarios="1"/>
  <mergeCells count="60">
    <mergeCell ref="Q33:Z33"/>
    <mergeCell ref="Q34:Z34"/>
    <mergeCell ref="Q35:Z35"/>
    <mergeCell ref="Q36:Z36"/>
    <mergeCell ref="Q20:Z20"/>
    <mergeCell ref="Q27:Z27"/>
    <mergeCell ref="Q28:Z28"/>
    <mergeCell ref="Q32:Z32"/>
    <mergeCell ref="Q21:Z21"/>
    <mergeCell ref="Q22:Z22"/>
    <mergeCell ref="Q23:Z23"/>
    <mergeCell ref="Q24:Z24"/>
    <mergeCell ref="Q25:Z25"/>
    <mergeCell ref="Q26:Z26"/>
    <mergeCell ref="Q14:Z14"/>
    <mergeCell ref="Q15:Z15"/>
    <mergeCell ref="Q16:Z16"/>
    <mergeCell ref="Q17:Z17"/>
    <mergeCell ref="Q18:Z18"/>
    <mergeCell ref="Q19:Z19"/>
    <mergeCell ref="Q8:Z8"/>
    <mergeCell ref="Q9:Z9"/>
    <mergeCell ref="Q10:Z10"/>
    <mergeCell ref="Q11:Z11"/>
    <mergeCell ref="Q12:Z12"/>
    <mergeCell ref="Q13:Z13"/>
    <mergeCell ref="B3:C3"/>
    <mergeCell ref="G5:P5"/>
    <mergeCell ref="G7:P7"/>
    <mergeCell ref="G6:P6"/>
    <mergeCell ref="Q5:Z5"/>
    <mergeCell ref="Q6:Z6"/>
    <mergeCell ref="Q7:Z7"/>
    <mergeCell ref="G10:P10"/>
    <mergeCell ref="G9:P9"/>
    <mergeCell ref="G8:P8"/>
    <mergeCell ref="G11:P11"/>
    <mergeCell ref="G15:P15"/>
    <mergeCell ref="G12:P12"/>
    <mergeCell ref="G13:P13"/>
    <mergeCell ref="G14:P14"/>
    <mergeCell ref="G19:P19"/>
    <mergeCell ref="G18:P18"/>
    <mergeCell ref="G22:P22"/>
    <mergeCell ref="G20:P20"/>
    <mergeCell ref="G17:P17"/>
    <mergeCell ref="G16:P16"/>
    <mergeCell ref="G28:P28"/>
    <mergeCell ref="G27:P27"/>
    <mergeCell ref="G26:P26"/>
    <mergeCell ref="G25:P25"/>
    <mergeCell ref="G21:P21"/>
    <mergeCell ref="G24:P24"/>
    <mergeCell ref="G23:P23"/>
    <mergeCell ref="G31:P31"/>
    <mergeCell ref="Q31:Z31"/>
    <mergeCell ref="G30:P30"/>
    <mergeCell ref="G29:P29"/>
    <mergeCell ref="Q29:Z29"/>
    <mergeCell ref="Q30:Z30"/>
  </mergeCells>
  <phoneticPr fontId="2" type="noConversion"/>
  <pageMargins left="0.13" right="0.08" top="0.984251969" bottom="0.984251969" header="0.49212598499999999" footer="0.49212598499999999"/>
  <pageSetup paperSize="9" orientation="landscape" horizontalDpi="300" verticalDpi="3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Plan20">
    <pageSetUpPr fitToPage="1"/>
  </sheetPr>
  <dimension ref="A1:CW38"/>
  <sheetViews>
    <sheetView showGridLines="0" showRowColHeaders="0" showZeros="0" zoomScaleNormal="75" zoomScaleSheetLayoutView="75" workbookViewId="0"/>
  </sheetViews>
  <sheetFormatPr defaultColWidth="2.7109375" defaultRowHeight="12.75"/>
  <cols>
    <col min="1" max="1" width="1" style="359" customWidth="1"/>
    <col min="2" max="5" width="2.140625" style="359" customWidth="1"/>
    <col min="6" max="16" width="2.28515625" style="359" customWidth="1"/>
    <col min="17" max="17" width="1.7109375" style="359" customWidth="1"/>
    <col min="18" max="19" width="1.140625" style="359" customWidth="1"/>
    <col min="20" max="28" width="0.5703125" style="359" customWidth="1"/>
    <col min="29" max="30" width="1.42578125" style="359" customWidth="1"/>
    <col min="31" max="36" width="1.28515625" style="359" customWidth="1"/>
    <col min="37" max="42" width="1.7109375" style="361" customWidth="1"/>
    <col min="43" max="44" width="0.85546875" style="359" customWidth="1"/>
    <col min="45" max="45" width="1.28515625" style="359" customWidth="1"/>
    <col min="46" max="46" width="0.85546875" style="359" customWidth="1"/>
    <col min="47" max="47" width="1.28515625" style="359" customWidth="1"/>
    <col min="48" max="49" width="1.42578125" style="359" customWidth="1"/>
    <col min="50" max="52" width="1.5703125" style="359" customWidth="1"/>
    <col min="53" max="53" width="1.85546875" style="359" customWidth="1"/>
    <col min="54" max="54" width="2.85546875" style="359" customWidth="1"/>
    <col min="55" max="56" width="1.7109375" style="359" customWidth="1"/>
    <col min="57" max="57" width="3.28515625" style="359" customWidth="1"/>
    <col min="58" max="62" width="1.7109375" style="359" customWidth="1"/>
    <col min="63" max="63" width="1" style="359" customWidth="1"/>
    <col min="64" max="64" width="1.28515625" style="359" customWidth="1"/>
    <col min="65" max="66" width="2.28515625" style="359" customWidth="1"/>
    <col min="67" max="67" width="1.28515625" style="359" customWidth="1"/>
    <col min="68" max="68" width="1.85546875" style="359" customWidth="1"/>
    <col min="69" max="69" width="1.7109375" style="359" customWidth="1"/>
    <col min="70" max="70" width="2.42578125" style="359" customWidth="1"/>
    <col min="71" max="74" width="0.42578125" style="359" customWidth="1"/>
    <col min="75" max="78" width="2.85546875" style="359" customWidth="1"/>
    <col min="79" max="86" width="1.7109375" style="359" customWidth="1"/>
    <col min="87" max="87" width="8.5703125" style="359" hidden="1" customWidth="1"/>
    <col min="88" max="88" width="2.7109375" style="359" hidden="1" customWidth="1"/>
    <col min="89" max="91" width="13.42578125" style="362" hidden="1" customWidth="1"/>
    <col min="92" max="92" width="11" style="359" hidden="1" customWidth="1"/>
    <col min="93" max="94" width="5.140625" style="359" hidden="1" customWidth="1"/>
    <col min="95" max="97" width="10.5703125" style="359" hidden="1" customWidth="1"/>
    <col min="98" max="98" width="10.7109375" style="359" hidden="1" customWidth="1"/>
    <col min="99" max="101" width="10" style="359" hidden="1" customWidth="1"/>
    <col min="102" max="117" width="10" style="359" customWidth="1"/>
    <col min="118" max="16384" width="2.7109375" style="359"/>
  </cols>
  <sheetData>
    <row r="1" spans="1:92" s="333" customFormat="1" ht="11.25">
      <c r="A1" s="332"/>
      <c r="AK1" s="334"/>
      <c r="AL1" s="334"/>
      <c r="AM1" s="334"/>
      <c r="AN1" s="334"/>
      <c r="AO1" s="334"/>
      <c r="AP1" s="334"/>
      <c r="CK1" s="335"/>
      <c r="CL1" s="335"/>
      <c r="CM1" s="335"/>
      <c r="CN1" s="336"/>
    </row>
    <row r="2" spans="1:92" s="333" customFormat="1" ht="48.75" customHeight="1">
      <c r="AK2" s="334"/>
      <c r="AL2" s="334"/>
      <c r="AM2" s="334"/>
      <c r="AN2" s="334"/>
      <c r="AO2" s="334"/>
      <c r="AP2" s="334"/>
      <c r="CK2" s="335"/>
      <c r="CL2" s="335"/>
      <c r="CM2" s="335"/>
      <c r="CN2" s="336"/>
    </row>
    <row r="3" spans="1:92" s="333" customFormat="1" ht="11.25">
      <c r="B3" s="333" t="s">
        <v>208</v>
      </c>
      <c r="AK3" s="334"/>
      <c r="AL3" s="334"/>
      <c r="AM3" s="334"/>
      <c r="AN3" s="334"/>
      <c r="AO3" s="334"/>
      <c r="AP3" s="334"/>
      <c r="CK3" s="335"/>
      <c r="CL3" s="335"/>
      <c r="CM3" s="335"/>
    </row>
    <row r="4" spans="1:92" s="333" customFormat="1" ht="11.25">
      <c r="B4" s="333" t="s">
        <v>209</v>
      </c>
      <c r="AK4" s="334"/>
      <c r="AL4" s="334"/>
      <c r="AM4" s="334"/>
      <c r="AN4" s="334"/>
      <c r="AO4" s="334"/>
      <c r="AP4" s="334"/>
      <c r="CK4" s="335"/>
      <c r="CL4" s="335"/>
      <c r="CM4" s="335"/>
    </row>
    <row r="5" spans="1:92" s="333" customFormat="1" ht="11.25">
      <c r="AK5" s="334"/>
      <c r="AL5" s="334"/>
      <c r="AM5" s="334"/>
      <c r="AN5" s="334"/>
      <c r="AO5" s="334"/>
      <c r="AP5" s="334"/>
    </row>
    <row r="6" spans="1:92" s="333" customFormat="1" ht="11.25">
      <c r="AK6" s="334"/>
      <c r="AL6" s="334"/>
      <c r="AM6" s="334"/>
      <c r="AN6" s="334"/>
      <c r="AO6" s="334"/>
      <c r="AP6" s="334"/>
    </row>
    <row r="7" spans="1:92" s="333" customFormat="1" ht="11.25">
      <c r="AK7" s="334"/>
      <c r="AL7" s="334"/>
      <c r="AM7" s="334"/>
      <c r="AN7" s="334"/>
      <c r="AO7" s="334"/>
      <c r="AP7" s="334"/>
    </row>
    <row r="8" spans="1:92" s="333" customFormat="1" ht="12.75" customHeight="1">
      <c r="B8" s="333" t="s">
        <v>210</v>
      </c>
      <c r="D8" s="333" t="s">
        <v>211</v>
      </c>
      <c r="L8" s="337" t="str">
        <f>'Q4'!BJ2</f>
        <v>263097-6</v>
      </c>
      <c r="O8" s="337"/>
      <c r="P8" s="337"/>
      <c r="Q8" s="337"/>
      <c r="R8" s="337"/>
      <c r="S8" s="337" t="s">
        <v>212</v>
      </c>
      <c r="T8" s="337"/>
      <c r="U8" s="337"/>
      <c r="V8" s="337"/>
      <c r="W8" s="337"/>
      <c r="X8" s="337"/>
      <c r="Y8" s="337"/>
      <c r="Z8" s="337"/>
      <c r="AA8" s="337"/>
      <c r="AB8" s="337"/>
      <c r="AD8" s="338" t="str">
        <f>'O1'!Y11</f>
        <v>ESPORTE E LAZER NA CIDADE.</v>
      </c>
      <c r="AE8" s="337"/>
      <c r="AF8" s="337"/>
      <c r="AG8" s="337"/>
      <c r="AH8" s="337"/>
      <c r="AI8" s="337"/>
      <c r="AJ8" s="337"/>
      <c r="AL8" s="339"/>
      <c r="AM8" s="339"/>
      <c r="AN8" s="339"/>
      <c r="AO8" s="339"/>
      <c r="AP8" s="339"/>
      <c r="AQ8" s="340"/>
    </row>
    <row r="9" spans="1:92" s="333" customFormat="1" ht="11.25">
      <c r="D9" s="333" t="s">
        <v>437</v>
      </c>
      <c r="G9" s="1114">
        <f>'O4'!AC5</f>
        <v>1</v>
      </c>
      <c r="H9" s="1114"/>
      <c r="AK9" s="337"/>
      <c r="AL9" s="337"/>
      <c r="AM9" s="337"/>
      <c r="AN9" s="337"/>
      <c r="AO9" s="337"/>
      <c r="AP9" s="337"/>
      <c r="AQ9" s="337"/>
    </row>
    <row r="10" spans="1:92" s="333" customFormat="1" ht="11.25">
      <c r="AK10" s="334"/>
      <c r="AL10" s="334"/>
      <c r="AM10" s="334"/>
      <c r="AN10" s="334"/>
      <c r="AO10" s="334"/>
      <c r="AP10" s="334"/>
      <c r="CK10" s="335"/>
      <c r="CL10" s="335"/>
      <c r="CM10" s="335"/>
    </row>
    <row r="11" spans="1:92" s="333" customFormat="1" ht="11.25">
      <c r="B11" s="333" t="s">
        <v>213</v>
      </c>
      <c r="AK11" s="334"/>
      <c r="AL11" s="334"/>
      <c r="AM11" s="334"/>
      <c r="AN11" s="334"/>
      <c r="AO11" s="334"/>
      <c r="AP11" s="334"/>
      <c r="CK11" s="335"/>
      <c r="CL11" s="335"/>
      <c r="CM11" s="335"/>
    </row>
    <row r="12" spans="1:92" s="333" customFormat="1" ht="11.25">
      <c r="AK12" s="334"/>
      <c r="AL12" s="334"/>
      <c r="AM12" s="334"/>
      <c r="AN12" s="334"/>
      <c r="AO12" s="334"/>
      <c r="AP12" s="334"/>
      <c r="CK12" s="335"/>
      <c r="CL12" s="335"/>
      <c r="CM12" s="335"/>
    </row>
    <row r="13" spans="1:92" s="333" customFormat="1" ht="11.25">
      <c r="AK13" s="334"/>
      <c r="AL13" s="334"/>
      <c r="AM13" s="334"/>
      <c r="AN13" s="334"/>
      <c r="AO13" s="334"/>
      <c r="AP13" s="334"/>
      <c r="CK13" s="335"/>
      <c r="CL13" s="335"/>
      <c r="CM13" s="335"/>
    </row>
    <row r="14" spans="1:92" s="333" customFormat="1" ht="11.25">
      <c r="B14" s="333">
        <v>1</v>
      </c>
      <c r="E14" s="333" t="s">
        <v>214</v>
      </c>
      <c r="AK14" s="334"/>
      <c r="AL14" s="334"/>
      <c r="AM14" s="334"/>
      <c r="AN14" s="334"/>
      <c r="AO14" s="334"/>
      <c r="AP14" s="334"/>
      <c r="CK14" s="335"/>
      <c r="CL14" s="335"/>
      <c r="CM14" s="335"/>
    </row>
    <row r="15" spans="1:92" s="333" customFormat="1" ht="11.25">
      <c r="E15" s="333" t="s">
        <v>215</v>
      </c>
      <c r="L15" s="1120">
        <f>'Q4'!BO52</f>
        <v>143293.20000000001</v>
      </c>
      <c r="M15" s="1120"/>
      <c r="N15" s="1120"/>
      <c r="O15" s="1120"/>
      <c r="P15" s="1120"/>
      <c r="Q15" s="1120"/>
      <c r="R15" s="1120"/>
      <c r="S15" s="1120"/>
      <c r="T15" s="1120"/>
      <c r="U15" s="1120"/>
      <c r="W15" s="333" t="s">
        <v>216</v>
      </c>
      <c r="AK15" s="334"/>
      <c r="AL15" s="334"/>
      <c r="AM15" s="334"/>
      <c r="AN15" s="334"/>
      <c r="AO15" s="334"/>
      <c r="AP15" s="334"/>
      <c r="CK15" s="335"/>
      <c r="CL15" s="335"/>
      <c r="CM15" s="335"/>
    </row>
    <row r="16" spans="1:92" s="333" customFormat="1" ht="11.25">
      <c r="AK16" s="334"/>
      <c r="AL16" s="334"/>
      <c r="AM16" s="334"/>
      <c r="AN16" s="334"/>
      <c r="AO16" s="334"/>
      <c r="AP16" s="334"/>
      <c r="CK16" s="335"/>
      <c r="CL16" s="335"/>
      <c r="CM16" s="335"/>
    </row>
    <row r="17" spans="2:91" s="333" customFormat="1" ht="11.25">
      <c r="AK17" s="334"/>
      <c r="AL17" s="334"/>
      <c r="AM17" s="334"/>
      <c r="AN17" s="334"/>
      <c r="AO17" s="334"/>
      <c r="AP17" s="334"/>
      <c r="CK17" s="335"/>
      <c r="CL17" s="335"/>
      <c r="CM17" s="335"/>
    </row>
    <row r="18" spans="2:91" s="333" customFormat="1" ht="11.25">
      <c r="AK18" s="334"/>
      <c r="AL18" s="334"/>
      <c r="AM18" s="334"/>
      <c r="AN18" s="334"/>
      <c r="AO18" s="334"/>
      <c r="AP18" s="334"/>
      <c r="BX18" s="341"/>
      <c r="BY18" s="341"/>
      <c r="BZ18" s="341"/>
      <c r="CA18" s="341"/>
      <c r="CB18" s="341"/>
      <c r="CC18" s="341"/>
      <c r="CD18" s="341"/>
      <c r="CE18" s="341"/>
      <c r="CF18" s="341"/>
      <c r="CG18" s="341"/>
      <c r="CH18" s="341"/>
      <c r="CK18" s="335"/>
      <c r="CL18" s="335"/>
      <c r="CM18" s="335"/>
    </row>
    <row r="19" spans="2:91" s="333" customFormat="1" ht="11.25">
      <c r="E19" s="342" t="s">
        <v>217</v>
      </c>
      <c r="F19" s="341"/>
      <c r="G19" s="341"/>
      <c r="H19" s="341"/>
      <c r="I19" s="341"/>
      <c r="J19" s="341"/>
      <c r="K19" s="341"/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G19" s="343"/>
      <c r="AH19" s="344"/>
      <c r="AI19" s="345" t="s">
        <v>218</v>
      </c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6"/>
      <c r="AU19" s="347" t="s">
        <v>219</v>
      </c>
      <c r="AV19" s="348"/>
      <c r="AW19" s="348"/>
      <c r="AX19" s="348"/>
      <c r="AY19" s="348"/>
      <c r="AZ19" s="348"/>
      <c r="BA19" s="348"/>
      <c r="BB19" s="348"/>
      <c r="BC19" s="348"/>
      <c r="BD19" s="348"/>
      <c r="BE19" s="348"/>
      <c r="BF19" s="349"/>
      <c r="CK19" s="335"/>
      <c r="CL19" s="335"/>
      <c r="CM19" s="335"/>
    </row>
    <row r="20" spans="2:91" s="333" customFormat="1">
      <c r="E20" s="1121" t="str">
        <f>'Q4'!R5</f>
        <v>Prefeitura Municipal de Otacílio Costa</v>
      </c>
      <c r="F20" s="1122"/>
      <c r="G20" s="1122"/>
      <c r="H20" s="1122"/>
      <c r="I20" s="1122"/>
      <c r="J20" s="1122"/>
      <c r="K20" s="1122"/>
      <c r="L20" s="1122"/>
      <c r="M20" s="1122"/>
      <c r="N20" s="1122"/>
      <c r="O20" s="1122"/>
      <c r="P20" s="1122"/>
      <c r="Q20" s="1122"/>
      <c r="R20" s="1122"/>
      <c r="S20" s="1122"/>
      <c r="T20" s="1122"/>
      <c r="U20" s="1122"/>
      <c r="V20" s="1122"/>
      <c r="W20" s="1122"/>
      <c r="X20" s="1122"/>
      <c r="Y20" s="1122"/>
      <c r="Z20" s="1122"/>
      <c r="AA20" s="1122"/>
      <c r="AB20" s="1122"/>
      <c r="AC20" s="1122"/>
      <c r="AD20" s="1122"/>
      <c r="AE20" s="1122"/>
      <c r="AF20" s="1123"/>
      <c r="AG20" s="1115">
        <f>'Q4'!AM52</f>
        <v>2833.9999999999959</v>
      </c>
      <c r="AH20" s="1118"/>
      <c r="AI20" s="1118"/>
      <c r="AJ20" s="1118"/>
      <c r="AK20" s="1118"/>
      <c r="AL20" s="1118"/>
      <c r="AM20" s="1118"/>
      <c r="AN20" s="1118"/>
      <c r="AO20" s="1118"/>
      <c r="AP20" s="1118"/>
      <c r="AQ20" s="1118"/>
      <c r="AR20" s="1118"/>
      <c r="AS20" s="1118"/>
      <c r="AT20" s="1119"/>
      <c r="AU20" s="1115">
        <f>'Q4'!AT52</f>
        <v>140459.19999999998</v>
      </c>
      <c r="AV20" s="1116"/>
      <c r="AW20" s="1116"/>
      <c r="AX20" s="1116"/>
      <c r="AY20" s="1116"/>
      <c r="AZ20" s="1116"/>
      <c r="BA20" s="1116"/>
      <c r="BB20" s="1116"/>
      <c r="BC20" s="1116"/>
      <c r="BD20" s="1116"/>
      <c r="BE20" s="1116"/>
      <c r="BF20" s="1117"/>
      <c r="CK20" s="335"/>
      <c r="CL20" s="335"/>
      <c r="CM20" s="335"/>
    </row>
    <row r="21" spans="2:91" s="333" customFormat="1" ht="11.25">
      <c r="AI21" s="334"/>
      <c r="AJ21" s="334"/>
      <c r="AK21" s="334"/>
      <c r="AL21" s="334"/>
      <c r="AM21" s="334"/>
      <c r="AN21" s="334"/>
      <c r="CK21" s="335"/>
      <c r="CL21" s="335"/>
      <c r="CM21" s="335"/>
    </row>
    <row r="22" spans="2:91" s="333" customFormat="1" ht="11.25">
      <c r="E22" s="347" t="s">
        <v>220</v>
      </c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1"/>
      <c r="R22" s="346"/>
      <c r="S22" s="342" t="s">
        <v>221</v>
      </c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6"/>
      <c r="CK22" s="335"/>
      <c r="CL22" s="335"/>
      <c r="CM22" s="335"/>
    </row>
    <row r="23" spans="2:91" s="333" customFormat="1" ht="11.25">
      <c r="E23" s="1115">
        <f>'Q4'!BA52</f>
        <v>0</v>
      </c>
      <c r="F23" s="1118"/>
      <c r="G23" s="1118"/>
      <c r="H23" s="1118"/>
      <c r="I23" s="1118"/>
      <c r="J23" s="1118"/>
      <c r="K23" s="1118"/>
      <c r="L23" s="1118"/>
      <c r="M23" s="1118"/>
      <c r="N23" s="1118"/>
      <c r="O23" s="1118"/>
      <c r="P23" s="1118"/>
      <c r="Q23" s="1118"/>
      <c r="R23" s="1119"/>
      <c r="S23" s="1115">
        <f>AG20+AU20+E23</f>
        <v>143293.19999999998</v>
      </c>
      <c r="T23" s="1118"/>
      <c r="U23" s="1118"/>
      <c r="V23" s="1118"/>
      <c r="W23" s="1118"/>
      <c r="X23" s="1118"/>
      <c r="Y23" s="1118"/>
      <c r="Z23" s="1118"/>
      <c r="AA23" s="1118"/>
      <c r="AB23" s="1118"/>
      <c r="AC23" s="1118"/>
      <c r="AD23" s="1118"/>
      <c r="AE23" s="1118"/>
      <c r="AF23" s="1118"/>
      <c r="AG23" s="1118"/>
      <c r="AH23" s="1118"/>
      <c r="AI23" s="1118"/>
      <c r="AJ23" s="1118"/>
      <c r="AK23" s="1118"/>
      <c r="AL23" s="1118"/>
      <c r="AM23" s="1119"/>
      <c r="CK23" s="335"/>
      <c r="CL23" s="335"/>
      <c r="CM23" s="335"/>
    </row>
    <row r="24" spans="2:91" s="333" customFormat="1" ht="11.25">
      <c r="CK24" s="335"/>
      <c r="CL24" s="335"/>
      <c r="CM24" s="335"/>
    </row>
    <row r="25" spans="2:91" s="333" customFormat="1" ht="11.25">
      <c r="CK25" s="335"/>
      <c r="CL25" s="335"/>
      <c r="CM25" s="335"/>
    </row>
    <row r="26" spans="2:91" s="333" customFormat="1" ht="11.25">
      <c r="AK26" s="334"/>
      <c r="AL26" s="334"/>
      <c r="AM26" s="334"/>
      <c r="AN26" s="334"/>
      <c r="AO26" s="334"/>
      <c r="AP26" s="334"/>
      <c r="CK26" s="335"/>
      <c r="CL26" s="335"/>
      <c r="CM26" s="335"/>
    </row>
    <row r="27" spans="2:91" s="333" customFormat="1" ht="11.25">
      <c r="AK27" s="334"/>
      <c r="AL27" s="334"/>
      <c r="AM27" s="334"/>
      <c r="AN27" s="334"/>
      <c r="AO27" s="334"/>
      <c r="AP27" s="334"/>
      <c r="CK27" s="335"/>
      <c r="CL27" s="335"/>
      <c r="CM27" s="335"/>
    </row>
    <row r="28" spans="2:91" s="350" customFormat="1" ht="11.25">
      <c r="B28" s="350">
        <v>2</v>
      </c>
      <c r="E28" s="351" t="s">
        <v>222</v>
      </c>
    </row>
    <row r="29" spans="2:91" s="333" customFormat="1" ht="11.25">
      <c r="E29" s="352" t="s">
        <v>223</v>
      </c>
      <c r="AK29" s="334"/>
      <c r="AL29" s="334"/>
      <c r="AM29" s="334"/>
      <c r="AN29" s="334"/>
      <c r="AO29" s="334"/>
      <c r="AP29" s="334"/>
      <c r="CK29" s="335"/>
      <c r="CL29" s="335"/>
      <c r="CM29" s="335"/>
    </row>
    <row r="30" spans="2:91" s="333" customFormat="1" ht="11.25">
      <c r="E30" s="353" t="s">
        <v>224</v>
      </c>
      <c r="AK30" s="334"/>
      <c r="AL30" s="334"/>
      <c r="AM30" s="334"/>
      <c r="AN30" s="334"/>
      <c r="AO30" s="334"/>
      <c r="AP30" s="334"/>
      <c r="CK30" s="335"/>
      <c r="CL30" s="335"/>
      <c r="CM30" s="335"/>
    </row>
    <row r="31" spans="2:91" s="333" customFormat="1" ht="11.25">
      <c r="O31" s="354"/>
      <c r="AK31" s="334"/>
      <c r="AL31" s="334"/>
      <c r="AM31" s="334"/>
      <c r="AN31" s="334"/>
      <c r="AO31" s="334"/>
      <c r="AP31" s="334"/>
      <c r="CK31" s="335"/>
      <c r="CL31" s="335"/>
      <c r="CM31" s="335"/>
    </row>
    <row r="32" spans="2:91" s="333" customFormat="1" ht="11.25">
      <c r="O32" s="354"/>
      <c r="AK32" s="334"/>
      <c r="AL32" s="334"/>
      <c r="AM32" s="334"/>
      <c r="AN32" s="334"/>
      <c r="AO32" s="334"/>
      <c r="AP32" s="334"/>
      <c r="CK32" s="335"/>
      <c r="CL32" s="335"/>
      <c r="CM32" s="335"/>
    </row>
    <row r="33" spans="2:91" s="333" customFormat="1" ht="11.25">
      <c r="B33" s="333" t="s">
        <v>225</v>
      </c>
      <c r="O33" s="355"/>
      <c r="AK33" s="334"/>
      <c r="AL33" s="334"/>
      <c r="AM33" s="334"/>
      <c r="AN33" s="334"/>
      <c r="AO33" s="334"/>
      <c r="AP33" s="334"/>
      <c r="CK33" s="335"/>
      <c r="CL33" s="335"/>
      <c r="CM33" s="335"/>
    </row>
    <row r="34" spans="2:91" s="333" customFormat="1" ht="11.25">
      <c r="O34" s="356"/>
      <c r="AK34" s="334"/>
      <c r="AL34" s="334"/>
      <c r="AM34" s="334"/>
      <c r="AN34" s="334"/>
      <c r="AO34" s="334"/>
      <c r="AP34" s="334"/>
      <c r="CK34" s="335"/>
      <c r="CL34" s="335"/>
      <c r="CM34" s="335"/>
    </row>
    <row r="35" spans="2:91" s="333" customFormat="1" ht="11.25">
      <c r="AK35" s="334"/>
      <c r="AL35" s="334"/>
      <c r="AM35" s="334"/>
      <c r="AN35" s="334"/>
      <c r="AO35" s="334"/>
      <c r="AP35" s="334"/>
      <c r="CK35" s="335"/>
      <c r="CL35" s="335"/>
      <c r="CM35" s="335"/>
    </row>
    <row r="36" spans="2:91" s="333" customFormat="1">
      <c r="B36" s="357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8"/>
      <c r="X36" s="341"/>
      <c r="AK36" s="334"/>
      <c r="AL36" s="334"/>
      <c r="AM36" s="334"/>
      <c r="AN36" s="334"/>
      <c r="AO36" s="334"/>
      <c r="AP36" s="334"/>
      <c r="CK36" s="335"/>
      <c r="CL36" s="335"/>
      <c r="CM36" s="335"/>
    </row>
    <row r="37" spans="2:91">
      <c r="B37" s="333" t="s">
        <v>226</v>
      </c>
      <c r="X37" s="360"/>
      <c r="Y37" s="360"/>
    </row>
    <row r="38" spans="2:91">
      <c r="B38" s="333"/>
    </row>
  </sheetData>
  <sheetProtection password="CC55" sheet="1" objects="1" scenarios="1" selectLockedCells="1"/>
  <mergeCells count="7">
    <mergeCell ref="G9:H9"/>
    <mergeCell ref="AU20:BF20"/>
    <mergeCell ref="E23:R23"/>
    <mergeCell ref="L15:U15"/>
    <mergeCell ref="AG20:AT20"/>
    <mergeCell ref="S23:AM23"/>
    <mergeCell ref="E20:AF20"/>
  </mergeCells>
  <phoneticPr fontId="0" type="noConversion"/>
  <conditionalFormatting sqref="AU20">
    <cfRule type="cellIs" dxfId="1" priority="1" stopIfTrue="1" operator="equal">
      <formula>0</formula>
    </cfRule>
  </conditionalFormatting>
  <conditionalFormatting sqref="AU19:BF19 AU21:BF23 F21:AF23 F19:AF19 AG19:AT23 AR10:BH18 BI10:CS65536 CT1:IV1048576 AR1:CS4 A1:D1048576 E1:AQ18 F24:F65536 H24:BH65536 G24:G27 G31:G65536 E19:E65536">
    <cfRule type="cellIs" dxfId="0" priority="2" stopIfTrue="1" operator="equal">
      <formula>0</formula>
    </cfRule>
  </conditionalFormatting>
  <printOptions horizontalCentered="1"/>
  <pageMargins left="1.1811023622047245" right="0.15748031496062992" top="1.9685039370078741" bottom="0.47244094488188981" header="0" footer="0"/>
  <pageSetup paperSize="9" scale="96" orientation="portrait" horizontalDpi="300" r:id="rId1"/>
  <headerFooter alignWithMargins="0">
    <oddFooter>&amp;L&amp;"Arial,Negrito"&amp;8V.110324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Plan4"/>
  <dimension ref="B1:C23"/>
  <sheetViews>
    <sheetView workbookViewId="0">
      <selection activeCell="B5" sqref="B5"/>
    </sheetView>
  </sheetViews>
  <sheetFormatPr defaultColWidth="4.7109375" defaultRowHeight="12.75"/>
  <cols>
    <col min="1" max="1" width="4.7109375" customWidth="1"/>
    <col min="2" max="2" width="73.140625" bestFit="1" customWidth="1"/>
    <col min="3" max="3" width="11.42578125" customWidth="1"/>
    <col min="4" max="4" width="12.7109375" customWidth="1"/>
  </cols>
  <sheetData>
    <row r="1" spans="2:3">
      <c r="B1" s="301" t="str">
        <f>IF(C23&gt;0,"ATENÇÃO:","")</f>
        <v/>
      </c>
    </row>
    <row r="2" spans="2:3">
      <c r="B2" s="301" t="str">
        <f>IF('C1'!CB52&lt;&gt;0,"ALGUM DOS ITENS DO CRONOGRAMA PROPOSTO NÃO TOTALIZA 100%","")</f>
        <v/>
      </c>
      <c r="C2" s="1" t="str">
        <f>IF(B2="","",1)</f>
        <v/>
      </c>
    </row>
    <row r="3" spans="2:3">
      <c r="B3" s="301" t="str">
        <f>IF('C2'!CB52&lt;&gt;0,"ALGUM DOS ITENS DO CRONOGRAMA PÓS LICITAÇÃO NÃO TOTALIZA 100%","")</f>
        <v/>
      </c>
      <c r="C3" s="1" t="str">
        <f t="shared" ref="C3:C22" si="0">IF(B3="","",1)</f>
        <v/>
      </c>
    </row>
    <row r="4" spans="2:3">
      <c r="B4" s="301" t="str">
        <f>IF('C3'!CB52&lt;&gt;0,"ALGUM DOS ITENS DO CRONOGRAMA REPROGRAMADO NÃO TOTALIZA 100%","")</f>
        <v/>
      </c>
      <c r="C4" s="1" t="str">
        <f t="shared" si="0"/>
        <v/>
      </c>
    </row>
    <row r="5" spans="2:3">
      <c r="B5" s="301" t="str">
        <f>IF('O4'!Z2&lt;'O4'!AS2,"A DATA DA MEDIÇÃO É ANTERIOR À DATA DE INÍCIO DAS OBRAS","")</f>
        <v/>
      </c>
      <c r="C5" s="1" t="str">
        <f t="shared" si="0"/>
        <v/>
      </c>
    </row>
    <row r="6" spans="2:3">
      <c r="B6" s="301" t="str">
        <f>IF('O4'!EM9&gt;0,"ALGUMA DAS MEDIÇÕES TEM DATA MENOR QUE MEDIÇÃO ANTERIOR","")</f>
        <v/>
      </c>
      <c r="C6" s="1" t="str">
        <f t="shared" si="0"/>
        <v/>
      </c>
    </row>
    <row r="7" spans="2:3">
      <c r="C7" s="1" t="str">
        <f t="shared" si="0"/>
        <v/>
      </c>
    </row>
    <row r="8" spans="2:3">
      <c r="C8" s="1" t="str">
        <f t="shared" si="0"/>
        <v/>
      </c>
    </row>
    <row r="9" spans="2:3">
      <c r="C9" s="1" t="str">
        <f t="shared" si="0"/>
        <v/>
      </c>
    </row>
    <row r="10" spans="2:3">
      <c r="C10" s="1" t="str">
        <f t="shared" si="0"/>
        <v/>
      </c>
    </row>
    <row r="11" spans="2:3">
      <c r="C11" s="1" t="str">
        <f t="shared" si="0"/>
        <v/>
      </c>
    </row>
    <row r="12" spans="2:3">
      <c r="C12" s="1" t="str">
        <f t="shared" si="0"/>
        <v/>
      </c>
    </row>
    <row r="13" spans="2:3">
      <c r="C13" s="1" t="str">
        <f t="shared" si="0"/>
        <v/>
      </c>
    </row>
    <row r="14" spans="2:3">
      <c r="C14" s="1" t="str">
        <f t="shared" si="0"/>
        <v/>
      </c>
    </row>
    <row r="15" spans="2:3">
      <c r="C15" s="1" t="str">
        <f t="shared" si="0"/>
        <v/>
      </c>
    </row>
    <row r="16" spans="2:3">
      <c r="C16" s="1" t="str">
        <f t="shared" si="0"/>
        <v/>
      </c>
    </row>
    <row r="17" spans="3:3">
      <c r="C17" s="1" t="str">
        <f t="shared" si="0"/>
        <v/>
      </c>
    </row>
    <row r="18" spans="3:3">
      <c r="C18" s="1" t="str">
        <f t="shared" si="0"/>
        <v/>
      </c>
    </row>
    <row r="19" spans="3:3">
      <c r="C19" s="1" t="str">
        <f t="shared" si="0"/>
        <v/>
      </c>
    </row>
    <row r="20" spans="3:3">
      <c r="C20" s="1" t="str">
        <f t="shared" si="0"/>
        <v/>
      </c>
    </row>
    <row r="21" spans="3:3">
      <c r="C21" s="1" t="str">
        <f t="shared" si="0"/>
        <v/>
      </c>
    </row>
    <row r="22" spans="3:3">
      <c r="C22" s="1" t="str">
        <f t="shared" si="0"/>
        <v/>
      </c>
    </row>
    <row r="23" spans="3:3">
      <c r="C23" s="1">
        <f>SUM(C2:C22)</f>
        <v>0</v>
      </c>
    </row>
  </sheetData>
  <sheetProtection sheet="1" objects="1" scenarios="1"/>
  <phoneticPr fontId="2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Plan8">
    <pageSetUpPr autoPageBreaks="0"/>
  </sheetPr>
  <dimension ref="A2:FD27"/>
  <sheetViews>
    <sheetView showZeros="0" showOutlineSymbols="0" workbookViewId="0">
      <selection activeCell="A2" sqref="A2"/>
    </sheetView>
  </sheetViews>
  <sheetFormatPr defaultColWidth="9" defaultRowHeight="12.75"/>
  <cols>
    <col min="1" max="2" width="63.5703125" style="401" bestFit="1" customWidth="1"/>
    <col min="3" max="3" width="9.85546875" style="401" hidden="1" customWidth="1"/>
    <col min="4" max="4" width="35.42578125" customWidth="1"/>
    <col min="5" max="5" width="13.85546875" customWidth="1"/>
    <col min="6" max="6" width="20.5703125" customWidth="1"/>
    <col min="7" max="7" width="32.5703125" customWidth="1"/>
    <col min="8" max="8" width="31.5703125" customWidth="1"/>
    <col min="9" max="9" width="39.28515625" customWidth="1"/>
    <col min="10" max="10" width="12.42578125" customWidth="1"/>
    <col min="11" max="11" width="26.85546875" customWidth="1"/>
    <col min="12" max="12" width="20.85546875" customWidth="1"/>
    <col min="13" max="13" width="24.5703125" customWidth="1"/>
    <col min="14" max="15" width="22" customWidth="1"/>
    <col min="16" max="16" width="20.140625" customWidth="1"/>
    <col min="17" max="17" width="27.85546875" customWidth="1"/>
    <col min="18" max="18" width="28.140625" customWidth="1"/>
    <col min="19" max="19" width="35.85546875" customWidth="1"/>
    <col min="20" max="20" width="28.85546875" customWidth="1"/>
    <col min="21" max="21" width="36.5703125" customWidth="1"/>
    <col min="22" max="22" width="24.5703125" customWidth="1"/>
    <col min="23" max="23" width="17.85546875" customWidth="1"/>
    <col min="24" max="24" width="29.28515625" customWidth="1"/>
    <col min="25" max="25" width="47.85546875" customWidth="1"/>
    <col min="26" max="26" width="44.140625" customWidth="1"/>
    <col min="27" max="27" width="27.28515625" customWidth="1"/>
    <col min="28" max="28" width="26.85546875" customWidth="1"/>
    <col min="29" max="29" width="26.28515625" customWidth="1"/>
    <col min="30" max="30" width="33.28515625" customWidth="1"/>
    <col min="31" max="31" width="19.5703125" customWidth="1"/>
    <col min="32" max="32" width="24.5703125" customWidth="1"/>
    <col min="33" max="33" width="24" customWidth="1"/>
    <col min="34" max="34" width="23.7109375" customWidth="1"/>
    <col min="35" max="35" width="24.140625" customWidth="1"/>
    <col min="36" max="36" width="18" customWidth="1"/>
    <col min="37" max="37" width="18.7109375" customWidth="1"/>
    <col min="38" max="38" width="15" style="401" customWidth="1"/>
    <col min="39" max="39" width="18.7109375" style="401" customWidth="1"/>
    <col min="40" max="40" width="30.140625" style="401" customWidth="1"/>
    <col min="41" max="41" width="34.28515625" style="401" customWidth="1"/>
    <col min="42" max="42" width="31.42578125" style="401" customWidth="1"/>
    <col min="43" max="43" width="36" style="401" customWidth="1"/>
    <col min="44" max="44" width="31.85546875" style="401" customWidth="1"/>
    <col min="45" max="46" width="40.42578125" style="401" customWidth="1"/>
    <col min="47" max="47" width="29.85546875" style="401" customWidth="1"/>
    <col min="48" max="48" width="37.28515625" style="401" customWidth="1"/>
    <col min="49" max="49" width="48.7109375" style="401" customWidth="1"/>
    <col min="50" max="50" width="52.7109375" style="401" customWidth="1"/>
    <col min="51" max="51" width="49.85546875" style="401" customWidth="1"/>
    <col min="52" max="52" width="53.85546875" style="401" customWidth="1"/>
    <col min="53" max="53" width="40.42578125" style="401" customWidth="1"/>
    <col min="54" max="54" width="37.28515625" style="401" customWidth="1"/>
    <col min="55" max="55" width="39" style="401" customWidth="1"/>
    <col min="56" max="56" width="34.140625" style="401" customWidth="1"/>
    <col min="57" max="57" width="40.42578125" style="401" customWidth="1"/>
    <col min="58" max="58" width="38.42578125" style="401" customWidth="1"/>
    <col min="59" max="59" width="37.7109375" style="401" customWidth="1"/>
    <col min="60" max="60" width="44.42578125" style="401" customWidth="1"/>
    <col min="61" max="61" width="36" style="401" customWidth="1"/>
    <col min="62" max="62" width="41.5703125" style="401" customWidth="1"/>
    <col min="63" max="63" width="22.85546875" style="401" customWidth="1"/>
    <col min="64" max="64" width="21.140625" style="401" customWidth="1"/>
    <col min="65" max="65" width="29.42578125" style="401" customWidth="1"/>
    <col min="66" max="66" width="28.85546875" style="401" customWidth="1"/>
    <col min="67" max="67" width="28" style="401" customWidth="1"/>
    <col min="68" max="68" width="37.7109375" style="401" customWidth="1"/>
    <col min="69" max="69" width="39.5703125" style="401" customWidth="1"/>
    <col min="70" max="70" width="41.42578125" style="401" customWidth="1"/>
    <col min="71" max="71" width="30.5703125" style="401" customWidth="1"/>
    <col min="72" max="72" width="15.85546875" style="401" customWidth="1"/>
    <col min="73" max="73" width="19.28515625" style="401" customWidth="1"/>
    <col min="74" max="74" width="15.28515625" style="401" customWidth="1"/>
    <col min="75" max="75" width="24.28515625" style="401" customWidth="1"/>
    <col min="76" max="76" width="26" style="401" customWidth="1"/>
    <col min="77" max="78" width="27.85546875" style="401" customWidth="1"/>
    <col min="79" max="79" width="25" style="401" customWidth="1"/>
    <col min="80" max="80" width="25.140625" style="401" customWidth="1"/>
    <col min="81" max="81" width="14.5703125" style="401" customWidth="1"/>
    <col min="82" max="82" width="26.28515625" style="401" customWidth="1"/>
    <col min="83" max="83" width="24" style="401" customWidth="1"/>
    <col min="84" max="84" width="65.5703125" style="401" customWidth="1"/>
    <col min="85" max="85" width="63.140625" style="401" customWidth="1"/>
    <col min="86" max="86" width="45" style="401" customWidth="1"/>
    <col min="87" max="87" width="27.85546875" style="401" customWidth="1"/>
    <col min="88" max="88" width="22.5703125" style="401" customWidth="1"/>
    <col min="89" max="89" width="39.28515625" style="401" customWidth="1"/>
    <col min="90" max="90" width="75.7109375" style="401" customWidth="1"/>
    <col min="91" max="91" width="41" style="401" customWidth="1"/>
    <col min="92" max="92" width="36.85546875" style="401" customWidth="1"/>
    <col min="93" max="93" width="38.42578125" style="401" customWidth="1"/>
    <col min="94" max="94" width="32.7109375" style="401" customWidth="1"/>
    <col min="95" max="95" width="34" style="401" customWidth="1"/>
    <col min="96" max="96" width="31.85546875" style="401" customWidth="1"/>
    <col min="97" max="97" width="29.28515625" style="401" customWidth="1"/>
    <col min="98" max="98" width="33.28515625" style="401" customWidth="1"/>
    <col min="99" max="99" width="36.140625" style="401" customWidth="1"/>
    <col min="100" max="100" width="23.140625" style="401" customWidth="1"/>
    <col min="101" max="101" width="32.42578125" style="401" customWidth="1"/>
    <col min="102" max="102" width="31.140625" style="401" customWidth="1"/>
    <col min="103" max="103" width="35.7109375" style="401" customWidth="1"/>
    <col min="104" max="104" width="29.140625" style="401" customWidth="1"/>
    <col min="105" max="105" width="35.7109375" style="401" customWidth="1"/>
    <col min="106" max="106" width="29.85546875" style="401" customWidth="1"/>
    <col min="107" max="107" width="33.28515625" style="401" customWidth="1"/>
    <col min="108" max="108" width="36" style="401" customWidth="1"/>
    <col min="109" max="109" width="33.5703125" style="401" customWidth="1"/>
    <col min="110" max="110" width="24.42578125" style="401" customWidth="1"/>
    <col min="111" max="111" width="25.140625" style="401" customWidth="1"/>
    <col min="112" max="112" width="33.28515625" style="401" customWidth="1"/>
    <col min="113" max="113" width="20.140625" style="401" customWidth="1"/>
    <col min="114" max="114" width="25.7109375" style="401" customWidth="1"/>
    <col min="115" max="115" width="20.42578125" style="401" customWidth="1"/>
    <col min="116" max="116" width="12.42578125" style="401" customWidth="1"/>
    <col min="117" max="117" width="22.42578125" style="401" customWidth="1"/>
    <col min="118" max="118" width="22.28515625" style="401" customWidth="1"/>
    <col min="119" max="119" width="31.5703125" style="401" customWidth="1"/>
    <col min="120" max="120" width="29.85546875" style="401" customWidth="1"/>
    <col min="121" max="121" width="21" style="401" customWidth="1"/>
    <col min="122" max="16384" width="9" style="401"/>
  </cols>
  <sheetData>
    <row r="2" spans="1:160" ht="13.5" thickBot="1">
      <c r="A2" s="399" t="s">
        <v>240</v>
      </c>
      <c r="B2" s="399" t="s">
        <v>241</v>
      </c>
      <c r="C2" s="400" t="s">
        <v>242</v>
      </c>
    </row>
    <row r="3" spans="1:160" ht="13.5" thickBot="1">
      <c r="A3" s="402" t="s">
        <v>352</v>
      </c>
      <c r="B3" s="402" t="s">
        <v>353</v>
      </c>
      <c r="C3" s="403" t="str">
        <f>D7</f>
        <v>ENGº RENATO REVOREDO DELGADO</v>
      </c>
      <c r="D3" s="404" t="s">
        <v>243</v>
      </c>
      <c r="E3" s="405" t="s">
        <v>244</v>
      </c>
      <c r="F3" s="405" t="s">
        <v>245</v>
      </c>
      <c r="G3" s="405" t="s">
        <v>75</v>
      </c>
      <c r="H3" s="405" t="s">
        <v>246</v>
      </c>
      <c r="I3" s="405" t="s">
        <v>247</v>
      </c>
      <c r="J3" s="405" t="s">
        <v>248</v>
      </c>
      <c r="K3" s="405" t="s">
        <v>249</v>
      </c>
      <c r="L3" s="405" t="s">
        <v>57</v>
      </c>
      <c r="M3" s="405" t="s">
        <v>250</v>
      </c>
      <c r="N3" s="405" t="s">
        <v>251</v>
      </c>
      <c r="O3" s="405" t="s">
        <v>252</v>
      </c>
      <c r="P3" s="405" t="s">
        <v>72</v>
      </c>
      <c r="Q3" s="405" t="s">
        <v>253</v>
      </c>
      <c r="R3" s="405" t="s">
        <v>254</v>
      </c>
      <c r="S3" s="405" t="s">
        <v>255</v>
      </c>
      <c r="T3" s="405" t="s">
        <v>256</v>
      </c>
      <c r="U3" s="405" t="s">
        <v>257</v>
      </c>
      <c r="V3" s="405" t="s">
        <v>258</v>
      </c>
      <c r="W3" s="405" t="s">
        <v>73</v>
      </c>
      <c r="X3" s="405" t="s">
        <v>71</v>
      </c>
      <c r="Y3" s="405" t="s">
        <v>69</v>
      </c>
      <c r="Z3" s="405" t="s">
        <v>70</v>
      </c>
      <c r="AA3" s="405" t="s">
        <v>259</v>
      </c>
      <c r="AB3" s="405" t="s">
        <v>68</v>
      </c>
      <c r="AC3" s="405" t="s">
        <v>260</v>
      </c>
      <c r="AD3" s="405" t="s">
        <v>261</v>
      </c>
      <c r="AE3" s="405" t="s">
        <v>74</v>
      </c>
      <c r="AF3" s="405" t="s">
        <v>76</v>
      </c>
      <c r="AG3" s="405" t="s">
        <v>262</v>
      </c>
      <c r="AH3" s="405" t="s">
        <v>263</v>
      </c>
      <c r="AI3" s="405" t="s">
        <v>264</v>
      </c>
      <c r="AJ3" s="405" t="s">
        <v>265</v>
      </c>
      <c r="AK3" s="405" t="s">
        <v>266</v>
      </c>
      <c r="AL3" s="405" t="s">
        <v>267</v>
      </c>
      <c r="AM3" s="405" t="s">
        <v>268</v>
      </c>
      <c r="AN3" s="405" t="s">
        <v>269</v>
      </c>
      <c r="AO3" s="405" t="s">
        <v>270</v>
      </c>
      <c r="AP3" s="405" t="s">
        <v>271</v>
      </c>
      <c r="AQ3" s="405" t="s">
        <v>58</v>
      </c>
      <c r="AR3" s="405" t="s">
        <v>272</v>
      </c>
      <c r="AS3" s="405" t="s">
        <v>273</v>
      </c>
      <c r="AT3" s="405" t="s">
        <v>59</v>
      </c>
      <c r="AU3" s="405" t="s">
        <v>62</v>
      </c>
      <c r="AV3" s="405" t="s">
        <v>274</v>
      </c>
      <c r="AW3" s="405" t="s">
        <v>275</v>
      </c>
      <c r="AX3" s="405" t="s">
        <v>276</v>
      </c>
      <c r="AY3" s="405" t="s">
        <v>277</v>
      </c>
      <c r="AZ3" s="405" t="s">
        <v>278</v>
      </c>
      <c r="BA3" s="405" t="s">
        <v>279</v>
      </c>
      <c r="BB3" s="405" t="s">
        <v>280</v>
      </c>
      <c r="BC3" s="405" t="s">
        <v>281</v>
      </c>
      <c r="BD3" s="405" t="s">
        <v>61</v>
      </c>
      <c r="BE3" s="405" t="s">
        <v>282</v>
      </c>
      <c r="BF3" s="405" t="s">
        <v>283</v>
      </c>
      <c r="BG3" s="405" t="s">
        <v>60</v>
      </c>
      <c r="BH3" s="405" t="s">
        <v>284</v>
      </c>
      <c r="BI3" s="405" t="s">
        <v>285</v>
      </c>
      <c r="BJ3" s="405" t="s">
        <v>286</v>
      </c>
      <c r="BK3" s="405" t="s">
        <v>287</v>
      </c>
      <c r="BL3" s="405" t="s">
        <v>288</v>
      </c>
      <c r="BM3" s="405" t="s">
        <v>289</v>
      </c>
      <c r="BN3" s="405" t="s">
        <v>290</v>
      </c>
      <c r="BO3" s="405" t="s">
        <v>291</v>
      </c>
      <c r="BP3" s="405" t="s">
        <v>292</v>
      </c>
      <c r="BQ3" s="405" t="s">
        <v>293</v>
      </c>
      <c r="BR3" s="405" t="s">
        <v>294</v>
      </c>
      <c r="BS3" s="405" t="s">
        <v>295</v>
      </c>
      <c r="BT3" s="405" t="s">
        <v>296</v>
      </c>
      <c r="BU3" s="405" t="s">
        <v>297</v>
      </c>
      <c r="BV3" s="405" t="s">
        <v>298</v>
      </c>
      <c r="BW3" s="405" t="s">
        <v>299</v>
      </c>
      <c r="BX3" s="405" t="s">
        <v>300</v>
      </c>
      <c r="BY3" s="405" t="s">
        <v>301</v>
      </c>
      <c r="BZ3" s="405" t="s">
        <v>302</v>
      </c>
      <c r="CA3" s="405" t="s">
        <v>303</v>
      </c>
      <c r="CB3" s="405" t="s">
        <v>304</v>
      </c>
      <c r="CC3" s="405" t="s">
        <v>305</v>
      </c>
      <c r="CD3" s="405" t="s">
        <v>306</v>
      </c>
      <c r="CE3" s="405" t="s">
        <v>307</v>
      </c>
      <c r="CF3" s="405" t="s">
        <v>63</v>
      </c>
      <c r="CG3" s="405" t="s">
        <v>64</v>
      </c>
      <c r="CH3" s="405" t="s">
        <v>65</v>
      </c>
      <c r="CI3" s="405" t="s">
        <v>66</v>
      </c>
      <c r="CJ3" s="405" t="s">
        <v>308</v>
      </c>
      <c r="CK3" s="405" t="s">
        <v>309</v>
      </c>
      <c r="CL3" s="405" t="s">
        <v>67</v>
      </c>
      <c r="CM3" s="405" t="s">
        <v>77</v>
      </c>
      <c r="CN3" s="405" t="s">
        <v>310</v>
      </c>
      <c r="CO3" s="405" t="s">
        <v>311</v>
      </c>
      <c r="CP3" s="405" t="s">
        <v>312</v>
      </c>
      <c r="CQ3" s="405" t="s">
        <v>313</v>
      </c>
      <c r="CR3" s="405" t="s">
        <v>314</v>
      </c>
      <c r="CS3" s="405" t="s">
        <v>315</v>
      </c>
      <c r="CT3" s="405" t="s">
        <v>316</v>
      </c>
      <c r="CU3" s="405" t="s">
        <v>317</v>
      </c>
      <c r="CV3" s="405" t="s">
        <v>318</v>
      </c>
      <c r="CW3" s="405" t="s">
        <v>319</v>
      </c>
      <c r="CX3" s="405" t="s">
        <v>320</v>
      </c>
      <c r="CY3" s="405" t="s">
        <v>321</v>
      </c>
      <c r="CZ3" s="405" t="s">
        <v>322</v>
      </c>
      <c r="DA3" s="405" t="s">
        <v>323</v>
      </c>
      <c r="DB3" s="405" t="s">
        <v>324</v>
      </c>
      <c r="DC3" s="405" t="s">
        <v>325</v>
      </c>
      <c r="DD3" s="405" t="s">
        <v>326</v>
      </c>
      <c r="DE3" s="405" t="s">
        <v>327</v>
      </c>
      <c r="DF3" s="405" t="s">
        <v>328</v>
      </c>
      <c r="DG3" s="405" t="s">
        <v>329</v>
      </c>
      <c r="DH3" s="405" t="s">
        <v>330</v>
      </c>
      <c r="DI3" s="405" t="s">
        <v>331</v>
      </c>
      <c r="DJ3" s="405" t="s">
        <v>332</v>
      </c>
      <c r="DK3" s="405" t="s">
        <v>333</v>
      </c>
      <c r="DL3" s="405" t="s">
        <v>334</v>
      </c>
      <c r="DM3" s="405" t="s">
        <v>335</v>
      </c>
      <c r="DN3" s="405" t="s">
        <v>336</v>
      </c>
      <c r="DO3" s="405" t="s">
        <v>337</v>
      </c>
      <c r="DP3" s="405" t="s">
        <v>338</v>
      </c>
      <c r="DQ3" s="405" t="s">
        <v>339</v>
      </c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</row>
    <row r="4" spans="1:160" ht="13.5" thickBot="1">
      <c r="A4" s="406" t="s">
        <v>354</v>
      </c>
      <c r="B4" s="402" t="s">
        <v>355</v>
      </c>
      <c r="C4" s="403" t="str">
        <f>E7</f>
        <v>526.716.749-53</v>
      </c>
      <c r="D4" s="407">
        <v>41808.353726851848</v>
      </c>
      <c r="E4" t="s">
        <v>473</v>
      </c>
      <c r="F4" t="s">
        <v>474</v>
      </c>
      <c r="G4" t="s">
        <v>475</v>
      </c>
      <c r="H4" t="s">
        <v>404</v>
      </c>
      <c r="I4" t="s">
        <v>476</v>
      </c>
      <c r="K4" t="s">
        <v>477</v>
      </c>
      <c r="L4" t="s">
        <v>472</v>
      </c>
      <c r="M4" t="s">
        <v>478</v>
      </c>
      <c r="N4" t="s">
        <v>479</v>
      </c>
      <c r="O4" t="s">
        <v>480</v>
      </c>
      <c r="P4" t="s">
        <v>481</v>
      </c>
      <c r="Q4" t="s">
        <v>482</v>
      </c>
      <c r="V4" t="s">
        <v>483</v>
      </c>
      <c r="W4" t="s">
        <v>484</v>
      </c>
      <c r="X4" t="s">
        <v>485</v>
      </c>
      <c r="Y4" t="s">
        <v>486</v>
      </c>
      <c r="Z4" t="s">
        <v>487</v>
      </c>
      <c r="AA4" t="s">
        <v>488</v>
      </c>
      <c r="AB4" s="408">
        <v>39674</v>
      </c>
      <c r="AC4" t="s">
        <v>477</v>
      </c>
      <c r="AE4">
        <v>341250</v>
      </c>
      <c r="AF4">
        <v>10479.950000000001</v>
      </c>
      <c r="AG4">
        <v>0</v>
      </c>
      <c r="AH4">
        <v>351729.95</v>
      </c>
      <c r="AI4" t="s">
        <v>489</v>
      </c>
      <c r="AJ4" t="s">
        <v>490</v>
      </c>
      <c r="AK4" t="s">
        <v>491</v>
      </c>
      <c r="AL4" t="s">
        <v>492</v>
      </c>
      <c r="AM4" t="s">
        <v>493</v>
      </c>
      <c r="AN4" t="s">
        <v>494</v>
      </c>
      <c r="AO4" s="408"/>
      <c r="AP4" s="408"/>
      <c r="AQ4" t="s">
        <v>495</v>
      </c>
      <c r="AR4" t="s">
        <v>496</v>
      </c>
      <c r="AS4">
        <v>0</v>
      </c>
      <c r="AT4">
        <v>81.2</v>
      </c>
      <c r="AU4" t="s">
        <v>497</v>
      </c>
      <c r="AV4">
        <v>0</v>
      </c>
      <c r="AW4">
        <v>0</v>
      </c>
      <c r="AX4" t="s">
        <v>498</v>
      </c>
      <c r="AY4">
        <v>0</v>
      </c>
      <c r="AZ4" t="s">
        <v>498</v>
      </c>
      <c r="BA4" t="s">
        <v>498</v>
      </c>
      <c r="BB4"/>
      <c r="BC4" t="s">
        <v>499</v>
      </c>
      <c r="BD4" s="408"/>
      <c r="BE4" s="408">
        <v>41820</v>
      </c>
      <c r="BF4" t="s">
        <v>500</v>
      </c>
      <c r="BG4" s="408">
        <v>40330</v>
      </c>
      <c r="BH4" s="408"/>
      <c r="BI4"/>
      <c r="BJ4"/>
      <c r="BK4" s="408"/>
      <c r="BL4" s="408"/>
      <c r="BM4">
        <v>0</v>
      </c>
      <c r="BN4"/>
      <c r="BO4">
        <v>0</v>
      </c>
      <c r="BP4">
        <v>0</v>
      </c>
      <c r="BQ4">
        <v>0</v>
      </c>
      <c r="BR4">
        <v>0</v>
      </c>
      <c r="BS4">
        <v>0</v>
      </c>
      <c r="BT4">
        <v>270689.03000000003</v>
      </c>
      <c r="BU4">
        <v>10479.950000000001</v>
      </c>
      <c r="BV4">
        <v>281168.98</v>
      </c>
      <c r="BW4" s="408">
        <v>41198</v>
      </c>
      <c r="BX4">
        <v>0</v>
      </c>
      <c r="BY4">
        <v>0</v>
      </c>
      <c r="BZ4">
        <v>341250</v>
      </c>
      <c r="CA4">
        <v>100</v>
      </c>
      <c r="CB4">
        <v>341250</v>
      </c>
      <c r="CC4">
        <v>100</v>
      </c>
      <c r="CD4">
        <v>0</v>
      </c>
      <c r="CE4" s="408">
        <v>39983</v>
      </c>
      <c r="CF4" t="s">
        <v>501</v>
      </c>
      <c r="CG4" t="s">
        <v>502</v>
      </c>
      <c r="CH4" t="s">
        <v>503</v>
      </c>
      <c r="CI4" t="s">
        <v>504</v>
      </c>
      <c r="CJ4" t="s">
        <v>505</v>
      </c>
      <c r="CK4">
        <v>0</v>
      </c>
      <c r="CL4" t="s">
        <v>506</v>
      </c>
      <c r="CM4">
        <v>999</v>
      </c>
      <c r="CN4">
        <v>73</v>
      </c>
      <c r="CO4"/>
      <c r="CP4" t="s">
        <v>498</v>
      </c>
      <c r="CQ4"/>
      <c r="CR4" t="s">
        <v>498</v>
      </c>
      <c r="CS4" s="408">
        <v>41820</v>
      </c>
      <c r="CT4" s="408">
        <v>39685</v>
      </c>
      <c r="CU4" t="s">
        <v>507</v>
      </c>
      <c r="CV4" t="s">
        <v>507</v>
      </c>
      <c r="CW4" s="408">
        <v>40939</v>
      </c>
      <c r="CX4" s="408">
        <v>39687</v>
      </c>
      <c r="CY4" t="s">
        <v>508</v>
      </c>
      <c r="CZ4" s="408">
        <v>41807</v>
      </c>
      <c r="DA4" s="408"/>
      <c r="DB4">
        <v>0</v>
      </c>
      <c r="DC4">
        <v>0</v>
      </c>
      <c r="DD4" t="s">
        <v>509</v>
      </c>
      <c r="DE4" s="408"/>
      <c r="DF4" s="408"/>
      <c r="DG4">
        <v>0</v>
      </c>
      <c r="DH4" s="408"/>
      <c r="DI4">
        <v>0</v>
      </c>
      <c r="DJ4" t="s">
        <v>510</v>
      </c>
      <c r="DK4" t="s">
        <v>511</v>
      </c>
      <c r="DL4" t="s">
        <v>512</v>
      </c>
      <c r="DM4"/>
      <c r="DN4"/>
      <c r="DO4" s="408"/>
      <c r="DP4" s="408"/>
      <c r="DQ4" t="s">
        <v>404</v>
      </c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</row>
    <row r="5" spans="1:160" ht="13.5" thickBot="1">
      <c r="A5" s="406" t="s">
        <v>356</v>
      </c>
      <c r="B5" s="402" t="s">
        <v>356</v>
      </c>
      <c r="C5" s="403" t="str">
        <f>F7</f>
        <v>PR-21.650/D</v>
      </c>
      <c r="D5" s="407"/>
      <c r="AB5" s="408"/>
      <c r="AL5"/>
      <c r="AM5"/>
      <c r="AN5"/>
      <c r="AO5" s="408"/>
      <c r="AP5" s="408"/>
      <c r="AQ5"/>
      <c r="AR5"/>
      <c r="AS5"/>
      <c r="AT5"/>
      <c r="AU5"/>
      <c r="AV5"/>
      <c r="AW5"/>
      <c r="AX5"/>
      <c r="AY5"/>
      <c r="AZ5"/>
      <c r="BA5"/>
      <c r="BB5"/>
      <c r="BC5"/>
      <c r="BD5" s="408"/>
      <c r="BE5" s="408"/>
      <c r="BF5"/>
      <c r="BG5" s="408"/>
      <c r="BH5" s="408"/>
      <c r="BI5"/>
      <c r="BJ5"/>
      <c r="BK5" s="408"/>
      <c r="BL5" s="408"/>
      <c r="BM5"/>
      <c r="BN5"/>
      <c r="BO5"/>
      <c r="BP5"/>
      <c r="BQ5"/>
      <c r="BR5"/>
      <c r="BS5"/>
      <c r="BT5"/>
      <c r="BU5"/>
      <c r="BV5"/>
      <c r="BW5" s="408"/>
      <c r="BX5"/>
      <c r="BY5"/>
      <c r="BZ5"/>
      <c r="CA5"/>
      <c r="CB5"/>
      <c r="CC5"/>
      <c r="CD5"/>
      <c r="CE5" s="408"/>
      <c r="CF5"/>
      <c r="CG5"/>
      <c r="CH5"/>
      <c r="CI5"/>
      <c r="CJ5"/>
      <c r="CK5"/>
      <c r="CL5"/>
      <c r="CM5"/>
      <c r="CN5"/>
      <c r="CO5"/>
      <c r="CP5"/>
      <c r="CQ5"/>
      <c r="CR5"/>
      <c r="CS5" s="408"/>
      <c r="CT5" s="408"/>
      <c r="CU5"/>
      <c r="CV5"/>
      <c r="CW5" s="408"/>
      <c r="CX5" s="408"/>
      <c r="CY5"/>
      <c r="CZ5" s="408"/>
      <c r="DA5" s="408"/>
      <c r="DB5"/>
      <c r="DC5"/>
      <c r="DD5"/>
      <c r="DE5" s="408"/>
      <c r="DF5" s="408"/>
      <c r="DG5"/>
      <c r="DH5" s="408"/>
      <c r="DI5"/>
      <c r="DJ5"/>
      <c r="DK5"/>
      <c r="DL5"/>
      <c r="DM5"/>
      <c r="DN5"/>
      <c r="DO5" s="408"/>
      <c r="DP5" s="408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</row>
    <row r="6" spans="1:160" ht="13.5" thickBot="1">
      <c r="A6" s="406" t="s">
        <v>357</v>
      </c>
      <c r="B6" s="402" t="s">
        <v>358</v>
      </c>
      <c r="C6" s="403" t="str">
        <f>CONCATENATE(G7,"-",H7)</f>
        <v>C028255-3</v>
      </c>
      <c r="D6" s="404" t="s">
        <v>340</v>
      </c>
      <c r="E6" s="405" t="s">
        <v>341</v>
      </c>
      <c r="F6" s="405" t="s">
        <v>342</v>
      </c>
      <c r="G6" s="405" t="s">
        <v>343</v>
      </c>
      <c r="H6" s="405" t="s">
        <v>344</v>
      </c>
    </row>
    <row r="7" spans="1:160" ht="13.5" thickBot="1">
      <c r="A7" s="406" t="s">
        <v>359</v>
      </c>
      <c r="B7" s="402" t="s">
        <v>360</v>
      </c>
      <c r="C7" s="409"/>
      <c r="D7" s="410" t="s">
        <v>345</v>
      </c>
      <c r="E7" t="s">
        <v>346</v>
      </c>
      <c r="F7" t="s">
        <v>347</v>
      </c>
      <c r="G7" t="s">
        <v>348</v>
      </c>
      <c r="H7" t="s">
        <v>349</v>
      </c>
    </row>
    <row r="8" spans="1:160" ht="13.5" thickBot="1">
      <c r="A8" s="406" t="s">
        <v>361</v>
      </c>
      <c r="B8" s="402" t="s">
        <v>362</v>
      </c>
      <c r="D8" s="410"/>
    </row>
    <row r="9" spans="1:160" ht="13.5" thickBot="1">
      <c r="A9" s="406" t="s">
        <v>363</v>
      </c>
      <c r="B9" s="402" t="s">
        <v>364</v>
      </c>
    </row>
    <row r="10" spans="1:160" ht="13.5" thickBot="1">
      <c r="A10" s="406" t="s">
        <v>350</v>
      </c>
      <c r="B10" s="402" t="s">
        <v>365</v>
      </c>
    </row>
    <row r="11" spans="1:160" ht="13.5" thickBot="1">
      <c r="A11" s="406" t="s">
        <v>366</v>
      </c>
      <c r="B11" s="402" t="s">
        <v>366</v>
      </c>
    </row>
    <row r="12" spans="1:160" ht="13.5" thickBot="1">
      <c r="A12" s="406" t="s">
        <v>367</v>
      </c>
      <c r="B12" s="402" t="s">
        <v>367</v>
      </c>
    </row>
    <row r="13" spans="1:160" ht="13.5" thickBot="1">
      <c r="A13" s="406" t="s">
        <v>368</v>
      </c>
      <c r="B13" s="402" t="s">
        <v>368</v>
      </c>
    </row>
    <row r="14" spans="1:160" ht="13.5" thickBot="1">
      <c r="A14" s="406" t="s">
        <v>369</v>
      </c>
      <c r="B14" s="402" t="s">
        <v>369</v>
      </c>
    </row>
    <row r="15" spans="1:160" ht="13.5" thickBot="1">
      <c r="A15" s="406" t="s">
        <v>370</v>
      </c>
      <c r="B15" s="402" t="s">
        <v>370</v>
      </c>
    </row>
    <row r="16" spans="1:160" ht="13.5" thickBot="1">
      <c r="A16" s="406" t="s">
        <v>371</v>
      </c>
      <c r="B16" s="402" t="s">
        <v>371</v>
      </c>
    </row>
    <row r="17" spans="1:2" ht="13.5" thickBot="1">
      <c r="A17" s="406" t="s">
        <v>372</v>
      </c>
      <c r="B17" s="402" t="s">
        <v>373</v>
      </c>
    </row>
    <row r="18" spans="1:2" ht="13.5" thickBot="1">
      <c r="A18" s="406" t="s">
        <v>374</v>
      </c>
      <c r="B18" s="402" t="s">
        <v>374</v>
      </c>
    </row>
    <row r="19" spans="1:2" ht="13.5" thickBot="1">
      <c r="A19" s="406" t="s">
        <v>375</v>
      </c>
      <c r="B19" s="402" t="s">
        <v>375</v>
      </c>
    </row>
    <row r="20" spans="1:2" ht="13.5" thickBot="1">
      <c r="A20" s="406" t="s">
        <v>376</v>
      </c>
      <c r="B20" s="402" t="s">
        <v>376</v>
      </c>
    </row>
    <row r="21" spans="1:2" ht="13.5" thickBot="1">
      <c r="A21" s="406" t="s">
        <v>377</v>
      </c>
      <c r="B21" s="402" t="s">
        <v>377</v>
      </c>
    </row>
    <row r="22" spans="1:2" ht="13.5" thickBot="1">
      <c r="A22" s="406" t="s">
        <v>378</v>
      </c>
      <c r="B22" s="402" t="s">
        <v>378</v>
      </c>
    </row>
    <row r="23" spans="1:2" ht="13.5" thickBot="1">
      <c r="A23" s="406" t="s">
        <v>379</v>
      </c>
      <c r="B23" s="402" t="s">
        <v>379</v>
      </c>
    </row>
    <row r="24" spans="1:2" ht="13.5" thickBot="1">
      <c r="A24" s="406" t="s">
        <v>380</v>
      </c>
      <c r="B24" s="402" t="s">
        <v>380</v>
      </c>
    </row>
    <row r="25" spans="1:2" ht="13.5" thickBot="1">
      <c r="A25" s="406" t="s">
        <v>381</v>
      </c>
      <c r="B25" s="402" t="s">
        <v>382</v>
      </c>
    </row>
    <row r="26" spans="1:2" ht="13.5" thickBot="1">
      <c r="A26" s="406" t="s">
        <v>351</v>
      </c>
      <c r="B26" s="402" t="s">
        <v>351</v>
      </c>
    </row>
    <row r="27" spans="1:2" ht="13.5" thickBot="1">
      <c r="A27" s="406" t="s">
        <v>383</v>
      </c>
      <c r="B27" s="402" t="s">
        <v>383</v>
      </c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Plan3"/>
  <dimension ref="A1:M38"/>
  <sheetViews>
    <sheetView showZeros="0" topLeftCell="A6" workbookViewId="0">
      <selection activeCell="H29" sqref="H29"/>
    </sheetView>
  </sheetViews>
  <sheetFormatPr defaultColWidth="4.5703125" defaultRowHeight="12.75"/>
  <cols>
    <col min="1" max="1" width="0.42578125" style="4" customWidth="1"/>
    <col min="2" max="2" width="2.85546875" style="4" customWidth="1"/>
    <col min="3" max="3" width="13.42578125" style="4" customWidth="1"/>
    <col min="4" max="4" width="6.7109375" style="4" customWidth="1"/>
    <col min="5" max="7" width="4" style="4" customWidth="1"/>
    <col min="8" max="11" width="18" style="122" customWidth="1"/>
    <col min="12" max="12" width="4.5703125" style="4" customWidth="1"/>
    <col min="13" max="13" width="13.42578125" style="4" customWidth="1"/>
    <col min="14" max="16384" width="4.5703125" style="4"/>
  </cols>
  <sheetData>
    <row r="1" spans="1:13" ht="3.75" customHeight="1">
      <c r="C1" s="628" t="s">
        <v>88</v>
      </c>
      <c r="D1" s="628"/>
      <c r="E1" s="628"/>
      <c r="F1" s="628"/>
      <c r="G1" s="628"/>
      <c r="H1" s="133"/>
      <c r="I1" s="134"/>
    </row>
    <row r="2" spans="1:13" ht="3.75" customHeight="1">
      <c r="C2" s="628"/>
      <c r="D2" s="628"/>
      <c r="E2" s="628"/>
      <c r="F2" s="628"/>
      <c r="G2" s="628"/>
      <c r="H2" s="133"/>
      <c r="I2" s="134"/>
    </row>
    <row r="3" spans="1:13" s="5" customFormat="1" ht="3.75" customHeight="1">
      <c r="A3" s="4"/>
      <c r="B3" s="4"/>
      <c r="C3" s="628"/>
      <c r="D3" s="628"/>
      <c r="E3" s="628"/>
      <c r="F3" s="628"/>
      <c r="G3" s="628"/>
      <c r="H3" s="414"/>
      <c r="I3" s="135"/>
      <c r="J3" s="123"/>
      <c r="K3" s="123"/>
    </row>
    <row r="4" spans="1:13" s="119" customFormat="1" ht="12.75" customHeight="1" thickBot="1">
      <c r="A4" s="101"/>
      <c r="B4" s="103"/>
      <c r="C4" s="629"/>
      <c r="D4" s="629"/>
      <c r="E4" s="629"/>
      <c r="F4" s="629"/>
      <c r="G4" s="629"/>
      <c r="H4" s="415"/>
      <c r="I4" s="136"/>
      <c r="J4" s="124"/>
    </row>
    <row r="5" spans="1:13" s="119" customFormat="1" ht="12.75" customHeight="1">
      <c r="B5" s="8"/>
      <c r="C5" s="14"/>
      <c r="E5" s="8"/>
      <c r="F5" s="8"/>
      <c r="G5" s="14"/>
      <c r="H5" s="124"/>
      <c r="I5" s="124"/>
      <c r="J5" s="124"/>
    </row>
    <row r="6" spans="1:13" s="118" customFormat="1" ht="12.75" customHeight="1">
      <c r="B6" s="8"/>
      <c r="C6" s="121" t="s">
        <v>33</v>
      </c>
      <c r="D6" s="8" t="s">
        <v>78</v>
      </c>
      <c r="E6" s="14"/>
      <c r="F6" s="14"/>
      <c r="G6" s="14"/>
      <c r="H6" s="124"/>
      <c r="I6" s="124"/>
      <c r="J6" s="124"/>
    </row>
    <row r="7" spans="1:13" s="119" customFormat="1" ht="12.75" customHeight="1">
      <c r="B7" s="8"/>
      <c r="C7" s="14"/>
      <c r="D7" s="14"/>
      <c r="E7" s="636" t="s">
        <v>136</v>
      </c>
      <c r="F7" s="636"/>
      <c r="G7" s="636"/>
      <c r="H7" s="636"/>
      <c r="I7" s="636"/>
      <c r="J7" s="636"/>
      <c r="K7" s="636"/>
    </row>
    <row r="8" spans="1:13" ht="12.75" customHeight="1" thickBot="1">
      <c r="E8" s="637"/>
      <c r="F8" s="637"/>
      <c r="G8" s="637"/>
      <c r="H8" s="637"/>
      <c r="I8" s="637"/>
      <c r="J8" s="637"/>
      <c r="K8" s="637"/>
    </row>
    <row r="9" spans="1:13" s="170" customFormat="1" ht="12.75" customHeight="1">
      <c r="C9" s="125" t="s">
        <v>81</v>
      </c>
      <c r="D9" s="126"/>
      <c r="E9" s="126"/>
      <c r="F9" s="126"/>
      <c r="G9" s="126"/>
      <c r="H9" s="633" t="str">
        <f>INFORMAÇÕES1!G7</f>
        <v>Prefeitura Municipal de Otacílio Costa</v>
      </c>
      <c r="I9" s="634"/>
      <c r="J9" s="634"/>
      <c r="K9" s="635"/>
    </row>
    <row r="10" spans="1:13" s="170" customFormat="1" ht="12.75" customHeight="1">
      <c r="C10" s="127" t="s">
        <v>83</v>
      </c>
      <c r="D10" s="120"/>
      <c r="E10" s="120"/>
      <c r="F10" s="120"/>
      <c r="G10" s="120"/>
      <c r="H10" s="630" t="str">
        <f>CONCATENATE(INFORMAÇÕES1!G5,"-",INFORMAÇÕES1!G6)</f>
        <v>263097-6</v>
      </c>
      <c r="I10" s="631"/>
      <c r="J10" s="631"/>
      <c r="K10" s="632"/>
      <c r="L10" s="416"/>
    </row>
    <row r="11" spans="1:13" s="170" customFormat="1" ht="12.75" customHeight="1">
      <c r="C11" s="127" t="s">
        <v>133</v>
      </c>
      <c r="D11" s="120"/>
      <c r="E11" s="120"/>
      <c r="F11" s="120"/>
      <c r="G11" s="120"/>
      <c r="H11" s="630" t="str">
        <f>INFORMAÇÕES1!G9</f>
        <v>Conclusão quadra Fundo do Campo</v>
      </c>
      <c r="I11" s="631"/>
      <c r="J11" s="631"/>
      <c r="K11" s="632"/>
    </row>
    <row r="12" spans="1:13" s="170" customFormat="1" ht="12.75" customHeight="1">
      <c r="C12" s="128" t="s">
        <v>134</v>
      </c>
      <c r="D12" s="120"/>
      <c r="E12" s="120"/>
      <c r="F12" s="120"/>
      <c r="G12" s="120"/>
      <c r="H12" s="420">
        <f>INFORMAÇÕES1!G22</f>
        <v>27037.65</v>
      </c>
      <c r="I12" s="418"/>
      <c r="J12" s="418"/>
      <c r="K12" s="419"/>
    </row>
    <row r="13" spans="1:13" s="170" customFormat="1" ht="12.75" customHeight="1">
      <c r="C13" s="128" t="s">
        <v>118</v>
      </c>
      <c r="D13" s="120"/>
      <c r="E13" s="120"/>
      <c r="F13" s="120"/>
      <c r="G13" s="120"/>
      <c r="H13" s="420">
        <f>INFORMAÇÕES1!Q33</f>
        <v>0</v>
      </c>
      <c r="I13" s="418"/>
      <c r="J13" s="418"/>
      <c r="K13" s="419"/>
    </row>
    <row r="14" spans="1:13" s="170" customFormat="1" ht="12.75" customHeight="1">
      <c r="C14" s="128" t="s">
        <v>79</v>
      </c>
      <c r="D14" s="120"/>
      <c r="E14" s="120"/>
      <c r="F14" s="120"/>
      <c r="G14" s="120"/>
      <c r="H14" s="420">
        <f>INFORMAÇÕES1!Q34</f>
        <v>52038.82</v>
      </c>
      <c r="I14" s="418"/>
      <c r="J14" s="418"/>
      <c r="K14" s="419"/>
    </row>
    <row r="15" spans="1:13" s="170" customFormat="1">
      <c r="C15" s="128" t="s">
        <v>80</v>
      </c>
      <c r="D15" s="120"/>
      <c r="E15" s="120"/>
      <c r="F15" s="120"/>
      <c r="G15" s="120"/>
      <c r="H15" s="420">
        <f>M20</f>
        <v>0</v>
      </c>
      <c r="I15" s="418"/>
      <c r="J15" s="418"/>
      <c r="K15" s="419"/>
      <c r="L15" s="416"/>
      <c r="M15" s="439">
        <f>INFORMAÇÕES1!Q32</f>
        <v>0</v>
      </c>
    </row>
    <row r="16" spans="1:13" s="170" customFormat="1">
      <c r="C16" s="128" t="s">
        <v>203</v>
      </c>
      <c r="D16" s="120"/>
      <c r="E16" s="120"/>
      <c r="F16" s="120"/>
      <c r="G16" s="120"/>
      <c r="H16" s="420">
        <f>INFORMAÇÕES1!Q36</f>
        <v>0</v>
      </c>
      <c r="I16" s="418"/>
      <c r="J16" s="418"/>
      <c r="K16" s="419"/>
      <c r="L16" s="416"/>
      <c r="M16" s="440"/>
    </row>
    <row r="17" spans="3:13" s="170" customFormat="1" ht="12.75" customHeight="1">
      <c r="C17" s="129" t="s">
        <v>49</v>
      </c>
      <c r="D17" s="120"/>
      <c r="E17" s="120"/>
      <c r="F17" s="120"/>
      <c r="G17" s="120"/>
      <c r="H17" s="421" t="str">
        <f>INFORMAÇÕES1!G13</f>
        <v>MINISTÉRIO DO ESPORTE</v>
      </c>
      <c r="I17" s="422"/>
      <c r="J17" s="422"/>
      <c r="K17" s="423"/>
      <c r="M17" s="441">
        <f>IF(M15&lt;1/1/1950,100000,M15)</f>
        <v>100000</v>
      </c>
    </row>
    <row r="18" spans="3:13" s="170" customFormat="1" ht="12.75" customHeight="1">
      <c r="C18" s="130" t="s">
        <v>50</v>
      </c>
      <c r="D18" s="120"/>
      <c r="E18" s="120"/>
      <c r="F18" s="120"/>
      <c r="G18" s="120"/>
      <c r="H18" s="424" t="str">
        <f>INFORMAÇÕES1!G23</f>
        <v/>
      </c>
      <c r="I18" s="425"/>
      <c r="J18" s="425"/>
      <c r="K18" s="426"/>
      <c r="M18" s="442">
        <v>39598</v>
      </c>
    </row>
    <row r="19" spans="3:13" s="170" customFormat="1" ht="12.75" customHeight="1">
      <c r="C19" s="130" t="s">
        <v>51</v>
      </c>
      <c r="D19" s="120"/>
      <c r="E19" s="120"/>
      <c r="F19" s="120"/>
      <c r="G19" s="120"/>
      <c r="H19" s="421" t="str">
        <f>INFORMAÇÕES1!G28</f>
        <v/>
      </c>
      <c r="I19" s="422"/>
      <c r="J19" s="422"/>
      <c r="K19" s="423"/>
      <c r="M19" s="443"/>
    </row>
    <row r="20" spans="3:13" s="170" customFormat="1" ht="12.75" customHeight="1">
      <c r="C20" s="130" t="s">
        <v>52</v>
      </c>
      <c r="D20" s="120"/>
      <c r="E20" s="120"/>
      <c r="F20" s="120"/>
      <c r="G20" s="120"/>
      <c r="H20" s="421">
        <f>INFORMAÇÕES1!G29</f>
        <v>2014</v>
      </c>
      <c r="I20" s="422"/>
      <c r="J20" s="422"/>
      <c r="K20" s="423"/>
      <c r="M20" s="444">
        <f>IF(M17&gt;=M18,(100*INFORMAÇÕES1!Q35)/(100-INFORMAÇÕES1!Q35),INFORMAÇÕES1!Q35)</f>
        <v>0</v>
      </c>
    </row>
    <row r="21" spans="3:13" s="170" customFormat="1" ht="13.5" customHeight="1">
      <c r="C21" s="130" t="s">
        <v>53</v>
      </c>
      <c r="D21" s="120"/>
      <c r="E21" s="120"/>
      <c r="F21" s="120"/>
      <c r="G21" s="120"/>
      <c r="H21" s="421" t="str">
        <f>INFORMAÇÕES1!G30</f>
        <v>IMPLANT NUCLEOS ESPORTE RECREATIVO/LAZER</v>
      </c>
      <c r="I21" s="422"/>
      <c r="J21" s="422"/>
      <c r="K21" s="423"/>
    </row>
    <row r="22" spans="3:13" s="170" customFormat="1">
      <c r="C22" s="130" t="s">
        <v>54</v>
      </c>
      <c r="D22" s="120"/>
      <c r="E22" s="120"/>
      <c r="F22" s="120"/>
      <c r="G22" s="120"/>
      <c r="H22" s="421">
        <f>INFORMAÇÕES1!G24</f>
        <v>999</v>
      </c>
      <c r="I22" s="422"/>
      <c r="J22" s="422"/>
      <c r="K22" s="423"/>
    </row>
    <row r="23" spans="3:13" s="170" customFormat="1">
      <c r="C23" s="413"/>
      <c r="D23" s="417"/>
      <c r="E23" s="417"/>
      <c r="F23" s="417"/>
      <c r="G23" s="417"/>
      <c r="H23" s="421"/>
      <c r="I23" s="422"/>
      <c r="J23" s="422"/>
      <c r="K23" s="423"/>
    </row>
    <row r="24" spans="3:13" s="170" customFormat="1">
      <c r="C24" s="130" t="s">
        <v>56</v>
      </c>
      <c r="D24" s="120"/>
      <c r="E24" s="120"/>
      <c r="F24" s="120"/>
      <c r="G24" s="120"/>
      <c r="H24" s="421" t="str">
        <f>INFORMAÇÕES1!G12</f>
        <v>SC</v>
      </c>
      <c r="I24" s="422"/>
      <c r="J24" s="422"/>
      <c r="K24" s="423"/>
    </row>
    <row r="25" spans="3:13" s="170" customFormat="1">
      <c r="C25" s="129" t="s">
        <v>34</v>
      </c>
      <c r="D25" s="120"/>
      <c r="E25" s="120"/>
      <c r="F25" s="120"/>
      <c r="G25" s="120"/>
      <c r="H25" s="421" t="str">
        <f>INFORMAÇÕES1!G20</f>
        <v>6</v>
      </c>
      <c r="I25" s="427"/>
      <c r="J25" s="427"/>
      <c r="K25" s="428"/>
    </row>
    <row r="26" spans="3:13" s="170" customFormat="1">
      <c r="C26" s="129" t="s">
        <v>35</v>
      </c>
      <c r="D26" s="120"/>
      <c r="E26" s="120"/>
      <c r="F26" s="120"/>
      <c r="G26" s="120"/>
      <c r="H26" s="424">
        <f>INFORMAÇÕES1!G25</f>
        <v>81.2</v>
      </c>
      <c r="I26" s="429"/>
      <c r="J26" s="429"/>
      <c r="K26" s="430"/>
    </row>
    <row r="27" spans="3:13" s="170" customFormat="1">
      <c r="C27" s="129" t="s">
        <v>36</v>
      </c>
      <c r="D27" s="120"/>
      <c r="E27" s="120"/>
      <c r="F27" s="120"/>
      <c r="G27" s="120"/>
      <c r="H27" s="421">
        <f>INFORMAÇÕES1!G26</f>
        <v>40330</v>
      </c>
      <c r="I27" s="431"/>
      <c r="J27" s="431"/>
      <c r="K27" s="432"/>
      <c r="L27" s="416"/>
    </row>
    <row r="28" spans="3:13" s="170" customFormat="1">
      <c r="C28" s="129" t="s">
        <v>37</v>
      </c>
      <c r="D28" s="120"/>
      <c r="E28" s="120"/>
      <c r="F28" s="120"/>
      <c r="G28" s="120"/>
      <c r="H28" s="421" t="str">
        <f>INFORMAÇÕES1!G27</f>
        <v>Criciúma/SC</v>
      </c>
      <c r="I28" s="431"/>
      <c r="J28" s="431"/>
      <c r="K28" s="432"/>
      <c r="L28" s="416"/>
    </row>
    <row r="29" spans="3:13" s="170" customFormat="1">
      <c r="C29" s="129" t="s">
        <v>38</v>
      </c>
      <c r="D29" s="120"/>
      <c r="E29" s="120"/>
      <c r="F29" s="120"/>
      <c r="G29" s="120"/>
      <c r="H29" s="421" t="str">
        <f>INFORMAÇÕES1!G16</f>
        <v>ATRASADA</v>
      </c>
      <c r="I29" s="422"/>
      <c r="J29" s="422"/>
      <c r="K29" s="423"/>
      <c r="L29" s="416"/>
    </row>
    <row r="30" spans="3:13" s="170" customFormat="1">
      <c r="C30" s="129" t="s">
        <v>39</v>
      </c>
      <c r="D30" s="120"/>
      <c r="E30" s="120"/>
      <c r="F30" s="120"/>
      <c r="G30" s="120"/>
      <c r="H30" s="424">
        <f>INFORMAÇÕES1!G17</f>
        <v>100</v>
      </c>
      <c r="I30" s="429"/>
      <c r="J30" s="429"/>
      <c r="K30" s="430"/>
      <c r="L30" s="416"/>
    </row>
    <row r="31" spans="3:13" s="170" customFormat="1">
      <c r="C31" s="129" t="s">
        <v>41</v>
      </c>
      <c r="D31" s="120"/>
      <c r="E31" s="120"/>
      <c r="F31" s="120"/>
      <c r="G31" s="120"/>
      <c r="H31" s="421" t="str">
        <f>INFORMAÇÕES1!G15</f>
        <v>Fundo do Campo</v>
      </c>
      <c r="I31" s="422"/>
      <c r="J31" s="422"/>
      <c r="K31" s="423"/>
      <c r="L31" s="416"/>
    </row>
    <row r="32" spans="3:13" s="170" customFormat="1">
      <c r="C32" s="129" t="s">
        <v>42</v>
      </c>
      <c r="D32" s="120"/>
      <c r="E32" s="120"/>
      <c r="F32" s="120"/>
      <c r="G32" s="120"/>
      <c r="H32" s="421" t="str">
        <f>INFORMAÇÕES1!G10</f>
        <v>SC</v>
      </c>
      <c r="I32" s="433"/>
      <c r="J32" s="433"/>
      <c r="K32" s="434"/>
      <c r="L32" s="416"/>
    </row>
    <row r="33" spans="3:12" s="170" customFormat="1">
      <c r="C33" s="129" t="s">
        <v>43</v>
      </c>
      <c r="D33" s="120"/>
      <c r="E33" s="120"/>
      <c r="F33" s="120"/>
      <c r="G33" s="120"/>
      <c r="H33" s="421" t="str">
        <f>INFORMAÇÕES1!G11</f>
        <v>OTACÍLIO COSTA</v>
      </c>
      <c r="I33" s="433"/>
      <c r="J33" s="433"/>
      <c r="K33" s="434"/>
      <c r="L33" s="416"/>
    </row>
    <row r="34" spans="3:12" s="170" customFormat="1">
      <c r="C34" s="129" t="s">
        <v>44</v>
      </c>
      <c r="D34" s="120"/>
      <c r="E34" s="120"/>
      <c r="F34" s="120"/>
      <c r="G34" s="120"/>
      <c r="H34" s="421" t="str">
        <f>INFORMAÇÕES1!G8</f>
        <v>CONSTRUÇÃO DE QUADRA POLIESPORTIVA COBERTA NO MUNICÍPIO DE OTACÍLIO COSTA/SC.</v>
      </c>
      <c r="I34" s="422"/>
      <c r="J34" s="422"/>
      <c r="K34" s="423"/>
      <c r="L34" s="416"/>
    </row>
    <row r="35" spans="3:12" s="170" customFormat="1">
      <c r="C35" s="127" t="s">
        <v>45</v>
      </c>
      <c r="D35" s="120"/>
      <c r="E35" s="120"/>
      <c r="F35" s="120"/>
      <c r="G35" s="120"/>
      <c r="H35" s="435">
        <f>INFORMAÇÕES1!G21</f>
        <v>39674</v>
      </c>
      <c r="I35" s="431"/>
      <c r="J35" s="431"/>
      <c r="K35" s="432"/>
      <c r="L35" s="416"/>
    </row>
    <row r="36" spans="3:12" s="170" customFormat="1">
      <c r="C36" s="129" t="s">
        <v>46</v>
      </c>
      <c r="D36" s="120"/>
      <c r="E36" s="120"/>
      <c r="F36" s="120"/>
      <c r="G36" s="120"/>
      <c r="H36" s="421" t="str">
        <f>INFORMAÇÕES1!G19</f>
        <v>IMPLANT NUCLEOS ESPORTE RECREATIVO/LAZER</v>
      </c>
      <c r="I36" s="427"/>
      <c r="J36" s="427"/>
      <c r="K36" s="428"/>
      <c r="L36" s="416"/>
    </row>
    <row r="37" spans="3:12" s="170" customFormat="1">
      <c r="C37" s="129" t="s">
        <v>47</v>
      </c>
      <c r="D37" s="120"/>
      <c r="E37" s="120"/>
      <c r="F37" s="120"/>
      <c r="G37" s="120"/>
      <c r="H37" s="421" t="str">
        <f>INFORMAÇÕES1!G18</f>
        <v>IMPL NUCLEOS ESPORTE RECREATIVO/LAZER</v>
      </c>
      <c r="I37" s="422"/>
      <c r="J37" s="422"/>
      <c r="K37" s="423"/>
    </row>
    <row r="38" spans="3:12" s="170" customFormat="1" ht="13.5" thickBot="1">
      <c r="C38" s="131" t="s">
        <v>48</v>
      </c>
      <c r="D38" s="132"/>
      <c r="E38" s="132"/>
      <c r="F38" s="132"/>
      <c r="G38" s="132"/>
      <c r="H38" s="436" t="str">
        <f>INFORMAÇÕES1!G14</f>
        <v>PROGRAMA ESPORTE E LAZER NA CIDADE.</v>
      </c>
      <c r="I38" s="437"/>
      <c r="J38" s="437"/>
      <c r="K38" s="438"/>
    </row>
  </sheetData>
  <sheetProtection selectLockedCells="1"/>
  <mergeCells count="5">
    <mergeCell ref="C1:G4"/>
    <mergeCell ref="H11:K11"/>
    <mergeCell ref="H10:K10"/>
    <mergeCell ref="H9:K9"/>
    <mergeCell ref="E7:K8"/>
  </mergeCells>
  <phoneticPr fontId="2" type="noConversion"/>
  <pageMargins left="0.13" right="0.08" top="0.984251969" bottom="0.984251969" header="0.49212598499999999" footer="0.49212598499999999"/>
  <pageSetup paperSize="9" orientation="landscape" horizontalDpi="300" verticalDpi="300" r:id="rId1"/>
  <headerFooter alignWithMargins="0"/>
  <cellWatches>
    <cellWatch r="H12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Plan11"/>
  <dimension ref="C1:R158"/>
  <sheetViews>
    <sheetView showGridLines="0" showRowColHeaders="0" showZeros="0" zoomScale="75" workbookViewId="0">
      <pane ySplit="2" topLeftCell="A45" activePane="bottomLeft" state="frozen"/>
      <selection pane="bottomLeft"/>
    </sheetView>
  </sheetViews>
  <sheetFormatPr defaultRowHeight="15"/>
  <cols>
    <col min="1" max="1" width="0.85546875" style="100" customWidth="1"/>
    <col min="2" max="2" width="1.85546875" style="100" customWidth="1"/>
    <col min="3" max="17" width="9.140625" style="100"/>
    <col min="18" max="18" width="2.42578125" style="100" customWidth="1"/>
    <col min="19" max="16384" width="9.140625" style="100"/>
  </cols>
  <sheetData>
    <row r="1" spans="3:18" ht="15" customHeight="1">
      <c r="C1" s="638" t="s">
        <v>131</v>
      </c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40"/>
    </row>
    <row r="2" spans="3:18" customFormat="1" ht="12.75" customHeight="1" thickBot="1">
      <c r="C2" s="641"/>
      <c r="D2" s="642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  <c r="R2" s="643"/>
    </row>
    <row r="3" spans="3:18" customFormat="1" ht="12.75" customHeight="1">
      <c r="C3" s="146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8"/>
    </row>
    <row r="4" spans="3:18" customFormat="1" ht="15" customHeight="1">
      <c r="C4" s="137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8"/>
    </row>
    <row r="5" spans="3:18" customFormat="1" ht="15" customHeight="1">
      <c r="C5" s="137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8"/>
    </row>
    <row r="6" spans="3:18" customFormat="1" ht="15" customHeight="1">
      <c r="C6" s="137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8"/>
    </row>
    <row r="7" spans="3:18" customFormat="1" ht="15" customHeight="1">
      <c r="C7" s="137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8"/>
    </row>
    <row r="8" spans="3:18" customFormat="1" ht="15" customHeight="1">
      <c r="C8" s="137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8"/>
    </row>
    <row r="9" spans="3:18" customFormat="1" ht="12.75">
      <c r="C9" s="137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8"/>
    </row>
    <row r="10" spans="3:18">
      <c r="C10" s="140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2"/>
    </row>
    <row r="11" spans="3:18">
      <c r="C11" s="140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2"/>
    </row>
    <row r="12" spans="3:18">
      <c r="C12" s="140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2"/>
    </row>
    <row r="13" spans="3:18">
      <c r="C13" s="140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2"/>
    </row>
    <row r="14" spans="3:18">
      <c r="C14" s="140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2"/>
    </row>
    <row r="15" spans="3:18">
      <c r="C15" s="140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2"/>
    </row>
    <row r="16" spans="3:18">
      <c r="C16" s="140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2"/>
    </row>
    <row r="17" spans="3:18">
      <c r="C17" s="140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2"/>
    </row>
    <row r="18" spans="3:18">
      <c r="C18" s="140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2"/>
    </row>
    <row r="19" spans="3:18">
      <c r="C19" s="140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2"/>
    </row>
    <row r="20" spans="3:18">
      <c r="C20" s="140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2"/>
    </row>
    <row r="21" spans="3:18">
      <c r="C21" s="140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2"/>
    </row>
    <row r="22" spans="3:18">
      <c r="C22" s="140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2"/>
    </row>
    <row r="23" spans="3:18">
      <c r="C23" s="140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2"/>
    </row>
    <row r="24" spans="3:18">
      <c r="C24" s="140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2"/>
    </row>
    <row r="25" spans="3:18">
      <c r="C25" s="140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2"/>
    </row>
    <row r="26" spans="3:18">
      <c r="C26" s="140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2"/>
    </row>
    <row r="27" spans="3:18">
      <c r="C27" s="140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2"/>
    </row>
    <row r="28" spans="3:18">
      <c r="C28" s="140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2"/>
    </row>
    <row r="29" spans="3:18">
      <c r="C29" s="140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2"/>
    </row>
    <row r="30" spans="3:18">
      <c r="C30" s="140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2"/>
    </row>
    <row r="31" spans="3:18">
      <c r="C31" s="140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2"/>
    </row>
    <row r="32" spans="3:18">
      <c r="C32" s="140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2"/>
    </row>
    <row r="33" spans="3:18">
      <c r="C33" s="140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2"/>
    </row>
    <row r="34" spans="3:18">
      <c r="C34" s="140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2"/>
    </row>
    <row r="35" spans="3:18">
      <c r="C35" s="140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2"/>
    </row>
    <row r="36" spans="3:18">
      <c r="C36" s="140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2"/>
    </row>
    <row r="37" spans="3:18">
      <c r="C37" s="140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2"/>
    </row>
    <row r="38" spans="3:18">
      <c r="C38" s="140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2"/>
    </row>
    <row r="39" spans="3:18">
      <c r="C39" s="140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2"/>
    </row>
    <row r="40" spans="3:18">
      <c r="C40" s="140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2"/>
    </row>
    <row r="41" spans="3:18">
      <c r="C41" s="140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2"/>
    </row>
    <row r="42" spans="3:18">
      <c r="C42" s="140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2"/>
    </row>
    <row r="43" spans="3:18">
      <c r="C43" s="140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2"/>
    </row>
    <row r="44" spans="3:18">
      <c r="C44" s="140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2"/>
    </row>
    <row r="45" spans="3:18">
      <c r="C45" s="140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2"/>
    </row>
    <row r="46" spans="3:18">
      <c r="C46" s="140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2"/>
    </row>
    <row r="47" spans="3:18">
      <c r="C47" s="140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2"/>
    </row>
    <row r="48" spans="3:18">
      <c r="C48" s="140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2"/>
    </row>
    <row r="49" spans="3:18">
      <c r="C49" s="140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2"/>
    </row>
    <row r="50" spans="3:18">
      <c r="C50" s="140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2"/>
    </row>
    <row r="51" spans="3:18">
      <c r="C51" s="140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2"/>
    </row>
    <row r="52" spans="3:18">
      <c r="C52" s="140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2"/>
    </row>
    <row r="53" spans="3:18">
      <c r="C53" s="140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2"/>
    </row>
    <row r="54" spans="3:18">
      <c r="C54" s="140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2"/>
    </row>
    <row r="55" spans="3:18">
      <c r="C55" s="140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2"/>
    </row>
    <row r="56" spans="3:18">
      <c r="C56" s="140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2"/>
    </row>
    <row r="57" spans="3:18">
      <c r="C57" s="140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2"/>
    </row>
    <row r="58" spans="3:18">
      <c r="C58" s="140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2"/>
    </row>
    <row r="59" spans="3:18">
      <c r="C59" s="140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2"/>
    </row>
    <row r="60" spans="3:18">
      <c r="C60" s="140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2"/>
    </row>
    <row r="61" spans="3:18">
      <c r="C61" s="140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2"/>
    </row>
    <row r="62" spans="3:18">
      <c r="C62" s="140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2"/>
    </row>
    <row r="63" spans="3:18">
      <c r="C63" s="140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2"/>
    </row>
    <row r="64" spans="3:18">
      <c r="C64" s="140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2"/>
    </row>
    <row r="65" spans="3:18">
      <c r="C65" s="140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2"/>
    </row>
    <row r="66" spans="3:18">
      <c r="C66" s="140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2"/>
    </row>
    <row r="67" spans="3:18">
      <c r="C67" s="140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2"/>
    </row>
    <row r="68" spans="3:18">
      <c r="C68" s="140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2"/>
    </row>
    <row r="69" spans="3:18">
      <c r="C69" s="140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2"/>
    </row>
    <row r="70" spans="3:18">
      <c r="C70" s="140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2"/>
    </row>
    <row r="71" spans="3:18">
      <c r="C71" s="140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2"/>
    </row>
    <row r="72" spans="3:18">
      <c r="C72" s="140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2"/>
    </row>
    <row r="73" spans="3:18">
      <c r="C73" s="140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2"/>
    </row>
    <row r="74" spans="3:18">
      <c r="C74" s="140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2"/>
    </row>
    <row r="75" spans="3:18">
      <c r="C75" s="140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2"/>
    </row>
    <row r="76" spans="3:18">
      <c r="C76" s="140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2"/>
    </row>
    <row r="77" spans="3:18">
      <c r="C77" s="140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2"/>
    </row>
    <row r="78" spans="3:18">
      <c r="C78" s="140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2"/>
    </row>
    <row r="79" spans="3:18">
      <c r="C79" s="140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2"/>
    </row>
    <row r="80" spans="3:18">
      <c r="C80" s="140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2"/>
    </row>
    <row r="81" spans="3:18">
      <c r="C81" s="140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2"/>
    </row>
    <row r="82" spans="3:18">
      <c r="C82" s="140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2"/>
    </row>
    <row r="83" spans="3:18">
      <c r="C83" s="140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2"/>
    </row>
    <row r="84" spans="3:18">
      <c r="C84" s="140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2"/>
    </row>
    <row r="85" spans="3:18">
      <c r="C85" s="140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2"/>
    </row>
    <row r="86" spans="3:18">
      <c r="C86" s="140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2"/>
    </row>
    <row r="87" spans="3:18">
      <c r="C87" s="140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2"/>
    </row>
    <row r="88" spans="3:18">
      <c r="C88" s="140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2"/>
    </row>
    <row r="89" spans="3:18">
      <c r="C89" s="140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2"/>
    </row>
    <row r="90" spans="3:18">
      <c r="C90" s="140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2"/>
    </row>
    <row r="91" spans="3:18">
      <c r="C91" s="140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2"/>
    </row>
    <row r="92" spans="3:18">
      <c r="C92" s="140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2"/>
    </row>
    <row r="93" spans="3:18">
      <c r="C93" s="140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2"/>
    </row>
    <row r="94" spans="3:18">
      <c r="C94" s="140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2"/>
    </row>
    <row r="95" spans="3:18">
      <c r="C95" s="140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2"/>
    </row>
    <row r="96" spans="3:18">
      <c r="C96" s="140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2"/>
    </row>
    <row r="97" spans="3:18">
      <c r="C97" s="140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2"/>
    </row>
    <row r="98" spans="3:18">
      <c r="C98" s="140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2"/>
    </row>
    <row r="99" spans="3:18">
      <c r="C99" s="140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2"/>
    </row>
    <row r="100" spans="3:18">
      <c r="C100" s="140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2"/>
    </row>
    <row r="101" spans="3:18">
      <c r="C101" s="140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2"/>
    </row>
    <row r="102" spans="3:18">
      <c r="C102" s="140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2"/>
    </row>
    <row r="103" spans="3:18">
      <c r="C103" s="140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2"/>
    </row>
    <row r="104" spans="3:18">
      <c r="C104" s="140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2"/>
    </row>
    <row r="105" spans="3:18">
      <c r="C105" s="140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2"/>
    </row>
    <row r="106" spans="3:18">
      <c r="C106" s="140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2"/>
    </row>
    <row r="107" spans="3:18">
      <c r="C107" s="140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2"/>
    </row>
    <row r="108" spans="3:18">
      <c r="C108" s="140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2"/>
    </row>
    <row r="109" spans="3:18">
      <c r="C109" s="140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2"/>
    </row>
    <row r="110" spans="3:18">
      <c r="C110" s="140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2"/>
    </row>
    <row r="111" spans="3:18">
      <c r="C111" s="140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2"/>
    </row>
    <row r="112" spans="3:18">
      <c r="C112" s="140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2"/>
    </row>
    <row r="113" spans="3:18">
      <c r="C113" s="140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2"/>
    </row>
    <row r="114" spans="3:18">
      <c r="C114" s="140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2"/>
    </row>
    <row r="115" spans="3:18">
      <c r="C115" s="140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2"/>
    </row>
    <row r="116" spans="3:18">
      <c r="C116" s="140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2"/>
    </row>
    <row r="117" spans="3:18">
      <c r="C117" s="140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2"/>
    </row>
    <row r="118" spans="3:18">
      <c r="C118" s="140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2"/>
    </row>
    <row r="119" spans="3:18">
      <c r="C119" s="140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2"/>
    </row>
    <row r="120" spans="3:18">
      <c r="C120" s="140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2"/>
    </row>
    <row r="121" spans="3:18">
      <c r="C121" s="140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2"/>
    </row>
    <row r="122" spans="3:18">
      <c r="C122" s="140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2"/>
    </row>
    <row r="123" spans="3:18">
      <c r="C123" s="140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2"/>
    </row>
    <row r="124" spans="3:18">
      <c r="C124" s="140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2"/>
    </row>
    <row r="125" spans="3:18">
      <c r="C125" s="140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2"/>
    </row>
    <row r="126" spans="3:18">
      <c r="C126" s="140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2"/>
    </row>
    <row r="127" spans="3:18">
      <c r="C127" s="140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2"/>
    </row>
    <row r="128" spans="3:18">
      <c r="C128" s="140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2"/>
    </row>
    <row r="129" spans="3:18">
      <c r="C129" s="140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2"/>
    </row>
    <row r="130" spans="3:18">
      <c r="C130" s="140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2"/>
    </row>
    <row r="131" spans="3:18">
      <c r="C131" s="140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2"/>
    </row>
    <row r="132" spans="3:18">
      <c r="C132" s="140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2"/>
    </row>
    <row r="133" spans="3:18">
      <c r="C133" s="140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2"/>
    </row>
    <row r="134" spans="3:18">
      <c r="C134" s="140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2"/>
    </row>
    <row r="135" spans="3:18">
      <c r="C135" s="140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2"/>
    </row>
    <row r="136" spans="3:18">
      <c r="C136" s="140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2"/>
    </row>
    <row r="137" spans="3:18">
      <c r="C137" s="140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2"/>
    </row>
    <row r="138" spans="3:18">
      <c r="C138" s="140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2"/>
    </row>
    <row r="139" spans="3:18">
      <c r="C139" s="140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2"/>
    </row>
    <row r="140" spans="3:18">
      <c r="C140" s="140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2"/>
    </row>
    <row r="141" spans="3:18">
      <c r="C141" s="140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2"/>
    </row>
    <row r="142" spans="3:18">
      <c r="C142" s="140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2"/>
    </row>
    <row r="143" spans="3:18">
      <c r="C143" s="140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2"/>
    </row>
    <row r="144" spans="3:18">
      <c r="C144" s="140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2"/>
    </row>
    <row r="145" spans="3:18">
      <c r="C145" s="140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2"/>
    </row>
    <row r="146" spans="3:18">
      <c r="C146" s="140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2"/>
    </row>
    <row r="147" spans="3:18">
      <c r="C147" s="140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2"/>
    </row>
    <row r="148" spans="3:18">
      <c r="C148" s="140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2"/>
    </row>
    <row r="149" spans="3:18">
      <c r="C149" s="140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2"/>
    </row>
    <row r="150" spans="3:18">
      <c r="C150" s="140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2"/>
    </row>
    <row r="151" spans="3:18">
      <c r="C151" s="140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2"/>
    </row>
    <row r="152" spans="3:18">
      <c r="C152" s="140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2"/>
    </row>
    <row r="153" spans="3:18">
      <c r="C153" s="140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2"/>
    </row>
    <row r="154" spans="3:18">
      <c r="C154" s="140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2"/>
    </row>
    <row r="155" spans="3:18">
      <c r="C155" s="140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2"/>
    </row>
    <row r="156" spans="3:18">
      <c r="C156" s="140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2"/>
    </row>
    <row r="157" spans="3:18">
      <c r="C157" s="140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2"/>
    </row>
    <row r="158" spans="3:18" ht="15.75" thickBot="1">
      <c r="C158" s="143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5"/>
    </row>
  </sheetData>
  <sheetProtection password="CC55" sheet="1" objects="1" scenarios="1" selectLockedCells="1"/>
  <mergeCells count="1">
    <mergeCell ref="C1:R2"/>
  </mergeCells>
  <phoneticPr fontId="2" type="noConversion"/>
  <printOptions horizontalCentered="1"/>
  <pageMargins left="0.78740157480314965" right="0.18" top="0.38" bottom="0.36" header="0.36" footer="0.26"/>
  <pageSetup paperSize="9" orientation="landscape" horizontalDpi="300" verticalDpi="300" r:id="rId1"/>
  <headerFooter alignWithMargins="0"/>
  <drawing r:id="rId2"/>
  <legacyDrawing r:id="rId3"/>
  <webPublishItems count="1">
    <webPublishItem id="14384" divId="DTB6 110507B_14384" sourceType="sheet" destinationFile="C:\Assistência Técnica\Página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21"/>
  <dimension ref="A1:CB55"/>
  <sheetViews>
    <sheetView showGridLines="0" showRowColHeaders="0" showZeros="0" zoomScaleNormal="100" workbookViewId="0">
      <pane ySplit="9" topLeftCell="A10" activePane="bottomLeft" state="frozen"/>
      <selection pane="bottomLeft" activeCell="G12" sqref="G12:AD12"/>
    </sheetView>
  </sheetViews>
  <sheetFormatPr defaultColWidth="1.7109375" defaultRowHeight="9.9499999999999993" customHeight="1"/>
  <cols>
    <col min="1" max="1" width="0.85546875" style="10" customWidth="1"/>
    <col min="2" max="6" width="1.7109375" style="7" customWidth="1"/>
    <col min="7" max="8" width="1.7109375" style="28" customWidth="1"/>
    <col min="9" max="63" width="1.7109375" style="7" customWidth="1"/>
    <col min="64" max="64" width="1.7109375" style="10" customWidth="1"/>
    <col min="65" max="73" width="1.7109375" style="7" customWidth="1"/>
    <col min="74" max="74" width="5.42578125" style="7" customWidth="1"/>
    <col min="75" max="16384" width="1.7109375" style="7"/>
  </cols>
  <sheetData>
    <row r="1" spans="1:80" ht="50.1" customHeight="1">
      <c r="BL1" s="7"/>
      <c r="BN1" s="4"/>
      <c r="BO1" s="4"/>
      <c r="BP1" s="4"/>
      <c r="BQ1" s="4"/>
      <c r="BR1" s="4"/>
      <c r="BS1" s="4"/>
      <c r="BT1" s="4"/>
      <c r="BU1" s="4"/>
      <c r="BZ1" s="10"/>
      <c r="CA1" s="10"/>
      <c r="CB1" s="6"/>
    </row>
    <row r="2" spans="1:80" s="8" customFormat="1" ht="12" customHeight="1">
      <c r="A2" s="22"/>
      <c r="B2" s="698" t="s">
        <v>104</v>
      </c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698"/>
      <c r="Y2" s="698"/>
      <c r="Z2" s="698"/>
      <c r="AA2" s="698"/>
      <c r="AB2" s="698"/>
      <c r="AC2" s="698"/>
      <c r="AD2" s="698"/>
      <c r="AE2" s="698"/>
      <c r="AF2" s="698"/>
      <c r="AG2" s="698"/>
      <c r="AH2" s="698"/>
      <c r="AI2" s="698"/>
      <c r="AJ2" s="698"/>
      <c r="AK2" s="698"/>
      <c r="AL2" s="698"/>
      <c r="AM2" s="698"/>
      <c r="AN2" s="698"/>
      <c r="AO2" s="698"/>
      <c r="AP2" s="698"/>
      <c r="AQ2" s="698"/>
      <c r="AR2" s="698"/>
      <c r="AS2" s="698"/>
      <c r="AT2" s="698"/>
      <c r="AU2" s="698"/>
      <c r="AV2" s="698"/>
      <c r="AW2" s="698"/>
      <c r="AX2" s="698"/>
      <c r="AY2" s="698"/>
      <c r="AZ2" s="698"/>
      <c r="BA2" s="698"/>
      <c r="BB2" s="696" t="s">
        <v>82</v>
      </c>
      <c r="BC2" s="696"/>
      <c r="BD2" s="696"/>
      <c r="BE2" s="696"/>
      <c r="BF2" s="696"/>
      <c r="BG2" s="696"/>
      <c r="BH2" s="696"/>
      <c r="BI2" s="697"/>
      <c r="BJ2" s="693" t="str">
        <f>INFORMAÇÕES!H10</f>
        <v>263097-6</v>
      </c>
      <c r="BK2" s="694"/>
      <c r="BL2" s="694"/>
      <c r="BM2" s="694"/>
      <c r="BN2" s="694"/>
      <c r="BO2" s="694"/>
      <c r="BP2" s="694"/>
      <c r="BQ2" s="694"/>
      <c r="BR2" s="694"/>
      <c r="BS2" s="694"/>
      <c r="BT2" s="694"/>
      <c r="BU2" s="695"/>
      <c r="BV2" s="22"/>
      <c r="BW2" s="65"/>
      <c r="BX2" s="23"/>
      <c r="BY2" s="23"/>
      <c r="CB2" s="24"/>
    </row>
    <row r="3" spans="1:80" s="8" customFormat="1" ht="4.5" customHeight="1">
      <c r="A3" s="10"/>
      <c r="B3" s="27"/>
      <c r="C3" s="7"/>
      <c r="D3" s="7"/>
      <c r="E3" s="7"/>
      <c r="F3" s="7"/>
      <c r="G3" s="28"/>
      <c r="H3" s="28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2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10"/>
      <c r="BK3" s="27"/>
      <c r="BL3" s="10"/>
      <c r="BM3" s="7"/>
      <c r="BN3" s="7"/>
      <c r="BO3" s="7"/>
      <c r="BP3" s="7"/>
      <c r="BQ3" s="7"/>
      <c r="BR3" s="7"/>
      <c r="BS3" s="7"/>
      <c r="BT3" s="7"/>
      <c r="BU3" s="7"/>
      <c r="BV3" s="7"/>
      <c r="BW3" s="12"/>
      <c r="BX3" s="23"/>
      <c r="BY3" s="23"/>
      <c r="CB3" s="24"/>
    </row>
    <row r="4" spans="1:80" s="101" customFormat="1" ht="3.75" customHeight="1">
      <c r="A4" s="8"/>
      <c r="G4" s="102"/>
      <c r="H4" s="102"/>
    </row>
    <row r="5" spans="1:80" ht="12" customHeight="1">
      <c r="A5" s="8"/>
      <c r="B5" s="165" t="s">
        <v>81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R5" s="693" t="str">
        <f>INFORMAÇÕES!H9</f>
        <v>Prefeitura Municipal de Otacílio Costa</v>
      </c>
      <c r="S5" s="694"/>
      <c r="T5" s="694"/>
      <c r="U5" s="694"/>
      <c r="V5" s="694"/>
      <c r="W5" s="694"/>
      <c r="X5" s="694"/>
      <c r="Y5" s="694"/>
      <c r="Z5" s="694"/>
      <c r="AA5" s="694"/>
      <c r="AB5" s="694"/>
      <c r="AC5" s="694"/>
      <c r="AD5" s="694"/>
      <c r="AE5" s="694"/>
      <c r="AF5" s="694"/>
      <c r="AG5" s="694"/>
      <c r="AH5" s="694"/>
      <c r="AI5" s="694"/>
      <c r="AJ5" s="694"/>
      <c r="AK5" s="694"/>
      <c r="AL5" s="694"/>
      <c r="AM5" s="694"/>
      <c r="AN5" s="694"/>
      <c r="AO5" s="694"/>
      <c r="AP5" s="695"/>
      <c r="AQ5" s="702" t="s">
        <v>40</v>
      </c>
      <c r="AR5" s="703"/>
      <c r="AS5" s="703"/>
      <c r="AT5" s="703"/>
      <c r="AU5" s="703"/>
      <c r="AV5" s="703"/>
      <c r="AW5" s="703"/>
      <c r="AX5" s="703"/>
      <c r="AY5" s="704"/>
      <c r="AZ5" s="699" t="str">
        <f>INFORMAÇÕES!H11</f>
        <v>Conclusão quadra Fundo do Campo</v>
      </c>
      <c r="BA5" s="700"/>
      <c r="BB5" s="700"/>
      <c r="BC5" s="700"/>
      <c r="BD5" s="700"/>
      <c r="BE5" s="700"/>
      <c r="BF5" s="700"/>
      <c r="BG5" s="700"/>
      <c r="BH5" s="700"/>
      <c r="BI5" s="700"/>
      <c r="BJ5" s="700"/>
      <c r="BK5" s="700"/>
      <c r="BL5" s="700"/>
      <c r="BM5" s="700"/>
      <c r="BN5" s="700"/>
      <c r="BO5" s="700"/>
      <c r="BP5" s="700"/>
      <c r="BQ5" s="700"/>
      <c r="BR5" s="700"/>
      <c r="BS5" s="700"/>
      <c r="BT5" s="700"/>
      <c r="BU5" s="701"/>
      <c r="BV5" s="33"/>
    </row>
    <row r="6" spans="1:80" ht="3" customHeight="1">
      <c r="A6" s="103"/>
      <c r="B6" s="104"/>
      <c r="C6" s="105"/>
      <c r="D6" s="105"/>
      <c r="E6" s="105"/>
      <c r="F6" s="105"/>
      <c r="G6" s="106"/>
      <c r="H6" s="106"/>
      <c r="I6" s="105"/>
      <c r="J6" s="107"/>
      <c r="K6" s="108"/>
      <c r="L6" s="108"/>
      <c r="M6" s="108"/>
      <c r="N6" s="108"/>
      <c r="O6" s="108"/>
      <c r="P6" s="108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3"/>
      <c r="BM6" s="101"/>
      <c r="BN6" s="101"/>
      <c r="BO6" s="101"/>
      <c r="BP6" s="101"/>
      <c r="BQ6" s="101"/>
      <c r="BR6" s="101"/>
      <c r="BS6" s="101"/>
      <c r="BT6" s="101"/>
      <c r="BU6" s="101"/>
      <c r="BV6" s="101"/>
    </row>
    <row r="7" spans="1:80" ht="3" customHeight="1" thickBot="1">
      <c r="A7" s="8"/>
      <c r="B7" s="109"/>
      <c r="C7" s="110"/>
      <c r="D7" s="110"/>
      <c r="E7" s="110"/>
      <c r="F7" s="110"/>
      <c r="G7" s="111"/>
      <c r="H7" s="111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8"/>
    </row>
    <row r="8" spans="1:80" ht="9.9499999999999993" customHeight="1">
      <c r="A8" s="8"/>
      <c r="B8" s="687" t="s">
        <v>3</v>
      </c>
      <c r="C8" s="688"/>
      <c r="D8" s="688"/>
      <c r="E8" s="688"/>
      <c r="F8" s="688"/>
      <c r="G8" s="674" t="s">
        <v>105</v>
      </c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6"/>
      <c r="AE8" s="691" t="s">
        <v>0</v>
      </c>
      <c r="AF8" s="661"/>
      <c r="AG8" s="667"/>
      <c r="AH8" s="691" t="s">
        <v>1</v>
      </c>
      <c r="AI8" s="661"/>
      <c r="AJ8" s="661"/>
      <c r="AK8" s="661"/>
      <c r="AL8" s="667"/>
      <c r="AM8" s="660" t="s">
        <v>106</v>
      </c>
      <c r="AN8" s="661"/>
      <c r="AO8" s="661"/>
      <c r="AP8" s="661"/>
      <c r="AQ8" s="661"/>
      <c r="AR8" s="661"/>
      <c r="AS8" s="662"/>
      <c r="AT8" s="660" t="s">
        <v>107</v>
      </c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2"/>
      <c r="BH8" s="660" t="s">
        <v>108</v>
      </c>
      <c r="BI8" s="661"/>
      <c r="BJ8" s="661"/>
      <c r="BK8" s="661"/>
      <c r="BL8" s="661"/>
      <c r="BM8" s="661"/>
      <c r="BN8" s="662"/>
      <c r="BO8" s="660" t="s">
        <v>2</v>
      </c>
      <c r="BP8" s="661"/>
      <c r="BQ8" s="661"/>
      <c r="BR8" s="661"/>
      <c r="BS8" s="661"/>
      <c r="BT8" s="661"/>
      <c r="BU8" s="667"/>
      <c r="BV8" s="324" t="s">
        <v>207</v>
      </c>
    </row>
    <row r="9" spans="1:80" ht="9.9499999999999993" customHeight="1" thickBot="1">
      <c r="A9" s="8"/>
      <c r="B9" s="689"/>
      <c r="C9" s="690"/>
      <c r="D9" s="690"/>
      <c r="E9" s="690"/>
      <c r="F9" s="690"/>
      <c r="G9" s="677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678"/>
      <c r="W9" s="678"/>
      <c r="X9" s="678"/>
      <c r="Y9" s="678"/>
      <c r="Z9" s="678"/>
      <c r="AA9" s="678"/>
      <c r="AB9" s="678"/>
      <c r="AC9" s="678"/>
      <c r="AD9" s="679"/>
      <c r="AE9" s="692"/>
      <c r="AF9" s="669"/>
      <c r="AG9" s="670"/>
      <c r="AH9" s="692"/>
      <c r="AI9" s="669"/>
      <c r="AJ9" s="669"/>
      <c r="AK9" s="669"/>
      <c r="AL9" s="670"/>
      <c r="AM9" s="668"/>
      <c r="AN9" s="669"/>
      <c r="AO9" s="669"/>
      <c r="AP9" s="669"/>
      <c r="AQ9" s="669"/>
      <c r="AR9" s="669"/>
      <c r="AS9" s="673"/>
      <c r="AT9" s="663" t="s">
        <v>112</v>
      </c>
      <c r="AU9" s="664"/>
      <c r="AV9" s="664"/>
      <c r="AW9" s="664"/>
      <c r="AX9" s="664"/>
      <c r="AY9" s="664"/>
      <c r="AZ9" s="665"/>
      <c r="BA9" s="663" t="s">
        <v>111</v>
      </c>
      <c r="BB9" s="664"/>
      <c r="BC9" s="664"/>
      <c r="BD9" s="664"/>
      <c r="BE9" s="664"/>
      <c r="BF9" s="664"/>
      <c r="BG9" s="665"/>
      <c r="BH9" s="668"/>
      <c r="BI9" s="669"/>
      <c r="BJ9" s="669"/>
      <c r="BK9" s="669"/>
      <c r="BL9" s="669"/>
      <c r="BM9" s="669"/>
      <c r="BN9" s="673"/>
      <c r="BO9" s="668"/>
      <c r="BP9" s="669"/>
      <c r="BQ9" s="669"/>
      <c r="BR9" s="669"/>
      <c r="BS9" s="669"/>
      <c r="BT9" s="669"/>
      <c r="BU9" s="670"/>
      <c r="BV9" s="325" t="s">
        <v>193</v>
      </c>
    </row>
    <row r="10" spans="1:80" ht="9.9499999999999993" customHeight="1">
      <c r="A10" s="8"/>
      <c r="B10" s="656"/>
      <c r="C10" s="657"/>
      <c r="D10" s="657"/>
      <c r="E10" s="657"/>
      <c r="F10" s="658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59"/>
      <c r="R10" s="659"/>
      <c r="S10" s="659"/>
      <c r="T10" s="659"/>
      <c r="U10" s="659"/>
      <c r="V10" s="659"/>
      <c r="W10" s="659"/>
      <c r="X10" s="659"/>
      <c r="Y10" s="659"/>
      <c r="Z10" s="659"/>
      <c r="AA10" s="659"/>
      <c r="AB10" s="659"/>
      <c r="AC10" s="659"/>
      <c r="AD10" s="659"/>
      <c r="AE10" s="706"/>
      <c r="AF10" s="706"/>
      <c r="AG10" s="706"/>
      <c r="AH10" s="705"/>
      <c r="AI10" s="705"/>
      <c r="AJ10" s="705"/>
      <c r="AK10" s="705"/>
      <c r="AL10" s="705"/>
      <c r="AM10" s="644"/>
      <c r="AN10" s="644"/>
      <c r="AO10" s="644"/>
      <c r="AP10" s="644"/>
      <c r="AQ10" s="644"/>
      <c r="AR10" s="644"/>
      <c r="AS10" s="644"/>
      <c r="AT10" s="666"/>
      <c r="AU10" s="666"/>
      <c r="AV10" s="666"/>
      <c r="AW10" s="666"/>
      <c r="AX10" s="666"/>
      <c r="AY10" s="666"/>
      <c r="AZ10" s="666"/>
      <c r="BA10" s="666"/>
      <c r="BB10" s="666"/>
      <c r="BC10" s="666"/>
      <c r="BD10" s="666"/>
      <c r="BE10" s="666"/>
      <c r="BF10" s="666"/>
      <c r="BG10" s="666"/>
      <c r="BH10" s="666"/>
      <c r="BI10" s="666"/>
      <c r="BJ10" s="666"/>
      <c r="BK10" s="666"/>
      <c r="BL10" s="666"/>
      <c r="BM10" s="666"/>
      <c r="BN10" s="666"/>
      <c r="BO10" s="671">
        <f t="shared" ref="BO10:BO49" si="0">SUM(AM10:BN10)</f>
        <v>0</v>
      </c>
      <c r="BP10" s="671"/>
      <c r="BQ10" s="671"/>
      <c r="BR10" s="671"/>
      <c r="BS10" s="671"/>
      <c r="BT10" s="671"/>
      <c r="BU10" s="672"/>
      <c r="BV10" s="315" t="e">
        <f t="shared" ref="BV10:BV50" si="1">BO10*100/$BO$50</f>
        <v>#DIV/0!</v>
      </c>
    </row>
    <row r="11" spans="1:80" ht="9.9499999999999993" customHeight="1">
      <c r="A11" s="8"/>
      <c r="B11" s="656"/>
      <c r="C11" s="657"/>
      <c r="D11" s="657"/>
      <c r="E11" s="657"/>
      <c r="F11" s="658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59"/>
      <c r="AB11" s="659"/>
      <c r="AC11" s="659"/>
      <c r="AD11" s="659"/>
      <c r="AE11" s="680"/>
      <c r="AF11" s="680"/>
      <c r="AG11" s="680"/>
      <c r="AH11" s="681"/>
      <c r="AI11" s="681"/>
      <c r="AJ11" s="681"/>
      <c r="AK11" s="681"/>
      <c r="AL11" s="681"/>
      <c r="AM11" s="644"/>
      <c r="AN11" s="644"/>
      <c r="AO11" s="644"/>
      <c r="AP11" s="644"/>
      <c r="AQ11" s="644"/>
      <c r="AR11" s="644"/>
      <c r="AS11" s="644"/>
      <c r="AT11" s="644"/>
      <c r="AU11" s="644"/>
      <c r="AV11" s="644"/>
      <c r="AW11" s="644"/>
      <c r="AX11" s="644"/>
      <c r="AY11" s="644"/>
      <c r="AZ11" s="644"/>
      <c r="BA11" s="644"/>
      <c r="BB11" s="644"/>
      <c r="BC11" s="644"/>
      <c r="BD11" s="644"/>
      <c r="BE11" s="644"/>
      <c r="BF11" s="644"/>
      <c r="BG11" s="644"/>
      <c r="BH11" s="644"/>
      <c r="BI11" s="644"/>
      <c r="BJ11" s="644"/>
      <c r="BK11" s="644"/>
      <c r="BL11" s="644"/>
      <c r="BM11" s="644"/>
      <c r="BN11" s="644"/>
      <c r="BO11" s="650">
        <f t="shared" si="0"/>
        <v>0</v>
      </c>
      <c r="BP11" s="650"/>
      <c r="BQ11" s="650"/>
      <c r="BR11" s="650"/>
      <c r="BS11" s="650"/>
      <c r="BT11" s="650"/>
      <c r="BU11" s="651"/>
      <c r="BV11" s="311" t="e">
        <f t="shared" si="1"/>
        <v>#DIV/0!</v>
      </c>
    </row>
    <row r="12" spans="1:80" ht="9.9499999999999993" customHeight="1">
      <c r="A12" s="8"/>
      <c r="B12" s="656"/>
      <c r="C12" s="657"/>
      <c r="D12" s="657"/>
      <c r="E12" s="657"/>
      <c r="F12" s="658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59"/>
      <c r="R12" s="659"/>
      <c r="S12" s="659"/>
      <c r="T12" s="659"/>
      <c r="U12" s="659"/>
      <c r="V12" s="659"/>
      <c r="W12" s="659"/>
      <c r="X12" s="659"/>
      <c r="Y12" s="659"/>
      <c r="Z12" s="659"/>
      <c r="AA12" s="659"/>
      <c r="AB12" s="659"/>
      <c r="AC12" s="659"/>
      <c r="AD12" s="659"/>
      <c r="AE12" s="680"/>
      <c r="AF12" s="680"/>
      <c r="AG12" s="680"/>
      <c r="AH12" s="681"/>
      <c r="AI12" s="681"/>
      <c r="AJ12" s="681"/>
      <c r="AK12" s="681"/>
      <c r="AL12" s="681"/>
      <c r="AM12" s="644"/>
      <c r="AN12" s="644"/>
      <c r="AO12" s="644"/>
      <c r="AP12" s="644"/>
      <c r="AQ12" s="644"/>
      <c r="AR12" s="644"/>
      <c r="AS12" s="644"/>
      <c r="AT12" s="644"/>
      <c r="AU12" s="644"/>
      <c r="AV12" s="644"/>
      <c r="AW12" s="644"/>
      <c r="AX12" s="644"/>
      <c r="AY12" s="644"/>
      <c r="AZ12" s="644"/>
      <c r="BA12" s="644"/>
      <c r="BB12" s="644"/>
      <c r="BC12" s="644"/>
      <c r="BD12" s="644"/>
      <c r="BE12" s="644"/>
      <c r="BF12" s="644"/>
      <c r="BG12" s="644"/>
      <c r="BH12" s="644"/>
      <c r="BI12" s="644"/>
      <c r="BJ12" s="644"/>
      <c r="BK12" s="644"/>
      <c r="BL12" s="644"/>
      <c r="BM12" s="644"/>
      <c r="BN12" s="644"/>
      <c r="BO12" s="650">
        <f t="shared" si="0"/>
        <v>0</v>
      </c>
      <c r="BP12" s="650"/>
      <c r="BQ12" s="650"/>
      <c r="BR12" s="650"/>
      <c r="BS12" s="650"/>
      <c r="BT12" s="650"/>
      <c r="BU12" s="651"/>
      <c r="BV12" s="311" t="e">
        <f t="shared" si="1"/>
        <v>#DIV/0!</v>
      </c>
    </row>
    <row r="13" spans="1:80" ht="9.9499999999999993" customHeight="1">
      <c r="A13" s="8"/>
      <c r="B13" s="656"/>
      <c r="C13" s="657"/>
      <c r="D13" s="657"/>
      <c r="E13" s="657"/>
      <c r="F13" s="658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59"/>
      <c r="AC13" s="659"/>
      <c r="AD13" s="659"/>
      <c r="AE13" s="680"/>
      <c r="AF13" s="680"/>
      <c r="AG13" s="680"/>
      <c r="AH13" s="681"/>
      <c r="AI13" s="681"/>
      <c r="AJ13" s="681"/>
      <c r="AK13" s="681"/>
      <c r="AL13" s="681"/>
      <c r="AM13" s="644"/>
      <c r="AN13" s="644"/>
      <c r="AO13" s="644"/>
      <c r="AP13" s="644"/>
      <c r="AQ13" s="644"/>
      <c r="AR13" s="644"/>
      <c r="AS13" s="644"/>
      <c r="AT13" s="644"/>
      <c r="AU13" s="644"/>
      <c r="AV13" s="644"/>
      <c r="AW13" s="644"/>
      <c r="AX13" s="644"/>
      <c r="AY13" s="644"/>
      <c r="AZ13" s="644"/>
      <c r="BA13" s="644"/>
      <c r="BB13" s="644"/>
      <c r="BC13" s="644"/>
      <c r="BD13" s="644"/>
      <c r="BE13" s="644"/>
      <c r="BF13" s="644"/>
      <c r="BG13" s="644"/>
      <c r="BH13" s="644"/>
      <c r="BI13" s="644"/>
      <c r="BJ13" s="644"/>
      <c r="BK13" s="644"/>
      <c r="BL13" s="644"/>
      <c r="BM13" s="644"/>
      <c r="BN13" s="644"/>
      <c r="BO13" s="650">
        <f t="shared" si="0"/>
        <v>0</v>
      </c>
      <c r="BP13" s="650"/>
      <c r="BQ13" s="650"/>
      <c r="BR13" s="650"/>
      <c r="BS13" s="650"/>
      <c r="BT13" s="650"/>
      <c r="BU13" s="651"/>
      <c r="BV13" s="311" t="e">
        <f t="shared" si="1"/>
        <v>#DIV/0!</v>
      </c>
    </row>
    <row r="14" spans="1:80" ht="9.9499999999999993" customHeight="1">
      <c r="A14" s="8"/>
      <c r="B14" s="656"/>
      <c r="C14" s="657"/>
      <c r="D14" s="657"/>
      <c r="E14" s="657"/>
      <c r="F14" s="658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59"/>
      <c r="R14" s="659"/>
      <c r="S14" s="659"/>
      <c r="T14" s="659"/>
      <c r="U14" s="659"/>
      <c r="V14" s="659"/>
      <c r="W14" s="659"/>
      <c r="X14" s="659"/>
      <c r="Y14" s="659"/>
      <c r="Z14" s="659"/>
      <c r="AA14" s="659"/>
      <c r="AB14" s="659"/>
      <c r="AC14" s="659"/>
      <c r="AD14" s="659"/>
      <c r="AE14" s="680"/>
      <c r="AF14" s="680"/>
      <c r="AG14" s="680"/>
      <c r="AH14" s="681"/>
      <c r="AI14" s="681"/>
      <c r="AJ14" s="681"/>
      <c r="AK14" s="681"/>
      <c r="AL14" s="681"/>
      <c r="AM14" s="644"/>
      <c r="AN14" s="644"/>
      <c r="AO14" s="644"/>
      <c r="AP14" s="644"/>
      <c r="AQ14" s="644"/>
      <c r="AR14" s="644"/>
      <c r="AS14" s="644"/>
      <c r="AT14" s="644"/>
      <c r="AU14" s="644"/>
      <c r="AV14" s="644"/>
      <c r="AW14" s="644"/>
      <c r="AX14" s="644"/>
      <c r="AY14" s="644"/>
      <c r="AZ14" s="644"/>
      <c r="BA14" s="644"/>
      <c r="BB14" s="644"/>
      <c r="BC14" s="644"/>
      <c r="BD14" s="644"/>
      <c r="BE14" s="644"/>
      <c r="BF14" s="644"/>
      <c r="BG14" s="644"/>
      <c r="BH14" s="644"/>
      <c r="BI14" s="644"/>
      <c r="BJ14" s="644"/>
      <c r="BK14" s="644"/>
      <c r="BL14" s="644"/>
      <c r="BM14" s="644"/>
      <c r="BN14" s="644"/>
      <c r="BO14" s="650">
        <f t="shared" si="0"/>
        <v>0</v>
      </c>
      <c r="BP14" s="650"/>
      <c r="BQ14" s="650"/>
      <c r="BR14" s="650"/>
      <c r="BS14" s="650"/>
      <c r="BT14" s="650"/>
      <c r="BU14" s="651"/>
      <c r="BV14" s="311" t="e">
        <f t="shared" si="1"/>
        <v>#DIV/0!</v>
      </c>
    </row>
    <row r="15" spans="1:80" ht="9.9499999999999993" customHeight="1">
      <c r="A15" s="8"/>
      <c r="B15" s="656"/>
      <c r="C15" s="657"/>
      <c r="D15" s="657"/>
      <c r="E15" s="657"/>
      <c r="F15" s="658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59"/>
      <c r="R15" s="659"/>
      <c r="S15" s="659"/>
      <c r="T15" s="659"/>
      <c r="U15" s="659"/>
      <c r="V15" s="659"/>
      <c r="W15" s="659"/>
      <c r="X15" s="659"/>
      <c r="Y15" s="659"/>
      <c r="Z15" s="659"/>
      <c r="AA15" s="659"/>
      <c r="AB15" s="659"/>
      <c r="AC15" s="659"/>
      <c r="AD15" s="659"/>
      <c r="AE15" s="680"/>
      <c r="AF15" s="680"/>
      <c r="AG15" s="680"/>
      <c r="AH15" s="681"/>
      <c r="AI15" s="681"/>
      <c r="AJ15" s="681"/>
      <c r="AK15" s="681"/>
      <c r="AL15" s="681"/>
      <c r="AM15" s="644"/>
      <c r="AN15" s="644"/>
      <c r="AO15" s="644"/>
      <c r="AP15" s="644"/>
      <c r="AQ15" s="644"/>
      <c r="AR15" s="644"/>
      <c r="AS15" s="644"/>
      <c r="AT15" s="644"/>
      <c r="AU15" s="644"/>
      <c r="AV15" s="644"/>
      <c r="AW15" s="644"/>
      <c r="AX15" s="644"/>
      <c r="AY15" s="644"/>
      <c r="AZ15" s="644"/>
      <c r="BA15" s="644"/>
      <c r="BB15" s="644"/>
      <c r="BC15" s="644"/>
      <c r="BD15" s="644"/>
      <c r="BE15" s="644"/>
      <c r="BF15" s="644"/>
      <c r="BG15" s="644"/>
      <c r="BH15" s="644"/>
      <c r="BI15" s="644"/>
      <c r="BJ15" s="644"/>
      <c r="BK15" s="644"/>
      <c r="BL15" s="644"/>
      <c r="BM15" s="644"/>
      <c r="BN15" s="644"/>
      <c r="BO15" s="650">
        <f t="shared" si="0"/>
        <v>0</v>
      </c>
      <c r="BP15" s="650"/>
      <c r="BQ15" s="650"/>
      <c r="BR15" s="650"/>
      <c r="BS15" s="650"/>
      <c r="BT15" s="650"/>
      <c r="BU15" s="651"/>
      <c r="BV15" s="311" t="e">
        <f t="shared" si="1"/>
        <v>#DIV/0!</v>
      </c>
    </row>
    <row r="16" spans="1:80" ht="9.9499999999999993" customHeight="1">
      <c r="A16" s="8"/>
      <c r="B16" s="656"/>
      <c r="C16" s="657"/>
      <c r="D16" s="657"/>
      <c r="E16" s="657"/>
      <c r="F16" s="658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59"/>
      <c r="AC16" s="659"/>
      <c r="AD16" s="659"/>
      <c r="AE16" s="680"/>
      <c r="AF16" s="680"/>
      <c r="AG16" s="680"/>
      <c r="AH16" s="681"/>
      <c r="AI16" s="681"/>
      <c r="AJ16" s="681"/>
      <c r="AK16" s="681"/>
      <c r="AL16" s="681"/>
      <c r="AM16" s="644"/>
      <c r="AN16" s="644"/>
      <c r="AO16" s="644"/>
      <c r="AP16" s="644"/>
      <c r="AQ16" s="644"/>
      <c r="AR16" s="644"/>
      <c r="AS16" s="644"/>
      <c r="AT16" s="644"/>
      <c r="AU16" s="644"/>
      <c r="AV16" s="644"/>
      <c r="AW16" s="644"/>
      <c r="AX16" s="644"/>
      <c r="AY16" s="644"/>
      <c r="AZ16" s="644"/>
      <c r="BA16" s="644"/>
      <c r="BB16" s="644"/>
      <c r="BC16" s="644"/>
      <c r="BD16" s="644"/>
      <c r="BE16" s="644"/>
      <c r="BF16" s="644"/>
      <c r="BG16" s="644"/>
      <c r="BH16" s="644"/>
      <c r="BI16" s="644"/>
      <c r="BJ16" s="644"/>
      <c r="BK16" s="644"/>
      <c r="BL16" s="644"/>
      <c r="BM16" s="644"/>
      <c r="BN16" s="644"/>
      <c r="BO16" s="650">
        <f t="shared" si="0"/>
        <v>0</v>
      </c>
      <c r="BP16" s="650"/>
      <c r="BQ16" s="650"/>
      <c r="BR16" s="650"/>
      <c r="BS16" s="650"/>
      <c r="BT16" s="650"/>
      <c r="BU16" s="651"/>
      <c r="BV16" s="311" t="e">
        <f t="shared" si="1"/>
        <v>#DIV/0!</v>
      </c>
    </row>
    <row r="17" spans="1:74" ht="9.9499999999999993" customHeight="1">
      <c r="A17" s="8"/>
      <c r="B17" s="656"/>
      <c r="C17" s="657"/>
      <c r="D17" s="657"/>
      <c r="E17" s="657"/>
      <c r="F17" s="658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659"/>
      <c r="W17" s="659"/>
      <c r="X17" s="659"/>
      <c r="Y17" s="659"/>
      <c r="Z17" s="659"/>
      <c r="AA17" s="659"/>
      <c r="AB17" s="659"/>
      <c r="AC17" s="659"/>
      <c r="AD17" s="659"/>
      <c r="AE17" s="680"/>
      <c r="AF17" s="680"/>
      <c r="AG17" s="680"/>
      <c r="AH17" s="681"/>
      <c r="AI17" s="681"/>
      <c r="AJ17" s="681"/>
      <c r="AK17" s="681"/>
      <c r="AL17" s="681"/>
      <c r="AM17" s="644"/>
      <c r="AN17" s="644"/>
      <c r="AO17" s="644"/>
      <c r="AP17" s="644"/>
      <c r="AQ17" s="644"/>
      <c r="AR17" s="644"/>
      <c r="AS17" s="644"/>
      <c r="AT17" s="644"/>
      <c r="AU17" s="644"/>
      <c r="AV17" s="644"/>
      <c r="AW17" s="644"/>
      <c r="AX17" s="644"/>
      <c r="AY17" s="644"/>
      <c r="AZ17" s="644"/>
      <c r="BA17" s="644"/>
      <c r="BB17" s="644"/>
      <c r="BC17" s="644"/>
      <c r="BD17" s="644"/>
      <c r="BE17" s="644"/>
      <c r="BF17" s="644"/>
      <c r="BG17" s="644"/>
      <c r="BH17" s="644"/>
      <c r="BI17" s="644"/>
      <c r="BJ17" s="644"/>
      <c r="BK17" s="644"/>
      <c r="BL17" s="644"/>
      <c r="BM17" s="644"/>
      <c r="BN17" s="644"/>
      <c r="BO17" s="650">
        <f t="shared" si="0"/>
        <v>0</v>
      </c>
      <c r="BP17" s="650"/>
      <c r="BQ17" s="650"/>
      <c r="BR17" s="650"/>
      <c r="BS17" s="650"/>
      <c r="BT17" s="650"/>
      <c r="BU17" s="651"/>
      <c r="BV17" s="311" t="e">
        <f t="shared" si="1"/>
        <v>#DIV/0!</v>
      </c>
    </row>
    <row r="18" spans="1:74" ht="9.9499999999999993" customHeight="1">
      <c r="A18" s="8"/>
      <c r="B18" s="656"/>
      <c r="C18" s="657"/>
      <c r="D18" s="657"/>
      <c r="E18" s="657"/>
      <c r="F18" s="658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59"/>
      <c r="R18" s="659"/>
      <c r="S18" s="659"/>
      <c r="T18" s="659"/>
      <c r="U18" s="659"/>
      <c r="V18" s="659"/>
      <c r="W18" s="659"/>
      <c r="X18" s="659"/>
      <c r="Y18" s="659"/>
      <c r="Z18" s="659"/>
      <c r="AA18" s="659"/>
      <c r="AB18" s="659"/>
      <c r="AC18" s="659"/>
      <c r="AD18" s="659"/>
      <c r="AE18" s="680"/>
      <c r="AF18" s="680"/>
      <c r="AG18" s="680"/>
      <c r="AH18" s="681"/>
      <c r="AI18" s="681"/>
      <c r="AJ18" s="681"/>
      <c r="AK18" s="681"/>
      <c r="AL18" s="681"/>
      <c r="AM18" s="644"/>
      <c r="AN18" s="644"/>
      <c r="AO18" s="644"/>
      <c r="AP18" s="644"/>
      <c r="AQ18" s="644"/>
      <c r="AR18" s="644"/>
      <c r="AS18" s="644"/>
      <c r="AT18" s="644"/>
      <c r="AU18" s="644"/>
      <c r="AV18" s="644"/>
      <c r="AW18" s="644"/>
      <c r="AX18" s="644"/>
      <c r="AY18" s="644"/>
      <c r="AZ18" s="644"/>
      <c r="BA18" s="644"/>
      <c r="BB18" s="644"/>
      <c r="BC18" s="644"/>
      <c r="BD18" s="644"/>
      <c r="BE18" s="644"/>
      <c r="BF18" s="644"/>
      <c r="BG18" s="644"/>
      <c r="BH18" s="644"/>
      <c r="BI18" s="644"/>
      <c r="BJ18" s="644"/>
      <c r="BK18" s="644"/>
      <c r="BL18" s="644"/>
      <c r="BM18" s="644"/>
      <c r="BN18" s="644"/>
      <c r="BO18" s="650">
        <f t="shared" si="0"/>
        <v>0</v>
      </c>
      <c r="BP18" s="650"/>
      <c r="BQ18" s="650"/>
      <c r="BR18" s="650"/>
      <c r="BS18" s="650"/>
      <c r="BT18" s="650"/>
      <c r="BU18" s="651"/>
      <c r="BV18" s="311" t="e">
        <f t="shared" si="1"/>
        <v>#DIV/0!</v>
      </c>
    </row>
    <row r="19" spans="1:74" ht="9.9499999999999993" customHeight="1">
      <c r="A19" s="8"/>
      <c r="B19" s="656"/>
      <c r="C19" s="657"/>
      <c r="D19" s="657"/>
      <c r="E19" s="657"/>
      <c r="F19" s="658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59"/>
      <c r="AC19" s="659"/>
      <c r="AD19" s="659"/>
      <c r="AE19" s="680"/>
      <c r="AF19" s="680"/>
      <c r="AG19" s="680"/>
      <c r="AH19" s="681"/>
      <c r="AI19" s="681"/>
      <c r="AJ19" s="681"/>
      <c r="AK19" s="681"/>
      <c r="AL19" s="681"/>
      <c r="AM19" s="644"/>
      <c r="AN19" s="644"/>
      <c r="AO19" s="644"/>
      <c r="AP19" s="644"/>
      <c r="AQ19" s="644"/>
      <c r="AR19" s="644"/>
      <c r="AS19" s="644"/>
      <c r="AT19" s="644"/>
      <c r="AU19" s="644"/>
      <c r="AV19" s="644"/>
      <c r="AW19" s="644"/>
      <c r="AX19" s="644"/>
      <c r="AY19" s="644"/>
      <c r="AZ19" s="644"/>
      <c r="BA19" s="644"/>
      <c r="BB19" s="644"/>
      <c r="BC19" s="644"/>
      <c r="BD19" s="644"/>
      <c r="BE19" s="644"/>
      <c r="BF19" s="644"/>
      <c r="BG19" s="644"/>
      <c r="BH19" s="644"/>
      <c r="BI19" s="644"/>
      <c r="BJ19" s="644"/>
      <c r="BK19" s="644"/>
      <c r="BL19" s="644"/>
      <c r="BM19" s="644"/>
      <c r="BN19" s="644"/>
      <c r="BO19" s="650">
        <f t="shared" si="0"/>
        <v>0</v>
      </c>
      <c r="BP19" s="650"/>
      <c r="BQ19" s="650"/>
      <c r="BR19" s="650"/>
      <c r="BS19" s="650"/>
      <c r="BT19" s="650"/>
      <c r="BU19" s="651"/>
      <c r="BV19" s="311" t="e">
        <f t="shared" si="1"/>
        <v>#DIV/0!</v>
      </c>
    </row>
    <row r="20" spans="1:74" ht="9.9499999999999993" customHeight="1">
      <c r="A20" s="8"/>
      <c r="B20" s="656"/>
      <c r="C20" s="657"/>
      <c r="D20" s="657"/>
      <c r="E20" s="657"/>
      <c r="F20" s="658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S20" s="659"/>
      <c r="T20" s="659"/>
      <c r="U20" s="659"/>
      <c r="V20" s="659"/>
      <c r="W20" s="659"/>
      <c r="X20" s="659"/>
      <c r="Y20" s="659"/>
      <c r="Z20" s="659"/>
      <c r="AA20" s="659"/>
      <c r="AB20" s="659"/>
      <c r="AC20" s="659"/>
      <c r="AD20" s="659"/>
      <c r="AE20" s="680"/>
      <c r="AF20" s="680"/>
      <c r="AG20" s="680"/>
      <c r="AH20" s="681"/>
      <c r="AI20" s="681"/>
      <c r="AJ20" s="681"/>
      <c r="AK20" s="681"/>
      <c r="AL20" s="681"/>
      <c r="AM20" s="644"/>
      <c r="AN20" s="644"/>
      <c r="AO20" s="644"/>
      <c r="AP20" s="644"/>
      <c r="AQ20" s="644"/>
      <c r="AR20" s="644"/>
      <c r="AS20" s="644"/>
      <c r="AT20" s="644"/>
      <c r="AU20" s="644"/>
      <c r="AV20" s="644"/>
      <c r="AW20" s="644"/>
      <c r="AX20" s="644"/>
      <c r="AY20" s="644"/>
      <c r="AZ20" s="644"/>
      <c r="BA20" s="644"/>
      <c r="BB20" s="644"/>
      <c r="BC20" s="644"/>
      <c r="BD20" s="644"/>
      <c r="BE20" s="644"/>
      <c r="BF20" s="644"/>
      <c r="BG20" s="644"/>
      <c r="BH20" s="644"/>
      <c r="BI20" s="644"/>
      <c r="BJ20" s="644"/>
      <c r="BK20" s="644"/>
      <c r="BL20" s="644"/>
      <c r="BM20" s="644"/>
      <c r="BN20" s="644"/>
      <c r="BO20" s="650">
        <f t="shared" si="0"/>
        <v>0</v>
      </c>
      <c r="BP20" s="650"/>
      <c r="BQ20" s="650"/>
      <c r="BR20" s="650"/>
      <c r="BS20" s="650"/>
      <c r="BT20" s="650"/>
      <c r="BU20" s="651"/>
      <c r="BV20" s="311" t="e">
        <f t="shared" si="1"/>
        <v>#DIV/0!</v>
      </c>
    </row>
    <row r="21" spans="1:74" ht="9.9499999999999993" customHeight="1">
      <c r="A21" s="8"/>
      <c r="B21" s="656"/>
      <c r="C21" s="657"/>
      <c r="D21" s="657"/>
      <c r="E21" s="657"/>
      <c r="F21" s="658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59"/>
      <c r="R21" s="659"/>
      <c r="S21" s="659"/>
      <c r="T21" s="659"/>
      <c r="U21" s="659"/>
      <c r="V21" s="659"/>
      <c r="W21" s="659"/>
      <c r="X21" s="659"/>
      <c r="Y21" s="659"/>
      <c r="Z21" s="659"/>
      <c r="AA21" s="659"/>
      <c r="AB21" s="659"/>
      <c r="AC21" s="659"/>
      <c r="AD21" s="659"/>
      <c r="AE21" s="680"/>
      <c r="AF21" s="680"/>
      <c r="AG21" s="680"/>
      <c r="AH21" s="681"/>
      <c r="AI21" s="681"/>
      <c r="AJ21" s="681"/>
      <c r="AK21" s="681"/>
      <c r="AL21" s="681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50">
        <f t="shared" si="0"/>
        <v>0</v>
      </c>
      <c r="BP21" s="650"/>
      <c r="BQ21" s="650"/>
      <c r="BR21" s="650"/>
      <c r="BS21" s="650"/>
      <c r="BT21" s="650"/>
      <c r="BU21" s="651"/>
      <c r="BV21" s="311" t="e">
        <f t="shared" si="1"/>
        <v>#DIV/0!</v>
      </c>
    </row>
    <row r="22" spans="1:74" ht="9.9499999999999993" customHeight="1">
      <c r="A22" s="8"/>
      <c r="B22" s="656"/>
      <c r="C22" s="657"/>
      <c r="D22" s="657"/>
      <c r="E22" s="657"/>
      <c r="F22" s="658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59"/>
      <c r="R22" s="659"/>
      <c r="S22" s="659"/>
      <c r="T22" s="659"/>
      <c r="U22" s="659"/>
      <c r="V22" s="659"/>
      <c r="W22" s="659"/>
      <c r="X22" s="659"/>
      <c r="Y22" s="659"/>
      <c r="Z22" s="659"/>
      <c r="AA22" s="659"/>
      <c r="AB22" s="659"/>
      <c r="AC22" s="659"/>
      <c r="AD22" s="659"/>
      <c r="AE22" s="680"/>
      <c r="AF22" s="680"/>
      <c r="AG22" s="680"/>
      <c r="AH22" s="681"/>
      <c r="AI22" s="681"/>
      <c r="AJ22" s="681"/>
      <c r="AK22" s="681"/>
      <c r="AL22" s="681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50">
        <f t="shared" si="0"/>
        <v>0</v>
      </c>
      <c r="BP22" s="650"/>
      <c r="BQ22" s="650"/>
      <c r="BR22" s="650"/>
      <c r="BS22" s="650"/>
      <c r="BT22" s="650"/>
      <c r="BU22" s="651"/>
      <c r="BV22" s="311" t="e">
        <f t="shared" si="1"/>
        <v>#DIV/0!</v>
      </c>
    </row>
    <row r="23" spans="1:74" ht="9.9499999999999993" customHeight="1">
      <c r="A23" s="8"/>
      <c r="B23" s="656"/>
      <c r="C23" s="657"/>
      <c r="D23" s="657"/>
      <c r="E23" s="657"/>
      <c r="F23" s="658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59"/>
      <c r="R23" s="659"/>
      <c r="S23" s="659"/>
      <c r="T23" s="659"/>
      <c r="U23" s="659"/>
      <c r="V23" s="659"/>
      <c r="W23" s="659"/>
      <c r="X23" s="659"/>
      <c r="Y23" s="659"/>
      <c r="Z23" s="659"/>
      <c r="AA23" s="659"/>
      <c r="AB23" s="659"/>
      <c r="AC23" s="659"/>
      <c r="AD23" s="659"/>
      <c r="AE23" s="680"/>
      <c r="AF23" s="680"/>
      <c r="AG23" s="680"/>
      <c r="AH23" s="681"/>
      <c r="AI23" s="681"/>
      <c r="AJ23" s="681"/>
      <c r="AK23" s="681"/>
      <c r="AL23" s="681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50">
        <f t="shared" si="0"/>
        <v>0</v>
      </c>
      <c r="BP23" s="650"/>
      <c r="BQ23" s="650"/>
      <c r="BR23" s="650"/>
      <c r="BS23" s="650"/>
      <c r="BT23" s="650"/>
      <c r="BU23" s="651"/>
      <c r="BV23" s="311" t="e">
        <f t="shared" si="1"/>
        <v>#DIV/0!</v>
      </c>
    </row>
    <row r="24" spans="1:74" ht="9.9499999999999993" customHeight="1">
      <c r="A24" s="8"/>
      <c r="B24" s="656"/>
      <c r="C24" s="657"/>
      <c r="D24" s="657"/>
      <c r="E24" s="657"/>
      <c r="F24" s="658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59"/>
      <c r="Y24" s="659"/>
      <c r="Z24" s="659"/>
      <c r="AA24" s="659"/>
      <c r="AB24" s="659"/>
      <c r="AC24" s="659"/>
      <c r="AD24" s="659"/>
      <c r="AE24" s="680"/>
      <c r="AF24" s="680"/>
      <c r="AG24" s="680"/>
      <c r="AH24" s="681"/>
      <c r="AI24" s="681"/>
      <c r="AJ24" s="681"/>
      <c r="AK24" s="681"/>
      <c r="AL24" s="681"/>
      <c r="AM24" s="644"/>
      <c r="AN24" s="644"/>
      <c r="AO24" s="644"/>
      <c r="AP24" s="644"/>
      <c r="AQ24" s="644"/>
      <c r="AR24" s="644"/>
      <c r="AS24" s="644"/>
      <c r="AT24" s="644"/>
      <c r="AU24" s="644"/>
      <c r="AV24" s="644"/>
      <c r="AW24" s="644"/>
      <c r="AX24" s="644"/>
      <c r="AY24" s="644"/>
      <c r="AZ24" s="644"/>
      <c r="BA24" s="644"/>
      <c r="BB24" s="644"/>
      <c r="BC24" s="644"/>
      <c r="BD24" s="644"/>
      <c r="BE24" s="644"/>
      <c r="BF24" s="644"/>
      <c r="BG24" s="644"/>
      <c r="BH24" s="644"/>
      <c r="BI24" s="644"/>
      <c r="BJ24" s="644"/>
      <c r="BK24" s="644"/>
      <c r="BL24" s="644"/>
      <c r="BM24" s="644"/>
      <c r="BN24" s="644"/>
      <c r="BO24" s="650">
        <f t="shared" si="0"/>
        <v>0</v>
      </c>
      <c r="BP24" s="650"/>
      <c r="BQ24" s="650"/>
      <c r="BR24" s="650"/>
      <c r="BS24" s="650"/>
      <c r="BT24" s="650"/>
      <c r="BU24" s="651"/>
      <c r="BV24" s="311" t="e">
        <f t="shared" si="1"/>
        <v>#DIV/0!</v>
      </c>
    </row>
    <row r="25" spans="1:74" ht="9.9499999999999993" customHeight="1">
      <c r="A25" s="8"/>
      <c r="B25" s="656"/>
      <c r="C25" s="657"/>
      <c r="D25" s="657"/>
      <c r="E25" s="657"/>
      <c r="F25" s="658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59"/>
      <c r="R25" s="659"/>
      <c r="S25" s="659"/>
      <c r="T25" s="659"/>
      <c r="U25" s="659"/>
      <c r="V25" s="659"/>
      <c r="W25" s="659"/>
      <c r="X25" s="659"/>
      <c r="Y25" s="659"/>
      <c r="Z25" s="659"/>
      <c r="AA25" s="659"/>
      <c r="AB25" s="659"/>
      <c r="AC25" s="659"/>
      <c r="AD25" s="659"/>
      <c r="AE25" s="680"/>
      <c r="AF25" s="680"/>
      <c r="AG25" s="680"/>
      <c r="AH25" s="681"/>
      <c r="AI25" s="681"/>
      <c r="AJ25" s="681"/>
      <c r="AK25" s="681"/>
      <c r="AL25" s="681"/>
      <c r="AM25" s="644"/>
      <c r="AN25" s="644"/>
      <c r="AO25" s="644"/>
      <c r="AP25" s="644"/>
      <c r="AQ25" s="644"/>
      <c r="AR25" s="644"/>
      <c r="AS25" s="644"/>
      <c r="AT25" s="644"/>
      <c r="AU25" s="644"/>
      <c r="AV25" s="644"/>
      <c r="AW25" s="644"/>
      <c r="AX25" s="644"/>
      <c r="AY25" s="644"/>
      <c r="AZ25" s="644"/>
      <c r="BA25" s="644"/>
      <c r="BB25" s="644"/>
      <c r="BC25" s="644"/>
      <c r="BD25" s="644"/>
      <c r="BE25" s="644"/>
      <c r="BF25" s="644"/>
      <c r="BG25" s="644"/>
      <c r="BH25" s="644"/>
      <c r="BI25" s="644"/>
      <c r="BJ25" s="644"/>
      <c r="BK25" s="644"/>
      <c r="BL25" s="644"/>
      <c r="BM25" s="644"/>
      <c r="BN25" s="644"/>
      <c r="BO25" s="650">
        <f t="shared" si="0"/>
        <v>0</v>
      </c>
      <c r="BP25" s="650"/>
      <c r="BQ25" s="650"/>
      <c r="BR25" s="650"/>
      <c r="BS25" s="650"/>
      <c r="BT25" s="650"/>
      <c r="BU25" s="651"/>
      <c r="BV25" s="311" t="e">
        <f t="shared" si="1"/>
        <v>#DIV/0!</v>
      </c>
    </row>
    <row r="26" spans="1:74" ht="9.9499999999999993" customHeight="1">
      <c r="A26" s="8"/>
      <c r="B26" s="656"/>
      <c r="C26" s="657"/>
      <c r="D26" s="657"/>
      <c r="E26" s="657"/>
      <c r="F26" s="658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59"/>
      <c r="R26" s="659"/>
      <c r="S26" s="659"/>
      <c r="T26" s="659"/>
      <c r="U26" s="659"/>
      <c r="V26" s="659"/>
      <c r="W26" s="659"/>
      <c r="X26" s="659"/>
      <c r="Y26" s="659"/>
      <c r="Z26" s="659"/>
      <c r="AA26" s="659"/>
      <c r="AB26" s="659"/>
      <c r="AC26" s="659"/>
      <c r="AD26" s="659"/>
      <c r="AE26" s="680"/>
      <c r="AF26" s="680"/>
      <c r="AG26" s="680"/>
      <c r="AH26" s="681"/>
      <c r="AI26" s="681"/>
      <c r="AJ26" s="681"/>
      <c r="AK26" s="681"/>
      <c r="AL26" s="681"/>
      <c r="AM26" s="644"/>
      <c r="AN26" s="644"/>
      <c r="AO26" s="644"/>
      <c r="AP26" s="644"/>
      <c r="AQ26" s="644"/>
      <c r="AR26" s="644"/>
      <c r="AS26" s="644"/>
      <c r="AT26" s="644"/>
      <c r="AU26" s="644"/>
      <c r="AV26" s="644"/>
      <c r="AW26" s="644"/>
      <c r="AX26" s="644"/>
      <c r="AY26" s="644"/>
      <c r="AZ26" s="644"/>
      <c r="BA26" s="644"/>
      <c r="BB26" s="644"/>
      <c r="BC26" s="644"/>
      <c r="BD26" s="644"/>
      <c r="BE26" s="644"/>
      <c r="BF26" s="644"/>
      <c r="BG26" s="644"/>
      <c r="BH26" s="644"/>
      <c r="BI26" s="644"/>
      <c r="BJ26" s="644"/>
      <c r="BK26" s="644"/>
      <c r="BL26" s="644"/>
      <c r="BM26" s="644"/>
      <c r="BN26" s="644"/>
      <c r="BO26" s="650">
        <f t="shared" si="0"/>
        <v>0</v>
      </c>
      <c r="BP26" s="650"/>
      <c r="BQ26" s="650"/>
      <c r="BR26" s="650"/>
      <c r="BS26" s="650"/>
      <c r="BT26" s="650"/>
      <c r="BU26" s="651"/>
      <c r="BV26" s="311" t="e">
        <f t="shared" si="1"/>
        <v>#DIV/0!</v>
      </c>
    </row>
    <row r="27" spans="1:74" ht="9.9499999999999993" customHeight="1">
      <c r="A27" s="8"/>
      <c r="B27" s="656"/>
      <c r="C27" s="657"/>
      <c r="D27" s="657"/>
      <c r="E27" s="657"/>
      <c r="F27" s="658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59"/>
      <c r="R27" s="659"/>
      <c r="S27" s="659"/>
      <c r="T27" s="659"/>
      <c r="U27" s="659"/>
      <c r="V27" s="659"/>
      <c r="W27" s="659"/>
      <c r="X27" s="659"/>
      <c r="Y27" s="659"/>
      <c r="Z27" s="659"/>
      <c r="AA27" s="659"/>
      <c r="AB27" s="659"/>
      <c r="AC27" s="659"/>
      <c r="AD27" s="659"/>
      <c r="AE27" s="680"/>
      <c r="AF27" s="680"/>
      <c r="AG27" s="680"/>
      <c r="AH27" s="681"/>
      <c r="AI27" s="681"/>
      <c r="AJ27" s="681"/>
      <c r="AK27" s="681"/>
      <c r="AL27" s="681"/>
      <c r="AM27" s="644"/>
      <c r="AN27" s="644"/>
      <c r="AO27" s="644"/>
      <c r="AP27" s="644"/>
      <c r="AQ27" s="644"/>
      <c r="AR27" s="644"/>
      <c r="AS27" s="644"/>
      <c r="AT27" s="644"/>
      <c r="AU27" s="644"/>
      <c r="AV27" s="644"/>
      <c r="AW27" s="644"/>
      <c r="AX27" s="644"/>
      <c r="AY27" s="644"/>
      <c r="AZ27" s="644"/>
      <c r="BA27" s="644"/>
      <c r="BB27" s="644"/>
      <c r="BC27" s="644"/>
      <c r="BD27" s="644"/>
      <c r="BE27" s="644"/>
      <c r="BF27" s="644"/>
      <c r="BG27" s="644"/>
      <c r="BH27" s="644"/>
      <c r="BI27" s="644"/>
      <c r="BJ27" s="644"/>
      <c r="BK27" s="644"/>
      <c r="BL27" s="644"/>
      <c r="BM27" s="644"/>
      <c r="BN27" s="644"/>
      <c r="BO27" s="650">
        <f t="shared" si="0"/>
        <v>0</v>
      </c>
      <c r="BP27" s="650"/>
      <c r="BQ27" s="650"/>
      <c r="BR27" s="650"/>
      <c r="BS27" s="650"/>
      <c r="BT27" s="650"/>
      <c r="BU27" s="651"/>
      <c r="BV27" s="311" t="e">
        <f t="shared" si="1"/>
        <v>#DIV/0!</v>
      </c>
    </row>
    <row r="28" spans="1:74" ht="9.9499999999999993" customHeight="1">
      <c r="A28" s="8"/>
      <c r="B28" s="656"/>
      <c r="C28" s="657"/>
      <c r="D28" s="657"/>
      <c r="E28" s="657"/>
      <c r="F28" s="658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59"/>
      <c r="R28" s="659"/>
      <c r="S28" s="659"/>
      <c r="T28" s="659"/>
      <c r="U28" s="659"/>
      <c r="V28" s="659"/>
      <c r="W28" s="659"/>
      <c r="X28" s="659"/>
      <c r="Y28" s="659"/>
      <c r="Z28" s="659"/>
      <c r="AA28" s="659"/>
      <c r="AB28" s="659"/>
      <c r="AC28" s="659"/>
      <c r="AD28" s="659"/>
      <c r="AE28" s="680"/>
      <c r="AF28" s="680"/>
      <c r="AG28" s="680"/>
      <c r="AH28" s="681"/>
      <c r="AI28" s="681"/>
      <c r="AJ28" s="681"/>
      <c r="AK28" s="681"/>
      <c r="AL28" s="681"/>
      <c r="AM28" s="644"/>
      <c r="AN28" s="644"/>
      <c r="AO28" s="644"/>
      <c r="AP28" s="644"/>
      <c r="AQ28" s="644"/>
      <c r="AR28" s="644"/>
      <c r="AS28" s="644"/>
      <c r="AT28" s="644"/>
      <c r="AU28" s="644"/>
      <c r="AV28" s="644"/>
      <c r="AW28" s="644"/>
      <c r="AX28" s="644"/>
      <c r="AY28" s="644"/>
      <c r="AZ28" s="644"/>
      <c r="BA28" s="644"/>
      <c r="BB28" s="644"/>
      <c r="BC28" s="644"/>
      <c r="BD28" s="644"/>
      <c r="BE28" s="644"/>
      <c r="BF28" s="644"/>
      <c r="BG28" s="644"/>
      <c r="BH28" s="644"/>
      <c r="BI28" s="644"/>
      <c r="BJ28" s="644"/>
      <c r="BK28" s="644"/>
      <c r="BL28" s="644"/>
      <c r="BM28" s="644"/>
      <c r="BN28" s="644"/>
      <c r="BO28" s="650">
        <f t="shared" si="0"/>
        <v>0</v>
      </c>
      <c r="BP28" s="650"/>
      <c r="BQ28" s="650"/>
      <c r="BR28" s="650"/>
      <c r="BS28" s="650"/>
      <c r="BT28" s="650"/>
      <c r="BU28" s="651"/>
      <c r="BV28" s="311" t="e">
        <f t="shared" si="1"/>
        <v>#DIV/0!</v>
      </c>
    </row>
    <row r="29" spans="1:74" ht="9.9499999999999993" customHeight="1">
      <c r="A29" s="8"/>
      <c r="B29" s="656"/>
      <c r="C29" s="657"/>
      <c r="D29" s="657"/>
      <c r="E29" s="657"/>
      <c r="F29" s="658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59"/>
      <c r="R29" s="659"/>
      <c r="S29" s="659"/>
      <c r="T29" s="659"/>
      <c r="U29" s="659"/>
      <c r="V29" s="659"/>
      <c r="W29" s="659"/>
      <c r="X29" s="659"/>
      <c r="Y29" s="659"/>
      <c r="Z29" s="659"/>
      <c r="AA29" s="659"/>
      <c r="AB29" s="659"/>
      <c r="AC29" s="659"/>
      <c r="AD29" s="659"/>
      <c r="AE29" s="680"/>
      <c r="AF29" s="680"/>
      <c r="AG29" s="680"/>
      <c r="AH29" s="681"/>
      <c r="AI29" s="681"/>
      <c r="AJ29" s="681"/>
      <c r="AK29" s="681"/>
      <c r="AL29" s="681"/>
      <c r="AM29" s="644"/>
      <c r="AN29" s="644"/>
      <c r="AO29" s="644"/>
      <c r="AP29" s="644"/>
      <c r="AQ29" s="644"/>
      <c r="AR29" s="644"/>
      <c r="AS29" s="644"/>
      <c r="AT29" s="644"/>
      <c r="AU29" s="644"/>
      <c r="AV29" s="644"/>
      <c r="AW29" s="644"/>
      <c r="AX29" s="644"/>
      <c r="AY29" s="644"/>
      <c r="AZ29" s="644"/>
      <c r="BA29" s="644"/>
      <c r="BB29" s="644"/>
      <c r="BC29" s="644"/>
      <c r="BD29" s="644"/>
      <c r="BE29" s="644"/>
      <c r="BF29" s="644"/>
      <c r="BG29" s="644"/>
      <c r="BH29" s="644"/>
      <c r="BI29" s="644"/>
      <c r="BJ29" s="644"/>
      <c r="BK29" s="644"/>
      <c r="BL29" s="644"/>
      <c r="BM29" s="644"/>
      <c r="BN29" s="644"/>
      <c r="BO29" s="650">
        <f t="shared" si="0"/>
        <v>0</v>
      </c>
      <c r="BP29" s="650"/>
      <c r="BQ29" s="650"/>
      <c r="BR29" s="650"/>
      <c r="BS29" s="650"/>
      <c r="BT29" s="650"/>
      <c r="BU29" s="651"/>
      <c r="BV29" s="311" t="e">
        <f t="shared" si="1"/>
        <v>#DIV/0!</v>
      </c>
    </row>
    <row r="30" spans="1:74" ht="9.9499999999999993" customHeight="1">
      <c r="A30" s="8"/>
      <c r="B30" s="656"/>
      <c r="C30" s="657"/>
      <c r="D30" s="657"/>
      <c r="E30" s="657"/>
      <c r="F30" s="658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  <c r="X30" s="659"/>
      <c r="Y30" s="659"/>
      <c r="Z30" s="659"/>
      <c r="AA30" s="659"/>
      <c r="AB30" s="659"/>
      <c r="AC30" s="659"/>
      <c r="AD30" s="659"/>
      <c r="AE30" s="680"/>
      <c r="AF30" s="680"/>
      <c r="AG30" s="680"/>
      <c r="AH30" s="681"/>
      <c r="AI30" s="681"/>
      <c r="AJ30" s="681"/>
      <c r="AK30" s="681"/>
      <c r="AL30" s="681"/>
      <c r="AM30" s="644"/>
      <c r="AN30" s="644"/>
      <c r="AO30" s="644"/>
      <c r="AP30" s="644"/>
      <c r="AQ30" s="644"/>
      <c r="AR30" s="644"/>
      <c r="AS30" s="644"/>
      <c r="AT30" s="644"/>
      <c r="AU30" s="644"/>
      <c r="AV30" s="644"/>
      <c r="AW30" s="644"/>
      <c r="AX30" s="644"/>
      <c r="AY30" s="644"/>
      <c r="AZ30" s="644"/>
      <c r="BA30" s="644"/>
      <c r="BB30" s="644"/>
      <c r="BC30" s="644"/>
      <c r="BD30" s="644"/>
      <c r="BE30" s="644"/>
      <c r="BF30" s="644"/>
      <c r="BG30" s="644"/>
      <c r="BH30" s="644"/>
      <c r="BI30" s="644"/>
      <c r="BJ30" s="644"/>
      <c r="BK30" s="644"/>
      <c r="BL30" s="644"/>
      <c r="BM30" s="644"/>
      <c r="BN30" s="644"/>
      <c r="BO30" s="650">
        <f t="shared" si="0"/>
        <v>0</v>
      </c>
      <c r="BP30" s="650"/>
      <c r="BQ30" s="650"/>
      <c r="BR30" s="650"/>
      <c r="BS30" s="650"/>
      <c r="BT30" s="650"/>
      <c r="BU30" s="651"/>
      <c r="BV30" s="311" t="e">
        <f t="shared" si="1"/>
        <v>#DIV/0!</v>
      </c>
    </row>
    <row r="31" spans="1:74" ht="9.9499999999999993" customHeight="1">
      <c r="A31" s="8"/>
      <c r="B31" s="656"/>
      <c r="C31" s="657"/>
      <c r="D31" s="657"/>
      <c r="E31" s="657"/>
      <c r="F31" s="658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59"/>
      <c r="R31" s="659"/>
      <c r="S31" s="659"/>
      <c r="T31" s="659"/>
      <c r="U31" s="659"/>
      <c r="V31" s="659"/>
      <c r="W31" s="659"/>
      <c r="X31" s="659"/>
      <c r="Y31" s="659"/>
      <c r="Z31" s="659"/>
      <c r="AA31" s="659"/>
      <c r="AB31" s="659"/>
      <c r="AC31" s="659"/>
      <c r="AD31" s="659"/>
      <c r="AE31" s="680"/>
      <c r="AF31" s="680"/>
      <c r="AG31" s="680"/>
      <c r="AH31" s="681"/>
      <c r="AI31" s="681"/>
      <c r="AJ31" s="681"/>
      <c r="AK31" s="681"/>
      <c r="AL31" s="681"/>
      <c r="AM31" s="644"/>
      <c r="AN31" s="644"/>
      <c r="AO31" s="644"/>
      <c r="AP31" s="644"/>
      <c r="AQ31" s="644"/>
      <c r="AR31" s="644"/>
      <c r="AS31" s="644"/>
      <c r="AT31" s="644"/>
      <c r="AU31" s="644"/>
      <c r="AV31" s="644"/>
      <c r="AW31" s="644"/>
      <c r="AX31" s="644"/>
      <c r="AY31" s="644"/>
      <c r="AZ31" s="644"/>
      <c r="BA31" s="644"/>
      <c r="BB31" s="644"/>
      <c r="BC31" s="644"/>
      <c r="BD31" s="644"/>
      <c r="BE31" s="644"/>
      <c r="BF31" s="644"/>
      <c r="BG31" s="644"/>
      <c r="BH31" s="644"/>
      <c r="BI31" s="644"/>
      <c r="BJ31" s="644"/>
      <c r="BK31" s="644"/>
      <c r="BL31" s="644"/>
      <c r="BM31" s="644"/>
      <c r="BN31" s="644"/>
      <c r="BO31" s="650">
        <f t="shared" si="0"/>
        <v>0</v>
      </c>
      <c r="BP31" s="650"/>
      <c r="BQ31" s="650"/>
      <c r="BR31" s="650"/>
      <c r="BS31" s="650"/>
      <c r="BT31" s="650"/>
      <c r="BU31" s="651"/>
      <c r="BV31" s="311" t="e">
        <f t="shared" si="1"/>
        <v>#DIV/0!</v>
      </c>
    </row>
    <row r="32" spans="1:74" s="17" customFormat="1" ht="9.9499999999999993" customHeight="1">
      <c r="A32" s="114"/>
      <c r="B32" s="656"/>
      <c r="C32" s="657"/>
      <c r="D32" s="657"/>
      <c r="E32" s="657"/>
      <c r="F32" s="658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59"/>
      <c r="R32" s="659"/>
      <c r="S32" s="659"/>
      <c r="T32" s="659"/>
      <c r="U32" s="659"/>
      <c r="V32" s="659"/>
      <c r="W32" s="659"/>
      <c r="X32" s="659"/>
      <c r="Y32" s="659"/>
      <c r="Z32" s="659"/>
      <c r="AA32" s="659"/>
      <c r="AB32" s="659"/>
      <c r="AC32" s="659"/>
      <c r="AD32" s="659"/>
      <c r="AE32" s="680"/>
      <c r="AF32" s="680"/>
      <c r="AG32" s="680"/>
      <c r="AH32" s="681"/>
      <c r="AI32" s="681"/>
      <c r="AJ32" s="681"/>
      <c r="AK32" s="681"/>
      <c r="AL32" s="681"/>
      <c r="AM32" s="644"/>
      <c r="AN32" s="644"/>
      <c r="AO32" s="644"/>
      <c r="AP32" s="644"/>
      <c r="AQ32" s="644"/>
      <c r="AR32" s="644"/>
      <c r="AS32" s="644"/>
      <c r="AT32" s="644"/>
      <c r="AU32" s="644"/>
      <c r="AV32" s="644"/>
      <c r="AW32" s="644"/>
      <c r="AX32" s="644"/>
      <c r="AY32" s="644"/>
      <c r="AZ32" s="644"/>
      <c r="BA32" s="644"/>
      <c r="BB32" s="644"/>
      <c r="BC32" s="644"/>
      <c r="BD32" s="644"/>
      <c r="BE32" s="644"/>
      <c r="BF32" s="644"/>
      <c r="BG32" s="644"/>
      <c r="BH32" s="644"/>
      <c r="BI32" s="644"/>
      <c r="BJ32" s="644"/>
      <c r="BK32" s="644"/>
      <c r="BL32" s="644"/>
      <c r="BM32" s="644"/>
      <c r="BN32" s="644"/>
      <c r="BO32" s="650">
        <f t="shared" si="0"/>
        <v>0</v>
      </c>
      <c r="BP32" s="650"/>
      <c r="BQ32" s="650"/>
      <c r="BR32" s="650"/>
      <c r="BS32" s="650"/>
      <c r="BT32" s="650"/>
      <c r="BU32" s="651"/>
      <c r="BV32" s="311" t="e">
        <f t="shared" si="1"/>
        <v>#DIV/0!</v>
      </c>
    </row>
    <row r="33" spans="1:74" ht="9.9499999999999993" customHeight="1">
      <c r="A33" s="8"/>
      <c r="B33" s="656"/>
      <c r="C33" s="657"/>
      <c r="D33" s="657"/>
      <c r="E33" s="657"/>
      <c r="F33" s="658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59"/>
      <c r="R33" s="659"/>
      <c r="S33" s="659"/>
      <c r="T33" s="659"/>
      <c r="U33" s="659"/>
      <c r="V33" s="659"/>
      <c r="W33" s="659"/>
      <c r="X33" s="659"/>
      <c r="Y33" s="659"/>
      <c r="Z33" s="659"/>
      <c r="AA33" s="659"/>
      <c r="AB33" s="659"/>
      <c r="AC33" s="659"/>
      <c r="AD33" s="659"/>
      <c r="AE33" s="680"/>
      <c r="AF33" s="680"/>
      <c r="AG33" s="680"/>
      <c r="AH33" s="681"/>
      <c r="AI33" s="681"/>
      <c r="AJ33" s="681"/>
      <c r="AK33" s="681"/>
      <c r="AL33" s="681"/>
      <c r="AM33" s="644"/>
      <c r="AN33" s="644"/>
      <c r="AO33" s="644"/>
      <c r="AP33" s="644"/>
      <c r="AQ33" s="644"/>
      <c r="AR33" s="644"/>
      <c r="AS33" s="644"/>
      <c r="AT33" s="644"/>
      <c r="AU33" s="644"/>
      <c r="AV33" s="644"/>
      <c r="AW33" s="644"/>
      <c r="AX33" s="644"/>
      <c r="AY33" s="644"/>
      <c r="AZ33" s="644"/>
      <c r="BA33" s="644"/>
      <c r="BB33" s="644"/>
      <c r="BC33" s="644"/>
      <c r="BD33" s="644"/>
      <c r="BE33" s="644"/>
      <c r="BF33" s="644"/>
      <c r="BG33" s="644"/>
      <c r="BH33" s="644"/>
      <c r="BI33" s="644"/>
      <c r="BJ33" s="644"/>
      <c r="BK33" s="644"/>
      <c r="BL33" s="644"/>
      <c r="BM33" s="644"/>
      <c r="BN33" s="644"/>
      <c r="BO33" s="650">
        <f t="shared" si="0"/>
        <v>0</v>
      </c>
      <c r="BP33" s="650"/>
      <c r="BQ33" s="650"/>
      <c r="BR33" s="650"/>
      <c r="BS33" s="650"/>
      <c r="BT33" s="650"/>
      <c r="BU33" s="651"/>
      <c r="BV33" s="311" t="e">
        <f t="shared" si="1"/>
        <v>#DIV/0!</v>
      </c>
    </row>
    <row r="34" spans="1:74" ht="9.9499999999999993" customHeight="1">
      <c r="A34" s="8"/>
      <c r="B34" s="656"/>
      <c r="C34" s="657"/>
      <c r="D34" s="657"/>
      <c r="E34" s="657"/>
      <c r="F34" s="658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59"/>
      <c r="R34" s="659"/>
      <c r="S34" s="659"/>
      <c r="T34" s="659"/>
      <c r="U34" s="659"/>
      <c r="V34" s="659"/>
      <c r="W34" s="659"/>
      <c r="X34" s="659"/>
      <c r="Y34" s="659"/>
      <c r="Z34" s="659"/>
      <c r="AA34" s="659"/>
      <c r="AB34" s="659"/>
      <c r="AC34" s="659"/>
      <c r="AD34" s="659"/>
      <c r="AE34" s="680"/>
      <c r="AF34" s="680"/>
      <c r="AG34" s="680"/>
      <c r="AH34" s="681"/>
      <c r="AI34" s="681"/>
      <c r="AJ34" s="681"/>
      <c r="AK34" s="681"/>
      <c r="AL34" s="681"/>
      <c r="AM34" s="644"/>
      <c r="AN34" s="644"/>
      <c r="AO34" s="644"/>
      <c r="AP34" s="644"/>
      <c r="AQ34" s="644"/>
      <c r="AR34" s="644"/>
      <c r="AS34" s="644"/>
      <c r="AT34" s="644"/>
      <c r="AU34" s="644"/>
      <c r="AV34" s="644"/>
      <c r="AW34" s="644"/>
      <c r="AX34" s="644"/>
      <c r="AY34" s="644"/>
      <c r="AZ34" s="644"/>
      <c r="BA34" s="644"/>
      <c r="BB34" s="644"/>
      <c r="BC34" s="644"/>
      <c r="BD34" s="644"/>
      <c r="BE34" s="644"/>
      <c r="BF34" s="644"/>
      <c r="BG34" s="644"/>
      <c r="BH34" s="644"/>
      <c r="BI34" s="644"/>
      <c r="BJ34" s="644"/>
      <c r="BK34" s="644"/>
      <c r="BL34" s="644"/>
      <c r="BM34" s="644"/>
      <c r="BN34" s="644"/>
      <c r="BO34" s="650">
        <f t="shared" si="0"/>
        <v>0</v>
      </c>
      <c r="BP34" s="650"/>
      <c r="BQ34" s="650"/>
      <c r="BR34" s="650"/>
      <c r="BS34" s="650"/>
      <c r="BT34" s="650"/>
      <c r="BU34" s="651"/>
      <c r="BV34" s="311" t="e">
        <f t="shared" si="1"/>
        <v>#DIV/0!</v>
      </c>
    </row>
    <row r="35" spans="1:74" ht="9.9499999999999993" customHeight="1">
      <c r="A35" s="8"/>
      <c r="B35" s="656"/>
      <c r="C35" s="657"/>
      <c r="D35" s="657"/>
      <c r="E35" s="657"/>
      <c r="F35" s="658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59"/>
      <c r="R35" s="659"/>
      <c r="S35" s="659"/>
      <c r="T35" s="659"/>
      <c r="U35" s="659"/>
      <c r="V35" s="659"/>
      <c r="W35" s="659"/>
      <c r="X35" s="659"/>
      <c r="Y35" s="659"/>
      <c r="Z35" s="659"/>
      <c r="AA35" s="659"/>
      <c r="AB35" s="659"/>
      <c r="AC35" s="659"/>
      <c r="AD35" s="659"/>
      <c r="AE35" s="680"/>
      <c r="AF35" s="680"/>
      <c r="AG35" s="680"/>
      <c r="AH35" s="681"/>
      <c r="AI35" s="681"/>
      <c r="AJ35" s="681"/>
      <c r="AK35" s="681"/>
      <c r="AL35" s="681"/>
      <c r="AM35" s="644"/>
      <c r="AN35" s="644"/>
      <c r="AO35" s="644"/>
      <c r="AP35" s="644"/>
      <c r="AQ35" s="644"/>
      <c r="AR35" s="644"/>
      <c r="AS35" s="644"/>
      <c r="AT35" s="644"/>
      <c r="AU35" s="644"/>
      <c r="AV35" s="644"/>
      <c r="AW35" s="644"/>
      <c r="AX35" s="644"/>
      <c r="AY35" s="644"/>
      <c r="AZ35" s="644"/>
      <c r="BA35" s="644"/>
      <c r="BB35" s="644"/>
      <c r="BC35" s="644"/>
      <c r="BD35" s="644"/>
      <c r="BE35" s="644"/>
      <c r="BF35" s="644"/>
      <c r="BG35" s="644"/>
      <c r="BH35" s="644"/>
      <c r="BI35" s="644"/>
      <c r="BJ35" s="644"/>
      <c r="BK35" s="644"/>
      <c r="BL35" s="644"/>
      <c r="BM35" s="644"/>
      <c r="BN35" s="644"/>
      <c r="BO35" s="650">
        <f t="shared" si="0"/>
        <v>0</v>
      </c>
      <c r="BP35" s="650"/>
      <c r="BQ35" s="650"/>
      <c r="BR35" s="650"/>
      <c r="BS35" s="650"/>
      <c r="BT35" s="650"/>
      <c r="BU35" s="651"/>
      <c r="BV35" s="311" t="e">
        <f t="shared" si="1"/>
        <v>#DIV/0!</v>
      </c>
    </row>
    <row r="36" spans="1:74" ht="9.9499999999999993" customHeight="1">
      <c r="A36" s="8"/>
      <c r="B36" s="656"/>
      <c r="C36" s="657"/>
      <c r="D36" s="657"/>
      <c r="E36" s="657"/>
      <c r="F36" s="658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59"/>
      <c r="R36" s="659"/>
      <c r="S36" s="659"/>
      <c r="T36" s="659"/>
      <c r="U36" s="659"/>
      <c r="V36" s="659"/>
      <c r="W36" s="659"/>
      <c r="X36" s="659"/>
      <c r="Y36" s="659"/>
      <c r="Z36" s="659"/>
      <c r="AA36" s="659"/>
      <c r="AB36" s="659"/>
      <c r="AC36" s="659"/>
      <c r="AD36" s="659"/>
      <c r="AE36" s="680"/>
      <c r="AF36" s="680"/>
      <c r="AG36" s="680"/>
      <c r="AH36" s="681"/>
      <c r="AI36" s="681"/>
      <c r="AJ36" s="681"/>
      <c r="AK36" s="681"/>
      <c r="AL36" s="681"/>
      <c r="AM36" s="644"/>
      <c r="AN36" s="644"/>
      <c r="AO36" s="644"/>
      <c r="AP36" s="644"/>
      <c r="AQ36" s="644"/>
      <c r="AR36" s="644"/>
      <c r="AS36" s="644"/>
      <c r="AT36" s="644"/>
      <c r="AU36" s="644"/>
      <c r="AV36" s="644"/>
      <c r="AW36" s="644"/>
      <c r="AX36" s="644"/>
      <c r="AY36" s="644"/>
      <c r="AZ36" s="644"/>
      <c r="BA36" s="644"/>
      <c r="BB36" s="644"/>
      <c r="BC36" s="644"/>
      <c r="BD36" s="644"/>
      <c r="BE36" s="644"/>
      <c r="BF36" s="644"/>
      <c r="BG36" s="644"/>
      <c r="BH36" s="644"/>
      <c r="BI36" s="644"/>
      <c r="BJ36" s="644"/>
      <c r="BK36" s="644"/>
      <c r="BL36" s="644"/>
      <c r="BM36" s="644"/>
      <c r="BN36" s="644"/>
      <c r="BO36" s="650">
        <f t="shared" si="0"/>
        <v>0</v>
      </c>
      <c r="BP36" s="650"/>
      <c r="BQ36" s="650"/>
      <c r="BR36" s="650"/>
      <c r="BS36" s="650"/>
      <c r="BT36" s="650"/>
      <c r="BU36" s="651"/>
      <c r="BV36" s="311" t="e">
        <f t="shared" si="1"/>
        <v>#DIV/0!</v>
      </c>
    </row>
    <row r="37" spans="1:74" ht="9.9499999999999993" customHeight="1">
      <c r="A37" s="8"/>
      <c r="B37" s="656"/>
      <c r="C37" s="657"/>
      <c r="D37" s="657"/>
      <c r="E37" s="657"/>
      <c r="F37" s="658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59"/>
      <c r="R37" s="659"/>
      <c r="S37" s="659"/>
      <c r="T37" s="659"/>
      <c r="U37" s="659"/>
      <c r="V37" s="659"/>
      <c r="W37" s="659"/>
      <c r="X37" s="659"/>
      <c r="Y37" s="659"/>
      <c r="Z37" s="659"/>
      <c r="AA37" s="659"/>
      <c r="AB37" s="659"/>
      <c r="AC37" s="659"/>
      <c r="AD37" s="659"/>
      <c r="AE37" s="680"/>
      <c r="AF37" s="680"/>
      <c r="AG37" s="680"/>
      <c r="AH37" s="681"/>
      <c r="AI37" s="681"/>
      <c r="AJ37" s="681"/>
      <c r="AK37" s="681"/>
      <c r="AL37" s="681"/>
      <c r="AM37" s="644"/>
      <c r="AN37" s="644"/>
      <c r="AO37" s="644"/>
      <c r="AP37" s="644"/>
      <c r="AQ37" s="644"/>
      <c r="AR37" s="644"/>
      <c r="AS37" s="644"/>
      <c r="AT37" s="644"/>
      <c r="AU37" s="644"/>
      <c r="AV37" s="644"/>
      <c r="AW37" s="644"/>
      <c r="AX37" s="644"/>
      <c r="AY37" s="644"/>
      <c r="AZ37" s="644"/>
      <c r="BA37" s="644"/>
      <c r="BB37" s="644"/>
      <c r="BC37" s="644"/>
      <c r="BD37" s="644"/>
      <c r="BE37" s="644"/>
      <c r="BF37" s="644"/>
      <c r="BG37" s="644"/>
      <c r="BH37" s="644"/>
      <c r="BI37" s="644"/>
      <c r="BJ37" s="644"/>
      <c r="BK37" s="644"/>
      <c r="BL37" s="644"/>
      <c r="BM37" s="644"/>
      <c r="BN37" s="644"/>
      <c r="BO37" s="650">
        <f t="shared" si="0"/>
        <v>0</v>
      </c>
      <c r="BP37" s="650"/>
      <c r="BQ37" s="650"/>
      <c r="BR37" s="650"/>
      <c r="BS37" s="650"/>
      <c r="BT37" s="650"/>
      <c r="BU37" s="651"/>
      <c r="BV37" s="311" t="e">
        <f t="shared" si="1"/>
        <v>#DIV/0!</v>
      </c>
    </row>
    <row r="38" spans="1:74" ht="9.9499999999999993" customHeight="1">
      <c r="A38" s="8"/>
      <c r="B38" s="656"/>
      <c r="C38" s="657"/>
      <c r="D38" s="657"/>
      <c r="E38" s="657"/>
      <c r="F38" s="658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59"/>
      <c r="R38" s="659"/>
      <c r="S38" s="659"/>
      <c r="T38" s="659"/>
      <c r="U38" s="659"/>
      <c r="V38" s="659"/>
      <c r="W38" s="659"/>
      <c r="X38" s="659"/>
      <c r="Y38" s="659"/>
      <c r="Z38" s="659"/>
      <c r="AA38" s="659"/>
      <c r="AB38" s="659"/>
      <c r="AC38" s="659"/>
      <c r="AD38" s="659"/>
      <c r="AE38" s="680"/>
      <c r="AF38" s="680"/>
      <c r="AG38" s="680"/>
      <c r="AH38" s="681"/>
      <c r="AI38" s="681"/>
      <c r="AJ38" s="681"/>
      <c r="AK38" s="681"/>
      <c r="AL38" s="681"/>
      <c r="AM38" s="644"/>
      <c r="AN38" s="644"/>
      <c r="AO38" s="644"/>
      <c r="AP38" s="644"/>
      <c r="AQ38" s="644"/>
      <c r="AR38" s="644"/>
      <c r="AS38" s="644"/>
      <c r="AT38" s="644"/>
      <c r="AU38" s="644"/>
      <c r="AV38" s="644"/>
      <c r="AW38" s="644"/>
      <c r="AX38" s="644"/>
      <c r="AY38" s="644"/>
      <c r="AZ38" s="644"/>
      <c r="BA38" s="644"/>
      <c r="BB38" s="644"/>
      <c r="BC38" s="644"/>
      <c r="BD38" s="644"/>
      <c r="BE38" s="644"/>
      <c r="BF38" s="644"/>
      <c r="BG38" s="644"/>
      <c r="BH38" s="644"/>
      <c r="BI38" s="644"/>
      <c r="BJ38" s="644"/>
      <c r="BK38" s="644"/>
      <c r="BL38" s="644"/>
      <c r="BM38" s="644"/>
      <c r="BN38" s="644"/>
      <c r="BO38" s="650">
        <f t="shared" si="0"/>
        <v>0</v>
      </c>
      <c r="BP38" s="650"/>
      <c r="BQ38" s="650"/>
      <c r="BR38" s="650"/>
      <c r="BS38" s="650"/>
      <c r="BT38" s="650"/>
      <c r="BU38" s="651"/>
      <c r="BV38" s="311" t="e">
        <f t="shared" si="1"/>
        <v>#DIV/0!</v>
      </c>
    </row>
    <row r="39" spans="1:74" ht="9.9499999999999993" customHeight="1">
      <c r="A39" s="8"/>
      <c r="B39" s="656"/>
      <c r="C39" s="657"/>
      <c r="D39" s="657"/>
      <c r="E39" s="657"/>
      <c r="F39" s="658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59"/>
      <c r="R39" s="659"/>
      <c r="S39" s="659"/>
      <c r="T39" s="659"/>
      <c r="U39" s="659"/>
      <c r="V39" s="659"/>
      <c r="W39" s="659"/>
      <c r="X39" s="659"/>
      <c r="Y39" s="659"/>
      <c r="Z39" s="659"/>
      <c r="AA39" s="659"/>
      <c r="AB39" s="659"/>
      <c r="AC39" s="659"/>
      <c r="AD39" s="659"/>
      <c r="AE39" s="680"/>
      <c r="AF39" s="680"/>
      <c r="AG39" s="680"/>
      <c r="AH39" s="681"/>
      <c r="AI39" s="681"/>
      <c r="AJ39" s="681"/>
      <c r="AK39" s="681"/>
      <c r="AL39" s="681"/>
      <c r="AM39" s="644"/>
      <c r="AN39" s="644"/>
      <c r="AO39" s="644"/>
      <c r="AP39" s="644"/>
      <c r="AQ39" s="644"/>
      <c r="AR39" s="644"/>
      <c r="AS39" s="644"/>
      <c r="AT39" s="644"/>
      <c r="AU39" s="644"/>
      <c r="AV39" s="644"/>
      <c r="AW39" s="644"/>
      <c r="AX39" s="644"/>
      <c r="AY39" s="644"/>
      <c r="AZ39" s="644"/>
      <c r="BA39" s="644"/>
      <c r="BB39" s="644"/>
      <c r="BC39" s="644"/>
      <c r="BD39" s="644"/>
      <c r="BE39" s="644"/>
      <c r="BF39" s="644"/>
      <c r="BG39" s="644"/>
      <c r="BH39" s="644"/>
      <c r="BI39" s="644"/>
      <c r="BJ39" s="644"/>
      <c r="BK39" s="644"/>
      <c r="BL39" s="644"/>
      <c r="BM39" s="644"/>
      <c r="BN39" s="644"/>
      <c r="BO39" s="650">
        <f t="shared" si="0"/>
        <v>0</v>
      </c>
      <c r="BP39" s="650"/>
      <c r="BQ39" s="650"/>
      <c r="BR39" s="650"/>
      <c r="BS39" s="650"/>
      <c r="BT39" s="650"/>
      <c r="BU39" s="651"/>
      <c r="BV39" s="311" t="e">
        <f t="shared" si="1"/>
        <v>#DIV/0!</v>
      </c>
    </row>
    <row r="40" spans="1:74" ht="9.9499999999999993" customHeight="1">
      <c r="A40" s="8"/>
      <c r="B40" s="656"/>
      <c r="C40" s="657"/>
      <c r="D40" s="657"/>
      <c r="E40" s="657"/>
      <c r="F40" s="658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59"/>
      <c r="R40" s="659"/>
      <c r="S40" s="659"/>
      <c r="T40" s="659"/>
      <c r="U40" s="659"/>
      <c r="V40" s="659"/>
      <c r="W40" s="659"/>
      <c r="X40" s="659"/>
      <c r="Y40" s="659"/>
      <c r="Z40" s="659"/>
      <c r="AA40" s="659"/>
      <c r="AB40" s="659"/>
      <c r="AC40" s="659"/>
      <c r="AD40" s="659"/>
      <c r="AE40" s="680"/>
      <c r="AF40" s="680"/>
      <c r="AG40" s="680"/>
      <c r="AH40" s="681"/>
      <c r="AI40" s="681"/>
      <c r="AJ40" s="681"/>
      <c r="AK40" s="681"/>
      <c r="AL40" s="681"/>
      <c r="AM40" s="644"/>
      <c r="AN40" s="644"/>
      <c r="AO40" s="644"/>
      <c r="AP40" s="644"/>
      <c r="AQ40" s="644"/>
      <c r="AR40" s="644"/>
      <c r="AS40" s="644"/>
      <c r="AT40" s="644"/>
      <c r="AU40" s="644"/>
      <c r="AV40" s="644"/>
      <c r="AW40" s="644"/>
      <c r="AX40" s="644"/>
      <c r="AY40" s="644"/>
      <c r="AZ40" s="644"/>
      <c r="BA40" s="644"/>
      <c r="BB40" s="644"/>
      <c r="BC40" s="644"/>
      <c r="BD40" s="644"/>
      <c r="BE40" s="644"/>
      <c r="BF40" s="644"/>
      <c r="BG40" s="644"/>
      <c r="BH40" s="644"/>
      <c r="BI40" s="644"/>
      <c r="BJ40" s="644"/>
      <c r="BK40" s="644"/>
      <c r="BL40" s="644"/>
      <c r="BM40" s="644"/>
      <c r="BN40" s="644"/>
      <c r="BO40" s="650">
        <f t="shared" si="0"/>
        <v>0</v>
      </c>
      <c r="BP40" s="650"/>
      <c r="BQ40" s="650"/>
      <c r="BR40" s="650"/>
      <c r="BS40" s="650"/>
      <c r="BT40" s="650"/>
      <c r="BU40" s="651"/>
      <c r="BV40" s="311" t="e">
        <f t="shared" si="1"/>
        <v>#DIV/0!</v>
      </c>
    </row>
    <row r="41" spans="1:74" ht="9.9499999999999993" customHeight="1">
      <c r="A41" s="8"/>
      <c r="B41" s="656"/>
      <c r="C41" s="657"/>
      <c r="D41" s="657"/>
      <c r="E41" s="657"/>
      <c r="F41" s="658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59"/>
      <c r="Y41" s="659"/>
      <c r="Z41" s="659"/>
      <c r="AA41" s="659"/>
      <c r="AB41" s="659"/>
      <c r="AC41" s="659"/>
      <c r="AD41" s="659"/>
      <c r="AE41" s="680"/>
      <c r="AF41" s="680"/>
      <c r="AG41" s="680"/>
      <c r="AH41" s="681"/>
      <c r="AI41" s="681"/>
      <c r="AJ41" s="681"/>
      <c r="AK41" s="681"/>
      <c r="AL41" s="681"/>
      <c r="AM41" s="644"/>
      <c r="AN41" s="644"/>
      <c r="AO41" s="644"/>
      <c r="AP41" s="644"/>
      <c r="AQ41" s="644"/>
      <c r="AR41" s="644"/>
      <c r="AS41" s="644"/>
      <c r="AT41" s="644"/>
      <c r="AU41" s="644"/>
      <c r="AV41" s="644"/>
      <c r="AW41" s="644"/>
      <c r="AX41" s="644"/>
      <c r="AY41" s="644"/>
      <c r="AZ41" s="644"/>
      <c r="BA41" s="644"/>
      <c r="BB41" s="644"/>
      <c r="BC41" s="644"/>
      <c r="BD41" s="644"/>
      <c r="BE41" s="644"/>
      <c r="BF41" s="644"/>
      <c r="BG41" s="644"/>
      <c r="BH41" s="644"/>
      <c r="BI41" s="644"/>
      <c r="BJ41" s="644"/>
      <c r="BK41" s="644"/>
      <c r="BL41" s="644"/>
      <c r="BM41" s="644"/>
      <c r="BN41" s="644"/>
      <c r="BO41" s="650">
        <f t="shared" si="0"/>
        <v>0</v>
      </c>
      <c r="BP41" s="650"/>
      <c r="BQ41" s="650"/>
      <c r="BR41" s="650"/>
      <c r="BS41" s="650"/>
      <c r="BT41" s="650"/>
      <c r="BU41" s="651"/>
      <c r="BV41" s="311" t="e">
        <f t="shared" si="1"/>
        <v>#DIV/0!</v>
      </c>
    </row>
    <row r="42" spans="1:74" ht="9.9499999999999993" customHeight="1">
      <c r="A42" s="8"/>
      <c r="B42" s="656"/>
      <c r="C42" s="657"/>
      <c r="D42" s="657"/>
      <c r="E42" s="657"/>
      <c r="F42" s="658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59"/>
      <c r="R42" s="659"/>
      <c r="S42" s="659"/>
      <c r="T42" s="659"/>
      <c r="U42" s="659"/>
      <c r="V42" s="659"/>
      <c r="W42" s="659"/>
      <c r="X42" s="659"/>
      <c r="Y42" s="659"/>
      <c r="Z42" s="659"/>
      <c r="AA42" s="659"/>
      <c r="AB42" s="659"/>
      <c r="AC42" s="659"/>
      <c r="AD42" s="659"/>
      <c r="AE42" s="680"/>
      <c r="AF42" s="680"/>
      <c r="AG42" s="680"/>
      <c r="AH42" s="681"/>
      <c r="AI42" s="681"/>
      <c r="AJ42" s="681"/>
      <c r="AK42" s="681"/>
      <c r="AL42" s="681"/>
      <c r="AM42" s="644"/>
      <c r="AN42" s="644"/>
      <c r="AO42" s="644"/>
      <c r="AP42" s="644"/>
      <c r="AQ42" s="644"/>
      <c r="AR42" s="644"/>
      <c r="AS42" s="644"/>
      <c r="AT42" s="644"/>
      <c r="AU42" s="644"/>
      <c r="AV42" s="644"/>
      <c r="AW42" s="644"/>
      <c r="AX42" s="644"/>
      <c r="AY42" s="644"/>
      <c r="AZ42" s="644"/>
      <c r="BA42" s="644"/>
      <c r="BB42" s="644"/>
      <c r="BC42" s="644"/>
      <c r="BD42" s="644"/>
      <c r="BE42" s="644"/>
      <c r="BF42" s="644"/>
      <c r="BG42" s="644"/>
      <c r="BH42" s="644"/>
      <c r="BI42" s="644"/>
      <c r="BJ42" s="644"/>
      <c r="BK42" s="644"/>
      <c r="BL42" s="644"/>
      <c r="BM42" s="644"/>
      <c r="BN42" s="644"/>
      <c r="BO42" s="650">
        <f t="shared" si="0"/>
        <v>0</v>
      </c>
      <c r="BP42" s="650"/>
      <c r="BQ42" s="650"/>
      <c r="BR42" s="650"/>
      <c r="BS42" s="650"/>
      <c r="BT42" s="650"/>
      <c r="BU42" s="651"/>
      <c r="BV42" s="311" t="e">
        <f t="shared" si="1"/>
        <v>#DIV/0!</v>
      </c>
    </row>
    <row r="43" spans="1:74" ht="9.9499999999999993" customHeight="1">
      <c r="A43" s="8"/>
      <c r="B43" s="656"/>
      <c r="C43" s="657"/>
      <c r="D43" s="657"/>
      <c r="E43" s="657"/>
      <c r="F43" s="658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59"/>
      <c r="R43" s="659"/>
      <c r="S43" s="659"/>
      <c r="T43" s="659"/>
      <c r="U43" s="659"/>
      <c r="V43" s="659"/>
      <c r="W43" s="659"/>
      <c r="X43" s="659"/>
      <c r="Y43" s="659"/>
      <c r="Z43" s="659"/>
      <c r="AA43" s="659"/>
      <c r="AB43" s="659"/>
      <c r="AC43" s="659"/>
      <c r="AD43" s="659"/>
      <c r="AE43" s="680"/>
      <c r="AF43" s="680"/>
      <c r="AG43" s="680"/>
      <c r="AH43" s="681"/>
      <c r="AI43" s="681"/>
      <c r="AJ43" s="681"/>
      <c r="AK43" s="681"/>
      <c r="AL43" s="681"/>
      <c r="AM43" s="644"/>
      <c r="AN43" s="644"/>
      <c r="AO43" s="644"/>
      <c r="AP43" s="644"/>
      <c r="AQ43" s="644"/>
      <c r="AR43" s="644"/>
      <c r="AS43" s="644"/>
      <c r="AT43" s="644"/>
      <c r="AU43" s="644"/>
      <c r="AV43" s="644"/>
      <c r="AW43" s="644"/>
      <c r="AX43" s="644"/>
      <c r="AY43" s="644"/>
      <c r="AZ43" s="644"/>
      <c r="BA43" s="644"/>
      <c r="BB43" s="644"/>
      <c r="BC43" s="644"/>
      <c r="BD43" s="644"/>
      <c r="BE43" s="644"/>
      <c r="BF43" s="644"/>
      <c r="BG43" s="644"/>
      <c r="BH43" s="644"/>
      <c r="BI43" s="644"/>
      <c r="BJ43" s="644"/>
      <c r="BK43" s="644"/>
      <c r="BL43" s="644"/>
      <c r="BM43" s="644"/>
      <c r="BN43" s="644"/>
      <c r="BO43" s="650">
        <f t="shared" si="0"/>
        <v>0</v>
      </c>
      <c r="BP43" s="650"/>
      <c r="BQ43" s="650"/>
      <c r="BR43" s="650"/>
      <c r="BS43" s="650"/>
      <c r="BT43" s="650"/>
      <c r="BU43" s="651"/>
      <c r="BV43" s="311" t="e">
        <f t="shared" si="1"/>
        <v>#DIV/0!</v>
      </c>
    </row>
    <row r="44" spans="1:74" ht="9.9499999999999993" customHeight="1">
      <c r="A44" s="8"/>
      <c r="B44" s="656"/>
      <c r="C44" s="657"/>
      <c r="D44" s="657"/>
      <c r="E44" s="657"/>
      <c r="F44" s="658"/>
      <c r="G44" s="659"/>
      <c r="H44" s="659"/>
      <c r="I44" s="659"/>
      <c r="J44" s="659"/>
      <c r="K44" s="659"/>
      <c r="L44" s="659"/>
      <c r="M44" s="659"/>
      <c r="N44" s="659"/>
      <c r="O44" s="659"/>
      <c r="P44" s="659"/>
      <c r="Q44" s="659"/>
      <c r="R44" s="659"/>
      <c r="S44" s="659"/>
      <c r="T44" s="659"/>
      <c r="U44" s="659"/>
      <c r="V44" s="659"/>
      <c r="W44" s="659"/>
      <c r="X44" s="659"/>
      <c r="Y44" s="659"/>
      <c r="Z44" s="659"/>
      <c r="AA44" s="659"/>
      <c r="AB44" s="659"/>
      <c r="AC44" s="659"/>
      <c r="AD44" s="659"/>
      <c r="AE44" s="680"/>
      <c r="AF44" s="680"/>
      <c r="AG44" s="680"/>
      <c r="AH44" s="681"/>
      <c r="AI44" s="681"/>
      <c r="AJ44" s="681"/>
      <c r="AK44" s="681"/>
      <c r="AL44" s="681"/>
      <c r="AM44" s="644"/>
      <c r="AN44" s="644"/>
      <c r="AO44" s="644"/>
      <c r="AP44" s="644"/>
      <c r="AQ44" s="644"/>
      <c r="AR44" s="644"/>
      <c r="AS44" s="644"/>
      <c r="AT44" s="644"/>
      <c r="AU44" s="644"/>
      <c r="AV44" s="644"/>
      <c r="AW44" s="644"/>
      <c r="AX44" s="644"/>
      <c r="AY44" s="644"/>
      <c r="AZ44" s="644"/>
      <c r="BA44" s="644"/>
      <c r="BB44" s="644"/>
      <c r="BC44" s="644"/>
      <c r="BD44" s="644"/>
      <c r="BE44" s="644"/>
      <c r="BF44" s="644"/>
      <c r="BG44" s="644"/>
      <c r="BH44" s="644"/>
      <c r="BI44" s="644"/>
      <c r="BJ44" s="644"/>
      <c r="BK44" s="644"/>
      <c r="BL44" s="644"/>
      <c r="BM44" s="644"/>
      <c r="BN44" s="644"/>
      <c r="BO44" s="650">
        <f t="shared" si="0"/>
        <v>0</v>
      </c>
      <c r="BP44" s="650"/>
      <c r="BQ44" s="650"/>
      <c r="BR44" s="650"/>
      <c r="BS44" s="650"/>
      <c r="BT44" s="650"/>
      <c r="BU44" s="651"/>
      <c r="BV44" s="311" t="e">
        <f t="shared" si="1"/>
        <v>#DIV/0!</v>
      </c>
    </row>
    <row r="45" spans="1:74" s="17" customFormat="1" ht="9.9499999999999993" customHeight="1">
      <c r="A45" s="114"/>
      <c r="B45" s="656"/>
      <c r="C45" s="657"/>
      <c r="D45" s="657"/>
      <c r="E45" s="657"/>
      <c r="F45" s="658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  <c r="X45" s="659"/>
      <c r="Y45" s="659"/>
      <c r="Z45" s="659"/>
      <c r="AA45" s="659"/>
      <c r="AB45" s="659"/>
      <c r="AC45" s="659"/>
      <c r="AD45" s="659"/>
      <c r="AE45" s="680"/>
      <c r="AF45" s="680"/>
      <c r="AG45" s="680"/>
      <c r="AH45" s="681"/>
      <c r="AI45" s="681"/>
      <c r="AJ45" s="681"/>
      <c r="AK45" s="681"/>
      <c r="AL45" s="681"/>
      <c r="AM45" s="644"/>
      <c r="AN45" s="644"/>
      <c r="AO45" s="644"/>
      <c r="AP45" s="644"/>
      <c r="AQ45" s="644"/>
      <c r="AR45" s="644"/>
      <c r="AS45" s="644"/>
      <c r="AT45" s="644"/>
      <c r="AU45" s="644"/>
      <c r="AV45" s="644"/>
      <c r="AW45" s="644"/>
      <c r="AX45" s="644"/>
      <c r="AY45" s="644"/>
      <c r="AZ45" s="644"/>
      <c r="BA45" s="644"/>
      <c r="BB45" s="644"/>
      <c r="BC45" s="644"/>
      <c r="BD45" s="644"/>
      <c r="BE45" s="644"/>
      <c r="BF45" s="644"/>
      <c r="BG45" s="644"/>
      <c r="BH45" s="644"/>
      <c r="BI45" s="644"/>
      <c r="BJ45" s="644"/>
      <c r="BK45" s="644"/>
      <c r="BL45" s="644"/>
      <c r="BM45" s="644"/>
      <c r="BN45" s="644"/>
      <c r="BO45" s="650">
        <f t="shared" si="0"/>
        <v>0</v>
      </c>
      <c r="BP45" s="650"/>
      <c r="BQ45" s="650"/>
      <c r="BR45" s="650"/>
      <c r="BS45" s="650"/>
      <c r="BT45" s="650"/>
      <c r="BU45" s="651"/>
      <c r="BV45" s="311" t="e">
        <f t="shared" si="1"/>
        <v>#DIV/0!</v>
      </c>
    </row>
    <row r="46" spans="1:74" ht="9.9499999999999993" customHeight="1">
      <c r="A46" s="8"/>
      <c r="B46" s="656"/>
      <c r="C46" s="657"/>
      <c r="D46" s="657"/>
      <c r="E46" s="657"/>
      <c r="F46" s="658"/>
      <c r="G46" s="659"/>
      <c r="H46" s="659"/>
      <c r="I46" s="659"/>
      <c r="J46" s="659"/>
      <c r="K46" s="659"/>
      <c r="L46" s="659"/>
      <c r="M46" s="659"/>
      <c r="N46" s="659"/>
      <c r="O46" s="659"/>
      <c r="P46" s="659"/>
      <c r="Q46" s="659"/>
      <c r="R46" s="659"/>
      <c r="S46" s="659"/>
      <c r="T46" s="659"/>
      <c r="U46" s="659"/>
      <c r="V46" s="659"/>
      <c r="W46" s="659"/>
      <c r="X46" s="659"/>
      <c r="Y46" s="659"/>
      <c r="Z46" s="659"/>
      <c r="AA46" s="659"/>
      <c r="AB46" s="659"/>
      <c r="AC46" s="659"/>
      <c r="AD46" s="659"/>
      <c r="AE46" s="680"/>
      <c r="AF46" s="680"/>
      <c r="AG46" s="680"/>
      <c r="AH46" s="681"/>
      <c r="AI46" s="681"/>
      <c r="AJ46" s="681"/>
      <c r="AK46" s="681"/>
      <c r="AL46" s="681"/>
      <c r="AM46" s="644"/>
      <c r="AN46" s="644"/>
      <c r="AO46" s="644"/>
      <c r="AP46" s="644"/>
      <c r="AQ46" s="644"/>
      <c r="AR46" s="644"/>
      <c r="AS46" s="644"/>
      <c r="AT46" s="644"/>
      <c r="AU46" s="644"/>
      <c r="AV46" s="644"/>
      <c r="AW46" s="644"/>
      <c r="AX46" s="644"/>
      <c r="AY46" s="644"/>
      <c r="AZ46" s="644"/>
      <c r="BA46" s="644"/>
      <c r="BB46" s="644"/>
      <c r="BC46" s="644"/>
      <c r="BD46" s="644"/>
      <c r="BE46" s="644"/>
      <c r="BF46" s="644"/>
      <c r="BG46" s="644"/>
      <c r="BH46" s="644"/>
      <c r="BI46" s="644"/>
      <c r="BJ46" s="644"/>
      <c r="BK46" s="644"/>
      <c r="BL46" s="644"/>
      <c r="BM46" s="644"/>
      <c r="BN46" s="644"/>
      <c r="BO46" s="650">
        <f t="shared" si="0"/>
        <v>0</v>
      </c>
      <c r="BP46" s="650"/>
      <c r="BQ46" s="650"/>
      <c r="BR46" s="650"/>
      <c r="BS46" s="650"/>
      <c r="BT46" s="650"/>
      <c r="BU46" s="651"/>
      <c r="BV46" s="311" t="e">
        <f t="shared" si="1"/>
        <v>#DIV/0!</v>
      </c>
    </row>
    <row r="47" spans="1:74" ht="9.9499999999999993" customHeight="1">
      <c r="A47" s="8"/>
      <c r="B47" s="656"/>
      <c r="C47" s="657"/>
      <c r="D47" s="657"/>
      <c r="E47" s="657"/>
      <c r="F47" s="658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59"/>
      <c r="R47" s="659"/>
      <c r="S47" s="659"/>
      <c r="T47" s="659"/>
      <c r="U47" s="659"/>
      <c r="V47" s="659"/>
      <c r="W47" s="659"/>
      <c r="X47" s="659"/>
      <c r="Y47" s="659"/>
      <c r="Z47" s="659"/>
      <c r="AA47" s="659"/>
      <c r="AB47" s="659"/>
      <c r="AC47" s="659"/>
      <c r="AD47" s="659"/>
      <c r="AE47" s="680"/>
      <c r="AF47" s="680"/>
      <c r="AG47" s="680"/>
      <c r="AH47" s="681"/>
      <c r="AI47" s="681"/>
      <c r="AJ47" s="681"/>
      <c r="AK47" s="681"/>
      <c r="AL47" s="681"/>
      <c r="AM47" s="644"/>
      <c r="AN47" s="644"/>
      <c r="AO47" s="644"/>
      <c r="AP47" s="644"/>
      <c r="AQ47" s="644"/>
      <c r="AR47" s="644"/>
      <c r="AS47" s="644"/>
      <c r="AT47" s="644"/>
      <c r="AU47" s="644"/>
      <c r="AV47" s="644"/>
      <c r="AW47" s="644"/>
      <c r="AX47" s="644"/>
      <c r="AY47" s="644"/>
      <c r="AZ47" s="644"/>
      <c r="BA47" s="644"/>
      <c r="BB47" s="644"/>
      <c r="BC47" s="644"/>
      <c r="BD47" s="644"/>
      <c r="BE47" s="644"/>
      <c r="BF47" s="644"/>
      <c r="BG47" s="644"/>
      <c r="BH47" s="644"/>
      <c r="BI47" s="644"/>
      <c r="BJ47" s="644"/>
      <c r="BK47" s="644"/>
      <c r="BL47" s="644"/>
      <c r="BM47" s="644"/>
      <c r="BN47" s="644"/>
      <c r="BO47" s="650">
        <f t="shared" si="0"/>
        <v>0</v>
      </c>
      <c r="BP47" s="650"/>
      <c r="BQ47" s="650"/>
      <c r="BR47" s="650"/>
      <c r="BS47" s="650"/>
      <c r="BT47" s="650"/>
      <c r="BU47" s="651"/>
      <c r="BV47" s="311" t="e">
        <f t="shared" si="1"/>
        <v>#DIV/0!</v>
      </c>
    </row>
    <row r="48" spans="1:74" ht="9.9499999999999993" customHeight="1">
      <c r="A48" s="8"/>
      <c r="B48" s="656"/>
      <c r="C48" s="657"/>
      <c r="D48" s="657"/>
      <c r="E48" s="657"/>
      <c r="F48" s="658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59"/>
      <c r="R48" s="659"/>
      <c r="S48" s="659"/>
      <c r="T48" s="659"/>
      <c r="U48" s="659"/>
      <c r="V48" s="659"/>
      <c r="W48" s="659"/>
      <c r="X48" s="659"/>
      <c r="Y48" s="659"/>
      <c r="Z48" s="659"/>
      <c r="AA48" s="659"/>
      <c r="AB48" s="659"/>
      <c r="AC48" s="659"/>
      <c r="AD48" s="659"/>
      <c r="AE48" s="680"/>
      <c r="AF48" s="680"/>
      <c r="AG48" s="680"/>
      <c r="AH48" s="681"/>
      <c r="AI48" s="681"/>
      <c r="AJ48" s="681"/>
      <c r="AK48" s="681"/>
      <c r="AL48" s="681"/>
      <c r="AM48" s="644"/>
      <c r="AN48" s="644"/>
      <c r="AO48" s="644"/>
      <c r="AP48" s="644"/>
      <c r="AQ48" s="644"/>
      <c r="AR48" s="644"/>
      <c r="AS48" s="644"/>
      <c r="AT48" s="644"/>
      <c r="AU48" s="644"/>
      <c r="AV48" s="644"/>
      <c r="AW48" s="644"/>
      <c r="AX48" s="644"/>
      <c r="AY48" s="644"/>
      <c r="AZ48" s="644"/>
      <c r="BA48" s="644"/>
      <c r="BB48" s="644"/>
      <c r="BC48" s="644"/>
      <c r="BD48" s="644"/>
      <c r="BE48" s="644"/>
      <c r="BF48" s="644"/>
      <c r="BG48" s="644"/>
      <c r="BH48" s="644"/>
      <c r="BI48" s="644"/>
      <c r="BJ48" s="644"/>
      <c r="BK48" s="644"/>
      <c r="BL48" s="644"/>
      <c r="BM48" s="644"/>
      <c r="BN48" s="644"/>
      <c r="BO48" s="650">
        <f t="shared" si="0"/>
        <v>0</v>
      </c>
      <c r="BP48" s="650"/>
      <c r="BQ48" s="650"/>
      <c r="BR48" s="650"/>
      <c r="BS48" s="650"/>
      <c r="BT48" s="650"/>
      <c r="BU48" s="651"/>
      <c r="BV48" s="311" t="e">
        <f t="shared" si="1"/>
        <v>#DIV/0!</v>
      </c>
    </row>
    <row r="49" spans="1:74" ht="9.9499999999999993" customHeight="1">
      <c r="A49" s="8"/>
      <c r="B49" s="656"/>
      <c r="C49" s="657"/>
      <c r="D49" s="657"/>
      <c r="E49" s="657"/>
      <c r="F49" s="658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59"/>
      <c r="R49" s="659"/>
      <c r="S49" s="659"/>
      <c r="T49" s="659"/>
      <c r="U49" s="659"/>
      <c r="V49" s="659"/>
      <c r="W49" s="659"/>
      <c r="X49" s="659"/>
      <c r="Y49" s="659"/>
      <c r="Z49" s="659"/>
      <c r="AA49" s="659"/>
      <c r="AB49" s="659"/>
      <c r="AC49" s="659"/>
      <c r="AD49" s="659"/>
      <c r="AE49" s="707"/>
      <c r="AF49" s="707"/>
      <c r="AG49" s="707"/>
      <c r="AH49" s="686"/>
      <c r="AI49" s="686"/>
      <c r="AJ49" s="686"/>
      <c r="AK49" s="686"/>
      <c r="AL49" s="686"/>
      <c r="AM49" s="682"/>
      <c r="AN49" s="682"/>
      <c r="AO49" s="682"/>
      <c r="AP49" s="682"/>
      <c r="AQ49" s="682"/>
      <c r="AR49" s="682"/>
      <c r="AS49" s="682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682"/>
      <c r="BN49" s="682"/>
      <c r="BO49" s="683">
        <f t="shared" si="0"/>
        <v>0</v>
      </c>
      <c r="BP49" s="683"/>
      <c r="BQ49" s="683"/>
      <c r="BR49" s="683"/>
      <c r="BS49" s="683"/>
      <c r="BT49" s="683"/>
      <c r="BU49" s="684"/>
      <c r="BV49" s="317" t="e">
        <f t="shared" si="1"/>
        <v>#DIV/0!</v>
      </c>
    </row>
    <row r="50" spans="1:74" ht="9.9499999999999993" customHeight="1">
      <c r="A50" s="8"/>
      <c r="B50" s="653" t="s">
        <v>119</v>
      </c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  <c r="AD50" s="654"/>
      <c r="AE50" s="654"/>
      <c r="AF50" s="654"/>
      <c r="AG50" s="654"/>
      <c r="AH50" s="654"/>
      <c r="AI50" s="654"/>
      <c r="AJ50" s="654"/>
      <c r="AK50" s="654"/>
      <c r="AL50" s="655"/>
      <c r="AM50" s="647">
        <f>SUM(AM10:AS49)</f>
        <v>0</v>
      </c>
      <c r="AN50" s="648"/>
      <c r="AO50" s="648"/>
      <c r="AP50" s="648"/>
      <c r="AQ50" s="648"/>
      <c r="AR50" s="648"/>
      <c r="AS50" s="649"/>
      <c r="AT50" s="647">
        <f>SUM(AT10:AZ49)</f>
        <v>0</v>
      </c>
      <c r="AU50" s="648"/>
      <c r="AV50" s="648"/>
      <c r="AW50" s="648"/>
      <c r="AX50" s="648"/>
      <c r="AY50" s="648"/>
      <c r="AZ50" s="649"/>
      <c r="BA50" s="647">
        <f>SUM(BA10:BG49)</f>
        <v>0</v>
      </c>
      <c r="BB50" s="648"/>
      <c r="BC50" s="648"/>
      <c r="BD50" s="648"/>
      <c r="BE50" s="648"/>
      <c r="BF50" s="648"/>
      <c r="BG50" s="649"/>
      <c r="BH50" s="647">
        <f>SUM(BH10:BN49)</f>
        <v>0</v>
      </c>
      <c r="BI50" s="648"/>
      <c r="BJ50" s="648"/>
      <c r="BK50" s="648"/>
      <c r="BL50" s="648"/>
      <c r="BM50" s="648"/>
      <c r="BN50" s="649"/>
      <c r="BO50" s="647">
        <f>SUM(BO10:BU49)</f>
        <v>0</v>
      </c>
      <c r="BP50" s="648"/>
      <c r="BQ50" s="648"/>
      <c r="BR50" s="648"/>
      <c r="BS50" s="648"/>
      <c r="BT50" s="648"/>
      <c r="BU50" s="652"/>
      <c r="BV50" s="323" t="e">
        <f t="shared" si="1"/>
        <v>#DIV/0!</v>
      </c>
    </row>
    <row r="51" spans="1:74" ht="9.9499999999999993" customHeight="1">
      <c r="A51" s="8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8"/>
      <c r="BO51" s="645"/>
      <c r="BP51" s="646"/>
      <c r="BQ51" s="646"/>
      <c r="BR51" s="646"/>
      <c r="BS51" s="646"/>
      <c r="BT51" s="646"/>
      <c r="BU51" s="646"/>
    </row>
    <row r="52" spans="1:74" ht="9.9499999999999993" customHeight="1">
      <c r="A52" s="8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8"/>
    </row>
    <row r="53" spans="1:74" ht="9.9499999999999993" customHeight="1">
      <c r="A53" s="8"/>
      <c r="B53" s="110"/>
      <c r="C53" s="110"/>
      <c r="D53" s="110"/>
      <c r="E53" s="110"/>
      <c r="F53" s="110"/>
      <c r="G53" s="111"/>
      <c r="H53" s="111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685"/>
      <c r="BH53" s="685"/>
      <c r="BI53" s="685"/>
      <c r="BJ53" s="685"/>
      <c r="BK53" s="685"/>
      <c r="BL53" s="685"/>
      <c r="BM53" s="685"/>
      <c r="BN53" s="685"/>
      <c r="BO53" s="685"/>
      <c r="BP53" s="685"/>
      <c r="BQ53" s="685"/>
      <c r="BR53" s="685"/>
      <c r="BS53" s="685"/>
      <c r="BT53" s="685"/>
    </row>
    <row r="54" spans="1:74" ht="9.9499999999999993" customHeight="1">
      <c r="A54" s="8"/>
      <c r="B54" s="116" t="s">
        <v>85</v>
      </c>
      <c r="C54" s="116"/>
      <c r="D54" s="116"/>
      <c r="E54" s="116"/>
      <c r="F54" s="116"/>
      <c r="G54" s="115"/>
      <c r="H54" s="115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7"/>
      <c r="Z54" s="117"/>
      <c r="AA54" s="117"/>
      <c r="AB54" s="117"/>
      <c r="AC54" s="117"/>
      <c r="AD54" s="117"/>
      <c r="AE54" s="117"/>
      <c r="AF54" s="117"/>
      <c r="AG54" s="117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 t="s">
        <v>86</v>
      </c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</row>
    <row r="55" spans="1:74" ht="9.9499999999999993" customHeight="1">
      <c r="A55" s="8"/>
      <c r="B55" s="110"/>
      <c r="C55" s="110"/>
      <c r="D55" s="110"/>
      <c r="E55" s="110"/>
      <c r="F55" s="110"/>
      <c r="G55" s="111"/>
      <c r="H55" s="111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8"/>
    </row>
  </sheetData>
  <sheetProtection password="CC55" sheet="1" objects="1" scenarios="1" selectLockedCells="1"/>
  <mergeCells count="384">
    <mergeCell ref="B10:F10"/>
    <mergeCell ref="B11:F11"/>
    <mergeCell ref="B13:F13"/>
    <mergeCell ref="B15:F15"/>
    <mergeCell ref="B12:F12"/>
    <mergeCell ref="B14:F14"/>
    <mergeCell ref="B17:F17"/>
    <mergeCell ref="B16:F16"/>
    <mergeCell ref="AH46:AL46"/>
    <mergeCell ref="AH47:AL47"/>
    <mergeCell ref="B20:F20"/>
    <mergeCell ref="AH16:AL16"/>
    <mergeCell ref="AH17:AL17"/>
    <mergeCell ref="B22:F22"/>
    <mergeCell ref="AH18:AL18"/>
    <mergeCell ref="AH19:AL19"/>
    <mergeCell ref="AH21:AL21"/>
    <mergeCell ref="AH22:AL22"/>
    <mergeCell ref="B21:F21"/>
    <mergeCell ref="AE21:AG21"/>
    <mergeCell ref="AE22:AG22"/>
    <mergeCell ref="G21:AD21"/>
    <mergeCell ref="B19:F19"/>
    <mergeCell ref="G22:AD22"/>
    <mergeCell ref="B18:F18"/>
    <mergeCell ref="AH11:AL11"/>
    <mergeCell ref="AH12:AL12"/>
    <mergeCell ref="AH13:AL13"/>
    <mergeCell ref="AH14:AL14"/>
    <mergeCell ref="AE18:AG18"/>
    <mergeCell ref="AE19:AG19"/>
    <mergeCell ref="AE20:AG20"/>
    <mergeCell ref="B24:F24"/>
    <mergeCell ref="AE49:AG49"/>
    <mergeCell ref="B23:F23"/>
    <mergeCell ref="AE25:AG25"/>
    <mergeCell ref="B25:F25"/>
    <mergeCell ref="AE46:AG46"/>
    <mergeCell ref="AE47:AG47"/>
    <mergeCell ref="B49:F49"/>
    <mergeCell ref="B48:F48"/>
    <mergeCell ref="AE23:AG23"/>
    <mergeCell ref="B39:F39"/>
    <mergeCell ref="AM33:AS33"/>
    <mergeCell ref="AM34:AS34"/>
    <mergeCell ref="G31:AD31"/>
    <mergeCell ref="G33:AD33"/>
    <mergeCell ref="G35:AD35"/>
    <mergeCell ref="G37:AD37"/>
    <mergeCell ref="AM35:AS35"/>
    <mergeCell ref="AM36:AS36"/>
    <mergeCell ref="AH32:AL32"/>
    <mergeCell ref="AE26:AG26"/>
    <mergeCell ref="AM18:AS18"/>
    <mergeCell ref="AM19:AS19"/>
    <mergeCell ref="AM20:AS20"/>
    <mergeCell ref="AM21:AS21"/>
    <mergeCell ref="AM22:AS22"/>
    <mergeCell ref="AM23:AS23"/>
    <mergeCell ref="AM24:AS24"/>
    <mergeCell ref="AM25:AS25"/>
    <mergeCell ref="AH20:AL20"/>
    <mergeCell ref="G18:AD18"/>
    <mergeCell ref="G19:AD19"/>
    <mergeCell ref="G20:AD20"/>
    <mergeCell ref="G23:AD23"/>
    <mergeCell ref="G24:AD24"/>
    <mergeCell ref="G25:AD25"/>
    <mergeCell ref="AM16:AS16"/>
    <mergeCell ref="AM8:AS9"/>
    <mergeCell ref="AM10:AS10"/>
    <mergeCell ref="AM11:AS11"/>
    <mergeCell ref="AM12:AS12"/>
    <mergeCell ref="AE17:AG17"/>
    <mergeCell ref="AH8:AL9"/>
    <mergeCell ref="AH10:AL10"/>
    <mergeCell ref="AE10:AG10"/>
    <mergeCell ref="AE11:AG11"/>
    <mergeCell ref="BJ2:BU2"/>
    <mergeCell ref="BB2:BI2"/>
    <mergeCell ref="R5:AP5"/>
    <mergeCell ref="B2:BA2"/>
    <mergeCell ref="AZ5:BU5"/>
    <mergeCell ref="AQ5:AY5"/>
    <mergeCell ref="B8:F9"/>
    <mergeCell ref="AE8:AG9"/>
    <mergeCell ref="G49:AD49"/>
    <mergeCell ref="AE48:AG48"/>
    <mergeCell ref="AE24:AG24"/>
    <mergeCell ref="AE12:AG12"/>
    <mergeCell ref="G16:AD16"/>
    <mergeCell ref="G13:AD13"/>
    <mergeCell ref="G14:AD14"/>
    <mergeCell ref="G15:AD15"/>
    <mergeCell ref="AH49:AL49"/>
    <mergeCell ref="G39:AD39"/>
    <mergeCell ref="G41:AD41"/>
    <mergeCell ref="AH48:AL48"/>
    <mergeCell ref="AE39:AG39"/>
    <mergeCell ref="G47:AD47"/>
    <mergeCell ref="G48:AD48"/>
    <mergeCell ref="AH39:AL39"/>
    <mergeCell ref="G44:AD44"/>
    <mergeCell ref="G43:AD43"/>
    <mergeCell ref="BG53:BT53"/>
    <mergeCell ref="AH23:AL23"/>
    <mergeCell ref="AH24:AL24"/>
    <mergeCell ref="AH25:AL25"/>
    <mergeCell ref="AM30:AS30"/>
    <mergeCell ref="AM31:AS31"/>
    <mergeCell ref="AM32:AS32"/>
    <mergeCell ref="AM49:AS49"/>
    <mergeCell ref="BA49:BG49"/>
    <mergeCell ref="BA46:BG46"/>
    <mergeCell ref="AE37:AG37"/>
    <mergeCell ref="AH28:AL28"/>
    <mergeCell ref="AH37:AL37"/>
    <mergeCell ref="AE27:AG27"/>
    <mergeCell ref="AE36:AG36"/>
    <mergeCell ref="AH36:AL36"/>
    <mergeCell ref="AH33:AL33"/>
    <mergeCell ref="AH29:AL29"/>
    <mergeCell ref="AH30:AL30"/>
    <mergeCell ref="BH49:BN49"/>
    <mergeCell ref="BO49:BU49"/>
    <mergeCell ref="AM48:AS48"/>
    <mergeCell ref="BA48:BG48"/>
    <mergeCell ref="BH48:BN48"/>
    <mergeCell ref="BO48:BU48"/>
    <mergeCell ref="AT49:AZ49"/>
    <mergeCell ref="AT48:AZ48"/>
    <mergeCell ref="AM47:AS47"/>
    <mergeCell ref="BA47:BG47"/>
    <mergeCell ref="BH47:BN47"/>
    <mergeCell ref="BO47:BU47"/>
    <mergeCell ref="AT47:AZ47"/>
    <mergeCell ref="AM46:AS46"/>
    <mergeCell ref="BH46:BN46"/>
    <mergeCell ref="BO46:BU46"/>
    <mergeCell ref="AH26:AL26"/>
    <mergeCell ref="AH38:AL38"/>
    <mergeCell ref="AE38:AG38"/>
    <mergeCell ref="AH27:AL27"/>
    <mergeCell ref="AE16:AG16"/>
    <mergeCell ref="G17:AD17"/>
    <mergeCell ref="AH35:AL35"/>
    <mergeCell ref="AE34:AG34"/>
    <mergeCell ref="AH31:AL31"/>
    <mergeCell ref="AH34:AL34"/>
    <mergeCell ref="B40:F40"/>
    <mergeCell ref="G40:AD40"/>
    <mergeCell ref="AE28:AG28"/>
    <mergeCell ref="AE35:AG35"/>
    <mergeCell ref="B30:F30"/>
    <mergeCell ref="B34:F34"/>
    <mergeCell ref="G34:AD34"/>
    <mergeCell ref="B35:F35"/>
    <mergeCell ref="AE40:AG40"/>
    <mergeCell ref="AE29:AG29"/>
    <mergeCell ref="AH40:AL40"/>
    <mergeCell ref="B41:F41"/>
    <mergeCell ref="BA45:BG45"/>
    <mergeCell ref="BH45:BN45"/>
    <mergeCell ref="AE41:AG41"/>
    <mergeCell ref="AH41:AL41"/>
    <mergeCell ref="B42:F42"/>
    <mergeCell ref="G42:AD42"/>
    <mergeCell ref="G45:AD45"/>
    <mergeCell ref="AM45:AS45"/>
    <mergeCell ref="AE42:AG42"/>
    <mergeCell ref="AE45:AG45"/>
    <mergeCell ref="AH42:AL42"/>
    <mergeCell ref="AH45:AL45"/>
    <mergeCell ref="BO45:BU45"/>
    <mergeCell ref="B43:F43"/>
    <mergeCell ref="B45:F45"/>
    <mergeCell ref="BO44:BU44"/>
    <mergeCell ref="AE43:AG43"/>
    <mergeCell ref="AE44:AG44"/>
    <mergeCell ref="AH43:AL43"/>
    <mergeCell ref="AH44:AL44"/>
    <mergeCell ref="BA44:BG44"/>
    <mergeCell ref="BH44:BN44"/>
    <mergeCell ref="AM44:AS44"/>
    <mergeCell ref="AT44:AZ44"/>
    <mergeCell ref="BH42:BN42"/>
    <mergeCell ref="BO42:BU42"/>
    <mergeCell ref="AM43:AS43"/>
    <mergeCell ref="BA43:BG43"/>
    <mergeCell ref="BH43:BN43"/>
    <mergeCell ref="BO43:BU43"/>
    <mergeCell ref="AT42:AZ42"/>
    <mergeCell ref="AT43:AZ43"/>
    <mergeCell ref="BA42:BG42"/>
    <mergeCell ref="B44:F44"/>
    <mergeCell ref="BO39:BU39"/>
    <mergeCell ref="BO40:BU40"/>
    <mergeCell ref="BA41:BG41"/>
    <mergeCell ref="BH41:BN41"/>
    <mergeCell ref="BO41:BU41"/>
    <mergeCell ref="AM39:AS39"/>
    <mergeCell ref="AT39:AZ39"/>
    <mergeCell ref="AT40:AZ40"/>
    <mergeCell ref="AT41:AZ41"/>
    <mergeCell ref="B47:F47"/>
    <mergeCell ref="BA39:BG39"/>
    <mergeCell ref="BH39:BN39"/>
    <mergeCell ref="AM40:AS40"/>
    <mergeCell ref="BA40:BG40"/>
    <mergeCell ref="BH40:BN40"/>
    <mergeCell ref="AM41:AS41"/>
    <mergeCell ref="B46:F46"/>
    <mergeCell ref="G46:AD46"/>
    <mergeCell ref="AM42:AS42"/>
    <mergeCell ref="B26:F26"/>
    <mergeCell ref="G26:AD26"/>
    <mergeCell ref="G27:AD27"/>
    <mergeCell ref="G29:AD29"/>
    <mergeCell ref="B27:F27"/>
    <mergeCell ref="B28:F28"/>
    <mergeCell ref="G28:AD28"/>
    <mergeCell ref="B29:F29"/>
    <mergeCell ref="BH35:BN35"/>
    <mergeCell ref="BO35:BU35"/>
    <mergeCell ref="BA34:BG34"/>
    <mergeCell ref="BH34:BN34"/>
    <mergeCell ref="BH37:BN37"/>
    <mergeCell ref="BO37:BU37"/>
    <mergeCell ref="BH36:BN36"/>
    <mergeCell ref="G30:AD30"/>
    <mergeCell ref="AE30:AG30"/>
    <mergeCell ref="AE33:AG33"/>
    <mergeCell ref="BH30:BN30"/>
    <mergeCell ref="BH28:BN28"/>
    <mergeCell ref="BO28:BU28"/>
    <mergeCell ref="BO30:BU30"/>
    <mergeCell ref="BA31:BG31"/>
    <mergeCell ref="BH31:BN31"/>
    <mergeCell ref="BH33:BN33"/>
    <mergeCell ref="B31:F31"/>
    <mergeCell ref="AE31:AG31"/>
    <mergeCell ref="B33:F33"/>
    <mergeCell ref="BH32:BN32"/>
    <mergeCell ref="BO32:BU32"/>
    <mergeCell ref="B32:F32"/>
    <mergeCell ref="G32:AD32"/>
    <mergeCell ref="AE32:AG32"/>
    <mergeCell ref="BO33:BU33"/>
    <mergeCell ref="AT32:AZ32"/>
    <mergeCell ref="BO22:BU22"/>
    <mergeCell ref="BO23:BU23"/>
    <mergeCell ref="BO24:BU24"/>
    <mergeCell ref="BO25:BU25"/>
    <mergeCell ref="BA22:BG22"/>
    <mergeCell ref="BA29:BG29"/>
    <mergeCell ref="BH29:BN29"/>
    <mergeCell ref="BO29:BU29"/>
    <mergeCell ref="BO27:BU27"/>
    <mergeCell ref="BA28:BG28"/>
    <mergeCell ref="BA26:BG26"/>
    <mergeCell ref="BH25:BN25"/>
    <mergeCell ref="BH26:BN26"/>
    <mergeCell ref="BO26:BU26"/>
    <mergeCell ref="BA27:BG27"/>
    <mergeCell ref="BH27:BN27"/>
    <mergeCell ref="BH22:BN22"/>
    <mergeCell ref="BA23:BG23"/>
    <mergeCell ref="BH23:BN23"/>
    <mergeCell ref="BA24:BG24"/>
    <mergeCell ref="BH24:BN24"/>
    <mergeCell ref="BA25:BG25"/>
    <mergeCell ref="BO15:BU15"/>
    <mergeCell ref="BO16:BU16"/>
    <mergeCell ref="BO17:BU17"/>
    <mergeCell ref="BO19:BU19"/>
    <mergeCell ref="BA20:BG20"/>
    <mergeCell ref="BH20:BN20"/>
    <mergeCell ref="BO20:BU20"/>
    <mergeCell ref="BH19:BN19"/>
    <mergeCell ref="BH15:BN15"/>
    <mergeCell ref="BO21:BU21"/>
    <mergeCell ref="AT21:AZ21"/>
    <mergeCell ref="BA18:BG18"/>
    <mergeCell ref="BH18:BN18"/>
    <mergeCell ref="BO18:BU18"/>
    <mergeCell ref="BH16:BN16"/>
    <mergeCell ref="BH17:BN17"/>
    <mergeCell ref="BH21:BN21"/>
    <mergeCell ref="BA17:BG17"/>
    <mergeCell ref="AM17:AS17"/>
    <mergeCell ref="BA15:BG15"/>
    <mergeCell ref="BA16:BG16"/>
    <mergeCell ref="B38:F38"/>
    <mergeCell ref="G38:AD38"/>
    <mergeCell ref="BA19:BG19"/>
    <mergeCell ref="B37:F37"/>
    <mergeCell ref="BA21:BG21"/>
    <mergeCell ref="AT19:AZ19"/>
    <mergeCell ref="AT30:AZ30"/>
    <mergeCell ref="AE14:AG14"/>
    <mergeCell ref="AE15:AG15"/>
    <mergeCell ref="AH15:AL15"/>
    <mergeCell ref="BA14:BG14"/>
    <mergeCell ref="AM13:AS13"/>
    <mergeCell ref="AM14:AS14"/>
    <mergeCell ref="AM15:AS15"/>
    <mergeCell ref="BA13:BG13"/>
    <mergeCell ref="G8:AD9"/>
    <mergeCell ref="G10:AD10"/>
    <mergeCell ref="G11:AD11"/>
    <mergeCell ref="G12:AD12"/>
    <mergeCell ref="AT22:AZ22"/>
    <mergeCell ref="AT23:AZ23"/>
    <mergeCell ref="AT20:AZ20"/>
    <mergeCell ref="AT17:AZ17"/>
    <mergeCell ref="AT18:AZ18"/>
    <mergeCell ref="AE13:AG13"/>
    <mergeCell ref="BH14:BN14"/>
    <mergeCell ref="BO14:BU14"/>
    <mergeCell ref="AM37:AS37"/>
    <mergeCell ref="BA30:BG30"/>
    <mergeCell ref="BA32:BG32"/>
    <mergeCell ref="BA33:BG33"/>
    <mergeCell ref="BA35:BG35"/>
    <mergeCell ref="AM27:AS27"/>
    <mergeCell ref="AM28:AS28"/>
    <mergeCell ref="AM29:AS29"/>
    <mergeCell ref="BO8:BU9"/>
    <mergeCell ref="BO10:BU10"/>
    <mergeCell ref="BO11:BU11"/>
    <mergeCell ref="BO12:BU12"/>
    <mergeCell ref="BO13:BU13"/>
    <mergeCell ref="BH8:BN9"/>
    <mergeCell ref="BH10:BN10"/>
    <mergeCell ref="AT10:AZ10"/>
    <mergeCell ref="AT11:AZ11"/>
    <mergeCell ref="AT12:AZ12"/>
    <mergeCell ref="AT13:AZ13"/>
    <mergeCell ref="BH11:BN11"/>
    <mergeCell ref="BH12:BN12"/>
    <mergeCell ref="BH13:BN13"/>
    <mergeCell ref="BA10:BG10"/>
    <mergeCell ref="BA11:BG11"/>
    <mergeCell ref="BA12:BG12"/>
    <mergeCell ref="AT8:BG8"/>
    <mergeCell ref="AT9:AZ9"/>
    <mergeCell ref="BA9:BG9"/>
    <mergeCell ref="AM26:AS26"/>
    <mergeCell ref="AT14:AZ14"/>
    <mergeCell ref="AT15:AZ15"/>
    <mergeCell ref="AT16:AZ16"/>
    <mergeCell ref="AT24:AZ24"/>
    <mergeCell ref="AT25:AZ25"/>
    <mergeCell ref="AT26:AZ26"/>
    <mergeCell ref="B50:AL50"/>
    <mergeCell ref="BH50:BN50"/>
    <mergeCell ref="AT35:AZ35"/>
    <mergeCell ref="AT36:AZ36"/>
    <mergeCell ref="AT45:AZ45"/>
    <mergeCell ref="AT46:AZ46"/>
    <mergeCell ref="BA36:BG36"/>
    <mergeCell ref="B36:F36"/>
    <mergeCell ref="G36:AD36"/>
    <mergeCell ref="BA38:BG38"/>
    <mergeCell ref="BO50:BU50"/>
    <mergeCell ref="AT34:AZ34"/>
    <mergeCell ref="BO36:BU36"/>
    <mergeCell ref="AT27:AZ27"/>
    <mergeCell ref="AT28:AZ28"/>
    <mergeCell ref="AT29:AZ29"/>
    <mergeCell ref="AT33:AZ33"/>
    <mergeCell ref="BO31:BU31"/>
    <mergeCell ref="AT31:AZ31"/>
    <mergeCell ref="BO34:BU34"/>
    <mergeCell ref="AM38:AS38"/>
    <mergeCell ref="AT37:AZ37"/>
    <mergeCell ref="BO51:BU51"/>
    <mergeCell ref="BA50:BG50"/>
    <mergeCell ref="AM50:AS50"/>
    <mergeCell ref="AT50:AZ50"/>
    <mergeCell ref="BH38:BN38"/>
    <mergeCell ref="BO38:BU38"/>
    <mergeCell ref="BA37:BG37"/>
    <mergeCell ref="AT38:AZ38"/>
  </mergeCells>
  <phoneticPr fontId="2" type="noConversion"/>
  <printOptions horizontalCentered="1"/>
  <pageMargins left="0.59055118110236227" right="0.59055118110236227" top="0.74803149606299213" bottom="0.39370078740157483" header="0.39370078740157483" footer="0.39370078740157483"/>
  <pageSetup paperSize="9" orientation="landscape" r:id="rId1"/>
  <headerFooter alignWithMargins="0">
    <oddFooter>&amp;L&amp;"Arial,Negrito"&amp;8V.110324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Plan1">
    <outlinePr summaryBelow="0"/>
  </sheetPr>
  <dimension ref="A1:BZ328"/>
  <sheetViews>
    <sheetView showGridLines="0" showRowColHeaders="0" showZeros="0" view="pageBreakPreview" topLeftCell="A259" zoomScaleNormal="115" zoomScaleSheetLayoutView="115" workbookViewId="0">
      <selection activeCell="AK306" sqref="AK306:AQ306"/>
    </sheetView>
  </sheetViews>
  <sheetFormatPr defaultColWidth="1.7109375" defaultRowHeight="9.9499999999999993" customHeight="1"/>
  <cols>
    <col min="1" max="1" width="0.85546875" style="10" customWidth="1"/>
    <col min="2" max="6" width="2" style="7" customWidth="1"/>
    <col min="7" max="28" width="2.28515625" style="7" customWidth="1"/>
    <col min="29" max="60" width="1.7109375" style="7" customWidth="1"/>
    <col min="61" max="61" width="4.28515625" style="17" customWidth="1"/>
    <col min="62" max="62" width="16.42578125" style="16" customWidth="1"/>
    <col min="63" max="63" width="12.7109375" style="215" customWidth="1"/>
    <col min="64" max="64" width="12.7109375" style="216" hidden="1" customWidth="1"/>
    <col min="65" max="65" width="12.7109375" style="215" hidden="1" customWidth="1"/>
    <col min="66" max="66" width="12.7109375" style="217" hidden="1" customWidth="1"/>
    <col min="67" max="67" width="12.7109375" style="219" hidden="1" customWidth="1"/>
    <col min="68" max="70" width="12.7109375" style="215" hidden="1" customWidth="1"/>
    <col min="71" max="72" width="5.7109375" style="215" hidden="1" customWidth="1"/>
    <col min="73" max="89" width="5.7109375" style="7" customWidth="1"/>
    <col min="90" max="16384" width="1.7109375" style="7"/>
  </cols>
  <sheetData>
    <row r="1" spans="1:78" ht="50.1" customHeight="1">
      <c r="A1" s="5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158"/>
      <c r="BN1" s="475"/>
      <c r="BO1" s="476"/>
      <c r="BP1" s="477"/>
    </row>
    <row r="2" spans="1:78" ht="6" customHeight="1">
      <c r="A2" s="5"/>
      <c r="B2" s="811" t="s">
        <v>227</v>
      </c>
      <c r="C2" s="811"/>
      <c r="D2" s="811"/>
      <c r="E2" s="811"/>
      <c r="F2" s="811"/>
      <c r="G2" s="811"/>
      <c r="H2" s="811"/>
      <c r="I2" s="811"/>
      <c r="J2" s="811"/>
      <c r="K2" s="812">
        <v>42064</v>
      </c>
      <c r="L2" s="812"/>
      <c r="M2" s="812"/>
      <c r="N2" s="812"/>
      <c r="O2" s="812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37"/>
      <c r="AV2" s="37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158"/>
      <c r="BO2" s="218"/>
    </row>
    <row r="3" spans="1:78" ht="5.25" customHeight="1">
      <c r="A3" s="5"/>
      <c r="B3" s="811"/>
      <c r="C3" s="811"/>
      <c r="D3" s="811"/>
      <c r="E3" s="811"/>
      <c r="F3" s="811"/>
      <c r="G3" s="811"/>
      <c r="H3" s="811"/>
      <c r="I3" s="811"/>
      <c r="J3" s="811"/>
      <c r="K3" s="812"/>
      <c r="L3" s="812"/>
      <c r="M3" s="812"/>
      <c r="N3" s="812"/>
      <c r="O3" s="812"/>
      <c r="AF3" s="4"/>
      <c r="AG3" s="4"/>
      <c r="AH3" s="4"/>
      <c r="AI3" s="4"/>
      <c r="AU3" s="9"/>
      <c r="AV3" s="9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158"/>
      <c r="BO3" s="218"/>
    </row>
    <row r="4" spans="1:78" ht="3.95" customHeight="1">
      <c r="A4" s="5"/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4"/>
      <c r="M4" s="4"/>
      <c r="N4" s="4"/>
      <c r="O4" s="4"/>
      <c r="P4" s="4"/>
      <c r="Q4" s="4"/>
      <c r="R4" s="4"/>
      <c r="S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37"/>
      <c r="AV4" s="37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158"/>
    </row>
    <row r="5" spans="1:78" ht="15" customHeight="1">
      <c r="B5" s="817" t="s">
        <v>89</v>
      </c>
      <c r="C5" s="817"/>
      <c r="D5" s="817"/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7"/>
      <c r="Y5" s="817"/>
      <c r="Z5" s="817"/>
      <c r="AA5" s="817"/>
      <c r="AB5" s="817"/>
      <c r="AC5" s="817"/>
      <c r="AD5" s="817"/>
      <c r="AE5" s="817"/>
      <c r="AF5" s="817"/>
      <c r="AG5" s="817"/>
      <c r="AH5" s="817"/>
      <c r="AI5" s="817"/>
      <c r="AJ5" s="817"/>
      <c r="AK5" s="817"/>
      <c r="AL5" s="817"/>
      <c r="AM5" s="817"/>
      <c r="AN5" s="817"/>
      <c r="AO5" s="817"/>
      <c r="AP5" s="817"/>
      <c r="AQ5" s="817"/>
      <c r="AR5" s="817"/>
      <c r="AS5" s="817"/>
      <c r="AT5" s="817"/>
      <c r="AU5" s="817"/>
      <c r="AV5" s="817"/>
      <c r="AW5" s="817"/>
      <c r="AX5" s="817"/>
      <c r="AY5" s="817"/>
      <c r="AZ5" s="817"/>
      <c r="BA5" s="817"/>
      <c r="BB5" s="817"/>
      <c r="BC5" s="817"/>
      <c r="BD5" s="817"/>
      <c r="BE5" s="817"/>
      <c r="BF5" s="817"/>
      <c r="BG5" s="817"/>
      <c r="BH5" s="817"/>
      <c r="BT5" s="411"/>
      <c r="BU5" s="215"/>
      <c r="BV5" s="215"/>
      <c r="BW5" s="215"/>
      <c r="BX5" s="215"/>
    </row>
    <row r="6" spans="1:78" ht="9.9499999999999993" customHeight="1">
      <c r="BW6" s="730"/>
      <c r="BX6" s="730"/>
      <c r="BY6" s="730"/>
      <c r="BZ6" s="730"/>
    </row>
    <row r="7" spans="1:78" ht="12" customHeight="1">
      <c r="B7" s="732" t="s">
        <v>81</v>
      </c>
      <c r="C7" s="732"/>
      <c r="D7" s="732"/>
      <c r="E7" s="732"/>
      <c r="F7" s="732"/>
      <c r="G7" s="732"/>
      <c r="H7" s="732"/>
      <c r="I7" s="732"/>
      <c r="J7" s="732"/>
      <c r="K7" s="732"/>
      <c r="L7" s="732"/>
      <c r="M7" s="732"/>
      <c r="N7" s="732"/>
      <c r="O7" s="732"/>
      <c r="P7" s="732"/>
      <c r="Q7" s="732"/>
      <c r="R7" s="732"/>
      <c r="S7" s="814" t="str">
        <f>INFORMAÇÕES!H9</f>
        <v>Prefeitura Municipal de Otacílio Costa</v>
      </c>
      <c r="T7" s="815"/>
      <c r="U7" s="815"/>
      <c r="V7" s="815"/>
      <c r="W7" s="815"/>
      <c r="X7" s="815"/>
      <c r="Y7" s="815"/>
      <c r="Z7" s="815"/>
      <c r="AA7" s="815"/>
      <c r="AB7" s="815"/>
      <c r="AC7" s="815"/>
      <c r="AD7" s="815"/>
      <c r="AE7" s="815"/>
      <c r="AF7" s="815"/>
      <c r="AG7" s="815"/>
      <c r="AH7" s="815"/>
      <c r="AI7" s="815"/>
      <c r="AJ7" s="815"/>
      <c r="AK7" s="815"/>
      <c r="AL7" s="815"/>
      <c r="AM7" s="815"/>
      <c r="AN7" s="815"/>
      <c r="AO7" s="815"/>
      <c r="AP7" s="815"/>
      <c r="AQ7" s="815"/>
      <c r="AR7" s="815"/>
      <c r="AS7" s="815"/>
      <c r="AT7" s="815"/>
      <c r="AU7" s="815"/>
      <c r="AV7" s="815"/>
      <c r="AW7" s="815"/>
      <c r="AX7" s="815"/>
      <c r="AY7" s="815"/>
      <c r="AZ7" s="815"/>
      <c r="BA7" s="815"/>
      <c r="BB7" s="815"/>
      <c r="BC7" s="815"/>
      <c r="BD7" s="815"/>
      <c r="BE7" s="815"/>
      <c r="BF7" s="815"/>
      <c r="BG7" s="815"/>
      <c r="BH7" s="815"/>
      <c r="BI7" s="816"/>
      <c r="BW7" s="730"/>
      <c r="BX7" s="730"/>
      <c r="BY7" s="730"/>
      <c r="BZ7" s="730"/>
    </row>
    <row r="8" spans="1:78" ht="3" customHeight="1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159"/>
      <c r="BW8" s="151"/>
      <c r="BX8" s="151"/>
      <c r="BY8" s="151"/>
      <c r="BZ8" s="151"/>
    </row>
    <row r="9" spans="1:78" s="10" customFormat="1" ht="13.5" customHeight="1">
      <c r="B9" s="62" t="s">
        <v>40</v>
      </c>
      <c r="C9" s="62"/>
      <c r="D9" s="62"/>
      <c r="E9" s="62"/>
      <c r="F9" s="62"/>
      <c r="G9" s="62"/>
      <c r="H9" s="62"/>
      <c r="I9" s="62"/>
      <c r="J9" s="62"/>
      <c r="K9" s="32"/>
      <c r="L9" s="735" t="str">
        <f>INFORMAÇÕES!H11</f>
        <v>Conclusão quadra Fundo do Campo</v>
      </c>
      <c r="M9" s="736"/>
      <c r="N9" s="736"/>
      <c r="O9" s="736"/>
      <c r="P9" s="736"/>
      <c r="Q9" s="736"/>
      <c r="R9" s="736"/>
      <c r="S9" s="736"/>
      <c r="T9" s="736"/>
      <c r="U9" s="736"/>
      <c r="V9" s="736"/>
      <c r="W9" s="736"/>
      <c r="X9" s="736"/>
      <c r="Y9" s="736"/>
      <c r="Z9" s="736"/>
      <c r="AA9" s="736"/>
      <c r="AB9" s="736"/>
      <c r="AC9" s="736"/>
      <c r="AD9" s="736"/>
      <c r="AE9" s="736"/>
      <c r="AF9" s="736"/>
      <c r="AG9" s="736"/>
      <c r="AH9" s="736"/>
      <c r="AI9" s="736"/>
      <c r="AJ9" s="736"/>
      <c r="AK9" s="736"/>
      <c r="AL9" s="736"/>
      <c r="AM9" s="736"/>
      <c r="AN9" s="736"/>
      <c r="AO9" s="736"/>
      <c r="AP9" s="736"/>
      <c r="AQ9" s="736"/>
      <c r="AR9" s="736"/>
      <c r="AS9" s="736"/>
      <c r="AT9" s="736"/>
      <c r="AU9" s="736"/>
      <c r="AV9" s="736"/>
      <c r="AW9" s="736"/>
      <c r="AX9" s="736"/>
      <c r="AY9" s="736"/>
      <c r="AZ9" s="736"/>
      <c r="BA9" s="736"/>
      <c r="BB9" s="736"/>
      <c r="BC9" s="736"/>
      <c r="BD9" s="736"/>
      <c r="BE9" s="736"/>
      <c r="BF9" s="736"/>
      <c r="BG9" s="736"/>
      <c r="BH9" s="736"/>
      <c r="BI9" s="737"/>
      <c r="BJ9" s="16"/>
      <c r="BK9" s="214"/>
      <c r="BL9" s="220"/>
      <c r="BM9" s="214"/>
      <c r="BN9" s="221"/>
      <c r="BO9" s="222"/>
      <c r="BP9" s="214"/>
      <c r="BQ9" s="214"/>
      <c r="BR9" s="214"/>
      <c r="BS9" s="214"/>
      <c r="BT9" s="214"/>
      <c r="BW9" s="729"/>
      <c r="BX9" s="729"/>
      <c r="BY9" s="729"/>
      <c r="BZ9" s="729"/>
    </row>
    <row r="10" spans="1:78" s="10" customFormat="1" ht="3" customHeight="1">
      <c r="B10" s="62"/>
      <c r="C10" s="62"/>
      <c r="D10" s="62"/>
      <c r="E10" s="62"/>
      <c r="F10" s="62"/>
      <c r="G10" s="62"/>
      <c r="H10" s="62"/>
      <c r="I10" s="62"/>
      <c r="J10" s="62"/>
      <c r="K10" s="32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60"/>
      <c r="BJ10" s="16"/>
      <c r="BK10" s="214"/>
      <c r="BL10" s="220"/>
      <c r="BM10" s="214"/>
      <c r="BN10" s="221"/>
      <c r="BO10" s="222"/>
      <c r="BP10" s="214"/>
      <c r="BQ10" s="214"/>
      <c r="BR10" s="214"/>
      <c r="BS10" s="214"/>
      <c r="BT10" s="214"/>
      <c r="BW10" s="28"/>
      <c r="BX10" s="28"/>
      <c r="BY10" s="28"/>
      <c r="BZ10" s="28"/>
    </row>
    <row r="11" spans="1:78" s="31" customFormat="1" ht="12" customHeight="1">
      <c r="A11" s="30"/>
      <c r="B11" s="733" t="s">
        <v>82</v>
      </c>
      <c r="C11" s="733"/>
      <c r="D11" s="733"/>
      <c r="E11" s="733"/>
      <c r="F11" s="733"/>
      <c r="G11" s="733"/>
      <c r="H11" s="733"/>
      <c r="I11" s="734"/>
      <c r="J11" s="59" t="str">
        <f>INFORMAÇÕES!H10</f>
        <v>263097-6</v>
      </c>
      <c r="K11" s="60"/>
      <c r="L11" s="60"/>
      <c r="M11" s="60"/>
      <c r="N11" s="60"/>
      <c r="O11" s="60"/>
      <c r="P11" s="60"/>
      <c r="Q11" s="60"/>
      <c r="R11" s="61"/>
      <c r="T11" s="31" t="s">
        <v>48</v>
      </c>
      <c r="Y11" s="699" t="s">
        <v>513</v>
      </c>
      <c r="Z11" s="700"/>
      <c r="AA11" s="700"/>
      <c r="AB11" s="700"/>
      <c r="AC11" s="700"/>
      <c r="AD11" s="700"/>
      <c r="AE11" s="700"/>
      <c r="AF11" s="700"/>
      <c r="AG11" s="700"/>
      <c r="AH11" s="700"/>
      <c r="AI11" s="700"/>
      <c r="AJ11" s="700"/>
      <c r="AK11" s="700"/>
      <c r="AL11" s="700"/>
      <c r="AM11" s="700"/>
      <c r="AN11" s="700"/>
      <c r="AO11" s="700"/>
      <c r="AP11" s="700"/>
      <c r="AQ11" s="700"/>
      <c r="AR11" s="700"/>
      <c r="AS11" s="700"/>
      <c r="AT11" s="700"/>
      <c r="AU11" s="700"/>
      <c r="AV11" s="700"/>
      <c r="AW11" s="700"/>
      <c r="AX11" s="700"/>
      <c r="AY11" s="700"/>
      <c r="AZ11" s="700"/>
      <c r="BA11" s="700"/>
      <c r="BB11" s="700"/>
      <c r="BC11" s="700"/>
      <c r="BD11" s="700"/>
      <c r="BE11" s="700"/>
      <c r="BF11" s="700"/>
      <c r="BG11" s="700"/>
      <c r="BH11" s="700"/>
      <c r="BI11" s="701"/>
      <c r="BJ11" s="16"/>
      <c r="BK11" s="215"/>
      <c r="BL11" s="216"/>
      <c r="BM11" s="215"/>
      <c r="BN11" s="217"/>
      <c r="BO11" s="219"/>
      <c r="BP11" s="215"/>
      <c r="BQ11" s="214"/>
      <c r="BR11" s="215"/>
      <c r="BS11" s="215"/>
      <c r="BT11" s="215"/>
      <c r="BW11" s="731"/>
      <c r="BX11" s="731"/>
      <c r="BY11" s="731"/>
      <c r="BZ11" s="731"/>
    </row>
    <row r="12" spans="1:78" s="10" customFormat="1" ht="9.9499999999999993" customHeight="1">
      <c r="B12" s="11"/>
      <c r="C12" s="11"/>
      <c r="D12" s="11"/>
      <c r="E12" s="11"/>
      <c r="F12" s="11"/>
      <c r="G12" s="11"/>
      <c r="H12" s="11"/>
      <c r="I12" s="11"/>
      <c r="J12" s="36"/>
      <c r="K12" s="36"/>
      <c r="L12" s="36"/>
      <c r="M12" s="36"/>
      <c r="N12" s="36"/>
      <c r="O12" s="36"/>
      <c r="P12" s="36"/>
      <c r="Q12" s="36"/>
      <c r="R12" s="36"/>
      <c r="S12" s="12"/>
      <c r="T12" s="12"/>
      <c r="U12" s="12"/>
      <c r="V12" s="12"/>
      <c r="W12" s="12"/>
      <c r="X12" s="12"/>
      <c r="Y12" s="12"/>
      <c r="Z12" s="12"/>
      <c r="AA12" s="12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5"/>
      <c r="BF12" s="15"/>
      <c r="BG12" s="15"/>
      <c r="BH12" s="15"/>
      <c r="BI12" s="161"/>
      <c r="BJ12" s="16"/>
      <c r="BK12" s="214"/>
      <c r="BL12" s="220"/>
      <c r="BM12" s="214"/>
      <c r="BN12" s="221"/>
      <c r="BO12" s="222"/>
      <c r="BP12" s="214"/>
      <c r="BQ12" s="214"/>
      <c r="BR12" s="214"/>
      <c r="BS12" s="214"/>
      <c r="BT12" s="214"/>
      <c r="BW12" s="729"/>
      <c r="BX12" s="729"/>
      <c r="BY12" s="729"/>
      <c r="BZ12" s="729"/>
    </row>
    <row r="13" spans="1:78" ht="9.9499999999999993" customHeight="1">
      <c r="B13" s="818" t="s">
        <v>3</v>
      </c>
      <c r="C13" s="818"/>
      <c r="D13" s="818"/>
      <c r="E13" s="818"/>
      <c r="F13" s="818"/>
      <c r="G13" s="738" t="s">
        <v>90</v>
      </c>
      <c r="H13" s="738"/>
      <c r="I13" s="738"/>
      <c r="J13" s="738"/>
      <c r="K13" s="738"/>
      <c r="L13" s="738"/>
      <c r="M13" s="738"/>
      <c r="N13" s="738"/>
      <c r="O13" s="738"/>
      <c r="P13" s="738"/>
      <c r="Q13" s="738"/>
      <c r="R13" s="738"/>
      <c r="S13" s="738"/>
      <c r="T13" s="738"/>
      <c r="U13" s="738"/>
      <c r="V13" s="738"/>
      <c r="W13" s="738"/>
      <c r="X13" s="738"/>
      <c r="Y13" s="738"/>
      <c r="Z13" s="738"/>
      <c r="AA13" s="738"/>
      <c r="AB13" s="738"/>
      <c r="AC13" s="738" t="s">
        <v>0</v>
      </c>
      <c r="AD13" s="738"/>
      <c r="AE13" s="738"/>
      <c r="AF13" s="738" t="s">
        <v>1</v>
      </c>
      <c r="AG13" s="738"/>
      <c r="AH13" s="738"/>
      <c r="AI13" s="738"/>
      <c r="AJ13" s="738"/>
      <c r="AK13" s="720" t="s">
        <v>5</v>
      </c>
      <c r="AL13" s="721"/>
      <c r="AM13" s="721"/>
      <c r="AN13" s="721"/>
      <c r="AO13" s="721"/>
      <c r="AP13" s="721"/>
      <c r="AQ13" s="721"/>
      <c r="AR13" s="721"/>
      <c r="AS13" s="721"/>
      <c r="AT13" s="721"/>
      <c r="AU13" s="721"/>
      <c r="AV13" s="721"/>
      <c r="AW13" s="721"/>
      <c r="AX13" s="721"/>
      <c r="AY13" s="721"/>
      <c r="AZ13" s="721"/>
      <c r="BA13" s="721"/>
      <c r="BB13" s="721"/>
      <c r="BC13" s="721"/>
      <c r="BD13" s="721"/>
      <c r="BE13" s="721"/>
      <c r="BF13" s="721"/>
      <c r="BG13" s="721"/>
      <c r="BH13" s="722"/>
      <c r="BI13" s="738" t="s">
        <v>230</v>
      </c>
      <c r="BJ13" s="538"/>
    </row>
    <row r="14" spans="1:78" ht="9.9499999999999993" customHeight="1">
      <c r="B14" s="818"/>
      <c r="C14" s="818"/>
      <c r="D14" s="818"/>
      <c r="E14" s="818"/>
      <c r="F14" s="818"/>
      <c r="G14" s="738"/>
      <c r="H14" s="738"/>
      <c r="I14" s="738"/>
      <c r="J14" s="738"/>
      <c r="K14" s="738"/>
      <c r="L14" s="738"/>
      <c r="M14" s="738"/>
      <c r="N14" s="738"/>
      <c r="O14" s="738"/>
      <c r="P14" s="738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  <c r="AD14" s="738"/>
      <c r="AE14" s="738"/>
      <c r="AF14" s="738"/>
      <c r="AG14" s="738"/>
      <c r="AH14" s="738"/>
      <c r="AI14" s="738"/>
      <c r="AJ14" s="738"/>
      <c r="AK14" s="738" t="s">
        <v>453</v>
      </c>
      <c r="AL14" s="738"/>
      <c r="AM14" s="738"/>
      <c r="AN14" s="738"/>
      <c r="AO14" s="738"/>
      <c r="AP14" s="738"/>
      <c r="AQ14" s="738"/>
      <c r="AR14" s="720" t="s">
        <v>228</v>
      </c>
      <c r="AS14" s="721"/>
      <c r="AT14" s="722"/>
      <c r="AU14" s="738" t="s">
        <v>452</v>
      </c>
      <c r="AV14" s="738"/>
      <c r="AW14" s="738"/>
      <c r="AX14" s="738"/>
      <c r="AY14" s="738"/>
      <c r="AZ14" s="738"/>
      <c r="BA14" s="738"/>
      <c r="BB14" s="738" t="s">
        <v>2</v>
      </c>
      <c r="BC14" s="738"/>
      <c r="BD14" s="738"/>
      <c r="BE14" s="738"/>
      <c r="BF14" s="738"/>
      <c r="BG14" s="738"/>
      <c r="BH14" s="738"/>
      <c r="BI14" s="738"/>
      <c r="BJ14" s="539" t="s">
        <v>432</v>
      </c>
      <c r="BL14" s="228" t="s">
        <v>162</v>
      </c>
      <c r="BM14" s="227" t="s">
        <v>163</v>
      </c>
      <c r="BN14" s="228" t="s">
        <v>164</v>
      </c>
      <c r="BO14" s="228" t="s">
        <v>165</v>
      </c>
      <c r="BP14" s="223" t="s">
        <v>115</v>
      </c>
      <c r="BQ14" s="223" t="s">
        <v>120</v>
      </c>
      <c r="BR14" s="223" t="s">
        <v>166</v>
      </c>
      <c r="BS14" s="223" t="s">
        <v>121</v>
      </c>
      <c r="BT14" s="223" t="s">
        <v>32</v>
      </c>
    </row>
    <row r="15" spans="1:78" s="17" customFormat="1" ht="9.9499999999999993" customHeight="1">
      <c r="A15" s="16"/>
      <c r="B15" s="748"/>
      <c r="C15" s="749"/>
      <c r="D15" s="749"/>
      <c r="E15" s="749"/>
      <c r="F15" s="749"/>
      <c r="G15" s="767" t="s">
        <v>521</v>
      </c>
      <c r="H15" s="768"/>
      <c r="I15" s="768"/>
      <c r="J15" s="768"/>
      <c r="K15" s="768"/>
      <c r="L15" s="768"/>
      <c r="M15" s="768"/>
      <c r="N15" s="768"/>
      <c r="O15" s="768"/>
      <c r="P15" s="768"/>
      <c r="Q15" s="768"/>
      <c r="R15" s="768"/>
      <c r="S15" s="768"/>
      <c r="T15" s="768"/>
      <c r="U15" s="768"/>
      <c r="V15" s="768"/>
      <c r="W15" s="768"/>
      <c r="X15" s="768"/>
      <c r="Y15" s="768"/>
      <c r="Z15" s="768"/>
      <c r="AA15" s="768"/>
      <c r="AB15" s="769"/>
      <c r="AC15" s="764"/>
      <c r="AD15" s="765"/>
      <c r="AE15" s="766"/>
      <c r="AF15" s="774"/>
      <c r="AG15" s="775"/>
      <c r="AH15" s="775"/>
      <c r="AI15" s="775"/>
      <c r="AJ15" s="776"/>
      <c r="AK15" s="774">
        <v>0</v>
      </c>
      <c r="AL15" s="775"/>
      <c r="AM15" s="775"/>
      <c r="AN15" s="775"/>
      <c r="AO15" s="775"/>
      <c r="AP15" s="775"/>
      <c r="AQ15" s="776"/>
      <c r="AR15" s="726"/>
      <c r="AS15" s="727"/>
      <c r="AT15" s="728"/>
      <c r="AU15" s="741">
        <f>ROUND((1+($AR15/100))*$AK15,2)</f>
        <v>0</v>
      </c>
      <c r="AV15" s="741"/>
      <c r="AW15" s="741"/>
      <c r="AX15" s="741"/>
      <c r="AY15" s="741"/>
      <c r="AZ15" s="741"/>
      <c r="BA15" s="741"/>
      <c r="BB15" s="771">
        <f>ROUND(AF15*AU15,2)</f>
        <v>0</v>
      </c>
      <c r="BC15" s="772"/>
      <c r="BD15" s="772"/>
      <c r="BE15" s="772"/>
      <c r="BF15" s="772"/>
      <c r="BG15" s="772"/>
      <c r="BH15" s="773"/>
      <c r="BI15" s="563"/>
      <c r="BJ15" s="594"/>
      <c r="BK15" s="215"/>
      <c r="BL15" s="224" t="str">
        <f>IF(B15="",BL14,IF(ISNONTEXT(B15)=TRUE,INT(B15),INT(LEFT(B15,FIND(".",B15)-1))))</f>
        <v>APROPRIAR O MACRO ITEM</v>
      </c>
      <c r="BM15" s="225">
        <f>IF(BM16=1,1,IF(B15&lt;&gt;"",1,IF(G15&lt;&gt;"",1,IF(AC15&lt;&gt;"",1,IF(AF15&lt;&gt;"",1,"")))))</f>
        <v>1</v>
      </c>
      <c r="BN15" s="226" t="str">
        <f>IF(BL15=0," ",IF(BL15&lt;&gt;BL14,BL15," "))</f>
        <v xml:space="preserve"> </v>
      </c>
      <c r="BO15" s="224">
        <f>COUNT(BN15:BN318)</f>
        <v>2</v>
      </c>
      <c r="BP15" s="249">
        <f>IF(AND(BI15&lt;&gt;"R",BI15&lt;&gt;"C",BI15&lt;&gt;"CF",BI15&lt;&gt;"F")=TRUE,BB15*'Q1'!$CA$20,IF(BI15="R",BB15,0))</f>
        <v>0</v>
      </c>
      <c r="BQ15" s="249">
        <f>IF(AND(BI15&lt;&gt;"R",BI15&lt;&gt;"C",BI15&lt;&gt;"CF",BI15&lt;&gt;"F")=TRUE,BB15*'Q1'!$CA$21,IF(BI15="C",BB15,0))</f>
        <v>0</v>
      </c>
      <c r="BR15" s="249">
        <f>IF(AND(BI15&lt;&gt;"R",BI15&lt;&gt;"C",BI15&lt;&gt;"CF",BI15&lt;&gt;"F")=TRUE,BB15*'Q1'!$CA$22,IF(BI15="CF",BB15,0))</f>
        <v>0</v>
      </c>
      <c r="BS15" s="249">
        <f>IF(AND(BI15&lt;&gt;"R",BI15&lt;&gt;"C",BI15&lt;&gt;"CF",BI15&lt;&gt;"F")=TRUE,BB15*'Q1'!$CA$23,IF(BI15="F",BB15,0))</f>
        <v>0</v>
      </c>
      <c r="BT15" s="478">
        <f>BB15</f>
        <v>0</v>
      </c>
    </row>
    <row r="16" spans="1:78" s="4" customFormat="1" ht="9.9499999999999993" customHeight="1">
      <c r="A16" s="16"/>
      <c r="B16" s="748">
        <v>1</v>
      </c>
      <c r="C16" s="749"/>
      <c r="D16" s="749"/>
      <c r="E16" s="749"/>
      <c r="F16" s="749"/>
      <c r="G16" s="745" t="s">
        <v>522</v>
      </c>
      <c r="H16" s="746"/>
      <c r="I16" s="746"/>
      <c r="J16" s="746"/>
      <c r="K16" s="746"/>
      <c r="L16" s="746"/>
      <c r="M16" s="746"/>
      <c r="N16" s="746"/>
      <c r="O16" s="746"/>
      <c r="P16" s="746"/>
      <c r="Q16" s="746"/>
      <c r="R16" s="746"/>
      <c r="S16" s="746"/>
      <c r="T16" s="746"/>
      <c r="U16" s="746"/>
      <c r="V16" s="746"/>
      <c r="W16" s="746"/>
      <c r="X16" s="746"/>
      <c r="Y16" s="746"/>
      <c r="Z16" s="746"/>
      <c r="AA16" s="746"/>
      <c r="AB16" s="747"/>
      <c r="AC16" s="742"/>
      <c r="AD16" s="743"/>
      <c r="AE16" s="744"/>
      <c r="AF16" s="713"/>
      <c r="AG16" s="714"/>
      <c r="AH16" s="714"/>
      <c r="AI16" s="714"/>
      <c r="AJ16" s="715"/>
      <c r="AK16" s="713"/>
      <c r="AL16" s="714"/>
      <c r="AM16" s="714"/>
      <c r="AN16" s="714"/>
      <c r="AO16" s="714"/>
      <c r="AP16" s="714"/>
      <c r="AQ16" s="715"/>
      <c r="AR16" s="723"/>
      <c r="AS16" s="724"/>
      <c r="AT16" s="725"/>
      <c r="AU16" s="741">
        <f>ROUND((1+($AR16/100))*$AK16,2)</f>
        <v>0</v>
      </c>
      <c r="AV16" s="741"/>
      <c r="AW16" s="741"/>
      <c r="AX16" s="741"/>
      <c r="AY16" s="741"/>
      <c r="AZ16" s="741"/>
      <c r="BA16" s="741"/>
      <c r="BB16" s="761">
        <f t="shared" ref="BB16:BB79" si="0">ROUND(AF16*AU16,2)</f>
        <v>0</v>
      </c>
      <c r="BC16" s="762"/>
      <c r="BD16" s="762"/>
      <c r="BE16" s="762"/>
      <c r="BF16" s="762"/>
      <c r="BG16" s="762"/>
      <c r="BH16" s="763"/>
      <c r="BI16" s="564"/>
      <c r="BJ16" s="178"/>
      <c r="BK16" s="215"/>
      <c r="BL16" s="224">
        <f t="shared" ref="BL16:BL79" si="1">IF(B16="",BL15,IF(ISNONTEXT(B16)=TRUE,INT(B16),INT(LEFT(B16,FIND(".",B16)-1))))</f>
        <v>1</v>
      </c>
      <c r="BM16" s="225">
        <f t="shared" ref="BM16:BM79" si="2">IF(BM17=1,1,IF(B16&lt;&gt;"",1,IF(G16&lt;&gt;"",1,IF(AC16&lt;&gt;"",1,IF(AF16&lt;&gt;"",1,"")))))</f>
        <v>1</v>
      </c>
      <c r="BN16" s="226">
        <f t="shared" ref="BN16:BN79" si="3">IF(BL16=0," ",IF(BL16&lt;&gt;BL15,BL16," "))</f>
        <v>1</v>
      </c>
      <c r="BO16" s="219"/>
      <c r="BP16" s="249">
        <f>IF(AND(BI16&lt;&gt;"R",BI16&lt;&gt;"C",BI16&lt;&gt;"CF",BI16&lt;&gt;"F")=TRUE,BB16*'Q1'!$CA$20,IF(BI16="R",BB16,0))</f>
        <v>0</v>
      </c>
      <c r="BQ16" s="249">
        <f>IF(AND(BI16&lt;&gt;"R",BI16&lt;&gt;"C",BI16&lt;&gt;"CF",BI16&lt;&gt;"F")=TRUE,BB16*'Q1'!$CA$21,IF(BI16="C",BB16,0))</f>
        <v>0</v>
      </c>
      <c r="BR16" s="249">
        <f>IF(AND(BI16&lt;&gt;"R",BI16&lt;&gt;"C",BI16&lt;&gt;"CF",BI16&lt;&gt;"F")=TRUE,BB16*'Q1'!$CA$22,IF(BI16="CF",BB16,0))</f>
        <v>0</v>
      </c>
      <c r="BS16" s="249">
        <f>IF(AND(BI16&lt;&gt;"R",BI16&lt;&gt;"C",BI16&lt;&gt;"CF",BI16&lt;&gt;"F")=TRUE,BB16*'Q1'!$CA$23,IF(BI16="F",BB16,0))</f>
        <v>0</v>
      </c>
      <c r="BT16" s="478">
        <f t="shared" ref="BT16:BT79" si="4">BB16</f>
        <v>0</v>
      </c>
    </row>
    <row r="17" spans="1:72" s="4" customFormat="1" ht="9.9499999999999993" customHeight="1">
      <c r="A17" s="16"/>
      <c r="B17" s="748" t="s">
        <v>523</v>
      </c>
      <c r="C17" s="749"/>
      <c r="D17" s="749"/>
      <c r="E17" s="749"/>
      <c r="F17" s="749"/>
      <c r="G17" s="745" t="s">
        <v>517</v>
      </c>
      <c r="H17" s="746"/>
      <c r="I17" s="746"/>
      <c r="J17" s="746"/>
      <c r="K17" s="746"/>
      <c r="L17" s="746"/>
      <c r="M17" s="746"/>
      <c r="N17" s="746"/>
      <c r="O17" s="746"/>
      <c r="P17" s="746"/>
      <c r="Q17" s="746"/>
      <c r="R17" s="746"/>
      <c r="S17" s="746"/>
      <c r="T17" s="746"/>
      <c r="U17" s="746"/>
      <c r="V17" s="746"/>
      <c r="W17" s="746"/>
      <c r="X17" s="746"/>
      <c r="Y17" s="746"/>
      <c r="Z17" s="746"/>
      <c r="AA17" s="746"/>
      <c r="AB17" s="747"/>
      <c r="AC17" s="742" t="s">
        <v>459</v>
      </c>
      <c r="AD17" s="743"/>
      <c r="AE17" s="744"/>
      <c r="AF17" s="713">
        <v>700</v>
      </c>
      <c r="AG17" s="714"/>
      <c r="AH17" s="714"/>
      <c r="AI17" s="714"/>
      <c r="AJ17" s="715"/>
      <c r="AK17" s="713">
        <v>55.32</v>
      </c>
      <c r="AL17" s="714"/>
      <c r="AM17" s="714"/>
      <c r="AN17" s="714"/>
      <c r="AO17" s="714"/>
      <c r="AP17" s="714"/>
      <c r="AQ17" s="715"/>
      <c r="AR17" s="723">
        <v>24.49</v>
      </c>
      <c r="AS17" s="724"/>
      <c r="AT17" s="725"/>
      <c r="AU17" s="741">
        <f t="shared" ref="AU17:AU80" si="5">ROUND((1+($AR17/100))*$AK17,2)</f>
        <v>68.87</v>
      </c>
      <c r="AV17" s="741"/>
      <c r="AW17" s="741"/>
      <c r="AX17" s="741"/>
      <c r="AY17" s="741"/>
      <c r="AZ17" s="741"/>
      <c r="BA17" s="741"/>
      <c r="BB17" s="761">
        <f t="shared" si="0"/>
        <v>48209</v>
      </c>
      <c r="BC17" s="762"/>
      <c r="BD17" s="762"/>
      <c r="BE17" s="762"/>
      <c r="BF17" s="762"/>
      <c r="BG17" s="762"/>
      <c r="BH17" s="763"/>
      <c r="BI17" s="564"/>
      <c r="BJ17" s="178">
        <v>73675</v>
      </c>
      <c r="BK17" s="215"/>
      <c r="BL17" s="224">
        <f t="shared" si="1"/>
        <v>1</v>
      </c>
      <c r="BM17" s="225">
        <f t="shared" si="2"/>
        <v>1</v>
      </c>
      <c r="BN17" s="226" t="str">
        <f t="shared" si="3"/>
        <v xml:space="preserve"> </v>
      </c>
      <c r="BO17" s="219"/>
      <c r="BP17" s="249">
        <f>IF(AND(BI17&lt;&gt;"R",BI17&lt;&gt;"C",BI17&lt;&gt;"CF",BI17&lt;&gt;"F")=TRUE,BB17*'Q1'!$CA$20,IF(BI17="R",BB17,0))</f>
        <v>16483.513602086692</v>
      </c>
      <c r="BQ17" s="249">
        <f>IF(AND(BI17&lt;&gt;"R",BI17&lt;&gt;"C",BI17&lt;&gt;"CF",BI17&lt;&gt;"F")=TRUE,BB17*'Q1'!$CA$21,IF(BI17="C",BB17,0))</f>
        <v>31725.486397913308</v>
      </c>
      <c r="BR17" s="249">
        <f>IF(AND(BI17&lt;&gt;"R",BI17&lt;&gt;"C",BI17&lt;&gt;"CF",BI17&lt;&gt;"F")=TRUE,BB17*'Q1'!$CA$22,IF(BI17="CF",BB17,0))</f>
        <v>0</v>
      </c>
      <c r="BS17" s="249">
        <f>IF(AND(BI17&lt;&gt;"R",BI17&lt;&gt;"C",BI17&lt;&gt;"CF",BI17&lt;&gt;"F")=TRUE,BB17*'Q1'!$CA$23,IF(BI17="F",BB17,0))</f>
        <v>0</v>
      </c>
      <c r="BT17" s="478">
        <f t="shared" si="4"/>
        <v>48209</v>
      </c>
    </row>
    <row r="18" spans="1:72" s="4" customFormat="1" ht="9.9499999999999993" customHeight="1">
      <c r="A18" s="16"/>
      <c r="B18" s="748" t="s">
        <v>457</v>
      </c>
      <c r="C18" s="749"/>
      <c r="D18" s="749"/>
      <c r="E18" s="749"/>
      <c r="F18" s="749"/>
      <c r="G18" s="745" t="s">
        <v>524</v>
      </c>
      <c r="H18" s="746"/>
      <c r="I18" s="746"/>
      <c r="J18" s="746"/>
      <c r="K18" s="746"/>
      <c r="L18" s="746"/>
      <c r="M18" s="746"/>
      <c r="N18" s="746"/>
      <c r="O18" s="746"/>
      <c r="P18" s="746"/>
      <c r="Q18" s="746"/>
      <c r="R18" s="746"/>
      <c r="S18" s="746"/>
      <c r="T18" s="746"/>
      <c r="U18" s="746"/>
      <c r="V18" s="746"/>
      <c r="W18" s="746"/>
      <c r="X18" s="746"/>
      <c r="Y18" s="746"/>
      <c r="Z18" s="746"/>
      <c r="AA18" s="746"/>
      <c r="AB18" s="747"/>
      <c r="AC18" s="742" t="s">
        <v>525</v>
      </c>
      <c r="AD18" s="743"/>
      <c r="AE18" s="744"/>
      <c r="AF18" s="713">
        <f>8085</f>
        <v>8085</v>
      </c>
      <c r="AG18" s="714"/>
      <c r="AH18" s="714"/>
      <c r="AI18" s="714"/>
      <c r="AJ18" s="715"/>
      <c r="AK18" s="713">
        <v>0.86</v>
      </c>
      <c r="AL18" s="714"/>
      <c r="AM18" s="714"/>
      <c r="AN18" s="714"/>
      <c r="AO18" s="714"/>
      <c r="AP18" s="714"/>
      <c r="AQ18" s="715"/>
      <c r="AR18" s="723">
        <v>24.49</v>
      </c>
      <c r="AS18" s="724"/>
      <c r="AT18" s="725"/>
      <c r="AU18" s="741">
        <f t="shared" si="5"/>
        <v>1.07</v>
      </c>
      <c r="AV18" s="741"/>
      <c r="AW18" s="741"/>
      <c r="AX18" s="741"/>
      <c r="AY18" s="741"/>
      <c r="AZ18" s="741"/>
      <c r="BA18" s="741"/>
      <c r="BB18" s="761">
        <f t="shared" si="0"/>
        <v>8650.9500000000007</v>
      </c>
      <c r="BC18" s="762"/>
      <c r="BD18" s="762"/>
      <c r="BE18" s="762"/>
      <c r="BF18" s="762"/>
      <c r="BG18" s="762"/>
      <c r="BH18" s="763"/>
      <c r="BI18" s="564"/>
      <c r="BJ18" s="595">
        <v>83444</v>
      </c>
      <c r="BK18" s="215"/>
      <c r="BL18" s="224">
        <f t="shared" si="1"/>
        <v>1</v>
      </c>
      <c r="BM18" s="225">
        <f t="shared" si="2"/>
        <v>1</v>
      </c>
      <c r="BN18" s="226" t="str">
        <f t="shared" si="3"/>
        <v xml:space="preserve"> </v>
      </c>
      <c r="BO18" s="219"/>
      <c r="BP18" s="249">
        <f>IF(AND(BI18&lt;&gt;"R",BI18&lt;&gt;"C",BI18&lt;&gt;"CF",BI18&lt;&gt;"F")=TRUE,BB18*'Q1'!$CA$20,IF(BI18="R",BB18,0))</f>
        <v>2957.913501544771</v>
      </c>
      <c r="BQ18" s="249">
        <f>IF(AND(BI18&lt;&gt;"R",BI18&lt;&gt;"C",BI18&lt;&gt;"CF",BI18&lt;&gt;"F")=TRUE,BB18*'Q1'!$CA$21,IF(BI18="C",BB18,0))</f>
        <v>5693.0364984552298</v>
      </c>
      <c r="BR18" s="249">
        <f>IF(AND(BI18&lt;&gt;"R",BI18&lt;&gt;"C",BI18&lt;&gt;"CF",BI18&lt;&gt;"F")=TRUE,BB18*'Q1'!$CA$22,IF(BI18="CF",BB18,0))</f>
        <v>0</v>
      </c>
      <c r="BS18" s="249">
        <f>IF(AND(BI18&lt;&gt;"R",BI18&lt;&gt;"C",BI18&lt;&gt;"CF",BI18&lt;&gt;"F")=TRUE,BB18*'Q1'!$CA$23,IF(BI18="F",BB18,0))</f>
        <v>0</v>
      </c>
      <c r="BT18" s="478">
        <f t="shared" si="4"/>
        <v>8650.9500000000007</v>
      </c>
    </row>
    <row r="19" spans="1:72" s="4" customFormat="1" ht="9.9499999999999993" customHeight="1">
      <c r="A19" s="16"/>
      <c r="B19" s="748">
        <v>2</v>
      </c>
      <c r="C19" s="749"/>
      <c r="D19" s="749"/>
      <c r="E19" s="749"/>
      <c r="F19" s="749"/>
      <c r="G19" s="745" t="s">
        <v>526</v>
      </c>
      <c r="H19" s="746"/>
      <c r="I19" s="746"/>
      <c r="J19" s="746"/>
      <c r="K19" s="746"/>
      <c r="L19" s="746"/>
      <c r="M19" s="746"/>
      <c r="N19" s="746"/>
      <c r="O19" s="746"/>
      <c r="P19" s="746"/>
      <c r="Q19" s="746"/>
      <c r="R19" s="746"/>
      <c r="S19" s="746"/>
      <c r="T19" s="746"/>
      <c r="U19" s="746"/>
      <c r="V19" s="746"/>
      <c r="W19" s="746"/>
      <c r="X19" s="746"/>
      <c r="Y19" s="746"/>
      <c r="Z19" s="746"/>
      <c r="AA19" s="746"/>
      <c r="AB19" s="747"/>
      <c r="AC19" s="742"/>
      <c r="AD19" s="743"/>
      <c r="AE19" s="744"/>
      <c r="AF19" s="713">
        <v>0</v>
      </c>
      <c r="AG19" s="714"/>
      <c r="AH19" s="714"/>
      <c r="AI19" s="714"/>
      <c r="AJ19" s="715"/>
      <c r="AK19" s="713">
        <v>0</v>
      </c>
      <c r="AL19" s="714"/>
      <c r="AM19" s="714"/>
      <c r="AN19" s="714"/>
      <c r="AO19" s="714"/>
      <c r="AP19" s="714"/>
      <c r="AQ19" s="715"/>
      <c r="AR19" s="723"/>
      <c r="AS19" s="724"/>
      <c r="AT19" s="725"/>
      <c r="AU19" s="741">
        <f t="shared" si="5"/>
        <v>0</v>
      </c>
      <c r="AV19" s="741"/>
      <c r="AW19" s="741"/>
      <c r="AX19" s="741"/>
      <c r="AY19" s="741"/>
      <c r="AZ19" s="741"/>
      <c r="BA19" s="741"/>
      <c r="BB19" s="761">
        <f t="shared" si="0"/>
        <v>0</v>
      </c>
      <c r="BC19" s="762"/>
      <c r="BD19" s="762"/>
      <c r="BE19" s="762"/>
      <c r="BF19" s="762"/>
      <c r="BG19" s="762"/>
      <c r="BH19" s="763"/>
      <c r="BI19" s="564"/>
      <c r="BJ19" s="178"/>
      <c r="BK19" s="215"/>
      <c r="BL19" s="224">
        <f t="shared" si="1"/>
        <v>2</v>
      </c>
      <c r="BM19" s="225">
        <f t="shared" si="2"/>
        <v>1</v>
      </c>
      <c r="BN19" s="226">
        <f t="shared" si="3"/>
        <v>2</v>
      </c>
      <c r="BO19" s="219"/>
      <c r="BP19" s="249">
        <f>IF(AND(BI19&lt;&gt;"R",BI19&lt;&gt;"C",BI19&lt;&gt;"CF",BI19&lt;&gt;"F")=TRUE,BB19*'Q1'!$CA$20,IF(BI19="R",BB19,0))</f>
        <v>0</v>
      </c>
      <c r="BQ19" s="249">
        <f>IF(AND(BI19&lt;&gt;"R",BI19&lt;&gt;"C",BI19&lt;&gt;"CF",BI19&lt;&gt;"F")=TRUE,BB19*'Q1'!$CA$21,IF(BI19="C",BB19,0))</f>
        <v>0</v>
      </c>
      <c r="BR19" s="249">
        <f>IF(AND(BI19&lt;&gt;"R",BI19&lt;&gt;"C",BI19&lt;&gt;"CF",BI19&lt;&gt;"F")=TRUE,BB19*'Q1'!$CA$22,IF(BI19="CF",BB19,0))</f>
        <v>0</v>
      </c>
      <c r="BS19" s="249">
        <f>IF(AND(BI19&lt;&gt;"R",BI19&lt;&gt;"C",BI19&lt;&gt;"CF",BI19&lt;&gt;"F")=TRUE,BB19*'Q1'!$CA$23,IF(BI19="F",BB19,0))</f>
        <v>0</v>
      </c>
      <c r="BT19" s="478">
        <f t="shared" si="4"/>
        <v>0</v>
      </c>
    </row>
    <row r="20" spans="1:72" s="4" customFormat="1" ht="9.9499999999999993" customHeight="1">
      <c r="A20" s="16"/>
      <c r="B20" s="748" t="s">
        <v>458</v>
      </c>
      <c r="C20" s="749"/>
      <c r="D20" s="749"/>
      <c r="E20" s="749"/>
      <c r="F20" s="749"/>
      <c r="G20" s="745" t="s">
        <v>461</v>
      </c>
      <c r="H20" s="746"/>
      <c r="I20" s="746"/>
      <c r="J20" s="746"/>
      <c r="K20" s="746"/>
      <c r="L20" s="746"/>
      <c r="M20" s="746"/>
      <c r="N20" s="746"/>
      <c r="O20" s="746"/>
      <c r="P20" s="746"/>
      <c r="Q20" s="746"/>
      <c r="R20" s="746"/>
      <c r="S20" s="746"/>
      <c r="T20" s="746"/>
      <c r="U20" s="746"/>
      <c r="V20" s="746"/>
      <c r="W20" s="746"/>
      <c r="X20" s="746"/>
      <c r="Y20" s="746"/>
      <c r="Z20" s="746"/>
      <c r="AA20" s="746"/>
      <c r="AB20" s="747"/>
      <c r="AC20" s="742" t="s">
        <v>527</v>
      </c>
      <c r="AD20" s="743"/>
      <c r="AE20" s="744"/>
      <c r="AF20" s="713">
        <v>558.29999999999995</v>
      </c>
      <c r="AG20" s="714"/>
      <c r="AH20" s="714"/>
      <c r="AI20" s="714"/>
      <c r="AJ20" s="715"/>
      <c r="AK20" s="713">
        <v>7.89</v>
      </c>
      <c r="AL20" s="714"/>
      <c r="AM20" s="714"/>
      <c r="AN20" s="714"/>
      <c r="AO20" s="714"/>
      <c r="AP20" s="714"/>
      <c r="AQ20" s="715"/>
      <c r="AR20" s="723">
        <v>24.49</v>
      </c>
      <c r="AS20" s="724"/>
      <c r="AT20" s="725"/>
      <c r="AU20" s="741">
        <f t="shared" si="5"/>
        <v>9.82</v>
      </c>
      <c r="AV20" s="741"/>
      <c r="AW20" s="741"/>
      <c r="AX20" s="741"/>
      <c r="AY20" s="741"/>
      <c r="AZ20" s="741"/>
      <c r="BA20" s="741"/>
      <c r="BB20" s="761">
        <f t="shared" si="0"/>
        <v>5482.51</v>
      </c>
      <c r="BC20" s="762"/>
      <c r="BD20" s="762"/>
      <c r="BE20" s="762"/>
      <c r="BF20" s="762"/>
      <c r="BG20" s="762"/>
      <c r="BH20" s="763"/>
      <c r="BI20" s="564"/>
      <c r="BJ20" s="178">
        <v>41595</v>
      </c>
      <c r="BK20" s="215"/>
      <c r="BL20" s="224">
        <f t="shared" si="1"/>
        <v>2</v>
      </c>
      <c r="BM20" s="225">
        <f t="shared" si="2"/>
        <v>1</v>
      </c>
      <c r="BN20" s="226" t="str">
        <f t="shared" si="3"/>
        <v xml:space="preserve"> </v>
      </c>
      <c r="BO20" s="219"/>
      <c r="BP20" s="249">
        <f>IF(AND(BI20&lt;&gt;"R",BI20&lt;&gt;"C",BI20&lt;&gt;"CF",BI20&lt;&gt;"F")=TRUE,BB20*'Q1'!$CA$20,IF(BI20="R",BB20,0))</f>
        <v>1874.5675736600283</v>
      </c>
      <c r="BQ20" s="249">
        <f>IF(AND(BI20&lt;&gt;"R",BI20&lt;&gt;"C",BI20&lt;&gt;"CF",BI20&lt;&gt;"F")=TRUE,BB20*'Q1'!$CA$21,IF(BI20="C",BB20,0))</f>
        <v>3607.9424263399719</v>
      </c>
      <c r="BR20" s="249">
        <f>IF(AND(BI20&lt;&gt;"R",BI20&lt;&gt;"C",BI20&lt;&gt;"CF",BI20&lt;&gt;"F")=TRUE,BB20*'Q1'!$CA$22,IF(BI20="CF",BB20,0))</f>
        <v>0</v>
      </c>
      <c r="BS20" s="249">
        <f>IF(AND(BI20&lt;&gt;"R",BI20&lt;&gt;"C",BI20&lt;&gt;"CF",BI20&lt;&gt;"F")=TRUE,BB20*'Q1'!$CA$23,IF(BI20="F",BB20,0))</f>
        <v>0</v>
      </c>
      <c r="BT20" s="478">
        <f t="shared" si="4"/>
        <v>5482.51</v>
      </c>
    </row>
    <row r="21" spans="1:72" s="4" customFormat="1" ht="9.9499999999999993" customHeight="1">
      <c r="A21" s="16"/>
      <c r="B21" s="748" t="s">
        <v>514</v>
      </c>
      <c r="C21" s="749"/>
      <c r="D21" s="749"/>
      <c r="E21" s="749"/>
      <c r="F21" s="749"/>
      <c r="G21" s="745" t="s">
        <v>462</v>
      </c>
      <c r="H21" s="746"/>
      <c r="I21" s="746"/>
      <c r="J21" s="746"/>
      <c r="K21" s="746"/>
      <c r="L21" s="746"/>
      <c r="M21" s="746"/>
      <c r="N21" s="746"/>
      <c r="O21" s="746"/>
      <c r="P21" s="746"/>
      <c r="Q21" s="746"/>
      <c r="R21" s="746"/>
      <c r="S21" s="746"/>
      <c r="T21" s="746"/>
      <c r="U21" s="746"/>
      <c r="V21" s="746"/>
      <c r="W21" s="746"/>
      <c r="X21" s="746"/>
      <c r="Y21" s="746"/>
      <c r="Z21" s="746"/>
      <c r="AA21" s="746"/>
      <c r="AB21" s="747"/>
      <c r="AC21" s="742" t="s">
        <v>459</v>
      </c>
      <c r="AD21" s="743"/>
      <c r="AE21" s="744"/>
      <c r="AF21" s="713">
        <v>300</v>
      </c>
      <c r="AG21" s="714"/>
      <c r="AH21" s="714"/>
      <c r="AI21" s="714"/>
      <c r="AJ21" s="715"/>
      <c r="AK21" s="713">
        <v>8.59</v>
      </c>
      <c r="AL21" s="714"/>
      <c r="AM21" s="714"/>
      <c r="AN21" s="714"/>
      <c r="AO21" s="714"/>
      <c r="AP21" s="714"/>
      <c r="AQ21" s="715"/>
      <c r="AR21" s="723">
        <v>24.49</v>
      </c>
      <c r="AS21" s="724"/>
      <c r="AT21" s="725"/>
      <c r="AU21" s="741">
        <f t="shared" si="5"/>
        <v>10.69</v>
      </c>
      <c r="AV21" s="741"/>
      <c r="AW21" s="741"/>
      <c r="AX21" s="741"/>
      <c r="AY21" s="741"/>
      <c r="AZ21" s="741"/>
      <c r="BA21" s="741"/>
      <c r="BB21" s="761">
        <f t="shared" si="0"/>
        <v>3207</v>
      </c>
      <c r="BC21" s="762"/>
      <c r="BD21" s="762"/>
      <c r="BE21" s="762"/>
      <c r="BF21" s="762"/>
      <c r="BG21" s="762"/>
      <c r="BH21" s="763"/>
      <c r="BI21" s="564"/>
      <c r="BJ21" s="178" t="s">
        <v>533</v>
      </c>
      <c r="BK21" s="215"/>
      <c r="BL21" s="224">
        <f t="shared" si="1"/>
        <v>2</v>
      </c>
      <c r="BM21" s="225">
        <f t="shared" si="2"/>
        <v>1</v>
      </c>
      <c r="BN21" s="226" t="str">
        <f t="shared" si="3"/>
        <v xml:space="preserve"> </v>
      </c>
      <c r="BO21" s="219"/>
      <c r="BP21" s="249">
        <f>IF(AND(BI21&lt;&gt;"R",BI21&lt;&gt;"C",BI21&lt;&gt;"CF",BI21&lt;&gt;"F")=TRUE,BB21*'Q1'!$CA$20,IF(BI21="R",BB21,0))</f>
        <v>1096.5302769584935</v>
      </c>
      <c r="BQ21" s="249">
        <f>IF(AND(BI21&lt;&gt;"R",BI21&lt;&gt;"C",BI21&lt;&gt;"CF",BI21&lt;&gt;"F")=TRUE,BB21*'Q1'!$CA$21,IF(BI21="C",BB21,0))</f>
        <v>2110.4697230415063</v>
      </c>
      <c r="BR21" s="249">
        <f>IF(AND(BI21&lt;&gt;"R",BI21&lt;&gt;"C",BI21&lt;&gt;"CF",BI21&lt;&gt;"F")=TRUE,BB21*'Q1'!$CA$22,IF(BI21="CF",BB21,0))</f>
        <v>0</v>
      </c>
      <c r="BS21" s="249">
        <f>IF(AND(BI21&lt;&gt;"R",BI21&lt;&gt;"C",BI21&lt;&gt;"CF",BI21&lt;&gt;"F")=TRUE,BB21*'Q1'!$CA$23,IF(BI21="F",BB21,0))</f>
        <v>0</v>
      </c>
      <c r="BT21" s="478">
        <f t="shared" si="4"/>
        <v>3207</v>
      </c>
    </row>
    <row r="22" spans="1:72" s="4" customFormat="1" ht="9.9499999999999993" customHeight="1">
      <c r="A22" s="16"/>
      <c r="B22" s="748" t="s">
        <v>515</v>
      </c>
      <c r="C22" s="749"/>
      <c r="D22" s="749"/>
      <c r="E22" s="749"/>
      <c r="F22" s="749"/>
      <c r="G22" s="745" t="s">
        <v>463</v>
      </c>
      <c r="H22" s="746"/>
      <c r="I22" s="746"/>
      <c r="J22" s="746"/>
      <c r="K22" s="746"/>
      <c r="L22" s="746"/>
      <c r="M22" s="746"/>
      <c r="N22" s="746"/>
      <c r="O22" s="746"/>
      <c r="P22" s="746"/>
      <c r="Q22" s="746"/>
      <c r="R22" s="746"/>
      <c r="S22" s="746"/>
      <c r="T22" s="746"/>
      <c r="U22" s="746"/>
      <c r="V22" s="746"/>
      <c r="W22" s="746"/>
      <c r="X22" s="746"/>
      <c r="Y22" s="746"/>
      <c r="Z22" s="746"/>
      <c r="AA22" s="746"/>
      <c r="AB22" s="747"/>
      <c r="AC22" s="742" t="s">
        <v>467</v>
      </c>
      <c r="AD22" s="743"/>
      <c r="AE22" s="744"/>
      <c r="AF22" s="713">
        <v>1</v>
      </c>
      <c r="AG22" s="714"/>
      <c r="AH22" s="714"/>
      <c r="AI22" s="714"/>
      <c r="AJ22" s="715"/>
      <c r="AK22" s="713">
        <v>1048.25</v>
      </c>
      <c r="AL22" s="714"/>
      <c r="AM22" s="714"/>
      <c r="AN22" s="714"/>
      <c r="AO22" s="714"/>
      <c r="AP22" s="714"/>
      <c r="AQ22" s="715"/>
      <c r="AR22" s="723">
        <v>24.49</v>
      </c>
      <c r="AS22" s="724"/>
      <c r="AT22" s="725"/>
      <c r="AU22" s="741">
        <f t="shared" si="5"/>
        <v>1304.97</v>
      </c>
      <c r="AV22" s="741"/>
      <c r="AW22" s="741"/>
      <c r="AX22" s="741"/>
      <c r="AY22" s="741"/>
      <c r="AZ22" s="741"/>
      <c r="BA22" s="741"/>
      <c r="BB22" s="761">
        <f t="shared" si="0"/>
        <v>1304.97</v>
      </c>
      <c r="BC22" s="762"/>
      <c r="BD22" s="762"/>
      <c r="BE22" s="762"/>
      <c r="BF22" s="762"/>
      <c r="BG22" s="762"/>
      <c r="BH22" s="763"/>
      <c r="BI22" s="564"/>
      <c r="BJ22" s="178" t="s">
        <v>534</v>
      </c>
      <c r="BK22" s="215"/>
      <c r="BL22" s="224">
        <f t="shared" si="1"/>
        <v>2</v>
      </c>
      <c r="BM22" s="225">
        <f t="shared" si="2"/>
        <v>1</v>
      </c>
      <c r="BN22" s="226" t="str">
        <f t="shared" si="3"/>
        <v xml:space="preserve"> </v>
      </c>
      <c r="BO22" s="219"/>
      <c r="BP22" s="249">
        <f>IF(AND(BI22&lt;&gt;"R",BI22&lt;&gt;"C",BI22&lt;&gt;"CF",BI22&lt;&gt;"F")=TRUE,BB22*'Q1'!$CA$20,IF(BI22="R",BB22,0))</f>
        <v>446.1924276652714</v>
      </c>
      <c r="BQ22" s="249">
        <f>IF(AND(BI22&lt;&gt;"R",BI22&lt;&gt;"C",BI22&lt;&gt;"CF",BI22&lt;&gt;"F")=TRUE,BB22*'Q1'!$CA$21,IF(BI22="C",BB22,0))</f>
        <v>858.77757233472857</v>
      </c>
      <c r="BR22" s="249">
        <f>IF(AND(BI22&lt;&gt;"R",BI22&lt;&gt;"C",BI22&lt;&gt;"CF",BI22&lt;&gt;"F")=TRUE,BB22*'Q1'!$CA$22,IF(BI22="CF",BB22,0))</f>
        <v>0</v>
      </c>
      <c r="BS22" s="249">
        <f>IF(AND(BI22&lt;&gt;"R",BI22&lt;&gt;"C",BI22&lt;&gt;"CF",BI22&lt;&gt;"F")=TRUE,BB22*'Q1'!$CA$23,IF(BI22="F",BB22,0))</f>
        <v>0</v>
      </c>
      <c r="BT22" s="478">
        <f t="shared" si="4"/>
        <v>1304.97</v>
      </c>
    </row>
    <row r="23" spans="1:72" s="4" customFormat="1" ht="9.9499999999999993" customHeight="1">
      <c r="A23" s="16"/>
      <c r="B23" s="748" t="s">
        <v>516</v>
      </c>
      <c r="C23" s="749"/>
      <c r="D23" s="749"/>
      <c r="E23" s="749"/>
      <c r="F23" s="749"/>
      <c r="G23" s="745" t="s">
        <v>464</v>
      </c>
      <c r="H23" s="746"/>
      <c r="I23" s="746"/>
      <c r="J23" s="746"/>
      <c r="K23" s="746"/>
      <c r="L23" s="746"/>
      <c r="M23" s="746"/>
      <c r="N23" s="746"/>
      <c r="O23" s="746"/>
      <c r="P23" s="746"/>
      <c r="Q23" s="746"/>
      <c r="R23" s="746"/>
      <c r="S23" s="746"/>
      <c r="T23" s="746"/>
      <c r="U23" s="746"/>
      <c r="V23" s="746"/>
      <c r="W23" s="746"/>
      <c r="X23" s="746"/>
      <c r="Y23" s="746"/>
      <c r="Z23" s="746"/>
      <c r="AA23" s="746"/>
      <c r="AB23" s="747"/>
      <c r="AC23" s="742" t="s">
        <v>467</v>
      </c>
      <c r="AD23" s="743"/>
      <c r="AE23" s="744"/>
      <c r="AF23" s="713">
        <v>2</v>
      </c>
      <c r="AG23" s="714"/>
      <c r="AH23" s="714"/>
      <c r="AI23" s="714"/>
      <c r="AJ23" s="715"/>
      <c r="AK23" s="713">
        <v>2741.45</v>
      </c>
      <c r="AL23" s="714"/>
      <c r="AM23" s="714"/>
      <c r="AN23" s="714"/>
      <c r="AO23" s="714"/>
      <c r="AP23" s="714"/>
      <c r="AQ23" s="715"/>
      <c r="AR23" s="723">
        <v>24.49</v>
      </c>
      <c r="AS23" s="724"/>
      <c r="AT23" s="725"/>
      <c r="AU23" s="741">
        <f t="shared" si="5"/>
        <v>3412.83</v>
      </c>
      <c r="AV23" s="741"/>
      <c r="AW23" s="741"/>
      <c r="AX23" s="741"/>
      <c r="AY23" s="741"/>
      <c r="AZ23" s="741"/>
      <c r="BA23" s="741"/>
      <c r="BB23" s="761">
        <f t="shared" si="0"/>
        <v>6825.66</v>
      </c>
      <c r="BC23" s="762"/>
      <c r="BD23" s="762"/>
      <c r="BE23" s="762"/>
      <c r="BF23" s="762"/>
      <c r="BG23" s="762"/>
      <c r="BH23" s="763"/>
      <c r="BI23" s="564"/>
      <c r="BJ23" s="178" t="s">
        <v>535</v>
      </c>
      <c r="BK23" s="215"/>
      <c r="BL23" s="224">
        <f t="shared" si="1"/>
        <v>2</v>
      </c>
      <c r="BM23" s="225">
        <f t="shared" si="2"/>
        <v>1</v>
      </c>
      <c r="BN23" s="226" t="str">
        <f t="shared" si="3"/>
        <v xml:space="preserve"> </v>
      </c>
      <c r="BO23" s="219"/>
      <c r="BP23" s="249">
        <f>IF(AND(BI23&lt;&gt;"R",BI23&lt;&gt;"C",BI23&lt;&gt;"CF",BI23&lt;&gt;"F")=TRUE,BB23*'Q1'!$CA$20,IF(BI23="R",BB23,0))</f>
        <v>2333.8144216478049</v>
      </c>
      <c r="BQ23" s="249">
        <f>IF(AND(BI23&lt;&gt;"R",BI23&lt;&gt;"C",BI23&lt;&gt;"CF",BI23&lt;&gt;"F")=TRUE,BB23*'Q1'!$CA$21,IF(BI23="C",BB23,0))</f>
        <v>4491.8455783521949</v>
      </c>
      <c r="BR23" s="249">
        <f>IF(AND(BI23&lt;&gt;"R",BI23&lt;&gt;"C",BI23&lt;&gt;"CF",BI23&lt;&gt;"F")=TRUE,BB23*'Q1'!$CA$22,IF(BI23="CF",BB23,0))</f>
        <v>0</v>
      </c>
      <c r="BS23" s="249">
        <f>IF(AND(BI23&lt;&gt;"R",BI23&lt;&gt;"C",BI23&lt;&gt;"CF",BI23&lt;&gt;"F")=TRUE,BB23*'Q1'!$CA$23,IF(BI23="F",BB23,0))</f>
        <v>0</v>
      </c>
      <c r="BT23" s="478">
        <f t="shared" si="4"/>
        <v>6825.66</v>
      </c>
    </row>
    <row r="24" spans="1:72" s="4" customFormat="1" ht="9.9499999999999993" customHeight="1">
      <c r="A24" s="5"/>
      <c r="B24" s="748" t="s">
        <v>528</v>
      </c>
      <c r="C24" s="749"/>
      <c r="D24" s="749"/>
      <c r="E24" s="749"/>
      <c r="F24" s="749"/>
      <c r="G24" s="745" t="s">
        <v>465</v>
      </c>
      <c r="H24" s="746"/>
      <c r="I24" s="746"/>
      <c r="J24" s="746"/>
      <c r="K24" s="746"/>
      <c r="L24" s="746"/>
      <c r="M24" s="746"/>
      <c r="N24" s="746"/>
      <c r="O24" s="746"/>
      <c r="P24" s="746"/>
      <c r="Q24" s="746"/>
      <c r="R24" s="746"/>
      <c r="S24" s="746"/>
      <c r="T24" s="746"/>
      <c r="U24" s="746"/>
      <c r="V24" s="746"/>
      <c r="W24" s="746"/>
      <c r="X24" s="746"/>
      <c r="Y24" s="746"/>
      <c r="Z24" s="746"/>
      <c r="AA24" s="746"/>
      <c r="AB24" s="747"/>
      <c r="AC24" s="742" t="s">
        <v>460</v>
      </c>
      <c r="AD24" s="743"/>
      <c r="AE24" s="744"/>
      <c r="AF24" s="713">
        <v>2</v>
      </c>
      <c r="AG24" s="714"/>
      <c r="AH24" s="714"/>
      <c r="AI24" s="714"/>
      <c r="AJ24" s="715"/>
      <c r="AK24" s="713">
        <v>227.79</v>
      </c>
      <c r="AL24" s="714"/>
      <c r="AM24" s="714"/>
      <c r="AN24" s="714"/>
      <c r="AO24" s="714"/>
      <c r="AP24" s="714"/>
      <c r="AQ24" s="715"/>
      <c r="AR24" s="723">
        <v>24.49</v>
      </c>
      <c r="AS24" s="724"/>
      <c r="AT24" s="725"/>
      <c r="AU24" s="741">
        <f t="shared" si="5"/>
        <v>283.58</v>
      </c>
      <c r="AV24" s="741"/>
      <c r="AW24" s="741"/>
      <c r="AX24" s="741"/>
      <c r="AY24" s="741"/>
      <c r="AZ24" s="741"/>
      <c r="BA24" s="741"/>
      <c r="BB24" s="761">
        <f t="shared" si="0"/>
        <v>567.16</v>
      </c>
      <c r="BC24" s="762"/>
      <c r="BD24" s="762"/>
      <c r="BE24" s="762"/>
      <c r="BF24" s="762"/>
      <c r="BG24" s="762"/>
      <c r="BH24" s="763"/>
      <c r="BI24" s="564"/>
      <c r="BJ24" s="178" t="s">
        <v>536</v>
      </c>
      <c r="BK24" s="215"/>
      <c r="BL24" s="224">
        <f t="shared" si="1"/>
        <v>2</v>
      </c>
      <c r="BM24" s="225">
        <f t="shared" si="2"/>
        <v>1</v>
      </c>
      <c r="BN24" s="226" t="str">
        <f t="shared" si="3"/>
        <v xml:space="preserve"> </v>
      </c>
      <c r="BO24" s="219"/>
      <c r="BP24" s="249">
        <f>IF(AND(BI24&lt;&gt;"R",BI24&lt;&gt;"C",BI24&lt;&gt;"CF",BI24&lt;&gt;"F")=TRUE,BB24*'Q1'!$CA$20,IF(BI24="R",BB24,0))</f>
        <v>193.92208041153077</v>
      </c>
      <c r="BQ24" s="249">
        <f>IF(AND(BI24&lt;&gt;"R",BI24&lt;&gt;"C",BI24&lt;&gt;"CF",BI24&lt;&gt;"F")=TRUE,BB24*'Q1'!$CA$21,IF(BI24="C",BB24,0))</f>
        <v>373.2379195884692</v>
      </c>
      <c r="BR24" s="249">
        <f>IF(AND(BI24&lt;&gt;"R",BI24&lt;&gt;"C",BI24&lt;&gt;"CF",BI24&lt;&gt;"F")=TRUE,BB24*'Q1'!$CA$22,IF(BI24="CF",BB24,0))</f>
        <v>0</v>
      </c>
      <c r="BS24" s="249">
        <f>IF(AND(BI24&lt;&gt;"R",BI24&lt;&gt;"C",BI24&lt;&gt;"CF",BI24&lt;&gt;"F")=TRUE,BB24*'Q1'!$CA$23,IF(BI24="F",BB24,0))</f>
        <v>0</v>
      </c>
      <c r="BT24" s="478">
        <f t="shared" si="4"/>
        <v>567.16</v>
      </c>
    </row>
    <row r="25" spans="1:72" s="4" customFormat="1" ht="9.9499999999999993" customHeight="1">
      <c r="A25" s="5"/>
      <c r="B25" s="748" t="s">
        <v>529</v>
      </c>
      <c r="C25" s="749"/>
      <c r="D25" s="749"/>
      <c r="E25" s="749"/>
      <c r="F25" s="749"/>
      <c r="G25" s="745" t="s">
        <v>466</v>
      </c>
      <c r="H25" s="746"/>
      <c r="I25" s="746"/>
      <c r="J25" s="746"/>
      <c r="K25" s="746"/>
      <c r="L25" s="746"/>
      <c r="M25" s="746"/>
      <c r="N25" s="746"/>
      <c r="O25" s="746"/>
      <c r="P25" s="746"/>
      <c r="Q25" s="746"/>
      <c r="R25" s="746"/>
      <c r="S25" s="746"/>
      <c r="T25" s="746"/>
      <c r="U25" s="746"/>
      <c r="V25" s="746"/>
      <c r="W25" s="746"/>
      <c r="X25" s="746"/>
      <c r="Y25" s="746"/>
      <c r="Z25" s="746"/>
      <c r="AA25" s="746"/>
      <c r="AB25" s="747"/>
      <c r="AC25" s="742" t="s">
        <v>460</v>
      </c>
      <c r="AD25" s="743"/>
      <c r="AE25" s="744"/>
      <c r="AF25" s="713">
        <v>2</v>
      </c>
      <c r="AG25" s="714"/>
      <c r="AH25" s="714"/>
      <c r="AI25" s="714"/>
      <c r="AJ25" s="715"/>
      <c r="AK25" s="713">
        <v>1516.82</v>
      </c>
      <c r="AL25" s="714"/>
      <c r="AM25" s="714"/>
      <c r="AN25" s="714"/>
      <c r="AO25" s="714"/>
      <c r="AP25" s="714"/>
      <c r="AQ25" s="715"/>
      <c r="AR25" s="723">
        <v>24.49</v>
      </c>
      <c r="AS25" s="724"/>
      <c r="AT25" s="725"/>
      <c r="AU25" s="741">
        <f t="shared" si="5"/>
        <v>1888.29</v>
      </c>
      <c r="AV25" s="741"/>
      <c r="AW25" s="741"/>
      <c r="AX25" s="741"/>
      <c r="AY25" s="741"/>
      <c r="AZ25" s="741"/>
      <c r="BA25" s="741"/>
      <c r="BB25" s="761">
        <f t="shared" si="0"/>
        <v>3776.58</v>
      </c>
      <c r="BC25" s="762"/>
      <c r="BD25" s="762"/>
      <c r="BE25" s="762"/>
      <c r="BF25" s="762"/>
      <c r="BG25" s="762"/>
      <c r="BH25" s="763"/>
      <c r="BI25" s="564"/>
      <c r="BJ25" s="178" t="s">
        <v>537</v>
      </c>
      <c r="BK25" s="215"/>
      <c r="BL25" s="224">
        <f t="shared" si="1"/>
        <v>2</v>
      </c>
      <c r="BM25" s="225">
        <f t="shared" si="2"/>
        <v>1</v>
      </c>
      <c r="BN25" s="226" t="str">
        <f t="shared" si="3"/>
        <v xml:space="preserve"> </v>
      </c>
      <c r="BO25" s="219"/>
      <c r="BP25" s="249">
        <f>IF(AND(BI25&lt;&gt;"R",BI25&lt;&gt;"C",BI25&lt;&gt;"CF",BI25&lt;&gt;"F")=TRUE,BB25*'Q1'!$CA$20,IF(BI25="R",BB25,0))</f>
        <v>1291.2797983647981</v>
      </c>
      <c r="BQ25" s="249">
        <f>IF(AND(BI25&lt;&gt;"R",BI25&lt;&gt;"C",BI25&lt;&gt;"CF",BI25&lt;&gt;"F")=TRUE,BB25*'Q1'!$CA$21,IF(BI25="C",BB25,0))</f>
        <v>2485.300201635202</v>
      </c>
      <c r="BR25" s="249">
        <f>IF(AND(BI25&lt;&gt;"R",BI25&lt;&gt;"C",BI25&lt;&gt;"CF",BI25&lt;&gt;"F")=TRUE,BB25*'Q1'!$CA$22,IF(BI25="CF",BB25,0))</f>
        <v>0</v>
      </c>
      <c r="BS25" s="249">
        <f>IF(AND(BI25&lt;&gt;"R",BI25&lt;&gt;"C",BI25&lt;&gt;"CF",BI25&lt;&gt;"F")=TRUE,BB25*'Q1'!$CA$23,IF(BI25="F",BB25,0))</f>
        <v>0</v>
      </c>
      <c r="BT25" s="478">
        <f t="shared" si="4"/>
        <v>3776.58</v>
      </c>
    </row>
    <row r="26" spans="1:72" s="4" customFormat="1" ht="9.9499999999999993" customHeight="1">
      <c r="A26" s="5"/>
      <c r="B26" s="748" t="s">
        <v>530</v>
      </c>
      <c r="C26" s="749"/>
      <c r="D26" s="749"/>
      <c r="E26" s="749"/>
      <c r="F26" s="749"/>
      <c r="G26" s="745" t="s">
        <v>531</v>
      </c>
      <c r="H26" s="746"/>
      <c r="I26" s="746"/>
      <c r="J26" s="746"/>
      <c r="K26" s="746"/>
      <c r="L26" s="746"/>
      <c r="M26" s="746"/>
      <c r="N26" s="746"/>
      <c r="O26" s="746"/>
      <c r="P26" s="746"/>
      <c r="Q26" s="746"/>
      <c r="R26" s="746"/>
      <c r="S26" s="746"/>
      <c r="T26" s="746"/>
      <c r="U26" s="746"/>
      <c r="V26" s="746"/>
      <c r="W26" s="746"/>
      <c r="X26" s="746"/>
      <c r="Y26" s="746"/>
      <c r="Z26" s="746"/>
      <c r="AA26" s="746"/>
      <c r="AB26" s="747"/>
      <c r="AC26" s="742" t="s">
        <v>532</v>
      </c>
      <c r="AD26" s="743"/>
      <c r="AE26" s="744"/>
      <c r="AF26" s="713">
        <v>1</v>
      </c>
      <c r="AG26" s="714"/>
      <c r="AH26" s="714"/>
      <c r="AI26" s="714"/>
      <c r="AJ26" s="715"/>
      <c r="AK26" s="713">
        <v>845.56</v>
      </c>
      <c r="AL26" s="714"/>
      <c r="AM26" s="714"/>
      <c r="AN26" s="714"/>
      <c r="AO26" s="714"/>
      <c r="AP26" s="714"/>
      <c r="AQ26" s="715"/>
      <c r="AR26" s="723">
        <v>24.49</v>
      </c>
      <c r="AS26" s="724"/>
      <c r="AT26" s="725"/>
      <c r="AU26" s="741">
        <f t="shared" si="5"/>
        <v>1052.6400000000001</v>
      </c>
      <c r="AV26" s="741"/>
      <c r="AW26" s="741"/>
      <c r="AX26" s="741"/>
      <c r="AY26" s="741"/>
      <c r="AZ26" s="741"/>
      <c r="BA26" s="741"/>
      <c r="BB26" s="761">
        <f t="shared" si="0"/>
        <v>1052.6400000000001</v>
      </c>
      <c r="BC26" s="762"/>
      <c r="BD26" s="762"/>
      <c r="BE26" s="762"/>
      <c r="BF26" s="762"/>
      <c r="BG26" s="762"/>
      <c r="BH26" s="763"/>
      <c r="BI26" s="564"/>
      <c r="BJ26" s="178" t="s">
        <v>538</v>
      </c>
      <c r="BK26" s="215"/>
      <c r="BL26" s="224">
        <f t="shared" si="1"/>
        <v>2</v>
      </c>
      <c r="BM26" s="225">
        <f t="shared" si="2"/>
        <v>1</v>
      </c>
      <c r="BN26" s="226" t="str">
        <f t="shared" si="3"/>
        <v xml:space="preserve"> </v>
      </c>
      <c r="BO26" s="219"/>
      <c r="BP26" s="249">
        <f>IF(AND(BI26&lt;&gt;"R",BI26&lt;&gt;"C",BI26&lt;&gt;"CF",BI26&lt;&gt;"F")=TRUE,BB26*'Q1'!$CA$20,IF(BI26="R",BB26,0))</f>
        <v>359.91631766061391</v>
      </c>
      <c r="BQ26" s="249">
        <f>IF(AND(BI26&lt;&gt;"R",BI26&lt;&gt;"C",BI26&lt;&gt;"CF",BI26&lt;&gt;"F")=TRUE,BB26*'Q1'!$CA$21,IF(BI26="C",BB26,0))</f>
        <v>692.72368233938619</v>
      </c>
      <c r="BR26" s="249">
        <f>IF(AND(BI26&lt;&gt;"R",BI26&lt;&gt;"C",BI26&lt;&gt;"CF",BI26&lt;&gt;"F")=TRUE,BB26*'Q1'!$CA$22,IF(BI26="CF",BB26,0))</f>
        <v>0</v>
      </c>
      <c r="BS26" s="249">
        <f>IF(AND(BI26&lt;&gt;"R",BI26&lt;&gt;"C",BI26&lt;&gt;"CF",BI26&lt;&gt;"F")=TRUE,BB26*'Q1'!$CA$23,IF(BI26="F",BB26,0))</f>
        <v>0</v>
      </c>
      <c r="BT26" s="478">
        <f t="shared" si="4"/>
        <v>1052.6400000000001</v>
      </c>
    </row>
    <row r="27" spans="1:72" s="4" customFormat="1" ht="9.9499999999999993" customHeight="1">
      <c r="A27" s="5"/>
      <c r="B27" s="748"/>
      <c r="C27" s="749"/>
      <c r="D27" s="749"/>
      <c r="E27" s="749"/>
      <c r="F27" s="749"/>
      <c r="G27" s="745">
        <v>0</v>
      </c>
      <c r="H27" s="746"/>
      <c r="I27" s="746"/>
      <c r="J27" s="746"/>
      <c r="K27" s="746"/>
      <c r="L27" s="746"/>
      <c r="M27" s="746"/>
      <c r="N27" s="746"/>
      <c r="O27" s="746"/>
      <c r="P27" s="746"/>
      <c r="Q27" s="746"/>
      <c r="R27" s="746"/>
      <c r="S27" s="746"/>
      <c r="T27" s="746"/>
      <c r="U27" s="746"/>
      <c r="V27" s="746"/>
      <c r="W27" s="746"/>
      <c r="X27" s="746"/>
      <c r="Y27" s="746"/>
      <c r="Z27" s="746"/>
      <c r="AA27" s="746"/>
      <c r="AB27" s="747"/>
      <c r="AC27" s="742">
        <v>0</v>
      </c>
      <c r="AD27" s="743"/>
      <c r="AE27" s="744"/>
      <c r="AF27" s="716"/>
      <c r="AG27" s="716"/>
      <c r="AH27" s="716"/>
      <c r="AI27" s="716"/>
      <c r="AJ27" s="716"/>
      <c r="AK27" s="716"/>
      <c r="AL27" s="716"/>
      <c r="AM27" s="716"/>
      <c r="AN27" s="716"/>
      <c r="AO27" s="716"/>
      <c r="AP27" s="716"/>
      <c r="AQ27" s="716"/>
      <c r="AR27" s="723"/>
      <c r="AS27" s="724"/>
      <c r="AT27" s="725"/>
      <c r="AU27" s="741">
        <f t="shared" si="5"/>
        <v>0</v>
      </c>
      <c r="AV27" s="741"/>
      <c r="AW27" s="741"/>
      <c r="AX27" s="741"/>
      <c r="AY27" s="741"/>
      <c r="AZ27" s="741"/>
      <c r="BA27" s="741"/>
      <c r="BB27" s="761">
        <f>ROUND(AF27*AU27,2)</f>
        <v>0</v>
      </c>
      <c r="BC27" s="762"/>
      <c r="BD27" s="762"/>
      <c r="BE27" s="762"/>
      <c r="BF27" s="762"/>
      <c r="BG27" s="762"/>
      <c r="BH27" s="763"/>
      <c r="BI27" s="564"/>
      <c r="BJ27" s="176"/>
      <c r="BK27" s="215"/>
      <c r="BL27" s="224">
        <f>IF(B27="",BL26,IF(ISNONTEXT(B27)=TRUE,INT(B27),INT(LEFT(B27,FIND(".",B27)-1))))</f>
        <v>2</v>
      </c>
      <c r="BM27" s="225">
        <f>IF(BM28=1,1,IF(B27&lt;&gt;"",1,IF(G27&lt;&gt;"",1,IF(AC27&lt;&gt;"",1,IF(AF27&lt;&gt;"",1,"")))))</f>
        <v>1</v>
      </c>
      <c r="BN27" s="226" t="str">
        <f t="shared" si="3"/>
        <v xml:space="preserve"> </v>
      </c>
      <c r="BO27" s="219"/>
      <c r="BP27" s="249">
        <f>IF(AND(BI27&lt;&gt;"R",BI27&lt;&gt;"C",BI27&lt;&gt;"CF",BI27&lt;&gt;"F")=TRUE,BB27*'Q1'!$CA$20,IF(BI27="R",BB27,0))</f>
        <v>0</v>
      </c>
      <c r="BQ27" s="249">
        <f>IF(AND(BI27&lt;&gt;"R",BI27&lt;&gt;"C",BI27&lt;&gt;"CF",BI27&lt;&gt;"F")=TRUE,BB27*'Q1'!$CA$21,IF(BI27="C",BB27,0))</f>
        <v>0</v>
      </c>
      <c r="BR27" s="249">
        <f>IF(AND(BI27&lt;&gt;"R",BI27&lt;&gt;"C",BI27&lt;&gt;"CF",BI27&lt;&gt;"F")=TRUE,BB27*'Q1'!$CA$22,IF(BI27="CF",BB27,0))</f>
        <v>0</v>
      </c>
      <c r="BS27" s="249">
        <f>IF(AND(BI27&lt;&gt;"R",BI27&lt;&gt;"C",BI27&lt;&gt;"CF",BI27&lt;&gt;"F")=TRUE,BB27*'Q1'!$CA$23,IF(BI27="F",BB27,0))</f>
        <v>0</v>
      </c>
      <c r="BT27" s="478">
        <f t="shared" si="4"/>
        <v>0</v>
      </c>
    </row>
    <row r="28" spans="1:72" s="4" customFormat="1" ht="9.9499999999999993" customHeight="1">
      <c r="A28" s="5"/>
      <c r="B28" s="748"/>
      <c r="C28" s="749"/>
      <c r="D28" s="749"/>
      <c r="E28" s="749"/>
      <c r="F28" s="749"/>
      <c r="G28" s="745"/>
      <c r="H28" s="746"/>
      <c r="I28" s="746"/>
      <c r="J28" s="746"/>
      <c r="K28" s="746"/>
      <c r="L28" s="746"/>
      <c r="M28" s="746"/>
      <c r="N28" s="746"/>
      <c r="O28" s="746"/>
      <c r="P28" s="746"/>
      <c r="Q28" s="746"/>
      <c r="R28" s="746"/>
      <c r="S28" s="746"/>
      <c r="T28" s="746"/>
      <c r="U28" s="746"/>
      <c r="V28" s="746"/>
      <c r="W28" s="746"/>
      <c r="X28" s="746"/>
      <c r="Y28" s="746"/>
      <c r="Z28" s="746"/>
      <c r="AA28" s="746"/>
      <c r="AB28" s="747"/>
      <c r="AC28" s="742">
        <v>0</v>
      </c>
      <c r="AD28" s="743"/>
      <c r="AE28" s="744"/>
      <c r="AF28" s="716"/>
      <c r="AG28" s="716"/>
      <c r="AH28" s="716"/>
      <c r="AI28" s="716"/>
      <c r="AJ28" s="716"/>
      <c r="AK28" s="716"/>
      <c r="AL28" s="716"/>
      <c r="AM28" s="716"/>
      <c r="AN28" s="716"/>
      <c r="AO28" s="716"/>
      <c r="AP28" s="716"/>
      <c r="AQ28" s="716"/>
      <c r="AR28" s="723"/>
      <c r="AS28" s="724"/>
      <c r="AT28" s="725"/>
      <c r="AU28" s="741">
        <f t="shared" si="5"/>
        <v>0</v>
      </c>
      <c r="AV28" s="741"/>
      <c r="AW28" s="741"/>
      <c r="AX28" s="741"/>
      <c r="AY28" s="741"/>
      <c r="AZ28" s="741"/>
      <c r="BA28" s="741"/>
      <c r="BB28" s="761">
        <f t="shared" si="0"/>
        <v>0</v>
      </c>
      <c r="BC28" s="762"/>
      <c r="BD28" s="762"/>
      <c r="BE28" s="762"/>
      <c r="BF28" s="762"/>
      <c r="BG28" s="762"/>
      <c r="BH28" s="763"/>
      <c r="BI28" s="564"/>
      <c r="BJ28" s="176"/>
      <c r="BK28" s="215"/>
      <c r="BL28" s="224">
        <f t="shared" si="1"/>
        <v>2</v>
      </c>
      <c r="BM28" s="225">
        <f t="shared" si="2"/>
        <v>1</v>
      </c>
      <c r="BN28" s="226" t="str">
        <f t="shared" si="3"/>
        <v xml:space="preserve"> </v>
      </c>
      <c r="BO28" s="219"/>
      <c r="BP28" s="249">
        <f>IF(AND(BI28&lt;&gt;"R",BI28&lt;&gt;"C",BI28&lt;&gt;"CF",BI28&lt;&gt;"F")=TRUE,BB28*'Q1'!$CA$20,IF(BI28="R",BB28,0))</f>
        <v>0</v>
      </c>
      <c r="BQ28" s="249">
        <f>IF(AND(BI28&lt;&gt;"R",BI28&lt;&gt;"C",BI28&lt;&gt;"CF",BI28&lt;&gt;"F")=TRUE,BB28*'Q1'!$CA$21,IF(BI28="C",BB28,0))</f>
        <v>0</v>
      </c>
      <c r="BR28" s="249">
        <f>IF(AND(BI28&lt;&gt;"R",BI28&lt;&gt;"C",BI28&lt;&gt;"CF",BI28&lt;&gt;"F")=TRUE,BB28*'Q1'!$CA$22,IF(BI28="CF",BB28,0))</f>
        <v>0</v>
      </c>
      <c r="BS28" s="249">
        <f>IF(AND(BI28&lt;&gt;"R",BI28&lt;&gt;"C",BI28&lt;&gt;"CF",BI28&lt;&gt;"F")=TRUE,BB28*'Q1'!$CA$23,IF(BI28="F",BB28,0))</f>
        <v>0</v>
      </c>
      <c r="BT28" s="478">
        <f t="shared" si="4"/>
        <v>0</v>
      </c>
    </row>
    <row r="29" spans="1:72" s="4" customFormat="1" ht="9.9499999999999993" customHeight="1">
      <c r="A29" s="5"/>
      <c r="B29" s="748"/>
      <c r="C29" s="749"/>
      <c r="D29" s="749"/>
      <c r="E29" s="749"/>
      <c r="F29" s="749"/>
      <c r="G29" s="745"/>
      <c r="H29" s="746"/>
      <c r="I29" s="746"/>
      <c r="J29" s="746"/>
      <c r="K29" s="746"/>
      <c r="L29" s="746"/>
      <c r="M29" s="746"/>
      <c r="N29" s="746"/>
      <c r="O29" s="746"/>
      <c r="P29" s="746"/>
      <c r="Q29" s="746"/>
      <c r="R29" s="746"/>
      <c r="S29" s="746"/>
      <c r="T29" s="746"/>
      <c r="U29" s="746"/>
      <c r="V29" s="746"/>
      <c r="W29" s="746"/>
      <c r="X29" s="746"/>
      <c r="Y29" s="746"/>
      <c r="Z29" s="746"/>
      <c r="AA29" s="746"/>
      <c r="AB29" s="747"/>
      <c r="AC29" s="742">
        <v>0</v>
      </c>
      <c r="AD29" s="743"/>
      <c r="AE29" s="744"/>
      <c r="AF29" s="716"/>
      <c r="AG29" s="716"/>
      <c r="AH29" s="716"/>
      <c r="AI29" s="716"/>
      <c r="AJ29" s="716"/>
      <c r="AK29" s="716"/>
      <c r="AL29" s="716"/>
      <c r="AM29" s="716"/>
      <c r="AN29" s="716"/>
      <c r="AO29" s="716"/>
      <c r="AP29" s="716"/>
      <c r="AQ29" s="716"/>
      <c r="AR29" s="723"/>
      <c r="AS29" s="724"/>
      <c r="AT29" s="725"/>
      <c r="AU29" s="741">
        <f t="shared" si="5"/>
        <v>0</v>
      </c>
      <c r="AV29" s="741"/>
      <c r="AW29" s="741"/>
      <c r="AX29" s="741"/>
      <c r="AY29" s="741"/>
      <c r="AZ29" s="741"/>
      <c r="BA29" s="741"/>
      <c r="BB29" s="761">
        <f t="shared" si="0"/>
        <v>0</v>
      </c>
      <c r="BC29" s="762"/>
      <c r="BD29" s="762"/>
      <c r="BE29" s="762"/>
      <c r="BF29" s="762"/>
      <c r="BG29" s="762"/>
      <c r="BH29" s="763"/>
      <c r="BI29" s="564"/>
      <c r="BJ29" s="176"/>
      <c r="BK29" s="215"/>
      <c r="BL29" s="224">
        <f t="shared" si="1"/>
        <v>2</v>
      </c>
      <c r="BM29" s="225">
        <f t="shared" si="2"/>
        <v>1</v>
      </c>
      <c r="BN29" s="226" t="str">
        <f t="shared" si="3"/>
        <v xml:space="preserve"> </v>
      </c>
      <c r="BO29" s="219"/>
      <c r="BP29" s="249">
        <f>IF(AND(BI29&lt;&gt;"R",BI29&lt;&gt;"C",BI29&lt;&gt;"CF",BI29&lt;&gt;"F")=TRUE,BB29*'Q1'!$CA$20,IF(BI29="R",BB29,0))</f>
        <v>0</v>
      </c>
      <c r="BQ29" s="249">
        <f>IF(AND(BI29&lt;&gt;"R",BI29&lt;&gt;"C",BI29&lt;&gt;"CF",BI29&lt;&gt;"F")=TRUE,BB29*'Q1'!$CA$21,IF(BI29="C",BB29,0))</f>
        <v>0</v>
      </c>
      <c r="BR29" s="249">
        <f>IF(AND(BI29&lt;&gt;"R",BI29&lt;&gt;"C",BI29&lt;&gt;"CF",BI29&lt;&gt;"F")=TRUE,BB29*'Q1'!$CA$22,IF(BI29="CF",BB29,0))</f>
        <v>0</v>
      </c>
      <c r="BS29" s="249">
        <f>IF(AND(BI29&lt;&gt;"R",BI29&lt;&gt;"C",BI29&lt;&gt;"CF",BI29&lt;&gt;"F")=TRUE,BB29*'Q1'!$CA$23,IF(BI29="F",BB29,0))</f>
        <v>0</v>
      </c>
      <c r="BT29" s="478">
        <f t="shared" si="4"/>
        <v>0</v>
      </c>
    </row>
    <row r="30" spans="1:72" ht="9.9499999999999993" customHeight="1">
      <c r="B30" s="748"/>
      <c r="C30" s="749"/>
      <c r="D30" s="749"/>
      <c r="E30" s="749"/>
      <c r="F30" s="749"/>
      <c r="G30" s="745"/>
      <c r="H30" s="746"/>
      <c r="I30" s="746"/>
      <c r="J30" s="746"/>
      <c r="K30" s="746"/>
      <c r="L30" s="746"/>
      <c r="M30" s="746"/>
      <c r="N30" s="746"/>
      <c r="O30" s="746"/>
      <c r="P30" s="746"/>
      <c r="Q30" s="746"/>
      <c r="R30" s="746"/>
      <c r="S30" s="746"/>
      <c r="T30" s="746"/>
      <c r="U30" s="746"/>
      <c r="V30" s="746"/>
      <c r="W30" s="746"/>
      <c r="X30" s="746"/>
      <c r="Y30" s="746"/>
      <c r="Z30" s="746"/>
      <c r="AA30" s="746"/>
      <c r="AB30" s="747"/>
      <c r="AC30" s="742">
        <v>0</v>
      </c>
      <c r="AD30" s="743"/>
      <c r="AE30" s="744"/>
      <c r="AF30" s="716"/>
      <c r="AG30" s="716"/>
      <c r="AH30" s="716"/>
      <c r="AI30" s="716"/>
      <c r="AJ30" s="716"/>
      <c r="AK30" s="716"/>
      <c r="AL30" s="716"/>
      <c r="AM30" s="716"/>
      <c r="AN30" s="716"/>
      <c r="AO30" s="716"/>
      <c r="AP30" s="716"/>
      <c r="AQ30" s="716"/>
      <c r="AR30" s="723"/>
      <c r="AS30" s="724"/>
      <c r="AT30" s="725"/>
      <c r="AU30" s="741">
        <f t="shared" si="5"/>
        <v>0</v>
      </c>
      <c r="AV30" s="741"/>
      <c r="AW30" s="741"/>
      <c r="AX30" s="741"/>
      <c r="AY30" s="741"/>
      <c r="AZ30" s="741"/>
      <c r="BA30" s="741"/>
      <c r="BB30" s="761">
        <f t="shared" si="0"/>
        <v>0</v>
      </c>
      <c r="BC30" s="762"/>
      <c r="BD30" s="762"/>
      <c r="BE30" s="762"/>
      <c r="BF30" s="762"/>
      <c r="BG30" s="762"/>
      <c r="BH30" s="763"/>
      <c r="BI30" s="564"/>
      <c r="BJ30" s="176"/>
      <c r="BL30" s="224">
        <f t="shared" si="1"/>
        <v>2</v>
      </c>
      <c r="BM30" s="225">
        <f t="shared" si="2"/>
        <v>1</v>
      </c>
      <c r="BN30" s="226" t="str">
        <f t="shared" si="3"/>
        <v xml:space="preserve"> </v>
      </c>
      <c r="BP30" s="249">
        <f>IF(AND(BI30&lt;&gt;"R",BI30&lt;&gt;"C",BI30&lt;&gt;"CF",BI30&lt;&gt;"F")=TRUE,BB30*'Q1'!$CA$20,IF(BI30="R",BB30,0))</f>
        <v>0</v>
      </c>
      <c r="BQ30" s="249">
        <f>IF(AND(BI30&lt;&gt;"R",BI30&lt;&gt;"C",BI30&lt;&gt;"CF",BI30&lt;&gt;"F")=TRUE,BB30*'Q1'!$CA$21,IF(BI30="C",BB30,0))</f>
        <v>0</v>
      </c>
      <c r="BR30" s="249">
        <f>IF(AND(BI30&lt;&gt;"R",BI30&lt;&gt;"C",BI30&lt;&gt;"CF",BI30&lt;&gt;"F")=TRUE,BB30*'Q1'!$CA$22,IF(BI30="CF",BB30,0))</f>
        <v>0</v>
      </c>
      <c r="BS30" s="249">
        <f>IF(AND(BI30&lt;&gt;"R",BI30&lt;&gt;"C",BI30&lt;&gt;"CF",BI30&lt;&gt;"F")=TRUE,BB30*'Q1'!$CA$23,IF(BI30="F",BB30,0))</f>
        <v>0</v>
      </c>
      <c r="BT30" s="478">
        <f t="shared" si="4"/>
        <v>0</v>
      </c>
    </row>
    <row r="31" spans="1:72" ht="9.9499999999999993" customHeight="1">
      <c r="B31" s="748"/>
      <c r="C31" s="749"/>
      <c r="D31" s="749"/>
      <c r="E31" s="749"/>
      <c r="F31" s="749"/>
      <c r="G31" s="745"/>
      <c r="H31" s="746"/>
      <c r="I31" s="746"/>
      <c r="J31" s="746"/>
      <c r="K31" s="746"/>
      <c r="L31" s="746"/>
      <c r="M31" s="746"/>
      <c r="N31" s="746"/>
      <c r="O31" s="746"/>
      <c r="P31" s="746"/>
      <c r="Q31" s="746"/>
      <c r="R31" s="746"/>
      <c r="S31" s="746"/>
      <c r="T31" s="746"/>
      <c r="U31" s="746"/>
      <c r="V31" s="746"/>
      <c r="W31" s="746"/>
      <c r="X31" s="746"/>
      <c r="Y31" s="746"/>
      <c r="Z31" s="746"/>
      <c r="AA31" s="746"/>
      <c r="AB31" s="747"/>
      <c r="AC31" s="742">
        <v>0</v>
      </c>
      <c r="AD31" s="743"/>
      <c r="AE31" s="744"/>
      <c r="AF31" s="716"/>
      <c r="AG31" s="716"/>
      <c r="AH31" s="716"/>
      <c r="AI31" s="716"/>
      <c r="AJ31" s="716"/>
      <c r="AK31" s="716"/>
      <c r="AL31" s="716"/>
      <c r="AM31" s="716"/>
      <c r="AN31" s="716"/>
      <c r="AO31" s="716"/>
      <c r="AP31" s="716"/>
      <c r="AQ31" s="716"/>
      <c r="AR31" s="723"/>
      <c r="AS31" s="724"/>
      <c r="AT31" s="725"/>
      <c r="AU31" s="741">
        <f t="shared" si="5"/>
        <v>0</v>
      </c>
      <c r="AV31" s="741"/>
      <c r="AW31" s="741"/>
      <c r="AX31" s="741"/>
      <c r="AY31" s="741"/>
      <c r="AZ31" s="741"/>
      <c r="BA31" s="741"/>
      <c r="BB31" s="761">
        <f t="shared" si="0"/>
        <v>0</v>
      </c>
      <c r="BC31" s="762"/>
      <c r="BD31" s="762"/>
      <c r="BE31" s="762"/>
      <c r="BF31" s="762"/>
      <c r="BG31" s="762"/>
      <c r="BH31" s="763"/>
      <c r="BI31" s="564"/>
      <c r="BJ31" s="176"/>
      <c r="BL31" s="224">
        <f t="shared" si="1"/>
        <v>2</v>
      </c>
      <c r="BM31" s="225">
        <f t="shared" si="2"/>
        <v>1</v>
      </c>
      <c r="BN31" s="226" t="str">
        <f t="shared" si="3"/>
        <v xml:space="preserve"> </v>
      </c>
      <c r="BP31" s="249">
        <f>IF(AND(BI31&lt;&gt;"R",BI31&lt;&gt;"C",BI31&lt;&gt;"CF",BI31&lt;&gt;"F")=TRUE,BB31*'Q1'!$CA$20,IF(BI31="R",BB31,0))</f>
        <v>0</v>
      </c>
      <c r="BQ31" s="249">
        <f>IF(AND(BI31&lt;&gt;"R",BI31&lt;&gt;"C",BI31&lt;&gt;"CF",BI31&lt;&gt;"F")=TRUE,BB31*'Q1'!$CA$21,IF(BI31="C",BB31,0))</f>
        <v>0</v>
      </c>
      <c r="BR31" s="249">
        <f>IF(AND(BI31&lt;&gt;"R",BI31&lt;&gt;"C",BI31&lt;&gt;"CF",BI31&lt;&gt;"F")=TRUE,BB31*'Q1'!$CA$22,IF(BI31="CF",BB31,0))</f>
        <v>0</v>
      </c>
      <c r="BS31" s="249">
        <f>IF(AND(BI31&lt;&gt;"R",BI31&lt;&gt;"C",BI31&lt;&gt;"CF",BI31&lt;&gt;"F")=TRUE,BB31*'Q1'!$CA$23,IF(BI31="F",BB31,0))</f>
        <v>0</v>
      </c>
      <c r="BT31" s="478">
        <f t="shared" si="4"/>
        <v>0</v>
      </c>
    </row>
    <row r="32" spans="1:72" ht="9.9499999999999993" customHeight="1">
      <c r="B32" s="748"/>
      <c r="C32" s="749"/>
      <c r="D32" s="749"/>
      <c r="E32" s="749"/>
      <c r="F32" s="749"/>
      <c r="G32" s="806"/>
      <c r="H32" s="806"/>
      <c r="I32" s="806"/>
      <c r="J32" s="806"/>
      <c r="K32" s="806"/>
      <c r="L32" s="806"/>
      <c r="M32" s="806"/>
      <c r="N32" s="806"/>
      <c r="O32" s="806"/>
      <c r="P32" s="806"/>
      <c r="Q32" s="806"/>
      <c r="R32" s="806"/>
      <c r="S32" s="806"/>
      <c r="T32" s="806"/>
      <c r="U32" s="806"/>
      <c r="V32" s="806"/>
      <c r="W32" s="806"/>
      <c r="X32" s="806"/>
      <c r="Y32" s="806"/>
      <c r="Z32" s="806"/>
      <c r="AA32" s="806"/>
      <c r="AB32" s="806"/>
      <c r="AC32" s="770"/>
      <c r="AD32" s="770"/>
      <c r="AE32" s="770"/>
      <c r="AF32" s="716"/>
      <c r="AG32" s="716"/>
      <c r="AH32" s="716"/>
      <c r="AI32" s="716"/>
      <c r="AJ32" s="716"/>
      <c r="AK32" s="716"/>
      <c r="AL32" s="716"/>
      <c r="AM32" s="716"/>
      <c r="AN32" s="716"/>
      <c r="AO32" s="716"/>
      <c r="AP32" s="716"/>
      <c r="AQ32" s="716"/>
      <c r="AR32" s="723"/>
      <c r="AS32" s="724"/>
      <c r="AT32" s="725"/>
      <c r="AU32" s="741">
        <f t="shared" si="5"/>
        <v>0</v>
      </c>
      <c r="AV32" s="741"/>
      <c r="AW32" s="741"/>
      <c r="AX32" s="741"/>
      <c r="AY32" s="741"/>
      <c r="AZ32" s="741"/>
      <c r="BA32" s="741"/>
      <c r="BB32" s="761">
        <f t="shared" si="0"/>
        <v>0</v>
      </c>
      <c r="BC32" s="762"/>
      <c r="BD32" s="762"/>
      <c r="BE32" s="762"/>
      <c r="BF32" s="762"/>
      <c r="BG32" s="762"/>
      <c r="BH32" s="763"/>
      <c r="BI32" s="564"/>
      <c r="BJ32" s="176"/>
      <c r="BL32" s="224">
        <f t="shared" si="1"/>
        <v>2</v>
      </c>
      <c r="BM32" s="225" t="str">
        <f t="shared" si="2"/>
        <v/>
      </c>
      <c r="BN32" s="226" t="str">
        <f t="shared" si="3"/>
        <v xml:space="preserve"> </v>
      </c>
      <c r="BP32" s="249">
        <f>IF(AND(BI32&lt;&gt;"R",BI32&lt;&gt;"C",BI32&lt;&gt;"CF",BI32&lt;&gt;"F")=TRUE,BB32*'Q1'!$CA$20,IF(BI32="R",BB32,0))</f>
        <v>0</v>
      </c>
      <c r="BQ32" s="249">
        <f>IF(AND(BI32&lt;&gt;"R",BI32&lt;&gt;"C",BI32&lt;&gt;"CF",BI32&lt;&gt;"F")=TRUE,BB32*'Q1'!$CA$21,IF(BI32="C",BB32,0))</f>
        <v>0</v>
      </c>
      <c r="BR32" s="249">
        <f>IF(AND(BI32&lt;&gt;"R",BI32&lt;&gt;"C",BI32&lt;&gt;"CF",BI32&lt;&gt;"F")=TRUE,BB32*'Q1'!$CA$22,IF(BI32="CF",BB32,0))</f>
        <v>0</v>
      </c>
      <c r="BS32" s="249">
        <f>IF(AND(BI32&lt;&gt;"R",BI32&lt;&gt;"C",BI32&lt;&gt;"CF",BI32&lt;&gt;"F")=TRUE,BB32*'Q1'!$CA$23,IF(BI32="F",BB32,0))</f>
        <v>0</v>
      </c>
      <c r="BT32" s="478">
        <f t="shared" si="4"/>
        <v>0</v>
      </c>
    </row>
    <row r="33" spans="2:72" ht="9.9499999999999993" customHeight="1">
      <c r="B33" s="748"/>
      <c r="C33" s="749"/>
      <c r="D33" s="749"/>
      <c r="E33" s="749"/>
      <c r="F33" s="749"/>
      <c r="G33" s="806"/>
      <c r="H33" s="806"/>
      <c r="I33" s="806"/>
      <c r="J33" s="806"/>
      <c r="K33" s="806"/>
      <c r="L33" s="806"/>
      <c r="M33" s="806"/>
      <c r="N33" s="806"/>
      <c r="O33" s="806"/>
      <c r="P33" s="806"/>
      <c r="Q33" s="806"/>
      <c r="R33" s="806"/>
      <c r="S33" s="806"/>
      <c r="T33" s="806"/>
      <c r="U33" s="806"/>
      <c r="V33" s="806"/>
      <c r="W33" s="806"/>
      <c r="X33" s="806"/>
      <c r="Y33" s="806"/>
      <c r="Z33" s="806"/>
      <c r="AA33" s="806"/>
      <c r="AB33" s="806"/>
      <c r="AC33" s="770"/>
      <c r="AD33" s="770"/>
      <c r="AE33" s="770"/>
      <c r="AF33" s="716"/>
      <c r="AG33" s="716"/>
      <c r="AH33" s="716"/>
      <c r="AI33" s="716"/>
      <c r="AJ33" s="716"/>
      <c r="AK33" s="716"/>
      <c r="AL33" s="716"/>
      <c r="AM33" s="716"/>
      <c r="AN33" s="716"/>
      <c r="AO33" s="716"/>
      <c r="AP33" s="716"/>
      <c r="AQ33" s="716"/>
      <c r="AR33" s="723"/>
      <c r="AS33" s="724"/>
      <c r="AT33" s="725"/>
      <c r="AU33" s="741">
        <f t="shared" si="5"/>
        <v>0</v>
      </c>
      <c r="AV33" s="741"/>
      <c r="AW33" s="741"/>
      <c r="AX33" s="741"/>
      <c r="AY33" s="741"/>
      <c r="AZ33" s="741"/>
      <c r="BA33" s="741"/>
      <c r="BB33" s="761">
        <f t="shared" si="0"/>
        <v>0</v>
      </c>
      <c r="BC33" s="762"/>
      <c r="BD33" s="762"/>
      <c r="BE33" s="762"/>
      <c r="BF33" s="762"/>
      <c r="BG33" s="762"/>
      <c r="BH33" s="763"/>
      <c r="BI33" s="564"/>
      <c r="BJ33" s="176"/>
      <c r="BL33" s="224">
        <f t="shared" si="1"/>
        <v>2</v>
      </c>
      <c r="BM33" s="225" t="str">
        <f t="shared" si="2"/>
        <v/>
      </c>
      <c r="BN33" s="226" t="str">
        <f t="shared" si="3"/>
        <v xml:space="preserve"> </v>
      </c>
      <c r="BP33" s="249">
        <f>IF(AND(BI33&lt;&gt;"R",BI33&lt;&gt;"C",BI33&lt;&gt;"CF",BI33&lt;&gt;"F")=TRUE,BB33*'Q1'!$CA$20,IF(BI33="R",BB33,0))</f>
        <v>0</v>
      </c>
      <c r="BQ33" s="249">
        <f>IF(AND(BI33&lt;&gt;"R",BI33&lt;&gt;"C",BI33&lt;&gt;"CF",BI33&lt;&gt;"F")=TRUE,BB33*'Q1'!$CA$21,IF(BI33="C",BB33,0))</f>
        <v>0</v>
      </c>
      <c r="BR33" s="249">
        <f>IF(AND(BI33&lt;&gt;"R",BI33&lt;&gt;"C",BI33&lt;&gt;"CF",BI33&lt;&gt;"F")=TRUE,BB33*'Q1'!$CA$22,IF(BI33="CF",BB33,0))</f>
        <v>0</v>
      </c>
      <c r="BS33" s="249">
        <f>IF(AND(BI33&lt;&gt;"R",BI33&lt;&gt;"C",BI33&lt;&gt;"CF",BI33&lt;&gt;"F")=TRUE,BB33*'Q1'!$CA$23,IF(BI33="F",BB33,0))</f>
        <v>0</v>
      </c>
      <c r="BT33" s="478">
        <f t="shared" si="4"/>
        <v>0</v>
      </c>
    </row>
    <row r="34" spans="2:72" ht="9.9499999999999993" customHeight="1">
      <c r="B34" s="748"/>
      <c r="C34" s="749"/>
      <c r="D34" s="749"/>
      <c r="E34" s="749"/>
      <c r="F34" s="749"/>
      <c r="G34" s="806"/>
      <c r="H34" s="806"/>
      <c r="I34" s="806"/>
      <c r="J34" s="806"/>
      <c r="K34" s="806"/>
      <c r="L34" s="806"/>
      <c r="M34" s="806"/>
      <c r="N34" s="806"/>
      <c r="O34" s="806"/>
      <c r="P34" s="806"/>
      <c r="Q34" s="806"/>
      <c r="R34" s="806"/>
      <c r="S34" s="806"/>
      <c r="T34" s="806"/>
      <c r="U34" s="806"/>
      <c r="V34" s="806"/>
      <c r="W34" s="806"/>
      <c r="X34" s="806"/>
      <c r="Y34" s="806"/>
      <c r="Z34" s="806"/>
      <c r="AA34" s="806"/>
      <c r="AB34" s="806"/>
      <c r="AC34" s="770"/>
      <c r="AD34" s="770"/>
      <c r="AE34" s="770"/>
      <c r="AF34" s="716"/>
      <c r="AG34" s="716"/>
      <c r="AH34" s="716"/>
      <c r="AI34" s="716"/>
      <c r="AJ34" s="716"/>
      <c r="AK34" s="716"/>
      <c r="AL34" s="716"/>
      <c r="AM34" s="716"/>
      <c r="AN34" s="716"/>
      <c r="AO34" s="716"/>
      <c r="AP34" s="716"/>
      <c r="AQ34" s="716"/>
      <c r="AR34" s="723"/>
      <c r="AS34" s="724"/>
      <c r="AT34" s="725"/>
      <c r="AU34" s="741">
        <f t="shared" si="5"/>
        <v>0</v>
      </c>
      <c r="AV34" s="741"/>
      <c r="AW34" s="741"/>
      <c r="AX34" s="741"/>
      <c r="AY34" s="741"/>
      <c r="AZ34" s="741"/>
      <c r="BA34" s="741"/>
      <c r="BB34" s="761">
        <f t="shared" si="0"/>
        <v>0</v>
      </c>
      <c r="BC34" s="762"/>
      <c r="BD34" s="762"/>
      <c r="BE34" s="762"/>
      <c r="BF34" s="762"/>
      <c r="BG34" s="762"/>
      <c r="BH34" s="763"/>
      <c r="BI34" s="564"/>
      <c r="BJ34" s="176"/>
      <c r="BL34" s="224">
        <f t="shared" si="1"/>
        <v>2</v>
      </c>
      <c r="BM34" s="225" t="str">
        <f t="shared" si="2"/>
        <v/>
      </c>
      <c r="BN34" s="226" t="str">
        <f t="shared" si="3"/>
        <v xml:space="preserve"> </v>
      </c>
      <c r="BP34" s="249">
        <f>IF(AND(BI34&lt;&gt;"R",BI34&lt;&gt;"C",BI34&lt;&gt;"CF",BI34&lt;&gt;"F")=TRUE,BB34*'Q1'!$CA$20,IF(BI34="R",BB34,0))</f>
        <v>0</v>
      </c>
      <c r="BQ34" s="249">
        <f>IF(AND(BI34&lt;&gt;"R",BI34&lt;&gt;"C",BI34&lt;&gt;"CF",BI34&lt;&gt;"F")=TRUE,BB34*'Q1'!$CA$21,IF(BI34="C",BB34,0))</f>
        <v>0</v>
      </c>
      <c r="BR34" s="249">
        <f>IF(AND(BI34&lt;&gt;"R",BI34&lt;&gt;"C",BI34&lt;&gt;"CF",BI34&lt;&gt;"F")=TRUE,BB34*'Q1'!$CA$22,IF(BI34="CF",BB34,0))</f>
        <v>0</v>
      </c>
      <c r="BS34" s="249">
        <f>IF(AND(BI34&lt;&gt;"R",BI34&lt;&gt;"C",BI34&lt;&gt;"CF",BI34&lt;&gt;"F")=TRUE,BB34*'Q1'!$CA$23,IF(BI34="F",BB34,0))</f>
        <v>0</v>
      </c>
      <c r="BT34" s="478">
        <f t="shared" si="4"/>
        <v>0</v>
      </c>
    </row>
    <row r="35" spans="2:72" ht="9.9499999999999993" customHeight="1">
      <c r="B35" s="748"/>
      <c r="C35" s="749"/>
      <c r="D35" s="749"/>
      <c r="E35" s="749"/>
      <c r="F35" s="749"/>
      <c r="G35" s="806"/>
      <c r="H35" s="806"/>
      <c r="I35" s="806"/>
      <c r="J35" s="806"/>
      <c r="K35" s="806"/>
      <c r="L35" s="806"/>
      <c r="M35" s="806"/>
      <c r="N35" s="806"/>
      <c r="O35" s="806"/>
      <c r="P35" s="806"/>
      <c r="Q35" s="806"/>
      <c r="R35" s="806"/>
      <c r="S35" s="806"/>
      <c r="T35" s="806"/>
      <c r="U35" s="806"/>
      <c r="V35" s="806"/>
      <c r="W35" s="806"/>
      <c r="X35" s="806"/>
      <c r="Y35" s="806"/>
      <c r="Z35" s="806"/>
      <c r="AA35" s="806"/>
      <c r="AB35" s="806"/>
      <c r="AC35" s="770"/>
      <c r="AD35" s="770"/>
      <c r="AE35" s="770"/>
      <c r="AF35" s="716"/>
      <c r="AG35" s="716"/>
      <c r="AH35" s="716"/>
      <c r="AI35" s="716"/>
      <c r="AJ35" s="716"/>
      <c r="AK35" s="716"/>
      <c r="AL35" s="716"/>
      <c r="AM35" s="716"/>
      <c r="AN35" s="716"/>
      <c r="AO35" s="716"/>
      <c r="AP35" s="716"/>
      <c r="AQ35" s="716"/>
      <c r="AR35" s="723"/>
      <c r="AS35" s="724"/>
      <c r="AT35" s="725"/>
      <c r="AU35" s="741">
        <f t="shared" si="5"/>
        <v>0</v>
      </c>
      <c r="AV35" s="741"/>
      <c r="AW35" s="741"/>
      <c r="AX35" s="741"/>
      <c r="AY35" s="741"/>
      <c r="AZ35" s="741"/>
      <c r="BA35" s="741"/>
      <c r="BB35" s="761">
        <f t="shared" si="0"/>
        <v>0</v>
      </c>
      <c r="BC35" s="762"/>
      <c r="BD35" s="762"/>
      <c r="BE35" s="762"/>
      <c r="BF35" s="762"/>
      <c r="BG35" s="762"/>
      <c r="BH35" s="763"/>
      <c r="BI35" s="564"/>
      <c r="BJ35" s="176"/>
      <c r="BL35" s="224">
        <f t="shared" si="1"/>
        <v>2</v>
      </c>
      <c r="BM35" s="225" t="str">
        <f t="shared" si="2"/>
        <v/>
      </c>
      <c r="BN35" s="226" t="str">
        <f t="shared" si="3"/>
        <v xml:space="preserve"> </v>
      </c>
      <c r="BP35" s="249">
        <f>IF(AND(BI35&lt;&gt;"R",BI35&lt;&gt;"C",BI35&lt;&gt;"CF",BI35&lt;&gt;"F")=TRUE,BB35*'Q1'!$CA$20,IF(BI35="R",BB35,0))</f>
        <v>0</v>
      </c>
      <c r="BQ35" s="249">
        <f>IF(AND(BI35&lt;&gt;"R",BI35&lt;&gt;"C",BI35&lt;&gt;"CF",BI35&lt;&gt;"F")=TRUE,BB35*'Q1'!$CA$21,IF(BI35="C",BB35,0))</f>
        <v>0</v>
      </c>
      <c r="BR35" s="249">
        <f>IF(AND(BI35&lt;&gt;"R",BI35&lt;&gt;"C",BI35&lt;&gt;"CF",BI35&lt;&gt;"F")=TRUE,BB35*'Q1'!$CA$22,IF(BI35="CF",BB35,0))</f>
        <v>0</v>
      </c>
      <c r="BS35" s="249">
        <f>IF(AND(BI35&lt;&gt;"R",BI35&lt;&gt;"C",BI35&lt;&gt;"CF",BI35&lt;&gt;"F")=TRUE,BB35*'Q1'!$CA$23,IF(BI35="F",BB35,0))</f>
        <v>0</v>
      </c>
      <c r="BT35" s="478">
        <f t="shared" si="4"/>
        <v>0</v>
      </c>
    </row>
    <row r="36" spans="2:72" ht="9.9499999999999993" customHeight="1">
      <c r="B36" s="748"/>
      <c r="C36" s="749"/>
      <c r="D36" s="749"/>
      <c r="E36" s="749"/>
      <c r="F36" s="749"/>
      <c r="G36" s="806"/>
      <c r="H36" s="806"/>
      <c r="I36" s="806"/>
      <c r="J36" s="806"/>
      <c r="K36" s="806"/>
      <c r="L36" s="806"/>
      <c r="M36" s="806"/>
      <c r="N36" s="806"/>
      <c r="O36" s="806"/>
      <c r="P36" s="806"/>
      <c r="Q36" s="806"/>
      <c r="R36" s="806"/>
      <c r="S36" s="806"/>
      <c r="T36" s="806"/>
      <c r="U36" s="806"/>
      <c r="V36" s="806"/>
      <c r="W36" s="806"/>
      <c r="X36" s="806"/>
      <c r="Y36" s="806"/>
      <c r="Z36" s="806"/>
      <c r="AA36" s="806"/>
      <c r="AB36" s="806"/>
      <c r="AC36" s="770"/>
      <c r="AD36" s="770"/>
      <c r="AE36" s="770"/>
      <c r="AF36" s="716"/>
      <c r="AG36" s="716"/>
      <c r="AH36" s="716"/>
      <c r="AI36" s="716"/>
      <c r="AJ36" s="716"/>
      <c r="AK36" s="716"/>
      <c r="AL36" s="716"/>
      <c r="AM36" s="716"/>
      <c r="AN36" s="716"/>
      <c r="AO36" s="716"/>
      <c r="AP36" s="716"/>
      <c r="AQ36" s="716"/>
      <c r="AR36" s="723"/>
      <c r="AS36" s="724"/>
      <c r="AT36" s="725"/>
      <c r="AU36" s="741">
        <f t="shared" si="5"/>
        <v>0</v>
      </c>
      <c r="AV36" s="741"/>
      <c r="AW36" s="741"/>
      <c r="AX36" s="741"/>
      <c r="AY36" s="741"/>
      <c r="AZ36" s="741"/>
      <c r="BA36" s="741"/>
      <c r="BB36" s="761">
        <f t="shared" si="0"/>
        <v>0</v>
      </c>
      <c r="BC36" s="762"/>
      <c r="BD36" s="762"/>
      <c r="BE36" s="762"/>
      <c r="BF36" s="762"/>
      <c r="BG36" s="762"/>
      <c r="BH36" s="763"/>
      <c r="BI36" s="564"/>
      <c r="BJ36" s="176"/>
      <c r="BL36" s="224">
        <f t="shared" si="1"/>
        <v>2</v>
      </c>
      <c r="BM36" s="225" t="str">
        <f t="shared" si="2"/>
        <v/>
      </c>
      <c r="BN36" s="226" t="str">
        <f t="shared" si="3"/>
        <v xml:space="preserve"> </v>
      </c>
      <c r="BP36" s="249">
        <f>IF(AND(BI36&lt;&gt;"R",BI36&lt;&gt;"C",BI36&lt;&gt;"CF",BI36&lt;&gt;"F")=TRUE,BB36*'Q1'!$CA$20,IF(BI36="R",BB36,0))</f>
        <v>0</v>
      </c>
      <c r="BQ36" s="249">
        <f>IF(AND(BI36&lt;&gt;"R",BI36&lt;&gt;"C",BI36&lt;&gt;"CF",BI36&lt;&gt;"F")=TRUE,BB36*'Q1'!$CA$21,IF(BI36="C",BB36,0))</f>
        <v>0</v>
      </c>
      <c r="BR36" s="249">
        <f>IF(AND(BI36&lt;&gt;"R",BI36&lt;&gt;"C",BI36&lt;&gt;"CF",BI36&lt;&gt;"F")=TRUE,BB36*'Q1'!$CA$22,IF(BI36="CF",BB36,0))</f>
        <v>0</v>
      </c>
      <c r="BS36" s="249">
        <f>IF(AND(BI36&lt;&gt;"R",BI36&lt;&gt;"C",BI36&lt;&gt;"CF",BI36&lt;&gt;"F")=TRUE,BB36*'Q1'!$CA$23,IF(BI36="F",BB36,0))</f>
        <v>0</v>
      </c>
      <c r="BT36" s="478">
        <f t="shared" si="4"/>
        <v>0</v>
      </c>
    </row>
    <row r="37" spans="2:72" ht="9.9499999999999993" customHeight="1">
      <c r="B37" s="807"/>
      <c r="C37" s="808"/>
      <c r="D37" s="808"/>
      <c r="E37" s="808"/>
      <c r="F37" s="809"/>
      <c r="G37" s="745"/>
      <c r="H37" s="746"/>
      <c r="I37" s="746"/>
      <c r="J37" s="746"/>
      <c r="K37" s="746"/>
      <c r="L37" s="746"/>
      <c r="M37" s="746"/>
      <c r="N37" s="746"/>
      <c r="O37" s="746"/>
      <c r="P37" s="746"/>
      <c r="Q37" s="746"/>
      <c r="R37" s="746"/>
      <c r="S37" s="746"/>
      <c r="T37" s="746"/>
      <c r="U37" s="746"/>
      <c r="V37" s="746"/>
      <c r="W37" s="746"/>
      <c r="X37" s="746"/>
      <c r="Y37" s="746"/>
      <c r="Z37" s="746"/>
      <c r="AA37" s="746"/>
      <c r="AB37" s="747"/>
      <c r="AC37" s="742"/>
      <c r="AD37" s="743"/>
      <c r="AE37" s="744"/>
      <c r="AF37" s="710"/>
      <c r="AG37" s="711"/>
      <c r="AH37" s="711"/>
      <c r="AI37" s="711"/>
      <c r="AJ37" s="712"/>
      <c r="AK37" s="710"/>
      <c r="AL37" s="711"/>
      <c r="AM37" s="711"/>
      <c r="AN37" s="711"/>
      <c r="AO37" s="711"/>
      <c r="AP37" s="711"/>
      <c r="AQ37" s="712"/>
      <c r="AR37" s="717"/>
      <c r="AS37" s="718"/>
      <c r="AT37" s="719"/>
      <c r="AU37" s="741">
        <f t="shared" si="5"/>
        <v>0</v>
      </c>
      <c r="AV37" s="741"/>
      <c r="AW37" s="741"/>
      <c r="AX37" s="741"/>
      <c r="AY37" s="741"/>
      <c r="AZ37" s="741"/>
      <c r="BA37" s="741"/>
      <c r="BB37" s="761">
        <f t="shared" si="0"/>
        <v>0</v>
      </c>
      <c r="BC37" s="762"/>
      <c r="BD37" s="762"/>
      <c r="BE37" s="762"/>
      <c r="BF37" s="762"/>
      <c r="BG37" s="762"/>
      <c r="BH37" s="763"/>
      <c r="BI37" s="564"/>
      <c r="BJ37" s="176"/>
      <c r="BL37" s="224">
        <f t="shared" si="1"/>
        <v>2</v>
      </c>
      <c r="BM37" s="225" t="str">
        <f t="shared" si="2"/>
        <v/>
      </c>
      <c r="BN37" s="226" t="str">
        <f t="shared" si="3"/>
        <v xml:space="preserve"> </v>
      </c>
      <c r="BP37" s="249">
        <f>IF(AND(BI37&lt;&gt;"R",BI37&lt;&gt;"C",BI37&lt;&gt;"CF",BI37&lt;&gt;"F")=TRUE,BB37*'Q1'!$CA$20,IF(BI37="R",BB37,0))</f>
        <v>0</v>
      </c>
      <c r="BQ37" s="249">
        <f>IF(AND(BI37&lt;&gt;"R",BI37&lt;&gt;"C",BI37&lt;&gt;"CF",BI37&lt;&gt;"F")=TRUE,BB37*'Q1'!$CA$21,IF(BI37="C",BB37,0))</f>
        <v>0</v>
      </c>
      <c r="BR37" s="249">
        <f>IF(AND(BI37&lt;&gt;"R",BI37&lt;&gt;"C",BI37&lt;&gt;"CF",BI37&lt;&gt;"F")=TRUE,BB37*'Q1'!$CA$22,IF(BI37="CF",BB37,0))</f>
        <v>0</v>
      </c>
      <c r="BS37" s="249">
        <f>IF(AND(BI37&lt;&gt;"R",BI37&lt;&gt;"C",BI37&lt;&gt;"CF",BI37&lt;&gt;"F")=TRUE,BB37*'Q1'!$CA$23,IF(BI37="F",BB37,0))</f>
        <v>0</v>
      </c>
      <c r="BT37" s="478">
        <f t="shared" si="4"/>
        <v>0</v>
      </c>
    </row>
    <row r="38" spans="2:72" ht="9.9499999999999993" customHeight="1">
      <c r="B38" s="807"/>
      <c r="C38" s="808"/>
      <c r="D38" s="808"/>
      <c r="E38" s="808"/>
      <c r="F38" s="809"/>
      <c r="G38" s="745"/>
      <c r="H38" s="746"/>
      <c r="I38" s="746"/>
      <c r="J38" s="746"/>
      <c r="K38" s="746"/>
      <c r="L38" s="746"/>
      <c r="M38" s="746"/>
      <c r="N38" s="746"/>
      <c r="O38" s="746"/>
      <c r="P38" s="746"/>
      <c r="Q38" s="746"/>
      <c r="R38" s="746"/>
      <c r="S38" s="746"/>
      <c r="T38" s="746"/>
      <c r="U38" s="746"/>
      <c r="V38" s="746"/>
      <c r="W38" s="746"/>
      <c r="X38" s="746"/>
      <c r="Y38" s="746"/>
      <c r="Z38" s="746"/>
      <c r="AA38" s="746"/>
      <c r="AB38" s="747"/>
      <c r="AC38" s="742"/>
      <c r="AD38" s="743"/>
      <c r="AE38" s="744"/>
      <c r="AF38" s="710"/>
      <c r="AG38" s="711"/>
      <c r="AH38" s="711"/>
      <c r="AI38" s="711"/>
      <c r="AJ38" s="712"/>
      <c r="AK38" s="710"/>
      <c r="AL38" s="711"/>
      <c r="AM38" s="711"/>
      <c r="AN38" s="711"/>
      <c r="AO38" s="711"/>
      <c r="AP38" s="711"/>
      <c r="AQ38" s="712"/>
      <c r="AR38" s="717"/>
      <c r="AS38" s="718"/>
      <c r="AT38" s="719"/>
      <c r="AU38" s="741">
        <f t="shared" si="5"/>
        <v>0</v>
      </c>
      <c r="AV38" s="741"/>
      <c r="AW38" s="741"/>
      <c r="AX38" s="741"/>
      <c r="AY38" s="741"/>
      <c r="AZ38" s="741"/>
      <c r="BA38" s="741"/>
      <c r="BB38" s="761">
        <f t="shared" si="0"/>
        <v>0</v>
      </c>
      <c r="BC38" s="762"/>
      <c r="BD38" s="762"/>
      <c r="BE38" s="762"/>
      <c r="BF38" s="762"/>
      <c r="BG38" s="762"/>
      <c r="BH38" s="763"/>
      <c r="BI38" s="564"/>
      <c r="BJ38" s="176"/>
      <c r="BL38" s="224">
        <f t="shared" si="1"/>
        <v>2</v>
      </c>
      <c r="BM38" s="225" t="str">
        <f t="shared" si="2"/>
        <v/>
      </c>
      <c r="BN38" s="226" t="str">
        <f t="shared" si="3"/>
        <v xml:space="preserve"> </v>
      </c>
      <c r="BP38" s="249">
        <f>IF(AND(BI38&lt;&gt;"R",BI38&lt;&gt;"C",BI38&lt;&gt;"CF",BI38&lt;&gt;"F")=TRUE,BB38*'Q1'!$CA$20,IF(BI38="R",BB38,0))</f>
        <v>0</v>
      </c>
      <c r="BQ38" s="249">
        <f>IF(AND(BI38&lt;&gt;"R",BI38&lt;&gt;"C",BI38&lt;&gt;"CF",BI38&lt;&gt;"F")=TRUE,BB38*'Q1'!$CA$21,IF(BI38="C",BB38,0))</f>
        <v>0</v>
      </c>
      <c r="BR38" s="249">
        <f>IF(AND(BI38&lt;&gt;"R",BI38&lt;&gt;"C",BI38&lt;&gt;"CF",BI38&lt;&gt;"F")=TRUE,BB38*'Q1'!$CA$22,IF(BI38="CF",BB38,0))</f>
        <v>0</v>
      </c>
      <c r="BS38" s="249">
        <f>IF(AND(BI38&lt;&gt;"R",BI38&lt;&gt;"C",BI38&lt;&gt;"CF",BI38&lt;&gt;"F")=TRUE,BB38*'Q1'!$CA$23,IF(BI38="F",BB38,0))</f>
        <v>0</v>
      </c>
      <c r="BT38" s="478">
        <f t="shared" si="4"/>
        <v>0</v>
      </c>
    </row>
    <row r="39" spans="2:72" ht="9.9499999999999993" customHeight="1">
      <c r="B39" s="807"/>
      <c r="C39" s="808"/>
      <c r="D39" s="808"/>
      <c r="E39" s="808"/>
      <c r="F39" s="809"/>
      <c r="G39" s="745"/>
      <c r="H39" s="746"/>
      <c r="I39" s="746"/>
      <c r="J39" s="746"/>
      <c r="K39" s="746"/>
      <c r="L39" s="746"/>
      <c r="M39" s="746"/>
      <c r="N39" s="746"/>
      <c r="O39" s="746"/>
      <c r="P39" s="746"/>
      <c r="Q39" s="746"/>
      <c r="R39" s="746"/>
      <c r="S39" s="746"/>
      <c r="T39" s="746"/>
      <c r="U39" s="746"/>
      <c r="V39" s="746"/>
      <c r="W39" s="746"/>
      <c r="X39" s="746"/>
      <c r="Y39" s="746"/>
      <c r="Z39" s="746"/>
      <c r="AA39" s="746"/>
      <c r="AB39" s="747"/>
      <c r="AC39" s="742"/>
      <c r="AD39" s="743"/>
      <c r="AE39" s="744"/>
      <c r="AF39" s="710"/>
      <c r="AG39" s="711"/>
      <c r="AH39" s="711"/>
      <c r="AI39" s="711"/>
      <c r="AJ39" s="712"/>
      <c r="AK39" s="710"/>
      <c r="AL39" s="711"/>
      <c r="AM39" s="711"/>
      <c r="AN39" s="711"/>
      <c r="AO39" s="711"/>
      <c r="AP39" s="711"/>
      <c r="AQ39" s="712"/>
      <c r="AR39" s="717"/>
      <c r="AS39" s="718"/>
      <c r="AT39" s="719"/>
      <c r="AU39" s="741">
        <f t="shared" si="5"/>
        <v>0</v>
      </c>
      <c r="AV39" s="741"/>
      <c r="AW39" s="741"/>
      <c r="AX39" s="741"/>
      <c r="AY39" s="741"/>
      <c r="AZ39" s="741"/>
      <c r="BA39" s="741"/>
      <c r="BB39" s="761">
        <f t="shared" si="0"/>
        <v>0</v>
      </c>
      <c r="BC39" s="762"/>
      <c r="BD39" s="762"/>
      <c r="BE39" s="762"/>
      <c r="BF39" s="762"/>
      <c r="BG39" s="762"/>
      <c r="BH39" s="763"/>
      <c r="BI39" s="564"/>
      <c r="BJ39" s="176"/>
      <c r="BL39" s="224">
        <f t="shared" si="1"/>
        <v>2</v>
      </c>
      <c r="BM39" s="225" t="str">
        <f t="shared" si="2"/>
        <v/>
      </c>
      <c r="BN39" s="226" t="str">
        <f t="shared" si="3"/>
        <v xml:space="preserve"> </v>
      </c>
      <c r="BP39" s="249">
        <f>IF(AND(BI39&lt;&gt;"R",BI39&lt;&gt;"C",BI39&lt;&gt;"CF",BI39&lt;&gt;"F")=TRUE,BB39*'Q1'!$CA$20,IF(BI39="R",BB39,0))</f>
        <v>0</v>
      </c>
      <c r="BQ39" s="249">
        <f>IF(AND(BI39&lt;&gt;"R",BI39&lt;&gt;"C",BI39&lt;&gt;"CF",BI39&lt;&gt;"F")=TRUE,BB39*'Q1'!$CA$21,IF(BI39="C",BB39,0))</f>
        <v>0</v>
      </c>
      <c r="BR39" s="249">
        <f>IF(AND(BI39&lt;&gt;"R",BI39&lt;&gt;"C",BI39&lt;&gt;"CF",BI39&lt;&gt;"F")=TRUE,BB39*'Q1'!$CA$22,IF(BI39="CF",BB39,0))</f>
        <v>0</v>
      </c>
      <c r="BS39" s="249">
        <f>IF(AND(BI39&lt;&gt;"R",BI39&lt;&gt;"C",BI39&lt;&gt;"CF",BI39&lt;&gt;"F")=TRUE,BB39*'Q1'!$CA$23,IF(BI39="F",BB39,0))</f>
        <v>0</v>
      </c>
      <c r="BT39" s="478">
        <f t="shared" si="4"/>
        <v>0</v>
      </c>
    </row>
    <row r="40" spans="2:72" ht="9.9499999999999993" customHeight="1">
      <c r="B40" s="807"/>
      <c r="C40" s="808"/>
      <c r="D40" s="808"/>
      <c r="E40" s="808"/>
      <c r="F40" s="809"/>
      <c r="G40" s="745"/>
      <c r="H40" s="746"/>
      <c r="I40" s="746"/>
      <c r="J40" s="746"/>
      <c r="K40" s="746"/>
      <c r="L40" s="746"/>
      <c r="M40" s="746"/>
      <c r="N40" s="746"/>
      <c r="O40" s="746"/>
      <c r="P40" s="746"/>
      <c r="Q40" s="746"/>
      <c r="R40" s="746"/>
      <c r="S40" s="746"/>
      <c r="T40" s="746"/>
      <c r="U40" s="746"/>
      <c r="V40" s="746"/>
      <c r="W40" s="746"/>
      <c r="X40" s="746"/>
      <c r="Y40" s="746"/>
      <c r="Z40" s="746"/>
      <c r="AA40" s="746"/>
      <c r="AB40" s="747"/>
      <c r="AC40" s="742"/>
      <c r="AD40" s="743"/>
      <c r="AE40" s="744"/>
      <c r="AF40" s="710"/>
      <c r="AG40" s="711"/>
      <c r="AH40" s="711"/>
      <c r="AI40" s="711"/>
      <c r="AJ40" s="712"/>
      <c r="AK40" s="710"/>
      <c r="AL40" s="711"/>
      <c r="AM40" s="711"/>
      <c r="AN40" s="711"/>
      <c r="AO40" s="711"/>
      <c r="AP40" s="711"/>
      <c r="AQ40" s="712"/>
      <c r="AR40" s="717"/>
      <c r="AS40" s="718"/>
      <c r="AT40" s="719"/>
      <c r="AU40" s="741">
        <f t="shared" si="5"/>
        <v>0</v>
      </c>
      <c r="AV40" s="741"/>
      <c r="AW40" s="741"/>
      <c r="AX40" s="741"/>
      <c r="AY40" s="741"/>
      <c r="AZ40" s="741"/>
      <c r="BA40" s="741"/>
      <c r="BB40" s="761">
        <f t="shared" si="0"/>
        <v>0</v>
      </c>
      <c r="BC40" s="762"/>
      <c r="BD40" s="762"/>
      <c r="BE40" s="762"/>
      <c r="BF40" s="762"/>
      <c r="BG40" s="762"/>
      <c r="BH40" s="763"/>
      <c r="BI40" s="564"/>
      <c r="BJ40" s="176"/>
      <c r="BL40" s="224">
        <f t="shared" si="1"/>
        <v>2</v>
      </c>
      <c r="BM40" s="225" t="str">
        <f t="shared" si="2"/>
        <v/>
      </c>
      <c r="BN40" s="226" t="str">
        <f t="shared" si="3"/>
        <v xml:space="preserve"> </v>
      </c>
      <c r="BP40" s="249">
        <f>IF(AND(BI40&lt;&gt;"R",BI40&lt;&gt;"C",BI40&lt;&gt;"CF",BI40&lt;&gt;"F")=TRUE,BB40*'Q1'!$CA$20,IF(BI40="R",BB40,0))</f>
        <v>0</v>
      </c>
      <c r="BQ40" s="249">
        <f>IF(AND(BI40&lt;&gt;"R",BI40&lt;&gt;"C",BI40&lt;&gt;"CF",BI40&lt;&gt;"F")=TRUE,BB40*'Q1'!$CA$21,IF(BI40="C",BB40,0))</f>
        <v>0</v>
      </c>
      <c r="BR40" s="249">
        <f>IF(AND(BI40&lt;&gt;"R",BI40&lt;&gt;"C",BI40&lt;&gt;"CF",BI40&lt;&gt;"F")=TRUE,BB40*'Q1'!$CA$22,IF(BI40="CF",BB40,0))</f>
        <v>0</v>
      </c>
      <c r="BS40" s="249">
        <f>IF(AND(BI40&lt;&gt;"R",BI40&lt;&gt;"C",BI40&lt;&gt;"CF",BI40&lt;&gt;"F")=TRUE,BB40*'Q1'!$CA$23,IF(BI40="F",BB40,0))</f>
        <v>0</v>
      </c>
      <c r="BT40" s="478">
        <f t="shared" si="4"/>
        <v>0</v>
      </c>
    </row>
    <row r="41" spans="2:72" ht="9.9499999999999993" customHeight="1">
      <c r="B41" s="748"/>
      <c r="C41" s="749"/>
      <c r="D41" s="749"/>
      <c r="E41" s="749"/>
      <c r="F41" s="749"/>
      <c r="G41" s="806"/>
      <c r="H41" s="806"/>
      <c r="I41" s="806"/>
      <c r="J41" s="806"/>
      <c r="K41" s="806"/>
      <c r="L41" s="806"/>
      <c r="M41" s="806"/>
      <c r="N41" s="806"/>
      <c r="O41" s="806"/>
      <c r="P41" s="806"/>
      <c r="Q41" s="806"/>
      <c r="R41" s="806"/>
      <c r="S41" s="806"/>
      <c r="T41" s="806"/>
      <c r="U41" s="806"/>
      <c r="V41" s="806"/>
      <c r="W41" s="806"/>
      <c r="X41" s="806"/>
      <c r="Y41" s="806"/>
      <c r="Z41" s="806"/>
      <c r="AA41" s="806"/>
      <c r="AB41" s="806"/>
      <c r="AC41" s="789"/>
      <c r="AD41" s="790"/>
      <c r="AE41" s="791"/>
      <c r="AF41" s="710"/>
      <c r="AG41" s="711"/>
      <c r="AH41" s="711"/>
      <c r="AI41" s="711"/>
      <c r="AJ41" s="712"/>
      <c r="AK41" s="710"/>
      <c r="AL41" s="711"/>
      <c r="AM41" s="711"/>
      <c r="AN41" s="711"/>
      <c r="AO41" s="711"/>
      <c r="AP41" s="711"/>
      <c r="AQ41" s="712"/>
      <c r="AR41" s="717"/>
      <c r="AS41" s="718"/>
      <c r="AT41" s="719"/>
      <c r="AU41" s="741">
        <f t="shared" si="5"/>
        <v>0</v>
      </c>
      <c r="AV41" s="741"/>
      <c r="AW41" s="741"/>
      <c r="AX41" s="741"/>
      <c r="AY41" s="741"/>
      <c r="AZ41" s="741"/>
      <c r="BA41" s="741"/>
      <c r="BB41" s="761">
        <f t="shared" si="0"/>
        <v>0</v>
      </c>
      <c r="BC41" s="762"/>
      <c r="BD41" s="762"/>
      <c r="BE41" s="762"/>
      <c r="BF41" s="762"/>
      <c r="BG41" s="762"/>
      <c r="BH41" s="763"/>
      <c r="BI41" s="564"/>
      <c r="BJ41" s="176"/>
      <c r="BL41" s="224">
        <f t="shared" si="1"/>
        <v>2</v>
      </c>
      <c r="BM41" s="225" t="str">
        <f t="shared" si="2"/>
        <v/>
      </c>
      <c r="BN41" s="226" t="str">
        <f t="shared" si="3"/>
        <v xml:space="preserve"> </v>
      </c>
      <c r="BP41" s="249">
        <f>IF(AND(BI41&lt;&gt;"R",BI41&lt;&gt;"C",BI41&lt;&gt;"CF",BI41&lt;&gt;"F")=TRUE,BB41*'Q1'!$CA$20,IF(BI41="R",BB41,0))</f>
        <v>0</v>
      </c>
      <c r="BQ41" s="249">
        <f>IF(AND(BI41&lt;&gt;"R",BI41&lt;&gt;"C",BI41&lt;&gt;"CF",BI41&lt;&gt;"F")=TRUE,BB41*'Q1'!$CA$21,IF(BI41="C",BB41,0))</f>
        <v>0</v>
      </c>
      <c r="BR41" s="249">
        <f>IF(AND(BI41&lt;&gt;"R",BI41&lt;&gt;"C",BI41&lt;&gt;"CF",BI41&lt;&gt;"F")=TRUE,BB41*'Q1'!$CA$22,IF(BI41="CF",BB41,0))</f>
        <v>0</v>
      </c>
      <c r="BS41" s="249">
        <f>IF(AND(BI41&lt;&gt;"R",BI41&lt;&gt;"C",BI41&lt;&gt;"CF",BI41&lt;&gt;"F")=TRUE,BB41*'Q1'!$CA$23,IF(BI41="F",BB41,0))</f>
        <v>0</v>
      </c>
      <c r="BT41" s="478">
        <f t="shared" si="4"/>
        <v>0</v>
      </c>
    </row>
    <row r="42" spans="2:72" ht="9.9499999999999993" customHeight="1">
      <c r="B42" s="807"/>
      <c r="C42" s="808"/>
      <c r="D42" s="808"/>
      <c r="E42" s="808"/>
      <c r="F42" s="809"/>
      <c r="G42" s="745"/>
      <c r="H42" s="746"/>
      <c r="I42" s="746"/>
      <c r="J42" s="746"/>
      <c r="K42" s="746"/>
      <c r="L42" s="746"/>
      <c r="M42" s="746"/>
      <c r="N42" s="746"/>
      <c r="O42" s="746"/>
      <c r="P42" s="746"/>
      <c r="Q42" s="746"/>
      <c r="R42" s="746"/>
      <c r="S42" s="746"/>
      <c r="T42" s="746"/>
      <c r="U42" s="746"/>
      <c r="V42" s="746"/>
      <c r="W42" s="746"/>
      <c r="X42" s="746"/>
      <c r="Y42" s="746"/>
      <c r="Z42" s="746"/>
      <c r="AA42" s="746"/>
      <c r="AB42" s="747"/>
      <c r="AC42" s="742"/>
      <c r="AD42" s="743"/>
      <c r="AE42" s="744"/>
      <c r="AF42" s="713"/>
      <c r="AG42" s="714"/>
      <c r="AH42" s="714"/>
      <c r="AI42" s="714"/>
      <c r="AJ42" s="715"/>
      <c r="AK42" s="713"/>
      <c r="AL42" s="714"/>
      <c r="AM42" s="714"/>
      <c r="AN42" s="714"/>
      <c r="AO42" s="714"/>
      <c r="AP42" s="714"/>
      <c r="AQ42" s="715"/>
      <c r="AR42" s="717"/>
      <c r="AS42" s="718"/>
      <c r="AT42" s="719"/>
      <c r="AU42" s="741">
        <f t="shared" si="5"/>
        <v>0</v>
      </c>
      <c r="AV42" s="741"/>
      <c r="AW42" s="741"/>
      <c r="AX42" s="741"/>
      <c r="AY42" s="741"/>
      <c r="AZ42" s="741"/>
      <c r="BA42" s="741"/>
      <c r="BB42" s="761">
        <f t="shared" si="0"/>
        <v>0</v>
      </c>
      <c r="BC42" s="762"/>
      <c r="BD42" s="762"/>
      <c r="BE42" s="762"/>
      <c r="BF42" s="762"/>
      <c r="BG42" s="762"/>
      <c r="BH42" s="763"/>
      <c r="BI42" s="564"/>
      <c r="BJ42" s="176"/>
      <c r="BL42" s="224">
        <f t="shared" si="1"/>
        <v>2</v>
      </c>
      <c r="BM42" s="225" t="str">
        <f t="shared" si="2"/>
        <v/>
      </c>
      <c r="BN42" s="226" t="str">
        <f t="shared" si="3"/>
        <v xml:space="preserve"> </v>
      </c>
      <c r="BP42" s="249">
        <f>IF(AND(BI42&lt;&gt;"R",BI42&lt;&gt;"C",BI42&lt;&gt;"CF",BI42&lt;&gt;"F")=TRUE,BB42*'Q1'!$CA$20,IF(BI42="R",BB42,0))</f>
        <v>0</v>
      </c>
      <c r="BQ42" s="249">
        <f>IF(AND(BI42&lt;&gt;"R",BI42&lt;&gt;"C",BI42&lt;&gt;"CF",BI42&lt;&gt;"F")=TRUE,BB42*'Q1'!$CA$21,IF(BI42="C",BB42,0))</f>
        <v>0</v>
      </c>
      <c r="BR42" s="249">
        <f>IF(AND(BI42&lt;&gt;"R",BI42&lt;&gt;"C",BI42&lt;&gt;"CF",BI42&lt;&gt;"F")=TRUE,BB42*'Q1'!$CA$22,IF(BI42="CF",BB42,0))</f>
        <v>0</v>
      </c>
      <c r="BS42" s="249">
        <f>IF(AND(BI42&lt;&gt;"R",BI42&lt;&gt;"C",BI42&lt;&gt;"CF",BI42&lt;&gt;"F")=TRUE,BB42*'Q1'!$CA$23,IF(BI42="F",BB42,0))</f>
        <v>0</v>
      </c>
      <c r="BT42" s="478">
        <f t="shared" si="4"/>
        <v>0</v>
      </c>
    </row>
    <row r="43" spans="2:72" ht="9.9499999999999993" customHeight="1">
      <c r="B43" s="807"/>
      <c r="C43" s="808"/>
      <c r="D43" s="808"/>
      <c r="E43" s="808"/>
      <c r="F43" s="809"/>
      <c r="G43" s="745"/>
      <c r="H43" s="746"/>
      <c r="I43" s="746"/>
      <c r="J43" s="746"/>
      <c r="K43" s="746"/>
      <c r="L43" s="746"/>
      <c r="M43" s="746"/>
      <c r="N43" s="746"/>
      <c r="O43" s="746"/>
      <c r="P43" s="746"/>
      <c r="Q43" s="746"/>
      <c r="R43" s="746"/>
      <c r="S43" s="746"/>
      <c r="T43" s="746"/>
      <c r="U43" s="746"/>
      <c r="V43" s="746"/>
      <c r="W43" s="746"/>
      <c r="X43" s="746"/>
      <c r="Y43" s="746"/>
      <c r="Z43" s="746"/>
      <c r="AA43" s="746"/>
      <c r="AB43" s="747"/>
      <c r="AC43" s="742"/>
      <c r="AD43" s="743"/>
      <c r="AE43" s="744"/>
      <c r="AF43" s="713"/>
      <c r="AG43" s="714"/>
      <c r="AH43" s="714"/>
      <c r="AI43" s="714"/>
      <c r="AJ43" s="715"/>
      <c r="AK43" s="713"/>
      <c r="AL43" s="714"/>
      <c r="AM43" s="714"/>
      <c r="AN43" s="714"/>
      <c r="AO43" s="714"/>
      <c r="AP43" s="714"/>
      <c r="AQ43" s="715"/>
      <c r="AR43" s="717"/>
      <c r="AS43" s="718"/>
      <c r="AT43" s="719"/>
      <c r="AU43" s="741">
        <f t="shared" si="5"/>
        <v>0</v>
      </c>
      <c r="AV43" s="741"/>
      <c r="AW43" s="741"/>
      <c r="AX43" s="741"/>
      <c r="AY43" s="741"/>
      <c r="AZ43" s="741"/>
      <c r="BA43" s="741"/>
      <c r="BB43" s="761">
        <f t="shared" si="0"/>
        <v>0</v>
      </c>
      <c r="BC43" s="762"/>
      <c r="BD43" s="762"/>
      <c r="BE43" s="762"/>
      <c r="BF43" s="762"/>
      <c r="BG43" s="762"/>
      <c r="BH43" s="763"/>
      <c r="BI43" s="564"/>
      <c r="BJ43" s="176"/>
      <c r="BL43" s="224">
        <f t="shared" si="1"/>
        <v>2</v>
      </c>
      <c r="BM43" s="225" t="str">
        <f t="shared" si="2"/>
        <v/>
      </c>
      <c r="BN43" s="226" t="str">
        <f t="shared" si="3"/>
        <v xml:space="preserve"> </v>
      </c>
      <c r="BP43" s="249">
        <f>IF(AND(BI43&lt;&gt;"R",BI43&lt;&gt;"C",BI43&lt;&gt;"CF",BI43&lt;&gt;"F")=TRUE,BB43*'Q1'!$CA$20,IF(BI43="R",BB43,0))</f>
        <v>0</v>
      </c>
      <c r="BQ43" s="249">
        <f>IF(AND(BI43&lt;&gt;"R",BI43&lt;&gt;"C",BI43&lt;&gt;"CF",BI43&lt;&gt;"F")=TRUE,BB43*'Q1'!$CA$21,IF(BI43="C",BB43,0))</f>
        <v>0</v>
      </c>
      <c r="BR43" s="249">
        <f>IF(AND(BI43&lt;&gt;"R",BI43&lt;&gt;"C",BI43&lt;&gt;"CF",BI43&lt;&gt;"F")=TRUE,BB43*'Q1'!$CA$22,IF(BI43="CF",BB43,0))</f>
        <v>0</v>
      </c>
      <c r="BS43" s="249">
        <f>IF(AND(BI43&lt;&gt;"R",BI43&lt;&gt;"C",BI43&lt;&gt;"CF",BI43&lt;&gt;"F")=TRUE,BB43*'Q1'!$CA$23,IF(BI43="F",BB43,0))</f>
        <v>0</v>
      </c>
      <c r="BT43" s="478">
        <f t="shared" si="4"/>
        <v>0</v>
      </c>
    </row>
    <row r="44" spans="2:72" ht="9.9499999999999993" customHeight="1">
      <c r="B44" s="807"/>
      <c r="C44" s="808"/>
      <c r="D44" s="808"/>
      <c r="E44" s="808"/>
      <c r="F44" s="809"/>
      <c r="G44" s="745"/>
      <c r="H44" s="746"/>
      <c r="I44" s="746"/>
      <c r="J44" s="746"/>
      <c r="K44" s="746"/>
      <c r="L44" s="746"/>
      <c r="M44" s="746"/>
      <c r="N44" s="746"/>
      <c r="O44" s="746"/>
      <c r="P44" s="746"/>
      <c r="Q44" s="746"/>
      <c r="R44" s="746"/>
      <c r="S44" s="746"/>
      <c r="T44" s="746"/>
      <c r="U44" s="746"/>
      <c r="V44" s="746"/>
      <c r="W44" s="746"/>
      <c r="X44" s="746"/>
      <c r="Y44" s="746"/>
      <c r="Z44" s="746"/>
      <c r="AA44" s="746"/>
      <c r="AB44" s="747"/>
      <c r="AC44" s="742"/>
      <c r="AD44" s="743"/>
      <c r="AE44" s="744"/>
      <c r="AF44" s="713"/>
      <c r="AG44" s="714"/>
      <c r="AH44" s="714"/>
      <c r="AI44" s="714"/>
      <c r="AJ44" s="715"/>
      <c r="AK44" s="713"/>
      <c r="AL44" s="714"/>
      <c r="AM44" s="714"/>
      <c r="AN44" s="714"/>
      <c r="AO44" s="714"/>
      <c r="AP44" s="714"/>
      <c r="AQ44" s="715"/>
      <c r="AR44" s="717"/>
      <c r="AS44" s="718"/>
      <c r="AT44" s="719"/>
      <c r="AU44" s="741">
        <f t="shared" si="5"/>
        <v>0</v>
      </c>
      <c r="AV44" s="741"/>
      <c r="AW44" s="741"/>
      <c r="AX44" s="741"/>
      <c r="AY44" s="741"/>
      <c r="AZ44" s="741"/>
      <c r="BA44" s="741"/>
      <c r="BB44" s="761">
        <f t="shared" si="0"/>
        <v>0</v>
      </c>
      <c r="BC44" s="762"/>
      <c r="BD44" s="762"/>
      <c r="BE44" s="762"/>
      <c r="BF44" s="762"/>
      <c r="BG44" s="762"/>
      <c r="BH44" s="763"/>
      <c r="BI44" s="564"/>
      <c r="BJ44" s="176"/>
      <c r="BL44" s="224">
        <f t="shared" si="1"/>
        <v>2</v>
      </c>
      <c r="BM44" s="225" t="str">
        <f t="shared" si="2"/>
        <v/>
      </c>
      <c r="BN44" s="226" t="str">
        <f t="shared" si="3"/>
        <v xml:space="preserve"> </v>
      </c>
      <c r="BP44" s="249">
        <f>IF(AND(BI44&lt;&gt;"R",BI44&lt;&gt;"C",BI44&lt;&gt;"CF",BI44&lt;&gt;"F")=TRUE,BB44*'Q1'!$CA$20,IF(BI44="R",BB44,0))</f>
        <v>0</v>
      </c>
      <c r="BQ44" s="249">
        <f>IF(AND(BI44&lt;&gt;"R",BI44&lt;&gt;"C",BI44&lt;&gt;"CF",BI44&lt;&gt;"F")=TRUE,BB44*'Q1'!$CA$21,IF(BI44="C",BB44,0))</f>
        <v>0</v>
      </c>
      <c r="BR44" s="249">
        <f>IF(AND(BI44&lt;&gt;"R",BI44&lt;&gt;"C",BI44&lt;&gt;"CF",BI44&lt;&gt;"F")=TRUE,BB44*'Q1'!$CA$22,IF(BI44="CF",BB44,0))</f>
        <v>0</v>
      </c>
      <c r="BS44" s="249">
        <f>IF(AND(BI44&lt;&gt;"R",BI44&lt;&gt;"C",BI44&lt;&gt;"CF",BI44&lt;&gt;"F")=TRUE,BB44*'Q1'!$CA$23,IF(BI44="F",BB44,0))</f>
        <v>0</v>
      </c>
      <c r="BT44" s="478">
        <f t="shared" si="4"/>
        <v>0</v>
      </c>
    </row>
    <row r="45" spans="2:72" ht="9.9499999999999993" customHeight="1">
      <c r="B45" s="807"/>
      <c r="C45" s="808"/>
      <c r="D45" s="808"/>
      <c r="E45" s="808"/>
      <c r="F45" s="809"/>
      <c r="G45" s="745"/>
      <c r="H45" s="746"/>
      <c r="I45" s="746"/>
      <c r="J45" s="746"/>
      <c r="K45" s="746"/>
      <c r="L45" s="746"/>
      <c r="M45" s="746"/>
      <c r="N45" s="746"/>
      <c r="O45" s="746"/>
      <c r="P45" s="746"/>
      <c r="Q45" s="746"/>
      <c r="R45" s="746"/>
      <c r="S45" s="746"/>
      <c r="T45" s="746"/>
      <c r="U45" s="746"/>
      <c r="V45" s="746"/>
      <c r="W45" s="746"/>
      <c r="X45" s="746"/>
      <c r="Y45" s="746"/>
      <c r="Z45" s="746"/>
      <c r="AA45" s="746"/>
      <c r="AB45" s="747"/>
      <c r="AC45" s="742"/>
      <c r="AD45" s="743"/>
      <c r="AE45" s="744"/>
      <c r="AF45" s="713"/>
      <c r="AG45" s="714"/>
      <c r="AH45" s="714"/>
      <c r="AI45" s="714"/>
      <c r="AJ45" s="715"/>
      <c r="AK45" s="713"/>
      <c r="AL45" s="714"/>
      <c r="AM45" s="714"/>
      <c r="AN45" s="714"/>
      <c r="AO45" s="714"/>
      <c r="AP45" s="714"/>
      <c r="AQ45" s="715"/>
      <c r="AR45" s="717"/>
      <c r="AS45" s="718"/>
      <c r="AT45" s="719"/>
      <c r="AU45" s="741">
        <f t="shared" si="5"/>
        <v>0</v>
      </c>
      <c r="AV45" s="741"/>
      <c r="AW45" s="741"/>
      <c r="AX45" s="741"/>
      <c r="AY45" s="741"/>
      <c r="AZ45" s="741"/>
      <c r="BA45" s="741"/>
      <c r="BB45" s="761">
        <f t="shared" si="0"/>
        <v>0</v>
      </c>
      <c r="BC45" s="762"/>
      <c r="BD45" s="762"/>
      <c r="BE45" s="762"/>
      <c r="BF45" s="762"/>
      <c r="BG45" s="762"/>
      <c r="BH45" s="763"/>
      <c r="BI45" s="564"/>
      <c r="BJ45" s="176"/>
      <c r="BL45" s="224">
        <f t="shared" si="1"/>
        <v>2</v>
      </c>
      <c r="BM45" s="225" t="str">
        <f t="shared" si="2"/>
        <v/>
      </c>
      <c r="BN45" s="226" t="str">
        <f t="shared" si="3"/>
        <v xml:space="preserve"> </v>
      </c>
      <c r="BP45" s="249">
        <f>IF(AND(BI45&lt;&gt;"R",BI45&lt;&gt;"C",BI45&lt;&gt;"CF",BI45&lt;&gt;"F")=TRUE,BB45*'Q1'!$CA$20,IF(BI45="R",BB45,0))</f>
        <v>0</v>
      </c>
      <c r="BQ45" s="249">
        <f>IF(AND(BI45&lt;&gt;"R",BI45&lt;&gt;"C",BI45&lt;&gt;"CF",BI45&lt;&gt;"F")=TRUE,BB45*'Q1'!$CA$21,IF(BI45="C",BB45,0))</f>
        <v>0</v>
      </c>
      <c r="BR45" s="249">
        <f>IF(AND(BI45&lt;&gt;"R",BI45&lt;&gt;"C",BI45&lt;&gt;"CF",BI45&lt;&gt;"F")=TRUE,BB45*'Q1'!$CA$22,IF(BI45="CF",BB45,0))</f>
        <v>0</v>
      </c>
      <c r="BS45" s="249">
        <f>IF(AND(BI45&lt;&gt;"R",BI45&lt;&gt;"C",BI45&lt;&gt;"CF",BI45&lt;&gt;"F")=TRUE,BB45*'Q1'!$CA$23,IF(BI45="F",BB45,0))</f>
        <v>0</v>
      </c>
      <c r="BT45" s="478">
        <f t="shared" si="4"/>
        <v>0</v>
      </c>
    </row>
    <row r="46" spans="2:72" ht="9.9499999999999993" customHeight="1">
      <c r="B46" s="807"/>
      <c r="C46" s="808"/>
      <c r="D46" s="808"/>
      <c r="E46" s="808"/>
      <c r="F46" s="809"/>
      <c r="G46" s="745"/>
      <c r="H46" s="746"/>
      <c r="I46" s="746"/>
      <c r="J46" s="746"/>
      <c r="K46" s="746"/>
      <c r="L46" s="746"/>
      <c r="M46" s="746"/>
      <c r="N46" s="746"/>
      <c r="O46" s="746"/>
      <c r="P46" s="746"/>
      <c r="Q46" s="746"/>
      <c r="R46" s="746"/>
      <c r="S46" s="746"/>
      <c r="T46" s="746"/>
      <c r="U46" s="746"/>
      <c r="V46" s="746"/>
      <c r="W46" s="746"/>
      <c r="X46" s="746"/>
      <c r="Y46" s="746"/>
      <c r="Z46" s="746"/>
      <c r="AA46" s="746"/>
      <c r="AB46" s="747"/>
      <c r="AC46" s="742"/>
      <c r="AD46" s="743"/>
      <c r="AE46" s="744"/>
      <c r="AF46" s="713"/>
      <c r="AG46" s="714"/>
      <c r="AH46" s="714"/>
      <c r="AI46" s="714"/>
      <c r="AJ46" s="715"/>
      <c r="AK46" s="713"/>
      <c r="AL46" s="714"/>
      <c r="AM46" s="714"/>
      <c r="AN46" s="714"/>
      <c r="AO46" s="714"/>
      <c r="AP46" s="714"/>
      <c r="AQ46" s="715"/>
      <c r="AR46" s="717"/>
      <c r="AS46" s="718"/>
      <c r="AT46" s="719"/>
      <c r="AU46" s="741">
        <f t="shared" si="5"/>
        <v>0</v>
      </c>
      <c r="AV46" s="741"/>
      <c r="AW46" s="741"/>
      <c r="AX46" s="741"/>
      <c r="AY46" s="741"/>
      <c r="AZ46" s="741"/>
      <c r="BA46" s="741"/>
      <c r="BB46" s="761">
        <f t="shared" si="0"/>
        <v>0</v>
      </c>
      <c r="BC46" s="762"/>
      <c r="BD46" s="762"/>
      <c r="BE46" s="762"/>
      <c r="BF46" s="762"/>
      <c r="BG46" s="762"/>
      <c r="BH46" s="763"/>
      <c r="BI46" s="564"/>
      <c r="BJ46" s="176"/>
      <c r="BL46" s="224">
        <f t="shared" si="1"/>
        <v>2</v>
      </c>
      <c r="BM46" s="225" t="str">
        <f t="shared" si="2"/>
        <v/>
      </c>
      <c r="BN46" s="226" t="str">
        <f t="shared" si="3"/>
        <v xml:space="preserve"> </v>
      </c>
      <c r="BP46" s="249">
        <f>IF(AND(BI46&lt;&gt;"R",BI46&lt;&gt;"C",BI46&lt;&gt;"CF",BI46&lt;&gt;"F")=TRUE,BB46*'Q1'!$CA$20,IF(BI46="R",BB46,0))</f>
        <v>0</v>
      </c>
      <c r="BQ46" s="249">
        <f>IF(AND(BI46&lt;&gt;"R",BI46&lt;&gt;"C",BI46&lt;&gt;"CF",BI46&lt;&gt;"F")=TRUE,BB46*'Q1'!$CA$21,IF(BI46="C",BB46,0))</f>
        <v>0</v>
      </c>
      <c r="BR46" s="249">
        <f>IF(AND(BI46&lt;&gt;"R",BI46&lt;&gt;"C",BI46&lt;&gt;"CF",BI46&lt;&gt;"F")=TRUE,BB46*'Q1'!$CA$22,IF(BI46="CF",BB46,0))</f>
        <v>0</v>
      </c>
      <c r="BS46" s="249">
        <f>IF(AND(BI46&lt;&gt;"R",BI46&lt;&gt;"C",BI46&lt;&gt;"CF",BI46&lt;&gt;"F")=TRUE,BB46*'Q1'!$CA$23,IF(BI46="F",BB46,0))</f>
        <v>0</v>
      </c>
      <c r="BT46" s="478">
        <f t="shared" si="4"/>
        <v>0</v>
      </c>
    </row>
    <row r="47" spans="2:72" ht="9.9499999999999993" customHeight="1">
      <c r="B47" s="807"/>
      <c r="C47" s="808"/>
      <c r="D47" s="808"/>
      <c r="E47" s="808"/>
      <c r="F47" s="809"/>
      <c r="G47" s="745"/>
      <c r="H47" s="746"/>
      <c r="I47" s="746"/>
      <c r="J47" s="746"/>
      <c r="K47" s="746"/>
      <c r="L47" s="746"/>
      <c r="M47" s="746"/>
      <c r="N47" s="746"/>
      <c r="O47" s="746"/>
      <c r="P47" s="746"/>
      <c r="Q47" s="746"/>
      <c r="R47" s="746"/>
      <c r="S47" s="746"/>
      <c r="T47" s="746"/>
      <c r="U47" s="746"/>
      <c r="V47" s="746"/>
      <c r="W47" s="746"/>
      <c r="X47" s="746"/>
      <c r="Y47" s="746"/>
      <c r="Z47" s="746"/>
      <c r="AA47" s="746"/>
      <c r="AB47" s="747"/>
      <c r="AC47" s="742"/>
      <c r="AD47" s="743"/>
      <c r="AE47" s="744"/>
      <c r="AF47" s="713"/>
      <c r="AG47" s="714"/>
      <c r="AH47" s="714"/>
      <c r="AI47" s="714"/>
      <c r="AJ47" s="715"/>
      <c r="AK47" s="713"/>
      <c r="AL47" s="714"/>
      <c r="AM47" s="714"/>
      <c r="AN47" s="714"/>
      <c r="AO47" s="714"/>
      <c r="AP47" s="714"/>
      <c r="AQ47" s="715"/>
      <c r="AR47" s="717"/>
      <c r="AS47" s="718"/>
      <c r="AT47" s="719"/>
      <c r="AU47" s="741">
        <f t="shared" si="5"/>
        <v>0</v>
      </c>
      <c r="AV47" s="741"/>
      <c r="AW47" s="741"/>
      <c r="AX47" s="741"/>
      <c r="AY47" s="741"/>
      <c r="AZ47" s="741"/>
      <c r="BA47" s="741"/>
      <c r="BB47" s="761">
        <f t="shared" si="0"/>
        <v>0</v>
      </c>
      <c r="BC47" s="762"/>
      <c r="BD47" s="762"/>
      <c r="BE47" s="762"/>
      <c r="BF47" s="762"/>
      <c r="BG47" s="762"/>
      <c r="BH47" s="763"/>
      <c r="BI47" s="564"/>
      <c r="BJ47" s="176"/>
      <c r="BL47" s="224">
        <f t="shared" si="1"/>
        <v>2</v>
      </c>
      <c r="BM47" s="225" t="str">
        <f t="shared" si="2"/>
        <v/>
      </c>
      <c r="BN47" s="226" t="str">
        <f t="shared" si="3"/>
        <v xml:space="preserve"> </v>
      </c>
      <c r="BP47" s="249">
        <f>IF(AND(BI47&lt;&gt;"R",BI47&lt;&gt;"C",BI47&lt;&gt;"CF",BI47&lt;&gt;"F")=TRUE,BB47*'Q1'!$CA$20,IF(BI47="R",BB47,0))</f>
        <v>0</v>
      </c>
      <c r="BQ47" s="249">
        <f>IF(AND(BI47&lt;&gt;"R",BI47&lt;&gt;"C",BI47&lt;&gt;"CF",BI47&lt;&gt;"F")=TRUE,BB47*'Q1'!$CA$21,IF(BI47="C",BB47,0))</f>
        <v>0</v>
      </c>
      <c r="BR47" s="249">
        <f>IF(AND(BI47&lt;&gt;"R",BI47&lt;&gt;"C",BI47&lt;&gt;"CF",BI47&lt;&gt;"F")=TRUE,BB47*'Q1'!$CA$22,IF(BI47="CF",BB47,0))</f>
        <v>0</v>
      </c>
      <c r="BS47" s="249">
        <f>IF(AND(BI47&lt;&gt;"R",BI47&lt;&gt;"C",BI47&lt;&gt;"CF",BI47&lt;&gt;"F")=TRUE,BB47*'Q1'!$CA$23,IF(BI47="F",BB47,0))</f>
        <v>0</v>
      </c>
      <c r="BT47" s="478">
        <f t="shared" si="4"/>
        <v>0</v>
      </c>
    </row>
    <row r="48" spans="2:72" ht="9.9499999999999993" customHeight="1">
      <c r="B48" s="807"/>
      <c r="C48" s="808"/>
      <c r="D48" s="808"/>
      <c r="E48" s="808"/>
      <c r="F48" s="809"/>
      <c r="G48" s="745"/>
      <c r="H48" s="746"/>
      <c r="I48" s="746"/>
      <c r="J48" s="746"/>
      <c r="K48" s="746"/>
      <c r="L48" s="746"/>
      <c r="M48" s="746"/>
      <c r="N48" s="746"/>
      <c r="O48" s="746"/>
      <c r="P48" s="746"/>
      <c r="Q48" s="746"/>
      <c r="R48" s="746"/>
      <c r="S48" s="746"/>
      <c r="T48" s="746"/>
      <c r="U48" s="746"/>
      <c r="V48" s="746"/>
      <c r="W48" s="746"/>
      <c r="X48" s="746"/>
      <c r="Y48" s="746"/>
      <c r="Z48" s="746"/>
      <c r="AA48" s="746"/>
      <c r="AB48" s="747"/>
      <c r="AC48" s="742"/>
      <c r="AD48" s="743"/>
      <c r="AE48" s="744"/>
      <c r="AF48" s="713"/>
      <c r="AG48" s="714"/>
      <c r="AH48" s="714"/>
      <c r="AI48" s="714"/>
      <c r="AJ48" s="715"/>
      <c r="AK48" s="713"/>
      <c r="AL48" s="714"/>
      <c r="AM48" s="714"/>
      <c r="AN48" s="714"/>
      <c r="AO48" s="714"/>
      <c r="AP48" s="714"/>
      <c r="AQ48" s="715"/>
      <c r="AR48" s="717"/>
      <c r="AS48" s="718"/>
      <c r="AT48" s="719"/>
      <c r="AU48" s="741">
        <f t="shared" si="5"/>
        <v>0</v>
      </c>
      <c r="AV48" s="741"/>
      <c r="AW48" s="741"/>
      <c r="AX48" s="741"/>
      <c r="AY48" s="741"/>
      <c r="AZ48" s="741"/>
      <c r="BA48" s="741"/>
      <c r="BB48" s="761">
        <f t="shared" si="0"/>
        <v>0</v>
      </c>
      <c r="BC48" s="762"/>
      <c r="BD48" s="762"/>
      <c r="BE48" s="762"/>
      <c r="BF48" s="762"/>
      <c r="BG48" s="762"/>
      <c r="BH48" s="763"/>
      <c r="BI48" s="564"/>
      <c r="BJ48" s="176"/>
      <c r="BL48" s="224">
        <f t="shared" si="1"/>
        <v>2</v>
      </c>
      <c r="BM48" s="225" t="str">
        <f t="shared" si="2"/>
        <v/>
      </c>
      <c r="BN48" s="226" t="str">
        <f t="shared" si="3"/>
        <v xml:space="preserve"> </v>
      </c>
      <c r="BP48" s="249">
        <f>IF(AND(BI48&lt;&gt;"R",BI48&lt;&gt;"C",BI48&lt;&gt;"CF",BI48&lt;&gt;"F")=TRUE,BB48*'Q1'!$CA$20,IF(BI48="R",BB48,0))</f>
        <v>0</v>
      </c>
      <c r="BQ48" s="249">
        <f>IF(AND(BI48&lt;&gt;"R",BI48&lt;&gt;"C",BI48&lt;&gt;"CF",BI48&lt;&gt;"F")=TRUE,BB48*'Q1'!$CA$21,IF(BI48="C",BB48,0))</f>
        <v>0</v>
      </c>
      <c r="BR48" s="249">
        <f>IF(AND(BI48&lt;&gt;"R",BI48&lt;&gt;"C",BI48&lt;&gt;"CF",BI48&lt;&gt;"F")=TRUE,BB48*'Q1'!$CA$22,IF(BI48="CF",BB48,0))</f>
        <v>0</v>
      </c>
      <c r="BS48" s="249">
        <f>IF(AND(BI48&lt;&gt;"R",BI48&lt;&gt;"C",BI48&lt;&gt;"CF",BI48&lt;&gt;"F")=TRUE,BB48*'Q1'!$CA$23,IF(BI48="F",BB48,0))</f>
        <v>0</v>
      </c>
      <c r="BT48" s="478">
        <f t="shared" si="4"/>
        <v>0</v>
      </c>
    </row>
    <row r="49" spans="2:72" ht="9.9499999999999993" customHeight="1">
      <c r="B49" s="807"/>
      <c r="C49" s="808"/>
      <c r="D49" s="808"/>
      <c r="E49" s="808"/>
      <c r="F49" s="809"/>
      <c r="G49" s="745"/>
      <c r="H49" s="746"/>
      <c r="I49" s="746"/>
      <c r="J49" s="746"/>
      <c r="K49" s="746"/>
      <c r="L49" s="746"/>
      <c r="M49" s="746"/>
      <c r="N49" s="746"/>
      <c r="O49" s="746"/>
      <c r="P49" s="746"/>
      <c r="Q49" s="746"/>
      <c r="R49" s="746"/>
      <c r="S49" s="746"/>
      <c r="T49" s="746"/>
      <c r="U49" s="746"/>
      <c r="V49" s="746"/>
      <c r="W49" s="746"/>
      <c r="X49" s="746"/>
      <c r="Y49" s="746"/>
      <c r="Z49" s="746"/>
      <c r="AA49" s="746"/>
      <c r="AB49" s="747"/>
      <c r="AC49" s="742"/>
      <c r="AD49" s="743"/>
      <c r="AE49" s="744"/>
      <c r="AF49" s="713"/>
      <c r="AG49" s="714"/>
      <c r="AH49" s="714"/>
      <c r="AI49" s="714"/>
      <c r="AJ49" s="715"/>
      <c r="AK49" s="713"/>
      <c r="AL49" s="714"/>
      <c r="AM49" s="714"/>
      <c r="AN49" s="714"/>
      <c r="AO49" s="714"/>
      <c r="AP49" s="714"/>
      <c r="AQ49" s="715"/>
      <c r="AR49" s="717"/>
      <c r="AS49" s="718"/>
      <c r="AT49" s="719"/>
      <c r="AU49" s="741">
        <f t="shared" si="5"/>
        <v>0</v>
      </c>
      <c r="AV49" s="741"/>
      <c r="AW49" s="741"/>
      <c r="AX49" s="741"/>
      <c r="AY49" s="741"/>
      <c r="AZ49" s="741"/>
      <c r="BA49" s="741"/>
      <c r="BB49" s="761">
        <f t="shared" si="0"/>
        <v>0</v>
      </c>
      <c r="BC49" s="762"/>
      <c r="BD49" s="762"/>
      <c r="BE49" s="762"/>
      <c r="BF49" s="762"/>
      <c r="BG49" s="762"/>
      <c r="BH49" s="763"/>
      <c r="BI49" s="564"/>
      <c r="BJ49" s="176"/>
      <c r="BL49" s="224">
        <f t="shared" si="1"/>
        <v>2</v>
      </c>
      <c r="BM49" s="225" t="str">
        <f t="shared" si="2"/>
        <v/>
      </c>
      <c r="BN49" s="226" t="str">
        <f t="shared" si="3"/>
        <v xml:space="preserve"> </v>
      </c>
      <c r="BP49" s="249">
        <f>IF(AND(BI49&lt;&gt;"R",BI49&lt;&gt;"C",BI49&lt;&gt;"CF",BI49&lt;&gt;"F")=TRUE,BB49*'Q1'!$CA$20,IF(BI49="R",BB49,0))</f>
        <v>0</v>
      </c>
      <c r="BQ49" s="249">
        <f>IF(AND(BI49&lt;&gt;"R",BI49&lt;&gt;"C",BI49&lt;&gt;"CF",BI49&lt;&gt;"F")=TRUE,BB49*'Q1'!$CA$21,IF(BI49="C",BB49,0))</f>
        <v>0</v>
      </c>
      <c r="BR49" s="249">
        <f>IF(AND(BI49&lt;&gt;"R",BI49&lt;&gt;"C",BI49&lt;&gt;"CF",BI49&lt;&gt;"F")=TRUE,BB49*'Q1'!$CA$22,IF(BI49="CF",BB49,0))</f>
        <v>0</v>
      </c>
      <c r="BS49" s="249">
        <f>IF(AND(BI49&lt;&gt;"R",BI49&lt;&gt;"C",BI49&lt;&gt;"CF",BI49&lt;&gt;"F")=TRUE,BB49*'Q1'!$CA$23,IF(BI49="F",BB49,0))</f>
        <v>0</v>
      </c>
      <c r="BT49" s="478">
        <f t="shared" si="4"/>
        <v>0</v>
      </c>
    </row>
    <row r="50" spans="2:72" ht="9.9499999999999993" customHeight="1">
      <c r="B50" s="807"/>
      <c r="C50" s="808"/>
      <c r="D50" s="808"/>
      <c r="E50" s="808"/>
      <c r="F50" s="809"/>
      <c r="G50" s="745"/>
      <c r="H50" s="746"/>
      <c r="I50" s="746"/>
      <c r="J50" s="746"/>
      <c r="K50" s="746"/>
      <c r="L50" s="746"/>
      <c r="M50" s="746"/>
      <c r="N50" s="746"/>
      <c r="O50" s="746"/>
      <c r="P50" s="746"/>
      <c r="Q50" s="746"/>
      <c r="R50" s="746"/>
      <c r="S50" s="746"/>
      <c r="T50" s="746"/>
      <c r="U50" s="746"/>
      <c r="V50" s="746"/>
      <c r="W50" s="746"/>
      <c r="X50" s="746"/>
      <c r="Y50" s="746"/>
      <c r="Z50" s="746"/>
      <c r="AA50" s="746"/>
      <c r="AB50" s="747"/>
      <c r="AC50" s="742"/>
      <c r="AD50" s="743"/>
      <c r="AE50" s="744"/>
      <c r="AF50" s="713"/>
      <c r="AG50" s="714"/>
      <c r="AH50" s="714"/>
      <c r="AI50" s="714"/>
      <c r="AJ50" s="715"/>
      <c r="AK50" s="713"/>
      <c r="AL50" s="714"/>
      <c r="AM50" s="714"/>
      <c r="AN50" s="714"/>
      <c r="AO50" s="714"/>
      <c r="AP50" s="714"/>
      <c r="AQ50" s="715"/>
      <c r="AR50" s="717"/>
      <c r="AS50" s="718"/>
      <c r="AT50" s="719"/>
      <c r="AU50" s="741">
        <f t="shared" si="5"/>
        <v>0</v>
      </c>
      <c r="AV50" s="741"/>
      <c r="AW50" s="741"/>
      <c r="AX50" s="741"/>
      <c r="AY50" s="741"/>
      <c r="AZ50" s="741"/>
      <c r="BA50" s="741"/>
      <c r="BB50" s="761">
        <f t="shared" si="0"/>
        <v>0</v>
      </c>
      <c r="BC50" s="762"/>
      <c r="BD50" s="762"/>
      <c r="BE50" s="762"/>
      <c r="BF50" s="762"/>
      <c r="BG50" s="762"/>
      <c r="BH50" s="763"/>
      <c r="BI50" s="564"/>
      <c r="BJ50" s="176"/>
      <c r="BL50" s="224">
        <f t="shared" si="1"/>
        <v>2</v>
      </c>
      <c r="BM50" s="225" t="str">
        <f t="shared" si="2"/>
        <v/>
      </c>
      <c r="BN50" s="226" t="str">
        <f t="shared" si="3"/>
        <v xml:space="preserve"> </v>
      </c>
      <c r="BP50" s="249">
        <f>IF(AND(BI50&lt;&gt;"R",BI50&lt;&gt;"C",BI50&lt;&gt;"CF",BI50&lt;&gt;"F")=TRUE,BB50*'Q1'!$CA$20,IF(BI50="R",BB50,0))</f>
        <v>0</v>
      </c>
      <c r="BQ50" s="249">
        <f>IF(AND(BI50&lt;&gt;"R",BI50&lt;&gt;"C",BI50&lt;&gt;"CF",BI50&lt;&gt;"F")=TRUE,BB50*'Q1'!$CA$21,IF(BI50="C",BB50,0))</f>
        <v>0</v>
      </c>
      <c r="BR50" s="249">
        <f>IF(AND(BI50&lt;&gt;"R",BI50&lt;&gt;"C",BI50&lt;&gt;"CF",BI50&lt;&gt;"F")=TRUE,BB50*'Q1'!$CA$22,IF(BI50="CF",BB50,0))</f>
        <v>0</v>
      </c>
      <c r="BS50" s="249">
        <f>IF(AND(BI50&lt;&gt;"R",BI50&lt;&gt;"C",BI50&lt;&gt;"CF",BI50&lt;&gt;"F")=TRUE,BB50*'Q1'!$CA$23,IF(BI50="F",BB50,0))</f>
        <v>0</v>
      </c>
      <c r="BT50" s="478">
        <f t="shared" si="4"/>
        <v>0</v>
      </c>
    </row>
    <row r="51" spans="2:72" ht="9.9499999999999993" customHeight="1">
      <c r="B51" s="807"/>
      <c r="C51" s="808"/>
      <c r="D51" s="808"/>
      <c r="E51" s="808"/>
      <c r="F51" s="809"/>
      <c r="G51" s="745"/>
      <c r="H51" s="746"/>
      <c r="I51" s="746"/>
      <c r="J51" s="746"/>
      <c r="K51" s="746"/>
      <c r="L51" s="746"/>
      <c r="M51" s="746"/>
      <c r="N51" s="746"/>
      <c r="O51" s="746"/>
      <c r="P51" s="746"/>
      <c r="Q51" s="746"/>
      <c r="R51" s="746"/>
      <c r="S51" s="746"/>
      <c r="T51" s="746"/>
      <c r="U51" s="746"/>
      <c r="V51" s="746"/>
      <c r="W51" s="746"/>
      <c r="X51" s="746"/>
      <c r="Y51" s="746"/>
      <c r="Z51" s="746"/>
      <c r="AA51" s="746"/>
      <c r="AB51" s="747"/>
      <c r="AC51" s="742"/>
      <c r="AD51" s="743"/>
      <c r="AE51" s="744"/>
      <c r="AF51" s="713"/>
      <c r="AG51" s="714"/>
      <c r="AH51" s="714"/>
      <c r="AI51" s="714"/>
      <c r="AJ51" s="715"/>
      <c r="AK51" s="713"/>
      <c r="AL51" s="714"/>
      <c r="AM51" s="714"/>
      <c r="AN51" s="714"/>
      <c r="AO51" s="714"/>
      <c r="AP51" s="714"/>
      <c r="AQ51" s="715"/>
      <c r="AR51" s="717"/>
      <c r="AS51" s="718"/>
      <c r="AT51" s="719"/>
      <c r="AU51" s="741">
        <f t="shared" si="5"/>
        <v>0</v>
      </c>
      <c r="AV51" s="741"/>
      <c r="AW51" s="741"/>
      <c r="AX51" s="741"/>
      <c r="AY51" s="741"/>
      <c r="AZ51" s="741"/>
      <c r="BA51" s="741"/>
      <c r="BB51" s="761">
        <f t="shared" si="0"/>
        <v>0</v>
      </c>
      <c r="BC51" s="762"/>
      <c r="BD51" s="762"/>
      <c r="BE51" s="762"/>
      <c r="BF51" s="762"/>
      <c r="BG51" s="762"/>
      <c r="BH51" s="763"/>
      <c r="BI51" s="564"/>
      <c r="BJ51" s="176"/>
      <c r="BL51" s="224">
        <f t="shared" si="1"/>
        <v>2</v>
      </c>
      <c r="BM51" s="225" t="str">
        <f t="shared" si="2"/>
        <v/>
      </c>
      <c r="BN51" s="226" t="str">
        <f t="shared" si="3"/>
        <v xml:space="preserve"> </v>
      </c>
      <c r="BP51" s="249">
        <f>IF(AND(BI51&lt;&gt;"R",BI51&lt;&gt;"C",BI51&lt;&gt;"CF",BI51&lt;&gt;"F")=TRUE,BB51*'Q1'!$CA$20,IF(BI51="R",BB51,0))</f>
        <v>0</v>
      </c>
      <c r="BQ51" s="249">
        <f>IF(AND(BI51&lt;&gt;"R",BI51&lt;&gt;"C",BI51&lt;&gt;"CF",BI51&lt;&gt;"F")=TRUE,BB51*'Q1'!$CA$21,IF(BI51="C",BB51,0))</f>
        <v>0</v>
      </c>
      <c r="BR51" s="249">
        <f>IF(AND(BI51&lt;&gt;"R",BI51&lt;&gt;"C",BI51&lt;&gt;"CF",BI51&lt;&gt;"F")=TRUE,BB51*'Q1'!$CA$22,IF(BI51="CF",BB51,0))</f>
        <v>0</v>
      </c>
      <c r="BS51" s="249">
        <f>IF(AND(BI51&lt;&gt;"R",BI51&lt;&gt;"C",BI51&lt;&gt;"CF",BI51&lt;&gt;"F")=TRUE,BB51*'Q1'!$CA$23,IF(BI51="F",BB51,0))</f>
        <v>0</v>
      </c>
      <c r="BT51" s="478">
        <f t="shared" si="4"/>
        <v>0</v>
      </c>
    </row>
    <row r="52" spans="2:72" ht="9.9499999999999993" customHeight="1">
      <c r="B52" s="807"/>
      <c r="C52" s="808"/>
      <c r="D52" s="808"/>
      <c r="E52" s="808"/>
      <c r="F52" s="809"/>
      <c r="G52" s="745"/>
      <c r="H52" s="746"/>
      <c r="I52" s="746"/>
      <c r="J52" s="746"/>
      <c r="K52" s="746"/>
      <c r="L52" s="746"/>
      <c r="M52" s="746"/>
      <c r="N52" s="746"/>
      <c r="O52" s="746"/>
      <c r="P52" s="746"/>
      <c r="Q52" s="746"/>
      <c r="R52" s="746"/>
      <c r="S52" s="746"/>
      <c r="T52" s="746"/>
      <c r="U52" s="746"/>
      <c r="V52" s="746"/>
      <c r="W52" s="746"/>
      <c r="X52" s="746"/>
      <c r="Y52" s="746"/>
      <c r="Z52" s="746"/>
      <c r="AA52" s="746"/>
      <c r="AB52" s="747"/>
      <c r="AC52" s="742"/>
      <c r="AD52" s="743"/>
      <c r="AE52" s="744"/>
      <c r="AF52" s="713"/>
      <c r="AG52" s="714"/>
      <c r="AH52" s="714"/>
      <c r="AI52" s="714"/>
      <c r="AJ52" s="715"/>
      <c r="AK52" s="713"/>
      <c r="AL52" s="714"/>
      <c r="AM52" s="714"/>
      <c r="AN52" s="714"/>
      <c r="AO52" s="714"/>
      <c r="AP52" s="714"/>
      <c r="AQ52" s="715"/>
      <c r="AR52" s="717"/>
      <c r="AS52" s="718"/>
      <c r="AT52" s="719"/>
      <c r="AU52" s="741">
        <f t="shared" si="5"/>
        <v>0</v>
      </c>
      <c r="AV52" s="741"/>
      <c r="AW52" s="741"/>
      <c r="AX52" s="741"/>
      <c r="AY52" s="741"/>
      <c r="AZ52" s="741"/>
      <c r="BA52" s="741"/>
      <c r="BB52" s="761">
        <f t="shared" si="0"/>
        <v>0</v>
      </c>
      <c r="BC52" s="762"/>
      <c r="BD52" s="762"/>
      <c r="BE52" s="762"/>
      <c r="BF52" s="762"/>
      <c r="BG52" s="762"/>
      <c r="BH52" s="763"/>
      <c r="BI52" s="564"/>
      <c r="BJ52" s="176"/>
      <c r="BL52" s="224">
        <f t="shared" si="1"/>
        <v>2</v>
      </c>
      <c r="BM52" s="225" t="str">
        <f t="shared" si="2"/>
        <v/>
      </c>
      <c r="BN52" s="226" t="str">
        <f t="shared" si="3"/>
        <v xml:space="preserve"> </v>
      </c>
      <c r="BP52" s="249">
        <f>IF(AND(BI52&lt;&gt;"R",BI52&lt;&gt;"C",BI52&lt;&gt;"CF",BI52&lt;&gt;"F")=TRUE,BB52*'Q1'!$CA$20,IF(BI52="R",BB52,0))</f>
        <v>0</v>
      </c>
      <c r="BQ52" s="249">
        <f>IF(AND(BI52&lt;&gt;"R",BI52&lt;&gt;"C",BI52&lt;&gt;"CF",BI52&lt;&gt;"F")=TRUE,BB52*'Q1'!$CA$21,IF(BI52="C",BB52,0))</f>
        <v>0</v>
      </c>
      <c r="BR52" s="249">
        <f>IF(AND(BI52&lt;&gt;"R",BI52&lt;&gt;"C",BI52&lt;&gt;"CF",BI52&lt;&gt;"F")=TRUE,BB52*'Q1'!$CA$22,IF(BI52="CF",BB52,0))</f>
        <v>0</v>
      </c>
      <c r="BS52" s="249">
        <f>IF(AND(BI52&lt;&gt;"R",BI52&lt;&gt;"C",BI52&lt;&gt;"CF",BI52&lt;&gt;"F")=TRUE,BB52*'Q1'!$CA$23,IF(BI52="F",BB52,0))</f>
        <v>0</v>
      </c>
      <c r="BT52" s="478">
        <f t="shared" si="4"/>
        <v>0</v>
      </c>
    </row>
    <row r="53" spans="2:72" ht="9.9499999999999993" customHeight="1">
      <c r="B53" s="807"/>
      <c r="C53" s="808"/>
      <c r="D53" s="808"/>
      <c r="E53" s="808"/>
      <c r="F53" s="809"/>
      <c r="G53" s="745"/>
      <c r="H53" s="746"/>
      <c r="I53" s="746"/>
      <c r="J53" s="746"/>
      <c r="K53" s="746"/>
      <c r="L53" s="746"/>
      <c r="M53" s="746"/>
      <c r="N53" s="746"/>
      <c r="O53" s="746"/>
      <c r="P53" s="746"/>
      <c r="Q53" s="746"/>
      <c r="R53" s="746"/>
      <c r="S53" s="746"/>
      <c r="T53" s="746"/>
      <c r="U53" s="746"/>
      <c r="V53" s="746"/>
      <c r="W53" s="746"/>
      <c r="X53" s="746"/>
      <c r="Y53" s="746"/>
      <c r="Z53" s="746"/>
      <c r="AA53" s="746"/>
      <c r="AB53" s="747"/>
      <c r="AC53" s="742"/>
      <c r="AD53" s="743"/>
      <c r="AE53" s="744"/>
      <c r="AF53" s="713"/>
      <c r="AG53" s="714"/>
      <c r="AH53" s="714"/>
      <c r="AI53" s="714"/>
      <c r="AJ53" s="715"/>
      <c r="AK53" s="713"/>
      <c r="AL53" s="714"/>
      <c r="AM53" s="714"/>
      <c r="AN53" s="714"/>
      <c r="AO53" s="714"/>
      <c r="AP53" s="714"/>
      <c r="AQ53" s="715"/>
      <c r="AR53" s="717"/>
      <c r="AS53" s="718"/>
      <c r="AT53" s="719"/>
      <c r="AU53" s="741">
        <f t="shared" si="5"/>
        <v>0</v>
      </c>
      <c r="AV53" s="741"/>
      <c r="AW53" s="741"/>
      <c r="AX53" s="741"/>
      <c r="AY53" s="741"/>
      <c r="AZ53" s="741"/>
      <c r="BA53" s="741"/>
      <c r="BB53" s="761">
        <f t="shared" si="0"/>
        <v>0</v>
      </c>
      <c r="BC53" s="762"/>
      <c r="BD53" s="762"/>
      <c r="BE53" s="762"/>
      <c r="BF53" s="762"/>
      <c r="BG53" s="762"/>
      <c r="BH53" s="763"/>
      <c r="BI53" s="564"/>
      <c r="BJ53" s="176"/>
      <c r="BL53" s="224">
        <f t="shared" si="1"/>
        <v>2</v>
      </c>
      <c r="BM53" s="225" t="str">
        <f t="shared" si="2"/>
        <v/>
      </c>
      <c r="BN53" s="226" t="str">
        <f t="shared" si="3"/>
        <v xml:space="preserve"> </v>
      </c>
      <c r="BP53" s="249">
        <f>IF(AND(BI53&lt;&gt;"R",BI53&lt;&gt;"C",BI53&lt;&gt;"CF",BI53&lt;&gt;"F")=TRUE,BB53*'Q1'!$CA$20,IF(BI53="R",BB53,0))</f>
        <v>0</v>
      </c>
      <c r="BQ53" s="249">
        <f>IF(AND(BI53&lt;&gt;"R",BI53&lt;&gt;"C",BI53&lt;&gt;"CF",BI53&lt;&gt;"F")=TRUE,BB53*'Q1'!$CA$21,IF(BI53="C",BB53,0))</f>
        <v>0</v>
      </c>
      <c r="BR53" s="249">
        <f>IF(AND(BI53&lt;&gt;"R",BI53&lt;&gt;"C",BI53&lt;&gt;"CF",BI53&lt;&gt;"F")=TRUE,BB53*'Q1'!$CA$22,IF(BI53="CF",BB53,0))</f>
        <v>0</v>
      </c>
      <c r="BS53" s="249">
        <f>IF(AND(BI53&lt;&gt;"R",BI53&lt;&gt;"C",BI53&lt;&gt;"CF",BI53&lt;&gt;"F")=TRUE,BB53*'Q1'!$CA$23,IF(BI53="F",BB53,0))</f>
        <v>0</v>
      </c>
      <c r="BT53" s="478">
        <f t="shared" si="4"/>
        <v>0</v>
      </c>
    </row>
    <row r="54" spans="2:72" ht="9.9499999999999993" customHeight="1">
      <c r="B54" s="807"/>
      <c r="C54" s="808"/>
      <c r="D54" s="808"/>
      <c r="E54" s="808"/>
      <c r="F54" s="809"/>
      <c r="G54" s="745"/>
      <c r="H54" s="746"/>
      <c r="I54" s="746"/>
      <c r="J54" s="746"/>
      <c r="K54" s="746"/>
      <c r="L54" s="746"/>
      <c r="M54" s="746"/>
      <c r="N54" s="746"/>
      <c r="O54" s="746"/>
      <c r="P54" s="746"/>
      <c r="Q54" s="746"/>
      <c r="R54" s="746"/>
      <c r="S54" s="746"/>
      <c r="T54" s="746"/>
      <c r="U54" s="746"/>
      <c r="V54" s="746"/>
      <c r="W54" s="746"/>
      <c r="X54" s="746"/>
      <c r="Y54" s="746"/>
      <c r="Z54" s="746"/>
      <c r="AA54" s="746"/>
      <c r="AB54" s="747"/>
      <c r="AC54" s="742"/>
      <c r="AD54" s="743"/>
      <c r="AE54" s="744"/>
      <c r="AF54" s="713"/>
      <c r="AG54" s="714"/>
      <c r="AH54" s="714"/>
      <c r="AI54" s="714"/>
      <c r="AJ54" s="715"/>
      <c r="AK54" s="713"/>
      <c r="AL54" s="714"/>
      <c r="AM54" s="714"/>
      <c r="AN54" s="714"/>
      <c r="AO54" s="714"/>
      <c r="AP54" s="714"/>
      <c r="AQ54" s="715"/>
      <c r="AR54" s="717"/>
      <c r="AS54" s="718"/>
      <c r="AT54" s="719"/>
      <c r="AU54" s="741">
        <f t="shared" si="5"/>
        <v>0</v>
      </c>
      <c r="AV54" s="741"/>
      <c r="AW54" s="741"/>
      <c r="AX54" s="741"/>
      <c r="AY54" s="741"/>
      <c r="AZ54" s="741"/>
      <c r="BA54" s="741"/>
      <c r="BB54" s="761">
        <f t="shared" si="0"/>
        <v>0</v>
      </c>
      <c r="BC54" s="762"/>
      <c r="BD54" s="762"/>
      <c r="BE54" s="762"/>
      <c r="BF54" s="762"/>
      <c r="BG54" s="762"/>
      <c r="BH54" s="763"/>
      <c r="BI54" s="564"/>
      <c r="BJ54" s="176"/>
      <c r="BL54" s="224">
        <f t="shared" si="1"/>
        <v>2</v>
      </c>
      <c r="BM54" s="225" t="str">
        <f t="shared" si="2"/>
        <v/>
      </c>
      <c r="BN54" s="226" t="str">
        <f t="shared" si="3"/>
        <v xml:space="preserve"> </v>
      </c>
      <c r="BP54" s="249">
        <f>IF(AND(BI54&lt;&gt;"R",BI54&lt;&gt;"C",BI54&lt;&gt;"CF",BI54&lt;&gt;"F")=TRUE,BB54*'Q1'!$CA$20,IF(BI54="R",BB54,0))</f>
        <v>0</v>
      </c>
      <c r="BQ54" s="249">
        <f>IF(AND(BI54&lt;&gt;"R",BI54&lt;&gt;"C",BI54&lt;&gt;"CF",BI54&lt;&gt;"F")=TRUE,BB54*'Q1'!$CA$21,IF(BI54="C",BB54,0))</f>
        <v>0</v>
      </c>
      <c r="BR54" s="249">
        <f>IF(AND(BI54&lt;&gt;"R",BI54&lt;&gt;"C",BI54&lt;&gt;"CF",BI54&lt;&gt;"F")=TRUE,BB54*'Q1'!$CA$22,IF(BI54="CF",BB54,0))</f>
        <v>0</v>
      </c>
      <c r="BS54" s="249">
        <f>IF(AND(BI54&lt;&gt;"R",BI54&lt;&gt;"C",BI54&lt;&gt;"CF",BI54&lt;&gt;"F")=TRUE,BB54*'Q1'!$CA$23,IF(BI54="F",BB54,0))</f>
        <v>0</v>
      </c>
      <c r="BT54" s="478">
        <f t="shared" si="4"/>
        <v>0</v>
      </c>
    </row>
    <row r="55" spans="2:72" ht="9.9499999999999993" customHeight="1">
      <c r="B55" s="807"/>
      <c r="C55" s="808"/>
      <c r="D55" s="808"/>
      <c r="E55" s="808"/>
      <c r="F55" s="809"/>
      <c r="G55" s="745"/>
      <c r="H55" s="746"/>
      <c r="I55" s="746"/>
      <c r="J55" s="746"/>
      <c r="K55" s="746"/>
      <c r="L55" s="746"/>
      <c r="M55" s="746"/>
      <c r="N55" s="746"/>
      <c r="O55" s="746"/>
      <c r="P55" s="746"/>
      <c r="Q55" s="746"/>
      <c r="R55" s="746"/>
      <c r="S55" s="746"/>
      <c r="T55" s="746"/>
      <c r="U55" s="746"/>
      <c r="V55" s="746"/>
      <c r="W55" s="746"/>
      <c r="X55" s="746"/>
      <c r="Y55" s="746"/>
      <c r="Z55" s="746"/>
      <c r="AA55" s="746"/>
      <c r="AB55" s="747"/>
      <c r="AC55" s="742"/>
      <c r="AD55" s="743"/>
      <c r="AE55" s="744"/>
      <c r="AF55" s="713"/>
      <c r="AG55" s="714"/>
      <c r="AH55" s="714"/>
      <c r="AI55" s="714"/>
      <c r="AJ55" s="715"/>
      <c r="AK55" s="713"/>
      <c r="AL55" s="714"/>
      <c r="AM55" s="714"/>
      <c r="AN55" s="714"/>
      <c r="AO55" s="714"/>
      <c r="AP55" s="714"/>
      <c r="AQ55" s="715"/>
      <c r="AR55" s="717"/>
      <c r="AS55" s="718"/>
      <c r="AT55" s="719"/>
      <c r="AU55" s="741">
        <f t="shared" si="5"/>
        <v>0</v>
      </c>
      <c r="AV55" s="741"/>
      <c r="AW55" s="741"/>
      <c r="AX55" s="741"/>
      <c r="AY55" s="741"/>
      <c r="AZ55" s="741"/>
      <c r="BA55" s="741"/>
      <c r="BB55" s="761">
        <f t="shared" si="0"/>
        <v>0</v>
      </c>
      <c r="BC55" s="762"/>
      <c r="BD55" s="762"/>
      <c r="BE55" s="762"/>
      <c r="BF55" s="762"/>
      <c r="BG55" s="762"/>
      <c r="BH55" s="763"/>
      <c r="BI55" s="564"/>
      <c r="BJ55" s="176"/>
      <c r="BL55" s="224">
        <f t="shared" si="1"/>
        <v>2</v>
      </c>
      <c r="BM55" s="225" t="str">
        <f t="shared" si="2"/>
        <v/>
      </c>
      <c r="BN55" s="226" t="str">
        <f t="shared" si="3"/>
        <v xml:space="preserve"> </v>
      </c>
      <c r="BP55" s="249">
        <f>IF(AND(BI55&lt;&gt;"R",BI55&lt;&gt;"C",BI55&lt;&gt;"CF",BI55&lt;&gt;"F")=TRUE,BB55*'Q1'!$CA$20,IF(BI55="R",BB55,0))</f>
        <v>0</v>
      </c>
      <c r="BQ55" s="249">
        <f>IF(AND(BI55&lt;&gt;"R",BI55&lt;&gt;"C",BI55&lt;&gt;"CF",BI55&lt;&gt;"F")=TRUE,BB55*'Q1'!$CA$21,IF(BI55="C",BB55,0))</f>
        <v>0</v>
      </c>
      <c r="BR55" s="249">
        <f>IF(AND(BI55&lt;&gt;"R",BI55&lt;&gt;"C",BI55&lt;&gt;"CF",BI55&lt;&gt;"F")=TRUE,BB55*'Q1'!$CA$22,IF(BI55="CF",BB55,0))</f>
        <v>0</v>
      </c>
      <c r="BS55" s="249">
        <f>IF(AND(BI55&lt;&gt;"R",BI55&lt;&gt;"C",BI55&lt;&gt;"CF",BI55&lt;&gt;"F")=TRUE,BB55*'Q1'!$CA$23,IF(BI55="F",BB55,0))</f>
        <v>0</v>
      </c>
      <c r="BT55" s="478">
        <f t="shared" si="4"/>
        <v>0</v>
      </c>
    </row>
    <row r="56" spans="2:72" ht="9.9499999999999993" customHeight="1">
      <c r="B56" s="807"/>
      <c r="C56" s="808"/>
      <c r="D56" s="808"/>
      <c r="E56" s="808"/>
      <c r="F56" s="809"/>
      <c r="G56" s="745"/>
      <c r="H56" s="746"/>
      <c r="I56" s="746"/>
      <c r="J56" s="746"/>
      <c r="K56" s="746"/>
      <c r="L56" s="746"/>
      <c r="M56" s="746"/>
      <c r="N56" s="746"/>
      <c r="O56" s="746"/>
      <c r="P56" s="746"/>
      <c r="Q56" s="746"/>
      <c r="R56" s="746"/>
      <c r="S56" s="746"/>
      <c r="T56" s="746"/>
      <c r="U56" s="746"/>
      <c r="V56" s="746"/>
      <c r="W56" s="746"/>
      <c r="X56" s="746"/>
      <c r="Y56" s="746"/>
      <c r="Z56" s="746"/>
      <c r="AA56" s="746"/>
      <c r="AB56" s="747"/>
      <c r="AC56" s="742"/>
      <c r="AD56" s="743"/>
      <c r="AE56" s="744"/>
      <c r="AF56" s="713"/>
      <c r="AG56" s="714"/>
      <c r="AH56" s="714"/>
      <c r="AI56" s="714"/>
      <c r="AJ56" s="715"/>
      <c r="AK56" s="713"/>
      <c r="AL56" s="714"/>
      <c r="AM56" s="714"/>
      <c r="AN56" s="714"/>
      <c r="AO56" s="714"/>
      <c r="AP56" s="714"/>
      <c r="AQ56" s="715"/>
      <c r="AR56" s="717"/>
      <c r="AS56" s="718"/>
      <c r="AT56" s="719"/>
      <c r="AU56" s="741">
        <f t="shared" si="5"/>
        <v>0</v>
      </c>
      <c r="AV56" s="741"/>
      <c r="AW56" s="741"/>
      <c r="AX56" s="741"/>
      <c r="AY56" s="741"/>
      <c r="AZ56" s="741"/>
      <c r="BA56" s="741"/>
      <c r="BB56" s="761">
        <f t="shared" si="0"/>
        <v>0</v>
      </c>
      <c r="BC56" s="762"/>
      <c r="BD56" s="762"/>
      <c r="BE56" s="762"/>
      <c r="BF56" s="762"/>
      <c r="BG56" s="762"/>
      <c r="BH56" s="763"/>
      <c r="BI56" s="564"/>
      <c r="BJ56" s="176"/>
      <c r="BL56" s="224">
        <f t="shared" si="1"/>
        <v>2</v>
      </c>
      <c r="BM56" s="225" t="str">
        <f t="shared" si="2"/>
        <v/>
      </c>
      <c r="BN56" s="226" t="str">
        <f t="shared" si="3"/>
        <v xml:space="preserve"> </v>
      </c>
      <c r="BP56" s="249">
        <f>IF(AND(BI56&lt;&gt;"R",BI56&lt;&gt;"C",BI56&lt;&gt;"CF",BI56&lt;&gt;"F")=TRUE,BB56*'Q1'!$CA$20,IF(BI56="R",BB56,0))</f>
        <v>0</v>
      </c>
      <c r="BQ56" s="249">
        <f>IF(AND(BI56&lt;&gt;"R",BI56&lt;&gt;"C",BI56&lt;&gt;"CF",BI56&lt;&gt;"F")=TRUE,BB56*'Q1'!$CA$21,IF(BI56="C",BB56,0))</f>
        <v>0</v>
      </c>
      <c r="BR56" s="249">
        <f>IF(AND(BI56&lt;&gt;"R",BI56&lt;&gt;"C",BI56&lt;&gt;"CF",BI56&lt;&gt;"F")=TRUE,BB56*'Q1'!$CA$22,IF(BI56="CF",BB56,0))</f>
        <v>0</v>
      </c>
      <c r="BS56" s="249">
        <f>IF(AND(BI56&lt;&gt;"R",BI56&lt;&gt;"C",BI56&lt;&gt;"CF",BI56&lt;&gt;"F")=TRUE,BB56*'Q1'!$CA$23,IF(BI56="F",BB56,0))</f>
        <v>0</v>
      </c>
      <c r="BT56" s="478">
        <f t="shared" si="4"/>
        <v>0</v>
      </c>
    </row>
    <row r="57" spans="2:72" ht="9.9499999999999993" customHeight="1">
      <c r="B57" s="807"/>
      <c r="C57" s="808"/>
      <c r="D57" s="808"/>
      <c r="E57" s="808"/>
      <c r="F57" s="809"/>
      <c r="G57" s="745"/>
      <c r="H57" s="746"/>
      <c r="I57" s="746"/>
      <c r="J57" s="746"/>
      <c r="K57" s="746"/>
      <c r="L57" s="746"/>
      <c r="M57" s="746"/>
      <c r="N57" s="746"/>
      <c r="O57" s="746"/>
      <c r="P57" s="746"/>
      <c r="Q57" s="746"/>
      <c r="R57" s="746"/>
      <c r="S57" s="746"/>
      <c r="T57" s="746"/>
      <c r="U57" s="746"/>
      <c r="V57" s="746"/>
      <c r="W57" s="746"/>
      <c r="X57" s="746"/>
      <c r="Y57" s="746"/>
      <c r="Z57" s="746"/>
      <c r="AA57" s="746"/>
      <c r="AB57" s="747"/>
      <c r="AC57" s="742"/>
      <c r="AD57" s="743"/>
      <c r="AE57" s="744"/>
      <c r="AF57" s="713"/>
      <c r="AG57" s="714"/>
      <c r="AH57" s="714"/>
      <c r="AI57" s="714"/>
      <c r="AJ57" s="715"/>
      <c r="AK57" s="713"/>
      <c r="AL57" s="714"/>
      <c r="AM57" s="714"/>
      <c r="AN57" s="714"/>
      <c r="AO57" s="714"/>
      <c r="AP57" s="714"/>
      <c r="AQ57" s="715"/>
      <c r="AR57" s="717"/>
      <c r="AS57" s="718"/>
      <c r="AT57" s="719"/>
      <c r="AU57" s="741">
        <f t="shared" si="5"/>
        <v>0</v>
      </c>
      <c r="AV57" s="741"/>
      <c r="AW57" s="741"/>
      <c r="AX57" s="741"/>
      <c r="AY57" s="741"/>
      <c r="AZ57" s="741"/>
      <c r="BA57" s="741"/>
      <c r="BB57" s="761">
        <f t="shared" si="0"/>
        <v>0</v>
      </c>
      <c r="BC57" s="762"/>
      <c r="BD57" s="762"/>
      <c r="BE57" s="762"/>
      <c r="BF57" s="762"/>
      <c r="BG57" s="762"/>
      <c r="BH57" s="763"/>
      <c r="BI57" s="564"/>
      <c r="BJ57" s="176"/>
      <c r="BL57" s="224">
        <f t="shared" si="1"/>
        <v>2</v>
      </c>
      <c r="BM57" s="225" t="str">
        <f t="shared" si="2"/>
        <v/>
      </c>
      <c r="BN57" s="226" t="str">
        <f t="shared" si="3"/>
        <v xml:space="preserve"> </v>
      </c>
      <c r="BP57" s="249">
        <f>IF(AND(BI57&lt;&gt;"R",BI57&lt;&gt;"C",BI57&lt;&gt;"CF",BI57&lt;&gt;"F")=TRUE,BB57*'Q1'!$CA$20,IF(BI57="R",BB57,0))</f>
        <v>0</v>
      </c>
      <c r="BQ57" s="249">
        <f>IF(AND(BI57&lt;&gt;"R",BI57&lt;&gt;"C",BI57&lt;&gt;"CF",BI57&lt;&gt;"F")=TRUE,BB57*'Q1'!$CA$21,IF(BI57="C",BB57,0))</f>
        <v>0</v>
      </c>
      <c r="BR57" s="249">
        <f>IF(AND(BI57&lt;&gt;"R",BI57&lt;&gt;"C",BI57&lt;&gt;"CF",BI57&lt;&gt;"F")=TRUE,BB57*'Q1'!$CA$22,IF(BI57="CF",BB57,0))</f>
        <v>0</v>
      </c>
      <c r="BS57" s="249">
        <f>IF(AND(BI57&lt;&gt;"R",BI57&lt;&gt;"C",BI57&lt;&gt;"CF",BI57&lt;&gt;"F")=TRUE,BB57*'Q1'!$CA$23,IF(BI57="F",BB57,0))</f>
        <v>0</v>
      </c>
      <c r="BT57" s="478">
        <f t="shared" si="4"/>
        <v>0</v>
      </c>
    </row>
    <row r="58" spans="2:72" ht="9.9499999999999993" customHeight="1">
      <c r="B58" s="807"/>
      <c r="C58" s="808"/>
      <c r="D58" s="808"/>
      <c r="E58" s="808"/>
      <c r="F58" s="809"/>
      <c r="G58" s="745"/>
      <c r="H58" s="746"/>
      <c r="I58" s="746"/>
      <c r="J58" s="746"/>
      <c r="K58" s="746"/>
      <c r="L58" s="746"/>
      <c r="M58" s="746"/>
      <c r="N58" s="746"/>
      <c r="O58" s="746"/>
      <c r="P58" s="746"/>
      <c r="Q58" s="746"/>
      <c r="R58" s="746"/>
      <c r="S58" s="746"/>
      <c r="T58" s="746"/>
      <c r="U58" s="746"/>
      <c r="V58" s="746"/>
      <c r="W58" s="746"/>
      <c r="X58" s="746"/>
      <c r="Y58" s="746"/>
      <c r="Z58" s="746"/>
      <c r="AA58" s="746"/>
      <c r="AB58" s="747"/>
      <c r="AC58" s="742"/>
      <c r="AD58" s="743"/>
      <c r="AE58" s="744"/>
      <c r="AF58" s="713"/>
      <c r="AG58" s="714"/>
      <c r="AH58" s="714"/>
      <c r="AI58" s="714"/>
      <c r="AJ58" s="715"/>
      <c r="AK58" s="713"/>
      <c r="AL58" s="714"/>
      <c r="AM58" s="714"/>
      <c r="AN58" s="714"/>
      <c r="AO58" s="714"/>
      <c r="AP58" s="714"/>
      <c r="AQ58" s="715"/>
      <c r="AR58" s="717"/>
      <c r="AS58" s="718"/>
      <c r="AT58" s="719"/>
      <c r="AU58" s="741">
        <f t="shared" si="5"/>
        <v>0</v>
      </c>
      <c r="AV58" s="741"/>
      <c r="AW58" s="741"/>
      <c r="AX58" s="741"/>
      <c r="AY58" s="741"/>
      <c r="AZ58" s="741"/>
      <c r="BA58" s="741"/>
      <c r="BB58" s="761">
        <f t="shared" si="0"/>
        <v>0</v>
      </c>
      <c r="BC58" s="762"/>
      <c r="BD58" s="762"/>
      <c r="BE58" s="762"/>
      <c r="BF58" s="762"/>
      <c r="BG58" s="762"/>
      <c r="BH58" s="763"/>
      <c r="BI58" s="564"/>
      <c r="BJ58" s="176"/>
      <c r="BL58" s="224">
        <f t="shared" si="1"/>
        <v>2</v>
      </c>
      <c r="BM58" s="225" t="str">
        <f t="shared" si="2"/>
        <v/>
      </c>
      <c r="BN58" s="226" t="str">
        <f t="shared" si="3"/>
        <v xml:space="preserve"> </v>
      </c>
      <c r="BP58" s="249">
        <f>IF(AND(BI58&lt;&gt;"R",BI58&lt;&gt;"C",BI58&lt;&gt;"CF",BI58&lt;&gt;"F")=TRUE,BB58*'Q1'!$CA$20,IF(BI58="R",BB58,0))</f>
        <v>0</v>
      </c>
      <c r="BQ58" s="249">
        <f>IF(AND(BI58&lt;&gt;"R",BI58&lt;&gt;"C",BI58&lt;&gt;"CF",BI58&lt;&gt;"F")=TRUE,BB58*'Q1'!$CA$21,IF(BI58="C",BB58,0))</f>
        <v>0</v>
      </c>
      <c r="BR58" s="249">
        <f>IF(AND(BI58&lt;&gt;"R",BI58&lt;&gt;"C",BI58&lt;&gt;"CF",BI58&lt;&gt;"F")=TRUE,BB58*'Q1'!$CA$22,IF(BI58="CF",BB58,0))</f>
        <v>0</v>
      </c>
      <c r="BS58" s="249">
        <f>IF(AND(BI58&lt;&gt;"R",BI58&lt;&gt;"C",BI58&lt;&gt;"CF",BI58&lt;&gt;"F")=TRUE,BB58*'Q1'!$CA$23,IF(BI58="F",BB58,0))</f>
        <v>0</v>
      </c>
      <c r="BT58" s="478">
        <f t="shared" si="4"/>
        <v>0</v>
      </c>
    </row>
    <row r="59" spans="2:72" ht="9.9499999999999993" customHeight="1">
      <c r="B59" s="807"/>
      <c r="C59" s="808"/>
      <c r="D59" s="808"/>
      <c r="E59" s="808"/>
      <c r="F59" s="809"/>
      <c r="G59" s="745"/>
      <c r="H59" s="746"/>
      <c r="I59" s="746"/>
      <c r="J59" s="746"/>
      <c r="K59" s="746"/>
      <c r="L59" s="746"/>
      <c r="M59" s="746"/>
      <c r="N59" s="746"/>
      <c r="O59" s="746"/>
      <c r="P59" s="746"/>
      <c r="Q59" s="746"/>
      <c r="R59" s="746"/>
      <c r="S59" s="746"/>
      <c r="T59" s="746"/>
      <c r="U59" s="746"/>
      <c r="V59" s="746"/>
      <c r="W59" s="746"/>
      <c r="X59" s="746"/>
      <c r="Y59" s="746"/>
      <c r="Z59" s="746"/>
      <c r="AA59" s="746"/>
      <c r="AB59" s="747"/>
      <c r="AC59" s="742"/>
      <c r="AD59" s="743"/>
      <c r="AE59" s="744"/>
      <c r="AF59" s="713"/>
      <c r="AG59" s="714"/>
      <c r="AH59" s="714"/>
      <c r="AI59" s="714"/>
      <c r="AJ59" s="715"/>
      <c r="AK59" s="713"/>
      <c r="AL59" s="714"/>
      <c r="AM59" s="714"/>
      <c r="AN59" s="714"/>
      <c r="AO59" s="714"/>
      <c r="AP59" s="714"/>
      <c r="AQ59" s="715"/>
      <c r="AR59" s="717"/>
      <c r="AS59" s="718"/>
      <c r="AT59" s="719"/>
      <c r="AU59" s="741">
        <f t="shared" si="5"/>
        <v>0</v>
      </c>
      <c r="AV59" s="741"/>
      <c r="AW59" s="741"/>
      <c r="AX59" s="741"/>
      <c r="AY59" s="741"/>
      <c r="AZ59" s="741"/>
      <c r="BA59" s="741"/>
      <c r="BB59" s="761">
        <f t="shared" si="0"/>
        <v>0</v>
      </c>
      <c r="BC59" s="762"/>
      <c r="BD59" s="762"/>
      <c r="BE59" s="762"/>
      <c r="BF59" s="762"/>
      <c r="BG59" s="762"/>
      <c r="BH59" s="763"/>
      <c r="BI59" s="564"/>
      <c r="BJ59" s="176"/>
      <c r="BL59" s="224">
        <f t="shared" si="1"/>
        <v>2</v>
      </c>
      <c r="BM59" s="225" t="str">
        <f t="shared" si="2"/>
        <v/>
      </c>
      <c r="BN59" s="226" t="str">
        <f t="shared" si="3"/>
        <v xml:space="preserve"> </v>
      </c>
      <c r="BP59" s="249">
        <f>IF(AND(BI59&lt;&gt;"R",BI59&lt;&gt;"C",BI59&lt;&gt;"CF",BI59&lt;&gt;"F")=TRUE,BB59*'Q1'!$CA$20,IF(BI59="R",BB59,0))</f>
        <v>0</v>
      </c>
      <c r="BQ59" s="249">
        <f>IF(AND(BI59&lt;&gt;"R",BI59&lt;&gt;"C",BI59&lt;&gt;"CF",BI59&lt;&gt;"F")=TRUE,BB59*'Q1'!$CA$21,IF(BI59="C",BB59,0))</f>
        <v>0</v>
      </c>
      <c r="BR59" s="249">
        <f>IF(AND(BI59&lt;&gt;"R",BI59&lt;&gt;"C",BI59&lt;&gt;"CF",BI59&lt;&gt;"F")=TRUE,BB59*'Q1'!$CA$22,IF(BI59="CF",BB59,0))</f>
        <v>0</v>
      </c>
      <c r="BS59" s="249">
        <f>IF(AND(BI59&lt;&gt;"R",BI59&lt;&gt;"C",BI59&lt;&gt;"CF",BI59&lt;&gt;"F")=TRUE,BB59*'Q1'!$CA$23,IF(BI59="F",BB59,0))</f>
        <v>0</v>
      </c>
      <c r="BT59" s="478">
        <f t="shared" si="4"/>
        <v>0</v>
      </c>
    </row>
    <row r="60" spans="2:72" ht="9.9499999999999993" customHeight="1">
      <c r="B60" s="807"/>
      <c r="C60" s="808"/>
      <c r="D60" s="808"/>
      <c r="E60" s="808"/>
      <c r="F60" s="809"/>
      <c r="G60" s="745"/>
      <c r="H60" s="746"/>
      <c r="I60" s="746"/>
      <c r="J60" s="746"/>
      <c r="K60" s="746"/>
      <c r="L60" s="746"/>
      <c r="M60" s="746"/>
      <c r="N60" s="746"/>
      <c r="O60" s="746"/>
      <c r="P60" s="746"/>
      <c r="Q60" s="746"/>
      <c r="R60" s="746"/>
      <c r="S60" s="746"/>
      <c r="T60" s="746"/>
      <c r="U60" s="746"/>
      <c r="V60" s="746"/>
      <c r="W60" s="746"/>
      <c r="X60" s="746"/>
      <c r="Y60" s="746"/>
      <c r="Z60" s="746"/>
      <c r="AA60" s="746"/>
      <c r="AB60" s="747"/>
      <c r="AC60" s="789"/>
      <c r="AD60" s="790"/>
      <c r="AE60" s="791"/>
      <c r="AF60" s="710"/>
      <c r="AG60" s="711"/>
      <c r="AH60" s="711"/>
      <c r="AI60" s="711"/>
      <c r="AJ60" s="712"/>
      <c r="AK60" s="710"/>
      <c r="AL60" s="711"/>
      <c r="AM60" s="711"/>
      <c r="AN60" s="711"/>
      <c r="AO60" s="711"/>
      <c r="AP60" s="711"/>
      <c r="AQ60" s="712"/>
      <c r="AR60" s="717"/>
      <c r="AS60" s="718"/>
      <c r="AT60" s="719"/>
      <c r="AU60" s="741">
        <f t="shared" si="5"/>
        <v>0</v>
      </c>
      <c r="AV60" s="741"/>
      <c r="AW60" s="741"/>
      <c r="AX60" s="741"/>
      <c r="AY60" s="741"/>
      <c r="AZ60" s="741"/>
      <c r="BA60" s="741"/>
      <c r="BB60" s="761">
        <f t="shared" si="0"/>
        <v>0</v>
      </c>
      <c r="BC60" s="762"/>
      <c r="BD60" s="762"/>
      <c r="BE60" s="762"/>
      <c r="BF60" s="762"/>
      <c r="BG60" s="762"/>
      <c r="BH60" s="763"/>
      <c r="BI60" s="564"/>
      <c r="BJ60" s="176"/>
      <c r="BL60" s="224">
        <f t="shared" si="1"/>
        <v>2</v>
      </c>
      <c r="BM60" s="225" t="str">
        <f t="shared" si="2"/>
        <v/>
      </c>
      <c r="BN60" s="226" t="str">
        <f t="shared" si="3"/>
        <v xml:space="preserve"> </v>
      </c>
      <c r="BP60" s="249">
        <f>IF(AND(BI60&lt;&gt;"R",BI60&lt;&gt;"C",BI60&lt;&gt;"CF",BI60&lt;&gt;"F")=TRUE,BB60*'Q1'!$CA$20,IF(BI60="R",BB60,0))</f>
        <v>0</v>
      </c>
      <c r="BQ60" s="249">
        <f>IF(AND(BI60&lt;&gt;"R",BI60&lt;&gt;"C",BI60&lt;&gt;"CF",BI60&lt;&gt;"F")=TRUE,BB60*'Q1'!$CA$21,IF(BI60="C",BB60,0))</f>
        <v>0</v>
      </c>
      <c r="BR60" s="249">
        <f>IF(AND(BI60&lt;&gt;"R",BI60&lt;&gt;"C",BI60&lt;&gt;"CF",BI60&lt;&gt;"F")=TRUE,BB60*'Q1'!$CA$22,IF(BI60="CF",BB60,0))</f>
        <v>0</v>
      </c>
      <c r="BS60" s="249">
        <f>IF(AND(BI60&lt;&gt;"R",BI60&lt;&gt;"C",BI60&lt;&gt;"CF",BI60&lt;&gt;"F")=TRUE,BB60*'Q1'!$CA$23,IF(BI60="F",BB60,0))</f>
        <v>0</v>
      </c>
      <c r="BT60" s="478">
        <f t="shared" si="4"/>
        <v>0</v>
      </c>
    </row>
    <row r="61" spans="2:72" ht="9.9499999999999993" customHeight="1">
      <c r="B61" s="807"/>
      <c r="C61" s="808"/>
      <c r="D61" s="808"/>
      <c r="E61" s="808"/>
      <c r="F61" s="809"/>
      <c r="G61" s="745"/>
      <c r="H61" s="746"/>
      <c r="I61" s="746"/>
      <c r="J61" s="746"/>
      <c r="K61" s="746"/>
      <c r="L61" s="746"/>
      <c r="M61" s="746"/>
      <c r="N61" s="746"/>
      <c r="O61" s="746"/>
      <c r="P61" s="746"/>
      <c r="Q61" s="746"/>
      <c r="R61" s="746"/>
      <c r="S61" s="746"/>
      <c r="T61" s="746"/>
      <c r="U61" s="746"/>
      <c r="V61" s="746"/>
      <c r="W61" s="746"/>
      <c r="X61" s="746"/>
      <c r="Y61" s="746"/>
      <c r="Z61" s="746"/>
      <c r="AA61" s="746"/>
      <c r="AB61" s="747"/>
      <c r="AC61" s="742"/>
      <c r="AD61" s="743"/>
      <c r="AE61" s="744"/>
      <c r="AF61" s="710"/>
      <c r="AG61" s="711"/>
      <c r="AH61" s="711"/>
      <c r="AI61" s="711"/>
      <c r="AJ61" s="712"/>
      <c r="AK61" s="710"/>
      <c r="AL61" s="711"/>
      <c r="AM61" s="711"/>
      <c r="AN61" s="711"/>
      <c r="AO61" s="711"/>
      <c r="AP61" s="711"/>
      <c r="AQ61" s="712"/>
      <c r="AR61" s="717"/>
      <c r="AS61" s="718"/>
      <c r="AT61" s="719"/>
      <c r="AU61" s="741">
        <f t="shared" si="5"/>
        <v>0</v>
      </c>
      <c r="AV61" s="741"/>
      <c r="AW61" s="741"/>
      <c r="AX61" s="741"/>
      <c r="AY61" s="741"/>
      <c r="AZ61" s="741"/>
      <c r="BA61" s="741"/>
      <c r="BB61" s="761">
        <f t="shared" si="0"/>
        <v>0</v>
      </c>
      <c r="BC61" s="762"/>
      <c r="BD61" s="762"/>
      <c r="BE61" s="762"/>
      <c r="BF61" s="762"/>
      <c r="BG61" s="762"/>
      <c r="BH61" s="763"/>
      <c r="BI61" s="564"/>
      <c r="BJ61" s="176"/>
      <c r="BL61" s="224">
        <f t="shared" si="1"/>
        <v>2</v>
      </c>
      <c r="BM61" s="225" t="str">
        <f t="shared" si="2"/>
        <v/>
      </c>
      <c r="BN61" s="226" t="str">
        <f t="shared" si="3"/>
        <v xml:space="preserve"> </v>
      </c>
      <c r="BP61" s="249">
        <f>IF(AND(BI61&lt;&gt;"R",BI61&lt;&gt;"C",BI61&lt;&gt;"CF",BI61&lt;&gt;"F")=TRUE,BB61*'Q1'!$CA$20,IF(BI61="R",BB61,0))</f>
        <v>0</v>
      </c>
      <c r="BQ61" s="249">
        <f>IF(AND(BI61&lt;&gt;"R",BI61&lt;&gt;"C",BI61&lt;&gt;"CF",BI61&lt;&gt;"F")=TRUE,BB61*'Q1'!$CA$21,IF(BI61="C",BB61,0))</f>
        <v>0</v>
      </c>
      <c r="BR61" s="249">
        <f>IF(AND(BI61&lt;&gt;"R",BI61&lt;&gt;"C",BI61&lt;&gt;"CF",BI61&lt;&gt;"F")=TRUE,BB61*'Q1'!$CA$22,IF(BI61="CF",BB61,0))</f>
        <v>0</v>
      </c>
      <c r="BS61" s="249">
        <f>IF(AND(BI61&lt;&gt;"R",BI61&lt;&gt;"C",BI61&lt;&gt;"CF",BI61&lt;&gt;"F")=TRUE,BB61*'Q1'!$CA$23,IF(BI61="F",BB61,0))</f>
        <v>0</v>
      </c>
      <c r="BT61" s="478">
        <f t="shared" si="4"/>
        <v>0</v>
      </c>
    </row>
    <row r="62" spans="2:72" ht="9.9499999999999993" customHeight="1">
      <c r="B62" s="807"/>
      <c r="C62" s="808"/>
      <c r="D62" s="808"/>
      <c r="E62" s="808"/>
      <c r="F62" s="809"/>
      <c r="G62" s="745"/>
      <c r="H62" s="746"/>
      <c r="I62" s="746"/>
      <c r="J62" s="746"/>
      <c r="K62" s="746"/>
      <c r="L62" s="746"/>
      <c r="M62" s="746"/>
      <c r="N62" s="746"/>
      <c r="O62" s="746"/>
      <c r="P62" s="746"/>
      <c r="Q62" s="746"/>
      <c r="R62" s="746"/>
      <c r="S62" s="746"/>
      <c r="T62" s="746"/>
      <c r="U62" s="746"/>
      <c r="V62" s="746"/>
      <c r="W62" s="746"/>
      <c r="X62" s="746"/>
      <c r="Y62" s="746"/>
      <c r="Z62" s="746"/>
      <c r="AA62" s="746"/>
      <c r="AB62" s="747"/>
      <c r="AC62" s="742"/>
      <c r="AD62" s="743"/>
      <c r="AE62" s="744"/>
      <c r="AF62" s="710"/>
      <c r="AG62" s="711"/>
      <c r="AH62" s="711"/>
      <c r="AI62" s="711"/>
      <c r="AJ62" s="712"/>
      <c r="AK62" s="710"/>
      <c r="AL62" s="711"/>
      <c r="AM62" s="711"/>
      <c r="AN62" s="711"/>
      <c r="AO62" s="711"/>
      <c r="AP62" s="711"/>
      <c r="AQ62" s="712"/>
      <c r="AR62" s="717"/>
      <c r="AS62" s="718"/>
      <c r="AT62" s="719"/>
      <c r="AU62" s="741">
        <f t="shared" si="5"/>
        <v>0</v>
      </c>
      <c r="AV62" s="741"/>
      <c r="AW62" s="741"/>
      <c r="AX62" s="741"/>
      <c r="AY62" s="741"/>
      <c r="AZ62" s="741"/>
      <c r="BA62" s="741"/>
      <c r="BB62" s="761">
        <f t="shared" si="0"/>
        <v>0</v>
      </c>
      <c r="BC62" s="762"/>
      <c r="BD62" s="762"/>
      <c r="BE62" s="762"/>
      <c r="BF62" s="762"/>
      <c r="BG62" s="762"/>
      <c r="BH62" s="763"/>
      <c r="BI62" s="564"/>
      <c r="BJ62" s="176"/>
      <c r="BL62" s="224">
        <f t="shared" si="1"/>
        <v>2</v>
      </c>
      <c r="BM62" s="225" t="str">
        <f t="shared" si="2"/>
        <v/>
      </c>
      <c r="BN62" s="226" t="str">
        <f t="shared" si="3"/>
        <v xml:space="preserve"> </v>
      </c>
      <c r="BP62" s="249">
        <f>IF(AND(BI62&lt;&gt;"R",BI62&lt;&gt;"C",BI62&lt;&gt;"CF",BI62&lt;&gt;"F")=TRUE,BB62*'Q1'!$CA$20,IF(BI62="R",BB62,0))</f>
        <v>0</v>
      </c>
      <c r="BQ62" s="249">
        <f>IF(AND(BI62&lt;&gt;"R",BI62&lt;&gt;"C",BI62&lt;&gt;"CF",BI62&lt;&gt;"F")=TRUE,BB62*'Q1'!$CA$21,IF(BI62="C",BB62,0))</f>
        <v>0</v>
      </c>
      <c r="BR62" s="249">
        <f>IF(AND(BI62&lt;&gt;"R",BI62&lt;&gt;"C",BI62&lt;&gt;"CF",BI62&lt;&gt;"F")=TRUE,BB62*'Q1'!$CA$22,IF(BI62="CF",BB62,0))</f>
        <v>0</v>
      </c>
      <c r="BS62" s="249">
        <f>IF(AND(BI62&lt;&gt;"R",BI62&lt;&gt;"C",BI62&lt;&gt;"CF",BI62&lt;&gt;"F")=TRUE,BB62*'Q1'!$CA$23,IF(BI62="F",BB62,0))</f>
        <v>0</v>
      </c>
      <c r="BT62" s="478">
        <f t="shared" si="4"/>
        <v>0</v>
      </c>
    </row>
    <row r="63" spans="2:72" ht="9.9499999999999993" customHeight="1">
      <c r="B63" s="807"/>
      <c r="C63" s="808"/>
      <c r="D63" s="808"/>
      <c r="E63" s="808"/>
      <c r="F63" s="809"/>
      <c r="G63" s="745"/>
      <c r="H63" s="746"/>
      <c r="I63" s="746"/>
      <c r="J63" s="746"/>
      <c r="K63" s="746"/>
      <c r="L63" s="746"/>
      <c r="M63" s="746"/>
      <c r="N63" s="746"/>
      <c r="O63" s="746"/>
      <c r="P63" s="746"/>
      <c r="Q63" s="746"/>
      <c r="R63" s="746"/>
      <c r="S63" s="746"/>
      <c r="T63" s="746"/>
      <c r="U63" s="746"/>
      <c r="V63" s="746"/>
      <c r="W63" s="746"/>
      <c r="X63" s="746"/>
      <c r="Y63" s="746"/>
      <c r="Z63" s="746"/>
      <c r="AA63" s="746"/>
      <c r="AB63" s="747"/>
      <c r="AC63" s="742"/>
      <c r="AD63" s="743"/>
      <c r="AE63" s="744"/>
      <c r="AF63" s="710"/>
      <c r="AG63" s="711"/>
      <c r="AH63" s="711"/>
      <c r="AI63" s="711"/>
      <c r="AJ63" s="712"/>
      <c r="AK63" s="710"/>
      <c r="AL63" s="711"/>
      <c r="AM63" s="711"/>
      <c r="AN63" s="711"/>
      <c r="AO63" s="711"/>
      <c r="AP63" s="711"/>
      <c r="AQ63" s="712"/>
      <c r="AR63" s="717"/>
      <c r="AS63" s="718"/>
      <c r="AT63" s="719"/>
      <c r="AU63" s="741">
        <f t="shared" si="5"/>
        <v>0</v>
      </c>
      <c r="AV63" s="741"/>
      <c r="AW63" s="741"/>
      <c r="AX63" s="741"/>
      <c r="AY63" s="741"/>
      <c r="AZ63" s="741"/>
      <c r="BA63" s="741"/>
      <c r="BB63" s="761">
        <f t="shared" si="0"/>
        <v>0</v>
      </c>
      <c r="BC63" s="762"/>
      <c r="BD63" s="762"/>
      <c r="BE63" s="762"/>
      <c r="BF63" s="762"/>
      <c r="BG63" s="762"/>
      <c r="BH63" s="763"/>
      <c r="BI63" s="564"/>
      <c r="BJ63" s="176"/>
      <c r="BL63" s="224">
        <f t="shared" si="1"/>
        <v>2</v>
      </c>
      <c r="BM63" s="225" t="str">
        <f t="shared" si="2"/>
        <v/>
      </c>
      <c r="BN63" s="226" t="str">
        <f t="shared" si="3"/>
        <v xml:space="preserve"> </v>
      </c>
      <c r="BP63" s="249">
        <f>IF(AND(BI63&lt;&gt;"R",BI63&lt;&gt;"C",BI63&lt;&gt;"CF",BI63&lt;&gt;"F")=TRUE,BB63*'Q1'!$CA$20,IF(BI63="R",BB63,0))</f>
        <v>0</v>
      </c>
      <c r="BQ63" s="249">
        <f>IF(AND(BI63&lt;&gt;"R",BI63&lt;&gt;"C",BI63&lt;&gt;"CF",BI63&lt;&gt;"F")=TRUE,BB63*'Q1'!$CA$21,IF(BI63="C",BB63,0))</f>
        <v>0</v>
      </c>
      <c r="BR63" s="249">
        <f>IF(AND(BI63&lt;&gt;"R",BI63&lt;&gt;"C",BI63&lt;&gt;"CF",BI63&lt;&gt;"F")=TRUE,BB63*'Q1'!$CA$22,IF(BI63="CF",BB63,0))</f>
        <v>0</v>
      </c>
      <c r="BS63" s="249">
        <f>IF(AND(BI63&lt;&gt;"R",BI63&lt;&gt;"C",BI63&lt;&gt;"CF",BI63&lt;&gt;"F")=TRUE,BB63*'Q1'!$CA$23,IF(BI63="F",BB63,0))</f>
        <v>0</v>
      </c>
      <c r="BT63" s="478">
        <f t="shared" si="4"/>
        <v>0</v>
      </c>
    </row>
    <row r="64" spans="2:72" ht="9.9499999999999993" customHeight="1">
      <c r="B64" s="807"/>
      <c r="C64" s="808"/>
      <c r="D64" s="808"/>
      <c r="E64" s="808"/>
      <c r="F64" s="809"/>
      <c r="G64" s="745"/>
      <c r="H64" s="746"/>
      <c r="I64" s="746"/>
      <c r="J64" s="746"/>
      <c r="K64" s="746"/>
      <c r="L64" s="746"/>
      <c r="M64" s="746"/>
      <c r="N64" s="746"/>
      <c r="O64" s="746"/>
      <c r="P64" s="746"/>
      <c r="Q64" s="746"/>
      <c r="R64" s="746"/>
      <c r="S64" s="746"/>
      <c r="T64" s="746"/>
      <c r="U64" s="746"/>
      <c r="V64" s="746"/>
      <c r="W64" s="746"/>
      <c r="X64" s="746"/>
      <c r="Y64" s="746"/>
      <c r="Z64" s="746"/>
      <c r="AA64" s="746"/>
      <c r="AB64" s="747"/>
      <c r="AC64" s="742"/>
      <c r="AD64" s="743"/>
      <c r="AE64" s="744"/>
      <c r="AF64" s="710"/>
      <c r="AG64" s="711"/>
      <c r="AH64" s="711"/>
      <c r="AI64" s="711"/>
      <c r="AJ64" s="712"/>
      <c r="AK64" s="710"/>
      <c r="AL64" s="711"/>
      <c r="AM64" s="711"/>
      <c r="AN64" s="711"/>
      <c r="AO64" s="711"/>
      <c r="AP64" s="711"/>
      <c r="AQ64" s="712"/>
      <c r="AR64" s="717"/>
      <c r="AS64" s="718"/>
      <c r="AT64" s="719"/>
      <c r="AU64" s="741">
        <f t="shared" si="5"/>
        <v>0</v>
      </c>
      <c r="AV64" s="741"/>
      <c r="AW64" s="741"/>
      <c r="AX64" s="741"/>
      <c r="AY64" s="741"/>
      <c r="AZ64" s="741"/>
      <c r="BA64" s="741"/>
      <c r="BB64" s="761">
        <f t="shared" si="0"/>
        <v>0</v>
      </c>
      <c r="BC64" s="762"/>
      <c r="BD64" s="762"/>
      <c r="BE64" s="762"/>
      <c r="BF64" s="762"/>
      <c r="BG64" s="762"/>
      <c r="BH64" s="763"/>
      <c r="BI64" s="564"/>
      <c r="BJ64" s="176"/>
      <c r="BL64" s="224">
        <f t="shared" si="1"/>
        <v>2</v>
      </c>
      <c r="BM64" s="225" t="str">
        <f t="shared" si="2"/>
        <v/>
      </c>
      <c r="BN64" s="226" t="str">
        <f t="shared" si="3"/>
        <v xml:space="preserve"> </v>
      </c>
      <c r="BP64" s="249">
        <f>IF(AND(BI64&lt;&gt;"R",BI64&lt;&gt;"C",BI64&lt;&gt;"CF",BI64&lt;&gt;"F")=TRUE,BB64*'Q1'!$CA$20,IF(BI64="R",BB64,0))</f>
        <v>0</v>
      </c>
      <c r="BQ64" s="249">
        <f>IF(AND(BI64&lt;&gt;"R",BI64&lt;&gt;"C",BI64&lt;&gt;"CF",BI64&lt;&gt;"F")=TRUE,BB64*'Q1'!$CA$21,IF(BI64="C",BB64,0))</f>
        <v>0</v>
      </c>
      <c r="BR64" s="249">
        <f>IF(AND(BI64&lt;&gt;"R",BI64&lt;&gt;"C",BI64&lt;&gt;"CF",BI64&lt;&gt;"F")=TRUE,BB64*'Q1'!$CA$22,IF(BI64="CF",BB64,0))</f>
        <v>0</v>
      </c>
      <c r="BS64" s="249">
        <f>IF(AND(BI64&lt;&gt;"R",BI64&lt;&gt;"C",BI64&lt;&gt;"CF",BI64&lt;&gt;"F")=TRUE,BB64*'Q1'!$CA$23,IF(BI64="F",BB64,0))</f>
        <v>0</v>
      </c>
      <c r="BT64" s="478">
        <f t="shared" si="4"/>
        <v>0</v>
      </c>
    </row>
    <row r="65" spans="2:72" ht="9.9499999999999993" customHeight="1">
      <c r="B65" s="807"/>
      <c r="C65" s="808"/>
      <c r="D65" s="808"/>
      <c r="E65" s="808"/>
      <c r="F65" s="809"/>
      <c r="G65" s="745"/>
      <c r="H65" s="746"/>
      <c r="I65" s="746"/>
      <c r="J65" s="746"/>
      <c r="K65" s="746"/>
      <c r="L65" s="746"/>
      <c r="M65" s="746"/>
      <c r="N65" s="746"/>
      <c r="O65" s="746"/>
      <c r="P65" s="746"/>
      <c r="Q65" s="746"/>
      <c r="R65" s="746"/>
      <c r="S65" s="746"/>
      <c r="T65" s="746"/>
      <c r="U65" s="746"/>
      <c r="V65" s="746"/>
      <c r="W65" s="746"/>
      <c r="X65" s="746"/>
      <c r="Y65" s="746"/>
      <c r="Z65" s="746"/>
      <c r="AA65" s="746"/>
      <c r="AB65" s="747"/>
      <c r="AC65" s="742"/>
      <c r="AD65" s="743"/>
      <c r="AE65" s="744"/>
      <c r="AF65" s="710"/>
      <c r="AG65" s="711"/>
      <c r="AH65" s="711"/>
      <c r="AI65" s="711"/>
      <c r="AJ65" s="712"/>
      <c r="AK65" s="710"/>
      <c r="AL65" s="711"/>
      <c r="AM65" s="711"/>
      <c r="AN65" s="711"/>
      <c r="AO65" s="711"/>
      <c r="AP65" s="711"/>
      <c r="AQ65" s="712"/>
      <c r="AR65" s="717"/>
      <c r="AS65" s="718"/>
      <c r="AT65" s="719"/>
      <c r="AU65" s="741">
        <f t="shared" si="5"/>
        <v>0</v>
      </c>
      <c r="AV65" s="741"/>
      <c r="AW65" s="741"/>
      <c r="AX65" s="741"/>
      <c r="AY65" s="741"/>
      <c r="AZ65" s="741"/>
      <c r="BA65" s="741"/>
      <c r="BB65" s="761">
        <f t="shared" si="0"/>
        <v>0</v>
      </c>
      <c r="BC65" s="762"/>
      <c r="BD65" s="762"/>
      <c r="BE65" s="762"/>
      <c r="BF65" s="762"/>
      <c r="BG65" s="762"/>
      <c r="BH65" s="763"/>
      <c r="BI65" s="564"/>
      <c r="BJ65" s="176"/>
      <c r="BL65" s="224">
        <f t="shared" si="1"/>
        <v>2</v>
      </c>
      <c r="BM65" s="225" t="str">
        <f t="shared" si="2"/>
        <v/>
      </c>
      <c r="BN65" s="226" t="str">
        <f t="shared" si="3"/>
        <v xml:space="preserve"> </v>
      </c>
      <c r="BP65" s="249">
        <f>IF(AND(BI65&lt;&gt;"R",BI65&lt;&gt;"C",BI65&lt;&gt;"CF",BI65&lt;&gt;"F")=TRUE,BB65*'Q1'!$CA$20,IF(BI65="R",BB65,0))</f>
        <v>0</v>
      </c>
      <c r="BQ65" s="249">
        <f>IF(AND(BI65&lt;&gt;"R",BI65&lt;&gt;"C",BI65&lt;&gt;"CF",BI65&lt;&gt;"F")=TRUE,BB65*'Q1'!$CA$21,IF(BI65="C",BB65,0))</f>
        <v>0</v>
      </c>
      <c r="BR65" s="249">
        <f>IF(AND(BI65&lt;&gt;"R",BI65&lt;&gt;"C",BI65&lt;&gt;"CF",BI65&lt;&gt;"F")=TRUE,BB65*'Q1'!$CA$22,IF(BI65="CF",BB65,0))</f>
        <v>0</v>
      </c>
      <c r="BS65" s="249">
        <f>IF(AND(BI65&lt;&gt;"R",BI65&lt;&gt;"C",BI65&lt;&gt;"CF",BI65&lt;&gt;"F")=TRUE,BB65*'Q1'!$CA$23,IF(BI65="F",BB65,0))</f>
        <v>0</v>
      </c>
      <c r="BT65" s="478">
        <f t="shared" si="4"/>
        <v>0</v>
      </c>
    </row>
    <row r="66" spans="2:72" ht="9.9499999999999993" customHeight="1">
      <c r="B66" s="807"/>
      <c r="C66" s="808"/>
      <c r="D66" s="808"/>
      <c r="E66" s="808"/>
      <c r="F66" s="809"/>
      <c r="G66" s="745"/>
      <c r="H66" s="746"/>
      <c r="I66" s="746"/>
      <c r="J66" s="746"/>
      <c r="K66" s="746"/>
      <c r="L66" s="746"/>
      <c r="M66" s="746"/>
      <c r="N66" s="746"/>
      <c r="O66" s="746"/>
      <c r="P66" s="746"/>
      <c r="Q66" s="746"/>
      <c r="R66" s="746"/>
      <c r="S66" s="746"/>
      <c r="T66" s="746"/>
      <c r="U66" s="746"/>
      <c r="V66" s="746"/>
      <c r="W66" s="746"/>
      <c r="X66" s="746"/>
      <c r="Y66" s="746"/>
      <c r="Z66" s="746"/>
      <c r="AA66" s="746"/>
      <c r="AB66" s="747"/>
      <c r="AC66" s="742"/>
      <c r="AD66" s="743"/>
      <c r="AE66" s="744"/>
      <c r="AF66" s="710"/>
      <c r="AG66" s="711"/>
      <c r="AH66" s="711"/>
      <c r="AI66" s="711"/>
      <c r="AJ66" s="712"/>
      <c r="AK66" s="710"/>
      <c r="AL66" s="711"/>
      <c r="AM66" s="711"/>
      <c r="AN66" s="711"/>
      <c r="AO66" s="711"/>
      <c r="AP66" s="711"/>
      <c r="AQ66" s="712"/>
      <c r="AR66" s="717"/>
      <c r="AS66" s="718"/>
      <c r="AT66" s="719"/>
      <c r="AU66" s="741">
        <f t="shared" si="5"/>
        <v>0</v>
      </c>
      <c r="AV66" s="741"/>
      <c r="AW66" s="741"/>
      <c r="AX66" s="741"/>
      <c r="AY66" s="741"/>
      <c r="AZ66" s="741"/>
      <c r="BA66" s="741"/>
      <c r="BB66" s="761">
        <f t="shared" si="0"/>
        <v>0</v>
      </c>
      <c r="BC66" s="762"/>
      <c r="BD66" s="762"/>
      <c r="BE66" s="762"/>
      <c r="BF66" s="762"/>
      <c r="BG66" s="762"/>
      <c r="BH66" s="763"/>
      <c r="BI66" s="564"/>
      <c r="BJ66" s="176"/>
      <c r="BL66" s="224">
        <f t="shared" si="1"/>
        <v>2</v>
      </c>
      <c r="BM66" s="225" t="str">
        <f t="shared" si="2"/>
        <v/>
      </c>
      <c r="BN66" s="226" t="str">
        <f t="shared" si="3"/>
        <v xml:space="preserve"> </v>
      </c>
      <c r="BP66" s="249">
        <f>IF(AND(BI66&lt;&gt;"R",BI66&lt;&gt;"C",BI66&lt;&gt;"CF",BI66&lt;&gt;"F")=TRUE,BB66*'Q1'!$CA$20,IF(BI66="R",BB66,0))</f>
        <v>0</v>
      </c>
      <c r="BQ66" s="249">
        <f>IF(AND(BI66&lt;&gt;"R",BI66&lt;&gt;"C",BI66&lt;&gt;"CF",BI66&lt;&gt;"F")=TRUE,BB66*'Q1'!$CA$21,IF(BI66="C",BB66,0))</f>
        <v>0</v>
      </c>
      <c r="BR66" s="249">
        <f>IF(AND(BI66&lt;&gt;"R",BI66&lt;&gt;"C",BI66&lt;&gt;"CF",BI66&lt;&gt;"F")=TRUE,BB66*'Q1'!$CA$22,IF(BI66="CF",BB66,0))</f>
        <v>0</v>
      </c>
      <c r="BS66" s="249">
        <f>IF(AND(BI66&lt;&gt;"R",BI66&lt;&gt;"C",BI66&lt;&gt;"CF",BI66&lt;&gt;"F")=TRUE,BB66*'Q1'!$CA$23,IF(BI66="F",BB66,0))</f>
        <v>0</v>
      </c>
      <c r="BT66" s="478">
        <f t="shared" si="4"/>
        <v>0</v>
      </c>
    </row>
    <row r="67" spans="2:72" ht="9.9499999999999993" customHeight="1">
      <c r="B67" s="792"/>
      <c r="C67" s="793"/>
      <c r="D67" s="793"/>
      <c r="E67" s="793"/>
      <c r="F67" s="794"/>
      <c r="G67" s="785"/>
      <c r="H67" s="786"/>
      <c r="I67" s="786"/>
      <c r="J67" s="786"/>
      <c r="K67" s="786"/>
      <c r="L67" s="786"/>
      <c r="M67" s="786"/>
      <c r="N67" s="786"/>
      <c r="O67" s="786"/>
      <c r="P67" s="786"/>
      <c r="Q67" s="786"/>
      <c r="R67" s="786"/>
      <c r="S67" s="786"/>
      <c r="T67" s="786"/>
      <c r="U67" s="786"/>
      <c r="V67" s="786"/>
      <c r="W67" s="786"/>
      <c r="X67" s="786"/>
      <c r="Y67" s="786"/>
      <c r="Z67" s="786"/>
      <c r="AA67" s="786"/>
      <c r="AB67" s="787"/>
      <c r="AC67" s="789"/>
      <c r="AD67" s="790"/>
      <c r="AE67" s="791"/>
      <c r="AF67" s="710"/>
      <c r="AG67" s="711"/>
      <c r="AH67" s="711"/>
      <c r="AI67" s="711"/>
      <c r="AJ67" s="712"/>
      <c r="AK67" s="710"/>
      <c r="AL67" s="711"/>
      <c r="AM67" s="711"/>
      <c r="AN67" s="711"/>
      <c r="AO67" s="711"/>
      <c r="AP67" s="711"/>
      <c r="AQ67" s="712"/>
      <c r="AR67" s="717"/>
      <c r="AS67" s="718"/>
      <c r="AT67" s="719"/>
      <c r="AU67" s="741">
        <f t="shared" si="5"/>
        <v>0</v>
      </c>
      <c r="AV67" s="741"/>
      <c r="AW67" s="741"/>
      <c r="AX67" s="741"/>
      <c r="AY67" s="741"/>
      <c r="AZ67" s="741"/>
      <c r="BA67" s="741"/>
      <c r="BB67" s="761">
        <f t="shared" si="0"/>
        <v>0</v>
      </c>
      <c r="BC67" s="762"/>
      <c r="BD67" s="762"/>
      <c r="BE67" s="762"/>
      <c r="BF67" s="762"/>
      <c r="BG67" s="762"/>
      <c r="BH67" s="763"/>
      <c r="BI67" s="564"/>
      <c r="BJ67" s="176"/>
      <c r="BL67" s="224">
        <f t="shared" si="1"/>
        <v>2</v>
      </c>
      <c r="BM67" s="225" t="str">
        <f t="shared" si="2"/>
        <v/>
      </c>
      <c r="BN67" s="226" t="str">
        <f t="shared" si="3"/>
        <v xml:space="preserve"> </v>
      </c>
      <c r="BP67" s="249">
        <f>IF(AND(BI67&lt;&gt;"R",BI67&lt;&gt;"C",BI67&lt;&gt;"CF",BI67&lt;&gt;"F")=TRUE,BB67*'Q1'!$CA$20,IF(BI67="R",BB67,0))</f>
        <v>0</v>
      </c>
      <c r="BQ67" s="249">
        <f>IF(AND(BI67&lt;&gt;"R",BI67&lt;&gt;"C",BI67&lt;&gt;"CF",BI67&lt;&gt;"F")=TRUE,BB67*'Q1'!$CA$21,IF(BI67="C",BB67,0))</f>
        <v>0</v>
      </c>
      <c r="BR67" s="249">
        <f>IF(AND(BI67&lt;&gt;"R",BI67&lt;&gt;"C",BI67&lt;&gt;"CF",BI67&lt;&gt;"F")=TRUE,BB67*'Q1'!$CA$22,IF(BI67="CF",BB67,0))</f>
        <v>0</v>
      </c>
      <c r="BS67" s="249">
        <f>IF(AND(BI67&lt;&gt;"R",BI67&lt;&gt;"C",BI67&lt;&gt;"CF",BI67&lt;&gt;"F")=TRUE,BB67*'Q1'!$CA$23,IF(BI67="F",BB67,0))</f>
        <v>0</v>
      </c>
      <c r="BT67" s="478">
        <f t="shared" si="4"/>
        <v>0</v>
      </c>
    </row>
    <row r="68" spans="2:72" ht="9.9499999999999993" customHeight="1">
      <c r="B68" s="783"/>
      <c r="C68" s="784"/>
      <c r="D68" s="784"/>
      <c r="E68" s="784"/>
      <c r="F68" s="784"/>
      <c r="G68" s="810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  <c r="AA68" s="810"/>
      <c r="AB68" s="810"/>
      <c r="AC68" s="788"/>
      <c r="AD68" s="788"/>
      <c r="AE68" s="788"/>
      <c r="AF68" s="708"/>
      <c r="AG68" s="708"/>
      <c r="AH68" s="708"/>
      <c r="AI68" s="708"/>
      <c r="AJ68" s="708"/>
      <c r="AK68" s="708"/>
      <c r="AL68" s="708"/>
      <c r="AM68" s="708"/>
      <c r="AN68" s="708"/>
      <c r="AO68" s="708"/>
      <c r="AP68" s="708"/>
      <c r="AQ68" s="708"/>
      <c r="AR68" s="717"/>
      <c r="AS68" s="718"/>
      <c r="AT68" s="719"/>
      <c r="AU68" s="741">
        <f t="shared" si="5"/>
        <v>0</v>
      </c>
      <c r="AV68" s="741"/>
      <c r="AW68" s="741"/>
      <c r="AX68" s="741"/>
      <c r="AY68" s="741"/>
      <c r="AZ68" s="741"/>
      <c r="BA68" s="741"/>
      <c r="BB68" s="761">
        <f t="shared" si="0"/>
        <v>0</v>
      </c>
      <c r="BC68" s="762"/>
      <c r="BD68" s="762"/>
      <c r="BE68" s="762"/>
      <c r="BF68" s="762"/>
      <c r="BG68" s="762"/>
      <c r="BH68" s="763"/>
      <c r="BI68" s="564"/>
      <c r="BJ68" s="176"/>
      <c r="BL68" s="224">
        <f t="shared" si="1"/>
        <v>2</v>
      </c>
      <c r="BM68" s="225" t="str">
        <f t="shared" si="2"/>
        <v/>
      </c>
      <c r="BN68" s="226" t="str">
        <f t="shared" si="3"/>
        <v xml:space="preserve"> </v>
      </c>
      <c r="BP68" s="249">
        <f>IF(AND(BI68&lt;&gt;"R",BI68&lt;&gt;"C",BI68&lt;&gt;"CF",BI68&lt;&gt;"F")=TRUE,BB68*'Q1'!$CA$20,IF(BI68="R",BB68,0))</f>
        <v>0</v>
      </c>
      <c r="BQ68" s="249">
        <f>IF(AND(BI68&lt;&gt;"R",BI68&lt;&gt;"C",BI68&lt;&gt;"CF",BI68&lt;&gt;"F")=TRUE,BB68*'Q1'!$CA$21,IF(BI68="C",BB68,0))</f>
        <v>0</v>
      </c>
      <c r="BR68" s="249">
        <f>IF(AND(BI68&lt;&gt;"R",BI68&lt;&gt;"C",BI68&lt;&gt;"CF",BI68&lt;&gt;"F")=TRUE,BB68*'Q1'!$CA$22,IF(BI68="CF",BB68,0))</f>
        <v>0</v>
      </c>
      <c r="BS68" s="249">
        <f>IF(AND(BI68&lt;&gt;"R",BI68&lt;&gt;"C",BI68&lt;&gt;"CF",BI68&lt;&gt;"F")=TRUE,BB68*'Q1'!$CA$23,IF(BI68="F",BB68,0))</f>
        <v>0</v>
      </c>
      <c r="BT68" s="478">
        <f t="shared" si="4"/>
        <v>0</v>
      </c>
    </row>
    <row r="69" spans="2:72" ht="9.9499999999999993" customHeight="1">
      <c r="B69" s="792"/>
      <c r="C69" s="793"/>
      <c r="D69" s="793"/>
      <c r="E69" s="793"/>
      <c r="F69" s="794"/>
      <c r="G69" s="785"/>
      <c r="H69" s="786"/>
      <c r="I69" s="786"/>
      <c r="J69" s="786"/>
      <c r="K69" s="786"/>
      <c r="L69" s="786"/>
      <c r="M69" s="786"/>
      <c r="N69" s="786"/>
      <c r="O69" s="786"/>
      <c r="P69" s="786"/>
      <c r="Q69" s="786"/>
      <c r="R69" s="786"/>
      <c r="S69" s="786"/>
      <c r="T69" s="786"/>
      <c r="U69" s="786"/>
      <c r="V69" s="786"/>
      <c r="W69" s="786"/>
      <c r="X69" s="786"/>
      <c r="Y69" s="786"/>
      <c r="Z69" s="786"/>
      <c r="AA69" s="786"/>
      <c r="AB69" s="787"/>
      <c r="AC69" s="789"/>
      <c r="AD69" s="790"/>
      <c r="AE69" s="791"/>
      <c r="AF69" s="710"/>
      <c r="AG69" s="711"/>
      <c r="AH69" s="711"/>
      <c r="AI69" s="711"/>
      <c r="AJ69" s="712"/>
      <c r="AK69" s="709"/>
      <c r="AL69" s="709"/>
      <c r="AM69" s="709"/>
      <c r="AN69" s="709"/>
      <c r="AO69" s="709"/>
      <c r="AP69" s="709"/>
      <c r="AQ69" s="709"/>
      <c r="AR69" s="717"/>
      <c r="AS69" s="718"/>
      <c r="AT69" s="719"/>
      <c r="AU69" s="741">
        <f t="shared" si="5"/>
        <v>0</v>
      </c>
      <c r="AV69" s="741"/>
      <c r="AW69" s="741"/>
      <c r="AX69" s="741"/>
      <c r="AY69" s="741"/>
      <c r="AZ69" s="741"/>
      <c r="BA69" s="741"/>
      <c r="BB69" s="761">
        <f>ROUND(AF69*AU69,2)</f>
        <v>0</v>
      </c>
      <c r="BC69" s="762"/>
      <c r="BD69" s="762"/>
      <c r="BE69" s="762"/>
      <c r="BF69" s="762"/>
      <c r="BG69" s="762"/>
      <c r="BH69" s="763"/>
      <c r="BI69" s="564"/>
      <c r="BJ69" s="176"/>
      <c r="BL69" s="224">
        <f>IF(B69="",BL68,IF(ISNONTEXT(B69)=TRUE,INT(B69),INT(LEFT(B69,FIND(".",B69)-1))))</f>
        <v>2</v>
      </c>
      <c r="BM69" s="225" t="str">
        <f>IF(BM70=1,1,IF(B69&lt;&gt;"",1,IF(G69&lt;&gt;"",1,IF(AC69&lt;&gt;"",1,IF(AF69&lt;&gt;"",1,"")))))</f>
        <v/>
      </c>
      <c r="BN69" s="226" t="str">
        <f t="shared" si="3"/>
        <v xml:space="preserve"> </v>
      </c>
      <c r="BP69" s="249">
        <f>IF(AND(BI69&lt;&gt;"R",BI69&lt;&gt;"C",BI69&lt;&gt;"CF",BI69&lt;&gt;"F")=TRUE,BB69*'Q1'!$CA$20,IF(BI69="R",BB69,0))</f>
        <v>0</v>
      </c>
      <c r="BQ69" s="249">
        <f>IF(AND(BI69&lt;&gt;"R",BI69&lt;&gt;"C",BI69&lt;&gt;"CF",BI69&lt;&gt;"F")=TRUE,BB69*'Q1'!$CA$21,IF(BI69="C",BB69,0))</f>
        <v>0</v>
      </c>
      <c r="BR69" s="249">
        <f>IF(AND(BI69&lt;&gt;"R",BI69&lt;&gt;"C",BI69&lt;&gt;"CF",BI69&lt;&gt;"F")=TRUE,BB69*'Q1'!$CA$22,IF(BI69="CF",BB69,0))</f>
        <v>0</v>
      </c>
      <c r="BS69" s="249">
        <f>IF(AND(BI69&lt;&gt;"R",BI69&lt;&gt;"C",BI69&lt;&gt;"CF",BI69&lt;&gt;"F")=TRUE,BB69*'Q1'!$CA$23,IF(BI69="F",BB69,0))</f>
        <v>0</v>
      </c>
      <c r="BT69" s="478">
        <f t="shared" si="4"/>
        <v>0</v>
      </c>
    </row>
    <row r="70" spans="2:72" ht="9.9499999999999993" customHeight="1">
      <c r="B70" s="792"/>
      <c r="C70" s="793"/>
      <c r="D70" s="793"/>
      <c r="E70" s="793"/>
      <c r="F70" s="794"/>
      <c r="G70" s="806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  <c r="AA70" s="810"/>
      <c r="AB70" s="810"/>
      <c r="AC70" s="788"/>
      <c r="AD70" s="788"/>
      <c r="AE70" s="788"/>
      <c r="AF70" s="708"/>
      <c r="AG70" s="708"/>
      <c r="AH70" s="708"/>
      <c r="AI70" s="708"/>
      <c r="AJ70" s="708"/>
      <c r="AK70" s="709"/>
      <c r="AL70" s="709"/>
      <c r="AM70" s="709"/>
      <c r="AN70" s="709"/>
      <c r="AO70" s="709"/>
      <c r="AP70" s="709"/>
      <c r="AQ70" s="709"/>
      <c r="AR70" s="717"/>
      <c r="AS70" s="718"/>
      <c r="AT70" s="719"/>
      <c r="AU70" s="741">
        <f t="shared" si="5"/>
        <v>0</v>
      </c>
      <c r="AV70" s="741"/>
      <c r="AW70" s="741"/>
      <c r="AX70" s="741"/>
      <c r="AY70" s="741"/>
      <c r="AZ70" s="741"/>
      <c r="BA70" s="741"/>
      <c r="BB70" s="761">
        <f t="shared" si="0"/>
        <v>0</v>
      </c>
      <c r="BC70" s="762"/>
      <c r="BD70" s="762"/>
      <c r="BE70" s="762"/>
      <c r="BF70" s="762"/>
      <c r="BG70" s="762"/>
      <c r="BH70" s="763"/>
      <c r="BI70" s="564"/>
      <c r="BJ70" s="176"/>
      <c r="BL70" s="224">
        <f t="shared" si="1"/>
        <v>2</v>
      </c>
      <c r="BM70" s="225" t="str">
        <f t="shared" si="2"/>
        <v/>
      </c>
      <c r="BN70" s="226" t="str">
        <f t="shared" si="3"/>
        <v xml:space="preserve"> </v>
      </c>
      <c r="BP70" s="249">
        <f>IF(AND(BI70&lt;&gt;"R",BI70&lt;&gt;"C",BI70&lt;&gt;"CF",BI70&lt;&gt;"F")=TRUE,BB70*'Q1'!$CA$20,IF(BI70="R",BB70,0))</f>
        <v>0</v>
      </c>
      <c r="BQ70" s="249">
        <f>IF(AND(BI70&lt;&gt;"R",BI70&lt;&gt;"C",BI70&lt;&gt;"CF",BI70&lt;&gt;"F")=TRUE,BB70*'Q1'!$CA$21,IF(BI70="C",BB70,0))</f>
        <v>0</v>
      </c>
      <c r="BR70" s="249">
        <f>IF(AND(BI70&lt;&gt;"R",BI70&lt;&gt;"C",BI70&lt;&gt;"CF",BI70&lt;&gt;"F")=TRUE,BB70*'Q1'!$CA$22,IF(BI70="CF",BB70,0))</f>
        <v>0</v>
      </c>
      <c r="BS70" s="249">
        <f>IF(AND(BI70&lt;&gt;"R",BI70&lt;&gt;"C",BI70&lt;&gt;"CF",BI70&lt;&gt;"F")=TRUE,BB70*'Q1'!$CA$23,IF(BI70="F",BB70,0))</f>
        <v>0</v>
      </c>
      <c r="BT70" s="478">
        <f t="shared" si="4"/>
        <v>0</v>
      </c>
    </row>
    <row r="71" spans="2:72" ht="9.9499999999999993" customHeight="1">
      <c r="B71" s="792"/>
      <c r="C71" s="793"/>
      <c r="D71" s="793"/>
      <c r="E71" s="793"/>
      <c r="F71" s="794"/>
      <c r="G71" s="745"/>
      <c r="H71" s="746"/>
      <c r="I71" s="746"/>
      <c r="J71" s="746"/>
      <c r="K71" s="746"/>
      <c r="L71" s="746"/>
      <c r="M71" s="746"/>
      <c r="N71" s="746"/>
      <c r="O71" s="746"/>
      <c r="P71" s="746"/>
      <c r="Q71" s="746"/>
      <c r="R71" s="746"/>
      <c r="S71" s="746"/>
      <c r="T71" s="746"/>
      <c r="U71" s="746"/>
      <c r="V71" s="746"/>
      <c r="W71" s="746"/>
      <c r="X71" s="746"/>
      <c r="Y71" s="746"/>
      <c r="Z71" s="746"/>
      <c r="AA71" s="746"/>
      <c r="AB71" s="747"/>
      <c r="AC71" s="742"/>
      <c r="AD71" s="743"/>
      <c r="AE71" s="744"/>
      <c r="AF71" s="710"/>
      <c r="AG71" s="711"/>
      <c r="AH71" s="711"/>
      <c r="AI71" s="711"/>
      <c r="AJ71" s="712"/>
      <c r="AK71" s="709"/>
      <c r="AL71" s="709"/>
      <c r="AM71" s="709"/>
      <c r="AN71" s="709"/>
      <c r="AO71" s="709"/>
      <c r="AP71" s="709"/>
      <c r="AQ71" s="709"/>
      <c r="AR71" s="717"/>
      <c r="AS71" s="718"/>
      <c r="AT71" s="719"/>
      <c r="AU71" s="741">
        <f t="shared" si="5"/>
        <v>0</v>
      </c>
      <c r="AV71" s="741"/>
      <c r="AW71" s="741"/>
      <c r="AX71" s="741"/>
      <c r="AY71" s="741"/>
      <c r="AZ71" s="741"/>
      <c r="BA71" s="741"/>
      <c r="BB71" s="761">
        <f t="shared" si="0"/>
        <v>0</v>
      </c>
      <c r="BC71" s="762"/>
      <c r="BD71" s="762"/>
      <c r="BE71" s="762"/>
      <c r="BF71" s="762"/>
      <c r="BG71" s="762"/>
      <c r="BH71" s="763"/>
      <c r="BI71" s="564"/>
      <c r="BJ71" s="176"/>
      <c r="BL71" s="224">
        <f t="shared" si="1"/>
        <v>2</v>
      </c>
      <c r="BM71" s="225" t="str">
        <f t="shared" si="2"/>
        <v/>
      </c>
      <c r="BN71" s="226" t="str">
        <f t="shared" si="3"/>
        <v xml:space="preserve"> </v>
      </c>
      <c r="BP71" s="249">
        <f>IF(AND(BI71&lt;&gt;"R",BI71&lt;&gt;"C",BI71&lt;&gt;"CF",BI71&lt;&gt;"F")=TRUE,BB71*'Q1'!$CA$20,IF(BI71="R",BB71,0))</f>
        <v>0</v>
      </c>
      <c r="BQ71" s="249">
        <f>IF(AND(BI71&lt;&gt;"R",BI71&lt;&gt;"C",BI71&lt;&gt;"CF",BI71&lt;&gt;"F")=TRUE,BB71*'Q1'!$CA$21,IF(BI71="C",BB71,0))</f>
        <v>0</v>
      </c>
      <c r="BR71" s="249">
        <f>IF(AND(BI71&lt;&gt;"R",BI71&lt;&gt;"C",BI71&lt;&gt;"CF",BI71&lt;&gt;"F")=TRUE,BB71*'Q1'!$CA$22,IF(BI71="CF",BB71,0))</f>
        <v>0</v>
      </c>
      <c r="BS71" s="249">
        <f>IF(AND(BI71&lt;&gt;"R",BI71&lt;&gt;"C",BI71&lt;&gt;"CF",BI71&lt;&gt;"F")=TRUE,BB71*'Q1'!$CA$23,IF(BI71="F",BB71,0))</f>
        <v>0</v>
      </c>
      <c r="BT71" s="478">
        <f t="shared" si="4"/>
        <v>0</v>
      </c>
    </row>
    <row r="72" spans="2:72" ht="9.9499999999999993" customHeight="1">
      <c r="B72" s="792"/>
      <c r="C72" s="793"/>
      <c r="D72" s="793"/>
      <c r="E72" s="793"/>
      <c r="F72" s="794"/>
      <c r="G72" s="745"/>
      <c r="H72" s="746"/>
      <c r="I72" s="746"/>
      <c r="J72" s="746"/>
      <c r="K72" s="746"/>
      <c r="L72" s="746"/>
      <c r="M72" s="746"/>
      <c r="N72" s="746"/>
      <c r="O72" s="746"/>
      <c r="P72" s="746"/>
      <c r="Q72" s="746"/>
      <c r="R72" s="746"/>
      <c r="S72" s="746"/>
      <c r="T72" s="746"/>
      <c r="U72" s="746"/>
      <c r="V72" s="746"/>
      <c r="W72" s="746"/>
      <c r="X72" s="746"/>
      <c r="Y72" s="746"/>
      <c r="Z72" s="746"/>
      <c r="AA72" s="746"/>
      <c r="AB72" s="747"/>
      <c r="AC72" s="742"/>
      <c r="AD72" s="743"/>
      <c r="AE72" s="744"/>
      <c r="AF72" s="710"/>
      <c r="AG72" s="711"/>
      <c r="AH72" s="711"/>
      <c r="AI72" s="711"/>
      <c r="AJ72" s="712"/>
      <c r="AK72" s="709"/>
      <c r="AL72" s="709"/>
      <c r="AM72" s="709"/>
      <c r="AN72" s="709"/>
      <c r="AO72" s="709"/>
      <c r="AP72" s="709"/>
      <c r="AQ72" s="709"/>
      <c r="AR72" s="717"/>
      <c r="AS72" s="718"/>
      <c r="AT72" s="719"/>
      <c r="AU72" s="741">
        <f t="shared" si="5"/>
        <v>0</v>
      </c>
      <c r="AV72" s="741"/>
      <c r="AW72" s="741"/>
      <c r="AX72" s="741"/>
      <c r="AY72" s="741"/>
      <c r="AZ72" s="741"/>
      <c r="BA72" s="741"/>
      <c r="BB72" s="761">
        <f t="shared" si="0"/>
        <v>0</v>
      </c>
      <c r="BC72" s="762"/>
      <c r="BD72" s="762"/>
      <c r="BE72" s="762"/>
      <c r="BF72" s="762"/>
      <c r="BG72" s="762"/>
      <c r="BH72" s="763"/>
      <c r="BI72" s="564"/>
      <c r="BJ72" s="178"/>
      <c r="BL72" s="224">
        <f t="shared" si="1"/>
        <v>2</v>
      </c>
      <c r="BM72" s="225" t="str">
        <f t="shared" si="2"/>
        <v/>
      </c>
      <c r="BN72" s="226" t="str">
        <f t="shared" si="3"/>
        <v xml:space="preserve"> </v>
      </c>
      <c r="BP72" s="249">
        <f>IF(AND(BI72&lt;&gt;"R",BI72&lt;&gt;"C",BI72&lt;&gt;"CF",BI72&lt;&gt;"F")=TRUE,BB72*'Q1'!$CA$20,IF(BI72="R",BB72,0))</f>
        <v>0</v>
      </c>
      <c r="BQ72" s="249">
        <f>IF(AND(BI72&lt;&gt;"R",BI72&lt;&gt;"C",BI72&lt;&gt;"CF",BI72&lt;&gt;"F")=TRUE,BB72*'Q1'!$CA$21,IF(BI72="C",BB72,0))</f>
        <v>0</v>
      </c>
      <c r="BR72" s="249">
        <f>IF(AND(BI72&lt;&gt;"R",BI72&lt;&gt;"C",BI72&lt;&gt;"CF",BI72&lt;&gt;"F")=TRUE,BB72*'Q1'!$CA$22,IF(BI72="CF",BB72,0))</f>
        <v>0</v>
      </c>
      <c r="BS72" s="249">
        <f>IF(AND(BI72&lt;&gt;"R",BI72&lt;&gt;"C",BI72&lt;&gt;"CF",BI72&lt;&gt;"F")=TRUE,BB72*'Q1'!$CA$23,IF(BI72="F",BB72,0))</f>
        <v>0</v>
      </c>
      <c r="BT72" s="478">
        <f t="shared" si="4"/>
        <v>0</v>
      </c>
    </row>
    <row r="73" spans="2:72" ht="9.9499999999999993" customHeight="1">
      <c r="B73" s="792"/>
      <c r="C73" s="793"/>
      <c r="D73" s="793"/>
      <c r="E73" s="793"/>
      <c r="F73" s="794"/>
      <c r="G73" s="745"/>
      <c r="H73" s="746"/>
      <c r="I73" s="746"/>
      <c r="J73" s="746"/>
      <c r="K73" s="746"/>
      <c r="L73" s="746"/>
      <c r="M73" s="746"/>
      <c r="N73" s="746"/>
      <c r="O73" s="746"/>
      <c r="P73" s="746"/>
      <c r="Q73" s="746"/>
      <c r="R73" s="746"/>
      <c r="S73" s="746"/>
      <c r="T73" s="746"/>
      <c r="U73" s="746"/>
      <c r="V73" s="746"/>
      <c r="W73" s="746"/>
      <c r="X73" s="746"/>
      <c r="Y73" s="746"/>
      <c r="Z73" s="746"/>
      <c r="AA73" s="746"/>
      <c r="AB73" s="747"/>
      <c r="AC73" s="742"/>
      <c r="AD73" s="743"/>
      <c r="AE73" s="744"/>
      <c r="AF73" s="710"/>
      <c r="AG73" s="711"/>
      <c r="AH73" s="711"/>
      <c r="AI73" s="711"/>
      <c r="AJ73" s="712"/>
      <c r="AK73" s="709"/>
      <c r="AL73" s="709"/>
      <c r="AM73" s="709"/>
      <c r="AN73" s="709"/>
      <c r="AO73" s="709"/>
      <c r="AP73" s="709"/>
      <c r="AQ73" s="709"/>
      <c r="AR73" s="717"/>
      <c r="AS73" s="718"/>
      <c r="AT73" s="719"/>
      <c r="AU73" s="741">
        <f t="shared" si="5"/>
        <v>0</v>
      </c>
      <c r="AV73" s="741"/>
      <c r="AW73" s="741"/>
      <c r="AX73" s="741"/>
      <c r="AY73" s="741"/>
      <c r="AZ73" s="741"/>
      <c r="BA73" s="741"/>
      <c r="BB73" s="761">
        <f t="shared" si="0"/>
        <v>0</v>
      </c>
      <c r="BC73" s="762"/>
      <c r="BD73" s="762"/>
      <c r="BE73" s="762"/>
      <c r="BF73" s="762"/>
      <c r="BG73" s="762"/>
      <c r="BH73" s="763"/>
      <c r="BI73" s="564"/>
      <c r="BJ73" s="176"/>
      <c r="BL73" s="224">
        <f t="shared" si="1"/>
        <v>2</v>
      </c>
      <c r="BM73" s="225" t="str">
        <f t="shared" si="2"/>
        <v/>
      </c>
      <c r="BN73" s="226" t="str">
        <f t="shared" si="3"/>
        <v xml:space="preserve"> </v>
      </c>
      <c r="BP73" s="249">
        <f>IF(AND(BI73&lt;&gt;"R",BI73&lt;&gt;"C",BI73&lt;&gt;"CF",BI73&lt;&gt;"F")=TRUE,BB73*'Q1'!$CA$20,IF(BI73="R",BB73,0))</f>
        <v>0</v>
      </c>
      <c r="BQ73" s="249">
        <f>IF(AND(BI73&lt;&gt;"R",BI73&lt;&gt;"C",BI73&lt;&gt;"CF",BI73&lt;&gt;"F")=TRUE,BB73*'Q1'!$CA$21,IF(BI73="C",BB73,0))</f>
        <v>0</v>
      </c>
      <c r="BR73" s="249">
        <f>IF(AND(BI73&lt;&gt;"R",BI73&lt;&gt;"C",BI73&lt;&gt;"CF",BI73&lt;&gt;"F")=TRUE,BB73*'Q1'!$CA$22,IF(BI73="CF",BB73,0))</f>
        <v>0</v>
      </c>
      <c r="BS73" s="249">
        <f>IF(AND(BI73&lt;&gt;"R",BI73&lt;&gt;"C",BI73&lt;&gt;"CF",BI73&lt;&gt;"F")=TRUE,BB73*'Q1'!$CA$23,IF(BI73="F",BB73,0))</f>
        <v>0</v>
      </c>
      <c r="BT73" s="478">
        <f t="shared" si="4"/>
        <v>0</v>
      </c>
    </row>
    <row r="74" spans="2:72" ht="9.9499999999999993" customHeight="1">
      <c r="B74" s="792"/>
      <c r="C74" s="793"/>
      <c r="D74" s="793"/>
      <c r="E74" s="793"/>
      <c r="F74" s="794"/>
      <c r="G74" s="745"/>
      <c r="H74" s="746"/>
      <c r="I74" s="746"/>
      <c r="J74" s="746"/>
      <c r="K74" s="746"/>
      <c r="L74" s="746"/>
      <c r="M74" s="746"/>
      <c r="N74" s="746"/>
      <c r="O74" s="746"/>
      <c r="P74" s="746"/>
      <c r="Q74" s="746"/>
      <c r="R74" s="746"/>
      <c r="S74" s="746"/>
      <c r="T74" s="746"/>
      <c r="U74" s="746"/>
      <c r="V74" s="746"/>
      <c r="W74" s="746"/>
      <c r="X74" s="746"/>
      <c r="Y74" s="746"/>
      <c r="Z74" s="746"/>
      <c r="AA74" s="746"/>
      <c r="AB74" s="747"/>
      <c r="AC74" s="742"/>
      <c r="AD74" s="743"/>
      <c r="AE74" s="744"/>
      <c r="AF74" s="710"/>
      <c r="AG74" s="711"/>
      <c r="AH74" s="711"/>
      <c r="AI74" s="711"/>
      <c r="AJ74" s="712"/>
      <c r="AK74" s="709"/>
      <c r="AL74" s="709"/>
      <c r="AM74" s="709"/>
      <c r="AN74" s="709"/>
      <c r="AO74" s="709"/>
      <c r="AP74" s="709"/>
      <c r="AQ74" s="709"/>
      <c r="AR74" s="717"/>
      <c r="AS74" s="718"/>
      <c r="AT74" s="719"/>
      <c r="AU74" s="741">
        <f t="shared" si="5"/>
        <v>0</v>
      </c>
      <c r="AV74" s="741"/>
      <c r="AW74" s="741"/>
      <c r="AX74" s="741"/>
      <c r="AY74" s="741"/>
      <c r="AZ74" s="741"/>
      <c r="BA74" s="741"/>
      <c r="BB74" s="761">
        <f t="shared" si="0"/>
        <v>0</v>
      </c>
      <c r="BC74" s="762"/>
      <c r="BD74" s="762"/>
      <c r="BE74" s="762"/>
      <c r="BF74" s="762"/>
      <c r="BG74" s="762"/>
      <c r="BH74" s="763"/>
      <c r="BI74" s="564"/>
      <c r="BJ74" s="178"/>
      <c r="BL74" s="224">
        <f t="shared" si="1"/>
        <v>2</v>
      </c>
      <c r="BM74" s="225" t="str">
        <f t="shared" si="2"/>
        <v/>
      </c>
      <c r="BN74" s="226" t="str">
        <f t="shared" si="3"/>
        <v xml:space="preserve"> </v>
      </c>
      <c r="BP74" s="249">
        <f>IF(AND(BI74&lt;&gt;"R",BI74&lt;&gt;"C",BI74&lt;&gt;"CF",BI74&lt;&gt;"F")=TRUE,BB74*'Q1'!$CA$20,IF(BI74="R",BB74,0))</f>
        <v>0</v>
      </c>
      <c r="BQ74" s="249">
        <f>IF(AND(BI74&lt;&gt;"R",BI74&lt;&gt;"C",BI74&lt;&gt;"CF",BI74&lt;&gt;"F")=TRUE,BB74*'Q1'!$CA$21,IF(BI74="C",BB74,0))</f>
        <v>0</v>
      </c>
      <c r="BR74" s="249">
        <f>IF(AND(BI74&lt;&gt;"R",BI74&lt;&gt;"C",BI74&lt;&gt;"CF",BI74&lt;&gt;"F")=TRUE,BB74*'Q1'!$CA$22,IF(BI74="CF",BB74,0))</f>
        <v>0</v>
      </c>
      <c r="BS74" s="249">
        <f>IF(AND(BI74&lt;&gt;"R",BI74&lt;&gt;"C",BI74&lt;&gt;"CF",BI74&lt;&gt;"F")=TRUE,BB74*'Q1'!$CA$23,IF(BI74="F",BB74,0))</f>
        <v>0</v>
      </c>
      <c r="BT74" s="478">
        <f t="shared" si="4"/>
        <v>0</v>
      </c>
    </row>
    <row r="75" spans="2:72" ht="9.9499999999999993" customHeight="1">
      <c r="B75" s="792"/>
      <c r="C75" s="793"/>
      <c r="D75" s="793"/>
      <c r="E75" s="793"/>
      <c r="F75" s="794"/>
      <c r="G75" s="745"/>
      <c r="H75" s="746"/>
      <c r="I75" s="746"/>
      <c r="J75" s="746"/>
      <c r="K75" s="746"/>
      <c r="L75" s="746"/>
      <c r="M75" s="746"/>
      <c r="N75" s="746"/>
      <c r="O75" s="746"/>
      <c r="P75" s="746"/>
      <c r="Q75" s="746"/>
      <c r="R75" s="746"/>
      <c r="S75" s="746"/>
      <c r="T75" s="746"/>
      <c r="U75" s="746"/>
      <c r="V75" s="746"/>
      <c r="W75" s="746"/>
      <c r="X75" s="746"/>
      <c r="Y75" s="746"/>
      <c r="Z75" s="746"/>
      <c r="AA75" s="746"/>
      <c r="AB75" s="747"/>
      <c r="AC75" s="742"/>
      <c r="AD75" s="743"/>
      <c r="AE75" s="744"/>
      <c r="AF75" s="710"/>
      <c r="AG75" s="711"/>
      <c r="AH75" s="711"/>
      <c r="AI75" s="711"/>
      <c r="AJ75" s="712"/>
      <c r="AK75" s="709"/>
      <c r="AL75" s="709"/>
      <c r="AM75" s="709"/>
      <c r="AN75" s="709"/>
      <c r="AO75" s="709"/>
      <c r="AP75" s="709"/>
      <c r="AQ75" s="709"/>
      <c r="AR75" s="717"/>
      <c r="AS75" s="718"/>
      <c r="AT75" s="719"/>
      <c r="AU75" s="741">
        <f t="shared" si="5"/>
        <v>0</v>
      </c>
      <c r="AV75" s="741"/>
      <c r="AW75" s="741"/>
      <c r="AX75" s="741"/>
      <c r="AY75" s="741"/>
      <c r="AZ75" s="741"/>
      <c r="BA75" s="741"/>
      <c r="BB75" s="761">
        <f t="shared" si="0"/>
        <v>0</v>
      </c>
      <c r="BC75" s="762"/>
      <c r="BD75" s="762"/>
      <c r="BE75" s="762"/>
      <c r="BF75" s="762"/>
      <c r="BG75" s="762"/>
      <c r="BH75" s="763"/>
      <c r="BI75" s="564"/>
      <c r="BJ75" s="176"/>
      <c r="BL75" s="224">
        <f t="shared" si="1"/>
        <v>2</v>
      </c>
      <c r="BM75" s="225" t="str">
        <f t="shared" si="2"/>
        <v/>
      </c>
      <c r="BN75" s="226" t="str">
        <f t="shared" si="3"/>
        <v xml:space="preserve"> </v>
      </c>
      <c r="BP75" s="249">
        <f>IF(AND(BI75&lt;&gt;"R",BI75&lt;&gt;"C",BI75&lt;&gt;"CF",BI75&lt;&gt;"F")=TRUE,BB75*'Q1'!$CA$20,IF(BI75="R",BB75,0))</f>
        <v>0</v>
      </c>
      <c r="BQ75" s="249">
        <f>IF(AND(BI75&lt;&gt;"R",BI75&lt;&gt;"C",BI75&lt;&gt;"CF",BI75&lt;&gt;"F")=TRUE,BB75*'Q1'!$CA$21,IF(BI75="C",BB75,0))</f>
        <v>0</v>
      </c>
      <c r="BR75" s="249">
        <f>IF(AND(BI75&lt;&gt;"R",BI75&lt;&gt;"C",BI75&lt;&gt;"CF",BI75&lt;&gt;"F")=TRUE,BB75*'Q1'!$CA$22,IF(BI75="CF",BB75,0))</f>
        <v>0</v>
      </c>
      <c r="BS75" s="249">
        <f>IF(AND(BI75&lt;&gt;"R",BI75&lt;&gt;"C",BI75&lt;&gt;"CF",BI75&lt;&gt;"F")=TRUE,BB75*'Q1'!$CA$23,IF(BI75="F",BB75,0))</f>
        <v>0</v>
      </c>
      <c r="BT75" s="478">
        <f t="shared" si="4"/>
        <v>0</v>
      </c>
    </row>
    <row r="76" spans="2:72" ht="9.9499999999999993" customHeight="1">
      <c r="B76" s="792"/>
      <c r="C76" s="793"/>
      <c r="D76" s="793"/>
      <c r="E76" s="793"/>
      <c r="F76" s="794"/>
      <c r="G76" s="745"/>
      <c r="H76" s="746"/>
      <c r="I76" s="746"/>
      <c r="J76" s="746"/>
      <c r="K76" s="746"/>
      <c r="L76" s="746"/>
      <c r="M76" s="746"/>
      <c r="N76" s="746"/>
      <c r="O76" s="746"/>
      <c r="P76" s="746"/>
      <c r="Q76" s="746"/>
      <c r="R76" s="746"/>
      <c r="S76" s="746"/>
      <c r="T76" s="746"/>
      <c r="U76" s="746"/>
      <c r="V76" s="746"/>
      <c r="W76" s="746"/>
      <c r="X76" s="746"/>
      <c r="Y76" s="746"/>
      <c r="Z76" s="746"/>
      <c r="AA76" s="746"/>
      <c r="AB76" s="747"/>
      <c r="AC76" s="742"/>
      <c r="AD76" s="743"/>
      <c r="AE76" s="744"/>
      <c r="AF76" s="710"/>
      <c r="AG76" s="711"/>
      <c r="AH76" s="711"/>
      <c r="AI76" s="711"/>
      <c r="AJ76" s="712"/>
      <c r="AK76" s="709"/>
      <c r="AL76" s="709"/>
      <c r="AM76" s="709"/>
      <c r="AN76" s="709"/>
      <c r="AO76" s="709"/>
      <c r="AP76" s="709"/>
      <c r="AQ76" s="709"/>
      <c r="AR76" s="717"/>
      <c r="AS76" s="718"/>
      <c r="AT76" s="719"/>
      <c r="AU76" s="741">
        <f t="shared" si="5"/>
        <v>0</v>
      </c>
      <c r="AV76" s="741"/>
      <c r="AW76" s="741"/>
      <c r="AX76" s="741"/>
      <c r="AY76" s="741"/>
      <c r="AZ76" s="741"/>
      <c r="BA76" s="741"/>
      <c r="BB76" s="761">
        <f t="shared" si="0"/>
        <v>0</v>
      </c>
      <c r="BC76" s="762"/>
      <c r="BD76" s="762"/>
      <c r="BE76" s="762"/>
      <c r="BF76" s="762"/>
      <c r="BG76" s="762"/>
      <c r="BH76" s="763"/>
      <c r="BI76" s="564"/>
      <c r="BJ76" s="176"/>
      <c r="BL76" s="224">
        <f t="shared" si="1"/>
        <v>2</v>
      </c>
      <c r="BM76" s="225" t="str">
        <f t="shared" si="2"/>
        <v/>
      </c>
      <c r="BN76" s="226" t="str">
        <f t="shared" si="3"/>
        <v xml:space="preserve"> </v>
      </c>
      <c r="BP76" s="249">
        <f>IF(AND(BI76&lt;&gt;"R",BI76&lt;&gt;"C",BI76&lt;&gt;"CF",BI76&lt;&gt;"F")=TRUE,BB76*'Q1'!$CA$20,IF(BI76="R",BB76,0))</f>
        <v>0</v>
      </c>
      <c r="BQ76" s="249">
        <f>IF(AND(BI76&lt;&gt;"R",BI76&lt;&gt;"C",BI76&lt;&gt;"CF",BI76&lt;&gt;"F")=TRUE,BB76*'Q1'!$CA$21,IF(BI76="C",BB76,0))</f>
        <v>0</v>
      </c>
      <c r="BR76" s="249">
        <f>IF(AND(BI76&lt;&gt;"R",BI76&lt;&gt;"C",BI76&lt;&gt;"CF",BI76&lt;&gt;"F")=TRUE,BB76*'Q1'!$CA$22,IF(BI76="CF",BB76,0))</f>
        <v>0</v>
      </c>
      <c r="BS76" s="249">
        <f>IF(AND(BI76&lt;&gt;"R",BI76&lt;&gt;"C",BI76&lt;&gt;"CF",BI76&lt;&gt;"F")=TRUE,BB76*'Q1'!$CA$23,IF(BI76="F",BB76,0))</f>
        <v>0</v>
      </c>
      <c r="BT76" s="478">
        <f t="shared" si="4"/>
        <v>0</v>
      </c>
    </row>
    <row r="77" spans="2:72" ht="9.9499999999999993" customHeight="1">
      <c r="B77" s="783"/>
      <c r="C77" s="784"/>
      <c r="D77" s="784"/>
      <c r="E77" s="784"/>
      <c r="F77" s="784"/>
      <c r="G77" s="810"/>
      <c r="H77" s="810"/>
      <c r="I77" s="810"/>
      <c r="J77" s="810"/>
      <c r="K77" s="810"/>
      <c r="L77" s="810"/>
      <c r="M77" s="810"/>
      <c r="N77" s="810"/>
      <c r="O77" s="810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0"/>
      <c r="AC77" s="788"/>
      <c r="AD77" s="788"/>
      <c r="AE77" s="788"/>
      <c r="AF77" s="708"/>
      <c r="AG77" s="708"/>
      <c r="AH77" s="708"/>
      <c r="AI77" s="708"/>
      <c r="AJ77" s="708"/>
      <c r="AK77" s="709"/>
      <c r="AL77" s="709"/>
      <c r="AM77" s="709"/>
      <c r="AN77" s="709"/>
      <c r="AO77" s="709"/>
      <c r="AP77" s="709"/>
      <c r="AQ77" s="709"/>
      <c r="AR77" s="717"/>
      <c r="AS77" s="718"/>
      <c r="AT77" s="719"/>
      <c r="AU77" s="741">
        <f t="shared" si="5"/>
        <v>0</v>
      </c>
      <c r="AV77" s="741"/>
      <c r="AW77" s="741"/>
      <c r="AX77" s="741"/>
      <c r="AY77" s="741"/>
      <c r="AZ77" s="741"/>
      <c r="BA77" s="741"/>
      <c r="BB77" s="761">
        <f t="shared" si="0"/>
        <v>0</v>
      </c>
      <c r="BC77" s="762"/>
      <c r="BD77" s="762"/>
      <c r="BE77" s="762"/>
      <c r="BF77" s="762"/>
      <c r="BG77" s="762"/>
      <c r="BH77" s="763"/>
      <c r="BI77" s="564"/>
      <c r="BJ77" s="176"/>
      <c r="BL77" s="224">
        <f t="shared" si="1"/>
        <v>2</v>
      </c>
      <c r="BM77" s="225" t="str">
        <f t="shared" si="2"/>
        <v/>
      </c>
      <c r="BN77" s="226" t="str">
        <f t="shared" si="3"/>
        <v xml:space="preserve"> </v>
      </c>
      <c r="BP77" s="249">
        <f>IF(AND(BI77&lt;&gt;"R",BI77&lt;&gt;"C",BI77&lt;&gt;"CF",BI77&lt;&gt;"F")=TRUE,BB77*'Q1'!$CA$20,IF(BI77="R",BB77,0))</f>
        <v>0</v>
      </c>
      <c r="BQ77" s="249">
        <f>IF(AND(BI77&lt;&gt;"R",BI77&lt;&gt;"C",BI77&lt;&gt;"CF",BI77&lt;&gt;"F")=TRUE,BB77*'Q1'!$CA$21,IF(BI77="C",BB77,0))</f>
        <v>0</v>
      </c>
      <c r="BR77" s="249">
        <f>IF(AND(BI77&lt;&gt;"R",BI77&lt;&gt;"C",BI77&lt;&gt;"CF",BI77&lt;&gt;"F")=TRUE,BB77*'Q1'!$CA$22,IF(BI77="CF",BB77,0))</f>
        <v>0</v>
      </c>
      <c r="BS77" s="249">
        <f>IF(AND(BI77&lt;&gt;"R",BI77&lt;&gt;"C",BI77&lt;&gt;"CF",BI77&lt;&gt;"F")=TRUE,BB77*'Q1'!$CA$23,IF(BI77="F",BB77,0))</f>
        <v>0</v>
      </c>
      <c r="BT77" s="478">
        <f t="shared" si="4"/>
        <v>0</v>
      </c>
    </row>
    <row r="78" spans="2:72" ht="9.9499999999999993" customHeight="1">
      <c r="B78" s="783"/>
      <c r="C78" s="784"/>
      <c r="D78" s="784"/>
      <c r="E78" s="784"/>
      <c r="F78" s="784"/>
      <c r="G78" s="810"/>
      <c r="H78" s="810"/>
      <c r="I78" s="810"/>
      <c r="J78" s="810"/>
      <c r="K78" s="810"/>
      <c r="L78" s="810"/>
      <c r="M78" s="810"/>
      <c r="N78" s="810"/>
      <c r="O78" s="810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810"/>
      <c r="AC78" s="788"/>
      <c r="AD78" s="788"/>
      <c r="AE78" s="788"/>
      <c r="AF78" s="708"/>
      <c r="AG78" s="708"/>
      <c r="AH78" s="708"/>
      <c r="AI78" s="708"/>
      <c r="AJ78" s="708"/>
      <c r="AK78" s="709"/>
      <c r="AL78" s="709"/>
      <c r="AM78" s="709"/>
      <c r="AN78" s="709"/>
      <c r="AO78" s="709"/>
      <c r="AP78" s="709"/>
      <c r="AQ78" s="709"/>
      <c r="AR78" s="717"/>
      <c r="AS78" s="718"/>
      <c r="AT78" s="719"/>
      <c r="AU78" s="741">
        <f t="shared" si="5"/>
        <v>0</v>
      </c>
      <c r="AV78" s="741"/>
      <c r="AW78" s="741"/>
      <c r="AX78" s="741"/>
      <c r="AY78" s="741"/>
      <c r="AZ78" s="741"/>
      <c r="BA78" s="741"/>
      <c r="BB78" s="761">
        <f t="shared" si="0"/>
        <v>0</v>
      </c>
      <c r="BC78" s="762"/>
      <c r="BD78" s="762"/>
      <c r="BE78" s="762"/>
      <c r="BF78" s="762"/>
      <c r="BG78" s="762"/>
      <c r="BH78" s="763"/>
      <c r="BI78" s="564"/>
      <c r="BJ78" s="176"/>
      <c r="BL78" s="224">
        <f t="shared" si="1"/>
        <v>2</v>
      </c>
      <c r="BM78" s="225" t="str">
        <f t="shared" si="2"/>
        <v/>
      </c>
      <c r="BN78" s="226" t="str">
        <f t="shared" si="3"/>
        <v xml:space="preserve"> </v>
      </c>
      <c r="BP78" s="249">
        <f>IF(AND(BI78&lt;&gt;"R",BI78&lt;&gt;"C",BI78&lt;&gt;"CF",BI78&lt;&gt;"F")=TRUE,BB78*'Q1'!$CA$20,IF(BI78="R",BB78,0))</f>
        <v>0</v>
      </c>
      <c r="BQ78" s="249">
        <f>IF(AND(BI78&lt;&gt;"R",BI78&lt;&gt;"C",BI78&lt;&gt;"CF",BI78&lt;&gt;"F")=TRUE,BB78*'Q1'!$CA$21,IF(BI78="C",BB78,0))</f>
        <v>0</v>
      </c>
      <c r="BR78" s="249">
        <f>IF(AND(BI78&lt;&gt;"R",BI78&lt;&gt;"C",BI78&lt;&gt;"CF",BI78&lt;&gt;"F")=TRUE,BB78*'Q1'!$CA$22,IF(BI78="CF",BB78,0))</f>
        <v>0</v>
      </c>
      <c r="BS78" s="249">
        <f>IF(AND(BI78&lt;&gt;"R",BI78&lt;&gt;"C",BI78&lt;&gt;"CF",BI78&lt;&gt;"F")=TRUE,BB78*'Q1'!$CA$23,IF(BI78="F",BB78,0))</f>
        <v>0</v>
      </c>
      <c r="BT78" s="478">
        <f t="shared" si="4"/>
        <v>0</v>
      </c>
    </row>
    <row r="79" spans="2:72" ht="9.9499999999999993" customHeight="1">
      <c r="B79" s="783"/>
      <c r="C79" s="784"/>
      <c r="D79" s="784"/>
      <c r="E79" s="784"/>
      <c r="F79" s="784"/>
      <c r="G79" s="785"/>
      <c r="H79" s="786"/>
      <c r="I79" s="786"/>
      <c r="J79" s="786"/>
      <c r="K79" s="786"/>
      <c r="L79" s="786"/>
      <c r="M79" s="786"/>
      <c r="N79" s="786"/>
      <c r="O79" s="786"/>
      <c r="P79" s="786"/>
      <c r="Q79" s="786"/>
      <c r="R79" s="786"/>
      <c r="S79" s="786"/>
      <c r="T79" s="786"/>
      <c r="U79" s="786"/>
      <c r="V79" s="786"/>
      <c r="W79" s="786"/>
      <c r="X79" s="786"/>
      <c r="Y79" s="786"/>
      <c r="Z79" s="786"/>
      <c r="AA79" s="786"/>
      <c r="AB79" s="787"/>
      <c r="AC79" s="789"/>
      <c r="AD79" s="790"/>
      <c r="AE79" s="791"/>
      <c r="AF79" s="708"/>
      <c r="AG79" s="708"/>
      <c r="AH79" s="708"/>
      <c r="AI79" s="708"/>
      <c r="AJ79" s="708"/>
      <c r="AK79" s="709"/>
      <c r="AL79" s="709"/>
      <c r="AM79" s="709"/>
      <c r="AN79" s="709"/>
      <c r="AO79" s="709"/>
      <c r="AP79" s="709"/>
      <c r="AQ79" s="709"/>
      <c r="AR79" s="717"/>
      <c r="AS79" s="718"/>
      <c r="AT79" s="719"/>
      <c r="AU79" s="741">
        <f t="shared" si="5"/>
        <v>0</v>
      </c>
      <c r="AV79" s="741"/>
      <c r="AW79" s="741"/>
      <c r="AX79" s="741"/>
      <c r="AY79" s="741"/>
      <c r="AZ79" s="741"/>
      <c r="BA79" s="741"/>
      <c r="BB79" s="761">
        <f t="shared" si="0"/>
        <v>0</v>
      </c>
      <c r="BC79" s="762"/>
      <c r="BD79" s="762"/>
      <c r="BE79" s="762"/>
      <c r="BF79" s="762"/>
      <c r="BG79" s="762"/>
      <c r="BH79" s="763"/>
      <c r="BI79" s="564"/>
      <c r="BJ79" s="176"/>
      <c r="BL79" s="224">
        <f t="shared" si="1"/>
        <v>2</v>
      </c>
      <c r="BM79" s="225" t="str">
        <f t="shared" si="2"/>
        <v/>
      </c>
      <c r="BN79" s="226" t="str">
        <f t="shared" si="3"/>
        <v xml:space="preserve"> </v>
      </c>
      <c r="BP79" s="249">
        <f>IF(AND(BI79&lt;&gt;"R",BI79&lt;&gt;"C",BI79&lt;&gt;"CF",BI79&lt;&gt;"F")=TRUE,BB79*'Q1'!$CA$20,IF(BI79="R",BB79,0))</f>
        <v>0</v>
      </c>
      <c r="BQ79" s="249">
        <f>IF(AND(BI79&lt;&gt;"R",BI79&lt;&gt;"C",BI79&lt;&gt;"CF",BI79&lt;&gt;"F")=TRUE,BB79*'Q1'!$CA$21,IF(BI79="C",BB79,0))</f>
        <v>0</v>
      </c>
      <c r="BR79" s="249">
        <f>IF(AND(BI79&lt;&gt;"R",BI79&lt;&gt;"C",BI79&lt;&gt;"CF",BI79&lt;&gt;"F")=TRUE,BB79*'Q1'!$CA$22,IF(BI79="CF",BB79,0))</f>
        <v>0</v>
      </c>
      <c r="BS79" s="249">
        <f>IF(AND(BI79&lt;&gt;"R",BI79&lt;&gt;"C",BI79&lt;&gt;"CF",BI79&lt;&gt;"F")=TRUE,BB79*'Q1'!$CA$23,IF(BI79="F",BB79,0))</f>
        <v>0</v>
      </c>
      <c r="BT79" s="478">
        <f t="shared" si="4"/>
        <v>0</v>
      </c>
    </row>
    <row r="80" spans="2:72" ht="9.9499999999999993" customHeight="1">
      <c r="B80" s="783"/>
      <c r="C80" s="784"/>
      <c r="D80" s="784"/>
      <c r="E80" s="784"/>
      <c r="F80" s="784"/>
      <c r="G80" s="745"/>
      <c r="H80" s="746"/>
      <c r="I80" s="746"/>
      <c r="J80" s="746"/>
      <c r="K80" s="746"/>
      <c r="L80" s="746"/>
      <c r="M80" s="746"/>
      <c r="N80" s="746"/>
      <c r="O80" s="746"/>
      <c r="P80" s="746"/>
      <c r="Q80" s="746"/>
      <c r="R80" s="746"/>
      <c r="S80" s="746"/>
      <c r="T80" s="746"/>
      <c r="U80" s="746"/>
      <c r="V80" s="746"/>
      <c r="W80" s="746"/>
      <c r="X80" s="746"/>
      <c r="Y80" s="746"/>
      <c r="Z80" s="746"/>
      <c r="AA80" s="746"/>
      <c r="AB80" s="747"/>
      <c r="AC80" s="742"/>
      <c r="AD80" s="743"/>
      <c r="AE80" s="744"/>
      <c r="AF80" s="713"/>
      <c r="AG80" s="714"/>
      <c r="AH80" s="714"/>
      <c r="AI80" s="714"/>
      <c r="AJ80" s="715"/>
      <c r="AK80" s="709"/>
      <c r="AL80" s="709"/>
      <c r="AM80" s="709"/>
      <c r="AN80" s="709"/>
      <c r="AO80" s="709"/>
      <c r="AP80" s="709"/>
      <c r="AQ80" s="709"/>
      <c r="AR80" s="717"/>
      <c r="AS80" s="718"/>
      <c r="AT80" s="719"/>
      <c r="AU80" s="741">
        <f t="shared" si="5"/>
        <v>0</v>
      </c>
      <c r="AV80" s="741"/>
      <c r="AW80" s="741"/>
      <c r="AX80" s="741"/>
      <c r="AY80" s="741"/>
      <c r="AZ80" s="741"/>
      <c r="BA80" s="741"/>
      <c r="BB80" s="761">
        <f t="shared" ref="BB80:BB143" si="6">ROUND(AF80*AU80,2)</f>
        <v>0</v>
      </c>
      <c r="BC80" s="762"/>
      <c r="BD80" s="762"/>
      <c r="BE80" s="762"/>
      <c r="BF80" s="762"/>
      <c r="BG80" s="762"/>
      <c r="BH80" s="763"/>
      <c r="BI80" s="564"/>
      <c r="BJ80" s="176"/>
      <c r="BL80" s="224">
        <f t="shared" ref="BL80:BL143" si="7">IF(B80="",BL79,IF(ISNONTEXT(B80)=TRUE,INT(B80),INT(LEFT(B80,FIND(".",B80)-1))))</f>
        <v>2</v>
      </c>
      <c r="BM80" s="225" t="str">
        <f t="shared" ref="BM80:BM143" si="8">IF(BM81=1,1,IF(B80&lt;&gt;"",1,IF(G80&lt;&gt;"",1,IF(AC80&lt;&gt;"",1,IF(AF80&lt;&gt;"",1,"")))))</f>
        <v/>
      </c>
      <c r="BN80" s="226" t="str">
        <f t="shared" ref="BN80:BN143" si="9">IF(BL80=0," ",IF(BL80&lt;&gt;BL79,BL80," "))</f>
        <v xml:space="preserve"> </v>
      </c>
      <c r="BP80" s="249">
        <f>IF(AND(BI80&lt;&gt;"R",BI80&lt;&gt;"C",BI80&lt;&gt;"CF",BI80&lt;&gt;"F")=TRUE,BB80*'Q1'!$CA$20,IF(BI80="R",BB80,0))</f>
        <v>0</v>
      </c>
      <c r="BQ80" s="249">
        <f>IF(AND(BI80&lt;&gt;"R",BI80&lt;&gt;"C",BI80&lt;&gt;"CF",BI80&lt;&gt;"F")=TRUE,BB80*'Q1'!$CA$21,IF(BI80="C",BB80,0))</f>
        <v>0</v>
      </c>
      <c r="BR80" s="249">
        <f>IF(AND(BI80&lt;&gt;"R",BI80&lt;&gt;"C",BI80&lt;&gt;"CF",BI80&lt;&gt;"F")=TRUE,BB80*'Q1'!$CA$22,IF(BI80="CF",BB80,0))</f>
        <v>0</v>
      </c>
      <c r="BS80" s="249">
        <f>IF(AND(BI80&lt;&gt;"R",BI80&lt;&gt;"C",BI80&lt;&gt;"CF",BI80&lt;&gt;"F")=TRUE,BB80*'Q1'!$CA$23,IF(BI80="F",BB80,0))</f>
        <v>0</v>
      </c>
      <c r="BT80" s="478">
        <f t="shared" ref="BT80:BT143" si="10">BB80</f>
        <v>0</v>
      </c>
    </row>
    <row r="81" spans="2:72" ht="9.9499999999999993" customHeight="1">
      <c r="B81" s="783"/>
      <c r="C81" s="784"/>
      <c r="D81" s="784"/>
      <c r="E81" s="784"/>
      <c r="F81" s="784"/>
      <c r="G81" s="745"/>
      <c r="H81" s="746"/>
      <c r="I81" s="746"/>
      <c r="J81" s="746"/>
      <c r="K81" s="746"/>
      <c r="L81" s="746"/>
      <c r="M81" s="746"/>
      <c r="N81" s="746"/>
      <c r="O81" s="746"/>
      <c r="P81" s="746"/>
      <c r="Q81" s="746"/>
      <c r="R81" s="746"/>
      <c r="S81" s="746"/>
      <c r="T81" s="746"/>
      <c r="U81" s="746"/>
      <c r="V81" s="746"/>
      <c r="W81" s="746"/>
      <c r="X81" s="746"/>
      <c r="Y81" s="746"/>
      <c r="Z81" s="746"/>
      <c r="AA81" s="746"/>
      <c r="AB81" s="747"/>
      <c r="AC81" s="742"/>
      <c r="AD81" s="743"/>
      <c r="AE81" s="744"/>
      <c r="AF81" s="713"/>
      <c r="AG81" s="714"/>
      <c r="AH81" s="714"/>
      <c r="AI81" s="714"/>
      <c r="AJ81" s="715"/>
      <c r="AK81" s="709"/>
      <c r="AL81" s="709"/>
      <c r="AM81" s="709"/>
      <c r="AN81" s="709"/>
      <c r="AO81" s="709"/>
      <c r="AP81" s="709"/>
      <c r="AQ81" s="709"/>
      <c r="AR81" s="717"/>
      <c r="AS81" s="718"/>
      <c r="AT81" s="719"/>
      <c r="AU81" s="741">
        <f t="shared" ref="AU81:AU144" si="11">ROUND((1+($AR81/100))*$AK81,2)</f>
        <v>0</v>
      </c>
      <c r="AV81" s="741"/>
      <c r="AW81" s="741"/>
      <c r="AX81" s="741"/>
      <c r="AY81" s="741"/>
      <c r="AZ81" s="741"/>
      <c r="BA81" s="741"/>
      <c r="BB81" s="761">
        <f t="shared" si="6"/>
        <v>0</v>
      </c>
      <c r="BC81" s="762"/>
      <c r="BD81" s="762"/>
      <c r="BE81" s="762"/>
      <c r="BF81" s="762"/>
      <c r="BG81" s="762"/>
      <c r="BH81" s="763"/>
      <c r="BI81" s="564"/>
      <c r="BJ81" s="176"/>
      <c r="BL81" s="224">
        <f t="shared" si="7"/>
        <v>2</v>
      </c>
      <c r="BM81" s="225" t="str">
        <f t="shared" si="8"/>
        <v/>
      </c>
      <c r="BN81" s="226" t="str">
        <f t="shared" si="9"/>
        <v xml:space="preserve"> </v>
      </c>
      <c r="BP81" s="249">
        <f>IF(AND(BI81&lt;&gt;"R",BI81&lt;&gt;"C",BI81&lt;&gt;"CF",BI81&lt;&gt;"F")=TRUE,BB81*'Q1'!$CA$20,IF(BI81="R",BB81,0))</f>
        <v>0</v>
      </c>
      <c r="BQ81" s="249">
        <f>IF(AND(BI81&lt;&gt;"R",BI81&lt;&gt;"C",BI81&lt;&gt;"CF",BI81&lt;&gt;"F")=TRUE,BB81*'Q1'!$CA$21,IF(BI81="C",BB81,0))</f>
        <v>0</v>
      </c>
      <c r="BR81" s="249">
        <f>IF(AND(BI81&lt;&gt;"R",BI81&lt;&gt;"C",BI81&lt;&gt;"CF",BI81&lt;&gt;"F")=TRUE,BB81*'Q1'!$CA$22,IF(BI81="CF",BB81,0))</f>
        <v>0</v>
      </c>
      <c r="BS81" s="249">
        <f>IF(AND(BI81&lt;&gt;"R",BI81&lt;&gt;"C",BI81&lt;&gt;"CF",BI81&lt;&gt;"F")=TRUE,BB81*'Q1'!$CA$23,IF(BI81="F",BB81,0))</f>
        <v>0</v>
      </c>
      <c r="BT81" s="478">
        <f t="shared" si="10"/>
        <v>0</v>
      </c>
    </row>
    <row r="82" spans="2:72" ht="9.9499999999999993" customHeight="1">
      <c r="B82" s="783"/>
      <c r="C82" s="784"/>
      <c r="D82" s="784"/>
      <c r="E82" s="784"/>
      <c r="F82" s="784"/>
      <c r="G82" s="745"/>
      <c r="H82" s="746"/>
      <c r="I82" s="746"/>
      <c r="J82" s="746"/>
      <c r="K82" s="746"/>
      <c r="L82" s="746"/>
      <c r="M82" s="746"/>
      <c r="N82" s="746"/>
      <c r="O82" s="746"/>
      <c r="P82" s="746"/>
      <c r="Q82" s="746"/>
      <c r="R82" s="746"/>
      <c r="S82" s="746"/>
      <c r="T82" s="746"/>
      <c r="U82" s="746"/>
      <c r="V82" s="746"/>
      <c r="W82" s="746"/>
      <c r="X82" s="746"/>
      <c r="Y82" s="746"/>
      <c r="Z82" s="746"/>
      <c r="AA82" s="746"/>
      <c r="AB82" s="747"/>
      <c r="AC82" s="742"/>
      <c r="AD82" s="743"/>
      <c r="AE82" s="744"/>
      <c r="AF82" s="710"/>
      <c r="AG82" s="711"/>
      <c r="AH82" s="711"/>
      <c r="AI82" s="711"/>
      <c r="AJ82" s="712"/>
      <c r="AK82" s="709"/>
      <c r="AL82" s="709"/>
      <c r="AM82" s="709"/>
      <c r="AN82" s="709"/>
      <c r="AO82" s="709"/>
      <c r="AP82" s="709"/>
      <c r="AQ82" s="709"/>
      <c r="AR82" s="717"/>
      <c r="AS82" s="718"/>
      <c r="AT82" s="719"/>
      <c r="AU82" s="741">
        <f t="shared" si="11"/>
        <v>0</v>
      </c>
      <c r="AV82" s="741"/>
      <c r="AW82" s="741"/>
      <c r="AX82" s="741"/>
      <c r="AY82" s="741"/>
      <c r="AZ82" s="741"/>
      <c r="BA82" s="741"/>
      <c r="BB82" s="761">
        <f t="shared" si="6"/>
        <v>0</v>
      </c>
      <c r="BC82" s="762"/>
      <c r="BD82" s="762"/>
      <c r="BE82" s="762"/>
      <c r="BF82" s="762"/>
      <c r="BG82" s="762"/>
      <c r="BH82" s="763"/>
      <c r="BI82" s="564"/>
      <c r="BJ82" s="176"/>
      <c r="BL82" s="224">
        <f t="shared" si="7"/>
        <v>2</v>
      </c>
      <c r="BM82" s="225" t="str">
        <f t="shared" si="8"/>
        <v/>
      </c>
      <c r="BN82" s="226" t="str">
        <f t="shared" si="9"/>
        <v xml:space="preserve"> </v>
      </c>
      <c r="BP82" s="249">
        <f>IF(AND(BI82&lt;&gt;"R",BI82&lt;&gt;"C",BI82&lt;&gt;"CF",BI82&lt;&gt;"F")=TRUE,BB82*'Q1'!$CA$20,IF(BI82="R",BB82,0))</f>
        <v>0</v>
      </c>
      <c r="BQ82" s="249">
        <f>IF(AND(BI82&lt;&gt;"R",BI82&lt;&gt;"C",BI82&lt;&gt;"CF",BI82&lt;&gt;"F")=TRUE,BB82*'Q1'!$CA$21,IF(BI82="C",BB82,0))</f>
        <v>0</v>
      </c>
      <c r="BR82" s="249">
        <f>IF(AND(BI82&lt;&gt;"R",BI82&lt;&gt;"C",BI82&lt;&gt;"CF",BI82&lt;&gt;"F")=TRUE,BB82*'Q1'!$CA$22,IF(BI82="CF",BB82,0))</f>
        <v>0</v>
      </c>
      <c r="BS82" s="249">
        <f>IF(AND(BI82&lt;&gt;"R",BI82&lt;&gt;"C",BI82&lt;&gt;"CF",BI82&lt;&gt;"F")=TRUE,BB82*'Q1'!$CA$23,IF(BI82="F",BB82,0))</f>
        <v>0</v>
      </c>
      <c r="BT82" s="478">
        <f t="shared" si="10"/>
        <v>0</v>
      </c>
    </row>
    <row r="83" spans="2:72" ht="9.9499999999999993" customHeight="1">
      <c r="B83" s="783"/>
      <c r="C83" s="784"/>
      <c r="D83" s="784"/>
      <c r="E83" s="784"/>
      <c r="F83" s="784"/>
      <c r="G83" s="745"/>
      <c r="H83" s="746"/>
      <c r="I83" s="746"/>
      <c r="J83" s="746"/>
      <c r="K83" s="746"/>
      <c r="L83" s="746"/>
      <c r="M83" s="746"/>
      <c r="N83" s="746"/>
      <c r="O83" s="746"/>
      <c r="P83" s="746"/>
      <c r="Q83" s="746"/>
      <c r="R83" s="746"/>
      <c r="S83" s="746"/>
      <c r="T83" s="746"/>
      <c r="U83" s="746"/>
      <c r="V83" s="746"/>
      <c r="W83" s="746"/>
      <c r="X83" s="746"/>
      <c r="Y83" s="746"/>
      <c r="Z83" s="746"/>
      <c r="AA83" s="746"/>
      <c r="AB83" s="747"/>
      <c r="AC83" s="742"/>
      <c r="AD83" s="743"/>
      <c r="AE83" s="744"/>
      <c r="AF83" s="710"/>
      <c r="AG83" s="711"/>
      <c r="AH83" s="711"/>
      <c r="AI83" s="711"/>
      <c r="AJ83" s="712"/>
      <c r="AK83" s="709"/>
      <c r="AL83" s="709"/>
      <c r="AM83" s="709"/>
      <c r="AN83" s="709"/>
      <c r="AO83" s="709"/>
      <c r="AP83" s="709"/>
      <c r="AQ83" s="709"/>
      <c r="AR83" s="717"/>
      <c r="AS83" s="718"/>
      <c r="AT83" s="719"/>
      <c r="AU83" s="741">
        <f t="shared" si="11"/>
        <v>0</v>
      </c>
      <c r="AV83" s="741"/>
      <c r="AW83" s="741"/>
      <c r="AX83" s="741"/>
      <c r="AY83" s="741"/>
      <c r="AZ83" s="741"/>
      <c r="BA83" s="741"/>
      <c r="BB83" s="761">
        <f t="shared" si="6"/>
        <v>0</v>
      </c>
      <c r="BC83" s="762"/>
      <c r="BD83" s="762"/>
      <c r="BE83" s="762"/>
      <c r="BF83" s="762"/>
      <c r="BG83" s="762"/>
      <c r="BH83" s="763"/>
      <c r="BI83" s="564"/>
      <c r="BJ83" s="178"/>
      <c r="BL83" s="224">
        <f t="shared" si="7"/>
        <v>2</v>
      </c>
      <c r="BM83" s="225" t="str">
        <f t="shared" si="8"/>
        <v/>
      </c>
      <c r="BN83" s="226" t="str">
        <f t="shared" si="9"/>
        <v xml:space="preserve"> </v>
      </c>
      <c r="BP83" s="249">
        <f>IF(AND(BI83&lt;&gt;"R",BI83&lt;&gt;"C",BI83&lt;&gt;"CF",BI83&lt;&gt;"F")=TRUE,BB83*'Q1'!$CA$20,IF(BI83="R",BB83,0))</f>
        <v>0</v>
      </c>
      <c r="BQ83" s="249">
        <f>IF(AND(BI83&lt;&gt;"R",BI83&lt;&gt;"C",BI83&lt;&gt;"CF",BI83&lt;&gt;"F")=TRUE,BB83*'Q1'!$CA$21,IF(BI83="C",BB83,0))</f>
        <v>0</v>
      </c>
      <c r="BR83" s="249">
        <f>IF(AND(BI83&lt;&gt;"R",BI83&lt;&gt;"C",BI83&lt;&gt;"CF",BI83&lt;&gt;"F")=TRUE,BB83*'Q1'!$CA$22,IF(BI83="CF",BB83,0))</f>
        <v>0</v>
      </c>
      <c r="BS83" s="249">
        <f>IF(AND(BI83&lt;&gt;"R",BI83&lt;&gt;"C",BI83&lt;&gt;"CF",BI83&lt;&gt;"F")=TRUE,BB83*'Q1'!$CA$23,IF(BI83="F",BB83,0))</f>
        <v>0</v>
      </c>
      <c r="BT83" s="478">
        <f t="shared" si="10"/>
        <v>0</v>
      </c>
    </row>
    <row r="84" spans="2:72" ht="9.9499999999999993" customHeight="1">
      <c r="B84" s="783"/>
      <c r="C84" s="784"/>
      <c r="D84" s="784"/>
      <c r="E84" s="784"/>
      <c r="F84" s="784"/>
      <c r="G84" s="745"/>
      <c r="H84" s="746"/>
      <c r="I84" s="746"/>
      <c r="J84" s="746"/>
      <c r="K84" s="746"/>
      <c r="L84" s="746"/>
      <c r="M84" s="746"/>
      <c r="N84" s="746"/>
      <c r="O84" s="746"/>
      <c r="P84" s="746"/>
      <c r="Q84" s="746"/>
      <c r="R84" s="746"/>
      <c r="S84" s="746"/>
      <c r="T84" s="746"/>
      <c r="U84" s="746"/>
      <c r="V84" s="746"/>
      <c r="W84" s="746"/>
      <c r="X84" s="746"/>
      <c r="Y84" s="746"/>
      <c r="Z84" s="746"/>
      <c r="AA84" s="746"/>
      <c r="AB84" s="747"/>
      <c r="AC84" s="742"/>
      <c r="AD84" s="743"/>
      <c r="AE84" s="744"/>
      <c r="AF84" s="710"/>
      <c r="AG84" s="711"/>
      <c r="AH84" s="711"/>
      <c r="AI84" s="711"/>
      <c r="AJ84" s="712"/>
      <c r="AK84" s="709"/>
      <c r="AL84" s="709"/>
      <c r="AM84" s="709"/>
      <c r="AN84" s="709"/>
      <c r="AO84" s="709"/>
      <c r="AP84" s="709"/>
      <c r="AQ84" s="709"/>
      <c r="AR84" s="717"/>
      <c r="AS84" s="718"/>
      <c r="AT84" s="719"/>
      <c r="AU84" s="741">
        <f t="shared" si="11"/>
        <v>0</v>
      </c>
      <c r="AV84" s="741"/>
      <c r="AW84" s="741"/>
      <c r="AX84" s="741"/>
      <c r="AY84" s="741"/>
      <c r="AZ84" s="741"/>
      <c r="BA84" s="741"/>
      <c r="BB84" s="761">
        <f t="shared" si="6"/>
        <v>0</v>
      </c>
      <c r="BC84" s="762"/>
      <c r="BD84" s="762"/>
      <c r="BE84" s="762"/>
      <c r="BF84" s="762"/>
      <c r="BG84" s="762"/>
      <c r="BH84" s="763"/>
      <c r="BI84" s="564"/>
      <c r="BJ84" s="176"/>
      <c r="BL84" s="224">
        <f t="shared" si="7"/>
        <v>2</v>
      </c>
      <c r="BM84" s="225" t="str">
        <f t="shared" si="8"/>
        <v/>
      </c>
      <c r="BN84" s="226" t="str">
        <f t="shared" si="9"/>
        <v xml:space="preserve"> </v>
      </c>
      <c r="BP84" s="249">
        <f>IF(AND(BI84&lt;&gt;"R",BI84&lt;&gt;"C",BI84&lt;&gt;"CF",BI84&lt;&gt;"F")=TRUE,BB84*'Q1'!$CA$20,IF(BI84="R",BB84,0))</f>
        <v>0</v>
      </c>
      <c r="BQ84" s="249">
        <f>IF(AND(BI84&lt;&gt;"R",BI84&lt;&gt;"C",BI84&lt;&gt;"CF",BI84&lt;&gt;"F")=TRUE,BB84*'Q1'!$CA$21,IF(BI84="C",BB84,0))</f>
        <v>0</v>
      </c>
      <c r="BR84" s="249">
        <f>IF(AND(BI84&lt;&gt;"R",BI84&lt;&gt;"C",BI84&lt;&gt;"CF",BI84&lt;&gt;"F")=TRUE,BB84*'Q1'!$CA$22,IF(BI84="CF",BB84,0))</f>
        <v>0</v>
      </c>
      <c r="BS84" s="249">
        <f>IF(AND(BI84&lt;&gt;"R",BI84&lt;&gt;"C",BI84&lt;&gt;"CF",BI84&lt;&gt;"F")=TRUE,BB84*'Q1'!$CA$23,IF(BI84="F",BB84,0))</f>
        <v>0</v>
      </c>
      <c r="BT84" s="478">
        <f t="shared" si="10"/>
        <v>0</v>
      </c>
    </row>
    <row r="85" spans="2:72" ht="9.9499999999999993" customHeight="1">
      <c r="B85" s="783"/>
      <c r="C85" s="784"/>
      <c r="D85" s="784"/>
      <c r="E85" s="784"/>
      <c r="F85" s="784"/>
      <c r="G85" s="745"/>
      <c r="H85" s="746"/>
      <c r="I85" s="746"/>
      <c r="J85" s="746"/>
      <c r="K85" s="746"/>
      <c r="L85" s="746"/>
      <c r="M85" s="746"/>
      <c r="N85" s="746"/>
      <c r="O85" s="746"/>
      <c r="P85" s="746"/>
      <c r="Q85" s="746"/>
      <c r="R85" s="746"/>
      <c r="S85" s="746"/>
      <c r="T85" s="746"/>
      <c r="U85" s="746"/>
      <c r="V85" s="746"/>
      <c r="W85" s="746"/>
      <c r="X85" s="746"/>
      <c r="Y85" s="746"/>
      <c r="Z85" s="746"/>
      <c r="AA85" s="746"/>
      <c r="AB85" s="747"/>
      <c r="AC85" s="742"/>
      <c r="AD85" s="743"/>
      <c r="AE85" s="744"/>
      <c r="AF85" s="710"/>
      <c r="AG85" s="711"/>
      <c r="AH85" s="711"/>
      <c r="AI85" s="711"/>
      <c r="AJ85" s="712"/>
      <c r="AK85" s="709"/>
      <c r="AL85" s="709"/>
      <c r="AM85" s="709"/>
      <c r="AN85" s="709"/>
      <c r="AO85" s="709"/>
      <c r="AP85" s="709"/>
      <c r="AQ85" s="709"/>
      <c r="AR85" s="717"/>
      <c r="AS85" s="718"/>
      <c r="AT85" s="719"/>
      <c r="AU85" s="741">
        <f t="shared" si="11"/>
        <v>0</v>
      </c>
      <c r="AV85" s="741"/>
      <c r="AW85" s="741"/>
      <c r="AX85" s="741"/>
      <c r="AY85" s="741"/>
      <c r="AZ85" s="741"/>
      <c r="BA85" s="741"/>
      <c r="BB85" s="761">
        <f t="shared" si="6"/>
        <v>0</v>
      </c>
      <c r="BC85" s="762"/>
      <c r="BD85" s="762"/>
      <c r="BE85" s="762"/>
      <c r="BF85" s="762"/>
      <c r="BG85" s="762"/>
      <c r="BH85" s="763"/>
      <c r="BI85" s="564"/>
      <c r="BJ85" s="178"/>
      <c r="BL85" s="224">
        <f t="shared" si="7"/>
        <v>2</v>
      </c>
      <c r="BM85" s="225" t="str">
        <f t="shared" si="8"/>
        <v/>
      </c>
      <c r="BN85" s="226" t="str">
        <f t="shared" si="9"/>
        <v xml:space="preserve"> </v>
      </c>
      <c r="BP85" s="249">
        <f>IF(AND(BI85&lt;&gt;"R",BI85&lt;&gt;"C",BI85&lt;&gt;"CF",BI85&lt;&gt;"F")=TRUE,BB85*'Q1'!$CA$20,IF(BI85="R",BB85,0))</f>
        <v>0</v>
      </c>
      <c r="BQ85" s="249">
        <f>IF(AND(BI85&lt;&gt;"R",BI85&lt;&gt;"C",BI85&lt;&gt;"CF",BI85&lt;&gt;"F")=TRUE,BB85*'Q1'!$CA$21,IF(BI85="C",BB85,0))</f>
        <v>0</v>
      </c>
      <c r="BR85" s="249">
        <f>IF(AND(BI85&lt;&gt;"R",BI85&lt;&gt;"C",BI85&lt;&gt;"CF",BI85&lt;&gt;"F")=TRUE,BB85*'Q1'!$CA$22,IF(BI85="CF",BB85,0))</f>
        <v>0</v>
      </c>
      <c r="BS85" s="249">
        <f>IF(AND(BI85&lt;&gt;"R",BI85&lt;&gt;"C",BI85&lt;&gt;"CF",BI85&lt;&gt;"F")=TRUE,BB85*'Q1'!$CA$23,IF(BI85="F",BB85,0))</f>
        <v>0</v>
      </c>
      <c r="BT85" s="478">
        <f t="shared" si="10"/>
        <v>0</v>
      </c>
    </row>
    <row r="86" spans="2:72" ht="9.9499999999999993" customHeight="1">
      <c r="B86" s="783"/>
      <c r="C86" s="784"/>
      <c r="D86" s="784"/>
      <c r="E86" s="784"/>
      <c r="F86" s="784"/>
      <c r="G86" s="745"/>
      <c r="H86" s="746"/>
      <c r="I86" s="746"/>
      <c r="J86" s="746"/>
      <c r="K86" s="746"/>
      <c r="L86" s="746"/>
      <c r="M86" s="746"/>
      <c r="N86" s="746"/>
      <c r="O86" s="746"/>
      <c r="P86" s="746"/>
      <c r="Q86" s="746"/>
      <c r="R86" s="746"/>
      <c r="S86" s="746"/>
      <c r="T86" s="746"/>
      <c r="U86" s="746"/>
      <c r="V86" s="746"/>
      <c r="W86" s="746"/>
      <c r="X86" s="746"/>
      <c r="Y86" s="746"/>
      <c r="Z86" s="746"/>
      <c r="AA86" s="746"/>
      <c r="AB86" s="747"/>
      <c r="AC86" s="742"/>
      <c r="AD86" s="743"/>
      <c r="AE86" s="744"/>
      <c r="AF86" s="710"/>
      <c r="AG86" s="711"/>
      <c r="AH86" s="711"/>
      <c r="AI86" s="711"/>
      <c r="AJ86" s="712"/>
      <c r="AK86" s="709"/>
      <c r="AL86" s="709"/>
      <c r="AM86" s="709"/>
      <c r="AN86" s="709"/>
      <c r="AO86" s="709"/>
      <c r="AP86" s="709"/>
      <c r="AQ86" s="709"/>
      <c r="AR86" s="717"/>
      <c r="AS86" s="718"/>
      <c r="AT86" s="719"/>
      <c r="AU86" s="741">
        <f t="shared" si="11"/>
        <v>0</v>
      </c>
      <c r="AV86" s="741"/>
      <c r="AW86" s="741"/>
      <c r="AX86" s="741"/>
      <c r="AY86" s="741"/>
      <c r="AZ86" s="741"/>
      <c r="BA86" s="741"/>
      <c r="BB86" s="761">
        <f t="shared" si="6"/>
        <v>0</v>
      </c>
      <c r="BC86" s="762"/>
      <c r="BD86" s="762"/>
      <c r="BE86" s="762"/>
      <c r="BF86" s="762"/>
      <c r="BG86" s="762"/>
      <c r="BH86" s="763"/>
      <c r="BI86" s="564"/>
      <c r="BJ86" s="176"/>
      <c r="BL86" s="224">
        <f t="shared" si="7"/>
        <v>2</v>
      </c>
      <c r="BM86" s="225" t="str">
        <f t="shared" si="8"/>
        <v/>
      </c>
      <c r="BN86" s="226" t="str">
        <f t="shared" si="9"/>
        <v xml:space="preserve"> </v>
      </c>
      <c r="BP86" s="249">
        <f>IF(AND(BI86&lt;&gt;"R",BI86&lt;&gt;"C",BI86&lt;&gt;"CF",BI86&lt;&gt;"F")=TRUE,BB86*'Q1'!$CA$20,IF(BI86="R",BB86,0))</f>
        <v>0</v>
      </c>
      <c r="BQ86" s="249">
        <f>IF(AND(BI86&lt;&gt;"R",BI86&lt;&gt;"C",BI86&lt;&gt;"CF",BI86&lt;&gt;"F")=TRUE,BB86*'Q1'!$CA$21,IF(BI86="C",BB86,0))</f>
        <v>0</v>
      </c>
      <c r="BR86" s="249">
        <f>IF(AND(BI86&lt;&gt;"R",BI86&lt;&gt;"C",BI86&lt;&gt;"CF",BI86&lt;&gt;"F")=TRUE,BB86*'Q1'!$CA$22,IF(BI86="CF",BB86,0))</f>
        <v>0</v>
      </c>
      <c r="BS86" s="249">
        <f>IF(AND(BI86&lt;&gt;"R",BI86&lt;&gt;"C",BI86&lt;&gt;"CF",BI86&lt;&gt;"F")=TRUE,BB86*'Q1'!$CA$23,IF(BI86="F",BB86,0))</f>
        <v>0</v>
      </c>
      <c r="BT86" s="478">
        <f t="shared" si="10"/>
        <v>0</v>
      </c>
    </row>
    <row r="87" spans="2:72" ht="9.9499999999999993" customHeight="1">
      <c r="B87" s="783"/>
      <c r="C87" s="784"/>
      <c r="D87" s="784"/>
      <c r="E87" s="784"/>
      <c r="F87" s="784"/>
      <c r="G87" s="745"/>
      <c r="H87" s="746"/>
      <c r="I87" s="746"/>
      <c r="J87" s="746"/>
      <c r="K87" s="746"/>
      <c r="L87" s="746"/>
      <c r="M87" s="746"/>
      <c r="N87" s="746"/>
      <c r="O87" s="746"/>
      <c r="P87" s="746"/>
      <c r="Q87" s="746"/>
      <c r="R87" s="746"/>
      <c r="S87" s="746"/>
      <c r="T87" s="746"/>
      <c r="U87" s="746"/>
      <c r="V87" s="746"/>
      <c r="W87" s="746"/>
      <c r="X87" s="746"/>
      <c r="Y87" s="746"/>
      <c r="Z87" s="746"/>
      <c r="AA87" s="746"/>
      <c r="AB87" s="747"/>
      <c r="AC87" s="742"/>
      <c r="AD87" s="743"/>
      <c r="AE87" s="744"/>
      <c r="AF87" s="710"/>
      <c r="AG87" s="711"/>
      <c r="AH87" s="711"/>
      <c r="AI87" s="711"/>
      <c r="AJ87" s="712"/>
      <c r="AK87" s="709"/>
      <c r="AL87" s="709"/>
      <c r="AM87" s="709"/>
      <c r="AN87" s="709"/>
      <c r="AO87" s="709"/>
      <c r="AP87" s="709"/>
      <c r="AQ87" s="709"/>
      <c r="AR87" s="717"/>
      <c r="AS87" s="718"/>
      <c r="AT87" s="719"/>
      <c r="AU87" s="741">
        <f t="shared" si="11"/>
        <v>0</v>
      </c>
      <c r="AV87" s="741"/>
      <c r="AW87" s="741"/>
      <c r="AX87" s="741"/>
      <c r="AY87" s="741"/>
      <c r="AZ87" s="741"/>
      <c r="BA87" s="741"/>
      <c r="BB87" s="761">
        <f t="shared" si="6"/>
        <v>0</v>
      </c>
      <c r="BC87" s="762"/>
      <c r="BD87" s="762"/>
      <c r="BE87" s="762"/>
      <c r="BF87" s="762"/>
      <c r="BG87" s="762"/>
      <c r="BH87" s="763"/>
      <c r="BI87" s="564"/>
      <c r="BJ87" s="176"/>
      <c r="BL87" s="224">
        <f t="shared" si="7"/>
        <v>2</v>
      </c>
      <c r="BM87" s="225" t="str">
        <f t="shared" si="8"/>
        <v/>
      </c>
      <c r="BN87" s="226" t="str">
        <f t="shared" si="9"/>
        <v xml:space="preserve"> </v>
      </c>
      <c r="BP87" s="249">
        <f>IF(AND(BI87&lt;&gt;"R",BI87&lt;&gt;"C",BI87&lt;&gt;"CF",BI87&lt;&gt;"F")=TRUE,BB87*'Q1'!$CA$20,IF(BI87="R",BB87,0))</f>
        <v>0</v>
      </c>
      <c r="BQ87" s="249">
        <f>IF(AND(BI87&lt;&gt;"R",BI87&lt;&gt;"C",BI87&lt;&gt;"CF",BI87&lt;&gt;"F")=TRUE,BB87*'Q1'!$CA$21,IF(BI87="C",BB87,0))</f>
        <v>0</v>
      </c>
      <c r="BR87" s="249">
        <f>IF(AND(BI87&lt;&gt;"R",BI87&lt;&gt;"C",BI87&lt;&gt;"CF",BI87&lt;&gt;"F")=TRUE,BB87*'Q1'!$CA$22,IF(BI87="CF",BB87,0))</f>
        <v>0</v>
      </c>
      <c r="BS87" s="249">
        <f>IF(AND(BI87&lt;&gt;"R",BI87&lt;&gt;"C",BI87&lt;&gt;"CF",BI87&lt;&gt;"F")=TRUE,BB87*'Q1'!$CA$23,IF(BI87="F",BB87,0))</f>
        <v>0</v>
      </c>
      <c r="BT87" s="478">
        <f t="shared" si="10"/>
        <v>0</v>
      </c>
    </row>
    <row r="88" spans="2:72" ht="9.9499999999999993" customHeight="1">
      <c r="B88" s="783"/>
      <c r="C88" s="784"/>
      <c r="D88" s="784"/>
      <c r="E88" s="784"/>
      <c r="F88" s="784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0"/>
      <c r="X88" s="810"/>
      <c r="Y88" s="810"/>
      <c r="Z88" s="810"/>
      <c r="AA88" s="810"/>
      <c r="AB88" s="810"/>
      <c r="AC88" s="788"/>
      <c r="AD88" s="788"/>
      <c r="AE88" s="788"/>
      <c r="AF88" s="708"/>
      <c r="AG88" s="708"/>
      <c r="AH88" s="708"/>
      <c r="AI88" s="708"/>
      <c r="AJ88" s="708"/>
      <c r="AK88" s="708"/>
      <c r="AL88" s="708"/>
      <c r="AM88" s="708"/>
      <c r="AN88" s="708"/>
      <c r="AO88" s="708"/>
      <c r="AP88" s="708"/>
      <c r="AQ88" s="708"/>
      <c r="AR88" s="717"/>
      <c r="AS88" s="718"/>
      <c r="AT88" s="719"/>
      <c r="AU88" s="741">
        <f t="shared" si="11"/>
        <v>0</v>
      </c>
      <c r="AV88" s="741"/>
      <c r="AW88" s="741"/>
      <c r="AX88" s="741"/>
      <c r="AY88" s="741"/>
      <c r="AZ88" s="741"/>
      <c r="BA88" s="741"/>
      <c r="BB88" s="761">
        <f t="shared" si="6"/>
        <v>0</v>
      </c>
      <c r="BC88" s="762"/>
      <c r="BD88" s="762"/>
      <c r="BE88" s="762"/>
      <c r="BF88" s="762"/>
      <c r="BG88" s="762"/>
      <c r="BH88" s="763"/>
      <c r="BI88" s="564"/>
      <c r="BJ88" s="176"/>
      <c r="BL88" s="224">
        <f t="shared" si="7"/>
        <v>2</v>
      </c>
      <c r="BM88" s="225" t="str">
        <f t="shared" si="8"/>
        <v/>
      </c>
      <c r="BN88" s="226" t="str">
        <f t="shared" si="9"/>
        <v xml:space="preserve"> </v>
      </c>
      <c r="BP88" s="249">
        <f>IF(AND(BI88&lt;&gt;"R",BI88&lt;&gt;"C",BI88&lt;&gt;"CF",BI88&lt;&gt;"F")=TRUE,BB88*'Q1'!$CA$20,IF(BI88="R",BB88,0))</f>
        <v>0</v>
      </c>
      <c r="BQ88" s="249">
        <f>IF(AND(BI88&lt;&gt;"R",BI88&lt;&gt;"C",BI88&lt;&gt;"CF",BI88&lt;&gt;"F")=TRUE,BB88*'Q1'!$CA$21,IF(BI88="C",BB88,0))</f>
        <v>0</v>
      </c>
      <c r="BR88" s="249">
        <f>IF(AND(BI88&lt;&gt;"R",BI88&lt;&gt;"C",BI88&lt;&gt;"CF",BI88&lt;&gt;"F")=TRUE,BB88*'Q1'!$CA$22,IF(BI88="CF",BB88,0))</f>
        <v>0</v>
      </c>
      <c r="BS88" s="249">
        <f>IF(AND(BI88&lt;&gt;"R",BI88&lt;&gt;"C",BI88&lt;&gt;"CF",BI88&lt;&gt;"F")=TRUE,BB88*'Q1'!$CA$23,IF(BI88="F",BB88,0))</f>
        <v>0</v>
      </c>
      <c r="BT88" s="478">
        <f t="shared" si="10"/>
        <v>0</v>
      </c>
    </row>
    <row r="89" spans="2:72" ht="9.9499999999999993" customHeight="1">
      <c r="B89" s="783"/>
      <c r="C89" s="784"/>
      <c r="D89" s="784"/>
      <c r="E89" s="784"/>
      <c r="F89" s="784"/>
      <c r="G89" s="810"/>
      <c r="H89" s="810"/>
      <c r="I89" s="810"/>
      <c r="J89" s="810"/>
      <c r="K89" s="810"/>
      <c r="L89" s="810"/>
      <c r="M89" s="810"/>
      <c r="N89" s="810"/>
      <c r="O89" s="810"/>
      <c r="P89" s="810"/>
      <c r="Q89" s="810"/>
      <c r="R89" s="810"/>
      <c r="S89" s="810"/>
      <c r="T89" s="810"/>
      <c r="U89" s="810"/>
      <c r="V89" s="810"/>
      <c r="W89" s="810"/>
      <c r="X89" s="810"/>
      <c r="Y89" s="810"/>
      <c r="Z89" s="810"/>
      <c r="AA89" s="810"/>
      <c r="AB89" s="810"/>
      <c r="AC89" s="788"/>
      <c r="AD89" s="788"/>
      <c r="AE89" s="788"/>
      <c r="AF89" s="708"/>
      <c r="AG89" s="708"/>
      <c r="AH89" s="708"/>
      <c r="AI89" s="708"/>
      <c r="AJ89" s="708"/>
      <c r="AK89" s="708"/>
      <c r="AL89" s="708"/>
      <c r="AM89" s="708"/>
      <c r="AN89" s="708"/>
      <c r="AO89" s="708"/>
      <c r="AP89" s="708"/>
      <c r="AQ89" s="708"/>
      <c r="AR89" s="717"/>
      <c r="AS89" s="718"/>
      <c r="AT89" s="719"/>
      <c r="AU89" s="741">
        <f t="shared" si="11"/>
        <v>0</v>
      </c>
      <c r="AV89" s="741"/>
      <c r="AW89" s="741"/>
      <c r="AX89" s="741"/>
      <c r="AY89" s="741"/>
      <c r="AZ89" s="741"/>
      <c r="BA89" s="741"/>
      <c r="BB89" s="761">
        <f t="shared" si="6"/>
        <v>0</v>
      </c>
      <c r="BC89" s="762"/>
      <c r="BD89" s="762"/>
      <c r="BE89" s="762"/>
      <c r="BF89" s="762"/>
      <c r="BG89" s="762"/>
      <c r="BH89" s="763"/>
      <c r="BI89" s="564"/>
      <c r="BJ89" s="176"/>
      <c r="BL89" s="224">
        <f t="shared" si="7"/>
        <v>2</v>
      </c>
      <c r="BM89" s="225" t="str">
        <f t="shared" si="8"/>
        <v/>
      </c>
      <c r="BN89" s="226" t="str">
        <f t="shared" si="9"/>
        <v xml:space="preserve"> </v>
      </c>
      <c r="BP89" s="249">
        <f>IF(AND(BI89&lt;&gt;"R",BI89&lt;&gt;"C",BI89&lt;&gt;"CF",BI89&lt;&gt;"F")=TRUE,BB89*'Q1'!$CA$20,IF(BI89="R",BB89,0))</f>
        <v>0</v>
      </c>
      <c r="BQ89" s="249">
        <f>IF(AND(BI89&lt;&gt;"R",BI89&lt;&gt;"C",BI89&lt;&gt;"CF",BI89&lt;&gt;"F")=TRUE,BB89*'Q1'!$CA$21,IF(BI89="C",BB89,0))</f>
        <v>0</v>
      </c>
      <c r="BR89" s="249">
        <f>IF(AND(BI89&lt;&gt;"R",BI89&lt;&gt;"C",BI89&lt;&gt;"CF",BI89&lt;&gt;"F")=TRUE,BB89*'Q1'!$CA$22,IF(BI89="CF",BB89,0))</f>
        <v>0</v>
      </c>
      <c r="BS89" s="249">
        <f>IF(AND(BI89&lt;&gt;"R",BI89&lt;&gt;"C",BI89&lt;&gt;"CF",BI89&lt;&gt;"F")=TRUE,BB89*'Q1'!$CA$23,IF(BI89="F",BB89,0))</f>
        <v>0</v>
      </c>
      <c r="BT89" s="478">
        <f t="shared" si="10"/>
        <v>0</v>
      </c>
    </row>
    <row r="90" spans="2:72" ht="9.9499999999999993" customHeight="1">
      <c r="B90" s="783"/>
      <c r="C90" s="784"/>
      <c r="D90" s="784"/>
      <c r="E90" s="784"/>
      <c r="F90" s="784"/>
      <c r="G90" s="810"/>
      <c r="H90" s="810"/>
      <c r="I90" s="810"/>
      <c r="J90" s="810"/>
      <c r="K90" s="810"/>
      <c r="L90" s="810"/>
      <c r="M90" s="810"/>
      <c r="N90" s="810"/>
      <c r="O90" s="810"/>
      <c r="P90" s="810"/>
      <c r="Q90" s="810"/>
      <c r="R90" s="810"/>
      <c r="S90" s="810"/>
      <c r="T90" s="810"/>
      <c r="U90" s="810"/>
      <c r="V90" s="810"/>
      <c r="W90" s="810"/>
      <c r="X90" s="810"/>
      <c r="Y90" s="810"/>
      <c r="Z90" s="810"/>
      <c r="AA90" s="810"/>
      <c r="AB90" s="810"/>
      <c r="AC90" s="788"/>
      <c r="AD90" s="788"/>
      <c r="AE90" s="788"/>
      <c r="AF90" s="708"/>
      <c r="AG90" s="708"/>
      <c r="AH90" s="708"/>
      <c r="AI90" s="708"/>
      <c r="AJ90" s="708"/>
      <c r="AK90" s="708"/>
      <c r="AL90" s="708"/>
      <c r="AM90" s="708"/>
      <c r="AN90" s="708"/>
      <c r="AO90" s="708"/>
      <c r="AP90" s="708"/>
      <c r="AQ90" s="708"/>
      <c r="AR90" s="717"/>
      <c r="AS90" s="718"/>
      <c r="AT90" s="719"/>
      <c r="AU90" s="741">
        <f t="shared" si="11"/>
        <v>0</v>
      </c>
      <c r="AV90" s="741"/>
      <c r="AW90" s="741"/>
      <c r="AX90" s="741"/>
      <c r="AY90" s="741"/>
      <c r="AZ90" s="741"/>
      <c r="BA90" s="741"/>
      <c r="BB90" s="761">
        <f t="shared" si="6"/>
        <v>0</v>
      </c>
      <c r="BC90" s="762"/>
      <c r="BD90" s="762"/>
      <c r="BE90" s="762"/>
      <c r="BF90" s="762"/>
      <c r="BG90" s="762"/>
      <c r="BH90" s="763"/>
      <c r="BI90" s="564"/>
      <c r="BJ90" s="176"/>
      <c r="BL90" s="224">
        <f t="shared" si="7"/>
        <v>2</v>
      </c>
      <c r="BM90" s="225" t="str">
        <f t="shared" si="8"/>
        <v/>
      </c>
      <c r="BN90" s="226" t="str">
        <f t="shared" si="9"/>
        <v xml:space="preserve"> </v>
      </c>
      <c r="BP90" s="249">
        <f>IF(AND(BI90&lt;&gt;"R",BI90&lt;&gt;"C",BI90&lt;&gt;"CF",BI90&lt;&gt;"F")=TRUE,BB90*'Q1'!$CA$20,IF(BI90="R",BB90,0))</f>
        <v>0</v>
      </c>
      <c r="BQ90" s="249">
        <f>IF(AND(BI90&lt;&gt;"R",BI90&lt;&gt;"C",BI90&lt;&gt;"CF",BI90&lt;&gt;"F")=TRUE,BB90*'Q1'!$CA$21,IF(BI90="C",BB90,0))</f>
        <v>0</v>
      </c>
      <c r="BR90" s="249">
        <f>IF(AND(BI90&lt;&gt;"R",BI90&lt;&gt;"C",BI90&lt;&gt;"CF",BI90&lt;&gt;"F")=TRUE,BB90*'Q1'!$CA$22,IF(BI90="CF",BB90,0))</f>
        <v>0</v>
      </c>
      <c r="BS90" s="249">
        <f>IF(AND(BI90&lt;&gt;"R",BI90&lt;&gt;"C",BI90&lt;&gt;"CF",BI90&lt;&gt;"F")=TRUE,BB90*'Q1'!$CA$23,IF(BI90="F",BB90,0))</f>
        <v>0</v>
      </c>
      <c r="BT90" s="478">
        <f t="shared" si="10"/>
        <v>0</v>
      </c>
    </row>
    <row r="91" spans="2:72" ht="9.9499999999999993" customHeight="1">
      <c r="B91" s="783"/>
      <c r="C91" s="784"/>
      <c r="D91" s="784"/>
      <c r="E91" s="784"/>
      <c r="F91" s="784"/>
      <c r="G91" s="810"/>
      <c r="H91" s="810"/>
      <c r="I91" s="810"/>
      <c r="J91" s="810"/>
      <c r="K91" s="810"/>
      <c r="L91" s="810"/>
      <c r="M91" s="810"/>
      <c r="N91" s="810"/>
      <c r="O91" s="810"/>
      <c r="P91" s="810"/>
      <c r="Q91" s="810"/>
      <c r="R91" s="810"/>
      <c r="S91" s="810"/>
      <c r="T91" s="810"/>
      <c r="U91" s="810"/>
      <c r="V91" s="810"/>
      <c r="W91" s="810"/>
      <c r="X91" s="810"/>
      <c r="Y91" s="810"/>
      <c r="Z91" s="810"/>
      <c r="AA91" s="810"/>
      <c r="AB91" s="810"/>
      <c r="AC91" s="788"/>
      <c r="AD91" s="788"/>
      <c r="AE91" s="788"/>
      <c r="AF91" s="708"/>
      <c r="AG91" s="708"/>
      <c r="AH91" s="708"/>
      <c r="AI91" s="708"/>
      <c r="AJ91" s="708"/>
      <c r="AK91" s="708"/>
      <c r="AL91" s="708"/>
      <c r="AM91" s="708"/>
      <c r="AN91" s="708"/>
      <c r="AO91" s="708"/>
      <c r="AP91" s="708"/>
      <c r="AQ91" s="708"/>
      <c r="AR91" s="717"/>
      <c r="AS91" s="718"/>
      <c r="AT91" s="719"/>
      <c r="AU91" s="741">
        <f t="shared" si="11"/>
        <v>0</v>
      </c>
      <c r="AV91" s="741"/>
      <c r="AW91" s="741"/>
      <c r="AX91" s="741"/>
      <c r="AY91" s="741"/>
      <c r="AZ91" s="741"/>
      <c r="BA91" s="741"/>
      <c r="BB91" s="761">
        <f t="shared" si="6"/>
        <v>0</v>
      </c>
      <c r="BC91" s="762"/>
      <c r="BD91" s="762"/>
      <c r="BE91" s="762"/>
      <c r="BF91" s="762"/>
      <c r="BG91" s="762"/>
      <c r="BH91" s="763"/>
      <c r="BI91" s="564"/>
      <c r="BJ91" s="176"/>
      <c r="BL91" s="224">
        <f t="shared" si="7"/>
        <v>2</v>
      </c>
      <c r="BM91" s="225" t="str">
        <f t="shared" si="8"/>
        <v/>
      </c>
      <c r="BN91" s="226" t="str">
        <f t="shared" si="9"/>
        <v xml:space="preserve"> </v>
      </c>
      <c r="BP91" s="249">
        <f>IF(AND(BI91&lt;&gt;"R",BI91&lt;&gt;"C",BI91&lt;&gt;"CF",BI91&lt;&gt;"F")=TRUE,BB91*'Q1'!$CA$20,IF(BI91="R",BB91,0))</f>
        <v>0</v>
      </c>
      <c r="BQ91" s="249">
        <f>IF(AND(BI91&lt;&gt;"R",BI91&lt;&gt;"C",BI91&lt;&gt;"CF",BI91&lt;&gt;"F")=TRUE,BB91*'Q1'!$CA$21,IF(BI91="C",BB91,0))</f>
        <v>0</v>
      </c>
      <c r="BR91" s="249">
        <f>IF(AND(BI91&lt;&gt;"R",BI91&lt;&gt;"C",BI91&lt;&gt;"CF",BI91&lt;&gt;"F")=TRUE,BB91*'Q1'!$CA$22,IF(BI91="CF",BB91,0))</f>
        <v>0</v>
      </c>
      <c r="BS91" s="249">
        <f>IF(AND(BI91&lt;&gt;"R",BI91&lt;&gt;"C",BI91&lt;&gt;"CF",BI91&lt;&gt;"F")=TRUE,BB91*'Q1'!$CA$23,IF(BI91="F",BB91,0))</f>
        <v>0</v>
      </c>
      <c r="BT91" s="478">
        <f t="shared" si="10"/>
        <v>0</v>
      </c>
    </row>
    <row r="92" spans="2:72" ht="9.9499999999999993" customHeight="1">
      <c r="B92" s="783"/>
      <c r="C92" s="784"/>
      <c r="D92" s="784"/>
      <c r="E92" s="784"/>
      <c r="F92" s="784"/>
      <c r="G92" s="810"/>
      <c r="H92" s="810"/>
      <c r="I92" s="810"/>
      <c r="J92" s="810"/>
      <c r="K92" s="810"/>
      <c r="L92" s="810"/>
      <c r="M92" s="810"/>
      <c r="N92" s="810"/>
      <c r="O92" s="810"/>
      <c r="P92" s="810"/>
      <c r="Q92" s="810"/>
      <c r="R92" s="810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788"/>
      <c r="AD92" s="788"/>
      <c r="AE92" s="788"/>
      <c r="AF92" s="708"/>
      <c r="AG92" s="708"/>
      <c r="AH92" s="708"/>
      <c r="AI92" s="708"/>
      <c r="AJ92" s="708"/>
      <c r="AK92" s="708"/>
      <c r="AL92" s="708"/>
      <c r="AM92" s="708"/>
      <c r="AN92" s="708"/>
      <c r="AO92" s="708"/>
      <c r="AP92" s="708"/>
      <c r="AQ92" s="708"/>
      <c r="AR92" s="717"/>
      <c r="AS92" s="718"/>
      <c r="AT92" s="719"/>
      <c r="AU92" s="741">
        <f t="shared" si="11"/>
        <v>0</v>
      </c>
      <c r="AV92" s="741"/>
      <c r="AW92" s="741"/>
      <c r="AX92" s="741"/>
      <c r="AY92" s="741"/>
      <c r="AZ92" s="741"/>
      <c r="BA92" s="741"/>
      <c r="BB92" s="761">
        <f t="shared" si="6"/>
        <v>0</v>
      </c>
      <c r="BC92" s="762"/>
      <c r="BD92" s="762"/>
      <c r="BE92" s="762"/>
      <c r="BF92" s="762"/>
      <c r="BG92" s="762"/>
      <c r="BH92" s="763"/>
      <c r="BI92" s="564"/>
      <c r="BJ92" s="176"/>
      <c r="BL92" s="224">
        <f t="shared" si="7"/>
        <v>2</v>
      </c>
      <c r="BM92" s="225" t="str">
        <f t="shared" si="8"/>
        <v/>
      </c>
      <c r="BN92" s="226" t="str">
        <f t="shared" si="9"/>
        <v xml:space="preserve"> </v>
      </c>
      <c r="BP92" s="249">
        <f>IF(AND(BI92&lt;&gt;"R",BI92&lt;&gt;"C",BI92&lt;&gt;"CF",BI92&lt;&gt;"F")=TRUE,BB92*'Q1'!$CA$20,IF(BI92="R",BB92,0))</f>
        <v>0</v>
      </c>
      <c r="BQ92" s="249">
        <f>IF(AND(BI92&lt;&gt;"R",BI92&lt;&gt;"C",BI92&lt;&gt;"CF",BI92&lt;&gt;"F")=TRUE,BB92*'Q1'!$CA$21,IF(BI92="C",BB92,0))</f>
        <v>0</v>
      </c>
      <c r="BR92" s="249">
        <f>IF(AND(BI92&lt;&gt;"R",BI92&lt;&gt;"C",BI92&lt;&gt;"CF",BI92&lt;&gt;"F")=TRUE,BB92*'Q1'!$CA$22,IF(BI92="CF",BB92,0))</f>
        <v>0</v>
      </c>
      <c r="BS92" s="249">
        <f>IF(AND(BI92&lt;&gt;"R",BI92&lt;&gt;"C",BI92&lt;&gt;"CF",BI92&lt;&gt;"F")=TRUE,BB92*'Q1'!$CA$23,IF(BI92="F",BB92,0))</f>
        <v>0</v>
      </c>
      <c r="BT92" s="478">
        <f t="shared" si="10"/>
        <v>0</v>
      </c>
    </row>
    <row r="93" spans="2:72" ht="9.9499999999999993" customHeight="1">
      <c r="B93" s="783"/>
      <c r="C93" s="784"/>
      <c r="D93" s="784"/>
      <c r="E93" s="784"/>
      <c r="F93" s="784"/>
      <c r="G93" s="810"/>
      <c r="H93" s="810"/>
      <c r="I93" s="810"/>
      <c r="J93" s="810"/>
      <c r="K93" s="810"/>
      <c r="L93" s="810"/>
      <c r="M93" s="810"/>
      <c r="N93" s="810"/>
      <c r="O93" s="810"/>
      <c r="P93" s="810"/>
      <c r="Q93" s="810"/>
      <c r="R93" s="810"/>
      <c r="S93" s="810"/>
      <c r="T93" s="810"/>
      <c r="U93" s="810"/>
      <c r="V93" s="810"/>
      <c r="W93" s="810"/>
      <c r="X93" s="810"/>
      <c r="Y93" s="810"/>
      <c r="Z93" s="810"/>
      <c r="AA93" s="810"/>
      <c r="AB93" s="810"/>
      <c r="AC93" s="788"/>
      <c r="AD93" s="788"/>
      <c r="AE93" s="788"/>
      <c r="AF93" s="708"/>
      <c r="AG93" s="708"/>
      <c r="AH93" s="708"/>
      <c r="AI93" s="708"/>
      <c r="AJ93" s="708"/>
      <c r="AK93" s="708"/>
      <c r="AL93" s="708"/>
      <c r="AM93" s="708"/>
      <c r="AN93" s="708"/>
      <c r="AO93" s="708"/>
      <c r="AP93" s="708"/>
      <c r="AQ93" s="708"/>
      <c r="AR93" s="717"/>
      <c r="AS93" s="718"/>
      <c r="AT93" s="719"/>
      <c r="AU93" s="741">
        <f t="shared" si="11"/>
        <v>0</v>
      </c>
      <c r="AV93" s="741"/>
      <c r="AW93" s="741"/>
      <c r="AX93" s="741"/>
      <c r="AY93" s="741"/>
      <c r="AZ93" s="741"/>
      <c r="BA93" s="741"/>
      <c r="BB93" s="761">
        <f t="shared" si="6"/>
        <v>0</v>
      </c>
      <c r="BC93" s="762"/>
      <c r="BD93" s="762"/>
      <c r="BE93" s="762"/>
      <c r="BF93" s="762"/>
      <c r="BG93" s="762"/>
      <c r="BH93" s="763"/>
      <c r="BI93" s="564"/>
      <c r="BJ93" s="176"/>
      <c r="BL93" s="224">
        <f t="shared" si="7"/>
        <v>2</v>
      </c>
      <c r="BM93" s="225" t="str">
        <f t="shared" si="8"/>
        <v/>
      </c>
      <c r="BN93" s="226" t="str">
        <f t="shared" si="9"/>
        <v xml:space="preserve"> </v>
      </c>
      <c r="BP93" s="249">
        <f>IF(AND(BI93&lt;&gt;"R",BI93&lt;&gt;"C",BI93&lt;&gt;"CF",BI93&lt;&gt;"F")=TRUE,BB93*'Q1'!$CA$20,IF(BI93="R",BB93,0))</f>
        <v>0</v>
      </c>
      <c r="BQ93" s="249">
        <f>IF(AND(BI93&lt;&gt;"R",BI93&lt;&gt;"C",BI93&lt;&gt;"CF",BI93&lt;&gt;"F")=TRUE,BB93*'Q1'!$CA$21,IF(BI93="C",BB93,0))</f>
        <v>0</v>
      </c>
      <c r="BR93" s="249">
        <f>IF(AND(BI93&lt;&gt;"R",BI93&lt;&gt;"C",BI93&lt;&gt;"CF",BI93&lt;&gt;"F")=TRUE,BB93*'Q1'!$CA$22,IF(BI93="CF",BB93,0))</f>
        <v>0</v>
      </c>
      <c r="BS93" s="249">
        <f>IF(AND(BI93&lt;&gt;"R",BI93&lt;&gt;"C",BI93&lt;&gt;"CF",BI93&lt;&gt;"F")=TRUE,BB93*'Q1'!$CA$23,IF(BI93="F",BB93,0))</f>
        <v>0</v>
      </c>
      <c r="BT93" s="478">
        <f t="shared" si="10"/>
        <v>0</v>
      </c>
    </row>
    <row r="94" spans="2:72" ht="9.9499999999999993" customHeight="1">
      <c r="B94" s="783"/>
      <c r="C94" s="784"/>
      <c r="D94" s="784"/>
      <c r="E94" s="784"/>
      <c r="F94" s="784"/>
      <c r="G94" s="810"/>
      <c r="H94" s="810"/>
      <c r="I94" s="810"/>
      <c r="J94" s="810"/>
      <c r="K94" s="810"/>
      <c r="L94" s="810"/>
      <c r="M94" s="810"/>
      <c r="N94" s="810"/>
      <c r="O94" s="810"/>
      <c r="P94" s="810"/>
      <c r="Q94" s="810"/>
      <c r="R94" s="810"/>
      <c r="S94" s="810"/>
      <c r="T94" s="810"/>
      <c r="U94" s="810"/>
      <c r="V94" s="810"/>
      <c r="W94" s="810"/>
      <c r="X94" s="810"/>
      <c r="Y94" s="810"/>
      <c r="Z94" s="810"/>
      <c r="AA94" s="810"/>
      <c r="AB94" s="810"/>
      <c r="AC94" s="788"/>
      <c r="AD94" s="788"/>
      <c r="AE94" s="788"/>
      <c r="AF94" s="708"/>
      <c r="AG94" s="708"/>
      <c r="AH94" s="708"/>
      <c r="AI94" s="708"/>
      <c r="AJ94" s="708"/>
      <c r="AK94" s="708"/>
      <c r="AL94" s="708"/>
      <c r="AM94" s="708"/>
      <c r="AN94" s="708"/>
      <c r="AO94" s="708"/>
      <c r="AP94" s="708"/>
      <c r="AQ94" s="708"/>
      <c r="AR94" s="717"/>
      <c r="AS94" s="718"/>
      <c r="AT94" s="719"/>
      <c r="AU94" s="741">
        <f t="shared" si="11"/>
        <v>0</v>
      </c>
      <c r="AV94" s="741"/>
      <c r="AW94" s="741"/>
      <c r="AX94" s="741"/>
      <c r="AY94" s="741"/>
      <c r="AZ94" s="741"/>
      <c r="BA94" s="741"/>
      <c r="BB94" s="761">
        <f t="shared" si="6"/>
        <v>0</v>
      </c>
      <c r="BC94" s="762"/>
      <c r="BD94" s="762"/>
      <c r="BE94" s="762"/>
      <c r="BF94" s="762"/>
      <c r="BG94" s="762"/>
      <c r="BH94" s="763"/>
      <c r="BI94" s="564"/>
      <c r="BJ94" s="176"/>
      <c r="BL94" s="224">
        <f t="shared" si="7"/>
        <v>2</v>
      </c>
      <c r="BM94" s="225" t="str">
        <f t="shared" si="8"/>
        <v/>
      </c>
      <c r="BN94" s="226" t="str">
        <f t="shared" si="9"/>
        <v xml:space="preserve"> </v>
      </c>
      <c r="BP94" s="249">
        <f>IF(AND(BI94&lt;&gt;"R",BI94&lt;&gt;"C",BI94&lt;&gt;"CF",BI94&lt;&gt;"F")=TRUE,BB94*'Q1'!$CA$20,IF(BI94="R",BB94,0))</f>
        <v>0</v>
      </c>
      <c r="BQ94" s="249">
        <f>IF(AND(BI94&lt;&gt;"R",BI94&lt;&gt;"C",BI94&lt;&gt;"CF",BI94&lt;&gt;"F")=TRUE,BB94*'Q1'!$CA$21,IF(BI94="C",BB94,0))</f>
        <v>0</v>
      </c>
      <c r="BR94" s="249">
        <f>IF(AND(BI94&lt;&gt;"R",BI94&lt;&gt;"C",BI94&lt;&gt;"CF",BI94&lt;&gt;"F")=TRUE,BB94*'Q1'!$CA$22,IF(BI94="CF",BB94,0))</f>
        <v>0</v>
      </c>
      <c r="BS94" s="249">
        <f>IF(AND(BI94&lt;&gt;"R",BI94&lt;&gt;"C",BI94&lt;&gt;"CF",BI94&lt;&gt;"F")=TRUE,BB94*'Q1'!$CA$23,IF(BI94="F",BB94,0))</f>
        <v>0</v>
      </c>
      <c r="BT94" s="478">
        <f t="shared" si="10"/>
        <v>0</v>
      </c>
    </row>
    <row r="95" spans="2:72" ht="9.9499999999999993" customHeight="1">
      <c r="B95" s="783"/>
      <c r="C95" s="784"/>
      <c r="D95" s="784"/>
      <c r="E95" s="784"/>
      <c r="F95" s="784"/>
      <c r="G95" s="810"/>
      <c r="H95" s="810"/>
      <c r="I95" s="810"/>
      <c r="J95" s="810"/>
      <c r="K95" s="810"/>
      <c r="L95" s="810"/>
      <c r="M95" s="810"/>
      <c r="N95" s="810"/>
      <c r="O95" s="810"/>
      <c r="P95" s="810"/>
      <c r="Q95" s="810"/>
      <c r="R95" s="810"/>
      <c r="S95" s="810"/>
      <c r="T95" s="810"/>
      <c r="U95" s="810"/>
      <c r="V95" s="810"/>
      <c r="W95" s="810"/>
      <c r="X95" s="810"/>
      <c r="Y95" s="810"/>
      <c r="Z95" s="810"/>
      <c r="AA95" s="810"/>
      <c r="AB95" s="810"/>
      <c r="AC95" s="788"/>
      <c r="AD95" s="788"/>
      <c r="AE95" s="788"/>
      <c r="AF95" s="708"/>
      <c r="AG95" s="708"/>
      <c r="AH95" s="708"/>
      <c r="AI95" s="708"/>
      <c r="AJ95" s="708"/>
      <c r="AK95" s="708"/>
      <c r="AL95" s="708"/>
      <c r="AM95" s="708"/>
      <c r="AN95" s="708"/>
      <c r="AO95" s="708"/>
      <c r="AP95" s="708"/>
      <c r="AQ95" s="708"/>
      <c r="AR95" s="717"/>
      <c r="AS95" s="718"/>
      <c r="AT95" s="719"/>
      <c r="AU95" s="741">
        <f t="shared" si="11"/>
        <v>0</v>
      </c>
      <c r="AV95" s="741"/>
      <c r="AW95" s="741"/>
      <c r="AX95" s="741"/>
      <c r="AY95" s="741"/>
      <c r="AZ95" s="741"/>
      <c r="BA95" s="741"/>
      <c r="BB95" s="761">
        <f t="shared" si="6"/>
        <v>0</v>
      </c>
      <c r="BC95" s="762"/>
      <c r="BD95" s="762"/>
      <c r="BE95" s="762"/>
      <c r="BF95" s="762"/>
      <c r="BG95" s="762"/>
      <c r="BH95" s="763"/>
      <c r="BI95" s="564"/>
      <c r="BJ95" s="176"/>
      <c r="BL95" s="224">
        <f t="shared" si="7"/>
        <v>2</v>
      </c>
      <c r="BM95" s="225" t="str">
        <f t="shared" si="8"/>
        <v/>
      </c>
      <c r="BN95" s="226" t="str">
        <f t="shared" si="9"/>
        <v xml:space="preserve"> </v>
      </c>
      <c r="BP95" s="249">
        <f>IF(AND(BI95&lt;&gt;"R",BI95&lt;&gt;"C",BI95&lt;&gt;"CF",BI95&lt;&gt;"F")=TRUE,BB95*'Q1'!$CA$20,IF(BI95="R",BB95,0))</f>
        <v>0</v>
      </c>
      <c r="BQ95" s="249">
        <f>IF(AND(BI95&lt;&gt;"R",BI95&lt;&gt;"C",BI95&lt;&gt;"CF",BI95&lt;&gt;"F")=TRUE,BB95*'Q1'!$CA$21,IF(BI95="C",BB95,0))</f>
        <v>0</v>
      </c>
      <c r="BR95" s="249">
        <f>IF(AND(BI95&lt;&gt;"R",BI95&lt;&gt;"C",BI95&lt;&gt;"CF",BI95&lt;&gt;"F")=TRUE,BB95*'Q1'!$CA$22,IF(BI95="CF",BB95,0))</f>
        <v>0</v>
      </c>
      <c r="BS95" s="249">
        <f>IF(AND(BI95&lt;&gt;"R",BI95&lt;&gt;"C",BI95&lt;&gt;"CF",BI95&lt;&gt;"F")=TRUE,BB95*'Q1'!$CA$23,IF(BI95="F",BB95,0))</f>
        <v>0</v>
      </c>
      <c r="BT95" s="478">
        <f t="shared" si="10"/>
        <v>0</v>
      </c>
    </row>
    <row r="96" spans="2:72" ht="9.9499999999999993" customHeight="1">
      <c r="B96" s="783"/>
      <c r="C96" s="784"/>
      <c r="D96" s="784"/>
      <c r="E96" s="784"/>
      <c r="F96" s="784"/>
      <c r="G96" s="785"/>
      <c r="H96" s="786"/>
      <c r="I96" s="786"/>
      <c r="J96" s="786"/>
      <c r="K96" s="786"/>
      <c r="L96" s="786"/>
      <c r="M96" s="786"/>
      <c r="N96" s="786"/>
      <c r="O96" s="786"/>
      <c r="P96" s="786"/>
      <c r="Q96" s="786"/>
      <c r="R96" s="786"/>
      <c r="S96" s="786"/>
      <c r="T96" s="786"/>
      <c r="U96" s="786"/>
      <c r="V96" s="786"/>
      <c r="W96" s="786"/>
      <c r="X96" s="786"/>
      <c r="Y96" s="786"/>
      <c r="Z96" s="786"/>
      <c r="AA96" s="786"/>
      <c r="AB96" s="787"/>
      <c r="AC96" s="788"/>
      <c r="AD96" s="788"/>
      <c r="AE96" s="788"/>
      <c r="AF96" s="710"/>
      <c r="AG96" s="711"/>
      <c r="AH96" s="711"/>
      <c r="AI96" s="711"/>
      <c r="AJ96" s="712"/>
      <c r="AK96" s="708"/>
      <c r="AL96" s="708"/>
      <c r="AM96" s="708"/>
      <c r="AN96" s="708"/>
      <c r="AO96" s="708"/>
      <c r="AP96" s="708"/>
      <c r="AQ96" s="708"/>
      <c r="AR96" s="717"/>
      <c r="AS96" s="718"/>
      <c r="AT96" s="719"/>
      <c r="AU96" s="741">
        <f t="shared" si="11"/>
        <v>0</v>
      </c>
      <c r="AV96" s="741"/>
      <c r="AW96" s="741"/>
      <c r="AX96" s="741"/>
      <c r="AY96" s="741"/>
      <c r="AZ96" s="741"/>
      <c r="BA96" s="741"/>
      <c r="BB96" s="761">
        <f t="shared" si="6"/>
        <v>0</v>
      </c>
      <c r="BC96" s="762"/>
      <c r="BD96" s="762"/>
      <c r="BE96" s="762"/>
      <c r="BF96" s="762"/>
      <c r="BG96" s="762"/>
      <c r="BH96" s="763"/>
      <c r="BI96" s="564"/>
      <c r="BJ96" s="176"/>
      <c r="BL96" s="224">
        <f t="shared" si="7"/>
        <v>2</v>
      </c>
      <c r="BM96" s="225" t="str">
        <f t="shared" si="8"/>
        <v/>
      </c>
      <c r="BN96" s="226" t="str">
        <f t="shared" si="9"/>
        <v xml:space="preserve"> </v>
      </c>
      <c r="BP96" s="249">
        <f>IF(AND(BI96&lt;&gt;"R",BI96&lt;&gt;"C",BI96&lt;&gt;"CF",BI96&lt;&gt;"F")=TRUE,BB96*'Q1'!$CA$20,IF(BI96="R",BB96,0))</f>
        <v>0</v>
      </c>
      <c r="BQ96" s="249">
        <f>IF(AND(BI96&lt;&gt;"R",BI96&lt;&gt;"C",BI96&lt;&gt;"CF",BI96&lt;&gt;"F")=TRUE,BB96*'Q1'!$CA$21,IF(BI96="C",BB96,0))</f>
        <v>0</v>
      </c>
      <c r="BR96" s="249">
        <f>IF(AND(BI96&lt;&gt;"R",BI96&lt;&gt;"C",BI96&lt;&gt;"CF",BI96&lt;&gt;"F")=TRUE,BB96*'Q1'!$CA$22,IF(BI96="CF",BB96,0))</f>
        <v>0</v>
      </c>
      <c r="BS96" s="249">
        <f>IF(AND(BI96&lt;&gt;"R",BI96&lt;&gt;"C",BI96&lt;&gt;"CF",BI96&lt;&gt;"F")=TRUE,BB96*'Q1'!$CA$23,IF(BI96="F",BB96,0))</f>
        <v>0</v>
      </c>
      <c r="BT96" s="478">
        <f t="shared" si="10"/>
        <v>0</v>
      </c>
    </row>
    <row r="97" spans="2:72" ht="9.9499999999999993" customHeight="1">
      <c r="B97" s="783"/>
      <c r="C97" s="784"/>
      <c r="D97" s="784"/>
      <c r="E97" s="784"/>
      <c r="F97" s="784"/>
      <c r="G97" s="785"/>
      <c r="H97" s="786"/>
      <c r="I97" s="786"/>
      <c r="J97" s="786"/>
      <c r="K97" s="786"/>
      <c r="L97" s="786"/>
      <c r="M97" s="786"/>
      <c r="N97" s="786"/>
      <c r="O97" s="786"/>
      <c r="P97" s="786"/>
      <c r="Q97" s="786"/>
      <c r="R97" s="786"/>
      <c r="S97" s="786"/>
      <c r="T97" s="786"/>
      <c r="U97" s="786"/>
      <c r="V97" s="786"/>
      <c r="W97" s="786"/>
      <c r="X97" s="786"/>
      <c r="Y97" s="786"/>
      <c r="Z97" s="786"/>
      <c r="AA97" s="786"/>
      <c r="AB97" s="787"/>
      <c r="AC97" s="788"/>
      <c r="AD97" s="788"/>
      <c r="AE97" s="788"/>
      <c r="AF97" s="710"/>
      <c r="AG97" s="711"/>
      <c r="AH97" s="711"/>
      <c r="AI97" s="711"/>
      <c r="AJ97" s="712"/>
      <c r="AK97" s="708"/>
      <c r="AL97" s="708"/>
      <c r="AM97" s="708"/>
      <c r="AN97" s="708"/>
      <c r="AO97" s="708"/>
      <c r="AP97" s="708"/>
      <c r="AQ97" s="708"/>
      <c r="AR97" s="717"/>
      <c r="AS97" s="718"/>
      <c r="AT97" s="719"/>
      <c r="AU97" s="741">
        <f t="shared" si="11"/>
        <v>0</v>
      </c>
      <c r="AV97" s="741"/>
      <c r="AW97" s="741"/>
      <c r="AX97" s="741"/>
      <c r="AY97" s="741"/>
      <c r="AZ97" s="741"/>
      <c r="BA97" s="741"/>
      <c r="BB97" s="761">
        <f t="shared" si="6"/>
        <v>0</v>
      </c>
      <c r="BC97" s="762"/>
      <c r="BD97" s="762"/>
      <c r="BE97" s="762"/>
      <c r="BF97" s="762"/>
      <c r="BG97" s="762"/>
      <c r="BH97" s="763"/>
      <c r="BI97" s="564"/>
      <c r="BJ97" s="176"/>
      <c r="BL97" s="224">
        <f t="shared" si="7"/>
        <v>2</v>
      </c>
      <c r="BM97" s="225" t="str">
        <f t="shared" si="8"/>
        <v/>
      </c>
      <c r="BN97" s="226" t="str">
        <f t="shared" si="9"/>
        <v xml:space="preserve"> </v>
      </c>
      <c r="BP97" s="249">
        <f>IF(AND(BI97&lt;&gt;"R",BI97&lt;&gt;"C",BI97&lt;&gt;"CF",BI97&lt;&gt;"F")=TRUE,BB97*'Q1'!$CA$20,IF(BI97="R",BB97,0))</f>
        <v>0</v>
      </c>
      <c r="BQ97" s="249">
        <f>IF(AND(BI97&lt;&gt;"R",BI97&lt;&gt;"C",BI97&lt;&gt;"CF",BI97&lt;&gt;"F")=TRUE,BB97*'Q1'!$CA$21,IF(BI97="C",BB97,0))</f>
        <v>0</v>
      </c>
      <c r="BR97" s="249">
        <f>IF(AND(BI97&lt;&gt;"R",BI97&lt;&gt;"C",BI97&lt;&gt;"CF",BI97&lt;&gt;"F")=TRUE,BB97*'Q1'!$CA$22,IF(BI97="CF",BB97,0))</f>
        <v>0</v>
      </c>
      <c r="BS97" s="249">
        <f>IF(AND(BI97&lt;&gt;"R",BI97&lt;&gt;"C",BI97&lt;&gt;"CF",BI97&lt;&gt;"F")=TRUE,BB97*'Q1'!$CA$23,IF(BI97="F",BB97,0))</f>
        <v>0</v>
      </c>
      <c r="BT97" s="478">
        <f t="shared" si="10"/>
        <v>0</v>
      </c>
    </row>
    <row r="98" spans="2:72" ht="9.9499999999999993" customHeight="1">
      <c r="B98" s="783"/>
      <c r="C98" s="784"/>
      <c r="D98" s="784"/>
      <c r="E98" s="784"/>
      <c r="F98" s="784"/>
      <c r="G98" s="785"/>
      <c r="H98" s="786"/>
      <c r="I98" s="786"/>
      <c r="J98" s="786"/>
      <c r="K98" s="786"/>
      <c r="L98" s="786"/>
      <c r="M98" s="786"/>
      <c r="N98" s="786"/>
      <c r="O98" s="786"/>
      <c r="P98" s="786"/>
      <c r="Q98" s="786"/>
      <c r="R98" s="786"/>
      <c r="S98" s="786"/>
      <c r="T98" s="786"/>
      <c r="U98" s="786"/>
      <c r="V98" s="786"/>
      <c r="W98" s="786"/>
      <c r="X98" s="786"/>
      <c r="Y98" s="786"/>
      <c r="Z98" s="786"/>
      <c r="AA98" s="786"/>
      <c r="AB98" s="787"/>
      <c r="AC98" s="788"/>
      <c r="AD98" s="788"/>
      <c r="AE98" s="788"/>
      <c r="AF98" s="710"/>
      <c r="AG98" s="711"/>
      <c r="AH98" s="711"/>
      <c r="AI98" s="711"/>
      <c r="AJ98" s="712"/>
      <c r="AK98" s="708"/>
      <c r="AL98" s="708"/>
      <c r="AM98" s="708"/>
      <c r="AN98" s="708"/>
      <c r="AO98" s="708"/>
      <c r="AP98" s="708"/>
      <c r="AQ98" s="708"/>
      <c r="AR98" s="717"/>
      <c r="AS98" s="718"/>
      <c r="AT98" s="719"/>
      <c r="AU98" s="741">
        <f t="shared" si="11"/>
        <v>0</v>
      </c>
      <c r="AV98" s="741"/>
      <c r="AW98" s="741"/>
      <c r="AX98" s="741"/>
      <c r="AY98" s="741"/>
      <c r="AZ98" s="741"/>
      <c r="BA98" s="741"/>
      <c r="BB98" s="761">
        <f t="shared" si="6"/>
        <v>0</v>
      </c>
      <c r="BC98" s="762"/>
      <c r="BD98" s="762"/>
      <c r="BE98" s="762"/>
      <c r="BF98" s="762"/>
      <c r="BG98" s="762"/>
      <c r="BH98" s="763"/>
      <c r="BI98" s="564"/>
      <c r="BJ98" s="176"/>
      <c r="BL98" s="224">
        <f t="shared" si="7"/>
        <v>2</v>
      </c>
      <c r="BM98" s="225" t="str">
        <f t="shared" si="8"/>
        <v/>
      </c>
      <c r="BN98" s="226" t="str">
        <f t="shared" si="9"/>
        <v xml:space="preserve"> </v>
      </c>
      <c r="BP98" s="249">
        <f>IF(AND(BI98&lt;&gt;"R",BI98&lt;&gt;"C",BI98&lt;&gt;"CF",BI98&lt;&gt;"F")=TRUE,BB98*'Q1'!$CA$20,IF(BI98="R",BB98,0))</f>
        <v>0</v>
      </c>
      <c r="BQ98" s="249">
        <f>IF(AND(BI98&lt;&gt;"R",BI98&lt;&gt;"C",BI98&lt;&gt;"CF",BI98&lt;&gt;"F")=TRUE,BB98*'Q1'!$CA$21,IF(BI98="C",BB98,0))</f>
        <v>0</v>
      </c>
      <c r="BR98" s="249">
        <f>IF(AND(BI98&lt;&gt;"R",BI98&lt;&gt;"C",BI98&lt;&gt;"CF",BI98&lt;&gt;"F")=TRUE,BB98*'Q1'!$CA$22,IF(BI98="CF",BB98,0))</f>
        <v>0</v>
      </c>
      <c r="BS98" s="249">
        <f>IF(AND(BI98&lt;&gt;"R",BI98&lt;&gt;"C",BI98&lt;&gt;"CF",BI98&lt;&gt;"F")=TRUE,BB98*'Q1'!$CA$23,IF(BI98="F",BB98,0))</f>
        <v>0</v>
      </c>
      <c r="BT98" s="478">
        <f t="shared" si="10"/>
        <v>0</v>
      </c>
    </row>
    <row r="99" spans="2:72" ht="9.9499999999999993" customHeight="1">
      <c r="B99" s="783"/>
      <c r="C99" s="784"/>
      <c r="D99" s="784"/>
      <c r="E99" s="784"/>
      <c r="F99" s="784"/>
      <c r="G99" s="785"/>
      <c r="H99" s="786"/>
      <c r="I99" s="786"/>
      <c r="J99" s="786"/>
      <c r="K99" s="786"/>
      <c r="L99" s="786"/>
      <c r="M99" s="786"/>
      <c r="N99" s="786"/>
      <c r="O99" s="786"/>
      <c r="P99" s="786"/>
      <c r="Q99" s="786"/>
      <c r="R99" s="786"/>
      <c r="S99" s="786"/>
      <c r="T99" s="786"/>
      <c r="U99" s="786"/>
      <c r="V99" s="786"/>
      <c r="W99" s="786"/>
      <c r="X99" s="786"/>
      <c r="Y99" s="786"/>
      <c r="Z99" s="786"/>
      <c r="AA99" s="786"/>
      <c r="AB99" s="787"/>
      <c r="AC99" s="788"/>
      <c r="AD99" s="788"/>
      <c r="AE99" s="788"/>
      <c r="AF99" s="710"/>
      <c r="AG99" s="711"/>
      <c r="AH99" s="711"/>
      <c r="AI99" s="711"/>
      <c r="AJ99" s="712"/>
      <c r="AK99" s="708"/>
      <c r="AL99" s="708"/>
      <c r="AM99" s="708"/>
      <c r="AN99" s="708"/>
      <c r="AO99" s="708"/>
      <c r="AP99" s="708"/>
      <c r="AQ99" s="708"/>
      <c r="AR99" s="717"/>
      <c r="AS99" s="718"/>
      <c r="AT99" s="719"/>
      <c r="AU99" s="741">
        <f t="shared" si="11"/>
        <v>0</v>
      </c>
      <c r="AV99" s="741"/>
      <c r="AW99" s="741"/>
      <c r="AX99" s="741"/>
      <c r="AY99" s="741"/>
      <c r="AZ99" s="741"/>
      <c r="BA99" s="741"/>
      <c r="BB99" s="761">
        <f t="shared" si="6"/>
        <v>0</v>
      </c>
      <c r="BC99" s="762"/>
      <c r="BD99" s="762"/>
      <c r="BE99" s="762"/>
      <c r="BF99" s="762"/>
      <c r="BG99" s="762"/>
      <c r="BH99" s="763"/>
      <c r="BI99" s="564"/>
      <c r="BJ99" s="176"/>
      <c r="BL99" s="224">
        <f t="shared" si="7"/>
        <v>2</v>
      </c>
      <c r="BM99" s="225" t="str">
        <f t="shared" si="8"/>
        <v/>
      </c>
      <c r="BN99" s="226" t="str">
        <f t="shared" si="9"/>
        <v xml:space="preserve"> </v>
      </c>
      <c r="BP99" s="249">
        <f>IF(AND(BI99&lt;&gt;"R",BI99&lt;&gt;"C",BI99&lt;&gt;"CF",BI99&lt;&gt;"F")=TRUE,BB99*'Q1'!$CA$20,IF(BI99="R",BB99,0))</f>
        <v>0</v>
      </c>
      <c r="BQ99" s="249">
        <f>IF(AND(BI99&lt;&gt;"R",BI99&lt;&gt;"C",BI99&lt;&gt;"CF",BI99&lt;&gt;"F")=TRUE,BB99*'Q1'!$CA$21,IF(BI99="C",BB99,0))</f>
        <v>0</v>
      </c>
      <c r="BR99" s="249">
        <f>IF(AND(BI99&lt;&gt;"R",BI99&lt;&gt;"C",BI99&lt;&gt;"CF",BI99&lt;&gt;"F")=TRUE,BB99*'Q1'!$CA$22,IF(BI99="CF",BB99,0))</f>
        <v>0</v>
      </c>
      <c r="BS99" s="249">
        <f>IF(AND(BI99&lt;&gt;"R",BI99&lt;&gt;"C",BI99&lt;&gt;"CF",BI99&lt;&gt;"F")=TRUE,BB99*'Q1'!$CA$23,IF(BI99="F",BB99,0))</f>
        <v>0</v>
      </c>
      <c r="BT99" s="478">
        <f t="shared" si="10"/>
        <v>0</v>
      </c>
    </row>
    <row r="100" spans="2:72" ht="9.9499999999999993" customHeight="1">
      <c r="B100" s="783"/>
      <c r="C100" s="784"/>
      <c r="D100" s="784"/>
      <c r="E100" s="784"/>
      <c r="F100" s="784"/>
      <c r="G100" s="785"/>
      <c r="H100" s="786"/>
      <c r="I100" s="786"/>
      <c r="J100" s="786"/>
      <c r="K100" s="786"/>
      <c r="L100" s="786"/>
      <c r="M100" s="786"/>
      <c r="N100" s="786"/>
      <c r="O100" s="786"/>
      <c r="P100" s="786"/>
      <c r="Q100" s="786"/>
      <c r="R100" s="786"/>
      <c r="S100" s="786"/>
      <c r="T100" s="786"/>
      <c r="U100" s="786"/>
      <c r="V100" s="786"/>
      <c r="W100" s="786"/>
      <c r="X100" s="786"/>
      <c r="Y100" s="786"/>
      <c r="Z100" s="786"/>
      <c r="AA100" s="786"/>
      <c r="AB100" s="787"/>
      <c r="AC100" s="788"/>
      <c r="AD100" s="788"/>
      <c r="AE100" s="788"/>
      <c r="AF100" s="710"/>
      <c r="AG100" s="711"/>
      <c r="AH100" s="711"/>
      <c r="AI100" s="711"/>
      <c r="AJ100" s="712"/>
      <c r="AK100" s="708"/>
      <c r="AL100" s="708"/>
      <c r="AM100" s="708"/>
      <c r="AN100" s="708"/>
      <c r="AO100" s="708"/>
      <c r="AP100" s="708"/>
      <c r="AQ100" s="708"/>
      <c r="AR100" s="717"/>
      <c r="AS100" s="718"/>
      <c r="AT100" s="719"/>
      <c r="AU100" s="741">
        <f t="shared" si="11"/>
        <v>0</v>
      </c>
      <c r="AV100" s="741"/>
      <c r="AW100" s="741"/>
      <c r="AX100" s="741"/>
      <c r="AY100" s="741"/>
      <c r="AZ100" s="741"/>
      <c r="BA100" s="741"/>
      <c r="BB100" s="761">
        <f t="shared" si="6"/>
        <v>0</v>
      </c>
      <c r="BC100" s="762"/>
      <c r="BD100" s="762"/>
      <c r="BE100" s="762"/>
      <c r="BF100" s="762"/>
      <c r="BG100" s="762"/>
      <c r="BH100" s="763"/>
      <c r="BI100" s="564"/>
      <c r="BJ100" s="176"/>
      <c r="BL100" s="224">
        <f t="shared" si="7"/>
        <v>2</v>
      </c>
      <c r="BM100" s="225" t="str">
        <f t="shared" si="8"/>
        <v/>
      </c>
      <c r="BN100" s="226" t="str">
        <f t="shared" si="9"/>
        <v xml:space="preserve"> </v>
      </c>
      <c r="BP100" s="249">
        <f>IF(AND(BI100&lt;&gt;"R",BI100&lt;&gt;"C",BI100&lt;&gt;"CF",BI100&lt;&gt;"F")=TRUE,BB100*'Q1'!$CA$20,IF(BI100="R",BB100,0))</f>
        <v>0</v>
      </c>
      <c r="BQ100" s="249">
        <f>IF(AND(BI100&lt;&gt;"R",BI100&lt;&gt;"C",BI100&lt;&gt;"CF",BI100&lt;&gt;"F")=TRUE,BB100*'Q1'!$CA$21,IF(BI100="C",BB100,0))</f>
        <v>0</v>
      </c>
      <c r="BR100" s="249">
        <f>IF(AND(BI100&lt;&gt;"R",BI100&lt;&gt;"C",BI100&lt;&gt;"CF",BI100&lt;&gt;"F")=TRUE,BB100*'Q1'!$CA$22,IF(BI100="CF",BB100,0))</f>
        <v>0</v>
      </c>
      <c r="BS100" s="249">
        <f>IF(AND(BI100&lt;&gt;"R",BI100&lt;&gt;"C",BI100&lt;&gt;"CF",BI100&lt;&gt;"F")=TRUE,BB100*'Q1'!$CA$23,IF(BI100="F",BB100,0))</f>
        <v>0</v>
      </c>
      <c r="BT100" s="478">
        <f t="shared" si="10"/>
        <v>0</v>
      </c>
    </row>
    <row r="101" spans="2:72" ht="9.9499999999999993" customHeight="1">
      <c r="B101" s="783"/>
      <c r="C101" s="784"/>
      <c r="D101" s="784"/>
      <c r="E101" s="784"/>
      <c r="F101" s="784"/>
      <c r="G101" s="785"/>
      <c r="H101" s="786"/>
      <c r="I101" s="786"/>
      <c r="J101" s="786"/>
      <c r="K101" s="786"/>
      <c r="L101" s="786"/>
      <c r="M101" s="786"/>
      <c r="N101" s="786"/>
      <c r="O101" s="786"/>
      <c r="P101" s="786"/>
      <c r="Q101" s="786"/>
      <c r="R101" s="786"/>
      <c r="S101" s="786"/>
      <c r="T101" s="786"/>
      <c r="U101" s="786"/>
      <c r="V101" s="786"/>
      <c r="W101" s="786"/>
      <c r="X101" s="786"/>
      <c r="Y101" s="786"/>
      <c r="Z101" s="786"/>
      <c r="AA101" s="786"/>
      <c r="AB101" s="787"/>
      <c r="AC101" s="788"/>
      <c r="AD101" s="788"/>
      <c r="AE101" s="788"/>
      <c r="AF101" s="710"/>
      <c r="AG101" s="711"/>
      <c r="AH101" s="711"/>
      <c r="AI101" s="711"/>
      <c r="AJ101" s="712"/>
      <c r="AK101" s="708"/>
      <c r="AL101" s="708"/>
      <c r="AM101" s="708"/>
      <c r="AN101" s="708"/>
      <c r="AO101" s="708"/>
      <c r="AP101" s="708"/>
      <c r="AQ101" s="708"/>
      <c r="AR101" s="717"/>
      <c r="AS101" s="718"/>
      <c r="AT101" s="719"/>
      <c r="AU101" s="741">
        <f t="shared" si="11"/>
        <v>0</v>
      </c>
      <c r="AV101" s="741"/>
      <c r="AW101" s="741"/>
      <c r="AX101" s="741"/>
      <c r="AY101" s="741"/>
      <c r="AZ101" s="741"/>
      <c r="BA101" s="741"/>
      <c r="BB101" s="761">
        <f t="shared" si="6"/>
        <v>0</v>
      </c>
      <c r="BC101" s="762"/>
      <c r="BD101" s="762"/>
      <c r="BE101" s="762"/>
      <c r="BF101" s="762"/>
      <c r="BG101" s="762"/>
      <c r="BH101" s="763"/>
      <c r="BI101" s="564"/>
      <c r="BJ101" s="176"/>
      <c r="BL101" s="224">
        <f t="shared" si="7"/>
        <v>2</v>
      </c>
      <c r="BM101" s="225" t="str">
        <f t="shared" si="8"/>
        <v/>
      </c>
      <c r="BN101" s="226" t="str">
        <f t="shared" si="9"/>
        <v xml:space="preserve"> </v>
      </c>
      <c r="BP101" s="249">
        <f>IF(AND(BI101&lt;&gt;"R",BI101&lt;&gt;"C",BI101&lt;&gt;"CF",BI101&lt;&gt;"F")=TRUE,BB101*'Q1'!$CA$20,IF(BI101="R",BB101,0))</f>
        <v>0</v>
      </c>
      <c r="BQ101" s="249">
        <f>IF(AND(BI101&lt;&gt;"R",BI101&lt;&gt;"C",BI101&lt;&gt;"CF",BI101&lt;&gt;"F")=TRUE,BB101*'Q1'!$CA$21,IF(BI101="C",BB101,0))</f>
        <v>0</v>
      </c>
      <c r="BR101" s="249">
        <f>IF(AND(BI101&lt;&gt;"R",BI101&lt;&gt;"C",BI101&lt;&gt;"CF",BI101&lt;&gt;"F")=TRUE,BB101*'Q1'!$CA$22,IF(BI101="CF",BB101,0))</f>
        <v>0</v>
      </c>
      <c r="BS101" s="249">
        <f>IF(AND(BI101&lt;&gt;"R",BI101&lt;&gt;"C",BI101&lt;&gt;"CF",BI101&lt;&gt;"F")=TRUE,BB101*'Q1'!$CA$23,IF(BI101="F",BB101,0))</f>
        <v>0</v>
      </c>
      <c r="BT101" s="478">
        <f t="shared" si="10"/>
        <v>0</v>
      </c>
    </row>
    <row r="102" spans="2:72" ht="9.9499999999999993" customHeight="1">
      <c r="B102" s="783"/>
      <c r="C102" s="784"/>
      <c r="D102" s="784"/>
      <c r="E102" s="784"/>
      <c r="F102" s="784"/>
      <c r="G102" s="785"/>
      <c r="H102" s="786"/>
      <c r="I102" s="786"/>
      <c r="J102" s="786"/>
      <c r="K102" s="786"/>
      <c r="L102" s="786"/>
      <c r="M102" s="786"/>
      <c r="N102" s="786"/>
      <c r="O102" s="786"/>
      <c r="P102" s="786"/>
      <c r="Q102" s="786"/>
      <c r="R102" s="786"/>
      <c r="S102" s="786"/>
      <c r="T102" s="786"/>
      <c r="U102" s="786"/>
      <c r="V102" s="786"/>
      <c r="W102" s="786"/>
      <c r="X102" s="786"/>
      <c r="Y102" s="786"/>
      <c r="Z102" s="786"/>
      <c r="AA102" s="786"/>
      <c r="AB102" s="787"/>
      <c r="AC102" s="788"/>
      <c r="AD102" s="788"/>
      <c r="AE102" s="788"/>
      <c r="AF102" s="710"/>
      <c r="AG102" s="711"/>
      <c r="AH102" s="711"/>
      <c r="AI102" s="711"/>
      <c r="AJ102" s="712"/>
      <c r="AK102" s="708"/>
      <c r="AL102" s="708"/>
      <c r="AM102" s="708"/>
      <c r="AN102" s="708"/>
      <c r="AO102" s="708"/>
      <c r="AP102" s="708"/>
      <c r="AQ102" s="708"/>
      <c r="AR102" s="717"/>
      <c r="AS102" s="718"/>
      <c r="AT102" s="719"/>
      <c r="AU102" s="741">
        <f t="shared" si="11"/>
        <v>0</v>
      </c>
      <c r="AV102" s="741"/>
      <c r="AW102" s="741"/>
      <c r="AX102" s="741"/>
      <c r="AY102" s="741"/>
      <c r="AZ102" s="741"/>
      <c r="BA102" s="741"/>
      <c r="BB102" s="761">
        <f t="shared" si="6"/>
        <v>0</v>
      </c>
      <c r="BC102" s="762"/>
      <c r="BD102" s="762"/>
      <c r="BE102" s="762"/>
      <c r="BF102" s="762"/>
      <c r="BG102" s="762"/>
      <c r="BH102" s="763"/>
      <c r="BI102" s="564"/>
      <c r="BJ102" s="176"/>
      <c r="BL102" s="224">
        <f t="shared" si="7"/>
        <v>2</v>
      </c>
      <c r="BM102" s="225" t="str">
        <f t="shared" si="8"/>
        <v/>
      </c>
      <c r="BN102" s="226" t="str">
        <f t="shared" si="9"/>
        <v xml:space="preserve"> </v>
      </c>
      <c r="BP102" s="249">
        <f>IF(AND(BI102&lt;&gt;"R",BI102&lt;&gt;"C",BI102&lt;&gt;"CF",BI102&lt;&gt;"F")=TRUE,BB102*'Q1'!$CA$20,IF(BI102="R",BB102,0))</f>
        <v>0</v>
      </c>
      <c r="BQ102" s="249">
        <f>IF(AND(BI102&lt;&gt;"R",BI102&lt;&gt;"C",BI102&lt;&gt;"CF",BI102&lt;&gt;"F")=TRUE,BB102*'Q1'!$CA$21,IF(BI102="C",BB102,0))</f>
        <v>0</v>
      </c>
      <c r="BR102" s="249">
        <f>IF(AND(BI102&lt;&gt;"R",BI102&lt;&gt;"C",BI102&lt;&gt;"CF",BI102&lt;&gt;"F")=TRUE,BB102*'Q1'!$CA$22,IF(BI102="CF",BB102,0))</f>
        <v>0</v>
      </c>
      <c r="BS102" s="249">
        <f>IF(AND(BI102&lt;&gt;"R",BI102&lt;&gt;"C",BI102&lt;&gt;"CF",BI102&lt;&gt;"F")=TRUE,BB102*'Q1'!$CA$23,IF(BI102="F",BB102,0))</f>
        <v>0</v>
      </c>
      <c r="BT102" s="478">
        <f t="shared" si="10"/>
        <v>0</v>
      </c>
    </row>
    <row r="103" spans="2:72" ht="9.9499999999999993" customHeight="1">
      <c r="B103" s="783"/>
      <c r="C103" s="784"/>
      <c r="D103" s="784"/>
      <c r="E103" s="784"/>
      <c r="F103" s="784"/>
      <c r="G103" s="785"/>
      <c r="H103" s="786"/>
      <c r="I103" s="786"/>
      <c r="J103" s="786"/>
      <c r="K103" s="786"/>
      <c r="L103" s="786"/>
      <c r="M103" s="786"/>
      <c r="N103" s="786"/>
      <c r="O103" s="786"/>
      <c r="P103" s="786"/>
      <c r="Q103" s="786"/>
      <c r="R103" s="786"/>
      <c r="S103" s="786"/>
      <c r="T103" s="786"/>
      <c r="U103" s="786"/>
      <c r="V103" s="786"/>
      <c r="W103" s="786"/>
      <c r="X103" s="786"/>
      <c r="Y103" s="786"/>
      <c r="Z103" s="786"/>
      <c r="AA103" s="786"/>
      <c r="AB103" s="787"/>
      <c r="AC103" s="788"/>
      <c r="AD103" s="788"/>
      <c r="AE103" s="788"/>
      <c r="AF103" s="710"/>
      <c r="AG103" s="711"/>
      <c r="AH103" s="711"/>
      <c r="AI103" s="711"/>
      <c r="AJ103" s="712"/>
      <c r="AK103" s="708"/>
      <c r="AL103" s="708"/>
      <c r="AM103" s="708"/>
      <c r="AN103" s="708"/>
      <c r="AO103" s="708"/>
      <c r="AP103" s="708"/>
      <c r="AQ103" s="708"/>
      <c r="AR103" s="717"/>
      <c r="AS103" s="718"/>
      <c r="AT103" s="719"/>
      <c r="AU103" s="741">
        <f t="shared" si="11"/>
        <v>0</v>
      </c>
      <c r="AV103" s="741"/>
      <c r="AW103" s="741"/>
      <c r="AX103" s="741"/>
      <c r="AY103" s="741"/>
      <c r="AZ103" s="741"/>
      <c r="BA103" s="741"/>
      <c r="BB103" s="761">
        <f t="shared" si="6"/>
        <v>0</v>
      </c>
      <c r="BC103" s="762"/>
      <c r="BD103" s="762"/>
      <c r="BE103" s="762"/>
      <c r="BF103" s="762"/>
      <c r="BG103" s="762"/>
      <c r="BH103" s="763"/>
      <c r="BI103" s="564"/>
      <c r="BJ103" s="176"/>
      <c r="BL103" s="224">
        <f t="shared" si="7"/>
        <v>2</v>
      </c>
      <c r="BM103" s="225" t="str">
        <f t="shared" si="8"/>
        <v/>
      </c>
      <c r="BN103" s="226" t="str">
        <f t="shared" si="9"/>
        <v xml:space="preserve"> </v>
      </c>
      <c r="BP103" s="249">
        <f>IF(AND(BI103&lt;&gt;"R",BI103&lt;&gt;"C",BI103&lt;&gt;"CF",BI103&lt;&gt;"F")=TRUE,BB103*'Q1'!$CA$20,IF(BI103="R",BB103,0))</f>
        <v>0</v>
      </c>
      <c r="BQ103" s="249">
        <f>IF(AND(BI103&lt;&gt;"R",BI103&lt;&gt;"C",BI103&lt;&gt;"CF",BI103&lt;&gt;"F")=TRUE,BB103*'Q1'!$CA$21,IF(BI103="C",BB103,0))</f>
        <v>0</v>
      </c>
      <c r="BR103" s="249">
        <f>IF(AND(BI103&lt;&gt;"R",BI103&lt;&gt;"C",BI103&lt;&gt;"CF",BI103&lt;&gt;"F")=TRUE,BB103*'Q1'!$CA$22,IF(BI103="CF",BB103,0))</f>
        <v>0</v>
      </c>
      <c r="BS103" s="249">
        <f>IF(AND(BI103&lt;&gt;"R",BI103&lt;&gt;"C",BI103&lt;&gt;"CF",BI103&lt;&gt;"F")=TRUE,BB103*'Q1'!$CA$23,IF(BI103="F",BB103,0))</f>
        <v>0</v>
      </c>
      <c r="BT103" s="478">
        <f t="shared" si="10"/>
        <v>0</v>
      </c>
    </row>
    <row r="104" spans="2:72" ht="9.9499999999999993" customHeight="1">
      <c r="B104" s="783"/>
      <c r="C104" s="784"/>
      <c r="D104" s="784"/>
      <c r="E104" s="784"/>
      <c r="F104" s="784"/>
      <c r="G104" s="785"/>
      <c r="H104" s="786"/>
      <c r="I104" s="786"/>
      <c r="J104" s="786"/>
      <c r="K104" s="786"/>
      <c r="L104" s="786"/>
      <c r="M104" s="786"/>
      <c r="N104" s="786"/>
      <c r="O104" s="786"/>
      <c r="P104" s="786"/>
      <c r="Q104" s="786"/>
      <c r="R104" s="786"/>
      <c r="S104" s="786"/>
      <c r="T104" s="786"/>
      <c r="U104" s="786"/>
      <c r="V104" s="786"/>
      <c r="W104" s="786"/>
      <c r="X104" s="786"/>
      <c r="Y104" s="786"/>
      <c r="Z104" s="786"/>
      <c r="AA104" s="786"/>
      <c r="AB104" s="787"/>
      <c r="AC104" s="788"/>
      <c r="AD104" s="788"/>
      <c r="AE104" s="788"/>
      <c r="AF104" s="710"/>
      <c r="AG104" s="711"/>
      <c r="AH104" s="711"/>
      <c r="AI104" s="711"/>
      <c r="AJ104" s="712"/>
      <c r="AK104" s="708"/>
      <c r="AL104" s="708"/>
      <c r="AM104" s="708"/>
      <c r="AN104" s="708"/>
      <c r="AO104" s="708"/>
      <c r="AP104" s="708"/>
      <c r="AQ104" s="708"/>
      <c r="AR104" s="717"/>
      <c r="AS104" s="718"/>
      <c r="AT104" s="719"/>
      <c r="AU104" s="741">
        <f t="shared" si="11"/>
        <v>0</v>
      </c>
      <c r="AV104" s="741"/>
      <c r="AW104" s="741"/>
      <c r="AX104" s="741"/>
      <c r="AY104" s="741"/>
      <c r="AZ104" s="741"/>
      <c r="BA104" s="741"/>
      <c r="BB104" s="761">
        <f t="shared" si="6"/>
        <v>0</v>
      </c>
      <c r="BC104" s="762"/>
      <c r="BD104" s="762"/>
      <c r="BE104" s="762"/>
      <c r="BF104" s="762"/>
      <c r="BG104" s="762"/>
      <c r="BH104" s="763"/>
      <c r="BI104" s="564"/>
      <c r="BJ104" s="176"/>
      <c r="BL104" s="224">
        <f t="shared" si="7"/>
        <v>2</v>
      </c>
      <c r="BM104" s="225" t="str">
        <f t="shared" si="8"/>
        <v/>
      </c>
      <c r="BN104" s="226" t="str">
        <f t="shared" si="9"/>
        <v xml:space="preserve"> </v>
      </c>
      <c r="BP104" s="249">
        <f>IF(AND(BI104&lt;&gt;"R",BI104&lt;&gt;"C",BI104&lt;&gt;"CF",BI104&lt;&gt;"F")=TRUE,BB104*'Q1'!$CA$20,IF(BI104="R",BB104,0))</f>
        <v>0</v>
      </c>
      <c r="BQ104" s="249">
        <f>IF(AND(BI104&lt;&gt;"R",BI104&lt;&gt;"C",BI104&lt;&gt;"CF",BI104&lt;&gt;"F")=TRUE,BB104*'Q1'!$CA$21,IF(BI104="C",BB104,0))</f>
        <v>0</v>
      </c>
      <c r="BR104" s="249">
        <f>IF(AND(BI104&lt;&gt;"R",BI104&lt;&gt;"C",BI104&lt;&gt;"CF",BI104&lt;&gt;"F")=TRUE,BB104*'Q1'!$CA$22,IF(BI104="CF",BB104,0))</f>
        <v>0</v>
      </c>
      <c r="BS104" s="249">
        <f>IF(AND(BI104&lt;&gt;"R",BI104&lt;&gt;"C",BI104&lt;&gt;"CF",BI104&lt;&gt;"F")=TRUE,BB104*'Q1'!$CA$23,IF(BI104="F",BB104,0))</f>
        <v>0</v>
      </c>
      <c r="BT104" s="478">
        <f t="shared" si="10"/>
        <v>0</v>
      </c>
    </row>
    <row r="105" spans="2:72" ht="9.9499999999999993" customHeight="1">
      <c r="B105" s="783"/>
      <c r="C105" s="784"/>
      <c r="D105" s="784"/>
      <c r="E105" s="784"/>
      <c r="F105" s="784"/>
      <c r="G105" s="785"/>
      <c r="H105" s="786"/>
      <c r="I105" s="786"/>
      <c r="J105" s="786"/>
      <c r="K105" s="786"/>
      <c r="L105" s="786"/>
      <c r="M105" s="786"/>
      <c r="N105" s="786"/>
      <c r="O105" s="786"/>
      <c r="P105" s="786"/>
      <c r="Q105" s="786"/>
      <c r="R105" s="786"/>
      <c r="S105" s="786"/>
      <c r="T105" s="786"/>
      <c r="U105" s="786"/>
      <c r="V105" s="786"/>
      <c r="W105" s="786"/>
      <c r="X105" s="786"/>
      <c r="Y105" s="786"/>
      <c r="Z105" s="786"/>
      <c r="AA105" s="786"/>
      <c r="AB105" s="787"/>
      <c r="AC105" s="788"/>
      <c r="AD105" s="788"/>
      <c r="AE105" s="788"/>
      <c r="AF105" s="710"/>
      <c r="AG105" s="711"/>
      <c r="AH105" s="711"/>
      <c r="AI105" s="711"/>
      <c r="AJ105" s="712"/>
      <c r="AK105" s="708"/>
      <c r="AL105" s="708"/>
      <c r="AM105" s="708"/>
      <c r="AN105" s="708"/>
      <c r="AO105" s="708"/>
      <c r="AP105" s="708"/>
      <c r="AQ105" s="708"/>
      <c r="AR105" s="717"/>
      <c r="AS105" s="718"/>
      <c r="AT105" s="719"/>
      <c r="AU105" s="741">
        <f t="shared" si="11"/>
        <v>0</v>
      </c>
      <c r="AV105" s="741"/>
      <c r="AW105" s="741"/>
      <c r="AX105" s="741"/>
      <c r="AY105" s="741"/>
      <c r="AZ105" s="741"/>
      <c r="BA105" s="741"/>
      <c r="BB105" s="761">
        <f t="shared" si="6"/>
        <v>0</v>
      </c>
      <c r="BC105" s="762"/>
      <c r="BD105" s="762"/>
      <c r="BE105" s="762"/>
      <c r="BF105" s="762"/>
      <c r="BG105" s="762"/>
      <c r="BH105" s="763"/>
      <c r="BI105" s="564"/>
      <c r="BJ105" s="176"/>
      <c r="BL105" s="224">
        <f t="shared" si="7"/>
        <v>2</v>
      </c>
      <c r="BM105" s="225" t="str">
        <f t="shared" si="8"/>
        <v/>
      </c>
      <c r="BN105" s="226" t="str">
        <f t="shared" si="9"/>
        <v xml:space="preserve"> </v>
      </c>
      <c r="BP105" s="249">
        <f>IF(AND(BI105&lt;&gt;"R",BI105&lt;&gt;"C",BI105&lt;&gt;"CF",BI105&lt;&gt;"F")=TRUE,BB105*'Q1'!$CA$20,IF(BI105="R",BB105,0))</f>
        <v>0</v>
      </c>
      <c r="BQ105" s="249">
        <f>IF(AND(BI105&lt;&gt;"R",BI105&lt;&gt;"C",BI105&lt;&gt;"CF",BI105&lt;&gt;"F")=TRUE,BB105*'Q1'!$CA$21,IF(BI105="C",BB105,0))</f>
        <v>0</v>
      </c>
      <c r="BR105" s="249">
        <f>IF(AND(BI105&lt;&gt;"R",BI105&lt;&gt;"C",BI105&lt;&gt;"CF",BI105&lt;&gt;"F")=TRUE,BB105*'Q1'!$CA$22,IF(BI105="CF",BB105,0))</f>
        <v>0</v>
      </c>
      <c r="BS105" s="249">
        <f>IF(AND(BI105&lt;&gt;"R",BI105&lt;&gt;"C",BI105&lt;&gt;"CF",BI105&lt;&gt;"F")=TRUE,BB105*'Q1'!$CA$23,IF(BI105="F",BB105,0))</f>
        <v>0</v>
      </c>
      <c r="BT105" s="478">
        <f t="shared" si="10"/>
        <v>0</v>
      </c>
    </row>
    <row r="106" spans="2:72" ht="9.9499999999999993" customHeight="1">
      <c r="B106" s="783"/>
      <c r="C106" s="784"/>
      <c r="D106" s="784"/>
      <c r="E106" s="784"/>
      <c r="F106" s="784"/>
      <c r="G106" s="785"/>
      <c r="H106" s="786"/>
      <c r="I106" s="786"/>
      <c r="J106" s="786"/>
      <c r="K106" s="786"/>
      <c r="L106" s="786"/>
      <c r="M106" s="786"/>
      <c r="N106" s="786"/>
      <c r="O106" s="786"/>
      <c r="P106" s="786"/>
      <c r="Q106" s="786"/>
      <c r="R106" s="786"/>
      <c r="S106" s="786"/>
      <c r="T106" s="786"/>
      <c r="U106" s="786"/>
      <c r="V106" s="786"/>
      <c r="W106" s="786"/>
      <c r="X106" s="786"/>
      <c r="Y106" s="786"/>
      <c r="Z106" s="786"/>
      <c r="AA106" s="786"/>
      <c r="AB106" s="787"/>
      <c r="AC106" s="788"/>
      <c r="AD106" s="788"/>
      <c r="AE106" s="788"/>
      <c r="AF106" s="710"/>
      <c r="AG106" s="711"/>
      <c r="AH106" s="711"/>
      <c r="AI106" s="711"/>
      <c r="AJ106" s="712"/>
      <c r="AK106" s="708"/>
      <c r="AL106" s="708"/>
      <c r="AM106" s="708"/>
      <c r="AN106" s="708"/>
      <c r="AO106" s="708"/>
      <c r="AP106" s="708"/>
      <c r="AQ106" s="708"/>
      <c r="AR106" s="717"/>
      <c r="AS106" s="718"/>
      <c r="AT106" s="719"/>
      <c r="AU106" s="741">
        <f t="shared" si="11"/>
        <v>0</v>
      </c>
      <c r="AV106" s="741"/>
      <c r="AW106" s="741"/>
      <c r="AX106" s="741"/>
      <c r="AY106" s="741"/>
      <c r="AZ106" s="741"/>
      <c r="BA106" s="741"/>
      <c r="BB106" s="761">
        <f t="shared" si="6"/>
        <v>0</v>
      </c>
      <c r="BC106" s="762"/>
      <c r="BD106" s="762"/>
      <c r="BE106" s="762"/>
      <c r="BF106" s="762"/>
      <c r="BG106" s="762"/>
      <c r="BH106" s="763"/>
      <c r="BI106" s="564"/>
      <c r="BJ106" s="176"/>
      <c r="BL106" s="224">
        <f t="shared" si="7"/>
        <v>2</v>
      </c>
      <c r="BM106" s="225" t="str">
        <f t="shared" si="8"/>
        <v/>
      </c>
      <c r="BN106" s="226" t="str">
        <f t="shared" si="9"/>
        <v xml:space="preserve"> </v>
      </c>
      <c r="BP106" s="249">
        <f>IF(AND(BI106&lt;&gt;"R",BI106&lt;&gt;"C",BI106&lt;&gt;"CF",BI106&lt;&gt;"F")=TRUE,BB106*'Q1'!$CA$20,IF(BI106="R",BB106,0))</f>
        <v>0</v>
      </c>
      <c r="BQ106" s="249">
        <f>IF(AND(BI106&lt;&gt;"R",BI106&lt;&gt;"C",BI106&lt;&gt;"CF",BI106&lt;&gt;"F")=TRUE,BB106*'Q1'!$CA$21,IF(BI106="C",BB106,0))</f>
        <v>0</v>
      </c>
      <c r="BR106" s="249">
        <f>IF(AND(BI106&lt;&gt;"R",BI106&lt;&gt;"C",BI106&lt;&gt;"CF",BI106&lt;&gt;"F")=TRUE,BB106*'Q1'!$CA$22,IF(BI106="CF",BB106,0))</f>
        <v>0</v>
      </c>
      <c r="BS106" s="249">
        <f>IF(AND(BI106&lt;&gt;"R",BI106&lt;&gt;"C",BI106&lt;&gt;"CF",BI106&lt;&gt;"F")=TRUE,BB106*'Q1'!$CA$23,IF(BI106="F",BB106,0))</f>
        <v>0</v>
      </c>
      <c r="BT106" s="478">
        <f t="shared" si="10"/>
        <v>0</v>
      </c>
    </row>
    <row r="107" spans="2:72" ht="9.9499999999999993" customHeight="1">
      <c r="B107" s="783"/>
      <c r="C107" s="784"/>
      <c r="D107" s="784"/>
      <c r="E107" s="784"/>
      <c r="F107" s="784"/>
      <c r="G107" s="785"/>
      <c r="H107" s="786"/>
      <c r="I107" s="786"/>
      <c r="J107" s="786"/>
      <c r="K107" s="786"/>
      <c r="L107" s="786"/>
      <c r="M107" s="786"/>
      <c r="N107" s="786"/>
      <c r="O107" s="786"/>
      <c r="P107" s="786"/>
      <c r="Q107" s="786"/>
      <c r="R107" s="786"/>
      <c r="S107" s="786"/>
      <c r="T107" s="786"/>
      <c r="U107" s="786"/>
      <c r="V107" s="786"/>
      <c r="W107" s="786"/>
      <c r="X107" s="786"/>
      <c r="Y107" s="786"/>
      <c r="Z107" s="786"/>
      <c r="AA107" s="786"/>
      <c r="AB107" s="787"/>
      <c r="AC107" s="788"/>
      <c r="AD107" s="788"/>
      <c r="AE107" s="788"/>
      <c r="AF107" s="710"/>
      <c r="AG107" s="711"/>
      <c r="AH107" s="711"/>
      <c r="AI107" s="711"/>
      <c r="AJ107" s="712"/>
      <c r="AK107" s="708"/>
      <c r="AL107" s="708"/>
      <c r="AM107" s="708"/>
      <c r="AN107" s="708"/>
      <c r="AO107" s="708"/>
      <c r="AP107" s="708"/>
      <c r="AQ107" s="708"/>
      <c r="AR107" s="717"/>
      <c r="AS107" s="718"/>
      <c r="AT107" s="719"/>
      <c r="AU107" s="741">
        <f t="shared" si="11"/>
        <v>0</v>
      </c>
      <c r="AV107" s="741"/>
      <c r="AW107" s="741"/>
      <c r="AX107" s="741"/>
      <c r="AY107" s="741"/>
      <c r="AZ107" s="741"/>
      <c r="BA107" s="741"/>
      <c r="BB107" s="761">
        <f t="shared" si="6"/>
        <v>0</v>
      </c>
      <c r="BC107" s="762"/>
      <c r="BD107" s="762"/>
      <c r="BE107" s="762"/>
      <c r="BF107" s="762"/>
      <c r="BG107" s="762"/>
      <c r="BH107" s="763"/>
      <c r="BI107" s="564"/>
      <c r="BJ107" s="176"/>
      <c r="BL107" s="224">
        <f t="shared" si="7"/>
        <v>2</v>
      </c>
      <c r="BM107" s="225" t="str">
        <f t="shared" si="8"/>
        <v/>
      </c>
      <c r="BN107" s="226" t="str">
        <f t="shared" si="9"/>
        <v xml:space="preserve"> </v>
      </c>
      <c r="BP107" s="249">
        <f>IF(AND(BI107&lt;&gt;"R",BI107&lt;&gt;"C",BI107&lt;&gt;"CF",BI107&lt;&gt;"F")=TRUE,BB107*'Q1'!$CA$20,IF(BI107="R",BB107,0))</f>
        <v>0</v>
      </c>
      <c r="BQ107" s="249">
        <f>IF(AND(BI107&lt;&gt;"R",BI107&lt;&gt;"C",BI107&lt;&gt;"CF",BI107&lt;&gt;"F")=TRUE,BB107*'Q1'!$CA$21,IF(BI107="C",BB107,0))</f>
        <v>0</v>
      </c>
      <c r="BR107" s="249">
        <f>IF(AND(BI107&lt;&gt;"R",BI107&lt;&gt;"C",BI107&lt;&gt;"CF",BI107&lt;&gt;"F")=TRUE,BB107*'Q1'!$CA$22,IF(BI107="CF",BB107,0))</f>
        <v>0</v>
      </c>
      <c r="BS107" s="249">
        <f>IF(AND(BI107&lt;&gt;"R",BI107&lt;&gt;"C",BI107&lt;&gt;"CF",BI107&lt;&gt;"F")=TRUE,BB107*'Q1'!$CA$23,IF(BI107="F",BB107,0))</f>
        <v>0</v>
      </c>
      <c r="BT107" s="478">
        <f t="shared" si="10"/>
        <v>0</v>
      </c>
    </row>
    <row r="108" spans="2:72" ht="9.9499999999999993" customHeight="1">
      <c r="B108" s="783"/>
      <c r="C108" s="784"/>
      <c r="D108" s="784"/>
      <c r="E108" s="784"/>
      <c r="F108" s="784"/>
      <c r="G108" s="785"/>
      <c r="H108" s="786"/>
      <c r="I108" s="786"/>
      <c r="J108" s="786"/>
      <c r="K108" s="786"/>
      <c r="L108" s="786"/>
      <c r="M108" s="786"/>
      <c r="N108" s="786"/>
      <c r="O108" s="786"/>
      <c r="P108" s="786"/>
      <c r="Q108" s="786"/>
      <c r="R108" s="786"/>
      <c r="S108" s="786"/>
      <c r="T108" s="786"/>
      <c r="U108" s="786"/>
      <c r="V108" s="786"/>
      <c r="W108" s="786"/>
      <c r="X108" s="786"/>
      <c r="Y108" s="786"/>
      <c r="Z108" s="786"/>
      <c r="AA108" s="786"/>
      <c r="AB108" s="787"/>
      <c r="AC108" s="788"/>
      <c r="AD108" s="788"/>
      <c r="AE108" s="788"/>
      <c r="AF108" s="710"/>
      <c r="AG108" s="711"/>
      <c r="AH108" s="711"/>
      <c r="AI108" s="711"/>
      <c r="AJ108" s="712"/>
      <c r="AK108" s="708"/>
      <c r="AL108" s="708"/>
      <c r="AM108" s="708"/>
      <c r="AN108" s="708"/>
      <c r="AO108" s="708"/>
      <c r="AP108" s="708"/>
      <c r="AQ108" s="708"/>
      <c r="AR108" s="717"/>
      <c r="AS108" s="718"/>
      <c r="AT108" s="719"/>
      <c r="AU108" s="741">
        <f t="shared" si="11"/>
        <v>0</v>
      </c>
      <c r="AV108" s="741"/>
      <c r="AW108" s="741"/>
      <c r="AX108" s="741"/>
      <c r="AY108" s="741"/>
      <c r="AZ108" s="741"/>
      <c r="BA108" s="741"/>
      <c r="BB108" s="761">
        <f t="shared" si="6"/>
        <v>0</v>
      </c>
      <c r="BC108" s="762"/>
      <c r="BD108" s="762"/>
      <c r="BE108" s="762"/>
      <c r="BF108" s="762"/>
      <c r="BG108" s="762"/>
      <c r="BH108" s="763"/>
      <c r="BI108" s="564"/>
      <c r="BJ108" s="176"/>
      <c r="BL108" s="224">
        <f t="shared" si="7"/>
        <v>2</v>
      </c>
      <c r="BM108" s="225" t="str">
        <f t="shared" si="8"/>
        <v/>
      </c>
      <c r="BN108" s="226" t="str">
        <f t="shared" si="9"/>
        <v xml:space="preserve"> </v>
      </c>
      <c r="BP108" s="249">
        <f>IF(AND(BI108&lt;&gt;"R",BI108&lt;&gt;"C",BI108&lt;&gt;"CF",BI108&lt;&gt;"F")=TRUE,BB108*'Q1'!$CA$20,IF(BI108="R",BB108,0))</f>
        <v>0</v>
      </c>
      <c r="BQ108" s="249">
        <f>IF(AND(BI108&lt;&gt;"R",BI108&lt;&gt;"C",BI108&lt;&gt;"CF",BI108&lt;&gt;"F")=TRUE,BB108*'Q1'!$CA$21,IF(BI108="C",BB108,0))</f>
        <v>0</v>
      </c>
      <c r="BR108" s="249">
        <f>IF(AND(BI108&lt;&gt;"R",BI108&lt;&gt;"C",BI108&lt;&gt;"CF",BI108&lt;&gt;"F")=TRUE,BB108*'Q1'!$CA$22,IF(BI108="CF",BB108,0))</f>
        <v>0</v>
      </c>
      <c r="BS108" s="249">
        <f>IF(AND(BI108&lt;&gt;"R",BI108&lt;&gt;"C",BI108&lt;&gt;"CF",BI108&lt;&gt;"F")=TRUE,BB108*'Q1'!$CA$23,IF(BI108="F",BB108,0))</f>
        <v>0</v>
      </c>
      <c r="BT108" s="478">
        <f t="shared" si="10"/>
        <v>0</v>
      </c>
    </row>
    <row r="109" spans="2:72" ht="9.9499999999999993" customHeight="1">
      <c r="B109" s="783"/>
      <c r="C109" s="784"/>
      <c r="D109" s="784"/>
      <c r="E109" s="784"/>
      <c r="F109" s="784"/>
      <c r="G109" s="785"/>
      <c r="H109" s="786"/>
      <c r="I109" s="786"/>
      <c r="J109" s="786"/>
      <c r="K109" s="786"/>
      <c r="L109" s="786"/>
      <c r="M109" s="786"/>
      <c r="N109" s="786"/>
      <c r="O109" s="786"/>
      <c r="P109" s="786"/>
      <c r="Q109" s="786"/>
      <c r="R109" s="786"/>
      <c r="S109" s="786"/>
      <c r="T109" s="786"/>
      <c r="U109" s="786"/>
      <c r="V109" s="786"/>
      <c r="W109" s="786"/>
      <c r="X109" s="786"/>
      <c r="Y109" s="786"/>
      <c r="Z109" s="786"/>
      <c r="AA109" s="786"/>
      <c r="AB109" s="787"/>
      <c r="AC109" s="788"/>
      <c r="AD109" s="788"/>
      <c r="AE109" s="788"/>
      <c r="AF109" s="710"/>
      <c r="AG109" s="711"/>
      <c r="AH109" s="711"/>
      <c r="AI109" s="711"/>
      <c r="AJ109" s="712"/>
      <c r="AK109" s="708"/>
      <c r="AL109" s="708"/>
      <c r="AM109" s="708"/>
      <c r="AN109" s="708"/>
      <c r="AO109" s="708"/>
      <c r="AP109" s="708"/>
      <c r="AQ109" s="708"/>
      <c r="AR109" s="717"/>
      <c r="AS109" s="718"/>
      <c r="AT109" s="719"/>
      <c r="AU109" s="741">
        <f t="shared" si="11"/>
        <v>0</v>
      </c>
      <c r="AV109" s="741"/>
      <c r="AW109" s="741"/>
      <c r="AX109" s="741"/>
      <c r="AY109" s="741"/>
      <c r="AZ109" s="741"/>
      <c r="BA109" s="741"/>
      <c r="BB109" s="761">
        <f t="shared" si="6"/>
        <v>0</v>
      </c>
      <c r="BC109" s="762"/>
      <c r="BD109" s="762"/>
      <c r="BE109" s="762"/>
      <c r="BF109" s="762"/>
      <c r="BG109" s="762"/>
      <c r="BH109" s="763"/>
      <c r="BI109" s="564"/>
      <c r="BJ109" s="176"/>
      <c r="BL109" s="224">
        <f t="shared" si="7"/>
        <v>2</v>
      </c>
      <c r="BM109" s="225" t="str">
        <f t="shared" si="8"/>
        <v/>
      </c>
      <c r="BN109" s="226" t="str">
        <f t="shared" si="9"/>
        <v xml:space="preserve"> </v>
      </c>
      <c r="BP109" s="249">
        <f>IF(AND(BI109&lt;&gt;"R",BI109&lt;&gt;"C",BI109&lt;&gt;"CF",BI109&lt;&gt;"F")=TRUE,BB109*'Q1'!$CA$20,IF(BI109="R",BB109,0))</f>
        <v>0</v>
      </c>
      <c r="BQ109" s="249">
        <f>IF(AND(BI109&lt;&gt;"R",BI109&lt;&gt;"C",BI109&lt;&gt;"CF",BI109&lt;&gt;"F")=TRUE,BB109*'Q1'!$CA$21,IF(BI109="C",BB109,0))</f>
        <v>0</v>
      </c>
      <c r="BR109" s="249">
        <f>IF(AND(BI109&lt;&gt;"R",BI109&lt;&gt;"C",BI109&lt;&gt;"CF",BI109&lt;&gt;"F")=TRUE,BB109*'Q1'!$CA$22,IF(BI109="CF",BB109,0))</f>
        <v>0</v>
      </c>
      <c r="BS109" s="249">
        <f>IF(AND(BI109&lt;&gt;"R",BI109&lt;&gt;"C",BI109&lt;&gt;"CF",BI109&lt;&gt;"F")=TRUE,BB109*'Q1'!$CA$23,IF(BI109="F",BB109,0))</f>
        <v>0</v>
      </c>
      <c r="BT109" s="478">
        <f t="shared" si="10"/>
        <v>0</v>
      </c>
    </row>
    <row r="110" spans="2:72" ht="9.9499999999999993" customHeight="1">
      <c r="B110" s="783"/>
      <c r="C110" s="784"/>
      <c r="D110" s="784"/>
      <c r="E110" s="784"/>
      <c r="F110" s="784"/>
      <c r="G110" s="785"/>
      <c r="H110" s="786"/>
      <c r="I110" s="786"/>
      <c r="J110" s="786"/>
      <c r="K110" s="786"/>
      <c r="L110" s="786"/>
      <c r="M110" s="786"/>
      <c r="N110" s="786"/>
      <c r="O110" s="786"/>
      <c r="P110" s="786"/>
      <c r="Q110" s="786"/>
      <c r="R110" s="786"/>
      <c r="S110" s="786"/>
      <c r="T110" s="786"/>
      <c r="U110" s="786"/>
      <c r="V110" s="786"/>
      <c r="W110" s="786"/>
      <c r="X110" s="786"/>
      <c r="Y110" s="786"/>
      <c r="Z110" s="786"/>
      <c r="AA110" s="786"/>
      <c r="AB110" s="787"/>
      <c r="AC110" s="788"/>
      <c r="AD110" s="788"/>
      <c r="AE110" s="788"/>
      <c r="AF110" s="710"/>
      <c r="AG110" s="711"/>
      <c r="AH110" s="711"/>
      <c r="AI110" s="711"/>
      <c r="AJ110" s="712"/>
      <c r="AK110" s="708"/>
      <c r="AL110" s="708"/>
      <c r="AM110" s="708"/>
      <c r="AN110" s="708"/>
      <c r="AO110" s="708"/>
      <c r="AP110" s="708"/>
      <c r="AQ110" s="708"/>
      <c r="AR110" s="717"/>
      <c r="AS110" s="718"/>
      <c r="AT110" s="719"/>
      <c r="AU110" s="741">
        <f t="shared" si="11"/>
        <v>0</v>
      </c>
      <c r="AV110" s="741"/>
      <c r="AW110" s="741"/>
      <c r="AX110" s="741"/>
      <c r="AY110" s="741"/>
      <c r="AZ110" s="741"/>
      <c r="BA110" s="741"/>
      <c r="BB110" s="761">
        <f t="shared" si="6"/>
        <v>0</v>
      </c>
      <c r="BC110" s="762"/>
      <c r="BD110" s="762"/>
      <c r="BE110" s="762"/>
      <c r="BF110" s="762"/>
      <c r="BG110" s="762"/>
      <c r="BH110" s="763"/>
      <c r="BI110" s="564"/>
      <c r="BJ110" s="176"/>
      <c r="BL110" s="224">
        <f t="shared" si="7"/>
        <v>2</v>
      </c>
      <c r="BM110" s="225" t="str">
        <f t="shared" si="8"/>
        <v/>
      </c>
      <c r="BN110" s="226" t="str">
        <f t="shared" si="9"/>
        <v xml:space="preserve"> </v>
      </c>
      <c r="BP110" s="249">
        <f>IF(AND(BI110&lt;&gt;"R",BI110&lt;&gt;"C",BI110&lt;&gt;"CF",BI110&lt;&gt;"F")=TRUE,BB110*'Q1'!$CA$20,IF(BI110="R",BB110,0))</f>
        <v>0</v>
      </c>
      <c r="BQ110" s="249">
        <f>IF(AND(BI110&lt;&gt;"R",BI110&lt;&gt;"C",BI110&lt;&gt;"CF",BI110&lt;&gt;"F")=TRUE,BB110*'Q1'!$CA$21,IF(BI110="C",BB110,0))</f>
        <v>0</v>
      </c>
      <c r="BR110" s="249">
        <f>IF(AND(BI110&lt;&gt;"R",BI110&lt;&gt;"C",BI110&lt;&gt;"CF",BI110&lt;&gt;"F")=TRUE,BB110*'Q1'!$CA$22,IF(BI110="CF",BB110,0))</f>
        <v>0</v>
      </c>
      <c r="BS110" s="249">
        <f>IF(AND(BI110&lt;&gt;"R",BI110&lt;&gt;"C",BI110&lt;&gt;"CF",BI110&lt;&gt;"F")=TRUE,BB110*'Q1'!$CA$23,IF(BI110="F",BB110,0))</f>
        <v>0</v>
      </c>
      <c r="BT110" s="478">
        <f t="shared" si="10"/>
        <v>0</v>
      </c>
    </row>
    <row r="111" spans="2:72" ht="9.9499999999999993" customHeight="1">
      <c r="B111" s="783"/>
      <c r="C111" s="784"/>
      <c r="D111" s="784"/>
      <c r="E111" s="784"/>
      <c r="F111" s="784"/>
      <c r="G111" s="785"/>
      <c r="H111" s="786"/>
      <c r="I111" s="786"/>
      <c r="J111" s="786"/>
      <c r="K111" s="786"/>
      <c r="L111" s="786"/>
      <c r="M111" s="786"/>
      <c r="N111" s="786"/>
      <c r="O111" s="786"/>
      <c r="P111" s="786"/>
      <c r="Q111" s="786"/>
      <c r="R111" s="786"/>
      <c r="S111" s="786"/>
      <c r="T111" s="786"/>
      <c r="U111" s="786"/>
      <c r="V111" s="786"/>
      <c r="W111" s="786"/>
      <c r="X111" s="786"/>
      <c r="Y111" s="786"/>
      <c r="Z111" s="786"/>
      <c r="AA111" s="786"/>
      <c r="AB111" s="787"/>
      <c r="AC111" s="788"/>
      <c r="AD111" s="788"/>
      <c r="AE111" s="788"/>
      <c r="AF111" s="710"/>
      <c r="AG111" s="711"/>
      <c r="AH111" s="711"/>
      <c r="AI111" s="711"/>
      <c r="AJ111" s="712"/>
      <c r="AK111" s="708"/>
      <c r="AL111" s="708"/>
      <c r="AM111" s="708"/>
      <c r="AN111" s="708"/>
      <c r="AO111" s="708"/>
      <c r="AP111" s="708"/>
      <c r="AQ111" s="708"/>
      <c r="AR111" s="717"/>
      <c r="AS111" s="718"/>
      <c r="AT111" s="719"/>
      <c r="AU111" s="741">
        <f t="shared" si="11"/>
        <v>0</v>
      </c>
      <c r="AV111" s="741"/>
      <c r="AW111" s="741"/>
      <c r="AX111" s="741"/>
      <c r="AY111" s="741"/>
      <c r="AZ111" s="741"/>
      <c r="BA111" s="741"/>
      <c r="BB111" s="761">
        <f t="shared" si="6"/>
        <v>0</v>
      </c>
      <c r="BC111" s="762"/>
      <c r="BD111" s="762"/>
      <c r="BE111" s="762"/>
      <c r="BF111" s="762"/>
      <c r="BG111" s="762"/>
      <c r="BH111" s="763"/>
      <c r="BI111" s="564"/>
      <c r="BJ111" s="176"/>
      <c r="BL111" s="224">
        <f t="shared" si="7"/>
        <v>2</v>
      </c>
      <c r="BM111" s="225" t="str">
        <f t="shared" si="8"/>
        <v/>
      </c>
      <c r="BN111" s="226" t="str">
        <f t="shared" si="9"/>
        <v xml:space="preserve"> </v>
      </c>
      <c r="BP111" s="249">
        <f>IF(AND(BI111&lt;&gt;"R",BI111&lt;&gt;"C",BI111&lt;&gt;"CF",BI111&lt;&gt;"F")=TRUE,BB111*'Q1'!$CA$20,IF(BI111="R",BB111,0))</f>
        <v>0</v>
      </c>
      <c r="BQ111" s="249">
        <f>IF(AND(BI111&lt;&gt;"R",BI111&lt;&gt;"C",BI111&lt;&gt;"CF",BI111&lt;&gt;"F")=TRUE,BB111*'Q1'!$CA$21,IF(BI111="C",BB111,0))</f>
        <v>0</v>
      </c>
      <c r="BR111" s="249">
        <f>IF(AND(BI111&lt;&gt;"R",BI111&lt;&gt;"C",BI111&lt;&gt;"CF",BI111&lt;&gt;"F")=TRUE,BB111*'Q1'!$CA$22,IF(BI111="CF",BB111,0))</f>
        <v>0</v>
      </c>
      <c r="BS111" s="249">
        <f>IF(AND(BI111&lt;&gt;"R",BI111&lt;&gt;"C",BI111&lt;&gt;"CF",BI111&lt;&gt;"F")=TRUE,BB111*'Q1'!$CA$23,IF(BI111="F",BB111,0))</f>
        <v>0</v>
      </c>
      <c r="BT111" s="478">
        <f t="shared" si="10"/>
        <v>0</v>
      </c>
    </row>
    <row r="112" spans="2:72" ht="9.9499999999999993" customHeight="1">
      <c r="B112" s="783"/>
      <c r="C112" s="784"/>
      <c r="D112" s="784"/>
      <c r="E112" s="784"/>
      <c r="F112" s="784"/>
      <c r="G112" s="785"/>
      <c r="H112" s="786"/>
      <c r="I112" s="786"/>
      <c r="J112" s="786"/>
      <c r="K112" s="786"/>
      <c r="L112" s="786"/>
      <c r="M112" s="786"/>
      <c r="N112" s="786"/>
      <c r="O112" s="786"/>
      <c r="P112" s="786"/>
      <c r="Q112" s="786"/>
      <c r="R112" s="786"/>
      <c r="S112" s="786"/>
      <c r="T112" s="786"/>
      <c r="U112" s="786"/>
      <c r="V112" s="786"/>
      <c r="W112" s="786"/>
      <c r="X112" s="786"/>
      <c r="Y112" s="786"/>
      <c r="Z112" s="786"/>
      <c r="AA112" s="786"/>
      <c r="AB112" s="787"/>
      <c r="AC112" s="788"/>
      <c r="AD112" s="788"/>
      <c r="AE112" s="788"/>
      <c r="AF112" s="710"/>
      <c r="AG112" s="711"/>
      <c r="AH112" s="711"/>
      <c r="AI112" s="711"/>
      <c r="AJ112" s="712"/>
      <c r="AK112" s="708"/>
      <c r="AL112" s="708"/>
      <c r="AM112" s="708"/>
      <c r="AN112" s="708"/>
      <c r="AO112" s="708"/>
      <c r="AP112" s="708"/>
      <c r="AQ112" s="708"/>
      <c r="AR112" s="717"/>
      <c r="AS112" s="718"/>
      <c r="AT112" s="719"/>
      <c r="AU112" s="741">
        <f t="shared" si="11"/>
        <v>0</v>
      </c>
      <c r="AV112" s="741"/>
      <c r="AW112" s="741"/>
      <c r="AX112" s="741"/>
      <c r="AY112" s="741"/>
      <c r="AZ112" s="741"/>
      <c r="BA112" s="741"/>
      <c r="BB112" s="761">
        <f t="shared" si="6"/>
        <v>0</v>
      </c>
      <c r="BC112" s="762"/>
      <c r="BD112" s="762"/>
      <c r="BE112" s="762"/>
      <c r="BF112" s="762"/>
      <c r="BG112" s="762"/>
      <c r="BH112" s="763"/>
      <c r="BI112" s="564"/>
      <c r="BJ112" s="176"/>
      <c r="BL112" s="224">
        <f t="shared" si="7"/>
        <v>2</v>
      </c>
      <c r="BM112" s="225" t="str">
        <f t="shared" si="8"/>
        <v/>
      </c>
      <c r="BN112" s="226" t="str">
        <f t="shared" si="9"/>
        <v xml:space="preserve"> </v>
      </c>
      <c r="BP112" s="249">
        <f>IF(AND(BI112&lt;&gt;"R",BI112&lt;&gt;"C",BI112&lt;&gt;"CF",BI112&lt;&gt;"F")=TRUE,BB112*'Q1'!$CA$20,IF(BI112="R",BB112,0))</f>
        <v>0</v>
      </c>
      <c r="BQ112" s="249">
        <f>IF(AND(BI112&lt;&gt;"R",BI112&lt;&gt;"C",BI112&lt;&gt;"CF",BI112&lt;&gt;"F")=TRUE,BB112*'Q1'!$CA$21,IF(BI112="C",BB112,0))</f>
        <v>0</v>
      </c>
      <c r="BR112" s="249">
        <f>IF(AND(BI112&lt;&gt;"R",BI112&lt;&gt;"C",BI112&lt;&gt;"CF",BI112&lt;&gt;"F")=TRUE,BB112*'Q1'!$CA$22,IF(BI112="CF",BB112,0))</f>
        <v>0</v>
      </c>
      <c r="BS112" s="249">
        <f>IF(AND(BI112&lt;&gt;"R",BI112&lt;&gt;"C",BI112&lt;&gt;"CF",BI112&lt;&gt;"F")=TRUE,BB112*'Q1'!$CA$23,IF(BI112="F",BB112,0))</f>
        <v>0</v>
      </c>
      <c r="BT112" s="478">
        <f t="shared" si="10"/>
        <v>0</v>
      </c>
    </row>
    <row r="113" spans="2:72" ht="9.9499999999999993" customHeight="1">
      <c r="B113" s="783"/>
      <c r="C113" s="784"/>
      <c r="D113" s="784"/>
      <c r="E113" s="784"/>
      <c r="F113" s="784"/>
      <c r="G113" s="785"/>
      <c r="H113" s="786"/>
      <c r="I113" s="786"/>
      <c r="J113" s="786"/>
      <c r="K113" s="786"/>
      <c r="L113" s="786"/>
      <c r="M113" s="786"/>
      <c r="N113" s="786"/>
      <c r="O113" s="786"/>
      <c r="P113" s="786"/>
      <c r="Q113" s="786"/>
      <c r="R113" s="786"/>
      <c r="S113" s="786"/>
      <c r="T113" s="786"/>
      <c r="U113" s="786"/>
      <c r="V113" s="786"/>
      <c r="W113" s="786"/>
      <c r="X113" s="786"/>
      <c r="Y113" s="786"/>
      <c r="Z113" s="786"/>
      <c r="AA113" s="786"/>
      <c r="AB113" s="787"/>
      <c r="AC113" s="788"/>
      <c r="AD113" s="788"/>
      <c r="AE113" s="788"/>
      <c r="AF113" s="710"/>
      <c r="AG113" s="711"/>
      <c r="AH113" s="711"/>
      <c r="AI113" s="711"/>
      <c r="AJ113" s="712"/>
      <c r="AK113" s="708"/>
      <c r="AL113" s="708"/>
      <c r="AM113" s="708"/>
      <c r="AN113" s="708"/>
      <c r="AO113" s="708"/>
      <c r="AP113" s="708"/>
      <c r="AQ113" s="708"/>
      <c r="AR113" s="717"/>
      <c r="AS113" s="718"/>
      <c r="AT113" s="719"/>
      <c r="AU113" s="741">
        <f t="shared" si="11"/>
        <v>0</v>
      </c>
      <c r="AV113" s="741"/>
      <c r="AW113" s="741"/>
      <c r="AX113" s="741"/>
      <c r="AY113" s="741"/>
      <c r="AZ113" s="741"/>
      <c r="BA113" s="741"/>
      <c r="BB113" s="761">
        <f t="shared" si="6"/>
        <v>0</v>
      </c>
      <c r="BC113" s="762"/>
      <c r="BD113" s="762"/>
      <c r="BE113" s="762"/>
      <c r="BF113" s="762"/>
      <c r="BG113" s="762"/>
      <c r="BH113" s="763"/>
      <c r="BI113" s="564"/>
      <c r="BJ113" s="176"/>
      <c r="BL113" s="224">
        <f t="shared" si="7"/>
        <v>2</v>
      </c>
      <c r="BM113" s="225" t="str">
        <f t="shared" si="8"/>
        <v/>
      </c>
      <c r="BN113" s="226" t="str">
        <f t="shared" si="9"/>
        <v xml:space="preserve"> </v>
      </c>
      <c r="BP113" s="249">
        <f>IF(AND(BI113&lt;&gt;"R",BI113&lt;&gt;"C",BI113&lt;&gt;"CF",BI113&lt;&gt;"F")=TRUE,BB113*'Q1'!$CA$20,IF(BI113="R",BB113,0))</f>
        <v>0</v>
      </c>
      <c r="BQ113" s="249">
        <f>IF(AND(BI113&lt;&gt;"R",BI113&lt;&gt;"C",BI113&lt;&gt;"CF",BI113&lt;&gt;"F")=TRUE,BB113*'Q1'!$CA$21,IF(BI113="C",BB113,0))</f>
        <v>0</v>
      </c>
      <c r="BR113" s="249">
        <f>IF(AND(BI113&lt;&gt;"R",BI113&lt;&gt;"C",BI113&lt;&gt;"CF",BI113&lt;&gt;"F")=TRUE,BB113*'Q1'!$CA$22,IF(BI113="CF",BB113,0))</f>
        <v>0</v>
      </c>
      <c r="BS113" s="249">
        <f>IF(AND(BI113&lt;&gt;"R",BI113&lt;&gt;"C",BI113&lt;&gt;"CF",BI113&lt;&gt;"F")=TRUE,BB113*'Q1'!$CA$23,IF(BI113="F",BB113,0))</f>
        <v>0</v>
      </c>
      <c r="BT113" s="478">
        <f t="shared" si="10"/>
        <v>0</v>
      </c>
    </row>
    <row r="114" spans="2:72" ht="9.9499999999999993" customHeight="1">
      <c r="B114" s="783"/>
      <c r="C114" s="784"/>
      <c r="D114" s="784"/>
      <c r="E114" s="784"/>
      <c r="F114" s="784"/>
      <c r="G114" s="785"/>
      <c r="H114" s="786"/>
      <c r="I114" s="786"/>
      <c r="J114" s="786"/>
      <c r="K114" s="786"/>
      <c r="L114" s="786"/>
      <c r="M114" s="786"/>
      <c r="N114" s="786"/>
      <c r="O114" s="786"/>
      <c r="P114" s="786"/>
      <c r="Q114" s="786"/>
      <c r="R114" s="786"/>
      <c r="S114" s="786"/>
      <c r="T114" s="786"/>
      <c r="U114" s="786"/>
      <c r="V114" s="786"/>
      <c r="W114" s="786"/>
      <c r="X114" s="786"/>
      <c r="Y114" s="786"/>
      <c r="Z114" s="786"/>
      <c r="AA114" s="786"/>
      <c r="AB114" s="787"/>
      <c r="AC114" s="788"/>
      <c r="AD114" s="788"/>
      <c r="AE114" s="788"/>
      <c r="AF114" s="710"/>
      <c r="AG114" s="711"/>
      <c r="AH114" s="711"/>
      <c r="AI114" s="711"/>
      <c r="AJ114" s="712"/>
      <c r="AK114" s="708"/>
      <c r="AL114" s="708"/>
      <c r="AM114" s="708"/>
      <c r="AN114" s="708"/>
      <c r="AO114" s="708"/>
      <c r="AP114" s="708"/>
      <c r="AQ114" s="708"/>
      <c r="AR114" s="717"/>
      <c r="AS114" s="718"/>
      <c r="AT114" s="719"/>
      <c r="AU114" s="741">
        <f t="shared" si="11"/>
        <v>0</v>
      </c>
      <c r="AV114" s="741"/>
      <c r="AW114" s="741"/>
      <c r="AX114" s="741"/>
      <c r="AY114" s="741"/>
      <c r="AZ114" s="741"/>
      <c r="BA114" s="741"/>
      <c r="BB114" s="761">
        <f t="shared" si="6"/>
        <v>0</v>
      </c>
      <c r="BC114" s="762"/>
      <c r="BD114" s="762"/>
      <c r="BE114" s="762"/>
      <c r="BF114" s="762"/>
      <c r="BG114" s="762"/>
      <c r="BH114" s="763"/>
      <c r="BI114" s="564"/>
      <c r="BJ114" s="176"/>
      <c r="BL114" s="224">
        <f t="shared" si="7"/>
        <v>2</v>
      </c>
      <c r="BM114" s="225" t="str">
        <f t="shared" si="8"/>
        <v/>
      </c>
      <c r="BN114" s="226" t="str">
        <f t="shared" si="9"/>
        <v xml:space="preserve"> </v>
      </c>
      <c r="BP114" s="249">
        <f>IF(AND(BI114&lt;&gt;"R",BI114&lt;&gt;"C",BI114&lt;&gt;"CF",BI114&lt;&gt;"F")=TRUE,BB114*'Q1'!$CA$20,IF(BI114="R",BB114,0))</f>
        <v>0</v>
      </c>
      <c r="BQ114" s="249">
        <f>IF(AND(BI114&lt;&gt;"R",BI114&lt;&gt;"C",BI114&lt;&gt;"CF",BI114&lt;&gt;"F")=TRUE,BB114*'Q1'!$CA$21,IF(BI114="C",BB114,0))</f>
        <v>0</v>
      </c>
      <c r="BR114" s="249">
        <f>IF(AND(BI114&lt;&gt;"R",BI114&lt;&gt;"C",BI114&lt;&gt;"CF",BI114&lt;&gt;"F")=TRUE,BB114*'Q1'!$CA$22,IF(BI114="CF",BB114,0))</f>
        <v>0</v>
      </c>
      <c r="BS114" s="249">
        <f>IF(AND(BI114&lt;&gt;"R",BI114&lt;&gt;"C",BI114&lt;&gt;"CF",BI114&lt;&gt;"F")=TRUE,BB114*'Q1'!$CA$23,IF(BI114="F",BB114,0))</f>
        <v>0</v>
      </c>
      <c r="BT114" s="478">
        <f t="shared" si="10"/>
        <v>0</v>
      </c>
    </row>
    <row r="115" spans="2:72" ht="9.9499999999999993" customHeight="1">
      <c r="B115" s="783"/>
      <c r="C115" s="784"/>
      <c r="D115" s="784"/>
      <c r="E115" s="784"/>
      <c r="F115" s="784"/>
      <c r="G115" s="785"/>
      <c r="H115" s="786"/>
      <c r="I115" s="786"/>
      <c r="J115" s="786"/>
      <c r="K115" s="786"/>
      <c r="L115" s="786"/>
      <c r="M115" s="786"/>
      <c r="N115" s="786"/>
      <c r="O115" s="786"/>
      <c r="P115" s="786"/>
      <c r="Q115" s="786"/>
      <c r="R115" s="786"/>
      <c r="S115" s="786"/>
      <c r="T115" s="786"/>
      <c r="U115" s="786"/>
      <c r="V115" s="786"/>
      <c r="W115" s="786"/>
      <c r="X115" s="786"/>
      <c r="Y115" s="786"/>
      <c r="Z115" s="786"/>
      <c r="AA115" s="786"/>
      <c r="AB115" s="787"/>
      <c r="AC115" s="788"/>
      <c r="AD115" s="788"/>
      <c r="AE115" s="788"/>
      <c r="AF115" s="710"/>
      <c r="AG115" s="711"/>
      <c r="AH115" s="711"/>
      <c r="AI115" s="711"/>
      <c r="AJ115" s="712"/>
      <c r="AK115" s="708"/>
      <c r="AL115" s="708"/>
      <c r="AM115" s="708"/>
      <c r="AN115" s="708"/>
      <c r="AO115" s="708"/>
      <c r="AP115" s="708"/>
      <c r="AQ115" s="708"/>
      <c r="AR115" s="717"/>
      <c r="AS115" s="718"/>
      <c r="AT115" s="719"/>
      <c r="AU115" s="741">
        <f t="shared" si="11"/>
        <v>0</v>
      </c>
      <c r="AV115" s="741"/>
      <c r="AW115" s="741"/>
      <c r="AX115" s="741"/>
      <c r="AY115" s="741"/>
      <c r="AZ115" s="741"/>
      <c r="BA115" s="741"/>
      <c r="BB115" s="761">
        <f t="shared" si="6"/>
        <v>0</v>
      </c>
      <c r="BC115" s="762"/>
      <c r="BD115" s="762"/>
      <c r="BE115" s="762"/>
      <c r="BF115" s="762"/>
      <c r="BG115" s="762"/>
      <c r="BH115" s="763"/>
      <c r="BI115" s="564"/>
      <c r="BJ115" s="176"/>
      <c r="BL115" s="224">
        <f t="shared" si="7"/>
        <v>2</v>
      </c>
      <c r="BM115" s="225" t="str">
        <f t="shared" si="8"/>
        <v/>
      </c>
      <c r="BN115" s="226" t="str">
        <f t="shared" si="9"/>
        <v xml:space="preserve"> </v>
      </c>
      <c r="BP115" s="249">
        <f>IF(AND(BI115&lt;&gt;"R",BI115&lt;&gt;"C",BI115&lt;&gt;"CF",BI115&lt;&gt;"F")=TRUE,BB115*'Q1'!$CA$20,IF(BI115="R",BB115,0))</f>
        <v>0</v>
      </c>
      <c r="BQ115" s="249">
        <f>IF(AND(BI115&lt;&gt;"R",BI115&lt;&gt;"C",BI115&lt;&gt;"CF",BI115&lt;&gt;"F")=TRUE,BB115*'Q1'!$CA$21,IF(BI115="C",BB115,0))</f>
        <v>0</v>
      </c>
      <c r="BR115" s="249">
        <f>IF(AND(BI115&lt;&gt;"R",BI115&lt;&gt;"C",BI115&lt;&gt;"CF",BI115&lt;&gt;"F")=TRUE,BB115*'Q1'!$CA$22,IF(BI115="CF",BB115,0))</f>
        <v>0</v>
      </c>
      <c r="BS115" s="249">
        <f>IF(AND(BI115&lt;&gt;"R",BI115&lt;&gt;"C",BI115&lt;&gt;"CF",BI115&lt;&gt;"F")=TRUE,BB115*'Q1'!$CA$23,IF(BI115="F",BB115,0))</f>
        <v>0</v>
      </c>
      <c r="BT115" s="478">
        <f t="shared" si="10"/>
        <v>0</v>
      </c>
    </row>
    <row r="116" spans="2:72" ht="9.9499999999999993" customHeight="1">
      <c r="B116" s="783"/>
      <c r="C116" s="784"/>
      <c r="D116" s="784"/>
      <c r="E116" s="784"/>
      <c r="F116" s="784"/>
      <c r="G116" s="785"/>
      <c r="H116" s="786"/>
      <c r="I116" s="786"/>
      <c r="J116" s="786"/>
      <c r="K116" s="786"/>
      <c r="L116" s="786"/>
      <c r="M116" s="786"/>
      <c r="N116" s="786"/>
      <c r="O116" s="786"/>
      <c r="P116" s="786"/>
      <c r="Q116" s="786"/>
      <c r="R116" s="786"/>
      <c r="S116" s="786"/>
      <c r="T116" s="786"/>
      <c r="U116" s="786"/>
      <c r="V116" s="786"/>
      <c r="W116" s="786"/>
      <c r="X116" s="786"/>
      <c r="Y116" s="786"/>
      <c r="Z116" s="786"/>
      <c r="AA116" s="786"/>
      <c r="AB116" s="787"/>
      <c r="AC116" s="788"/>
      <c r="AD116" s="788"/>
      <c r="AE116" s="788"/>
      <c r="AF116" s="710"/>
      <c r="AG116" s="711"/>
      <c r="AH116" s="711"/>
      <c r="AI116" s="711"/>
      <c r="AJ116" s="712"/>
      <c r="AK116" s="708"/>
      <c r="AL116" s="708"/>
      <c r="AM116" s="708"/>
      <c r="AN116" s="708"/>
      <c r="AO116" s="708"/>
      <c r="AP116" s="708"/>
      <c r="AQ116" s="708"/>
      <c r="AR116" s="717"/>
      <c r="AS116" s="718"/>
      <c r="AT116" s="719"/>
      <c r="AU116" s="741">
        <f t="shared" si="11"/>
        <v>0</v>
      </c>
      <c r="AV116" s="741"/>
      <c r="AW116" s="741"/>
      <c r="AX116" s="741"/>
      <c r="AY116" s="741"/>
      <c r="AZ116" s="741"/>
      <c r="BA116" s="741"/>
      <c r="BB116" s="761">
        <f t="shared" si="6"/>
        <v>0</v>
      </c>
      <c r="BC116" s="762"/>
      <c r="BD116" s="762"/>
      <c r="BE116" s="762"/>
      <c r="BF116" s="762"/>
      <c r="BG116" s="762"/>
      <c r="BH116" s="763"/>
      <c r="BI116" s="564"/>
      <c r="BJ116" s="176"/>
      <c r="BL116" s="224">
        <f t="shared" si="7"/>
        <v>2</v>
      </c>
      <c r="BM116" s="225" t="str">
        <f t="shared" si="8"/>
        <v/>
      </c>
      <c r="BN116" s="226" t="str">
        <f t="shared" si="9"/>
        <v xml:space="preserve"> </v>
      </c>
      <c r="BP116" s="249">
        <f>IF(AND(BI116&lt;&gt;"R",BI116&lt;&gt;"C",BI116&lt;&gt;"CF",BI116&lt;&gt;"F")=TRUE,BB116*'Q1'!$CA$20,IF(BI116="R",BB116,0))</f>
        <v>0</v>
      </c>
      <c r="BQ116" s="249">
        <f>IF(AND(BI116&lt;&gt;"R",BI116&lt;&gt;"C",BI116&lt;&gt;"CF",BI116&lt;&gt;"F")=TRUE,BB116*'Q1'!$CA$21,IF(BI116="C",BB116,0))</f>
        <v>0</v>
      </c>
      <c r="BR116" s="249">
        <f>IF(AND(BI116&lt;&gt;"R",BI116&lt;&gt;"C",BI116&lt;&gt;"CF",BI116&lt;&gt;"F")=TRUE,BB116*'Q1'!$CA$22,IF(BI116="CF",BB116,0))</f>
        <v>0</v>
      </c>
      <c r="BS116" s="249">
        <f>IF(AND(BI116&lt;&gt;"R",BI116&lt;&gt;"C",BI116&lt;&gt;"CF",BI116&lt;&gt;"F")=TRUE,BB116*'Q1'!$CA$23,IF(BI116="F",BB116,0))</f>
        <v>0</v>
      </c>
      <c r="BT116" s="478">
        <f t="shared" si="10"/>
        <v>0</v>
      </c>
    </row>
    <row r="117" spans="2:72" ht="9.9499999999999993" customHeight="1">
      <c r="B117" s="783"/>
      <c r="C117" s="784"/>
      <c r="D117" s="784"/>
      <c r="E117" s="784"/>
      <c r="F117" s="784"/>
      <c r="G117" s="785"/>
      <c r="H117" s="786"/>
      <c r="I117" s="786"/>
      <c r="J117" s="786"/>
      <c r="K117" s="786"/>
      <c r="L117" s="786"/>
      <c r="M117" s="786"/>
      <c r="N117" s="786"/>
      <c r="O117" s="786"/>
      <c r="P117" s="786"/>
      <c r="Q117" s="786"/>
      <c r="R117" s="786"/>
      <c r="S117" s="786"/>
      <c r="T117" s="786"/>
      <c r="U117" s="786"/>
      <c r="V117" s="786"/>
      <c r="W117" s="786"/>
      <c r="X117" s="786"/>
      <c r="Y117" s="786"/>
      <c r="Z117" s="786"/>
      <c r="AA117" s="786"/>
      <c r="AB117" s="787"/>
      <c r="AC117" s="788"/>
      <c r="AD117" s="788"/>
      <c r="AE117" s="788"/>
      <c r="AF117" s="710"/>
      <c r="AG117" s="711"/>
      <c r="AH117" s="711"/>
      <c r="AI117" s="711"/>
      <c r="AJ117" s="712"/>
      <c r="AK117" s="708"/>
      <c r="AL117" s="708"/>
      <c r="AM117" s="708"/>
      <c r="AN117" s="708"/>
      <c r="AO117" s="708"/>
      <c r="AP117" s="708"/>
      <c r="AQ117" s="708"/>
      <c r="AR117" s="717"/>
      <c r="AS117" s="718"/>
      <c r="AT117" s="719"/>
      <c r="AU117" s="741">
        <f t="shared" si="11"/>
        <v>0</v>
      </c>
      <c r="AV117" s="741"/>
      <c r="AW117" s="741"/>
      <c r="AX117" s="741"/>
      <c r="AY117" s="741"/>
      <c r="AZ117" s="741"/>
      <c r="BA117" s="741"/>
      <c r="BB117" s="761">
        <f t="shared" si="6"/>
        <v>0</v>
      </c>
      <c r="BC117" s="762"/>
      <c r="BD117" s="762"/>
      <c r="BE117" s="762"/>
      <c r="BF117" s="762"/>
      <c r="BG117" s="762"/>
      <c r="BH117" s="763"/>
      <c r="BI117" s="564"/>
      <c r="BJ117" s="176"/>
      <c r="BL117" s="224">
        <f t="shared" si="7"/>
        <v>2</v>
      </c>
      <c r="BM117" s="225" t="str">
        <f t="shared" si="8"/>
        <v/>
      </c>
      <c r="BN117" s="226" t="str">
        <f t="shared" si="9"/>
        <v xml:space="preserve"> </v>
      </c>
      <c r="BP117" s="249">
        <f>IF(AND(BI117&lt;&gt;"R",BI117&lt;&gt;"C",BI117&lt;&gt;"CF",BI117&lt;&gt;"F")=TRUE,BB117*'Q1'!$CA$20,IF(BI117="R",BB117,0))</f>
        <v>0</v>
      </c>
      <c r="BQ117" s="249">
        <f>IF(AND(BI117&lt;&gt;"R",BI117&lt;&gt;"C",BI117&lt;&gt;"CF",BI117&lt;&gt;"F")=TRUE,BB117*'Q1'!$CA$21,IF(BI117="C",BB117,0))</f>
        <v>0</v>
      </c>
      <c r="BR117" s="249">
        <f>IF(AND(BI117&lt;&gt;"R",BI117&lt;&gt;"C",BI117&lt;&gt;"CF",BI117&lt;&gt;"F")=TRUE,BB117*'Q1'!$CA$22,IF(BI117="CF",BB117,0))</f>
        <v>0</v>
      </c>
      <c r="BS117" s="249">
        <f>IF(AND(BI117&lt;&gt;"R",BI117&lt;&gt;"C",BI117&lt;&gt;"CF",BI117&lt;&gt;"F")=TRUE,BB117*'Q1'!$CA$23,IF(BI117="F",BB117,0))</f>
        <v>0</v>
      </c>
      <c r="BT117" s="478">
        <f t="shared" si="10"/>
        <v>0</v>
      </c>
    </row>
    <row r="118" spans="2:72" ht="9.9499999999999993" customHeight="1">
      <c r="B118" s="783"/>
      <c r="C118" s="784"/>
      <c r="D118" s="784"/>
      <c r="E118" s="784"/>
      <c r="F118" s="784"/>
      <c r="G118" s="785"/>
      <c r="H118" s="786"/>
      <c r="I118" s="786"/>
      <c r="J118" s="786"/>
      <c r="K118" s="786"/>
      <c r="L118" s="786"/>
      <c r="M118" s="786"/>
      <c r="N118" s="786"/>
      <c r="O118" s="786"/>
      <c r="P118" s="786"/>
      <c r="Q118" s="786"/>
      <c r="R118" s="786"/>
      <c r="S118" s="786"/>
      <c r="T118" s="786"/>
      <c r="U118" s="786"/>
      <c r="V118" s="786"/>
      <c r="W118" s="786"/>
      <c r="X118" s="786"/>
      <c r="Y118" s="786"/>
      <c r="Z118" s="786"/>
      <c r="AA118" s="786"/>
      <c r="AB118" s="787"/>
      <c r="AC118" s="788"/>
      <c r="AD118" s="788"/>
      <c r="AE118" s="788"/>
      <c r="AF118" s="710"/>
      <c r="AG118" s="711"/>
      <c r="AH118" s="711"/>
      <c r="AI118" s="711"/>
      <c r="AJ118" s="712"/>
      <c r="AK118" s="708"/>
      <c r="AL118" s="708"/>
      <c r="AM118" s="708"/>
      <c r="AN118" s="708"/>
      <c r="AO118" s="708"/>
      <c r="AP118" s="708"/>
      <c r="AQ118" s="708"/>
      <c r="AR118" s="717"/>
      <c r="AS118" s="718"/>
      <c r="AT118" s="719"/>
      <c r="AU118" s="741">
        <f t="shared" si="11"/>
        <v>0</v>
      </c>
      <c r="AV118" s="741"/>
      <c r="AW118" s="741"/>
      <c r="AX118" s="741"/>
      <c r="AY118" s="741"/>
      <c r="AZ118" s="741"/>
      <c r="BA118" s="741"/>
      <c r="BB118" s="761">
        <f t="shared" si="6"/>
        <v>0</v>
      </c>
      <c r="BC118" s="762"/>
      <c r="BD118" s="762"/>
      <c r="BE118" s="762"/>
      <c r="BF118" s="762"/>
      <c r="BG118" s="762"/>
      <c r="BH118" s="763"/>
      <c r="BI118" s="564"/>
      <c r="BJ118" s="176"/>
      <c r="BL118" s="224">
        <f t="shared" si="7"/>
        <v>2</v>
      </c>
      <c r="BM118" s="225" t="str">
        <f t="shared" si="8"/>
        <v/>
      </c>
      <c r="BN118" s="226" t="str">
        <f t="shared" si="9"/>
        <v xml:space="preserve"> </v>
      </c>
      <c r="BP118" s="249">
        <f>IF(AND(BI118&lt;&gt;"R",BI118&lt;&gt;"C",BI118&lt;&gt;"CF",BI118&lt;&gt;"F")=TRUE,BB118*'Q1'!$CA$20,IF(BI118="R",BB118,0))</f>
        <v>0</v>
      </c>
      <c r="BQ118" s="249">
        <f>IF(AND(BI118&lt;&gt;"R",BI118&lt;&gt;"C",BI118&lt;&gt;"CF",BI118&lt;&gt;"F")=TRUE,BB118*'Q1'!$CA$21,IF(BI118="C",BB118,0))</f>
        <v>0</v>
      </c>
      <c r="BR118" s="249">
        <f>IF(AND(BI118&lt;&gt;"R",BI118&lt;&gt;"C",BI118&lt;&gt;"CF",BI118&lt;&gt;"F")=TRUE,BB118*'Q1'!$CA$22,IF(BI118="CF",BB118,0))</f>
        <v>0</v>
      </c>
      <c r="BS118" s="249">
        <f>IF(AND(BI118&lt;&gt;"R",BI118&lt;&gt;"C",BI118&lt;&gt;"CF",BI118&lt;&gt;"F")=TRUE,BB118*'Q1'!$CA$23,IF(BI118="F",BB118,0))</f>
        <v>0</v>
      </c>
      <c r="BT118" s="478">
        <f t="shared" si="10"/>
        <v>0</v>
      </c>
    </row>
    <row r="119" spans="2:72" ht="9.9499999999999993" customHeight="1">
      <c r="B119" s="783"/>
      <c r="C119" s="784"/>
      <c r="D119" s="784"/>
      <c r="E119" s="784"/>
      <c r="F119" s="784"/>
      <c r="G119" s="785"/>
      <c r="H119" s="786"/>
      <c r="I119" s="786"/>
      <c r="J119" s="786"/>
      <c r="K119" s="786"/>
      <c r="L119" s="786"/>
      <c r="M119" s="786"/>
      <c r="N119" s="786"/>
      <c r="O119" s="786"/>
      <c r="P119" s="786"/>
      <c r="Q119" s="786"/>
      <c r="R119" s="786"/>
      <c r="S119" s="786"/>
      <c r="T119" s="786"/>
      <c r="U119" s="786"/>
      <c r="V119" s="786"/>
      <c r="W119" s="786"/>
      <c r="X119" s="786"/>
      <c r="Y119" s="786"/>
      <c r="Z119" s="786"/>
      <c r="AA119" s="786"/>
      <c r="AB119" s="787"/>
      <c r="AC119" s="788"/>
      <c r="AD119" s="788"/>
      <c r="AE119" s="788"/>
      <c r="AF119" s="710"/>
      <c r="AG119" s="711"/>
      <c r="AH119" s="711"/>
      <c r="AI119" s="711"/>
      <c r="AJ119" s="712"/>
      <c r="AK119" s="708"/>
      <c r="AL119" s="708"/>
      <c r="AM119" s="708"/>
      <c r="AN119" s="708"/>
      <c r="AO119" s="708"/>
      <c r="AP119" s="708"/>
      <c r="AQ119" s="708"/>
      <c r="AR119" s="717"/>
      <c r="AS119" s="718"/>
      <c r="AT119" s="719"/>
      <c r="AU119" s="741">
        <f t="shared" si="11"/>
        <v>0</v>
      </c>
      <c r="AV119" s="741"/>
      <c r="AW119" s="741"/>
      <c r="AX119" s="741"/>
      <c r="AY119" s="741"/>
      <c r="AZ119" s="741"/>
      <c r="BA119" s="741"/>
      <c r="BB119" s="761">
        <f t="shared" si="6"/>
        <v>0</v>
      </c>
      <c r="BC119" s="762"/>
      <c r="BD119" s="762"/>
      <c r="BE119" s="762"/>
      <c r="BF119" s="762"/>
      <c r="BG119" s="762"/>
      <c r="BH119" s="763"/>
      <c r="BI119" s="564"/>
      <c r="BJ119" s="176"/>
      <c r="BL119" s="224">
        <f t="shared" si="7"/>
        <v>2</v>
      </c>
      <c r="BM119" s="225" t="str">
        <f t="shared" si="8"/>
        <v/>
      </c>
      <c r="BN119" s="226" t="str">
        <f t="shared" si="9"/>
        <v xml:space="preserve"> </v>
      </c>
      <c r="BP119" s="249">
        <f>IF(AND(BI119&lt;&gt;"R",BI119&lt;&gt;"C",BI119&lt;&gt;"CF",BI119&lt;&gt;"F")=TRUE,BB119*'Q1'!$CA$20,IF(BI119="R",BB119,0))</f>
        <v>0</v>
      </c>
      <c r="BQ119" s="249">
        <f>IF(AND(BI119&lt;&gt;"R",BI119&lt;&gt;"C",BI119&lt;&gt;"CF",BI119&lt;&gt;"F")=TRUE,BB119*'Q1'!$CA$21,IF(BI119="C",BB119,0))</f>
        <v>0</v>
      </c>
      <c r="BR119" s="249">
        <f>IF(AND(BI119&lt;&gt;"R",BI119&lt;&gt;"C",BI119&lt;&gt;"CF",BI119&lt;&gt;"F")=TRUE,BB119*'Q1'!$CA$22,IF(BI119="CF",BB119,0))</f>
        <v>0</v>
      </c>
      <c r="BS119" s="249">
        <f>IF(AND(BI119&lt;&gt;"R",BI119&lt;&gt;"C",BI119&lt;&gt;"CF",BI119&lt;&gt;"F")=TRUE,BB119*'Q1'!$CA$23,IF(BI119="F",BB119,0))</f>
        <v>0</v>
      </c>
      <c r="BT119" s="478">
        <f t="shared" si="10"/>
        <v>0</v>
      </c>
    </row>
    <row r="120" spans="2:72" ht="9.9499999999999993" customHeight="1">
      <c r="B120" s="783"/>
      <c r="C120" s="784"/>
      <c r="D120" s="784"/>
      <c r="E120" s="784"/>
      <c r="F120" s="784"/>
      <c r="G120" s="785"/>
      <c r="H120" s="786"/>
      <c r="I120" s="786"/>
      <c r="J120" s="786"/>
      <c r="K120" s="786"/>
      <c r="L120" s="786"/>
      <c r="M120" s="786"/>
      <c r="N120" s="786"/>
      <c r="O120" s="786"/>
      <c r="P120" s="786"/>
      <c r="Q120" s="786"/>
      <c r="R120" s="786"/>
      <c r="S120" s="786"/>
      <c r="T120" s="786"/>
      <c r="U120" s="786"/>
      <c r="V120" s="786"/>
      <c r="W120" s="786"/>
      <c r="X120" s="786"/>
      <c r="Y120" s="786"/>
      <c r="Z120" s="786"/>
      <c r="AA120" s="786"/>
      <c r="AB120" s="787"/>
      <c r="AC120" s="788"/>
      <c r="AD120" s="788"/>
      <c r="AE120" s="788"/>
      <c r="AF120" s="710"/>
      <c r="AG120" s="711"/>
      <c r="AH120" s="711"/>
      <c r="AI120" s="711"/>
      <c r="AJ120" s="712"/>
      <c r="AK120" s="708"/>
      <c r="AL120" s="708"/>
      <c r="AM120" s="708"/>
      <c r="AN120" s="708"/>
      <c r="AO120" s="708"/>
      <c r="AP120" s="708"/>
      <c r="AQ120" s="708"/>
      <c r="AR120" s="717"/>
      <c r="AS120" s="718"/>
      <c r="AT120" s="719"/>
      <c r="AU120" s="741">
        <f t="shared" si="11"/>
        <v>0</v>
      </c>
      <c r="AV120" s="741"/>
      <c r="AW120" s="741"/>
      <c r="AX120" s="741"/>
      <c r="AY120" s="741"/>
      <c r="AZ120" s="741"/>
      <c r="BA120" s="741"/>
      <c r="BB120" s="761">
        <f t="shared" si="6"/>
        <v>0</v>
      </c>
      <c r="BC120" s="762"/>
      <c r="BD120" s="762"/>
      <c r="BE120" s="762"/>
      <c r="BF120" s="762"/>
      <c r="BG120" s="762"/>
      <c r="BH120" s="763"/>
      <c r="BI120" s="564"/>
      <c r="BJ120" s="176"/>
      <c r="BL120" s="224">
        <f t="shared" si="7"/>
        <v>2</v>
      </c>
      <c r="BM120" s="225" t="str">
        <f t="shared" si="8"/>
        <v/>
      </c>
      <c r="BN120" s="226" t="str">
        <f t="shared" si="9"/>
        <v xml:space="preserve"> </v>
      </c>
      <c r="BP120" s="249">
        <f>IF(AND(BI120&lt;&gt;"R",BI120&lt;&gt;"C",BI120&lt;&gt;"CF",BI120&lt;&gt;"F")=TRUE,BB120*'Q1'!$CA$20,IF(BI120="R",BB120,0))</f>
        <v>0</v>
      </c>
      <c r="BQ120" s="249">
        <f>IF(AND(BI120&lt;&gt;"R",BI120&lt;&gt;"C",BI120&lt;&gt;"CF",BI120&lt;&gt;"F")=TRUE,BB120*'Q1'!$CA$21,IF(BI120="C",BB120,0))</f>
        <v>0</v>
      </c>
      <c r="BR120" s="249">
        <f>IF(AND(BI120&lt;&gt;"R",BI120&lt;&gt;"C",BI120&lt;&gt;"CF",BI120&lt;&gt;"F")=TRUE,BB120*'Q1'!$CA$22,IF(BI120="CF",BB120,0))</f>
        <v>0</v>
      </c>
      <c r="BS120" s="249">
        <f>IF(AND(BI120&lt;&gt;"R",BI120&lt;&gt;"C",BI120&lt;&gt;"CF",BI120&lt;&gt;"F")=TRUE,BB120*'Q1'!$CA$23,IF(BI120="F",BB120,0))</f>
        <v>0</v>
      </c>
      <c r="BT120" s="478">
        <f t="shared" si="10"/>
        <v>0</v>
      </c>
    </row>
    <row r="121" spans="2:72" ht="9.9499999999999993" customHeight="1">
      <c r="B121" s="783"/>
      <c r="C121" s="784"/>
      <c r="D121" s="784"/>
      <c r="E121" s="784"/>
      <c r="F121" s="784"/>
      <c r="G121" s="785"/>
      <c r="H121" s="786"/>
      <c r="I121" s="786"/>
      <c r="J121" s="786"/>
      <c r="K121" s="786"/>
      <c r="L121" s="786"/>
      <c r="M121" s="786"/>
      <c r="N121" s="786"/>
      <c r="O121" s="786"/>
      <c r="P121" s="786"/>
      <c r="Q121" s="786"/>
      <c r="R121" s="786"/>
      <c r="S121" s="786"/>
      <c r="T121" s="786"/>
      <c r="U121" s="786"/>
      <c r="V121" s="786"/>
      <c r="W121" s="786"/>
      <c r="X121" s="786"/>
      <c r="Y121" s="786"/>
      <c r="Z121" s="786"/>
      <c r="AA121" s="786"/>
      <c r="AB121" s="787"/>
      <c r="AC121" s="788"/>
      <c r="AD121" s="788"/>
      <c r="AE121" s="788"/>
      <c r="AF121" s="710"/>
      <c r="AG121" s="711"/>
      <c r="AH121" s="711"/>
      <c r="AI121" s="711"/>
      <c r="AJ121" s="712"/>
      <c r="AK121" s="708"/>
      <c r="AL121" s="708"/>
      <c r="AM121" s="708"/>
      <c r="AN121" s="708"/>
      <c r="AO121" s="708"/>
      <c r="AP121" s="708"/>
      <c r="AQ121" s="708"/>
      <c r="AR121" s="717"/>
      <c r="AS121" s="718"/>
      <c r="AT121" s="719"/>
      <c r="AU121" s="741">
        <f t="shared" si="11"/>
        <v>0</v>
      </c>
      <c r="AV121" s="741"/>
      <c r="AW121" s="741"/>
      <c r="AX121" s="741"/>
      <c r="AY121" s="741"/>
      <c r="AZ121" s="741"/>
      <c r="BA121" s="741"/>
      <c r="BB121" s="761">
        <f t="shared" si="6"/>
        <v>0</v>
      </c>
      <c r="BC121" s="762"/>
      <c r="BD121" s="762"/>
      <c r="BE121" s="762"/>
      <c r="BF121" s="762"/>
      <c r="BG121" s="762"/>
      <c r="BH121" s="763"/>
      <c r="BI121" s="564"/>
      <c r="BJ121" s="176"/>
      <c r="BL121" s="224">
        <f t="shared" si="7"/>
        <v>2</v>
      </c>
      <c r="BM121" s="225" t="str">
        <f t="shared" si="8"/>
        <v/>
      </c>
      <c r="BN121" s="226" t="str">
        <f t="shared" si="9"/>
        <v xml:space="preserve"> </v>
      </c>
      <c r="BP121" s="249">
        <f>IF(AND(BI121&lt;&gt;"R",BI121&lt;&gt;"C",BI121&lt;&gt;"CF",BI121&lt;&gt;"F")=TRUE,BB121*'Q1'!$CA$20,IF(BI121="R",BB121,0))</f>
        <v>0</v>
      </c>
      <c r="BQ121" s="249">
        <f>IF(AND(BI121&lt;&gt;"R",BI121&lt;&gt;"C",BI121&lt;&gt;"CF",BI121&lt;&gt;"F")=TRUE,BB121*'Q1'!$CA$21,IF(BI121="C",BB121,0))</f>
        <v>0</v>
      </c>
      <c r="BR121" s="249">
        <f>IF(AND(BI121&lt;&gt;"R",BI121&lt;&gt;"C",BI121&lt;&gt;"CF",BI121&lt;&gt;"F")=TRUE,BB121*'Q1'!$CA$22,IF(BI121="CF",BB121,0))</f>
        <v>0</v>
      </c>
      <c r="BS121" s="249">
        <f>IF(AND(BI121&lt;&gt;"R",BI121&lt;&gt;"C",BI121&lt;&gt;"CF",BI121&lt;&gt;"F")=TRUE,BB121*'Q1'!$CA$23,IF(BI121="F",BB121,0))</f>
        <v>0</v>
      </c>
      <c r="BT121" s="478">
        <f t="shared" si="10"/>
        <v>0</v>
      </c>
    </row>
    <row r="122" spans="2:72" ht="9.9499999999999993" customHeight="1">
      <c r="B122" s="783"/>
      <c r="C122" s="784"/>
      <c r="D122" s="784"/>
      <c r="E122" s="784"/>
      <c r="F122" s="784"/>
      <c r="G122" s="785"/>
      <c r="H122" s="786"/>
      <c r="I122" s="786"/>
      <c r="J122" s="786"/>
      <c r="K122" s="786"/>
      <c r="L122" s="786"/>
      <c r="M122" s="786"/>
      <c r="N122" s="786"/>
      <c r="O122" s="786"/>
      <c r="P122" s="786"/>
      <c r="Q122" s="786"/>
      <c r="R122" s="786"/>
      <c r="S122" s="786"/>
      <c r="T122" s="786"/>
      <c r="U122" s="786"/>
      <c r="V122" s="786"/>
      <c r="W122" s="786"/>
      <c r="X122" s="786"/>
      <c r="Y122" s="786"/>
      <c r="Z122" s="786"/>
      <c r="AA122" s="786"/>
      <c r="AB122" s="787"/>
      <c r="AC122" s="788"/>
      <c r="AD122" s="788"/>
      <c r="AE122" s="788"/>
      <c r="AF122" s="710"/>
      <c r="AG122" s="711"/>
      <c r="AH122" s="711"/>
      <c r="AI122" s="711"/>
      <c r="AJ122" s="712"/>
      <c r="AK122" s="708"/>
      <c r="AL122" s="708"/>
      <c r="AM122" s="708"/>
      <c r="AN122" s="708"/>
      <c r="AO122" s="708"/>
      <c r="AP122" s="708"/>
      <c r="AQ122" s="708"/>
      <c r="AR122" s="717"/>
      <c r="AS122" s="718"/>
      <c r="AT122" s="719"/>
      <c r="AU122" s="741">
        <f t="shared" si="11"/>
        <v>0</v>
      </c>
      <c r="AV122" s="741"/>
      <c r="AW122" s="741"/>
      <c r="AX122" s="741"/>
      <c r="AY122" s="741"/>
      <c r="AZ122" s="741"/>
      <c r="BA122" s="741"/>
      <c r="BB122" s="761">
        <f t="shared" si="6"/>
        <v>0</v>
      </c>
      <c r="BC122" s="762"/>
      <c r="BD122" s="762"/>
      <c r="BE122" s="762"/>
      <c r="BF122" s="762"/>
      <c r="BG122" s="762"/>
      <c r="BH122" s="763"/>
      <c r="BI122" s="564"/>
      <c r="BJ122" s="176"/>
      <c r="BL122" s="224">
        <f t="shared" si="7"/>
        <v>2</v>
      </c>
      <c r="BM122" s="225" t="str">
        <f t="shared" si="8"/>
        <v/>
      </c>
      <c r="BN122" s="226" t="str">
        <f t="shared" si="9"/>
        <v xml:space="preserve"> </v>
      </c>
      <c r="BP122" s="249">
        <f>IF(AND(BI122&lt;&gt;"R",BI122&lt;&gt;"C",BI122&lt;&gt;"CF",BI122&lt;&gt;"F")=TRUE,BB122*'Q1'!$CA$20,IF(BI122="R",BB122,0))</f>
        <v>0</v>
      </c>
      <c r="BQ122" s="249">
        <f>IF(AND(BI122&lt;&gt;"R",BI122&lt;&gt;"C",BI122&lt;&gt;"CF",BI122&lt;&gt;"F")=TRUE,BB122*'Q1'!$CA$21,IF(BI122="C",BB122,0))</f>
        <v>0</v>
      </c>
      <c r="BR122" s="249">
        <f>IF(AND(BI122&lt;&gt;"R",BI122&lt;&gt;"C",BI122&lt;&gt;"CF",BI122&lt;&gt;"F")=TRUE,BB122*'Q1'!$CA$22,IF(BI122="CF",BB122,0))</f>
        <v>0</v>
      </c>
      <c r="BS122" s="249">
        <f>IF(AND(BI122&lt;&gt;"R",BI122&lt;&gt;"C",BI122&lt;&gt;"CF",BI122&lt;&gt;"F")=TRUE,BB122*'Q1'!$CA$23,IF(BI122="F",BB122,0))</f>
        <v>0</v>
      </c>
      <c r="BT122" s="478">
        <f t="shared" si="10"/>
        <v>0</v>
      </c>
    </row>
    <row r="123" spans="2:72" ht="9.9499999999999993" customHeight="1">
      <c r="B123" s="783"/>
      <c r="C123" s="784"/>
      <c r="D123" s="784"/>
      <c r="E123" s="784"/>
      <c r="F123" s="784"/>
      <c r="G123" s="785"/>
      <c r="H123" s="786"/>
      <c r="I123" s="786"/>
      <c r="J123" s="786"/>
      <c r="K123" s="786"/>
      <c r="L123" s="786"/>
      <c r="M123" s="786"/>
      <c r="N123" s="786"/>
      <c r="O123" s="786"/>
      <c r="P123" s="786"/>
      <c r="Q123" s="786"/>
      <c r="R123" s="786"/>
      <c r="S123" s="786"/>
      <c r="T123" s="786"/>
      <c r="U123" s="786"/>
      <c r="V123" s="786"/>
      <c r="W123" s="786"/>
      <c r="X123" s="786"/>
      <c r="Y123" s="786"/>
      <c r="Z123" s="786"/>
      <c r="AA123" s="786"/>
      <c r="AB123" s="787"/>
      <c r="AC123" s="788"/>
      <c r="AD123" s="788"/>
      <c r="AE123" s="788"/>
      <c r="AF123" s="710"/>
      <c r="AG123" s="711"/>
      <c r="AH123" s="711"/>
      <c r="AI123" s="711"/>
      <c r="AJ123" s="712"/>
      <c r="AK123" s="708"/>
      <c r="AL123" s="708"/>
      <c r="AM123" s="708"/>
      <c r="AN123" s="708"/>
      <c r="AO123" s="708"/>
      <c r="AP123" s="708"/>
      <c r="AQ123" s="708"/>
      <c r="AR123" s="717"/>
      <c r="AS123" s="718"/>
      <c r="AT123" s="719"/>
      <c r="AU123" s="741">
        <f t="shared" si="11"/>
        <v>0</v>
      </c>
      <c r="AV123" s="741"/>
      <c r="AW123" s="741"/>
      <c r="AX123" s="741"/>
      <c r="AY123" s="741"/>
      <c r="AZ123" s="741"/>
      <c r="BA123" s="741"/>
      <c r="BB123" s="761">
        <f t="shared" si="6"/>
        <v>0</v>
      </c>
      <c r="BC123" s="762"/>
      <c r="BD123" s="762"/>
      <c r="BE123" s="762"/>
      <c r="BF123" s="762"/>
      <c r="BG123" s="762"/>
      <c r="BH123" s="763"/>
      <c r="BI123" s="564"/>
      <c r="BJ123" s="176"/>
      <c r="BL123" s="224">
        <f t="shared" si="7"/>
        <v>2</v>
      </c>
      <c r="BM123" s="225" t="str">
        <f t="shared" si="8"/>
        <v/>
      </c>
      <c r="BN123" s="226" t="str">
        <f t="shared" si="9"/>
        <v xml:space="preserve"> </v>
      </c>
      <c r="BP123" s="249">
        <f>IF(AND(BI123&lt;&gt;"R",BI123&lt;&gt;"C",BI123&lt;&gt;"CF",BI123&lt;&gt;"F")=TRUE,BB123*'Q1'!$CA$20,IF(BI123="R",BB123,0))</f>
        <v>0</v>
      </c>
      <c r="BQ123" s="249">
        <f>IF(AND(BI123&lt;&gt;"R",BI123&lt;&gt;"C",BI123&lt;&gt;"CF",BI123&lt;&gt;"F")=TRUE,BB123*'Q1'!$CA$21,IF(BI123="C",BB123,0))</f>
        <v>0</v>
      </c>
      <c r="BR123" s="249">
        <f>IF(AND(BI123&lt;&gt;"R",BI123&lt;&gt;"C",BI123&lt;&gt;"CF",BI123&lt;&gt;"F")=TRUE,BB123*'Q1'!$CA$22,IF(BI123="CF",BB123,0))</f>
        <v>0</v>
      </c>
      <c r="BS123" s="249">
        <f>IF(AND(BI123&lt;&gt;"R",BI123&lt;&gt;"C",BI123&lt;&gt;"CF",BI123&lt;&gt;"F")=TRUE,BB123*'Q1'!$CA$23,IF(BI123="F",BB123,0))</f>
        <v>0</v>
      </c>
      <c r="BT123" s="478">
        <f t="shared" si="10"/>
        <v>0</v>
      </c>
    </row>
    <row r="124" spans="2:72" ht="9.9499999999999993" customHeight="1">
      <c r="B124" s="783"/>
      <c r="C124" s="784"/>
      <c r="D124" s="784"/>
      <c r="E124" s="784"/>
      <c r="F124" s="784"/>
      <c r="G124" s="785"/>
      <c r="H124" s="786"/>
      <c r="I124" s="786"/>
      <c r="J124" s="786"/>
      <c r="K124" s="786"/>
      <c r="L124" s="786"/>
      <c r="M124" s="786"/>
      <c r="N124" s="786"/>
      <c r="O124" s="786"/>
      <c r="P124" s="786"/>
      <c r="Q124" s="786"/>
      <c r="R124" s="786"/>
      <c r="S124" s="786"/>
      <c r="T124" s="786"/>
      <c r="U124" s="786"/>
      <c r="V124" s="786"/>
      <c r="W124" s="786"/>
      <c r="X124" s="786"/>
      <c r="Y124" s="786"/>
      <c r="Z124" s="786"/>
      <c r="AA124" s="786"/>
      <c r="AB124" s="787"/>
      <c r="AC124" s="788"/>
      <c r="AD124" s="788"/>
      <c r="AE124" s="788"/>
      <c r="AF124" s="710"/>
      <c r="AG124" s="711"/>
      <c r="AH124" s="711"/>
      <c r="AI124" s="711"/>
      <c r="AJ124" s="712"/>
      <c r="AK124" s="708"/>
      <c r="AL124" s="708"/>
      <c r="AM124" s="708"/>
      <c r="AN124" s="708"/>
      <c r="AO124" s="708"/>
      <c r="AP124" s="708"/>
      <c r="AQ124" s="708"/>
      <c r="AR124" s="717"/>
      <c r="AS124" s="718"/>
      <c r="AT124" s="719"/>
      <c r="AU124" s="741">
        <f t="shared" si="11"/>
        <v>0</v>
      </c>
      <c r="AV124" s="741"/>
      <c r="AW124" s="741"/>
      <c r="AX124" s="741"/>
      <c r="AY124" s="741"/>
      <c r="AZ124" s="741"/>
      <c r="BA124" s="741"/>
      <c r="BB124" s="761">
        <f t="shared" si="6"/>
        <v>0</v>
      </c>
      <c r="BC124" s="762"/>
      <c r="BD124" s="762"/>
      <c r="BE124" s="762"/>
      <c r="BF124" s="762"/>
      <c r="BG124" s="762"/>
      <c r="BH124" s="763"/>
      <c r="BI124" s="564"/>
      <c r="BJ124" s="176"/>
      <c r="BL124" s="224">
        <f t="shared" si="7"/>
        <v>2</v>
      </c>
      <c r="BM124" s="225" t="str">
        <f t="shared" si="8"/>
        <v/>
      </c>
      <c r="BN124" s="226" t="str">
        <f t="shared" si="9"/>
        <v xml:space="preserve"> </v>
      </c>
      <c r="BP124" s="249">
        <f>IF(AND(BI124&lt;&gt;"R",BI124&lt;&gt;"C",BI124&lt;&gt;"CF",BI124&lt;&gt;"F")=TRUE,BB124*'Q1'!$CA$20,IF(BI124="R",BB124,0))</f>
        <v>0</v>
      </c>
      <c r="BQ124" s="249">
        <f>IF(AND(BI124&lt;&gt;"R",BI124&lt;&gt;"C",BI124&lt;&gt;"CF",BI124&lt;&gt;"F")=TRUE,BB124*'Q1'!$CA$21,IF(BI124="C",BB124,0))</f>
        <v>0</v>
      </c>
      <c r="BR124" s="249">
        <f>IF(AND(BI124&lt;&gt;"R",BI124&lt;&gt;"C",BI124&lt;&gt;"CF",BI124&lt;&gt;"F")=TRUE,BB124*'Q1'!$CA$22,IF(BI124="CF",BB124,0))</f>
        <v>0</v>
      </c>
      <c r="BS124" s="249">
        <f>IF(AND(BI124&lt;&gt;"R",BI124&lt;&gt;"C",BI124&lt;&gt;"CF",BI124&lt;&gt;"F")=TRUE,BB124*'Q1'!$CA$23,IF(BI124="F",BB124,0))</f>
        <v>0</v>
      </c>
      <c r="BT124" s="478">
        <f t="shared" si="10"/>
        <v>0</v>
      </c>
    </row>
    <row r="125" spans="2:72" ht="9.9499999999999993" customHeight="1">
      <c r="B125" s="783"/>
      <c r="C125" s="784"/>
      <c r="D125" s="784"/>
      <c r="E125" s="784"/>
      <c r="F125" s="784"/>
      <c r="G125" s="785"/>
      <c r="H125" s="786"/>
      <c r="I125" s="786"/>
      <c r="J125" s="786"/>
      <c r="K125" s="786"/>
      <c r="L125" s="786"/>
      <c r="M125" s="786"/>
      <c r="N125" s="786"/>
      <c r="O125" s="786"/>
      <c r="P125" s="786"/>
      <c r="Q125" s="786"/>
      <c r="R125" s="786"/>
      <c r="S125" s="786"/>
      <c r="T125" s="786"/>
      <c r="U125" s="786"/>
      <c r="V125" s="786"/>
      <c r="W125" s="786"/>
      <c r="X125" s="786"/>
      <c r="Y125" s="786"/>
      <c r="Z125" s="786"/>
      <c r="AA125" s="786"/>
      <c r="AB125" s="787"/>
      <c r="AC125" s="788"/>
      <c r="AD125" s="788"/>
      <c r="AE125" s="788"/>
      <c r="AF125" s="710"/>
      <c r="AG125" s="711"/>
      <c r="AH125" s="711"/>
      <c r="AI125" s="711"/>
      <c r="AJ125" s="712"/>
      <c r="AK125" s="708"/>
      <c r="AL125" s="708"/>
      <c r="AM125" s="708"/>
      <c r="AN125" s="708"/>
      <c r="AO125" s="708"/>
      <c r="AP125" s="708"/>
      <c r="AQ125" s="708"/>
      <c r="AR125" s="717"/>
      <c r="AS125" s="718"/>
      <c r="AT125" s="719"/>
      <c r="AU125" s="741">
        <f t="shared" si="11"/>
        <v>0</v>
      </c>
      <c r="AV125" s="741"/>
      <c r="AW125" s="741"/>
      <c r="AX125" s="741"/>
      <c r="AY125" s="741"/>
      <c r="AZ125" s="741"/>
      <c r="BA125" s="741"/>
      <c r="BB125" s="761">
        <f t="shared" si="6"/>
        <v>0</v>
      </c>
      <c r="BC125" s="762"/>
      <c r="BD125" s="762"/>
      <c r="BE125" s="762"/>
      <c r="BF125" s="762"/>
      <c r="BG125" s="762"/>
      <c r="BH125" s="763"/>
      <c r="BI125" s="564"/>
      <c r="BJ125" s="176"/>
      <c r="BL125" s="224">
        <f t="shared" si="7"/>
        <v>2</v>
      </c>
      <c r="BM125" s="225" t="str">
        <f t="shared" si="8"/>
        <v/>
      </c>
      <c r="BN125" s="226" t="str">
        <f t="shared" si="9"/>
        <v xml:space="preserve"> </v>
      </c>
      <c r="BP125" s="249">
        <f>IF(AND(BI125&lt;&gt;"R",BI125&lt;&gt;"C",BI125&lt;&gt;"CF",BI125&lt;&gt;"F")=TRUE,BB125*'Q1'!$CA$20,IF(BI125="R",BB125,0))</f>
        <v>0</v>
      </c>
      <c r="BQ125" s="249">
        <f>IF(AND(BI125&lt;&gt;"R",BI125&lt;&gt;"C",BI125&lt;&gt;"CF",BI125&lt;&gt;"F")=TRUE,BB125*'Q1'!$CA$21,IF(BI125="C",BB125,0))</f>
        <v>0</v>
      </c>
      <c r="BR125" s="249">
        <f>IF(AND(BI125&lt;&gt;"R",BI125&lt;&gt;"C",BI125&lt;&gt;"CF",BI125&lt;&gt;"F")=TRUE,BB125*'Q1'!$CA$22,IF(BI125="CF",BB125,0))</f>
        <v>0</v>
      </c>
      <c r="BS125" s="249">
        <f>IF(AND(BI125&lt;&gt;"R",BI125&lt;&gt;"C",BI125&lt;&gt;"CF",BI125&lt;&gt;"F")=TRUE,BB125*'Q1'!$CA$23,IF(BI125="F",BB125,0))</f>
        <v>0</v>
      </c>
      <c r="BT125" s="478">
        <f t="shared" si="10"/>
        <v>0</v>
      </c>
    </row>
    <row r="126" spans="2:72" ht="9.9499999999999993" customHeight="1">
      <c r="B126" s="783"/>
      <c r="C126" s="784"/>
      <c r="D126" s="784"/>
      <c r="E126" s="784"/>
      <c r="F126" s="784"/>
      <c r="G126" s="785"/>
      <c r="H126" s="786"/>
      <c r="I126" s="786"/>
      <c r="J126" s="786"/>
      <c r="K126" s="786"/>
      <c r="L126" s="786"/>
      <c r="M126" s="786"/>
      <c r="N126" s="786"/>
      <c r="O126" s="786"/>
      <c r="P126" s="786"/>
      <c r="Q126" s="786"/>
      <c r="R126" s="786"/>
      <c r="S126" s="786"/>
      <c r="T126" s="786"/>
      <c r="U126" s="786"/>
      <c r="V126" s="786"/>
      <c r="W126" s="786"/>
      <c r="X126" s="786"/>
      <c r="Y126" s="786"/>
      <c r="Z126" s="786"/>
      <c r="AA126" s="786"/>
      <c r="AB126" s="787"/>
      <c r="AC126" s="788"/>
      <c r="AD126" s="788"/>
      <c r="AE126" s="788"/>
      <c r="AF126" s="710"/>
      <c r="AG126" s="711"/>
      <c r="AH126" s="711"/>
      <c r="AI126" s="711"/>
      <c r="AJ126" s="712"/>
      <c r="AK126" s="708"/>
      <c r="AL126" s="708"/>
      <c r="AM126" s="708"/>
      <c r="AN126" s="708"/>
      <c r="AO126" s="708"/>
      <c r="AP126" s="708"/>
      <c r="AQ126" s="708"/>
      <c r="AR126" s="717"/>
      <c r="AS126" s="718"/>
      <c r="AT126" s="719"/>
      <c r="AU126" s="741">
        <f t="shared" si="11"/>
        <v>0</v>
      </c>
      <c r="AV126" s="741"/>
      <c r="AW126" s="741"/>
      <c r="AX126" s="741"/>
      <c r="AY126" s="741"/>
      <c r="AZ126" s="741"/>
      <c r="BA126" s="741"/>
      <c r="BB126" s="761">
        <f t="shared" si="6"/>
        <v>0</v>
      </c>
      <c r="BC126" s="762"/>
      <c r="BD126" s="762"/>
      <c r="BE126" s="762"/>
      <c r="BF126" s="762"/>
      <c r="BG126" s="762"/>
      <c r="BH126" s="763"/>
      <c r="BI126" s="564"/>
      <c r="BJ126" s="176"/>
      <c r="BL126" s="224">
        <f t="shared" si="7"/>
        <v>2</v>
      </c>
      <c r="BM126" s="225" t="str">
        <f t="shared" si="8"/>
        <v/>
      </c>
      <c r="BN126" s="226" t="str">
        <f t="shared" si="9"/>
        <v xml:space="preserve"> </v>
      </c>
      <c r="BP126" s="249">
        <f>IF(AND(BI126&lt;&gt;"R",BI126&lt;&gt;"C",BI126&lt;&gt;"CF",BI126&lt;&gt;"F")=TRUE,BB126*'Q1'!$CA$20,IF(BI126="R",BB126,0))</f>
        <v>0</v>
      </c>
      <c r="BQ126" s="249">
        <f>IF(AND(BI126&lt;&gt;"R",BI126&lt;&gt;"C",BI126&lt;&gt;"CF",BI126&lt;&gt;"F")=TRUE,BB126*'Q1'!$CA$21,IF(BI126="C",BB126,0))</f>
        <v>0</v>
      </c>
      <c r="BR126" s="249">
        <f>IF(AND(BI126&lt;&gt;"R",BI126&lt;&gt;"C",BI126&lt;&gt;"CF",BI126&lt;&gt;"F")=TRUE,BB126*'Q1'!$CA$22,IF(BI126="CF",BB126,0))</f>
        <v>0</v>
      </c>
      <c r="BS126" s="249">
        <f>IF(AND(BI126&lt;&gt;"R",BI126&lt;&gt;"C",BI126&lt;&gt;"CF",BI126&lt;&gt;"F")=TRUE,BB126*'Q1'!$CA$23,IF(BI126="F",BB126,0))</f>
        <v>0</v>
      </c>
      <c r="BT126" s="478">
        <f t="shared" si="10"/>
        <v>0</v>
      </c>
    </row>
    <row r="127" spans="2:72" ht="9.9499999999999993" customHeight="1">
      <c r="B127" s="783"/>
      <c r="C127" s="784"/>
      <c r="D127" s="784"/>
      <c r="E127" s="784"/>
      <c r="F127" s="784"/>
      <c r="G127" s="785"/>
      <c r="H127" s="786"/>
      <c r="I127" s="786"/>
      <c r="J127" s="786"/>
      <c r="K127" s="786"/>
      <c r="L127" s="786"/>
      <c r="M127" s="786"/>
      <c r="N127" s="786"/>
      <c r="O127" s="786"/>
      <c r="P127" s="786"/>
      <c r="Q127" s="786"/>
      <c r="R127" s="786"/>
      <c r="S127" s="786"/>
      <c r="T127" s="786"/>
      <c r="U127" s="786"/>
      <c r="V127" s="786"/>
      <c r="W127" s="786"/>
      <c r="X127" s="786"/>
      <c r="Y127" s="786"/>
      <c r="Z127" s="786"/>
      <c r="AA127" s="786"/>
      <c r="AB127" s="787"/>
      <c r="AC127" s="788"/>
      <c r="AD127" s="788"/>
      <c r="AE127" s="788"/>
      <c r="AF127" s="710"/>
      <c r="AG127" s="711"/>
      <c r="AH127" s="711"/>
      <c r="AI127" s="711"/>
      <c r="AJ127" s="712"/>
      <c r="AK127" s="708"/>
      <c r="AL127" s="708"/>
      <c r="AM127" s="708"/>
      <c r="AN127" s="708"/>
      <c r="AO127" s="708"/>
      <c r="AP127" s="708"/>
      <c r="AQ127" s="708"/>
      <c r="AR127" s="717"/>
      <c r="AS127" s="718"/>
      <c r="AT127" s="719"/>
      <c r="AU127" s="741">
        <f t="shared" si="11"/>
        <v>0</v>
      </c>
      <c r="AV127" s="741"/>
      <c r="AW127" s="741"/>
      <c r="AX127" s="741"/>
      <c r="AY127" s="741"/>
      <c r="AZ127" s="741"/>
      <c r="BA127" s="741"/>
      <c r="BB127" s="761">
        <f t="shared" si="6"/>
        <v>0</v>
      </c>
      <c r="BC127" s="762"/>
      <c r="BD127" s="762"/>
      <c r="BE127" s="762"/>
      <c r="BF127" s="762"/>
      <c r="BG127" s="762"/>
      <c r="BH127" s="763"/>
      <c r="BI127" s="564"/>
      <c r="BJ127" s="176"/>
      <c r="BL127" s="224">
        <f t="shared" si="7"/>
        <v>2</v>
      </c>
      <c r="BM127" s="225" t="str">
        <f t="shared" si="8"/>
        <v/>
      </c>
      <c r="BN127" s="226" t="str">
        <f t="shared" si="9"/>
        <v xml:space="preserve"> </v>
      </c>
      <c r="BP127" s="249">
        <f>IF(AND(BI127&lt;&gt;"R",BI127&lt;&gt;"C",BI127&lt;&gt;"CF",BI127&lt;&gt;"F")=TRUE,BB127*'Q1'!$CA$20,IF(BI127="R",BB127,0))</f>
        <v>0</v>
      </c>
      <c r="BQ127" s="249">
        <f>IF(AND(BI127&lt;&gt;"R",BI127&lt;&gt;"C",BI127&lt;&gt;"CF",BI127&lt;&gt;"F")=TRUE,BB127*'Q1'!$CA$21,IF(BI127="C",BB127,0))</f>
        <v>0</v>
      </c>
      <c r="BR127" s="249">
        <f>IF(AND(BI127&lt;&gt;"R",BI127&lt;&gt;"C",BI127&lt;&gt;"CF",BI127&lt;&gt;"F")=TRUE,BB127*'Q1'!$CA$22,IF(BI127="CF",BB127,0))</f>
        <v>0</v>
      </c>
      <c r="BS127" s="249">
        <f>IF(AND(BI127&lt;&gt;"R",BI127&lt;&gt;"C",BI127&lt;&gt;"CF",BI127&lt;&gt;"F")=TRUE,BB127*'Q1'!$CA$23,IF(BI127="F",BB127,0))</f>
        <v>0</v>
      </c>
      <c r="BT127" s="478">
        <f t="shared" si="10"/>
        <v>0</v>
      </c>
    </row>
    <row r="128" spans="2:72" ht="9.9499999999999993" customHeight="1">
      <c r="B128" s="783"/>
      <c r="C128" s="784"/>
      <c r="D128" s="784"/>
      <c r="E128" s="784"/>
      <c r="F128" s="784"/>
      <c r="G128" s="785"/>
      <c r="H128" s="786"/>
      <c r="I128" s="786"/>
      <c r="J128" s="786"/>
      <c r="K128" s="786"/>
      <c r="L128" s="786"/>
      <c r="M128" s="786"/>
      <c r="N128" s="786"/>
      <c r="O128" s="786"/>
      <c r="P128" s="786"/>
      <c r="Q128" s="786"/>
      <c r="R128" s="786"/>
      <c r="S128" s="786"/>
      <c r="T128" s="786"/>
      <c r="U128" s="786"/>
      <c r="V128" s="786"/>
      <c r="W128" s="786"/>
      <c r="X128" s="786"/>
      <c r="Y128" s="786"/>
      <c r="Z128" s="786"/>
      <c r="AA128" s="786"/>
      <c r="AB128" s="787"/>
      <c r="AC128" s="788"/>
      <c r="AD128" s="788"/>
      <c r="AE128" s="788"/>
      <c r="AF128" s="710"/>
      <c r="AG128" s="711"/>
      <c r="AH128" s="711"/>
      <c r="AI128" s="711"/>
      <c r="AJ128" s="712"/>
      <c r="AK128" s="708"/>
      <c r="AL128" s="708"/>
      <c r="AM128" s="708"/>
      <c r="AN128" s="708"/>
      <c r="AO128" s="708"/>
      <c r="AP128" s="708"/>
      <c r="AQ128" s="708"/>
      <c r="AR128" s="717"/>
      <c r="AS128" s="718"/>
      <c r="AT128" s="719"/>
      <c r="AU128" s="741">
        <f t="shared" si="11"/>
        <v>0</v>
      </c>
      <c r="AV128" s="741"/>
      <c r="AW128" s="741"/>
      <c r="AX128" s="741"/>
      <c r="AY128" s="741"/>
      <c r="AZ128" s="741"/>
      <c r="BA128" s="741"/>
      <c r="BB128" s="761">
        <f t="shared" si="6"/>
        <v>0</v>
      </c>
      <c r="BC128" s="762"/>
      <c r="BD128" s="762"/>
      <c r="BE128" s="762"/>
      <c r="BF128" s="762"/>
      <c r="BG128" s="762"/>
      <c r="BH128" s="763"/>
      <c r="BI128" s="564"/>
      <c r="BJ128" s="176"/>
      <c r="BL128" s="224">
        <f t="shared" si="7"/>
        <v>2</v>
      </c>
      <c r="BM128" s="225" t="str">
        <f t="shared" si="8"/>
        <v/>
      </c>
      <c r="BN128" s="226" t="str">
        <f t="shared" si="9"/>
        <v xml:space="preserve"> </v>
      </c>
      <c r="BP128" s="249">
        <f>IF(AND(BI128&lt;&gt;"R",BI128&lt;&gt;"C",BI128&lt;&gt;"CF",BI128&lt;&gt;"F")=TRUE,BB128*'Q1'!$CA$20,IF(BI128="R",BB128,0))</f>
        <v>0</v>
      </c>
      <c r="BQ128" s="249">
        <f>IF(AND(BI128&lt;&gt;"R",BI128&lt;&gt;"C",BI128&lt;&gt;"CF",BI128&lt;&gt;"F")=TRUE,BB128*'Q1'!$CA$21,IF(BI128="C",BB128,0))</f>
        <v>0</v>
      </c>
      <c r="BR128" s="249">
        <f>IF(AND(BI128&lt;&gt;"R",BI128&lt;&gt;"C",BI128&lt;&gt;"CF",BI128&lt;&gt;"F")=TRUE,BB128*'Q1'!$CA$22,IF(BI128="CF",BB128,0))</f>
        <v>0</v>
      </c>
      <c r="BS128" s="249">
        <f>IF(AND(BI128&lt;&gt;"R",BI128&lt;&gt;"C",BI128&lt;&gt;"CF",BI128&lt;&gt;"F")=TRUE,BB128*'Q1'!$CA$23,IF(BI128="F",BB128,0))</f>
        <v>0</v>
      </c>
      <c r="BT128" s="478">
        <f t="shared" si="10"/>
        <v>0</v>
      </c>
    </row>
    <row r="129" spans="2:72" ht="9.9499999999999993" customHeight="1">
      <c r="B129" s="783"/>
      <c r="C129" s="784"/>
      <c r="D129" s="784"/>
      <c r="E129" s="784"/>
      <c r="F129" s="784"/>
      <c r="G129" s="785"/>
      <c r="H129" s="786"/>
      <c r="I129" s="786"/>
      <c r="J129" s="786"/>
      <c r="K129" s="786"/>
      <c r="L129" s="786"/>
      <c r="M129" s="786"/>
      <c r="N129" s="786"/>
      <c r="O129" s="786"/>
      <c r="P129" s="786"/>
      <c r="Q129" s="786"/>
      <c r="R129" s="786"/>
      <c r="S129" s="786"/>
      <c r="T129" s="786"/>
      <c r="U129" s="786"/>
      <c r="V129" s="786"/>
      <c r="W129" s="786"/>
      <c r="X129" s="786"/>
      <c r="Y129" s="786"/>
      <c r="Z129" s="786"/>
      <c r="AA129" s="786"/>
      <c r="AB129" s="787"/>
      <c r="AC129" s="788"/>
      <c r="AD129" s="788"/>
      <c r="AE129" s="788"/>
      <c r="AF129" s="710"/>
      <c r="AG129" s="711"/>
      <c r="AH129" s="711"/>
      <c r="AI129" s="711"/>
      <c r="AJ129" s="712"/>
      <c r="AK129" s="708"/>
      <c r="AL129" s="708"/>
      <c r="AM129" s="708"/>
      <c r="AN129" s="708"/>
      <c r="AO129" s="708"/>
      <c r="AP129" s="708"/>
      <c r="AQ129" s="708"/>
      <c r="AR129" s="717"/>
      <c r="AS129" s="718"/>
      <c r="AT129" s="719"/>
      <c r="AU129" s="741">
        <f t="shared" si="11"/>
        <v>0</v>
      </c>
      <c r="AV129" s="741"/>
      <c r="AW129" s="741"/>
      <c r="AX129" s="741"/>
      <c r="AY129" s="741"/>
      <c r="AZ129" s="741"/>
      <c r="BA129" s="741"/>
      <c r="BB129" s="761">
        <f t="shared" si="6"/>
        <v>0</v>
      </c>
      <c r="BC129" s="762"/>
      <c r="BD129" s="762"/>
      <c r="BE129" s="762"/>
      <c r="BF129" s="762"/>
      <c r="BG129" s="762"/>
      <c r="BH129" s="763"/>
      <c r="BI129" s="564"/>
      <c r="BJ129" s="176"/>
      <c r="BL129" s="224">
        <f t="shared" si="7"/>
        <v>2</v>
      </c>
      <c r="BM129" s="225" t="str">
        <f t="shared" si="8"/>
        <v/>
      </c>
      <c r="BN129" s="226" t="str">
        <f t="shared" si="9"/>
        <v xml:space="preserve"> </v>
      </c>
      <c r="BP129" s="249">
        <f>IF(AND(BI129&lt;&gt;"R",BI129&lt;&gt;"C",BI129&lt;&gt;"CF",BI129&lt;&gt;"F")=TRUE,BB129*'Q1'!$CA$20,IF(BI129="R",BB129,0))</f>
        <v>0</v>
      </c>
      <c r="BQ129" s="249">
        <f>IF(AND(BI129&lt;&gt;"R",BI129&lt;&gt;"C",BI129&lt;&gt;"CF",BI129&lt;&gt;"F")=TRUE,BB129*'Q1'!$CA$21,IF(BI129="C",BB129,0))</f>
        <v>0</v>
      </c>
      <c r="BR129" s="249">
        <f>IF(AND(BI129&lt;&gt;"R",BI129&lt;&gt;"C",BI129&lt;&gt;"CF",BI129&lt;&gt;"F")=TRUE,BB129*'Q1'!$CA$22,IF(BI129="CF",BB129,0))</f>
        <v>0</v>
      </c>
      <c r="BS129" s="249">
        <f>IF(AND(BI129&lt;&gt;"R",BI129&lt;&gt;"C",BI129&lt;&gt;"CF",BI129&lt;&gt;"F")=TRUE,BB129*'Q1'!$CA$23,IF(BI129="F",BB129,0))</f>
        <v>0</v>
      </c>
      <c r="BT129" s="478">
        <f t="shared" si="10"/>
        <v>0</v>
      </c>
    </row>
    <row r="130" spans="2:72" ht="9.9499999999999993" customHeight="1">
      <c r="B130" s="783"/>
      <c r="C130" s="784"/>
      <c r="D130" s="784"/>
      <c r="E130" s="784"/>
      <c r="F130" s="784"/>
      <c r="G130" s="785"/>
      <c r="H130" s="786"/>
      <c r="I130" s="786"/>
      <c r="J130" s="786"/>
      <c r="K130" s="786"/>
      <c r="L130" s="786"/>
      <c r="M130" s="786"/>
      <c r="N130" s="786"/>
      <c r="O130" s="786"/>
      <c r="P130" s="786"/>
      <c r="Q130" s="786"/>
      <c r="R130" s="786"/>
      <c r="S130" s="786"/>
      <c r="T130" s="786"/>
      <c r="U130" s="786"/>
      <c r="V130" s="786"/>
      <c r="W130" s="786"/>
      <c r="X130" s="786"/>
      <c r="Y130" s="786"/>
      <c r="Z130" s="786"/>
      <c r="AA130" s="786"/>
      <c r="AB130" s="787"/>
      <c r="AC130" s="788"/>
      <c r="AD130" s="788"/>
      <c r="AE130" s="788"/>
      <c r="AF130" s="710"/>
      <c r="AG130" s="711"/>
      <c r="AH130" s="711"/>
      <c r="AI130" s="711"/>
      <c r="AJ130" s="712"/>
      <c r="AK130" s="708"/>
      <c r="AL130" s="708"/>
      <c r="AM130" s="708"/>
      <c r="AN130" s="708"/>
      <c r="AO130" s="708"/>
      <c r="AP130" s="708"/>
      <c r="AQ130" s="708"/>
      <c r="AR130" s="717"/>
      <c r="AS130" s="718"/>
      <c r="AT130" s="719"/>
      <c r="AU130" s="741">
        <f t="shared" si="11"/>
        <v>0</v>
      </c>
      <c r="AV130" s="741"/>
      <c r="AW130" s="741"/>
      <c r="AX130" s="741"/>
      <c r="AY130" s="741"/>
      <c r="AZ130" s="741"/>
      <c r="BA130" s="741"/>
      <c r="BB130" s="761">
        <f t="shared" si="6"/>
        <v>0</v>
      </c>
      <c r="BC130" s="762"/>
      <c r="BD130" s="762"/>
      <c r="BE130" s="762"/>
      <c r="BF130" s="762"/>
      <c r="BG130" s="762"/>
      <c r="BH130" s="763"/>
      <c r="BI130" s="564"/>
      <c r="BJ130" s="176"/>
      <c r="BL130" s="224">
        <f t="shared" si="7"/>
        <v>2</v>
      </c>
      <c r="BM130" s="225" t="str">
        <f t="shared" si="8"/>
        <v/>
      </c>
      <c r="BN130" s="226" t="str">
        <f t="shared" si="9"/>
        <v xml:space="preserve"> </v>
      </c>
      <c r="BP130" s="249">
        <f>IF(AND(BI130&lt;&gt;"R",BI130&lt;&gt;"C",BI130&lt;&gt;"CF",BI130&lt;&gt;"F")=TRUE,BB130*'Q1'!$CA$20,IF(BI130="R",BB130,0))</f>
        <v>0</v>
      </c>
      <c r="BQ130" s="249">
        <f>IF(AND(BI130&lt;&gt;"R",BI130&lt;&gt;"C",BI130&lt;&gt;"CF",BI130&lt;&gt;"F")=TRUE,BB130*'Q1'!$CA$21,IF(BI130="C",BB130,0))</f>
        <v>0</v>
      </c>
      <c r="BR130" s="249">
        <f>IF(AND(BI130&lt;&gt;"R",BI130&lt;&gt;"C",BI130&lt;&gt;"CF",BI130&lt;&gt;"F")=TRUE,BB130*'Q1'!$CA$22,IF(BI130="CF",BB130,0))</f>
        <v>0</v>
      </c>
      <c r="BS130" s="249">
        <f>IF(AND(BI130&lt;&gt;"R",BI130&lt;&gt;"C",BI130&lt;&gt;"CF",BI130&lt;&gt;"F")=TRUE,BB130*'Q1'!$CA$23,IF(BI130="F",BB130,0))</f>
        <v>0</v>
      </c>
      <c r="BT130" s="478">
        <f t="shared" si="10"/>
        <v>0</v>
      </c>
    </row>
    <row r="131" spans="2:72" ht="9.9499999999999993" customHeight="1">
      <c r="B131" s="783"/>
      <c r="C131" s="784"/>
      <c r="D131" s="784"/>
      <c r="E131" s="784"/>
      <c r="F131" s="784"/>
      <c r="G131" s="785"/>
      <c r="H131" s="786"/>
      <c r="I131" s="786"/>
      <c r="J131" s="786"/>
      <c r="K131" s="786"/>
      <c r="L131" s="786"/>
      <c r="M131" s="786"/>
      <c r="N131" s="786"/>
      <c r="O131" s="786"/>
      <c r="P131" s="786"/>
      <c r="Q131" s="786"/>
      <c r="R131" s="786"/>
      <c r="S131" s="786"/>
      <c r="T131" s="786"/>
      <c r="U131" s="786"/>
      <c r="V131" s="786"/>
      <c r="W131" s="786"/>
      <c r="X131" s="786"/>
      <c r="Y131" s="786"/>
      <c r="Z131" s="786"/>
      <c r="AA131" s="786"/>
      <c r="AB131" s="787"/>
      <c r="AC131" s="788"/>
      <c r="AD131" s="788"/>
      <c r="AE131" s="788"/>
      <c r="AF131" s="710"/>
      <c r="AG131" s="711"/>
      <c r="AH131" s="711"/>
      <c r="AI131" s="711"/>
      <c r="AJ131" s="712"/>
      <c r="AK131" s="708"/>
      <c r="AL131" s="708"/>
      <c r="AM131" s="708"/>
      <c r="AN131" s="708"/>
      <c r="AO131" s="708"/>
      <c r="AP131" s="708"/>
      <c r="AQ131" s="708"/>
      <c r="AR131" s="717"/>
      <c r="AS131" s="718"/>
      <c r="AT131" s="719"/>
      <c r="AU131" s="741">
        <f t="shared" si="11"/>
        <v>0</v>
      </c>
      <c r="AV131" s="741"/>
      <c r="AW131" s="741"/>
      <c r="AX131" s="741"/>
      <c r="AY131" s="741"/>
      <c r="AZ131" s="741"/>
      <c r="BA131" s="741"/>
      <c r="BB131" s="761">
        <f t="shared" si="6"/>
        <v>0</v>
      </c>
      <c r="BC131" s="762"/>
      <c r="BD131" s="762"/>
      <c r="BE131" s="762"/>
      <c r="BF131" s="762"/>
      <c r="BG131" s="762"/>
      <c r="BH131" s="763"/>
      <c r="BI131" s="564"/>
      <c r="BJ131" s="176"/>
      <c r="BL131" s="224">
        <f t="shared" si="7"/>
        <v>2</v>
      </c>
      <c r="BM131" s="225" t="str">
        <f t="shared" si="8"/>
        <v/>
      </c>
      <c r="BN131" s="226" t="str">
        <f t="shared" si="9"/>
        <v xml:space="preserve"> </v>
      </c>
      <c r="BP131" s="249">
        <f>IF(AND(BI131&lt;&gt;"R",BI131&lt;&gt;"C",BI131&lt;&gt;"CF",BI131&lt;&gt;"F")=TRUE,BB131*'Q1'!$CA$20,IF(BI131="R",BB131,0))</f>
        <v>0</v>
      </c>
      <c r="BQ131" s="249">
        <f>IF(AND(BI131&lt;&gt;"R",BI131&lt;&gt;"C",BI131&lt;&gt;"CF",BI131&lt;&gt;"F")=TRUE,BB131*'Q1'!$CA$21,IF(BI131="C",BB131,0))</f>
        <v>0</v>
      </c>
      <c r="BR131" s="249">
        <f>IF(AND(BI131&lt;&gt;"R",BI131&lt;&gt;"C",BI131&lt;&gt;"CF",BI131&lt;&gt;"F")=TRUE,BB131*'Q1'!$CA$22,IF(BI131="CF",BB131,0))</f>
        <v>0</v>
      </c>
      <c r="BS131" s="249">
        <f>IF(AND(BI131&lt;&gt;"R",BI131&lt;&gt;"C",BI131&lt;&gt;"CF",BI131&lt;&gt;"F")=TRUE,BB131*'Q1'!$CA$23,IF(BI131="F",BB131,0))</f>
        <v>0</v>
      </c>
      <c r="BT131" s="478">
        <f t="shared" si="10"/>
        <v>0</v>
      </c>
    </row>
    <row r="132" spans="2:72" ht="9.9499999999999993" customHeight="1">
      <c r="B132" s="783"/>
      <c r="C132" s="784"/>
      <c r="D132" s="784"/>
      <c r="E132" s="784"/>
      <c r="F132" s="784"/>
      <c r="G132" s="785"/>
      <c r="H132" s="786"/>
      <c r="I132" s="786"/>
      <c r="J132" s="786"/>
      <c r="K132" s="786"/>
      <c r="L132" s="786"/>
      <c r="M132" s="786"/>
      <c r="N132" s="786"/>
      <c r="O132" s="786"/>
      <c r="P132" s="786"/>
      <c r="Q132" s="786"/>
      <c r="R132" s="786"/>
      <c r="S132" s="786"/>
      <c r="T132" s="786"/>
      <c r="U132" s="786"/>
      <c r="V132" s="786"/>
      <c r="W132" s="786"/>
      <c r="X132" s="786"/>
      <c r="Y132" s="786"/>
      <c r="Z132" s="786"/>
      <c r="AA132" s="786"/>
      <c r="AB132" s="787"/>
      <c r="AC132" s="788"/>
      <c r="AD132" s="788"/>
      <c r="AE132" s="788"/>
      <c r="AF132" s="710"/>
      <c r="AG132" s="711"/>
      <c r="AH132" s="711"/>
      <c r="AI132" s="711"/>
      <c r="AJ132" s="712"/>
      <c r="AK132" s="708"/>
      <c r="AL132" s="708"/>
      <c r="AM132" s="708"/>
      <c r="AN132" s="708"/>
      <c r="AO132" s="708"/>
      <c r="AP132" s="708"/>
      <c r="AQ132" s="708"/>
      <c r="AR132" s="717"/>
      <c r="AS132" s="718"/>
      <c r="AT132" s="719"/>
      <c r="AU132" s="741">
        <f t="shared" si="11"/>
        <v>0</v>
      </c>
      <c r="AV132" s="741"/>
      <c r="AW132" s="741"/>
      <c r="AX132" s="741"/>
      <c r="AY132" s="741"/>
      <c r="AZ132" s="741"/>
      <c r="BA132" s="741"/>
      <c r="BB132" s="761">
        <f t="shared" si="6"/>
        <v>0</v>
      </c>
      <c r="BC132" s="762"/>
      <c r="BD132" s="762"/>
      <c r="BE132" s="762"/>
      <c r="BF132" s="762"/>
      <c r="BG132" s="762"/>
      <c r="BH132" s="763"/>
      <c r="BI132" s="564"/>
      <c r="BJ132" s="176"/>
      <c r="BL132" s="224">
        <f t="shared" si="7"/>
        <v>2</v>
      </c>
      <c r="BM132" s="225" t="str">
        <f t="shared" si="8"/>
        <v/>
      </c>
      <c r="BN132" s="226" t="str">
        <f t="shared" si="9"/>
        <v xml:space="preserve"> </v>
      </c>
      <c r="BP132" s="249">
        <f>IF(AND(BI132&lt;&gt;"R",BI132&lt;&gt;"C",BI132&lt;&gt;"CF",BI132&lt;&gt;"F")=TRUE,BB132*'Q1'!$CA$20,IF(BI132="R",BB132,0))</f>
        <v>0</v>
      </c>
      <c r="BQ132" s="249">
        <f>IF(AND(BI132&lt;&gt;"R",BI132&lt;&gt;"C",BI132&lt;&gt;"CF",BI132&lt;&gt;"F")=TRUE,BB132*'Q1'!$CA$21,IF(BI132="C",BB132,0))</f>
        <v>0</v>
      </c>
      <c r="BR132" s="249">
        <f>IF(AND(BI132&lt;&gt;"R",BI132&lt;&gt;"C",BI132&lt;&gt;"CF",BI132&lt;&gt;"F")=TRUE,BB132*'Q1'!$CA$22,IF(BI132="CF",BB132,0))</f>
        <v>0</v>
      </c>
      <c r="BS132" s="249">
        <f>IF(AND(BI132&lt;&gt;"R",BI132&lt;&gt;"C",BI132&lt;&gt;"CF",BI132&lt;&gt;"F")=TRUE,BB132*'Q1'!$CA$23,IF(BI132="F",BB132,0))</f>
        <v>0</v>
      </c>
      <c r="BT132" s="478">
        <f t="shared" si="10"/>
        <v>0</v>
      </c>
    </row>
    <row r="133" spans="2:72" ht="9.9499999999999993" customHeight="1">
      <c r="B133" s="783"/>
      <c r="C133" s="784"/>
      <c r="D133" s="784"/>
      <c r="E133" s="784"/>
      <c r="F133" s="784"/>
      <c r="G133" s="785"/>
      <c r="H133" s="786"/>
      <c r="I133" s="786"/>
      <c r="J133" s="786"/>
      <c r="K133" s="786"/>
      <c r="L133" s="786"/>
      <c r="M133" s="786"/>
      <c r="N133" s="786"/>
      <c r="O133" s="786"/>
      <c r="P133" s="786"/>
      <c r="Q133" s="786"/>
      <c r="R133" s="786"/>
      <c r="S133" s="786"/>
      <c r="T133" s="786"/>
      <c r="U133" s="786"/>
      <c r="V133" s="786"/>
      <c r="W133" s="786"/>
      <c r="X133" s="786"/>
      <c r="Y133" s="786"/>
      <c r="Z133" s="786"/>
      <c r="AA133" s="786"/>
      <c r="AB133" s="787"/>
      <c r="AC133" s="788"/>
      <c r="AD133" s="788"/>
      <c r="AE133" s="788"/>
      <c r="AF133" s="710"/>
      <c r="AG133" s="711"/>
      <c r="AH133" s="711"/>
      <c r="AI133" s="711"/>
      <c r="AJ133" s="712"/>
      <c r="AK133" s="708"/>
      <c r="AL133" s="708"/>
      <c r="AM133" s="708"/>
      <c r="AN133" s="708"/>
      <c r="AO133" s="708"/>
      <c r="AP133" s="708"/>
      <c r="AQ133" s="708"/>
      <c r="AR133" s="717"/>
      <c r="AS133" s="718"/>
      <c r="AT133" s="719"/>
      <c r="AU133" s="741">
        <f t="shared" si="11"/>
        <v>0</v>
      </c>
      <c r="AV133" s="741"/>
      <c r="AW133" s="741"/>
      <c r="AX133" s="741"/>
      <c r="AY133" s="741"/>
      <c r="AZ133" s="741"/>
      <c r="BA133" s="741"/>
      <c r="BB133" s="761">
        <f t="shared" si="6"/>
        <v>0</v>
      </c>
      <c r="BC133" s="762"/>
      <c r="BD133" s="762"/>
      <c r="BE133" s="762"/>
      <c r="BF133" s="762"/>
      <c r="BG133" s="762"/>
      <c r="BH133" s="763"/>
      <c r="BI133" s="564"/>
      <c r="BJ133" s="176"/>
      <c r="BL133" s="224">
        <f t="shared" si="7"/>
        <v>2</v>
      </c>
      <c r="BM133" s="225" t="str">
        <f t="shared" si="8"/>
        <v/>
      </c>
      <c r="BN133" s="226" t="str">
        <f t="shared" si="9"/>
        <v xml:space="preserve"> </v>
      </c>
      <c r="BP133" s="249">
        <f>IF(AND(BI133&lt;&gt;"R",BI133&lt;&gt;"C",BI133&lt;&gt;"CF",BI133&lt;&gt;"F")=TRUE,BB133*'Q1'!$CA$20,IF(BI133="R",BB133,0))</f>
        <v>0</v>
      </c>
      <c r="BQ133" s="249">
        <f>IF(AND(BI133&lt;&gt;"R",BI133&lt;&gt;"C",BI133&lt;&gt;"CF",BI133&lt;&gt;"F")=TRUE,BB133*'Q1'!$CA$21,IF(BI133="C",BB133,0))</f>
        <v>0</v>
      </c>
      <c r="BR133" s="249">
        <f>IF(AND(BI133&lt;&gt;"R",BI133&lt;&gt;"C",BI133&lt;&gt;"CF",BI133&lt;&gt;"F")=TRUE,BB133*'Q1'!$CA$22,IF(BI133="CF",BB133,0))</f>
        <v>0</v>
      </c>
      <c r="BS133" s="249">
        <f>IF(AND(BI133&lt;&gt;"R",BI133&lt;&gt;"C",BI133&lt;&gt;"CF",BI133&lt;&gt;"F")=TRUE,BB133*'Q1'!$CA$23,IF(BI133="F",BB133,0))</f>
        <v>0</v>
      </c>
      <c r="BT133" s="478">
        <f t="shared" si="10"/>
        <v>0</v>
      </c>
    </row>
    <row r="134" spans="2:72" ht="9.9499999999999993" customHeight="1">
      <c r="B134" s="783"/>
      <c r="C134" s="784"/>
      <c r="D134" s="784"/>
      <c r="E134" s="784"/>
      <c r="F134" s="784"/>
      <c r="G134" s="785"/>
      <c r="H134" s="786"/>
      <c r="I134" s="786"/>
      <c r="J134" s="786"/>
      <c r="K134" s="786"/>
      <c r="L134" s="786"/>
      <c r="M134" s="786"/>
      <c r="N134" s="786"/>
      <c r="O134" s="786"/>
      <c r="P134" s="786"/>
      <c r="Q134" s="786"/>
      <c r="R134" s="786"/>
      <c r="S134" s="786"/>
      <c r="T134" s="786"/>
      <c r="U134" s="786"/>
      <c r="V134" s="786"/>
      <c r="W134" s="786"/>
      <c r="X134" s="786"/>
      <c r="Y134" s="786"/>
      <c r="Z134" s="786"/>
      <c r="AA134" s="786"/>
      <c r="AB134" s="787"/>
      <c r="AC134" s="788"/>
      <c r="AD134" s="788"/>
      <c r="AE134" s="788"/>
      <c r="AF134" s="710"/>
      <c r="AG134" s="711"/>
      <c r="AH134" s="711"/>
      <c r="AI134" s="711"/>
      <c r="AJ134" s="712"/>
      <c r="AK134" s="708"/>
      <c r="AL134" s="708"/>
      <c r="AM134" s="708"/>
      <c r="AN134" s="708"/>
      <c r="AO134" s="708"/>
      <c r="AP134" s="708"/>
      <c r="AQ134" s="708"/>
      <c r="AR134" s="717"/>
      <c r="AS134" s="718"/>
      <c r="AT134" s="719"/>
      <c r="AU134" s="741">
        <f t="shared" si="11"/>
        <v>0</v>
      </c>
      <c r="AV134" s="741"/>
      <c r="AW134" s="741"/>
      <c r="AX134" s="741"/>
      <c r="AY134" s="741"/>
      <c r="AZ134" s="741"/>
      <c r="BA134" s="741"/>
      <c r="BB134" s="761">
        <f t="shared" si="6"/>
        <v>0</v>
      </c>
      <c r="BC134" s="762"/>
      <c r="BD134" s="762"/>
      <c r="BE134" s="762"/>
      <c r="BF134" s="762"/>
      <c r="BG134" s="762"/>
      <c r="BH134" s="763"/>
      <c r="BI134" s="564"/>
      <c r="BJ134" s="176"/>
      <c r="BL134" s="224">
        <f t="shared" si="7"/>
        <v>2</v>
      </c>
      <c r="BM134" s="225" t="str">
        <f t="shared" si="8"/>
        <v/>
      </c>
      <c r="BN134" s="226" t="str">
        <f t="shared" si="9"/>
        <v xml:space="preserve"> </v>
      </c>
      <c r="BP134" s="249">
        <f>IF(AND(BI134&lt;&gt;"R",BI134&lt;&gt;"C",BI134&lt;&gt;"CF",BI134&lt;&gt;"F")=TRUE,BB134*'Q1'!$CA$20,IF(BI134="R",BB134,0))</f>
        <v>0</v>
      </c>
      <c r="BQ134" s="249">
        <f>IF(AND(BI134&lt;&gt;"R",BI134&lt;&gt;"C",BI134&lt;&gt;"CF",BI134&lt;&gt;"F")=TRUE,BB134*'Q1'!$CA$21,IF(BI134="C",BB134,0))</f>
        <v>0</v>
      </c>
      <c r="BR134" s="249">
        <f>IF(AND(BI134&lt;&gt;"R",BI134&lt;&gt;"C",BI134&lt;&gt;"CF",BI134&lt;&gt;"F")=TRUE,BB134*'Q1'!$CA$22,IF(BI134="CF",BB134,0))</f>
        <v>0</v>
      </c>
      <c r="BS134" s="249">
        <f>IF(AND(BI134&lt;&gt;"R",BI134&lt;&gt;"C",BI134&lt;&gt;"CF",BI134&lt;&gt;"F")=TRUE,BB134*'Q1'!$CA$23,IF(BI134="F",BB134,0))</f>
        <v>0</v>
      </c>
      <c r="BT134" s="478">
        <f t="shared" si="10"/>
        <v>0</v>
      </c>
    </row>
    <row r="135" spans="2:72" ht="9.9499999999999993" customHeight="1">
      <c r="B135" s="783"/>
      <c r="C135" s="784"/>
      <c r="D135" s="784"/>
      <c r="E135" s="784"/>
      <c r="F135" s="784"/>
      <c r="G135" s="785"/>
      <c r="H135" s="786"/>
      <c r="I135" s="786"/>
      <c r="J135" s="786"/>
      <c r="K135" s="786"/>
      <c r="L135" s="786"/>
      <c r="M135" s="786"/>
      <c r="N135" s="786"/>
      <c r="O135" s="786"/>
      <c r="P135" s="786"/>
      <c r="Q135" s="786"/>
      <c r="R135" s="786"/>
      <c r="S135" s="786"/>
      <c r="T135" s="786"/>
      <c r="U135" s="786"/>
      <c r="V135" s="786"/>
      <c r="W135" s="786"/>
      <c r="X135" s="786"/>
      <c r="Y135" s="786"/>
      <c r="Z135" s="786"/>
      <c r="AA135" s="786"/>
      <c r="AB135" s="787"/>
      <c r="AC135" s="788"/>
      <c r="AD135" s="788"/>
      <c r="AE135" s="788"/>
      <c r="AF135" s="710"/>
      <c r="AG135" s="711"/>
      <c r="AH135" s="711"/>
      <c r="AI135" s="711"/>
      <c r="AJ135" s="712"/>
      <c r="AK135" s="708"/>
      <c r="AL135" s="708"/>
      <c r="AM135" s="708"/>
      <c r="AN135" s="708"/>
      <c r="AO135" s="708"/>
      <c r="AP135" s="708"/>
      <c r="AQ135" s="708"/>
      <c r="AR135" s="717"/>
      <c r="AS135" s="718"/>
      <c r="AT135" s="719"/>
      <c r="AU135" s="741">
        <f t="shared" si="11"/>
        <v>0</v>
      </c>
      <c r="AV135" s="741"/>
      <c r="AW135" s="741"/>
      <c r="AX135" s="741"/>
      <c r="AY135" s="741"/>
      <c r="AZ135" s="741"/>
      <c r="BA135" s="741"/>
      <c r="BB135" s="761">
        <f t="shared" si="6"/>
        <v>0</v>
      </c>
      <c r="BC135" s="762"/>
      <c r="BD135" s="762"/>
      <c r="BE135" s="762"/>
      <c r="BF135" s="762"/>
      <c r="BG135" s="762"/>
      <c r="BH135" s="763"/>
      <c r="BI135" s="564"/>
      <c r="BJ135" s="176"/>
      <c r="BL135" s="224">
        <f t="shared" si="7"/>
        <v>2</v>
      </c>
      <c r="BM135" s="225" t="str">
        <f t="shared" si="8"/>
        <v/>
      </c>
      <c r="BN135" s="226" t="str">
        <f t="shared" si="9"/>
        <v xml:space="preserve"> </v>
      </c>
      <c r="BP135" s="249">
        <f>IF(AND(BI135&lt;&gt;"R",BI135&lt;&gt;"C",BI135&lt;&gt;"CF",BI135&lt;&gt;"F")=TRUE,BB135*'Q1'!$CA$20,IF(BI135="R",BB135,0))</f>
        <v>0</v>
      </c>
      <c r="BQ135" s="249">
        <f>IF(AND(BI135&lt;&gt;"R",BI135&lt;&gt;"C",BI135&lt;&gt;"CF",BI135&lt;&gt;"F")=TRUE,BB135*'Q1'!$CA$21,IF(BI135="C",BB135,0))</f>
        <v>0</v>
      </c>
      <c r="BR135" s="249">
        <f>IF(AND(BI135&lt;&gt;"R",BI135&lt;&gt;"C",BI135&lt;&gt;"CF",BI135&lt;&gt;"F")=TRUE,BB135*'Q1'!$CA$22,IF(BI135="CF",BB135,0))</f>
        <v>0</v>
      </c>
      <c r="BS135" s="249">
        <f>IF(AND(BI135&lt;&gt;"R",BI135&lt;&gt;"C",BI135&lt;&gt;"CF",BI135&lt;&gt;"F")=TRUE,BB135*'Q1'!$CA$23,IF(BI135="F",BB135,0))</f>
        <v>0</v>
      </c>
      <c r="BT135" s="478">
        <f t="shared" si="10"/>
        <v>0</v>
      </c>
    </row>
    <row r="136" spans="2:72" ht="9.9499999999999993" customHeight="1">
      <c r="B136" s="783"/>
      <c r="C136" s="784"/>
      <c r="D136" s="784"/>
      <c r="E136" s="784"/>
      <c r="F136" s="784"/>
      <c r="G136" s="785"/>
      <c r="H136" s="786"/>
      <c r="I136" s="786"/>
      <c r="J136" s="786"/>
      <c r="K136" s="786"/>
      <c r="L136" s="786"/>
      <c r="M136" s="786"/>
      <c r="N136" s="786"/>
      <c r="O136" s="786"/>
      <c r="P136" s="786"/>
      <c r="Q136" s="786"/>
      <c r="R136" s="786"/>
      <c r="S136" s="786"/>
      <c r="T136" s="786"/>
      <c r="U136" s="786"/>
      <c r="V136" s="786"/>
      <c r="W136" s="786"/>
      <c r="X136" s="786"/>
      <c r="Y136" s="786"/>
      <c r="Z136" s="786"/>
      <c r="AA136" s="786"/>
      <c r="AB136" s="787"/>
      <c r="AC136" s="788"/>
      <c r="AD136" s="788"/>
      <c r="AE136" s="788"/>
      <c r="AF136" s="710"/>
      <c r="AG136" s="711"/>
      <c r="AH136" s="711"/>
      <c r="AI136" s="711"/>
      <c r="AJ136" s="712"/>
      <c r="AK136" s="708"/>
      <c r="AL136" s="708"/>
      <c r="AM136" s="708"/>
      <c r="AN136" s="708"/>
      <c r="AO136" s="708"/>
      <c r="AP136" s="708"/>
      <c r="AQ136" s="708"/>
      <c r="AR136" s="717"/>
      <c r="AS136" s="718"/>
      <c r="AT136" s="719"/>
      <c r="AU136" s="741">
        <f t="shared" si="11"/>
        <v>0</v>
      </c>
      <c r="AV136" s="741"/>
      <c r="AW136" s="741"/>
      <c r="AX136" s="741"/>
      <c r="AY136" s="741"/>
      <c r="AZ136" s="741"/>
      <c r="BA136" s="741"/>
      <c r="BB136" s="761">
        <f t="shared" si="6"/>
        <v>0</v>
      </c>
      <c r="BC136" s="762"/>
      <c r="BD136" s="762"/>
      <c r="BE136" s="762"/>
      <c r="BF136" s="762"/>
      <c r="BG136" s="762"/>
      <c r="BH136" s="763"/>
      <c r="BI136" s="564"/>
      <c r="BJ136" s="176"/>
      <c r="BL136" s="224">
        <f t="shared" si="7"/>
        <v>2</v>
      </c>
      <c r="BM136" s="225" t="str">
        <f t="shared" si="8"/>
        <v/>
      </c>
      <c r="BN136" s="226" t="str">
        <f t="shared" si="9"/>
        <v xml:space="preserve"> </v>
      </c>
      <c r="BP136" s="249">
        <f>IF(AND(BI136&lt;&gt;"R",BI136&lt;&gt;"C",BI136&lt;&gt;"CF",BI136&lt;&gt;"F")=TRUE,BB136*'Q1'!$CA$20,IF(BI136="R",BB136,0))</f>
        <v>0</v>
      </c>
      <c r="BQ136" s="249">
        <f>IF(AND(BI136&lt;&gt;"R",BI136&lt;&gt;"C",BI136&lt;&gt;"CF",BI136&lt;&gt;"F")=TRUE,BB136*'Q1'!$CA$21,IF(BI136="C",BB136,0))</f>
        <v>0</v>
      </c>
      <c r="BR136" s="249">
        <f>IF(AND(BI136&lt;&gt;"R",BI136&lt;&gt;"C",BI136&lt;&gt;"CF",BI136&lt;&gt;"F")=TRUE,BB136*'Q1'!$CA$22,IF(BI136="CF",BB136,0))</f>
        <v>0</v>
      </c>
      <c r="BS136" s="249">
        <f>IF(AND(BI136&lt;&gt;"R",BI136&lt;&gt;"C",BI136&lt;&gt;"CF",BI136&lt;&gt;"F")=TRUE,BB136*'Q1'!$CA$23,IF(BI136="F",BB136,0))</f>
        <v>0</v>
      </c>
      <c r="BT136" s="478">
        <f t="shared" si="10"/>
        <v>0</v>
      </c>
    </row>
    <row r="137" spans="2:72" ht="9.9499999999999993" customHeight="1">
      <c r="B137" s="783"/>
      <c r="C137" s="784"/>
      <c r="D137" s="784"/>
      <c r="E137" s="784"/>
      <c r="F137" s="784"/>
      <c r="G137" s="785"/>
      <c r="H137" s="786"/>
      <c r="I137" s="786"/>
      <c r="J137" s="786"/>
      <c r="K137" s="786"/>
      <c r="L137" s="786"/>
      <c r="M137" s="786"/>
      <c r="N137" s="786"/>
      <c r="O137" s="786"/>
      <c r="P137" s="786"/>
      <c r="Q137" s="786"/>
      <c r="R137" s="786"/>
      <c r="S137" s="786"/>
      <c r="T137" s="786"/>
      <c r="U137" s="786"/>
      <c r="V137" s="786"/>
      <c r="W137" s="786"/>
      <c r="X137" s="786"/>
      <c r="Y137" s="786"/>
      <c r="Z137" s="786"/>
      <c r="AA137" s="786"/>
      <c r="AB137" s="787"/>
      <c r="AC137" s="788"/>
      <c r="AD137" s="788"/>
      <c r="AE137" s="788"/>
      <c r="AF137" s="710"/>
      <c r="AG137" s="711"/>
      <c r="AH137" s="711"/>
      <c r="AI137" s="711"/>
      <c r="AJ137" s="712"/>
      <c r="AK137" s="708"/>
      <c r="AL137" s="708"/>
      <c r="AM137" s="708"/>
      <c r="AN137" s="708"/>
      <c r="AO137" s="708"/>
      <c r="AP137" s="708"/>
      <c r="AQ137" s="708"/>
      <c r="AR137" s="717"/>
      <c r="AS137" s="718"/>
      <c r="AT137" s="719"/>
      <c r="AU137" s="741">
        <f t="shared" si="11"/>
        <v>0</v>
      </c>
      <c r="AV137" s="741"/>
      <c r="AW137" s="741"/>
      <c r="AX137" s="741"/>
      <c r="AY137" s="741"/>
      <c r="AZ137" s="741"/>
      <c r="BA137" s="741"/>
      <c r="BB137" s="761">
        <f t="shared" si="6"/>
        <v>0</v>
      </c>
      <c r="BC137" s="762"/>
      <c r="BD137" s="762"/>
      <c r="BE137" s="762"/>
      <c r="BF137" s="762"/>
      <c r="BG137" s="762"/>
      <c r="BH137" s="763"/>
      <c r="BI137" s="564"/>
      <c r="BJ137" s="176"/>
      <c r="BL137" s="224">
        <f t="shared" si="7"/>
        <v>2</v>
      </c>
      <c r="BM137" s="225" t="str">
        <f t="shared" si="8"/>
        <v/>
      </c>
      <c r="BN137" s="226" t="str">
        <f t="shared" si="9"/>
        <v xml:space="preserve"> </v>
      </c>
      <c r="BP137" s="249">
        <f>IF(AND(BI137&lt;&gt;"R",BI137&lt;&gt;"C",BI137&lt;&gt;"CF",BI137&lt;&gt;"F")=TRUE,BB137*'Q1'!$CA$20,IF(BI137="R",BB137,0))</f>
        <v>0</v>
      </c>
      <c r="BQ137" s="249">
        <f>IF(AND(BI137&lt;&gt;"R",BI137&lt;&gt;"C",BI137&lt;&gt;"CF",BI137&lt;&gt;"F")=TRUE,BB137*'Q1'!$CA$21,IF(BI137="C",BB137,0))</f>
        <v>0</v>
      </c>
      <c r="BR137" s="249">
        <f>IF(AND(BI137&lt;&gt;"R",BI137&lt;&gt;"C",BI137&lt;&gt;"CF",BI137&lt;&gt;"F")=TRUE,BB137*'Q1'!$CA$22,IF(BI137="CF",BB137,0))</f>
        <v>0</v>
      </c>
      <c r="BS137" s="249">
        <f>IF(AND(BI137&lt;&gt;"R",BI137&lt;&gt;"C",BI137&lt;&gt;"CF",BI137&lt;&gt;"F")=TRUE,BB137*'Q1'!$CA$23,IF(BI137="F",BB137,0))</f>
        <v>0</v>
      </c>
      <c r="BT137" s="478">
        <f t="shared" si="10"/>
        <v>0</v>
      </c>
    </row>
    <row r="138" spans="2:72" ht="9.9499999999999993" customHeight="1">
      <c r="B138" s="783"/>
      <c r="C138" s="784"/>
      <c r="D138" s="784"/>
      <c r="E138" s="784"/>
      <c r="F138" s="784"/>
      <c r="G138" s="785"/>
      <c r="H138" s="786"/>
      <c r="I138" s="786"/>
      <c r="J138" s="786"/>
      <c r="K138" s="786"/>
      <c r="L138" s="786"/>
      <c r="M138" s="786"/>
      <c r="N138" s="786"/>
      <c r="O138" s="786"/>
      <c r="P138" s="786"/>
      <c r="Q138" s="786"/>
      <c r="R138" s="786"/>
      <c r="S138" s="786"/>
      <c r="T138" s="786"/>
      <c r="U138" s="786"/>
      <c r="V138" s="786"/>
      <c r="W138" s="786"/>
      <c r="X138" s="786"/>
      <c r="Y138" s="786"/>
      <c r="Z138" s="786"/>
      <c r="AA138" s="786"/>
      <c r="AB138" s="787"/>
      <c r="AC138" s="788"/>
      <c r="AD138" s="788"/>
      <c r="AE138" s="788"/>
      <c r="AF138" s="710"/>
      <c r="AG138" s="711"/>
      <c r="AH138" s="711"/>
      <c r="AI138" s="711"/>
      <c r="AJ138" s="712"/>
      <c r="AK138" s="708"/>
      <c r="AL138" s="708"/>
      <c r="AM138" s="708"/>
      <c r="AN138" s="708"/>
      <c r="AO138" s="708"/>
      <c r="AP138" s="708"/>
      <c r="AQ138" s="708"/>
      <c r="AR138" s="717"/>
      <c r="AS138" s="718"/>
      <c r="AT138" s="719"/>
      <c r="AU138" s="741">
        <f t="shared" si="11"/>
        <v>0</v>
      </c>
      <c r="AV138" s="741"/>
      <c r="AW138" s="741"/>
      <c r="AX138" s="741"/>
      <c r="AY138" s="741"/>
      <c r="AZ138" s="741"/>
      <c r="BA138" s="741"/>
      <c r="BB138" s="761">
        <f t="shared" si="6"/>
        <v>0</v>
      </c>
      <c r="BC138" s="762"/>
      <c r="BD138" s="762"/>
      <c r="BE138" s="762"/>
      <c r="BF138" s="762"/>
      <c r="BG138" s="762"/>
      <c r="BH138" s="763"/>
      <c r="BI138" s="564"/>
      <c r="BJ138" s="176"/>
      <c r="BL138" s="224">
        <f t="shared" si="7"/>
        <v>2</v>
      </c>
      <c r="BM138" s="225" t="str">
        <f t="shared" si="8"/>
        <v/>
      </c>
      <c r="BN138" s="226" t="str">
        <f t="shared" si="9"/>
        <v xml:space="preserve"> </v>
      </c>
      <c r="BP138" s="249">
        <f>IF(AND(BI138&lt;&gt;"R",BI138&lt;&gt;"C",BI138&lt;&gt;"CF",BI138&lt;&gt;"F")=TRUE,BB138*'Q1'!$CA$20,IF(BI138="R",BB138,0))</f>
        <v>0</v>
      </c>
      <c r="BQ138" s="249">
        <f>IF(AND(BI138&lt;&gt;"R",BI138&lt;&gt;"C",BI138&lt;&gt;"CF",BI138&lt;&gt;"F")=TRUE,BB138*'Q1'!$CA$21,IF(BI138="C",BB138,0))</f>
        <v>0</v>
      </c>
      <c r="BR138" s="249">
        <f>IF(AND(BI138&lt;&gt;"R",BI138&lt;&gt;"C",BI138&lt;&gt;"CF",BI138&lt;&gt;"F")=TRUE,BB138*'Q1'!$CA$22,IF(BI138="CF",BB138,0))</f>
        <v>0</v>
      </c>
      <c r="BS138" s="249">
        <f>IF(AND(BI138&lt;&gt;"R",BI138&lt;&gt;"C",BI138&lt;&gt;"CF",BI138&lt;&gt;"F")=TRUE,BB138*'Q1'!$CA$23,IF(BI138="F",BB138,0))</f>
        <v>0</v>
      </c>
      <c r="BT138" s="478">
        <f t="shared" si="10"/>
        <v>0</v>
      </c>
    </row>
    <row r="139" spans="2:72" ht="9.9499999999999993" customHeight="1">
      <c r="B139" s="783"/>
      <c r="C139" s="784"/>
      <c r="D139" s="784"/>
      <c r="E139" s="784"/>
      <c r="F139" s="784"/>
      <c r="G139" s="785"/>
      <c r="H139" s="786"/>
      <c r="I139" s="786"/>
      <c r="J139" s="786"/>
      <c r="K139" s="786"/>
      <c r="L139" s="786"/>
      <c r="M139" s="786"/>
      <c r="N139" s="786"/>
      <c r="O139" s="786"/>
      <c r="P139" s="786"/>
      <c r="Q139" s="786"/>
      <c r="R139" s="786"/>
      <c r="S139" s="786"/>
      <c r="T139" s="786"/>
      <c r="U139" s="786"/>
      <c r="V139" s="786"/>
      <c r="W139" s="786"/>
      <c r="X139" s="786"/>
      <c r="Y139" s="786"/>
      <c r="Z139" s="786"/>
      <c r="AA139" s="786"/>
      <c r="AB139" s="787"/>
      <c r="AC139" s="788"/>
      <c r="AD139" s="788"/>
      <c r="AE139" s="788"/>
      <c r="AF139" s="710"/>
      <c r="AG139" s="711"/>
      <c r="AH139" s="711"/>
      <c r="AI139" s="711"/>
      <c r="AJ139" s="712"/>
      <c r="AK139" s="708"/>
      <c r="AL139" s="708"/>
      <c r="AM139" s="708"/>
      <c r="AN139" s="708"/>
      <c r="AO139" s="708"/>
      <c r="AP139" s="708"/>
      <c r="AQ139" s="708"/>
      <c r="AR139" s="717"/>
      <c r="AS139" s="718"/>
      <c r="AT139" s="719"/>
      <c r="AU139" s="741">
        <f t="shared" si="11"/>
        <v>0</v>
      </c>
      <c r="AV139" s="741"/>
      <c r="AW139" s="741"/>
      <c r="AX139" s="741"/>
      <c r="AY139" s="741"/>
      <c r="AZ139" s="741"/>
      <c r="BA139" s="741"/>
      <c r="BB139" s="761">
        <f t="shared" si="6"/>
        <v>0</v>
      </c>
      <c r="BC139" s="762"/>
      <c r="BD139" s="762"/>
      <c r="BE139" s="762"/>
      <c r="BF139" s="762"/>
      <c r="BG139" s="762"/>
      <c r="BH139" s="763"/>
      <c r="BI139" s="564"/>
      <c r="BJ139" s="176"/>
      <c r="BL139" s="224">
        <f t="shared" si="7"/>
        <v>2</v>
      </c>
      <c r="BM139" s="225" t="str">
        <f t="shared" si="8"/>
        <v/>
      </c>
      <c r="BN139" s="226" t="str">
        <f t="shared" si="9"/>
        <v xml:space="preserve"> </v>
      </c>
      <c r="BP139" s="249">
        <f>IF(AND(BI139&lt;&gt;"R",BI139&lt;&gt;"C",BI139&lt;&gt;"CF",BI139&lt;&gt;"F")=TRUE,BB139*'Q1'!$CA$20,IF(BI139="R",BB139,0))</f>
        <v>0</v>
      </c>
      <c r="BQ139" s="249">
        <f>IF(AND(BI139&lt;&gt;"R",BI139&lt;&gt;"C",BI139&lt;&gt;"CF",BI139&lt;&gt;"F")=TRUE,BB139*'Q1'!$CA$21,IF(BI139="C",BB139,0))</f>
        <v>0</v>
      </c>
      <c r="BR139" s="249">
        <f>IF(AND(BI139&lt;&gt;"R",BI139&lt;&gt;"C",BI139&lt;&gt;"CF",BI139&lt;&gt;"F")=TRUE,BB139*'Q1'!$CA$22,IF(BI139="CF",BB139,0))</f>
        <v>0</v>
      </c>
      <c r="BS139" s="249">
        <f>IF(AND(BI139&lt;&gt;"R",BI139&lt;&gt;"C",BI139&lt;&gt;"CF",BI139&lt;&gt;"F")=TRUE,BB139*'Q1'!$CA$23,IF(BI139="F",BB139,0))</f>
        <v>0</v>
      </c>
      <c r="BT139" s="478">
        <f t="shared" si="10"/>
        <v>0</v>
      </c>
    </row>
    <row r="140" spans="2:72" ht="9.9499999999999993" customHeight="1">
      <c r="B140" s="783"/>
      <c r="C140" s="784"/>
      <c r="D140" s="784"/>
      <c r="E140" s="784"/>
      <c r="F140" s="784"/>
      <c r="G140" s="785"/>
      <c r="H140" s="786"/>
      <c r="I140" s="786"/>
      <c r="J140" s="786"/>
      <c r="K140" s="786"/>
      <c r="L140" s="786"/>
      <c r="M140" s="786"/>
      <c r="N140" s="786"/>
      <c r="O140" s="786"/>
      <c r="P140" s="786"/>
      <c r="Q140" s="786"/>
      <c r="R140" s="786"/>
      <c r="S140" s="786"/>
      <c r="T140" s="786"/>
      <c r="U140" s="786"/>
      <c r="V140" s="786"/>
      <c r="W140" s="786"/>
      <c r="X140" s="786"/>
      <c r="Y140" s="786"/>
      <c r="Z140" s="786"/>
      <c r="AA140" s="786"/>
      <c r="AB140" s="787"/>
      <c r="AC140" s="788"/>
      <c r="AD140" s="788"/>
      <c r="AE140" s="788"/>
      <c r="AF140" s="710"/>
      <c r="AG140" s="711"/>
      <c r="AH140" s="711"/>
      <c r="AI140" s="711"/>
      <c r="AJ140" s="712"/>
      <c r="AK140" s="708"/>
      <c r="AL140" s="708"/>
      <c r="AM140" s="708"/>
      <c r="AN140" s="708"/>
      <c r="AO140" s="708"/>
      <c r="AP140" s="708"/>
      <c r="AQ140" s="708"/>
      <c r="AR140" s="717"/>
      <c r="AS140" s="718"/>
      <c r="AT140" s="719"/>
      <c r="AU140" s="741">
        <f t="shared" si="11"/>
        <v>0</v>
      </c>
      <c r="AV140" s="741"/>
      <c r="AW140" s="741"/>
      <c r="AX140" s="741"/>
      <c r="AY140" s="741"/>
      <c r="AZ140" s="741"/>
      <c r="BA140" s="741"/>
      <c r="BB140" s="761">
        <f t="shared" si="6"/>
        <v>0</v>
      </c>
      <c r="BC140" s="762"/>
      <c r="BD140" s="762"/>
      <c r="BE140" s="762"/>
      <c r="BF140" s="762"/>
      <c r="BG140" s="762"/>
      <c r="BH140" s="763"/>
      <c r="BI140" s="564"/>
      <c r="BJ140" s="176"/>
      <c r="BL140" s="224">
        <f t="shared" si="7"/>
        <v>2</v>
      </c>
      <c r="BM140" s="225" t="str">
        <f t="shared" si="8"/>
        <v/>
      </c>
      <c r="BN140" s="226" t="str">
        <f t="shared" si="9"/>
        <v xml:space="preserve"> </v>
      </c>
      <c r="BP140" s="249">
        <f>IF(AND(BI140&lt;&gt;"R",BI140&lt;&gt;"C",BI140&lt;&gt;"CF",BI140&lt;&gt;"F")=TRUE,BB140*'Q1'!$CA$20,IF(BI140="R",BB140,0))</f>
        <v>0</v>
      </c>
      <c r="BQ140" s="249">
        <f>IF(AND(BI140&lt;&gt;"R",BI140&lt;&gt;"C",BI140&lt;&gt;"CF",BI140&lt;&gt;"F")=TRUE,BB140*'Q1'!$CA$21,IF(BI140="C",BB140,0))</f>
        <v>0</v>
      </c>
      <c r="BR140" s="249">
        <f>IF(AND(BI140&lt;&gt;"R",BI140&lt;&gt;"C",BI140&lt;&gt;"CF",BI140&lt;&gt;"F")=TRUE,BB140*'Q1'!$CA$22,IF(BI140="CF",BB140,0))</f>
        <v>0</v>
      </c>
      <c r="BS140" s="249">
        <f>IF(AND(BI140&lt;&gt;"R",BI140&lt;&gt;"C",BI140&lt;&gt;"CF",BI140&lt;&gt;"F")=TRUE,BB140*'Q1'!$CA$23,IF(BI140="F",BB140,0))</f>
        <v>0</v>
      </c>
      <c r="BT140" s="478">
        <f t="shared" si="10"/>
        <v>0</v>
      </c>
    </row>
    <row r="141" spans="2:72" ht="9.9499999999999993" customHeight="1">
      <c r="B141" s="783"/>
      <c r="C141" s="784"/>
      <c r="D141" s="784"/>
      <c r="E141" s="784"/>
      <c r="F141" s="784"/>
      <c r="G141" s="785"/>
      <c r="H141" s="786"/>
      <c r="I141" s="786"/>
      <c r="J141" s="786"/>
      <c r="K141" s="786"/>
      <c r="L141" s="786"/>
      <c r="M141" s="786"/>
      <c r="N141" s="786"/>
      <c r="O141" s="786"/>
      <c r="P141" s="786"/>
      <c r="Q141" s="786"/>
      <c r="R141" s="786"/>
      <c r="S141" s="786"/>
      <c r="T141" s="786"/>
      <c r="U141" s="786"/>
      <c r="V141" s="786"/>
      <c r="W141" s="786"/>
      <c r="X141" s="786"/>
      <c r="Y141" s="786"/>
      <c r="Z141" s="786"/>
      <c r="AA141" s="786"/>
      <c r="AB141" s="787"/>
      <c r="AC141" s="788"/>
      <c r="AD141" s="788"/>
      <c r="AE141" s="788"/>
      <c r="AF141" s="710"/>
      <c r="AG141" s="711"/>
      <c r="AH141" s="711"/>
      <c r="AI141" s="711"/>
      <c r="AJ141" s="712"/>
      <c r="AK141" s="708"/>
      <c r="AL141" s="708"/>
      <c r="AM141" s="708"/>
      <c r="AN141" s="708"/>
      <c r="AO141" s="708"/>
      <c r="AP141" s="708"/>
      <c r="AQ141" s="708"/>
      <c r="AR141" s="717"/>
      <c r="AS141" s="718"/>
      <c r="AT141" s="719"/>
      <c r="AU141" s="741">
        <f t="shared" si="11"/>
        <v>0</v>
      </c>
      <c r="AV141" s="741"/>
      <c r="AW141" s="741"/>
      <c r="AX141" s="741"/>
      <c r="AY141" s="741"/>
      <c r="AZ141" s="741"/>
      <c r="BA141" s="741"/>
      <c r="BB141" s="761">
        <f t="shared" si="6"/>
        <v>0</v>
      </c>
      <c r="BC141" s="762"/>
      <c r="BD141" s="762"/>
      <c r="BE141" s="762"/>
      <c r="BF141" s="762"/>
      <c r="BG141" s="762"/>
      <c r="BH141" s="763"/>
      <c r="BI141" s="564"/>
      <c r="BJ141" s="176"/>
      <c r="BL141" s="224">
        <f t="shared" si="7"/>
        <v>2</v>
      </c>
      <c r="BM141" s="225" t="str">
        <f t="shared" si="8"/>
        <v/>
      </c>
      <c r="BN141" s="226" t="str">
        <f t="shared" si="9"/>
        <v xml:space="preserve"> </v>
      </c>
      <c r="BP141" s="249">
        <f>IF(AND(BI141&lt;&gt;"R",BI141&lt;&gt;"C",BI141&lt;&gt;"CF",BI141&lt;&gt;"F")=TRUE,BB141*'Q1'!$CA$20,IF(BI141="R",BB141,0))</f>
        <v>0</v>
      </c>
      <c r="BQ141" s="249">
        <f>IF(AND(BI141&lt;&gt;"R",BI141&lt;&gt;"C",BI141&lt;&gt;"CF",BI141&lt;&gt;"F")=TRUE,BB141*'Q1'!$CA$21,IF(BI141="C",BB141,0))</f>
        <v>0</v>
      </c>
      <c r="BR141" s="249">
        <f>IF(AND(BI141&lt;&gt;"R",BI141&lt;&gt;"C",BI141&lt;&gt;"CF",BI141&lt;&gt;"F")=TRUE,BB141*'Q1'!$CA$22,IF(BI141="CF",BB141,0))</f>
        <v>0</v>
      </c>
      <c r="BS141" s="249">
        <f>IF(AND(BI141&lt;&gt;"R",BI141&lt;&gt;"C",BI141&lt;&gt;"CF",BI141&lt;&gt;"F")=TRUE,BB141*'Q1'!$CA$23,IF(BI141="F",BB141,0))</f>
        <v>0</v>
      </c>
      <c r="BT141" s="478">
        <f t="shared" si="10"/>
        <v>0</v>
      </c>
    </row>
    <row r="142" spans="2:72" ht="9.9499999999999993" customHeight="1">
      <c r="B142" s="783"/>
      <c r="C142" s="784"/>
      <c r="D142" s="784"/>
      <c r="E142" s="784"/>
      <c r="F142" s="784"/>
      <c r="G142" s="785"/>
      <c r="H142" s="786"/>
      <c r="I142" s="786"/>
      <c r="J142" s="786"/>
      <c r="K142" s="786"/>
      <c r="L142" s="786"/>
      <c r="M142" s="786"/>
      <c r="N142" s="786"/>
      <c r="O142" s="786"/>
      <c r="P142" s="786"/>
      <c r="Q142" s="786"/>
      <c r="R142" s="786"/>
      <c r="S142" s="786"/>
      <c r="T142" s="786"/>
      <c r="U142" s="786"/>
      <c r="V142" s="786"/>
      <c r="W142" s="786"/>
      <c r="X142" s="786"/>
      <c r="Y142" s="786"/>
      <c r="Z142" s="786"/>
      <c r="AA142" s="786"/>
      <c r="AB142" s="787"/>
      <c r="AC142" s="788"/>
      <c r="AD142" s="788"/>
      <c r="AE142" s="788"/>
      <c r="AF142" s="710"/>
      <c r="AG142" s="711"/>
      <c r="AH142" s="711"/>
      <c r="AI142" s="711"/>
      <c r="AJ142" s="712"/>
      <c r="AK142" s="708"/>
      <c r="AL142" s="708"/>
      <c r="AM142" s="708"/>
      <c r="AN142" s="708"/>
      <c r="AO142" s="708"/>
      <c r="AP142" s="708"/>
      <c r="AQ142" s="708"/>
      <c r="AR142" s="717"/>
      <c r="AS142" s="718"/>
      <c r="AT142" s="719"/>
      <c r="AU142" s="741">
        <f t="shared" si="11"/>
        <v>0</v>
      </c>
      <c r="AV142" s="741"/>
      <c r="AW142" s="741"/>
      <c r="AX142" s="741"/>
      <c r="AY142" s="741"/>
      <c r="AZ142" s="741"/>
      <c r="BA142" s="741"/>
      <c r="BB142" s="761">
        <f t="shared" si="6"/>
        <v>0</v>
      </c>
      <c r="BC142" s="762"/>
      <c r="BD142" s="762"/>
      <c r="BE142" s="762"/>
      <c r="BF142" s="762"/>
      <c r="BG142" s="762"/>
      <c r="BH142" s="763"/>
      <c r="BI142" s="564"/>
      <c r="BJ142" s="176"/>
      <c r="BL142" s="224">
        <f t="shared" si="7"/>
        <v>2</v>
      </c>
      <c r="BM142" s="225" t="str">
        <f t="shared" si="8"/>
        <v/>
      </c>
      <c r="BN142" s="226" t="str">
        <f t="shared" si="9"/>
        <v xml:space="preserve"> </v>
      </c>
      <c r="BP142" s="249">
        <f>IF(AND(BI142&lt;&gt;"R",BI142&lt;&gt;"C",BI142&lt;&gt;"CF",BI142&lt;&gt;"F")=TRUE,BB142*'Q1'!$CA$20,IF(BI142="R",BB142,0))</f>
        <v>0</v>
      </c>
      <c r="BQ142" s="249">
        <f>IF(AND(BI142&lt;&gt;"R",BI142&lt;&gt;"C",BI142&lt;&gt;"CF",BI142&lt;&gt;"F")=TRUE,BB142*'Q1'!$CA$21,IF(BI142="C",BB142,0))</f>
        <v>0</v>
      </c>
      <c r="BR142" s="249">
        <f>IF(AND(BI142&lt;&gt;"R",BI142&lt;&gt;"C",BI142&lt;&gt;"CF",BI142&lt;&gt;"F")=TRUE,BB142*'Q1'!$CA$22,IF(BI142="CF",BB142,0))</f>
        <v>0</v>
      </c>
      <c r="BS142" s="249">
        <f>IF(AND(BI142&lt;&gt;"R",BI142&lt;&gt;"C",BI142&lt;&gt;"CF",BI142&lt;&gt;"F")=TRUE,BB142*'Q1'!$CA$23,IF(BI142="F",BB142,0))</f>
        <v>0</v>
      </c>
      <c r="BT142" s="478">
        <f t="shared" si="10"/>
        <v>0</v>
      </c>
    </row>
    <row r="143" spans="2:72" ht="9.9499999999999993" customHeight="1">
      <c r="B143" s="783"/>
      <c r="C143" s="784"/>
      <c r="D143" s="784"/>
      <c r="E143" s="784"/>
      <c r="F143" s="784"/>
      <c r="G143" s="785"/>
      <c r="H143" s="786"/>
      <c r="I143" s="786"/>
      <c r="J143" s="786"/>
      <c r="K143" s="786"/>
      <c r="L143" s="786"/>
      <c r="M143" s="786"/>
      <c r="N143" s="786"/>
      <c r="O143" s="786"/>
      <c r="P143" s="786"/>
      <c r="Q143" s="786"/>
      <c r="R143" s="786"/>
      <c r="S143" s="786"/>
      <c r="T143" s="786"/>
      <c r="U143" s="786"/>
      <c r="V143" s="786"/>
      <c r="W143" s="786"/>
      <c r="X143" s="786"/>
      <c r="Y143" s="786"/>
      <c r="Z143" s="786"/>
      <c r="AA143" s="786"/>
      <c r="AB143" s="787"/>
      <c r="AC143" s="788"/>
      <c r="AD143" s="788"/>
      <c r="AE143" s="788"/>
      <c r="AF143" s="710"/>
      <c r="AG143" s="711"/>
      <c r="AH143" s="711"/>
      <c r="AI143" s="711"/>
      <c r="AJ143" s="712"/>
      <c r="AK143" s="708"/>
      <c r="AL143" s="708"/>
      <c r="AM143" s="708"/>
      <c r="AN143" s="708"/>
      <c r="AO143" s="708"/>
      <c r="AP143" s="708"/>
      <c r="AQ143" s="708"/>
      <c r="AR143" s="717"/>
      <c r="AS143" s="718"/>
      <c r="AT143" s="719"/>
      <c r="AU143" s="741">
        <f t="shared" si="11"/>
        <v>0</v>
      </c>
      <c r="AV143" s="741"/>
      <c r="AW143" s="741"/>
      <c r="AX143" s="741"/>
      <c r="AY143" s="741"/>
      <c r="AZ143" s="741"/>
      <c r="BA143" s="741"/>
      <c r="BB143" s="761">
        <f t="shared" si="6"/>
        <v>0</v>
      </c>
      <c r="BC143" s="762"/>
      <c r="BD143" s="762"/>
      <c r="BE143" s="762"/>
      <c r="BF143" s="762"/>
      <c r="BG143" s="762"/>
      <c r="BH143" s="763"/>
      <c r="BI143" s="564"/>
      <c r="BJ143" s="176"/>
      <c r="BL143" s="224">
        <f t="shared" si="7"/>
        <v>2</v>
      </c>
      <c r="BM143" s="225" t="str">
        <f t="shared" si="8"/>
        <v/>
      </c>
      <c r="BN143" s="226" t="str">
        <f t="shared" si="9"/>
        <v xml:space="preserve"> </v>
      </c>
      <c r="BP143" s="249">
        <f>IF(AND(BI143&lt;&gt;"R",BI143&lt;&gt;"C",BI143&lt;&gt;"CF",BI143&lt;&gt;"F")=TRUE,BB143*'Q1'!$CA$20,IF(BI143="R",BB143,0))</f>
        <v>0</v>
      </c>
      <c r="BQ143" s="249">
        <f>IF(AND(BI143&lt;&gt;"R",BI143&lt;&gt;"C",BI143&lt;&gt;"CF",BI143&lt;&gt;"F")=TRUE,BB143*'Q1'!$CA$21,IF(BI143="C",BB143,0))</f>
        <v>0</v>
      </c>
      <c r="BR143" s="249">
        <f>IF(AND(BI143&lt;&gt;"R",BI143&lt;&gt;"C",BI143&lt;&gt;"CF",BI143&lt;&gt;"F")=TRUE,BB143*'Q1'!$CA$22,IF(BI143="CF",BB143,0))</f>
        <v>0</v>
      </c>
      <c r="BS143" s="249">
        <f>IF(AND(BI143&lt;&gt;"R",BI143&lt;&gt;"C",BI143&lt;&gt;"CF",BI143&lt;&gt;"F")=TRUE,BB143*'Q1'!$CA$23,IF(BI143="F",BB143,0))</f>
        <v>0</v>
      </c>
      <c r="BT143" s="478">
        <f t="shared" si="10"/>
        <v>0</v>
      </c>
    </row>
    <row r="144" spans="2:72" ht="9.9499999999999993" customHeight="1">
      <c r="B144" s="783"/>
      <c r="C144" s="784"/>
      <c r="D144" s="784"/>
      <c r="E144" s="784"/>
      <c r="F144" s="784"/>
      <c r="G144" s="785"/>
      <c r="H144" s="786"/>
      <c r="I144" s="786"/>
      <c r="J144" s="786"/>
      <c r="K144" s="786"/>
      <c r="L144" s="786"/>
      <c r="M144" s="786"/>
      <c r="N144" s="786"/>
      <c r="O144" s="786"/>
      <c r="P144" s="786"/>
      <c r="Q144" s="786"/>
      <c r="R144" s="786"/>
      <c r="S144" s="786"/>
      <c r="T144" s="786"/>
      <c r="U144" s="786"/>
      <c r="V144" s="786"/>
      <c r="W144" s="786"/>
      <c r="X144" s="786"/>
      <c r="Y144" s="786"/>
      <c r="Z144" s="786"/>
      <c r="AA144" s="786"/>
      <c r="AB144" s="787"/>
      <c r="AC144" s="788"/>
      <c r="AD144" s="788"/>
      <c r="AE144" s="788"/>
      <c r="AF144" s="710"/>
      <c r="AG144" s="711"/>
      <c r="AH144" s="711"/>
      <c r="AI144" s="711"/>
      <c r="AJ144" s="712"/>
      <c r="AK144" s="708"/>
      <c r="AL144" s="708"/>
      <c r="AM144" s="708"/>
      <c r="AN144" s="708"/>
      <c r="AO144" s="708"/>
      <c r="AP144" s="708"/>
      <c r="AQ144" s="708"/>
      <c r="AR144" s="717"/>
      <c r="AS144" s="718"/>
      <c r="AT144" s="719"/>
      <c r="AU144" s="741">
        <f t="shared" si="11"/>
        <v>0</v>
      </c>
      <c r="AV144" s="741"/>
      <c r="AW144" s="741"/>
      <c r="AX144" s="741"/>
      <c r="AY144" s="741"/>
      <c r="AZ144" s="741"/>
      <c r="BA144" s="741"/>
      <c r="BB144" s="761">
        <f t="shared" ref="BB144:BB207" si="12">ROUND(AF144*AU144,2)</f>
        <v>0</v>
      </c>
      <c r="BC144" s="762"/>
      <c r="BD144" s="762"/>
      <c r="BE144" s="762"/>
      <c r="BF144" s="762"/>
      <c r="BG144" s="762"/>
      <c r="BH144" s="763"/>
      <c r="BI144" s="564"/>
      <c r="BJ144" s="176"/>
      <c r="BL144" s="224">
        <f t="shared" ref="BL144:BL207" si="13">IF(B144="",BL143,IF(ISNONTEXT(B144)=TRUE,INT(B144),INT(LEFT(B144,FIND(".",B144)-1))))</f>
        <v>2</v>
      </c>
      <c r="BM144" s="225" t="str">
        <f t="shared" ref="BM144:BM207" si="14">IF(BM145=1,1,IF(B144&lt;&gt;"",1,IF(G144&lt;&gt;"",1,IF(AC144&lt;&gt;"",1,IF(AF144&lt;&gt;"",1,"")))))</f>
        <v/>
      </c>
      <c r="BN144" s="226" t="str">
        <f t="shared" ref="BN144:BN207" si="15">IF(BL144=0," ",IF(BL144&lt;&gt;BL143,BL144," "))</f>
        <v xml:space="preserve"> </v>
      </c>
      <c r="BP144" s="249">
        <f>IF(AND(BI144&lt;&gt;"R",BI144&lt;&gt;"C",BI144&lt;&gt;"CF",BI144&lt;&gt;"F")=TRUE,BB144*'Q1'!$CA$20,IF(BI144="R",BB144,0))</f>
        <v>0</v>
      </c>
      <c r="BQ144" s="249">
        <f>IF(AND(BI144&lt;&gt;"R",BI144&lt;&gt;"C",BI144&lt;&gt;"CF",BI144&lt;&gt;"F")=TRUE,BB144*'Q1'!$CA$21,IF(BI144="C",BB144,0))</f>
        <v>0</v>
      </c>
      <c r="BR144" s="249">
        <f>IF(AND(BI144&lt;&gt;"R",BI144&lt;&gt;"C",BI144&lt;&gt;"CF",BI144&lt;&gt;"F")=TRUE,BB144*'Q1'!$CA$22,IF(BI144="CF",BB144,0))</f>
        <v>0</v>
      </c>
      <c r="BS144" s="249">
        <f>IF(AND(BI144&lt;&gt;"R",BI144&lt;&gt;"C",BI144&lt;&gt;"CF",BI144&lt;&gt;"F")=TRUE,BB144*'Q1'!$CA$23,IF(BI144="F",BB144,0))</f>
        <v>0</v>
      </c>
      <c r="BT144" s="478">
        <f t="shared" ref="BT144:BT207" si="16">BB144</f>
        <v>0</v>
      </c>
    </row>
    <row r="145" spans="2:72" ht="9.9499999999999993" customHeight="1">
      <c r="B145" s="783"/>
      <c r="C145" s="784"/>
      <c r="D145" s="784"/>
      <c r="E145" s="784"/>
      <c r="F145" s="784"/>
      <c r="G145" s="785"/>
      <c r="H145" s="786"/>
      <c r="I145" s="786"/>
      <c r="J145" s="786"/>
      <c r="K145" s="786"/>
      <c r="L145" s="786"/>
      <c r="M145" s="786"/>
      <c r="N145" s="786"/>
      <c r="O145" s="786"/>
      <c r="P145" s="786"/>
      <c r="Q145" s="786"/>
      <c r="R145" s="786"/>
      <c r="S145" s="786"/>
      <c r="T145" s="786"/>
      <c r="U145" s="786"/>
      <c r="V145" s="786"/>
      <c r="W145" s="786"/>
      <c r="X145" s="786"/>
      <c r="Y145" s="786"/>
      <c r="Z145" s="786"/>
      <c r="AA145" s="786"/>
      <c r="AB145" s="787"/>
      <c r="AC145" s="788"/>
      <c r="AD145" s="788"/>
      <c r="AE145" s="788"/>
      <c r="AF145" s="710"/>
      <c r="AG145" s="711"/>
      <c r="AH145" s="711"/>
      <c r="AI145" s="711"/>
      <c r="AJ145" s="712"/>
      <c r="AK145" s="708"/>
      <c r="AL145" s="708"/>
      <c r="AM145" s="708"/>
      <c r="AN145" s="708"/>
      <c r="AO145" s="708"/>
      <c r="AP145" s="708"/>
      <c r="AQ145" s="708"/>
      <c r="AR145" s="717"/>
      <c r="AS145" s="718"/>
      <c r="AT145" s="719"/>
      <c r="AU145" s="741">
        <f t="shared" ref="AU145:AU208" si="17">ROUND((1+($AR145/100))*$AK145,2)</f>
        <v>0</v>
      </c>
      <c r="AV145" s="741"/>
      <c r="AW145" s="741"/>
      <c r="AX145" s="741"/>
      <c r="AY145" s="741"/>
      <c r="AZ145" s="741"/>
      <c r="BA145" s="741"/>
      <c r="BB145" s="761">
        <f t="shared" si="12"/>
        <v>0</v>
      </c>
      <c r="BC145" s="762"/>
      <c r="BD145" s="762"/>
      <c r="BE145" s="762"/>
      <c r="BF145" s="762"/>
      <c r="BG145" s="762"/>
      <c r="BH145" s="763"/>
      <c r="BI145" s="564"/>
      <c r="BJ145" s="176"/>
      <c r="BL145" s="224">
        <f t="shared" si="13"/>
        <v>2</v>
      </c>
      <c r="BM145" s="225" t="str">
        <f t="shared" si="14"/>
        <v/>
      </c>
      <c r="BN145" s="226" t="str">
        <f t="shared" si="15"/>
        <v xml:space="preserve"> </v>
      </c>
      <c r="BP145" s="249">
        <f>IF(AND(BI145&lt;&gt;"R",BI145&lt;&gt;"C",BI145&lt;&gt;"CF",BI145&lt;&gt;"F")=TRUE,BB145*'Q1'!$CA$20,IF(BI145="R",BB145,0))</f>
        <v>0</v>
      </c>
      <c r="BQ145" s="249">
        <f>IF(AND(BI145&lt;&gt;"R",BI145&lt;&gt;"C",BI145&lt;&gt;"CF",BI145&lt;&gt;"F")=TRUE,BB145*'Q1'!$CA$21,IF(BI145="C",BB145,0))</f>
        <v>0</v>
      </c>
      <c r="BR145" s="249">
        <f>IF(AND(BI145&lt;&gt;"R",BI145&lt;&gt;"C",BI145&lt;&gt;"CF",BI145&lt;&gt;"F")=TRUE,BB145*'Q1'!$CA$22,IF(BI145="CF",BB145,0))</f>
        <v>0</v>
      </c>
      <c r="BS145" s="249">
        <f>IF(AND(BI145&lt;&gt;"R",BI145&lt;&gt;"C",BI145&lt;&gt;"CF",BI145&lt;&gt;"F")=TRUE,BB145*'Q1'!$CA$23,IF(BI145="F",BB145,0))</f>
        <v>0</v>
      </c>
      <c r="BT145" s="478">
        <f t="shared" si="16"/>
        <v>0</v>
      </c>
    </row>
    <row r="146" spans="2:72" ht="9.9499999999999993" customHeight="1">
      <c r="B146" s="783"/>
      <c r="C146" s="784"/>
      <c r="D146" s="784"/>
      <c r="E146" s="784"/>
      <c r="F146" s="784"/>
      <c r="G146" s="785"/>
      <c r="H146" s="786"/>
      <c r="I146" s="786"/>
      <c r="J146" s="786"/>
      <c r="K146" s="786"/>
      <c r="L146" s="786"/>
      <c r="M146" s="786"/>
      <c r="N146" s="786"/>
      <c r="O146" s="786"/>
      <c r="P146" s="786"/>
      <c r="Q146" s="786"/>
      <c r="R146" s="786"/>
      <c r="S146" s="786"/>
      <c r="T146" s="786"/>
      <c r="U146" s="786"/>
      <c r="V146" s="786"/>
      <c r="W146" s="786"/>
      <c r="X146" s="786"/>
      <c r="Y146" s="786"/>
      <c r="Z146" s="786"/>
      <c r="AA146" s="786"/>
      <c r="AB146" s="787"/>
      <c r="AC146" s="788"/>
      <c r="AD146" s="788"/>
      <c r="AE146" s="788"/>
      <c r="AF146" s="710"/>
      <c r="AG146" s="711"/>
      <c r="AH146" s="711"/>
      <c r="AI146" s="711"/>
      <c r="AJ146" s="712"/>
      <c r="AK146" s="708"/>
      <c r="AL146" s="708"/>
      <c r="AM146" s="708"/>
      <c r="AN146" s="708"/>
      <c r="AO146" s="708"/>
      <c r="AP146" s="708"/>
      <c r="AQ146" s="708"/>
      <c r="AR146" s="717"/>
      <c r="AS146" s="718"/>
      <c r="AT146" s="719"/>
      <c r="AU146" s="741">
        <f t="shared" si="17"/>
        <v>0</v>
      </c>
      <c r="AV146" s="741"/>
      <c r="AW146" s="741"/>
      <c r="AX146" s="741"/>
      <c r="AY146" s="741"/>
      <c r="AZ146" s="741"/>
      <c r="BA146" s="741"/>
      <c r="BB146" s="761">
        <f t="shared" si="12"/>
        <v>0</v>
      </c>
      <c r="BC146" s="762"/>
      <c r="BD146" s="762"/>
      <c r="BE146" s="762"/>
      <c r="BF146" s="762"/>
      <c r="BG146" s="762"/>
      <c r="BH146" s="763"/>
      <c r="BI146" s="564"/>
      <c r="BJ146" s="176"/>
      <c r="BL146" s="224">
        <f t="shared" si="13"/>
        <v>2</v>
      </c>
      <c r="BM146" s="225" t="str">
        <f t="shared" si="14"/>
        <v/>
      </c>
      <c r="BN146" s="226" t="str">
        <f t="shared" si="15"/>
        <v xml:space="preserve"> </v>
      </c>
      <c r="BP146" s="249">
        <f>IF(AND(BI146&lt;&gt;"R",BI146&lt;&gt;"C",BI146&lt;&gt;"CF",BI146&lt;&gt;"F")=TRUE,BB146*'Q1'!$CA$20,IF(BI146="R",BB146,0))</f>
        <v>0</v>
      </c>
      <c r="BQ146" s="249">
        <f>IF(AND(BI146&lt;&gt;"R",BI146&lt;&gt;"C",BI146&lt;&gt;"CF",BI146&lt;&gt;"F")=TRUE,BB146*'Q1'!$CA$21,IF(BI146="C",BB146,0))</f>
        <v>0</v>
      </c>
      <c r="BR146" s="249">
        <f>IF(AND(BI146&lt;&gt;"R",BI146&lt;&gt;"C",BI146&lt;&gt;"CF",BI146&lt;&gt;"F")=TRUE,BB146*'Q1'!$CA$22,IF(BI146="CF",BB146,0))</f>
        <v>0</v>
      </c>
      <c r="BS146" s="249">
        <f>IF(AND(BI146&lt;&gt;"R",BI146&lt;&gt;"C",BI146&lt;&gt;"CF",BI146&lt;&gt;"F")=TRUE,BB146*'Q1'!$CA$23,IF(BI146="F",BB146,0))</f>
        <v>0</v>
      </c>
      <c r="BT146" s="478">
        <f t="shared" si="16"/>
        <v>0</v>
      </c>
    </row>
    <row r="147" spans="2:72" ht="9.9499999999999993" customHeight="1">
      <c r="B147" s="783"/>
      <c r="C147" s="784"/>
      <c r="D147" s="784"/>
      <c r="E147" s="784"/>
      <c r="F147" s="784"/>
      <c r="G147" s="785"/>
      <c r="H147" s="786"/>
      <c r="I147" s="786"/>
      <c r="J147" s="786"/>
      <c r="K147" s="786"/>
      <c r="L147" s="786"/>
      <c r="M147" s="786"/>
      <c r="N147" s="786"/>
      <c r="O147" s="786"/>
      <c r="P147" s="786"/>
      <c r="Q147" s="786"/>
      <c r="R147" s="786"/>
      <c r="S147" s="786"/>
      <c r="T147" s="786"/>
      <c r="U147" s="786"/>
      <c r="V147" s="786"/>
      <c r="W147" s="786"/>
      <c r="X147" s="786"/>
      <c r="Y147" s="786"/>
      <c r="Z147" s="786"/>
      <c r="AA147" s="786"/>
      <c r="AB147" s="787"/>
      <c r="AC147" s="788"/>
      <c r="AD147" s="788"/>
      <c r="AE147" s="788"/>
      <c r="AF147" s="710"/>
      <c r="AG147" s="711"/>
      <c r="AH147" s="711"/>
      <c r="AI147" s="711"/>
      <c r="AJ147" s="712"/>
      <c r="AK147" s="708"/>
      <c r="AL147" s="708"/>
      <c r="AM147" s="708"/>
      <c r="AN147" s="708"/>
      <c r="AO147" s="708"/>
      <c r="AP147" s="708"/>
      <c r="AQ147" s="708"/>
      <c r="AR147" s="717"/>
      <c r="AS147" s="718"/>
      <c r="AT147" s="719"/>
      <c r="AU147" s="741">
        <f t="shared" si="17"/>
        <v>0</v>
      </c>
      <c r="AV147" s="741"/>
      <c r="AW147" s="741"/>
      <c r="AX147" s="741"/>
      <c r="AY147" s="741"/>
      <c r="AZ147" s="741"/>
      <c r="BA147" s="741"/>
      <c r="BB147" s="761">
        <f t="shared" si="12"/>
        <v>0</v>
      </c>
      <c r="BC147" s="762"/>
      <c r="BD147" s="762"/>
      <c r="BE147" s="762"/>
      <c r="BF147" s="762"/>
      <c r="BG147" s="762"/>
      <c r="BH147" s="763"/>
      <c r="BI147" s="564"/>
      <c r="BJ147" s="176"/>
      <c r="BL147" s="224">
        <f t="shared" si="13"/>
        <v>2</v>
      </c>
      <c r="BM147" s="225" t="str">
        <f t="shared" si="14"/>
        <v/>
      </c>
      <c r="BN147" s="226" t="str">
        <f t="shared" si="15"/>
        <v xml:space="preserve"> </v>
      </c>
      <c r="BP147" s="249">
        <f>IF(AND(BI147&lt;&gt;"R",BI147&lt;&gt;"C",BI147&lt;&gt;"CF",BI147&lt;&gt;"F")=TRUE,BB147*'Q1'!$CA$20,IF(BI147="R",BB147,0))</f>
        <v>0</v>
      </c>
      <c r="BQ147" s="249">
        <f>IF(AND(BI147&lt;&gt;"R",BI147&lt;&gt;"C",BI147&lt;&gt;"CF",BI147&lt;&gt;"F")=TRUE,BB147*'Q1'!$CA$21,IF(BI147="C",BB147,0))</f>
        <v>0</v>
      </c>
      <c r="BR147" s="249">
        <f>IF(AND(BI147&lt;&gt;"R",BI147&lt;&gt;"C",BI147&lt;&gt;"CF",BI147&lt;&gt;"F")=TRUE,BB147*'Q1'!$CA$22,IF(BI147="CF",BB147,0))</f>
        <v>0</v>
      </c>
      <c r="BS147" s="249">
        <f>IF(AND(BI147&lt;&gt;"R",BI147&lt;&gt;"C",BI147&lt;&gt;"CF",BI147&lt;&gt;"F")=TRUE,BB147*'Q1'!$CA$23,IF(BI147="F",BB147,0))</f>
        <v>0</v>
      </c>
      <c r="BT147" s="478">
        <f t="shared" si="16"/>
        <v>0</v>
      </c>
    </row>
    <row r="148" spans="2:72" ht="9.9499999999999993" customHeight="1">
      <c r="B148" s="783"/>
      <c r="C148" s="784"/>
      <c r="D148" s="784"/>
      <c r="E148" s="784"/>
      <c r="F148" s="784"/>
      <c r="G148" s="785"/>
      <c r="H148" s="786"/>
      <c r="I148" s="786"/>
      <c r="J148" s="786"/>
      <c r="K148" s="786"/>
      <c r="L148" s="786"/>
      <c r="M148" s="786"/>
      <c r="N148" s="786"/>
      <c r="O148" s="786"/>
      <c r="P148" s="786"/>
      <c r="Q148" s="786"/>
      <c r="R148" s="786"/>
      <c r="S148" s="786"/>
      <c r="T148" s="786"/>
      <c r="U148" s="786"/>
      <c r="V148" s="786"/>
      <c r="W148" s="786"/>
      <c r="X148" s="786"/>
      <c r="Y148" s="786"/>
      <c r="Z148" s="786"/>
      <c r="AA148" s="786"/>
      <c r="AB148" s="787"/>
      <c r="AC148" s="788"/>
      <c r="AD148" s="788"/>
      <c r="AE148" s="788"/>
      <c r="AF148" s="710"/>
      <c r="AG148" s="711"/>
      <c r="AH148" s="711"/>
      <c r="AI148" s="711"/>
      <c r="AJ148" s="712"/>
      <c r="AK148" s="708"/>
      <c r="AL148" s="708"/>
      <c r="AM148" s="708"/>
      <c r="AN148" s="708"/>
      <c r="AO148" s="708"/>
      <c r="AP148" s="708"/>
      <c r="AQ148" s="708"/>
      <c r="AR148" s="717"/>
      <c r="AS148" s="718"/>
      <c r="AT148" s="719"/>
      <c r="AU148" s="741">
        <f t="shared" si="17"/>
        <v>0</v>
      </c>
      <c r="AV148" s="741"/>
      <c r="AW148" s="741"/>
      <c r="AX148" s="741"/>
      <c r="AY148" s="741"/>
      <c r="AZ148" s="741"/>
      <c r="BA148" s="741"/>
      <c r="BB148" s="761">
        <f t="shared" si="12"/>
        <v>0</v>
      </c>
      <c r="BC148" s="762"/>
      <c r="BD148" s="762"/>
      <c r="BE148" s="762"/>
      <c r="BF148" s="762"/>
      <c r="BG148" s="762"/>
      <c r="BH148" s="763"/>
      <c r="BI148" s="564"/>
      <c r="BJ148" s="176"/>
      <c r="BL148" s="224">
        <f t="shared" si="13"/>
        <v>2</v>
      </c>
      <c r="BM148" s="225" t="str">
        <f t="shared" si="14"/>
        <v/>
      </c>
      <c r="BN148" s="226" t="str">
        <f t="shared" si="15"/>
        <v xml:space="preserve"> </v>
      </c>
      <c r="BP148" s="249">
        <f>IF(AND(BI148&lt;&gt;"R",BI148&lt;&gt;"C",BI148&lt;&gt;"CF",BI148&lt;&gt;"F")=TRUE,BB148*'Q1'!$CA$20,IF(BI148="R",BB148,0))</f>
        <v>0</v>
      </c>
      <c r="BQ148" s="249">
        <f>IF(AND(BI148&lt;&gt;"R",BI148&lt;&gt;"C",BI148&lt;&gt;"CF",BI148&lt;&gt;"F")=TRUE,BB148*'Q1'!$CA$21,IF(BI148="C",BB148,0))</f>
        <v>0</v>
      </c>
      <c r="BR148" s="249">
        <f>IF(AND(BI148&lt;&gt;"R",BI148&lt;&gt;"C",BI148&lt;&gt;"CF",BI148&lt;&gt;"F")=TRUE,BB148*'Q1'!$CA$22,IF(BI148="CF",BB148,0))</f>
        <v>0</v>
      </c>
      <c r="BS148" s="249">
        <f>IF(AND(BI148&lt;&gt;"R",BI148&lt;&gt;"C",BI148&lt;&gt;"CF",BI148&lt;&gt;"F")=TRUE,BB148*'Q1'!$CA$23,IF(BI148="F",BB148,0))</f>
        <v>0</v>
      </c>
      <c r="BT148" s="478">
        <f t="shared" si="16"/>
        <v>0</v>
      </c>
    </row>
    <row r="149" spans="2:72" ht="9.9499999999999993" customHeight="1">
      <c r="B149" s="783"/>
      <c r="C149" s="784"/>
      <c r="D149" s="784"/>
      <c r="E149" s="784"/>
      <c r="F149" s="784"/>
      <c r="G149" s="785"/>
      <c r="H149" s="786"/>
      <c r="I149" s="786"/>
      <c r="J149" s="786"/>
      <c r="K149" s="786"/>
      <c r="L149" s="786"/>
      <c r="M149" s="786"/>
      <c r="N149" s="786"/>
      <c r="O149" s="786"/>
      <c r="P149" s="786"/>
      <c r="Q149" s="786"/>
      <c r="R149" s="786"/>
      <c r="S149" s="786"/>
      <c r="T149" s="786"/>
      <c r="U149" s="786"/>
      <c r="V149" s="786"/>
      <c r="W149" s="786"/>
      <c r="X149" s="786"/>
      <c r="Y149" s="786"/>
      <c r="Z149" s="786"/>
      <c r="AA149" s="786"/>
      <c r="AB149" s="787"/>
      <c r="AC149" s="788"/>
      <c r="AD149" s="788"/>
      <c r="AE149" s="788"/>
      <c r="AF149" s="710"/>
      <c r="AG149" s="711"/>
      <c r="AH149" s="711"/>
      <c r="AI149" s="711"/>
      <c r="AJ149" s="712"/>
      <c r="AK149" s="708"/>
      <c r="AL149" s="708"/>
      <c r="AM149" s="708"/>
      <c r="AN149" s="708"/>
      <c r="AO149" s="708"/>
      <c r="AP149" s="708"/>
      <c r="AQ149" s="708"/>
      <c r="AR149" s="717"/>
      <c r="AS149" s="718"/>
      <c r="AT149" s="719"/>
      <c r="AU149" s="741">
        <f t="shared" si="17"/>
        <v>0</v>
      </c>
      <c r="AV149" s="741"/>
      <c r="AW149" s="741"/>
      <c r="AX149" s="741"/>
      <c r="AY149" s="741"/>
      <c r="AZ149" s="741"/>
      <c r="BA149" s="741"/>
      <c r="BB149" s="761">
        <f t="shared" si="12"/>
        <v>0</v>
      </c>
      <c r="BC149" s="762"/>
      <c r="BD149" s="762"/>
      <c r="BE149" s="762"/>
      <c r="BF149" s="762"/>
      <c r="BG149" s="762"/>
      <c r="BH149" s="763"/>
      <c r="BI149" s="564"/>
      <c r="BJ149" s="176"/>
      <c r="BL149" s="224">
        <f t="shared" si="13"/>
        <v>2</v>
      </c>
      <c r="BM149" s="225" t="str">
        <f t="shared" si="14"/>
        <v/>
      </c>
      <c r="BN149" s="226" t="str">
        <f t="shared" si="15"/>
        <v xml:space="preserve"> </v>
      </c>
      <c r="BP149" s="249">
        <f>IF(AND(BI149&lt;&gt;"R",BI149&lt;&gt;"C",BI149&lt;&gt;"CF",BI149&lt;&gt;"F")=TRUE,BB149*'Q1'!$CA$20,IF(BI149="R",BB149,0))</f>
        <v>0</v>
      </c>
      <c r="BQ149" s="249">
        <f>IF(AND(BI149&lt;&gt;"R",BI149&lt;&gt;"C",BI149&lt;&gt;"CF",BI149&lt;&gt;"F")=TRUE,BB149*'Q1'!$CA$21,IF(BI149="C",BB149,0))</f>
        <v>0</v>
      </c>
      <c r="BR149" s="249">
        <f>IF(AND(BI149&lt;&gt;"R",BI149&lt;&gt;"C",BI149&lt;&gt;"CF",BI149&lt;&gt;"F")=TRUE,BB149*'Q1'!$CA$22,IF(BI149="CF",BB149,0))</f>
        <v>0</v>
      </c>
      <c r="BS149" s="249">
        <f>IF(AND(BI149&lt;&gt;"R",BI149&lt;&gt;"C",BI149&lt;&gt;"CF",BI149&lt;&gt;"F")=TRUE,BB149*'Q1'!$CA$23,IF(BI149="F",BB149,0))</f>
        <v>0</v>
      </c>
      <c r="BT149" s="478">
        <f t="shared" si="16"/>
        <v>0</v>
      </c>
    </row>
    <row r="150" spans="2:72" ht="9.9499999999999993" customHeight="1">
      <c r="B150" s="783"/>
      <c r="C150" s="784"/>
      <c r="D150" s="784"/>
      <c r="E150" s="784"/>
      <c r="F150" s="784"/>
      <c r="G150" s="785"/>
      <c r="H150" s="786"/>
      <c r="I150" s="786"/>
      <c r="J150" s="786"/>
      <c r="K150" s="786"/>
      <c r="L150" s="786"/>
      <c r="M150" s="786"/>
      <c r="N150" s="786"/>
      <c r="O150" s="786"/>
      <c r="P150" s="786"/>
      <c r="Q150" s="786"/>
      <c r="R150" s="786"/>
      <c r="S150" s="786"/>
      <c r="T150" s="786"/>
      <c r="U150" s="786"/>
      <c r="V150" s="786"/>
      <c r="W150" s="786"/>
      <c r="X150" s="786"/>
      <c r="Y150" s="786"/>
      <c r="Z150" s="786"/>
      <c r="AA150" s="786"/>
      <c r="AB150" s="787"/>
      <c r="AC150" s="788"/>
      <c r="AD150" s="788"/>
      <c r="AE150" s="788"/>
      <c r="AF150" s="710"/>
      <c r="AG150" s="711"/>
      <c r="AH150" s="711"/>
      <c r="AI150" s="711"/>
      <c r="AJ150" s="712"/>
      <c r="AK150" s="708"/>
      <c r="AL150" s="708"/>
      <c r="AM150" s="708"/>
      <c r="AN150" s="708"/>
      <c r="AO150" s="708"/>
      <c r="AP150" s="708"/>
      <c r="AQ150" s="708"/>
      <c r="AR150" s="717"/>
      <c r="AS150" s="718"/>
      <c r="AT150" s="719"/>
      <c r="AU150" s="741">
        <f t="shared" si="17"/>
        <v>0</v>
      </c>
      <c r="AV150" s="741"/>
      <c r="AW150" s="741"/>
      <c r="AX150" s="741"/>
      <c r="AY150" s="741"/>
      <c r="AZ150" s="741"/>
      <c r="BA150" s="741"/>
      <c r="BB150" s="761">
        <f t="shared" si="12"/>
        <v>0</v>
      </c>
      <c r="BC150" s="762"/>
      <c r="BD150" s="762"/>
      <c r="BE150" s="762"/>
      <c r="BF150" s="762"/>
      <c r="BG150" s="762"/>
      <c r="BH150" s="763"/>
      <c r="BI150" s="564"/>
      <c r="BJ150" s="176"/>
      <c r="BL150" s="224">
        <f t="shared" si="13"/>
        <v>2</v>
      </c>
      <c r="BM150" s="225" t="str">
        <f t="shared" si="14"/>
        <v/>
      </c>
      <c r="BN150" s="226" t="str">
        <f t="shared" si="15"/>
        <v xml:space="preserve"> </v>
      </c>
      <c r="BP150" s="249">
        <f>IF(AND(BI150&lt;&gt;"R",BI150&lt;&gt;"C",BI150&lt;&gt;"CF",BI150&lt;&gt;"F")=TRUE,BB150*'Q1'!$CA$20,IF(BI150="R",BB150,0))</f>
        <v>0</v>
      </c>
      <c r="BQ150" s="249">
        <f>IF(AND(BI150&lt;&gt;"R",BI150&lt;&gt;"C",BI150&lt;&gt;"CF",BI150&lt;&gt;"F")=TRUE,BB150*'Q1'!$CA$21,IF(BI150="C",BB150,0))</f>
        <v>0</v>
      </c>
      <c r="BR150" s="249">
        <f>IF(AND(BI150&lt;&gt;"R",BI150&lt;&gt;"C",BI150&lt;&gt;"CF",BI150&lt;&gt;"F")=TRUE,BB150*'Q1'!$CA$22,IF(BI150="CF",BB150,0))</f>
        <v>0</v>
      </c>
      <c r="BS150" s="249">
        <f>IF(AND(BI150&lt;&gt;"R",BI150&lt;&gt;"C",BI150&lt;&gt;"CF",BI150&lt;&gt;"F")=TRUE,BB150*'Q1'!$CA$23,IF(BI150="F",BB150,0))</f>
        <v>0</v>
      </c>
      <c r="BT150" s="478">
        <f t="shared" si="16"/>
        <v>0</v>
      </c>
    </row>
    <row r="151" spans="2:72" ht="9.9499999999999993" customHeight="1">
      <c r="B151" s="783"/>
      <c r="C151" s="784"/>
      <c r="D151" s="784"/>
      <c r="E151" s="784"/>
      <c r="F151" s="784"/>
      <c r="G151" s="785"/>
      <c r="H151" s="786"/>
      <c r="I151" s="786"/>
      <c r="J151" s="786"/>
      <c r="K151" s="786"/>
      <c r="L151" s="786"/>
      <c r="M151" s="786"/>
      <c r="N151" s="786"/>
      <c r="O151" s="786"/>
      <c r="P151" s="786"/>
      <c r="Q151" s="786"/>
      <c r="R151" s="786"/>
      <c r="S151" s="786"/>
      <c r="T151" s="786"/>
      <c r="U151" s="786"/>
      <c r="V151" s="786"/>
      <c r="W151" s="786"/>
      <c r="X151" s="786"/>
      <c r="Y151" s="786"/>
      <c r="Z151" s="786"/>
      <c r="AA151" s="786"/>
      <c r="AB151" s="787"/>
      <c r="AC151" s="788"/>
      <c r="AD151" s="788"/>
      <c r="AE151" s="788"/>
      <c r="AF151" s="710"/>
      <c r="AG151" s="711"/>
      <c r="AH151" s="711"/>
      <c r="AI151" s="711"/>
      <c r="AJ151" s="712"/>
      <c r="AK151" s="708"/>
      <c r="AL151" s="708"/>
      <c r="AM151" s="708"/>
      <c r="AN151" s="708"/>
      <c r="AO151" s="708"/>
      <c r="AP151" s="708"/>
      <c r="AQ151" s="708"/>
      <c r="AR151" s="717"/>
      <c r="AS151" s="718"/>
      <c r="AT151" s="719"/>
      <c r="AU151" s="741">
        <f t="shared" si="17"/>
        <v>0</v>
      </c>
      <c r="AV151" s="741"/>
      <c r="AW151" s="741"/>
      <c r="AX151" s="741"/>
      <c r="AY151" s="741"/>
      <c r="AZ151" s="741"/>
      <c r="BA151" s="741"/>
      <c r="BB151" s="761">
        <f t="shared" si="12"/>
        <v>0</v>
      </c>
      <c r="BC151" s="762"/>
      <c r="BD151" s="762"/>
      <c r="BE151" s="762"/>
      <c r="BF151" s="762"/>
      <c r="BG151" s="762"/>
      <c r="BH151" s="763"/>
      <c r="BI151" s="564"/>
      <c r="BJ151" s="176"/>
      <c r="BL151" s="224">
        <f t="shared" si="13"/>
        <v>2</v>
      </c>
      <c r="BM151" s="225" t="str">
        <f t="shared" si="14"/>
        <v/>
      </c>
      <c r="BN151" s="226" t="str">
        <f t="shared" si="15"/>
        <v xml:space="preserve"> </v>
      </c>
      <c r="BP151" s="249">
        <f>IF(AND(BI151&lt;&gt;"R",BI151&lt;&gt;"C",BI151&lt;&gt;"CF",BI151&lt;&gt;"F")=TRUE,BB151*'Q1'!$CA$20,IF(BI151="R",BB151,0))</f>
        <v>0</v>
      </c>
      <c r="BQ151" s="249">
        <f>IF(AND(BI151&lt;&gt;"R",BI151&lt;&gt;"C",BI151&lt;&gt;"CF",BI151&lt;&gt;"F")=TRUE,BB151*'Q1'!$CA$21,IF(BI151="C",BB151,0))</f>
        <v>0</v>
      </c>
      <c r="BR151" s="249">
        <f>IF(AND(BI151&lt;&gt;"R",BI151&lt;&gt;"C",BI151&lt;&gt;"CF",BI151&lt;&gt;"F")=TRUE,BB151*'Q1'!$CA$22,IF(BI151="CF",BB151,0))</f>
        <v>0</v>
      </c>
      <c r="BS151" s="249">
        <f>IF(AND(BI151&lt;&gt;"R",BI151&lt;&gt;"C",BI151&lt;&gt;"CF",BI151&lt;&gt;"F")=TRUE,BB151*'Q1'!$CA$23,IF(BI151="F",BB151,0))</f>
        <v>0</v>
      </c>
      <c r="BT151" s="478">
        <f t="shared" si="16"/>
        <v>0</v>
      </c>
    </row>
    <row r="152" spans="2:72" ht="9.9499999999999993" customHeight="1">
      <c r="B152" s="783"/>
      <c r="C152" s="784"/>
      <c r="D152" s="784"/>
      <c r="E152" s="784"/>
      <c r="F152" s="784"/>
      <c r="G152" s="785"/>
      <c r="H152" s="786"/>
      <c r="I152" s="786"/>
      <c r="J152" s="786"/>
      <c r="K152" s="786"/>
      <c r="L152" s="786"/>
      <c r="M152" s="786"/>
      <c r="N152" s="786"/>
      <c r="O152" s="786"/>
      <c r="P152" s="786"/>
      <c r="Q152" s="786"/>
      <c r="R152" s="786"/>
      <c r="S152" s="786"/>
      <c r="T152" s="786"/>
      <c r="U152" s="786"/>
      <c r="V152" s="786"/>
      <c r="W152" s="786"/>
      <c r="X152" s="786"/>
      <c r="Y152" s="786"/>
      <c r="Z152" s="786"/>
      <c r="AA152" s="786"/>
      <c r="AB152" s="787"/>
      <c r="AC152" s="788"/>
      <c r="AD152" s="788"/>
      <c r="AE152" s="788"/>
      <c r="AF152" s="710"/>
      <c r="AG152" s="711"/>
      <c r="AH152" s="711"/>
      <c r="AI152" s="711"/>
      <c r="AJ152" s="712"/>
      <c r="AK152" s="708"/>
      <c r="AL152" s="708"/>
      <c r="AM152" s="708"/>
      <c r="AN152" s="708"/>
      <c r="AO152" s="708"/>
      <c r="AP152" s="708"/>
      <c r="AQ152" s="708"/>
      <c r="AR152" s="717"/>
      <c r="AS152" s="718"/>
      <c r="AT152" s="719"/>
      <c r="AU152" s="741">
        <f t="shared" si="17"/>
        <v>0</v>
      </c>
      <c r="AV152" s="741"/>
      <c r="AW152" s="741"/>
      <c r="AX152" s="741"/>
      <c r="AY152" s="741"/>
      <c r="AZ152" s="741"/>
      <c r="BA152" s="741"/>
      <c r="BB152" s="761">
        <f t="shared" si="12"/>
        <v>0</v>
      </c>
      <c r="BC152" s="762"/>
      <c r="BD152" s="762"/>
      <c r="BE152" s="762"/>
      <c r="BF152" s="762"/>
      <c r="BG152" s="762"/>
      <c r="BH152" s="763"/>
      <c r="BI152" s="564"/>
      <c r="BJ152" s="176"/>
      <c r="BL152" s="224">
        <f t="shared" si="13"/>
        <v>2</v>
      </c>
      <c r="BM152" s="225" t="str">
        <f t="shared" si="14"/>
        <v/>
      </c>
      <c r="BN152" s="226" t="str">
        <f t="shared" si="15"/>
        <v xml:space="preserve"> </v>
      </c>
      <c r="BP152" s="249">
        <f>IF(AND(BI152&lt;&gt;"R",BI152&lt;&gt;"C",BI152&lt;&gt;"CF",BI152&lt;&gt;"F")=TRUE,BB152*'Q1'!$CA$20,IF(BI152="R",BB152,0))</f>
        <v>0</v>
      </c>
      <c r="BQ152" s="249">
        <f>IF(AND(BI152&lt;&gt;"R",BI152&lt;&gt;"C",BI152&lt;&gt;"CF",BI152&lt;&gt;"F")=TRUE,BB152*'Q1'!$CA$21,IF(BI152="C",BB152,0))</f>
        <v>0</v>
      </c>
      <c r="BR152" s="249">
        <f>IF(AND(BI152&lt;&gt;"R",BI152&lt;&gt;"C",BI152&lt;&gt;"CF",BI152&lt;&gt;"F")=TRUE,BB152*'Q1'!$CA$22,IF(BI152="CF",BB152,0))</f>
        <v>0</v>
      </c>
      <c r="BS152" s="249">
        <f>IF(AND(BI152&lt;&gt;"R",BI152&lt;&gt;"C",BI152&lt;&gt;"CF",BI152&lt;&gt;"F")=TRUE,BB152*'Q1'!$CA$23,IF(BI152="F",BB152,0))</f>
        <v>0</v>
      </c>
      <c r="BT152" s="478">
        <f t="shared" si="16"/>
        <v>0</v>
      </c>
    </row>
    <row r="153" spans="2:72" ht="9.9499999999999993" customHeight="1">
      <c r="B153" s="783"/>
      <c r="C153" s="784"/>
      <c r="D153" s="784"/>
      <c r="E153" s="784"/>
      <c r="F153" s="784"/>
      <c r="G153" s="785"/>
      <c r="H153" s="786"/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786"/>
      <c r="T153" s="786"/>
      <c r="U153" s="786"/>
      <c r="V153" s="786"/>
      <c r="W153" s="786"/>
      <c r="X153" s="786"/>
      <c r="Y153" s="786"/>
      <c r="Z153" s="786"/>
      <c r="AA153" s="786"/>
      <c r="AB153" s="787"/>
      <c r="AC153" s="788"/>
      <c r="AD153" s="788"/>
      <c r="AE153" s="788"/>
      <c r="AF153" s="710"/>
      <c r="AG153" s="711"/>
      <c r="AH153" s="711"/>
      <c r="AI153" s="711"/>
      <c r="AJ153" s="712"/>
      <c r="AK153" s="708"/>
      <c r="AL153" s="708"/>
      <c r="AM153" s="708"/>
      <c r="AN153" s="708"/>
      <c r="AO153" s="708"/>
      <c r="AP153" s="708"/>
      <c r="AQ153" s="708"/>
      <c r="AR153" s="717"/>
      <c r="AS153" s="718"/>
      <c r="AT153" s="719"/>
      <c r="AU153" s="741">
        <f t="shared" si="17"/>
        <v>0</v>
      </c>
      <c r="AV153" s="741"/>
      <c r="AW153" s="741"/>
      <c r="AX153" s="741"/>
      <c r="AY153" s="741"/>
      <c r="AZ153" s="741"/>
      <c r="BA153" s="741"/>
      <c r="BB153" s="761">
        <f t="shared" si="12"/>
        <v>0</v>
      </c>
      <c r="BC153" s="762"/>
      <c r="BD153" s="762"/>
      <c r="BE153" s="762"/>
      <c r="BF153" s="762"/>
      <c r="BG153" s="762"/>
      <c r="BH153" s="763"/>
      <c r="BI153" s="564"/>
      <c r="BJ153" s="176"/>
      <c r="BL153" s="224">
        <f t="shared" si="13"/>
        <v>2</v>
      </c>
      <c r="BM153" s="225" t="str">
        <f t="shared" si="14"/>
        <v/>
      </c>
      <c r="BN153" s="226" t="str">
        <f t="shared" si="15"/>
        <v xml:space="preserve"> </v>
      </c>
      <c r="BP153" s="249">
        <f>IF(AND(BI153&lt;&gt;"R",BI153&lt;&gt;"C",BI153&lt;&gt;"CF",BI153&lt;&gt;"F")=TRUE,BB153*'Q1'!$CA$20,IF(BI153="R",BB153,0))</f>
        <v>0</v>
      </c>
      <c r="BQ153" s="249">
        <f>IF(AND(BI153&lt;&gt;"R",BI153&lt;&gt;"C",BI153&lt;&gt;"CF",BI153&lt;&gt;"F")=TRUE,BB153*'Q1'!$CA$21,IF(BI153="C",BB153,0))</f>
        <v>0</v>
      </c>
      <c r="BR153" s="249">
        <f>IF(AND(BI153&lt;&gt;"R",BI153&lt;&gt;"C",BI153&lt;&gt;"CF",BI153&lt;&gt;"F")=TRUE,BB153*'Q1'!$CA$22,IF(BI153="CF",BB153,0))</f>
        <v>0</v>
      </c>
      <c r="BS153" s="249">
        <f>IF(AND(BI153&lt;&gt;"R",BI153&lt;&gt;"C",BI153&lt;&gt;"CF",BI153&lt;&gt;"F")=TRUE,BB153*'Q1'!$CA$23,IF(BI153="F",BB153,0))</f>
        <v>0</v>
      </c>
      <c r="BT153" s="478">
        <f t="shared" si="16"/>
        <v>0</v>
      </c>
    </row>
    <row r="154" spans="2:72" ht="9.9499999999999993" customHeight="1">
      <c r="B154" s="783"/>
      <c r="C154" s="784"/>
      <c r="D154" s="784"/>
      <c r="E154" s="784"/>
      <c r="F154" s="784"/>
      <c r="G154" s="785"/>
      <c r="H154" s="786"/>
      <c r="I154" s="786"/>
      <c r="J154" s="786"/>
      <c r="K154" s="786"/>
      <c r="L154" s="786"/>
      <c r="M154" s="786"/>
      <c r="N154" s="786"/>
      <c r="O154" s="786"/>
      <c r="P154" s="786"/>
      <c r="Q154" s="786"/>
      <c r="R154" s="786"/>
      <c r="S154" s="786"/>
      <c r="T154" s="786"/>
      <c r="U154" s="786"/>
      <c r="V154" s="786"/>
      <c r="W154" s="786"/>
      <c r="X154" s="786"/>
      <c r="Y154" s="786"/>
      <c r="Z154" s="786"/>
      <c r="AA154" s="786"/>
      <c r="AB154" s="787"/>
      <c r="AC154" s="788"/>
      <c r="AD154" s="788"/>
      <c r="AE154" s="788"/>
      <c r="AF154" s="710"/>
      <c r="AG154" s="711"/>
      <c r="AH154" s="711"/>
      <c r="AI154" s="711"/>
      <c r="AJ154" s="712"/>
      <c r="AK154" s="708"/>
      <c r="AL154" s="708"/>
      <c r="AM154" s="708"/>
      <c r="AN154" s="708"/>
      <c r="AO154" s="708"/>
      <c r="AP154" s="708"/>
      <c r="AQ154" s="708"/>
      <c r="AR154" s="717"/>
      <c r="AS154" s="718"/>
      <c r="AT154" s="719"/>
      <c r="AU154" s="741">
        <f t="shared" si="17"/>
        <v>0</v>
      </c>
      <c r="AV154" s="741"/>
      <c r="AW154" s="741"/>
      <c r="AX154" s="741"/>
      <c r="AY154" s="741"/>
      <c r="AZ154" s="741"/>
      <c r="BA154" s="741"/>
      <c r="BB154" s="761">
        <f t="shared" si="12"/>
        <v>0</v>
      </c>
      <c r="BC154" s="762"/>
      <c r="BD154" s="762"/>
      <c r="BE154" s="762"/>
      <c r="BF154" s="762"/>
      <c r="BG154" s="762"/>
      <c r="BH154" s="763"/>
      <c r="BI154" s="564"/>
      <c r="BJ154" s="176"/>
      <c r="BL154" s="224">
        <f t="shared" si="13"/>
        <v>2</v>
      </c>
      <c r="BM154" s="225" t="str">
        <f t="shared" si="14"/>
        <v/>
      </c>
      <c r="BN154" s="226" t="str">
        <f t="shared" si="15"/>
        <v xml:space="preserve"> </v>
      </c>
      <c r="BP154" s="249">
        <f>IF(AND(BI154&lt;&gt;"R",BI154&lt;&gt;"C",BI154&lt;&gt;"CF",BI154&lt;&gt;"F")=TRUE,BB154*'Q1'!$CA$20,IF(BI154="R",BB154,0))</f>
        <v>0</v>
      </c>
      <c r="BQ154" s="249">
        <f>IF(AND(BI154&lt;&gt;"R",BI154&lt;&gt;"C",BI154&lt;&gt;"CF",BI154&lt;&gt;"F")=TRUE,BB154*'Q1'!$CA$21,IF(BI154="C",BB154,0))</f>
        <v>0</v>
      </c>
      <c r="BR154" s="249">
        <f>IF(AND(BI154&lt;&gt;"R",BI154&lt;&gt;"C",BI154&lt;&gt;"CF",BI154&lt;&gt;"F")=TRUE,BB154*'Q1'!$CA$22,IF(BI154="CF",BB154,0))</f>
        <v>0</v>
      </c>
      <c r="BS154" s="249">
        <f>IF(AND(BI154&lt;&gt;"R",BI154&lt;&gt;"C",BI154&lt;&gt;"CF",BI154&lt;&gt;"F")=TRUE,BB154*'Q1'!$CA$23,IF(BI154="F",BB154,0))</f>
        <v>0</v>
      </c>
      <c r="BT154" s="478">
        <f t="shared" si="16"/>
        <v>0</v>
      </c>
    </row>
    <row r="155" spans="2:72" ht="9.9499999999999993" customHeight="1">
      <c r="B155" s="783"/>
      <c r="C155" s="784"/>
      <c r="D155" s="784"/>
      <c r="E155" s="784"/>
      <c r="F155" s="784"/>
      <c r="G155" s="785"/>
      <c r="H155" s="786"/>
      <c r="I155" s="786"/>
      <c r="J155" s="786"/>
      <c r="K155" s="786"/>
      <c r="L155" s="786"/>
      <c r="M155" s="786"/>
      <c r="N155" s="786"/>
      <c r="O155" s="786"/>
      <c r="P155" s="786"/>
      <c r="Q155" s="786"/>
      <c r="R155" s="786"/>
      <c r="S155" s="786"/>
      <c r="T155" s="786"/>
      <c r="U155" s="786"/>
      <c r="V155" s="786"/>
      <c r="W155" s="786"/>
      <c r="X155" s="786"/>
      <c r="Y155" s="786"/>
      <c r="Z155" s="786"/>
      <c r="AA155" s="786"/>
      <c r="AB155" s="787"/>
      <c r="AC155" s="788"/>
      <c r="AD155" s="788"/>
      <c r="AE155" s="788"/>
      <c r="AF155" s="710"/>
      <c r="AG155" s="711"/>
      <c r="AH155" s="711"/>
      <c r="AI155" s="711"/>
      <c r="AJ155" s="712"/>
      <c r="AK155" s="708"/>
      <c r="AL155" s="708"/>
      <c r="AM155" s="708"/>
      <c r="AN155" s="708"/>
      <c r="AO155" s="708"/>
      <c r="AP155" s="708"/>
      <c r="AQ155" s="708"/>
      <c r="AR155" s="717"/>
      <c r="AS155" s="718"/>
      <c r="AT155" s="719"/>
      <c r="AU155" s="741">
        <f t="shared" si="17"/>
        <v>0</v>
      </c>
      <c r="AV155" s="741"/>
      <c r="AW155" s="741"/>
      <c r="AX155" s="741"/>
      <c r="AY155" s="741"/>
      <c r="AZ155" s="741"/>
      <c r="BA155" s="741"/>
      <c r="BB155" s="761">
        <f t="shared" si="12"/>
        <v>0</v>
      </c>
      <c r="BC155" s="762"/>
      <c r="BD155" s="762"/>
      <c r="BE155" s="762"/>
      <c r="BF155" s="762"/>
      <c r="BG155" s="762"/>
      <c r="BH155" s="763"/>
      <c r="BI155" s="564"/>
      <c r="BJ155" s="176"/>
      <c r="BL155" s="224">
        <f t="shared" si="13"/>
        <v>2</v>
      </c>
      <c r="BM155" s="225" t="str">
        <f t="shared" si="14"/>
        <v/>
      </c>
      <c r="BN155" s="226" t="str">
        <f t="shared" si="15"/>
        <v xml:space="preserve"> </v>
      </c>
      <c r="BP155" s="249">
        <f>IF(AND(BI155&lt;&gt;"R",BI155&lt;&gt;"C",BI155&lt;&gt;"CF",BI155&lt;&gt;"F")=TRUE,BB155*'Q1'!$CA$20,IF(BI155="R",BB155,0))</f>
        <v>0</v>
      </c>
      <c r="BQ155" s="249">
        <f>IF(AND(BI155&lt;&gt;"R",BI155&lt;&gt;"C",BI155&lt;&gt;"CF",BI155&lt;&gt;"F")=TRUE,BB155*'Q1'!$CA$21,IF(BI155="C",BB155,0))</f>
        <v>0</v>
      </c>
      <c r="BR155" s="249">
        <f>IF(AND(BI155&lt;&gt;"R",BI155&lt;&gt;"C",BI155&lt;&gt;"CF",BI155&lt;&gt;"F")=TRUE,BB155*'Q1'!$CA$22,IF(BI155="CF",BB155,0))</f>
        <v>0</v>
      </c>
      <c r="BS155" s="249">
        <f>IF(AND(BI155&lt;&gt;"R",BI155&lt;&gt;"C",BI155&lt;&gt;"CF",BI155&lt;&gt;"F")=TRUE,BB155*'Q1'!$CA$23,IF(BI155="F",BB155,0))</f>
        <v>0</v>
      </c>
      <c r="BT155" s="478">
        <f t="shared" si="16"/>
        <v>0</v>
      </c>
    </row>
    <row r="156" spans="2:72" ht="9.9499999999999993" customHeight="1">
      <c r="B156" s="783"/>
      <c r="C156" s="784"/>
      <c r="D156" s="784"/>
      <c r="E156" s="784"/>
      <c r="F156" s="784"/>
      <c r="G156" s="785"/>
      <c r="H156" s="786"/>
      <c r="I156" s="786"/>
      <c r="J156" s="786"/>
      <c r="K156" s="786"/>
      <c r="L156" s="786"/>
      <c r="M156" s="786"/>
      <c r="N156" s="786"/>
      <c r="O156" s="786"/>
      <c r="P156" s="786"/>
      <c r="Q156" s="786"/>
      <c r="R156" s="786"/>
      <c r="S156" s="786"/>
      <c r="T156" s="786"/>
      <c r="U156" s="786"/>
      <c r="V156" s="786"/>
      <c r="W156" s="786"/>
      <c r="X156" s="786"/>
      <c r="Y156" s="786"/>
      <c r="Z156" s="786"/>
      <c r="AA156" s="786"/>
      <c r="AB156" s="787"/>
      <c r="AC156" s="788"/>
      <c r="AD156" s="788"/>
      <c r="AE156" s="788"/>
      <c r="AF156" s="710"/>
      <c r="AG156" s="711"/>
      <c r="AH156" s="711"/>
      <c r="AI156" s="711"/>
      <c r="AJ156" s="712"/>
      <c r="AK156" s="708"/>
      <c r="AL156" s="708"/>
      <c r="AM156" s="708"/>
      <c r="AN156" s="708"/>
      <c r="AO156" s="708"/>
      <c r="AP156" s="708"/>
      <c r="AQ156" s="708"/>
      <c r="AR156" s="717"/>
      <c r="AS156" s="718"/>
      <c r="AT156" s="719"/>
      <c r="AU156" s="741">
        <f t="shared" si="17"/>
        <v>0</v>
      </c>
      <c r="AV156" s="741"/>
      <c r="AW156" s="741"/>
      <c r="AX156" s="741"/>
      <c r="AY156" s="741"/>
      <c r="AZ156" s="741"/>
      <c r="BA156" s="741"/>
      <c r="BB156" s="761">
        <f t="shared" si="12"/>
        <v>0</v>
      </c>
      <c r="BC156" s="762"/>
      <c r="BD156" s="762"/>
      <c r="BE156" s="762"/>
      <c r="BF156" s="762"/>
      <c r="BG156" s="762"/>
      <c r="BH156" s="763"/>
      <c r="BI156" s="564"/>
      <c r="BJ156" s="176"/>
      <c r="BL156" s="224">
        <f t="shared" si="13"/>
        <v>2</v>
      </c>
      <c r="BM156" s="225" t="str">
        <f t="shared" si="14"/>
        <v/>
      </c>
      <c r="BN156" s="226" t="str">
        <f t="shared" si="15"/>
        <v xml:space="preserve"> </v>
      </c>
      <c r="BP156" s="249">
        <f>IF(AND(BI156&lt;&gt;"R",BI156&lt;&gt;"C",BI156&lt;&gt;"CF",BI156&lt;&gt;"F")=TRUE,BB156*'Q1'!$CA$20,IF(BI156="R",BB156,0))</f>
        <v>0</v>
      </c>
      <c r="BQ156" s="249">
        <f>IF(AND(BI156&lt;&gt;"R",BI156&lt;&gt;"C",BI156&lt;&gt;"CF",BI156&lt;&gt;"F")=TRUE,BB156*'Q1'!$CA$21,IF(BI156="C",BB156,0))</f>
        <v>0</v>
      </c>
      <c r="BR156" s="249">
        <f>IF(AND(BI156&lt;&gt;"R",BI156&lt;&gt;"C",BI156&lt;&gt;"CF",BI156&lt;&gt;"F")=TRUE,BB156*'Q1'!$CA$22,IF(BI156="CF",BB156,0))</f>
        <v>0</v>
      </c>
      <c r="BS156" s="249">
        <f>IF(AND(BI156&lt;&gt;"R",BI156&lt;&gt;"C",BI156&lt;&gt;"CF",BI156&lt;&gt;"F")=TRUE,BB156*'Q1'!$CA$23,IF(BI156="F",BB156,0))</f>
        <v>0</v>
      </c>
      <c r="BT156" s="478">
        <f t="shared" si="16"/>
        <v>0</v>
      </c>
    </row>
    <row r="157" spans="2:72" ht="9.9499999999999993" customHeight="1">
      <c r="B157" s="783"/>
      <c r="C157" s="784"/>
      <c r="D157" s="784"/>
      <c r="E157" s="784"/>
      <c r="F157" s="784"/>
      <c r="G157" s="785"/>
      <c r="H157" s="786"/>
      <c r="I157" s="786"/>
      <c r="J157" s="786"/>
      <c r="K157" s="786"/>
      <c r="L157" s="786"/>
      <c r="M157" s="786"/>
      <c r="N157" s="786"/>
      <c r="O157" s="786"/>
      <c r="P157" s="786"/>
      <c r="Q157" s="786"/>
      <c r="R157" s="786"/>
      <c r="S157" s="786"/>
      <c r="T157" s="786"/>
      <c r="U157" s="786"/>
      <c r="V157" s="786"/>
      <c r="W157" s="786"/>
      <c r="X157" s="786"/>
      <c r="Y157" s="786"/>
      <c r="Z157" s="786"/>
      <c r="AA157" s="786"/>
      <c r="AB157" s="787"/>
      <c r="AC157" s="788"/>
      <c r="AD157" s="788"/>
      <c r="AE157" s="788"/>
      <c r="AF157" s="710"/>
      <c r="AG157" s="711"/>
      <c r="AH157" s="711"/>
      <c r="AI157" s="711"/>
      <c r="AJ157" s="712"/>
      <c r="AK157" s="708"/>
      <c r="AL157" s="708"/>
      <c r="AM157" s="708"/>
      <c r="AN157" s="708"/>
      <c r="AO157" s="708"/>
      <c r="AP157" s="708"/>
      <c r="AQ157" s="708"/>
      <c r="AR157" s="717"/>
      <c r="AS157" s="718"/>
      <c r="AT157" s="719"/>
      <c r="AU157" s="741">
        <f t="shared" si="17"/>
        <v>0</v>
      </c>
      <c r="AV157" s="741"/>
      <c r="AW157" s="741"/>
      <c r="AX157" s="741"/>
      <c r="AY157" s="741"/>
      <c r="AZ157" s="741"/>
      <c r="BA157" s="741"/>
      <c r="BB157" s="761">
        <f t="shared" si="12"/>
        <v>0</v>
      </c>
      <c r="BC157" s="762"/>
      <c r="BD157" s="762"/>
      <c r="BE157" s="762"/>
      <c r="BF157" s="762"/>
      <c r="BG157" s="762"/>
      <c r="BH157" s="763"/>
      <c r="BI157" s="564"/>
      <c r="BJ157" s="176"/>
      <c r="BL157" s="224">
        <f t="shared" si="13"/>
        <v>2</v>
      </c>
      <c r="BM157" s="225" t="str">
        <f t="shared" si="14"/>
        <v/>
      </c>
      <c r="BN157" s="226" t="str">
        <f t="shared" si="15"/>
        <v xml:space="preserve"> </v>
      </c>
      <c r="BP157" s="249">
        <f>IF(AND(BI157&lt;&gt;"R",BI157&lt;&gt;"C",BI157&lt;&gt;"CF",BI157&lt;&gt;"F")=TRUE,BB157*'Q1'!$CA$20,IF(BI157="R",BB157,0))</f>
        <v>0</v>
      </c>
      <c r="BQ157" s="249">
        <f>IF(AND(BI157&lt;&gt;"R",BI157&lt;&gt;"C",BI157&lt;&gt;"CF",BI157&lt;&gt;"F")=TRUE,BB157*'Q1'!$CA$21,IF(BI157="C",BB157,0))</f>
        <v>0</v>
      </c>
      <c r="BR157" s="249">
        <f>IF(AND(BI157&lt;&gt;"R",BI157&lt;&gt;"C",BI157&lt;&gt;"CF",BI157&lt;&gt;"F")=TRUE,BB157*'Q1'!$CA$22,IF(BI157="CF",BB157,0))</f>
        <v>0</v>
      </c>
      <c r="BS157" s="249">
        <f>IF(AND(BI157&lt;&gt;"R",BI157&lt;&gt;"C",BI157&lt;&gt;"CF",BI157&lt;&gt;"F")=TRUE,BB157*'Q1'!$CA$23,IF(BI157="F",BB157,0))</f>
        <v>0</v>
      </c>
      <c r="BT157" s="478">
        <f t="shared" si="16"/>
        <v>0</v>
      </c>
    </row>
    <row r="158" spans="2:72" ht="9.9499999999999993" customHeight="1">
      <c r="B158" s="783"/>
      <c r="C158" s="784"/>
      <c r="D158" s="784"/>
      <c r="E158" s="784"/>
      <c r="F158" s="784"/>
      <c r="G158" s="785"/>
      <c r="H158" s="786"/>
      <c r="I158" s="786"/>
      <c r="J158" s="786"/>
      <c r="K158" s="786"/>
      <c r="L158" s="786"/>
      <c r="M158" s="786"/>
      <c r="N158" s="786"/>
      <c r="O158" s="786"/>
      <c r="P158" s="786"/>
      <c r="Q158" s="786"/>
      <c r="R158" s="786"/>
      <c r="S158" s="786"/>
      <c r="T158" s="786"/>
      <c r="U158" s="786"/>
      <c r="V158" s="786"/>
      <c r="W158" s="786"/>
      <c r="X158" s="786"/>
      <c r="Y158" s="786"/>
      <c r="Z158" s="786"/>
      <c r="AA158" s="786"/>
      <c r="AB158" s="787"/>
      <c r="AC158" s="788"/>
      <c r="AD158" s="788"/>
      <c r="AE158" s="788"/>
      <c r="AF158" s="710"/>
      <c r="AG158" s="711"/>
      <c r="AH158" s="711"/>
      <c r="AI158" s="711"/>
      <c r="AJ158" s="712"/>
      <c r="AK158" s="708"/>
      <c r="AL158" s="708"/>
      <c r="AM158" s="708"/>
      <c r="AN158" s="708"/>
      <c r="AO158" s="708"/>
      <c r="AP158" s="708"/>
      <c r="AQ158" s="708"/>
      <c r="AR158" s="717"/>
      <c r="AS158" s="718"/>
      <c r="AT158" s="719"/>
      <c r="AU158" s="741">
        <f t="shared" si="17"/>
        <v>0</v>
      </c>
      <c r="AV158" s="741"/>
      <c r="AW158" s="741"/>
      <c r="AX158" s="741"/>
      <c r="AY158" s="741"/>
      <c r="AZ158" s="741"/>
      <c r="BA158" s="741"/>
      <c r="BB158" s="761">
        <f t="shared" si="12"/>
        <v>0</v>
      </c>
      <c r="BC158" s="762"/>
      <c r="BD158" s="762"/>
      <c r="BE158" s="762"/>
      <c r="BF158" s="762"/>
      <c r="BG158" s="762"/>
      <c r="BH158" s="763"/>
      <c r="BI158" s="564"/>
      <c r="BJ158" s="176"/>
      <c r="BL158" s="224">
        <f t="shared" si="13"/>
        <v>2</v>
      </c>
      <c r="BM158" s="225" t="str">
        <f t="shared" si="14"/>
        <v/>
      </c>
      <c r="BN158" s="226" t="str">
        <f t="shared" si="15"/>
        <v xml:space="preserve"> </v>
      </c>
      <c r="BP158" s="249">
        <f>IF(AND(BI158&lt;&gt;"R",BI158&lt;&gt;"C",BI158&lt;&gt;"CF",BI158&lt;&gt;"F")=TRUE,BB158*'Q1'!$CA$20,IF(BI158="R",BB158,0))</f>
        <v>0</v>
      </c>
      <c r="BQ158" s="249">
        <f>IF(AND(BI158&lt;&gt;"R",BI158&lt;&gt;"C",BI158&lt;&gt;"CF",BI158&lt;&gt;"F")=TRUE,BB158*'Q1'!$CA$21,IF(BI158="C",BB158,0))</f>
        <v>0</v>
      </c>
      <c r="BR158" s="249">
        <f>IF(AND(BI158&lt;&gt;"R",BI158&lt;&gt;"C",BI158&lt;&gt;"CF",BI158&lt;&gt;"F")=TRUE,BB158*'Q1'!$CA$22,IF(BI158="CF",BB158,0))</f>
        <v>0</v>
      </c>
      <c r="BS158" s="249">
        <f>IF(AND(BI158&lt;&gt;"R",BI158&lt;&gt;"C",BI158&lt;&gt;"CF",BI158&lt;&gt;"F")=TRUE,BB158*'Q1'!$CA$23,IF(BI158="F",BB158,0))</f>
        <v>0</v>
      </c>
      <c r="BT158" s="478">
        <f t="shared" si="16"/>
        <v>0</v>
      </c>
    </row>
    <row r="159" spans="2:72" ht="9.9499999999999993" customHeight="1">
      <c r="B159" s="783"/>
      <c r="C159" s="784"/>
      <c r="D159" s="784"/>
      <c r="E159" s="784"/>
      <c r="F159" s="784"/>
      <c r="G159" s="785"/>
      <c r="H159" s="786"/>
      <c r="I159" s="786"/>
      <c r="J159" s="786"/>
      <c r="K159" s="786"/>
      <c r="L159" s="786"/>
      <c r="M159" s="786"/>
      <c r="N159" s="786"/>
      <c r="O159" s="786"/>
      <c r="P159" s="786"/>
      <c r="Q159" s="786"/>
      <c r="R159" s="786"/>
      <c r="S159" s="786"/>
      <c r="T159" s="786"/>
      <c r="U159" s="786"/>
      <c r="V159" s="786"/>
      <c r="W159" s="786"/>
      <c r="X159" s="786"/>
      <c r="Y159" s="786"/>
      <c r="Z159" s="786"/>
      <c r="AA159" s="786"/>
      <c r="AB159" s="787"/>
      <c r="AC159" s="788"/>
      <c r="AD159" s="788"/>
      <c r="AE159" s="788"/>
      <c r="AF159" s="710"/>
      <c r="AG159" s="711"/>
      <c r="AH159" s="711"/>
      <c r="AI159" s="711"/>
      <c r="AJ159" s="712"/>
      <c r="AK159" s="708"/>
      <c r="AL159" s="708"/>
      <c r="AM159" s="708"/>
      <c r="AN159" s="708"/>
      <c r="AO159" s="708"/>
      <c r="AP159" s="708"/>
      <c r="AQ159" s="708"/>
      <c r="AR159" s="717"/>
      <c r="AS159" s="718"/>
      <c r="AT159" s="719"/>
      <c r="AU159" s="741">
        <f t="shared" si="17"/>
        <v>0</v>
      </c>
      <c r="AV159" s="741"/>
      <c r="AW159" s="741"/>
      <c r="AX159" s="741"/>
      <c r="AY159" s="741"/>
      <c r="AZ159" s="741"/>
      <c r="BA159" s="741"/>
      <c r="BB159" s="761">
        <f t="shared" si="12"/>
        <v>0</v>
      </c>
      <c r="BC159" s="762"/>
      <c r="BD159" s="762"/>
      <c r="BE159" s="762"/>
      <c r="BF159" s="762"/>
      <c r="BG159" s="762"/>
      <c r="BH159" s="763"/>
      <c r="BI159" s="564"/>
      <c r="BJ159" s="176"/>
      <c r="BL159" s="224">
        <f t="shared" si="13"/>
        <v>2</v>
      </c>
      <c r="BM159" s="225" t="str">
        <f t="shared" si="14"/>
        <v/>
      </c>
      <c r="BN159" s="226" t="str">
        <f t="shared" si="15"/>
        <v xml:space="preserve"> </v>
      </c>
      <c r="BP159" s="249">
        <f>IF(AND(BI159&lt;&gt;"R",BI159&lt;&gt;"C",BI159&lt;&gt;"CF",BI159&lt;&gt;"F")=TRUE,BB159*'Q1'!$CA$20,IF(BI159="R",BB159,0))</f>
        <v>0</v>
      </c>
      <c r="BQ159" s="249">
        <f>IF(AND(BI159&lt;&gt;"R",BI159&lt;&gt;"C",BI159&lt;&gt;"CF",BI159&lt;&gt;"F")=TRUE,BB159*'Q1'!$CA$21,IF(BI159="C",BB159,0))</f>
        <v>0</v>
      </c>
      <c r="BR159" s="249">
        <f>IF(AND(BI159&lt;&gt;"R",BI159&lt;&gt;"C",BI159&lt;&gt;"CF",BI159&lt;&gt;"F")=TRUE,BB159*'Q1'!$CA$22,IF(BI159="CF",BB159,0))</f>
        <v>0</v>
      </c>
      <c r="BS159" s="249">
        <f>IF(AND(BI159&lt;&gt;"R",BI159&lt;&gt;"C",BI159&lt;&gt;"CF",BI159&lt;&gt;"F")=TRUE,BB159*'Q1'!$CA$23,IF(BI159="F",BB159,0))</f>
        <v>0</v>
      </c>
      <c r="BT159" s="478">
        <f t="shared" si="16"/>
        <v>0</v>
      </c>
    </row>
    <row r="160" spans="2:72" ht="9.9499999999999993" customHeight="1">
      <c r="B160" s="783"/>
      <c r="C160" s="784"/>
      <c r="D160" s="784"/>
      <c r="E160" s="784"/>
      <c r="F160" s="784"/>
      <c r="G160" s="785"/>
      <c r="H160" s="786"/>
      <c r="I160" s="786"/>
      <c r="J160" s="786"/>
      <c r="K160" s="786"/>
      <c r="L160" s="786"/>
      <c r="M160" s="786"/>
      <c r="N160" s="786"/>
      <c r="O160" s="786"/>
      <c r="P160" s="786"/>
      <c r="Q160" s="786"/>
      <c r="R160" s="786"/>
      <c r="S160" s="786"/>
      <c r="T160" s="786"/>
      <c r="U160" s="786"/>
      <c r="V160" s="786"/>
      <c r="W160" s="786"/>
      <c r="X160" s="786"/>
      <c r="Y160" s="786"/>
      <c r="Z160" s="786"/>
      <c r="AA160" s="786"/>
      <c r="AB160" s="787"/>
      <c r="AC160" s="788"/>
      <c r="AD160" s="788"/>
      <c r="AE160" s="788"/>
      <c r="AF160" s="710"/>
      <c r="AG160" s="711"/>
      <c r="AH160" s="711"/>
      <c r="AI160" s="711"/>
      <c r="AJ160" s="712"/>
      <c r="AK160" s="708"/>
      <c r="AL160" s="708"/>
      <c r="AM160" s="708"/>
      <c r="AN160" s="708"/>
      <c r="AO160" s="708"/>
      <c r="AP160" s="708"/>
      <c r="AQ160" s="708"/>
      <c r="AR160" s="717"/>
      <c r="AS160" s="718"/>
      <c r="AT160" s="719"/>
      <c r="AU160" s="741">
        <f t="shared" si="17"/>
        <v>0</v>
      </c>
      <c r="AV160" s="741"/>
      <c r="AW160" s="741"/>
      <c r="AX160" s="741"/>
      <c r="AY160" s="741"/>
      <c r="AZ160" s="741"/>
      <c r="BA160" s="741"/>
      <c r="BB160" s="761">
        <f t="shared" si="12"/>
        <v>0</v>
      </c>
      <c r="BC160" s="762"/>
      <c r="BD160" s="762"/>
      <c r="BE160" s="762"/>
      <c r="BF160" s="762"/>
      <c r="BG160" s="762"/>
      <c r="BH160" s="763"/>
      <c r="BI160" s="564"/>
      <c r="BJ160" s="176"/>
      <c r="BL160" s="224">
        <f t="shared" si="13"/>
        <v>2</v>
      </c>
      <c r="BM160" s="225" t="str">
        <f t="shared" si="14"/>
        <v/>
      </c>
      <c r="BN160" s="226" t="str">
        <f t="shared" si="15"/>
        <v xml:space="preserve"> </v>
      </c>
      <c r="BP160" s="249">
        <f>IF(AND(BI160&lt;&gt;"R",BI160&lt;&gt;"C",BI160&lt;&gt;"CF",BI160&lt;&gt;"F")=TRUE,BB160*'Q1'!$CA$20,IF(BI160="R",BB160,0))</f>
        <v>0</v>
      </c>
      <c r="BQ160" s="249">
        <f>IF(AND(BI160&lt;&gt;"R",BI160&lt;&gt;"C",BI160&lt;&gt;"CF",BI160&lt;&gt;"F")=TRUE,BB160*'Q1'!$CA$21,IF(BI160="C",BB160,0))</f>
        <v>0</v>
      </c>
      <c r="BR160" s="249">
        <f>IF(AND(BI160&lt;&gt;"R",BI160&lt;&gt;"C",BI160&lt;&gt;"CF",BI160&lt;&gt;"F")=TRUE,BB160*'Q1'!$CA$22,IF(BI160="CF",BB160,0))</f>
        <v>0</v>
      </c>
      <c r="BS160" s="249">
        <f>IF(AND(BI160&lt;&gt;"R",BI160&lt;&gt;"C",BI160&lt;&gt;"CF",BI160&lt;&gt;"F")=TRUE,BB160*'Q1'!$CA$23,IF(BI160="F",BB160,0))</f>
        <v>0</v>
      </c>
      <c r="BT160" s="478">
        <f t="shared" si="16"/>
        <v>0</v>
      </c>
    </row>
    <row r="161" spans="2:72" ht="9.9499999999999993" customHeight="1">
      <c r="B161" s="783"/>
      <c r="C161" s="784"/>
      <c r="D161" s="784"/>
      <c r="E161" s="784"/>
      <c r="F161" s="784"/>
      <c r="G161" s="785"/>
      <c r="H161" s="786"/>
      <c r="I161" s="786"/>
      <c r="J161" s="786"/>
      <c r="K161" s="786"/>
      <c r="L161" s="786"/>
      <c r="M161" s="786"/>
      <c r="N161" s="786"/>
      <c r="O161" s="786"/>
      <c r="P161" s="786"/>
      <c r="Q161" s="786"/>
      <c r="R161" s="786"/>
      <c r="S161" s="786"/>
      <c r="T161" s="786"/>
      <c r="U161" s="786"/>
      <c r="V161" s="786"/>
      <c r="W161" s="786"/>
      <c r="X161" s="786"/>
      <c r="Y161" s="786"/>
      <c r="Z161" s="786"/>
      <c r="AA161" s="786"/>
      <c r="AB161" s="787"/>
      <c r="AC161" s="788"/>
      <c r="AD161" s="788"/>
      <c r="AE161" s="788"/>
      <c r="AF161" s="710"/>
      <c r="AG161" s="711"/>
      <c r="AH161" s="711"/>
      <c r="AI161" s="711"/>
      <c r="AJ161" s="712"/>
      <c r="AK161" s="708"/>
      <c r="AL161" s="708"/>
      <c r="AM161" s="708"/>
      <c r="AN161" s="708"/>
      <c r="AO161" s="708"/>
      <c r="AP161" s="708"/>
      <c r="AQ161" s="708"/>
      <c r="AR161" s="717"/>
      <c r="AS161" s="718"/>
      <c r="AT161" s="719"/>
      <c r="AU161" s="741">
        <f t="shared" si="17"/>
        <v>0</v>
      </c>
      <c r="AV161" s="741"/>
      <c r="AW161" s="741"/>
      <c r="AX161" s="741"/>
      <c r="AY161" s="741"/>
      <c r="AZ161" s="741"/>
      <c r="BA161" s="741"/>
      <c r="BB161" s="761">
        <f t="shared" si="12"/>
        <v>0</v>
      </c>
      <c r="BC161" s="762"/>
      <c r="BD161" s="762"/>
      <c r="BE161" s="762"/>
      <c r="BF161" s="762"/>
      <c r="BG161" s="762"/>
      <c r="BH161" s="763"/>
      <c r="BI161" s="564"/>
      <c r="BJ161" s="176"/>
      <c r="BL161" s="224">
        <f t="shared" si="13"/>
        <v>2</v>
      </c>
      <c r="BM161" s="225" t="str">
        <f t="shared" si="14"/>
        <v/>
      </c>
      <c r="BN161" s="226" t="str">
        <f t="shared" si="15"/>
        <v xml:space="preserve"> </v>
      </c>
      <c r="BP161" s="249">
        <f>IF(AND(BI161&lt;&gt;"R",BI161&lt;&gt;"C",BI161&lt;&gt;"CF",BI161&lt;&gt;"F")=TRUE,BB161*'Q1'!$CA$20,IF(BI161="R",BB161,0))</f>
        <v>0</v>
      </c>
      <c r="BQ161" s="249">
        <f>IF(AND(BI161&lt;&gt;"R",BI161&lt;&gt;"C",BI161&lt;&gt;"CF",BI161&lt;&gt;"F")=TRUE,BB161*'Q1'!$CA$21,IF(BI161="C",BB161,0))</f>
        <v>0</v>
      </c>
      <c r="BR161" s="249">
        <f>IF(AND(BI161&lt;&gt;"R",BI161&lt;&gt;"C",BI161&lt;&gt;"CF",BI161&lt;&gt;"F")=TRUE,BB161*'Q1'!$CA$22,IF(BI161="CF",BB161,0))</f>
        <v>0</v>
      </c>
      <c r="BS161" s="249">
        <f>IF(AND(BI161&lt;&gt;"R",BI161&lt;&gt;"C",BI161&lt;&gt;"CF",BI161&lt;&gt;"F")=TRUE,BB161*'Q1'!$CA$23,IF(BI161="F",BB161,0))</f>
        <v>0</v>
      </c>
      <c r="BT161" s="478">
        <f t="shared" si="16"/>
        <v>0</v>
      </c>
    </row>
    <row r="162" spans="2:72" ht="9.9499999999999993" customHeight="1">
      <c r="B162" s="783"/>
      <c r="C162" s="784"/>
      <c r="D162" s="784"/>
      <c r="E162" s="784"/>
      <c r="F162" s="784"/>
      <c r="G162" s="785"/>
      <c r="H162" s="786"/>
      <c r="I162" s="786"/>
      <c r="J162" s="786"/>
      <c r="K162" s="786"/>
      <c r="L162" s="786"/>
      <c r="M162" s="786"/>
      <c r="N162" s="786"/>
      <c r="O162" s="786"/>
      <c r="P162" s="786"/>
      <c r="Q162" s="786"/>
      <c r="R162" s="786"/>
      <c r="S162" s="786"/>
      <c r="T162" s="786"/>
      <c r="U162" s="786"/>
      <c r="V162" s="786"/>
      <c r="W162" s="786"/>
      <c r="X162" s="786"/>
      <c r="Y162" s="786"/>
      <c r="Z162" s="786"/>
      <c r="AA162" s="786"/>
      <c r="AB162" s="787"/>
      <c r="AC162" s="788"/>
      <c r="AD162" s="788"/>
      <c r="AE162" s="788"/>
      <c r="AF162" s="710"/>
      <c r="AG162" s="711"/>
      <c r="AH162" s="711"/>
      <c r="AI162" s="711"/>
      <c r="AJ162" s="712"/>
      <c r="AK162" s="708"/>
      <c r="AL162" s="708"/>
      <c r="AM162" s="708"/>
      <c r="AN162" s="708"/>
      <c r="AO162" s="708"/>
      <c r="AP162" s="708"/>
      <c r="AQ162" s="708"/>
      <c r="AR162" s="717"/>
      <c r="AS162" s="718"/>
      <c r="AT162" s="719"/>
      <c r="AU162" s="741">
        <f t="shared" si="17"/>
        <v>0</v>
      </c>
      <c r="AV162" s="741"/>
      <c r="AW162" s="741"/>
      <c r="AX162" s="741"/>
      <c r="AY162" s="741"/>
      <c r="AZ162" s="741"/>
      <c r="BA162" s="741"/>
      <c r="BB162" s="761">
        <f t="shared" si="12"/>
        <v>0</v>
      </c>
      <c r="BC162" s="762"/>
      <c r="BD162" s="762"/>
      <c r="BE162" s="762"/>
      <c r="BF162" s="762"/>
      <c r="BG162" s="762"/>
      <c r="BH162" s="763"/>
      <c r="BI162" s="564"/>
      <c r="BJ162" s="176"/>
      <c r="BL162" s="224">
        <f t="shared" si="13"/>
        <v>2</v>
      </c>
      <c r="BM162" s="225" t="str">
        <f t="shared" si="14"/>
        <v/>
      </c>
      <c r="BN162" s="226" t="str">
        <f t="shared" si="15"/>
        <v xml:space="preserve"> </v>
      </c>
      <c r="BP162" s="249">
        <f>IF(AND(BI162&lt;&gt;"R",BI162&lt;&gt;"C",BI162&lt;&gt;"CF",BI162&lt;&gt;"F")=TRUE,BB162*'Q1'!$CA$20,IF(BI162="R",BB162,0))</f>
        <v>0</v>
      </c>
      <c r="BQ162" s="249">
        <f>IF(AND(BI162&lt;&gt;"R",BI162&lt;&gt;"C",BI162&lt;&gt;"CF",BI162&lt;&gt;"F")=TRUE,BB162*'Q1'!$CA$21,IF(BI162="C",BB162,0))</f>
        <v>0</v>
      </c>
      <c r="BR162" s="249">
        <f>IF(AND(BI162&lt;&gt;"R",BI162&lt;&gt;"C",BI162&lt;&gt;"CF",BI162&lt;&gt;"F")=TRUE,BB162*'Q1'!$CA$22,IF(BI162="CF",BB162,0))</f>
        <v>0</v>
      </c>
      <c r="BS162" s="249">
        <f>IF(AND(BI162&lt;&gt;"R",BI162&lt;&gt;"C",BI162&lt;&gt;"CF",BI162&lt;&gt;"F")=TRUE,BB162*'Q1'!$CA$23,IF(BI162="F",BB162,0))</f>
        <v>0</v>
      </c>
      <c r="BT162" s="478">
        <f t="shared" si="16"/>
        <v>0</v>
      </c>
    </row>
    <row r="163" spans="2:72" ht="9.9499999999999993" customHeight="1">
      <c r="B163" s="783"/>
      <c r="C163" s="784"/>
      <c r="D163" s="784"/>
      <c r="E163" s="784"/>
      <c r="F163" s="784"/>
      <c r="G163" s="785"/>
      <c r="H163" s="786"/>
      <c r="I163" s="786"/>
      <c r="J163" s="786"/>
      <c r="K163" s="786"/>
      <c r="L163" s="786"/>
      <c r="M163" s="786"/>
      <c r="N163" s="786"/>
      <c r="O163" s="786"/>
      <c r="P163" s="786"/>
      <c r="Q163" s="786"/>
      <c r="R163" s="786"/>
      <c r="S163" s="786"/>
      <c r="T163" s="786"/>
      <c r="U163" s="786"/>
      <c r="V163" s="786"/>
      <c r="W163" s="786"/>
      <c r="X163" s="786"/>
      <c r="Y163" s="786"/>
      <c r="Z163" s="786"/>
      <c r="AA163" s="786"/>
      <c r="AB163" s="787"/>
      <c r="AC163" s="788"/>
      <c r="AD163" s="788"/>
      <c r="AE163" s="788"/>
      <c r="AF163" s="710"/>
      <c r="AG163" s="711"/>
      <c r="AH163" s="711"/>
      <c r="AI163" s="711"/>
      <c r="AJ163" s="712"/>
      <c r="AK163" s="708"/>
      <c r="AL163" s="708"/>
      <c r="AM163" s="708"/>
      <c r="AN163" s="708"/>
      <c r="AO163" s="708"/>
      <c r="AP163" s="708"/>
      <c r="AQ163" s="708"/>
      <c r="AR163" s="717"/>
      <c r="AS163" s="718"/>
      <c r="AT163" s="719"/>
      <c r="AU163" s="741">
        <f t="shared" si="17"/>
        <v>0</v>
      </c>
      <c r="AV163" s="741"/>
      <c r="AW163" s="741"/>
      <c r="AX163" s="741"/>
      <c r="AY163" s="741"/>
      <c r="AZ163" s="741"/>
      <c r="BA163" s="741"/>
      <c r="BB163" s="761">
        <f t="shared" si="12"/>
        <v>0</v>
      </c>
      <c r="BC163" s="762"/>
      <c r="BD163" s="762"/>
      <c r="BE163" s="762"/>
      <c r="BF163" s="762"/>
      <c r="BG163" s="762"/>
      <c r="BH163" s="763"/>
      <c r="BI163" s="564"/>
      <c r="BJ163" s="176"/>
      <c r="BL163" s="224">
        <f t="shared" si="13"/>
        <v>2</v>
      </c>
      <c r="BM163" s="225" t="str">
        <f t="shared" si="14"/>
        <v/>
      </c>
      <c r="BN163" s="226" t="str">
        <f t="shared" si="15"/>
        <v xml:space="preserve"> </v>
      </c>
      <c r="BP163" s="249">
        <f>IF(AND(BI163&lt;&gt;"R",BI163&lt;&gt;"C",BI163&lt;&gt;"CF",BI163&lt;&gt;"F")=TRUE,BB163*'Q1'!$CA$20,IF(BI163="R",BB163,0))</f>
        <v>0</v>
      </c>
      <c r="BQ163" s="249">
        <f>IF(AND(BI163&lt;&gt;"R",BI163&lt;&gt;"C",BI163&lt;&gt;"CF",BI163&lt;&gt;"F")=TRUE,BB163*'Q1'!$CA$21,IF(BI163="C",BB163,0))</f>
        <v>0</v>
      </c>
      <c r="BR163" s="249">
        <f>IF(AND(BI163&lt;&gt;"R",BI163&lt;&gt;"C",BI163&lt;&gt;"CF",BI163&lt;&gt;"F")=TRUE,BB163*'Q1'!$CA$22,IF(BI163="CF",BB163,0))</f>
        <v>0</v>
      </c>
      <c r="BS163" s="249">
        <f>IF(AND(BI163&lt;&gt;"R",BI163&lt;&gt;"C",BI163&lt;&gt;"CF",BI163&lt;&gt;"F")=TRUE,BB163*'Q1'!$CA$23,IF(BI163="F",BB163,0))</f>
        <v>0</v>
      </c>
      <c r="BT163" s="478">
        <f t="shared" si="16"/>
        <v>0</v>
      </c>
    </row>
    <row r="164" spans="2:72" ht="9.9499999999999993" customHeight="1">
      <c r="B164" s="783"/>
      <c r="C164" s="784"/>
      <c r="D164" s="784"/>
      <c r="E164" s="784"/>
      <c r="F164" s="784"/>
      <c r="G164" s="785"/>
      <c r="H164" s="786"/>
      <c r="I164" s="786"/>
      <c r="J164" s="786"/>
      <c r="K164" s="786"/>
      <c r="L164" s="786"/>
      <c r="M164" s="786"/>
      <c r="N164" s="786"/>
      <c r="O164" s="786"/>
      <c r="P164" s="786"/>
      <c r="Q164" s="786"/>
      <c r="R164" s="786"/>
      <c r="S164" s="786"/>
      <c r="T164" s="786"/>
      <c r="U164" s="786"/>
      <c r="V164" s="786"/>
      <c r="W164" s="786"/>
      <c r="X164" s="786"/>
      <c r="Y164" s="786"/>
      <c r="Z164" s="786"/>
      <c r="AA164" s="786"/>
      <c r="AB164" s="787"/>
      <c r="AC164" s="788"/>
      <c r="AD164" s="788"/>
      <c r="AE164" s="788"/>
      <c r="AF164" s="710"/>
      <c r="AG164" s="711"/>
      <c r="AH164" s="711"/>
      <c r="AI164" s="711"/>
      <c r="AJ164" s="712"/>
      <c r="AK164" s="708"/>
      <c r="AL164" s="708"/>
      <c r="AM164" s="708"/>
      <c r="AN164" s="708"/>
      <c r="AO164" s="708"/>
      <c r="AP164" s="708"/>
      <c r="AQ164" s="708"/>
      <c r="AR164" s="717"/>
      <c r="AS164" s="718"/>
      <c r="AT164" s="719"/>
      <c r="AU164" s="741">
        <f t="shared" si="17"/>
        <v>0</v>
      </c>
      <c r="AV164" s="741"/>
      <c r="AW164" s="741"/>
      <c r="AX164" s="741"/>
      <c r="AY164" s="741"/>
      <c r="AZ164" s="741"/>
      <c r="BA164" s="741"/>
      <c r="BB164" s="761">
        <f t="shared" si="12"/>
        <v>0</v>
      </c>
      <c r="BC164" s="762"/>
      <c r="BD164" s="762"/>
      <c r="BE164" s="762"/>
      <c r="BF164" s="762"/>
      <c r="BG164" s="762"/>
      <c r="BH164" s="763"/>
      <c r="BI164" s="564"/>
      <c r="BJ164" s="176"/>
      <c r="BL164" s="224">
        <f t="shared" si="13"/>
        <v>2</v>
      </c>
      <c r="BM164" s="225" t="str">
        <f t="shared" si="14"/>
        <v/>
      </c>
      <c r="BN164" s="226" t="str">
        <f t="shared" si="15"/>
        <v xml:space="preserve"> </v>
      </c>
      <c r="BP164" s="249">
        <f>IF(AND(BI164&lt;&gt;"R",BI164&lt;&gt;"C",BI164&lt;&gt;"CF",BI164&lt;&gt;"F")=TRUE,BB164*'Q1'!$CA$20,IF(BI164="R",BB164,0))</f>
        <v>0</v>
      </c>
      <c r="BQ164" s="249">
        <f>IF(AND(BI164&lt;&gt;"R",BI164&lt;&gt;"C",BI164&lt;&gt;"CF",BI164&lt;&gt;"F")=TRUE,BB164*'Q1'!$CA$21,IF(BI164="C",BB164,0))</f>
        <v>0</v>
      </c>
      <c r="BR164" s="249">
        <f>IF(AND(BI164&lt;&gt;"R",BI164&lt;&gt;"C",BI164&lt;&gt;"CF",BI164&lt;&gt;"F")=TRUE,BB164*'Q1'!$CA$22,IF(BI164="CF",BB164,0))</f>
        <v>0</v>
      </c>
      <c r="BS164" s="249">
        <f>IF(AND(BI164&lt;&gt;"R",BI164&lt;&gt;"C",BI164&lt;&gt;"CF",BI164&lt;&gt;"F")=TRUE,BB164*'Q1'!$CA$23,IF(BI164="F",BB164,0))</f>
        <v>0</v>
      </c>
      <c r="BT164" s="478">
        <f t="shared" si="16"/>
        <v>0</v>
      </c>
    </row>
    <row r="165" spans="2:72" ht="9.9499999999999993" customHeight="1">
      <c r="B165" s="783"/>
      <c r="C165" s="784"/>
      <c r="D165" s="784"/>
      <c r="E165" s="784"/>
      <c r="F165" s="784"/>
      <c r="G165" s="785"/>
      <c r="H165" s="786"/>
      <c r="I165" s="786"/>
      <c r="J165" s="786"/>
      <c r="K165" s="786"/>
      <c r="L165" s="786"/>
      <c r="M165" s="786"/>
      <c r="N165" s="786"/>
      <c r="O165" s="786"/>
      <c r="P165" s="786"/>
      <c r="Q165" s="786"/>
      <c r="R165" s="786"/>
      <c r="S165" s="786"/>
      <c r="T165" s="786"/>
      <c r="U165" s="786"/>
      <c r="V165" s="786"/>
      <c r="W165" s="786"/>
      <c r="X165" s="786"/>
      <c r="Y165" s="786"/>
      <c r="Z165" s="786"/>
      <c r="AA165" s="786"/>
      <c r="AB165" s="787"/>
      <c r="AC165" s="788"/>
      <c r="AD165" s="788"/>
      <c r="AE165" s="788"/>
      <c r="AF165" s="710"/>
      <c r="AG165" s="711"/>
      <c r="AH165" s="711"/>
      <c r="AI165" s="711"/>
      <c r="AJ165" s="712"/>
      <c r="AK165" s="708"/>
      <c r="AL165" s="708"/>
      <c r="AM165" s="708"/>
      <c r="AN165" s="708"/>
      <c r="AO165" s="708"/>
      <c r="AP165" s="708"/>
      <c r="AQ165" s="708"/>
      <c r="AR165" s="717"/>
      <c r="AS165" s="718"/>
      <c r="AT165" s="719"/>
      <c r="AU165" s="741">
        <f t="shared" si="17"/>
        <v>0</v>
      </c>
      <c r="AV165" s="741"/>
      <c r="AW165" s="741"/>
      <c r="AX165" s="741"/>
      <c r="AY165" s="741"/>
      <c r="AZ165" s="741"/>
      <c r="BA165" s="741"/>
      <c r="BB165" s="761">
        <f t="shared" si="12"/>
        <v>0</v>
      </c>
      <c r="BC165" s="762"/>
      <c r="BD165" s="762"/>
      <c r="BE165" s="762"/>
      <c r="BF165" s="762"/>
      <c r="BG165" s="762"/>
      <c r="BH165" s="763"/>
      <c r="BI165" s="564"/>
      <c r="BJ165" s="176"/>
      <c r="BL165" s="224">
        <f t="shared" si="13"/>
        <v>2</v>
      </c>
      <c r="BM165" s="225" t="str">
        <f t="shared" si="14"/>
        <v/>
      </c>
      <c r="BN165" s="226" t="str">
        <f t="shared" si="15"/>
        <v xml:space="preserve"> </v>
      </c>
      <c r="BP165" s="249">
        <f>IF(AND(BI165&lt;&gt;"R",BI165&lt;&gt;"C",BI165&lt;&gt;"CF",BI165&lt;&gt;"F")=TRUE,BB165*'Q1'!$CA$20,IF(BI165="R",BB165,0))</f>
        <v>0</v>
      </c>
      <c r="BQ165" s="249">
        <f>IF(AND(BI165&lt;&gt;"R",BI165&lt;&gt;"C",BI165&lt;&gt;"CF",BI165&lt;&gt;"F")=TRUE,BB165*'Q1'!$CA$21,IF(BI165="C",BB165,0))</f>
        <v>0</v>
      </c>
      <c r="BR165" s="249">
        <f>IF(AND(BI165&lt;&gt;"R",BI165&lt;&gt;"C",BI165&lt;&gt;"CF",BI165&lt;&gt;"F")=TRUE,BB165*'Q1'!$CA$22,IF(BI165="CF",BB165,0))</f>
        <v>0</v>
      </c>
      <c r="BS165" s="249">
        <f>IF(AND(BI165&lt;&gt;"R",BI165&lt;&gt;"C",BI165&lt;&gt;"CF",BI165&lt;&gt;"F")=TRUE,BB165*'Q1'!$CA$23,IF(BI165="F",BB165,0))</f>
        <v>0</v>
      </c>
      <c r="BT165" s="478">
        <f t="shared" si="16"/>
        <v>0</v>
      </c>
    </row>
    <row r="166" spans="2:72" ht="9.9499999999999993" customHeight="1">
      <c r="B166" s="783"/>
      <c r="C166" s="784"/>
      <c r="D166" s="784"/>
      <c r="E166" s="784"/>
      <c r="F166" s="784"/>
      <c r="G166" s="785"/>
      <c r="H166" s="786"/>
      <c r="I166" s="786"/>
      <c r="J166" s="786"/>
      <c r="K166" s="786"/>
      <c r="L166" s="786"/>
      <c r="M166" s="786"/>
      <c r="N166" s="786"/>
      <c r="O166" s="786"/>
      <c r="P166" s="786"/>
      <c r="Q166" s="786"/>
      <c r="R166" s="786"/>
      <c r="S166" s="786"/>
      <c r="T166" s="786"/>
      <c r="U166" s="786"/>
      <c r="V166" s="786"/>
      <c r="W166" s="786"/>
      <c r="X166" s="786"/>
      <c r="Y166" s="786"/>
      <c r="Z166" s="786"/>
      <c r="AA166" s="786"/>
      <c r="AB166" s="787"/>
      <c r="AC166" s="788"/>
      <c r="AD166" s="788"/>
      <c r="AE166" s="788"/>
      <c r="AF166" s="710"/>
      <c r="AG166" s="711"/>
      <c r="AH166" s="711"/>
      <c r="AI166" s="711"/>
      <c r="AJ166" s="712"/>
      <c r="AK166" s="708"/>
      <c r="AL166" s="708"/>
      <c r="AM166" s="708"/>
      <c r="AN166" s="708"/>
      <c r="AO166" s="708"/>
      <c r="AP166" s="708"/>
      <c r="AQ166" s="708"/>
      <c r="AR166" s="717"/>
      <c r="AS166" s="718"/>
      <c r="AT166" s="719"/>
      <c r="AU166" s="741">
        <f t="shared" si="17"/>
        <v>0</v>
      </c>
      <c r="AV166" s="741"/>
      <c r="AW166" s="741"/>
      <c r="AX166" s="741"/>
      <c r="AY166" s="741"/>
      <c r="AZ166" s="741"/>
      <c r="BA166" s="741"/>
      <c r="BB166" s="761">
        <f t="shared" si="12"/>
        <v>0</v>
      </c>
      <c r="BC166" s="762"/>
      <c r="BD166" s="762"/>
      <c r="BE166" s="762"/>
      <c r="BF166" s="762"/>
      <c r="BG166" s="762"/>
      <c r="BH166" s="763"/>
      <c r="BI166" s="564"/>
      <c r="BJ166" s="176"/>
      <c r="BL166" s="224">
        <f t="shared" si="13"/>
        <v>2</v>
      </c>
      <c r="BM166" s="225" t="str">
        <f t="shared" si="14"/>
        <v/>
      </c>
      <c r="BN166" s="226" t="str">
        <f t="shared" si="15"/>
        <v xml:space="preserve"> </v>
      </c>
      <c r="BP166" s="249">
        <f>IF(AND(BI166&lt;&gt;"R",BI166&lt;&gt;"C",BI166&lt;&gt;"CF",BI166&lt;&gt;"F")=TRUE,BB166*'Q1'!$CA$20,IF(BI166="R",BB166,0))</f>
        <v>0</v>
      </c>
      <c r="BQ166" s="249">
        <f>IF(AND(BI166&lt;&gt;"R",BI166&lt;&gt;"C",BI166&lt;&gt;"CF",BI166&lt;&gt;"F")=TRUE,BB166*'Q1'!$CA$21,IF(BI166="C",BB166,0))</f>
        <v>0</v>
      </c>
      <c r="BR166" s="249">
        <f>IF(AND(BI166&lt;&gt;"R",BI166&lt;&gt;"C",BI166&lt;&gt;"CF",BI166&lt;&gt;"F")=TRUE,BB166*'Q1'!$CA$22,IF(BI166="CF",BB166,0))</f>
        <v>0</v>
      </c>
      <c r="BS166" s="249">
        <f>IF(AND(BI166&lt;&gt;"R",BI166&lt;&gt;"C",BI166&lt;&gt;"CF",BI166&lt;&gt;"F")=TRUE,BB166*'Q1'!$CA$23,IF(BI166="F",BB166,0))</f>
        <v>0</v>
      </c>
      <c r="BT166" s="478">
        <f t="shared" si="16"/>
        <v>0</v>
      </c>
    </row>
    <row r="167" spans="2:72" ht="9.9499999999999993" customHeight="1">
      <c r="B167" s="783"/>
      <c r="C167" s="784"/>
      <c r="D167" s="784"/>
      <c r="E167" s="784"/>
      <c r="F167" s="784"/>
      <c r="G167" s="785"/>
      <c r="H167" s="786"/>
      <c r="I167" s="786"/>
      <c r="J167" s="786"/>
      <c r="K167" s="786"/>
      <c r="L167" s="786"/>
      <c r="M167" s="786"/>
      <c r="N167" s="786"/>
      <c r="O167" s="786"/>
      <c r="P167" s="786"/>
      <c r="Q167" s="786"/>
      <c r="R167" s="786"/>
      <c r="S167" s="786"/>
      <c r="T167" s="786"/>
      <c r="U167" s="786"/>
      <c r="V167" s="786"/>
      <c r="W167" s="786"/>
      <c r="X167" s="786"/>
      <c r="Y167" s="786"/>
      <c r="Z167" s="786"/>
      <c r="AA167" s="786"/>
      <c r="AB167" s="787"/>
      <c r="AC167" s="788"/>
      <c r="AD167" s="788"/>
      <c r="AE167" s="788"/>
      <c r="AF167" s="710"/>
      <c r="AG167" s="711"/>
      <c r="AH167" s="711"/>
      <c r="AI167" s="711"/>
      <c r="AJ167" s="712"/>
      <c r="AK167" s="708"/>
      <c r="AL167" s="708"/>
      <c r="AM167" s="708"/>
      <c r="AN167" s="708"/>
      <c r="AO167" s="708"/>
      <c r="AP167" s="708"/>
      <c r="AQ167" s="708"/>
      <c r="AR167" s="717"/>
      <c r="AS167" s="718"/>
      <c r="AT167" s="719"/>
      <c r="AU167" s="741">
        <f t="shared" si="17"/>
        <v>0</v>
      </c>
      <c r="AV167" s="741"/>
      <c r="AW167" s="741"/>
      <c r="AX167" s="741"/>
      <c r="AY167" s="741"/>
      <c r="AZ167" s="741"/>
      <c r="BA167" s="741"/>
      <c r="BB167" s="761">
        <f t="shared" si="12"/>
        <v>0</v>
      </c>
      <c r="BC167" s="762"/>
      <c r="BD167" s="762"/>
      <c r="BE167" s="762"/>
      <c r="BF167" s="762"/>
      <c r="BG167" s="762"/>
      <c r="BH167" s="763"/>
      <c r="BI167" s="564"/>
      <c r="BJ167" s="176"/>
      <c r="BL167" s="224">
        <f t="shared" si="13"/>
        <v>2</v>
      </c>
      <c r="BM167" s="225" t="str">
        <f t="shared" si="14"/>
        <v/>
      </c>
      <c r="BN167" s="226" t="str">
        <f t="shared" si="15"/>
        <v xml:space="preserve"> </v>
      </c>
      <c r="BP167" s="249">
        <f>IF(AND(BI167&lt;&gt;"R",BI167&lt;&gt;"C",BI167&lt;&gt;"CF",BI167&lt;&gt;"F")=TRUE,BB167*'Q1'!$CA$20,IF(BI167="R",BB167,0))</f>
        <v>0</v>
      </c>
      <c r="BQ167" s="249">
        <f>IF(AND(BI167&lt;&gt;"R",BI167&lt;&gt;"C",BI167&lt;&gt;"CF",BI167&lt;&gt;"F")=TRUE,BB167*'Q1'!$CA$21,IF(BI167="C",BB167,0))</f>
        <v>0</v>
      </c>
      <c r="BR167" s="249">
        <f>IF(AND(BI167&lt;&gt;"R",BI167&lt;&gt;"C",BI167&lt;&gt;"CF",BI167&lt;&gt;"F")=TRUE,BB167*'Q1'!$CA$22,IF(BI167="CF",BB167,0))</f>
        <v>0</v>
      </c>
      <c r="BS167" s="249">
        <f>IF(AND(BI167&lt;&gt;"R",BI167&lt;&gt;"C",BI167&lt;&gt;"CF",BI167&lt;&gt;"F")=TRUE,BB167*'Q1'!$CA$23,IF(BI167="F",BB167,0))</f>
        <v>0</v>
      </c>
      <c r="BT167" s="478">
        <f t="shared" si="16"/>
        <v>0</v>
      </c>
    </row>
    <row r="168" spans="2:72" ht="9.9499999999999993" customHeight="1">
      <c r="B168" s="783"/>
      <c r="C168" s="784"/>
      <c r="D168" s="784"/>
      <c r="E168" s="784"/>
      <c r="F168" s="784"/>
      <c r="G168" s="785"/>
      <c r="H168" s="786"/>
      <c r="I168" s="786"/>
      <c r="J168" s="786"/>
      <c r="K168" s="786"/>
      <c r="L168" s="786"/>
      <c r="M168" s="786"/>
      <c r="N168" s="786"/>
      <c r="O168" s="786"/>
      <c r="P168" s="786"/>
      <c r="Q168" s="786"/>
      <c r="R168" s="786"/>
      <c r="S168" s="786"/>
      <c r="T168" s="786"/>
      <c r="U168" s="786"/>
      <c r="V168" s="786"/>
      <c r="W168" s="786"/>
      <c r="X168" s="786"/>
      <c r="Y168" s="786"/>
      <c r="Z168" s="786"/>
      <c r="AA168" s="786"/>
      <c r="AB168" s="787"/>
      <c r="AC168" s="788"/>
      <c r="AD168" s="788"/>
      <c r="AE168" s="788"/>
      <c r="AF168" s="710"/>
      <c r="AG168" s="711"/>
      <c r="AH168" s="711"/>
      <c r="AI168" s="711"/>
      <c r="AJ168" s="712"/>
      <c r="AK168" s="708"/>
      <c r="AL168" s="708"/>
      <c r="AM168" s="708"/>
      <c r="AN168" s="708"/>
      <c r="AO168" s="708"/>
      <c r="AP168" s="708"/>
      <c r="AQ168" s="708"/>
      <c r="AR168" s="717"/>
      <c r="AS168" s="718"/>
      <c r="AT168" s="719"/>
      <c r="AU168" s="741">
        <f t="shared" si="17"/>
        <v>0</v>
      </c>
      <c r="AV168" s="741"/>
      <c r="AW168" s="741"/>
      <c r="AX168" s="741"/>
      <c r="AY168" s="741"/>
      <c r="AZ168" s="741"/>
      <c r="BA168" s="741"/>
      <c r="BB168" s="761">
        <f t="shared" si="12"/>
        <v>0</v>
      </c>
      <c r="BC168" s="762"/>
      <c r="BD168" s="762"/>
      <c r="BE168" s="762"/>
      <c r="BF168" s="762"/>
      <c r="BG168" s="762"/>
      <c r="BH168" s="763"/>
      <c r="BI168" s="564"/>
      <c r="BJ168" s="176"/>
      <c r="BL168" s="224">
        <f t="shared" si="13"/>
        <v>2</v>
      </c>
      <c r="BM168" s="225" t="str">
        <f t="shared" si="14"/>
        <v/>
      </c>
      <c r="BN168" s="226" t="str">
        <f t="shared" si="15"/>
        <v xml:space="preserve"> </v>
      </c>
      <c r="BP168" s="249">
        <f>IF(AND(BI168&lt;&gt;"R",BI168&lt;&gt;"C",BI168&lt;&gt;"CF",BI168&lt;&gt;"F")=TRUE,BB168*'Q1'!$CA$20,IF(BI168="R",BB168,0))</f>
        <v>0</v>
      </c>
      <c r="BQ168" s="249">
        <f>IF(AND(BI168&lt;&gt;"R",BI168&lt;&gt;"C",BI168&lt;&gt;"CF",BI168&lt;&gt;"F")=TRUE,BB168*'Q1'!$CA$21,IF(BI168="C",BB168,0))</f>
        <v>0</v>
      </c>
      <c r="BR168" s="249">
        <f>IF(AND(BI168&lt;&gt;"R",BI168&lt;&gt;"C",BI168&lt;&gt;"CF",BI168&lt;&gt;"F")=TRUE,BB168*'Q1'!$CA$22,IF(BI168="CF",BB168,0))</f>
        <v>0</v>
      </c>
      <c r="BS168" s="249">
        <f>IF(AND(BI168&lt;&gt;"R",BI168&lt;&gt;"C",BI168&lt;&gt;"CF",BI168&lt;&gt;"F")=TRUE,BB168*'Q1'!$CA$23,IF(BI168="F",BB168,0))</f>
        <v>0</v>
      </c>
      <c r="BT168" s="478">
        <f t="shared" si="16"/>
        <v>0</v>
      </c>
    </row>
    <row r="169" spans="2:72" ht="9.9499999999999993" customHeight="1">
      <c r="B169" s="783"/>
      <c r="C169" s="784"/>
      <c r="D169" s="784"/>
      <c r="E169" s="784"/>
      <c r="F169" s="784"/>
      <c r="G169" s="785"/>
      <c r="H169" s="786"/>
      <c r="I169" s="786"/>
      <c r="J169" s="786"/>
      <c r="K169" s="786"/>
      <c r="L169" s="786"/>
      <c r="M169" s="786"/>
      <c r="N169" s="786"/>
      <c r="O169" s="786"/>
      <c r="P169" s="786"/>
      <c r="Q169" s="786"/>
      <c r="R169" s="786"/>
      <c r="S169" s="786"/>
      <c r="T169" s="786"/>
      <c r="U169" s="786"/>
      <c r="V169" s="786"/>
      <c r="W169" s="786"/>
      <c r="X169" s="786"/>
      <c r="Y169" s="786"/>
      <c r="Z169" s="786"/>
      <c r="AA169" s="786"/>
      <c r="AB169" s="787"/>
      <c r="AC169" s="788"/>
      <c r="AD169" s="788"/>
      <c r="AE169" s="788"/>
      <c r="AF169" s="710"/>
      <c r="AG169" s="711"/>
      <c r="AH169" s="711"/>
      <c r="AI169" s="711"/>
      <c r="AJ169" s="712"/>
      <c r="AK169" s="708"/>
      <c r="AL169" s="708"/>
      <c r="AM169" s="708"/>
      <c r="AN169" s="708"/>
      <c r="AO169" s="708"/>
      <c r="AP169" s="708"/>
      <c r="AQ169" s="708"/>
      <c r="AR169" s="717"/>
      <c r="AS169" s="718"/>
      <c r="AT169" s="719"/>
      <c r="AU169" s="741">
        <f t="shared" si="17"/>
        <v>0</v>
      </c>
      <c r="AV169" s="741"/>
      <c r="AW169" s="741"/>
      <c r="AX169" s="741"/>
      <c r="AY169" s="741"/>
      <c r="AZ169" s="741"/>
      <c r="BA169" s="741"/>
      <c r="BB169" s="761">
        <f t="shared" si="12"/>
        <v>0</v>
      </c>
      <c r="BC169" s="762"/>
      <c r="BD169" s="762"/>
      <c r="BE169" s="762"/>
      <c r="BF169" s="762"/>
      <c r="BG169" s="762"/>
      <c r="BH169" s="763"/>
      <c r="BI169" s="564"/>
      <c r="BJ169" s="176"/>
      <c r="BL169" s="224">
        <f t="shared" si="13"/>
        <v>2</v>
      </c>
      <c r="BM169" s="225" t="str">
        <f t="shared" si="14"/>
        <v/>
      </c>
      <c r="BN169" s="226" t="str">
        <f t="shared" si="15"/>
        <v xml:space="preserve"> </v>
      </c>
      <c r="BP169" s="249">
        <f>IF(AND(BI169&lt;&gt;"R",BI169&lt;&gt;"C",BI169&lt;&gt;"CF",BI169&lt;&gt;"F")=TRUE,BB169*'Q1'!$CA$20,IF(BI169="R",BB169,0))</f>
        <v>0</v>
      </c>
      <c r="BQ169" s="249">
        <f>IF(AND(BI169&lt;&gt;"R",BI169&lt;&gt;"C",BI169&lt;&gt;"CF",BI169&lt;&gt;"F")=TRUE,BB169*'Q1'!$CA$21,IF(BI169="C",BB169,0))</f>
        <v>0</v>
      </c>
      <c r="BR169" s="249">
        <f>IF(AND(BI169&lt;&gt;"R",BI169&lt;&gt;"C",BI169&lt;&gt;"CF",BI169&lt;&gt;"F")=TRUE,BB169*'Q1'!$CA$22,IF(BI169="CF",BB169,0))</f>
        <v>0</v>
      </c>
      <c r="BS169" s="249">
        <f>IF(AND(BI169&lt;&gt;"R",BI169&lt;&gt;"C",BI169&lt;&gt;"CF",BI169&lt;&gt;"F")=TRUE,BB169*'Q1'!$CA$23,IF(BI169="F",BB169,0))</f>
        <v>0</v>
      </c>
      <c r="BT169" s="478">
        <f t="shared" si="16"/>
        <v>0</v>
      </c>
    </row>
    <row r="170" spans="2:72" ht="9.9499999999999993" customHeight="1">
      <c r="B170" s="783"/>
      <c r="C170" s="784"/>
      <c r="D170" s="784"/>
      <c r="E170" s="784"/>
      <c r="F170" s="784"/>
      <c r="G170" s="785"/>
      <c r="H170" s="786"/>
      <c r="I170" s="786"/>
      <c r="J170" s="786"/>
      <c r="K170" s="786"/>
      <c r="L170" s="786"/>
      <c r="M170" s="786"/>
      <c r="N170" s="786"/>
      <c r="O170" s="786"/>
      <c r="P170" s="786"/>
      <c r="Q170" s="786"/>
      <c r="R170" s="786"/>
      <c r="S170" s="786"/>
      <c r="T170" s="786"/>
      <c r="U170" s="786"/>
      <c r="V170" s="786"/>
      <c r="W170" s="786"/>
      <c r="X170" s="786"/>
      <c r="Y170" s="786"/>
      <c r="Z170" s="786"/>
      <c r="AA170" s="786"/>
      <c r="AB170" s="787"/>
      <c r="AC170" s="788"/>
      <c r="AD170" s="788"/>
      <c r="AE170" s="788"/>
      <c r="AF170" s="710"/>
      <c r="AG170" s="711"/>
      <c r="AH170" s="711"/>
      <c r="AI170" s="711"/>
      <c r="AJ170" s="712"/>
      <c r="AK170" s="708"/>
      <c r="AL170" s="708"/>
      <c r="AM170" s="708"/>
      <c r="AN170" s="708"/>
      <c r="AO170" s="708"/>
      <c r="AP170" s="708"/>
      <c r="AQ170" s="708"/>
      <c r="AR170" s="717"/>
      <c r="AS170" s="718"/>
      <c r="AT170" s="719"/>
      <c r="AU170" s="741">
        <f t="shared" si="17"/>
        <v>0</v>
      </c>
      <c r="AV170" s="741"/>
      <c r="AW170" s="741"/>
      <c r="AX170" s="741"/>
      <c r="AY170" s="741"/>
      <c r="AZ170" s="741"/>
      <c r="BA170" s="741"/>
      <c r="BB170" s="761">
        <f t="shared" si="12"/>
        <v>0</v>
      </c>
      <c r="BC170" s="762"/>
      <c r="BD170" s="762"/>
      <c r="BE170" s="762"/>
      <c r="BF170" s="762"/>
      <c r="BG170" s="762"/>
      <c r="BH170" s="763"/>
      <c r="BI170" s="564"/>
      <c r="BJ170" s="176"/>
      <c r="BL170" s="224">
        <f t="shared" si="13"/>
        <v>2</v>
      </c>
      <c r="BM170" s="225" t="str">
        <f t="shared" si="14"/>
        <v/>
      </c>
      <c r="BN170" s="226" t="str">
        <f t="shared" si="15"/>
        <v xml:space="preserve"> </v>
      </c>
      <c r="BP170" s="249">
        <f>IF(AND(BI170&lt;&gt;"R",BI170&lt;&gt;"C",BI170&lt;&gt;"CF",BI170&lt;&gt;"F")=TRUE,BB170*'Q1'!$CA$20,IF(BI170="R",BB170,0))</f>
        <v>0</v>
      </c>
      <c r="BQ170" s="249">
        <f>IF(AND(BI170&lt;&gt;"R",BI170&lt;&gt;"C",BI170&lt;&gt;"CF",BI170&lt;&gt;"F")=TRUE,BB170*'Q1'!$CA$21,IF(BI170="C",BB170,0))</f>
        <v>0</v>
      </c>
      <c r="BR170" s="249">
        <f>IF(AND(BI170&lt;&gt;"R",BI170&lt;&gt;"C",BI170&lt;&gt;"CF",BI170&lt;&gt;"F")=TRUE,BB170*'Q1'!$CA$22,IF(BI170="CF",BB170,0))</f>
        <v>0</v>
      </c>
      <c r="BS170" s="249">
        <f>IF(AND(BI170&lt;&gt;"R",BI170&lt;&gt;"C",BI170&lt;&gt;"CF",BI170&lt;&gt;"F")=TRUE,BB170*'Q1'!$CA$23,IF(BI170="F",BB170,0))</f>
        <v>0</v>
      </c>
      <c r="BT170" s="478">
        <f t="shared" si="16"/>
        <v>0</v>
      </c>
    </row>
    <row r="171" spans="2:72" ht="9.9499999999999993" customHeight="1">
      <c r="B171" s="783"/>
      <c r="C171" s="784"/>
      <c r="D171" s="784"/>
      <c r="E171" s="784"/>
      <c r="F171" s="784"/>
      <c r="G171" s="785"/>
      <c r="H171" s="786"/>
      <c r="I171" s="786"/>
      <c r="J171" s="786"/>
      <c r="K171" s="786"/>
      <c r="L171" s="786"/>
      <c r="M171" s="786"/>
      <c r="N171" s="786"/>
      <c r="O171" s="786"/>
      <c r="P171" s="786"/>
      <c r="Q171" s="786"/>
      <c r="R171" s="786"/>
      <c r="S171" s="786"/>
      <c r="T171" s="786"/>
      <c r="U171" s="786"/>
      <c r="V171" s="786"/>
      <c r="W171" s="786"/>
      <c r="X171" s="786"/>
      <c r="Y171" s="786"/>
      <c r="Z171" s="786"/>
      <c r="AA171" s="786"/>
      <c r="AB171" s="787"/>
      <c r="AC171" s="788"/>
      <c r="AD171" s="788"/>
      <c r="AE171" s="788"/>
      <c r="AF171" s="710"/>
      <c r="AG171" s="711"/>
      <c r="AH171" s="711"/>
      <c r="AI171" s="711"/>
      <c r="AJ171" s="712"/>
      <c r="AK171" s="708"/>
      <c r="AL171" s="708"/>
      <c r="AM171" s="708"/>
      <c r="AN171" s="708"/>
      <c r="AO171" s="708"/>
      <c r="AP171" s="708"/>
      <c r="AQ171" s="708"/>
      <c r="AR171" s="717"/>
      <c r="AS171" s="718"/>
      <c r="AT171" s="719"/>
      <c r="AU171" s="741">
        <f t="shared" si="17"/>
        <v>0</v>
      </c>
      <c r="AV171" s="741"/>
      <c r="AW171" s="741"/>
      <c r="AX171" s="741"/>
      <c r="AY171" s="741"/>
      <c r="AZ171" s="741"/>
      <c r="BA171" s="741"/>
      <c r="BB171" s="761">
        <f t="shared" si="12"/>
        <v>0</v>
      </c>
      <c r="BC171" s="762"/>
      <c r="BD171" s="762"/>
      <c r="BE171" s="762"/>
      <c r="BF171" s="762"/>
      <c r="BG171" s="762"/>
      <c r="BH171" s="763"/>
      <c r="BI171" s="564"/>
      <c r="BJ171" s="176"/>
      <c r="BL171" s="224">
        <f t="shared" si="13"/>
        <v>2</v>
      </c>
      <c r="BM171" s="225" t="str">
        <f t="shared" si="14"/>
        <v/>
      </c>
      <c r="BN171" s="226" t="str">
        <f t="shared" si="15"/>
        <v xml:space="preserve"> </v>
      </c>
      <c r="BP171" s="249">
        <f>IF(AND(BI171&lt;&gt;"R",BI171&lt;&gt;"C",BI171&lt;&gt;"CF",BI171&lt;&gt;"F")=TRUE,BB171*'Q1'!$CA$20,IF(BI171="R",BB171,0))</f>
        <v>0</v>
      </c>
      <c r="BQ171" s="249">
        <f>IF(AND(BI171&lt;&gt;"R",BI171&lt;&gt;"C",BI171&lt;&gt;"CF",BI171&lt;&gt;"F")=TRUE,BB171*'Q1'!$CA$21,IF(BI171="C",BB171,0))</f>
        <v>0</v>
      </c>
      <c r="BR171" s="249">
        <f>IF(AND(BI171&lt;&gt;"R",BI171&lt;&gt;"C",BI171&lt;&gt;"CF",BI171&lt;&gt;"F")=TRUE,BB171*'Q1'!$CA$22,IF(BI171="CF",BB171,0))</f>
        <v>0</v>
      </c>
      <c r="BS171" s="249">
        <f>IF(AND(BI171&lt;&gt;"R",BI171&lt;&gt;"C",BI171&lt;&gt;"CF",BI171&lt;&gt;"F")=TRUE,BB171*'Q1'!$CA$23,IF(BI171="F",BB171,0))</f>
        <v>0</v>
      </c>
      <c r="BT171" s="478">
        <f t="shared" si="16"/>
        <v>0</v>
      </c>
    </row>
    <row r="172" spans="2:72" ht="9.9499999999999993" customHeight="1">
      <c r="B172" s="783"/>
      <c r="C172" s="784"/>
      <c r="D172" s="784"/>
      <c r="E172" s="784"/>
      <c r="F172" s="784"/>
      <c r="G172" s="785"/>
      <c r="H172" s="786"/>
      <c r="I172" s="786"/>
      <c r="J172" s="786"/>
      <c r="K172" s="786"/>
      <c r="L172" s="786"/>
      <c r="M172" s="786"/>
      <c r="N172" s="786"/>
      <c r="O172" s="786"/>
      <c r="P172" s="786"/>
      <c r="Q172" s="786"/>
      <c r="R172" s="786"/>
      <c r="S172" s="786"/>
      <c r="T172" s="786"/>
      <c r="U172" s="786"/>
      <c r="V172" s="786"/>
      <c r="W172" s="786"/>
      <c r="X172" s="786"/>
      <c r="Y172" s="786"/>
      <c r="Z172" s="786"/>
      <c r="AA172" s="786"/>
      <c r="AB172" s="787"/>
      <c r="AC172" s="788"/>
      <c r="AD172" s="788"/>
      <c r="AE172" s="788"/>
      <c r="AF172" s="710"/>
      <c r="AG172" s="711"/>
      <c r="AH172" s="711"/>
      <c r="AI172" s="711"/>
      <c r="AJ172" s="712"/>
      <c r="AK172" s="708"/>
      <c r="AL172" s="708"/>
      <c r="AM172" s="708"/>
      <c r="AN172" s="708"/>
      <c r="AO172" s="708"/>
      <c r="AP172" s="708"/>
      <c r="AQ172" s="708"/>
      <c r="AR172" s="717"/>
      <c r="AS172" s="718"/>
      <c r="AT172" s="719"/>
      <c r="AU172" s="741">
        <f t="shared" si="17"/>
        <v>0</v>
      </c>
      <c r="AV172" s="741"/>
      <c r="AW172" s="741"/>
      <c r="AX172" s="741"/>
      <c r="AY172" s="741"/>
      <c r="AZ172" s="741"/>
      <c r="BA172" s="741"/>
      <c r="BB172" s="761">
        <f t="shared" si="12"/>
        <v>0</v>
      </c>
      <c r="BC172" s="762"/>
      <c r="BD172" s="762"/>
      <c r="BE172" s="762"/>
      <c r="BF172" s="762"/>
      <c r="BG172" s="762"/>
      <c r="BH172" s="763"/>
      <c r="BI172" s="564"/>
      <c r="BJ172" s="176"/>
      <c r="BL172" s="224">
        <f t="shared" si="13"/>
        <v>2</v>
      </c>
      <c r="BM172" s="225" t="str">
        <f t="shared" si="14"/>
        <v/>
      </c>
      <c r="BN172" s="226" t="str">
        <f t="shared" si="15"/>
        <v xml:space="preserve"> </v>
      </c>
      <c r="BP172" s="249">
        <f>IF(AND(BI172&lt;&gt;"R",BI172&lt;&gt;"C",BI172&lt;&gt;"CF",BI172&lt;&gt;"F")=TRUE,BB172*'Q1'!$CA$20,IF(BI172="R",BB172,0))</f>
        <v>0</v>
      </c>
      <c r="BQ172" s="249">
        <f>IF(AND(BI172&lt;&gt;"R",BI172&lt;&gt;"C",BI172&lt;&gt;"CF",BI172&lt;&gt;"F")=TRUE,BB172*'Q1'!$CA$21,IF(BI172="C",BB172,0))</f>
        <v>0</v>
      </c>
      <c r="BR172" s="249">
        <f>IF(AND(BI172&lt;&gt;"R",BI172&lt;&gt;"C",BI172&lt;&gt;"CF",BI172&lt;&gt;"F")=TRUE,BB172*'Q1'!$CA$22,IF(BI172="CF",BB172,0))</f>
        <v>0</v>
      </c>
      <c r="BS172" s="249">
        <f>IF(AND(BI172&lt;&gt;"R",BI172&lt;&gt;"C",BI172&lt;&gt;"CF",BI172&lt;&gt;"F")=TRUE,BB172*'Q1'!$CA$23,IF(BI172="F",BB172,0))</f>
        <v>0</v>
      </c>
      <c r="BT172" s="478">
        <f t="shared" si="16"/>
        <v>0</v>
      </c>
    </row>
    <row r="173" spans="2:72" ht="9.9499999999999993" customHeight="1">
      <c r="B173" s="783"/>
      <c r="C173" s="784"/>
      <c r="D173" s="784"/>
      <c r="E173" s="784"/>
      <c r="F173" s="784"/>
      <c r="G173" s="785"/>
      <c r="H173" s="786"/>
      <c r="I173" s="786"/>
      <c r="J173" s="786"/>
      <c r="K173" s="786"/>
      <c r="L173" s="786"/>
      <c r="M173" s="786"/>
      <c r="N173" s="786"/>
      <c r="O173" s="786"/>
      <c r="P173" s="786"/>
      <c r="Q173" s="786"/>
      <c r="R173" s="786"/>
      <c r="S173" s="786"/>
      <c r="T173" s="786"/>
      <c r="U173" s="786"/>
      <c r="V173" s="786"/>
      <c r="W173" s="786"/>
      <c r="X173" s="786"/>
      <c r="Y173" s="786"/>
      <c r="Z173" s="786"/>
      <c r="AA173" s="786"/>
      <c r="AB173" s="787"/>
      <c r="AC173" s="788"/>
      <c r="AD173" s="788"/>
      <c r="AE173" s="788"/>
      <c r="AF173" s="710"/>
      <c r="AG173" s="711"/>
      <c r="AH173" s="711"/>
      <c r="AI173" s="711"/>
      <c r="AJ173" s="712"/>
      <c r="AK173" s="708"/>
      <c r="AL173" s="708"/>
      <c r="AM173" s="708"/>
      <c r="AN173" s="708"/>
      <c r="AO173" s="708"/>
      <c r="AP173" s="708"/>
      <c r="AQ173" s="708"/>
      <c r="AR173" s="717"/>
      <c r="AS173" s="718"/>
      <c r="AT173" s="719"/>
      <c r="AU173" s="741">
        <f t="shared" si="17"/>
        <v>0</v>
      </c>
      <c r="AV173" s="741"/>
      <c r="AW173" s="741"/>
      <c r="AX173" s="741"/>
      <c r="AY173" s="741"/>
      <c r="AZ173" s="741"/>
      <c r="BA173" s="741"/>
      <c r="BB173" s="761">
        <f t="shared" si="12"/>
        <v>0</v>
      </c>
      <c r="BC173" s="762"/>
      <c r="BD173" s="762"/>
      <c r="BE173" s="762"/>
      <c r="BF173" s="762"/>
      <c r="BG173" s="762"/>
      <c r="BH173" s="763"/>
      <c r="BI173" s="564"/>
      <c r="BJ173" s="176"/>
      <c r="BL173" s="224">
        <f t="shared" si="13"/>
        <v>2</v>
      </c>
      <c r="BM173" s="225" t="str">
        <f t="shared" si="14"/>
        <v/>
      </c>
      <c r="BN173" s="226" t="str">
        <f t="shared" si="15"/>
        <v xml:space="preserve"> </v>
      </c>
      <c r="BP173" s="249">
        <f>IF(AND(BI173&lt;&gt;"R",BI173&lt;&gt;"C",BI173&lt;&gt;"CF",BI173&lt;&gt;"F")=TRUE,BB173*'Q1'!$CA$20,IF(BI173="R",BB173,0))</f>
        <v>0</v>
      </c>
      <c r="BQ173" s="249">
        <f>IF(AND(BI173&lt;&gt;"R",BI173&lt;&gt;"C",BI173&lt;&gt;"CF",BI173&lt;&gt;"F")=TRUE,BB173*'Q1'!$CA$21,IF(BI173="C",BB173,0))</f>
        <v>0</v>
      </c>
      <c r="BR173" s="249">
        <f>IF(AND(BI173&lt;&gt;"R",BI173&lt;&gt;"C",BI173&lt;&gt;"CF",BI173&lt;&gt;"F")=TRUE,BB173*'Q1'!$CA$22,IF(BI173="CF",BB173,0))</f>
        <v>0</v>
      </c>
      <c r="BS173" s="249">
        <f>IF(AND(BI173&lt;&gt;"R",BI173&lt;&gt;"C",BI173&lt;&gt;"CF",BI173&lt;&gt;"F")=TRUE,BB173*'Q1'!$CA$23,IF(BI173="F",BB173,0))</f>
        <v>0</v>
      </c>
      <c r="BT173" s="478">
        <f t="shared" si="16"/>
        <v>0</v>
      </c>
    </row>
    <row r="174" spans="2:72" ht="9.9499999999999993" customHeight="1">
      <c r="B174" s="783"/>
      <c r="C174" s="784"/>
      <c r="D174" s="784"/>
      <c r="E174" s="784"/>
      <c r="F174" s="784"/>
      <c r="G174" s="785"/>
      <c r="H174" s="786"/>
      <c r="I174" s="786"/>
      <c r="J174" s="786"/>
      <c r="K174" s="786"/>
      <c r="L174" s="786"/>
      <c r="M174" s="786"/>
      <c r="N174" s="786"/>
      <c r="O174" s="786"/>
      <c r="P174" s="786"/>
      <c r="Q174" s="786"/>
      <c r="R174" s="786"/>
      <c r="S174" s="786"/>
      <c r="T174" s="786"/>
      <c r="U174" s="786"/>
      <c r="V174" s="786"/>
      <c r="W174" s="786"/>
      <c r="X174" s="786"/>
      <c r="Y174" s="786"/>
      <c r="Z174" s="786"/>
      <c r="AA174" s="786"/>
      <c r="AB174" s="787"/>
      <c r="AC174" s="788"/>
      <c r="AD174" s="788"/>
      <c r="AE174" s="788"/>
      <c r="AF174" s="710"/>
      <c r="AG174" s="711"/>
      <c r="AH174" s="711"/>
      <c r="AI174" s="711"/>
      <c r="AJ174" s="712"/>
      <c r="AK174" s="708"/>
      <c r="AL174" s="708"/>
      <c r="AM174" s="708"/>
      <c r="AN174" s="708"/>
      <c r="AO174" s="708"/>
      <c r="AP174" s="708"/>
      <c r="AQ174" s="708"/>
      <c r="AR174" s="717"/>
      <c r="AS174" s="718"/>
      <c r="AT174" s="719"/>
      <c r="AU174" s="741">
        <f t="shared" si="17"/>
        <v>0</v>
      </c>
      <c r="AV174" s="741"/>
      <c r="AW174" s="741"/>
      <c r="AX174" s="741"/>
      <c r="AY174" s="741"/>
      <c r="AZ174" s="741"/>
      <c r="BA174" s="741"/>
      <c r="BB174" s="761">
        <f t="shared" si="12"/>
        <v>0</v>
      </c>
      <c r="BC174" s="762"/>
      <c r="BD174" s="762"/>
      <c r="BE174" s="762"/>
      <c r="BF174" s="762"/>
      <c r="BG174" s="762"/>
      <c r="BH174" s="763"/>
      <c r="BI174" s="564"/>
      <c r="BJ174" s="176"/>
      <c r="BL174" s="224">
        <f t="shared" si="13"/>
        <v>2</v>
      </c>
      <c r="BM174" s="225" t="str">
        <f t="shared" si="14"/>
        <v/>
      </c>
      <c r="BN174" s="226" t="str">
        <f t="shared" si="15"/>
        <v xml:space="preserve"> </v>
      </c>
      <c r="BP174" s="249">
        <f>IF(AND(BI174&lt;&gt;"R",BI174&lt;&gt;"C",BI174&lt;&gt;"CF",BI174&lt;&gt;"F")=TRUE,BB174*'Q1'!$CA$20,IF(BI174="R",BB174,0))</f>
        <v>0</v>
      </c>
      <c r="BQ174" s="249">
        <f>IF(AND(BI174&lt;&gt;"R",BI174&lt;&gt;"C",BI174&lt;&gt;"CF",BI174&lt;&gt;"F")=TRUE,BB174*'Q1'!$CA$21,IF(BI174="C",BB174,0))</f>
        <v>0</v>
      </c>
      <c r="BR174" s="249">
        <f>IF(AND(BI174&lt;&gt;"R",BI174&lt;&gt;"C",BI174&lt;&gt;"CF",BI174&lt;&gt;"F")=TRUE,BB174*'Q1'!$CA$22,IF(BI174="CF",BB174,0))</f>
        <v>0</v>
      </c>
      <c r="BS174" s="249">
        <f>IF(AND(BI174&lt;&gt;"R",BI174&lt;&gt;"C",BI174&lt;&gt;"CF",BI174&lt;&gt;"F")=TRUE,BB174*'Q1'!$CA$23,IF(BI174="F",BB174,0))</f>
        <v>0</v>
      </c>
      <c r="BT174" s="478">
        <f t="shared" si="16"/>
        <v>0</v>
      </c>
    </row>
    <row r="175" spans="2:72" ht="9.9499999999999993" customHeight="1">
      <c r="B175" s="783"/>
      <c r="C175" s="784"/>
      <c r="D175" s="784"/>
      <c r="E175" s="784"/>
      <c r="F175" s="784"/>
      <c r="G175" s="785"/>
      <c r="H175" s="786"/>
      <c r="I175" s="786"/>
      <c r="J175" s="786"/>
      <c r="K175" s="786"/>
      <c r="L175" s="786"/>
      <c r="M175" s="786"/>
      <c r="N175" s="786"/>
      <c r="O175" s="786"/>
      <c r="P175" s="786"/>
      <c r="Q175" s="786"/>
      <c r="R175" s="786"/>
      <c r="S175" s="786"/>
      <c r="T175" s="786"/>
      <c r="U175" s="786"/>
      <c r="V175" s="786"/>
      <c r="W175" s="786"/>
      <c r="X175" s="786"/>
      <c r="Y175" s="786"/>
      <c r="Z175" s="786"/>
      <c r="AA175" s="786"/>
      <c r="AB175" s="787"/>
      <c r="AC175" s="788"/>
      <c r="AD175" s="788"/>
      <c r="AE175" s="788"/>
      <c r="AF175" s="710"/>
      <c r="AG175" s="711"/>
      <c r="AH175" s="711"/>
      <c r="AI175" s="711"/>
      <c r="AJ175" s="712"/>
      <c r="AK175" s="708"/>
      <c r="AL175" s="708"/>
      <c r="AM175" s="708"/>
      <c r="AN175" s="708"/>
      <c r="AO175" s="708"/>
      <c r="AP175" s="708"/>
      <c r="AQ175" s="708"/>
      <c r="AR175" s="717"/>
      <c r="AS175" s="718"/>
      <c r="AT175" s="719"/>
      <c r="AU175" s="741">
        <f t="shared" si="17"/>
        <v>0</v>
      </c>
      <c r="AV175" s="741"/>
      <c r="AW175" s="741"/>
      <c r="AX175" s="741"/>
      <c r="AY175" s="741"/>
      <c r="AZ175" s="741"/>
      <c r="BA175" s="741"/>
      <c r="BB175" s="761">
        <f t="shared" si="12"/>
        <v>0</v>
      </c>
      <c r="BC175" s="762"/>
      <c r="BD175" s="762"/>
      <c r="BE175" s="762"/>
      <c r="BF175" s="762"/>
      <c r="BG175" s="762"/>
      <c r="BH175" s="763"/>
      <c r="BI175" s="564"/>
      <c r="BJ175" s="176"/>
      <c r="BL175" s="224">
        <f t="shared" si="13"/>
        <v>2</v>
      </c>
      <c r="BM175" s="225" t="str">
        <f t="shared" si="14"/>
        <v/>
      </c>
      <c r="BN175" s="226" t="str">
        <f t="shared" si="15"/>
        <v xml:space="preserve"> </v>
      </c>
      <c r="BP175" s="249">
        <f>IF(AND(BI175&lt;&gt;"R",BI175&lt;&gt;"C",BI175&lt;&gt;"CF",BI175&lt;&gt;"F")=TRUE,BB175*'Q1'!$CA$20,IF(BI175="R",BB175,0))</f>
        <v>0</v>
      </c>
      <c r="BQ175" s="249">
        <f>IF(AND(BI175&lt;&gt;"R",BI175&lt;&gt;"C",BI175&lt;&gt;"CF",BI175&lt;&gt;"F")=TRUE,BB175*'Q1'!$CA$21,IF(BI175="C",BB175,0))</f>
        <v>0</v>
      </c>
      <c r="BR175" s="249">
        <f>IF(AND(BI175&lt;&gt;"R",BI175&lt;&gt;"C",BI175&lt;&gt;"CF",BI175&lt;&gt;"F")=TRUE,BB175*'Q1'!$CA$22,IF(BI175="CF",BB175,0))</f>
        <v>0</v>
      </c>
      <c r="BS175" s="249">
        <f>IF(AND(BI175&lt;&gt;"R",BI175&lt;&gt;"C",BI175&lt;&gt;"CF",BI175&lt;&gt;"F")=TRUE,BB175*'Q1'!$CA$23,IF(BI175="F",BB175,0))</f>
        <v>0</v>
      </c>
      <c r="BT175" s="478">
        <f t="shared" si="16"/>
        <v>0</v>
      </c>
    </row>
    <row r="176" spans="2:72" ht="9.9499999999999993" customHeight="1">
      <c r="B176" s="783"/>
      <c r="C176" s="784"/>
      <c r="D176" s="784"/>
      <c r="E176" s="784"/>
      <c r="F176" s="784"/>
      <c r="G176" s="785"/>
      <c r="H176" s="786"/>
      <c r="I176" s="786"/>
      <c r="J176" s="786"/>
      <c r="K176" s="786"/>
      <c r="L176" s="786"/>
      <c r="M176" s="786"/>
      <c r="N176" s="786"/>
      <c r="O176" s="786"/>
      <c r="P176" s="786"/>
      <c r="Q176" s="786"/>
      <c r="R176" s="786"/>
      <c r="S176" s="786"/>
      <c r="T176" s="786"/>
      <c r="U176" s="786"/>
      <c r="V176" s="786"/>
      <c r="W176" s="786"/>
      <c r="X176" s="786"/>
      <c r="Y176" s="786"/>
      <c r="Z176" s="786"/>
      <c r="AA176" s="786"/>
      <c r="AB176" s="787"/>
      <c r="AC176" s="788"/>
      <c r="AD176" s="788"/>
      <c r="AE176" s="788"/>
      <c r="AF176" s="710"/>
      <c r="AG176" s="711"/>
      <c r="AH176" s="711"/>
      <c r="AI176" s="711"/>
      <c r="AJ176" s="712"/>
      <c r="AK176" s="708"/>
      <c r="AL176" s="708"/>
      <c r="AM176" s="708"/>
      <c r="AN176" s="708"/>
      <c r="AO176" s="708"/>
      <c r="AP176" s="708"/>
      <c r="AQ176" s="708"/>
      <c r="AR176" s="717"/>
      <c r="AS176" s="718"/>
      <c r="AT176" s="719"/>
      <c r="AU176" s="741">
        <f t="shared" si="17"/>
        <v>0</v>
      </c>
      <c r="AV176" s="741"/>
      <c r="AW176" s="741"/>
      <c r="AX176" s="741"/>
      <c r="AY176" s="741"/>
      <c r="AZ176" s="741"/>
      <c r="BA176" s="741"/>
      <c r="BB176" s="761">
        <f t="shared" si="12"/>
        <v>0</v>
      </c>
      <c r="BC176" s="762"/>
      <c r="BD176" s="762"/>
      <c r="BE176" s="762"/>
      <c r="BF176" s="762"/>
      <c r="BG176" s="762"/>
      <c r="BH176" s="763"/>
      <c r="BI176" s="564"/>
      <c r="BJ176" s="176"/>
      <c r="BL176" s="224">
        <f t="shared" si="13"/>
        <v>2</v>
      </c>
      <c r="BM176" s="225" t="str">
        <f t="shared" si="14"/>
        <v/>
      </c>
      <c r="BN176" s="226" t="str">
        <f t="shared" si="15"/>
        <v xml:space="preserve"> </v>
      </c>
      <c r="BP176" s="249">
        <f>IF(AND(BI176&lt;&gt;"R",BI176&lt;&gt;"C",BI176&lt;&gt;"CF",BI176&lt;&gt;"F")=TRUE,BB176*'Q1'!$CA$20,IF(BI176="R",BB176,0))</f>
        <v>0</v>
      </c>
      <c r="BQ176" s="249">
        <f>IF(AND(BI176&lt;&gt;"R",BI176&lt;&gt;"C",BI176&lt;&gt;"CF",BI176&lt;&gt;"F")=TRUE,BB176*'Q1'!$CA$21,IF(BI176="C",BB176,0))</f>
        <v>0</v>
      </c>
      <c r="BR176" s="249">
        <f>IF(AND(BI176&lt;&gt;"R",BI176&lt;&gt;"C",BI176&lt;&gt;"CF",BI176&lt;&gt;"F")=TRUE,BB176*'Q1'!$CA$22,IF(BI176="CF",BB176,0))</f>
        <v>0</v>
      </c>
      <c r="BS176" s="249">
        <f>IF(AND(BI176&lt;&gt;"R",BI176&lt;&gt;"C",BI176&lt;&gt;"CF",BI176&lt;&gt;"F")=TRUE,BB176*'Q1'!$CA$23,IF(BI176="F",BB176,0))</f>
        <v>0</v>
      </c>
      <c r="BT176" s="478">
        <f t="shared" si="16"/>
        <v>0</v>
      </c>
    </row>
    <row r="177" spans="2:72" ht="9.9499999999999993" customHeight="1">
      <c r="B177" s="783"/>
      <c r="C177" s="784"/>
      <c r="D177" s="784"/>
      <c r="E177" s="784"/>
      <c r="F177" s="784"/>
      <c r="G177" s="785"/>
      <c r="H177" s="786"/>
      <c r="I177" s="786"/>
      <c r="J177" s="786"/>
      <c r="K177" s="786"/>
      <c r="L177" s="786"/>
      <c r="M177" s="786"/>
      <c r="N177" s="786"/>
      <c r="O177" s="786"/>
      <c r="P177" s="786"/>
      <c r="Q177" s="786"/>
      <c r="R177" s="786"/>
      <c r="S177" s="786"/>
      <c r="T177" s="786"/>
      <c r="U177" s="786"/>
      <c r="V177" s="786"/>
      <c r="W177" s="786"/>
      <c r="X177" s="786"/>
      <c r="Y177" s="786"/>
      <c r="Z177" s="786"/>
      <c r="AA177" s="786"/>
      <c r="AB177" s="787"/>
      <c r="AC177" s="789"/>
      <c r="AD177" s="790"/>
      <c r="AE177" s="791"/>
      <c r="AF177" s="710"/>
      <c r="AG177" s="711"/>
      <c r="AH177" s="711"/>
      <c r="AI177" s="711"/>
      <c r="AJ177" s="712"/>
      <c r="AK177" s="708"/>
      <c r="AL177" s="708"/>
      <c r="AM177" s="708"/>
      <c r="AN177" s="708"/>
      <c r="AO177" s="708"/>
      <c r="AP177" s="708"/>
      <c r="AQ177" s="708"/>
      <c r="AR177" s="717"/>
      <c r="AS177" s="718"/>
      <c r="AT177" s="719"/>
      <c r="AU177" s="741">
        <f t="shared" si="17"/>
        <v>0</v>
      </c>
      <c r="AV177" s="741"/>
      <c r="AW177" s="741"/>
      <c r="AX177" s="741"/>
      <c r="AY177" s="741"/>
      <c r="AZ177" s="741"/>
      <c r="BA177" s="741"/>
      <c r="BB177" s="761">
        <f t="shared" si="12"/>
        <v>0</v>
      </c>
      <c r="BC177" s="762"/>
      <c r="BD177" s="762"/>
      <c r="BE177" s="762"/>
      <c r="BF177" s="762"/>
      <c r="BG177" s="762"/>
      <c r="BH177" s="763"/>
      <c r="BI177" s="564"/>
      <c r="BJ177" s="176"/>
      <c r="BL177" s="224">
        <f t="shared" si="13"/>
        <v>2</v>
      </c>
      <c r="BM177" s="225" t="str">
        <f t="shared" si="14"/>
        <v/>
      </c>
      <c r="BN177" s="226" t="str">
        <f t="shared" si="15"/>
        <v xml:space="preserve"> </v>
      </c>
      <c r="BP177" s="249">
        <f>IF(AND(BI177&lt;&gt;"R",BI177&lt;&gt;"C",BI177&lt;&gt;"CF",BI177&lt;&gt;"F")=TRUE,BB177*'Q1'!$CA$20,IF(BI177="R",BB177,0))</f>
        <v>0</v>
      </c>
      <c r="BQ177" s="249">
        <f>IF(AND(BI177&lt;&gt;"R",BI177&lt;&gt;"C",BI177&lt;&gt;"CF",BI177&lt;&gt;"F")=TRUE,BB177*'Q1'!$CA$21,IF(BI177="C",BB177,0))</f>
        <v>0</v>
      </c>
      <c r="BR177" s="249">
        <f>IF(AND(BI177&lt;&gt;"R",BI177&lt;&gt;"C",BI177&lt;&gt;"CF",BI177&lt;&gt;"F")=TRUE,BB177*'Q1'!$CA$22,IF(BI177="CF",BB177,0))</f>
        <v>0</v>
      </c>
      <c r="BS177" s="249">
        <f>IF(AND(BI177&lt;&gt;"R",BI177&lt;&gt;"C",BI177&lt;&gt;"CF",BI177&lt;&gt;"F")=TRUE,BB177*'Q1'!$CA$23,IF(BI177="F",BB177,0))</f>
        <v>0</v>
      </c>
      <c r="BT177" s="478">
        <f t="shared" si="16"/>
        <v>0</v>
      </c>
    </row>
    <row r="178" spans="2:72" ht="9.9499999999999993" customHeight="1">
      <c r="B178" s="783"/>
      <c r="C178" s="784"/>
      <c r="D178" s="784"/>
      <c r="E178" s="784"/>
      <c r="F178" s="784"/>
      <c r="G178" s="785"/>
      <c r="H178" s="786"/>
      <c r="I178" s="786"/>
      <c r="J178" s="786"/>
      <c r="K178" s="786"/>
      <c r="L178" s="786"/>
      <c r="M178" s="786"/>
      <c r="N178" s="786"/>
      <c r="O178" s="786"/>
      <c r="P178" s="786"/>
      <c r="Q178" s="786"/>
      <c r="R178" s="786"/>
      <c r="S178" s="786"/>
      <c r="T178" s="786"/>
      <c r="U178" s="786"/>
      <c r="V178" s="786"/>
      <c r="W178" s="786"/>
      <c r="X178" s="786"/>
      <c r="Y178" s="786"/>
      <c r="Z178" s="786"/>
      <c r="AA178" s="786"/>
      <c r="AB178" s="787"/>
      <c r="AC178" s="789"/>
      <c r="AD178" s="790"/>
      <c r="AE178" s="791"/>
      <c r="AF178" s="710"/>
      <c r="AG178" s="711"/>
      <c r="AH178" s="711"/>
      <c r="AI178" s="711"/>
      <c r="AJ178" s="712"/>
      <c r="AK178" s="708"/>
      <c r="AL178" s="708"/>
      <c r="AM178" s="708"/>
      <c r="AN178" s="708"/>
      <c r="AO178" s="708"/>
      <c r="AP178" s="708"/>
      <c r="AQ178" s="708"/>
      <c r="AR178" s="717"/>
      <c r="AS178" s="718"/>
      <c r="AT178" s="719"/>
      <c r="AU178" s="741">
        <f t="shared" si="17"/>
        <v>0</v>
      </c>
      <c r="AV178" s="741"/>
      <c r="AW178" s="741"/>
      <c r="AX178" s="741"/>
      <c r="AY178" s="741"/>
      <c r="AZ178" s="741"/>
      <c r="BA178" s="741"/>
      <c r="BB178" s="761">
        <f t="shared" si="12"/>
        <v>0</v>
      </c>
      <c r="BC178" s="762"/>
      <c r="BD178" s="762"/>
      <c r="BE178" s="762"/>
      <c r="BF178" s="762"/>
      <c r="BG178" s="762"/>
      <c r="BH178" s="763"/>
      <c r="BI178" s="564"/>
      <c r="BJ178" s="176"/>
      <c r="BL178" s="224">
        <f t="shared" si="13"/>
        <v>2</v>
      </c>
      <c r="BM178" s="225" t="str">
        <f t="shared" si="14"/>
        <v/>
      </c>
      <c r="BN178" s="226" t="str">
        <f t="shared" si="15"/>
        <v xml:space="preserve"> </v>
      </c>
      <c r="BP178" s="249">
        <f>IF(AND(BI178&lt;&gt;"R",BI178&lt;&gt;"C",BI178&lt;&gt;"CF",BI178&lt;&gt;"F")=TRUE,BB178*'Q1'!$CA$20,IF(BI178="R",BB178,0))</f>
        <v>0</v>
      </c>
      <c r="BQ178" s="249">
        <f>IF(AND(BI178&lt;&gt;"R",BI178&lt;&gt;"C",BI178&lt;&gt;"CF",BI178&lt;&gt;"F")=TRUE,BB178*'Q1'!$CA$21,IF(BI178="C",BB178,0))</f>
        <v>0</v>
      </c>
      <c r="BR178" s="249">
        <f>IF(AND(BI178&lt;&gt;"R",BI178&lt;&gt;"C",BI178&lt;&gt;"CF",BI178&lt;&gt;"F")=TRUE,BB178*'Q1'!$CA$22,IF(BI178="CF",BB178,0))</f>
        <v>0</v>
      </c>
      <c r="BS178" s="249">
        <f>IF(AND(BI178&lt;&gt;"R",BI178&lt;&gt;"C",BI178&lt;&gt;"CF",BI178&lt;&gt;"F")=TRUE,BB178*'Q1'!$CA$23,IF(BI178="F",BB178,0))</f>
        <v>0</v>
      </c>
      <c r="BT178" s="478">
        <f t="shared" si="16"/>
        <v>0</v>
      </c>
    </row>
    <row r="179" spans="2:72" ht="9.9499999999999993" customHeight="1">
      <c r="B179" s="783"/>
      <c r="C179" s="784"/>
      <c r="D179" s="784"/>
      <c r="E179" s="784"/>
      <c r="F179" s="784"/>
      <c r="G179" s="785"/>
      <c r="H179" s="786"/>
      <c r="I179" s="786"/>
      <c r="J179" s="786"/>
      <c r="K179" s="786"/>
      <c r="L179" s="786"/>
      <c r="M179" s="786"/>
      <c r="N179" s="786"/>
      <c r="O179" s="786"/>
      <c r="P179" s="786"/>
      <c r="Q179" s="786"/>
      <c r="R179" s="786"/>
      <c r="S179" s="786"/>
      <c r="T179" s="786"/>
      <c r="U179" s="786"/>
      <c r="V179" s="786"/>
      <c r="W179" s="786"/>
      <c r="X179" s="786"/>
      <c r="Y179" s="786"/>
      <c r="Z179" s="786"/>
      <c r="AA179" s="786"/>
      <c r="AB179" s="787"/>
      <c r="AC179" s="789"/>
      <c r="AD179" s="790"/>
      <c r="AE179" s="791"/>
      <c r="AF179" s="710"/>
      <c r="AG179" s="711"/>
      <c r="AH179" s="711"/>
      <c r="AI179" s="711"/>
      <c r="AJ179" s="712"/>
      <c r="AK179" s="708"/>
      <c r="AL179" s="708"/>
      <c r="AM179" s="708"/>
      <c r="AN179" s="708"/>
      <c r="AO179" s="708"/>
      <c r="AP179" s="708"/>
      <c r="AQ179" s="708"/>
      <c r="AR179" s="717"/>
      <c r="AS179" s="718"/>
      <c r="AT179" s="719"/>
      <c r="AU179" s="741">
        <f t="shared" si="17"/>
        <v>0</v>
      </c>
      <c r="AV179" s="741"/>
      <c r="AW179" s="741"/>
      <c r="AX179" s="741"/>
      <c r="AY179" s="741"/>
      <c r="AZ179" s="741"/>
      <c r="BA179" s="741"/>
      <c r="BB179" s="761">
        <f t="shared" si="12"/>
        <v>0</v>
      </c>
      <c r="BC179" s="762"/>
      <c r="BD179" s="762"/>
      <c r="BE179" s="762"/>
      <c r="BF179" s="762"/>
      <c r="BG179" s="762"/>
      <c r="BH179" s="763"/>
      <c r="BI179" s="564"/>
      <c r="BJ179" s="176"/>
      <c r="BL179" s="224">
        <f t="shared" si="13"/>
        <v>2</v>
      </c>
      <c r="BM179" s="225" t="str">
        <f t="shared" si="14"/>
        <v/>
      </c>
      <c r="BN179" s="226" t="str">
        <f t="shared" si="15"/>
        <v xml:space="preserve"> </v>
      </c>
      <c r="BP179" s="249">
        <f>IF(AND(BI179&lt;&gt;"R",BI179&lt;&gt;"C",BI179&lt;&gt;"CF",BI179&lt;&gt;"F")=TRUE,BB179*'Q1'!$CA$20,IF(BI179="R",BB179,0))</f>
        <v>0</v>
      </c>
      <c r="BQ179" s="249">
        <f>IF(AND(BI179&lt;&gt;"R",BI179&lt;&gt;"C",BI179&lt;&gt;"CF",BI179&lt;&gt;"F")=TRUE,BB179*'Q1'!$CA$21,IF(BI179="C",BB179,0))</f>
        <v>0</v>
      </c>
      <c r="BR179" s="249">
        <f>IF(AND(BI179&lt;&gt;"R",BI179&lt;&gt;"C",BI179&lt;&gt;"CF",BI179&lt;&gt;"F")=TRUE,BB179*'Q1'!$CA$22,IF(BI179="CF",BB179,0))</f>
        <v>0</v>
      </c>
      <c r="BS179" s="249">
        <f>IF(AND(BI179&lt;&gt;"R",BI179&lt;&gt;"C",BI179&lt;&gt;"CF",BI179&lt;&gt;"F")=TRUE,BB179*'Q1'!$CA$23,IF(BI179="F",BB179,0))</f>
        <v>0</v>
      </c>
      <c r="BT179" s="478">
        <f t="shared" si="16"/>
        <v>0</v>
      </c>
    </row>
    <row r="180" spans="2:72" ht="9.9499999999999993" customHeight="1">
      <c r="B180" s="792"/>
      <c r="C180" s="793"/>
      <c r="D180" s="793"/>
      <c r="E180" s="793"/>
      <c r="F180" s="794"/>
      <c r="G180" s="785"/>
      <c r="H180" s="786"/>
      <c r="I180" s="786"/>
      <c r="J180" s="786"/>
      <c r="K180" s="786"/>
      <c r="L180" s="786"/>
      <c r="M180" s="786"/>
      <c r="N180" s="786"/>
      <c r="O180" s="786"/>
      <c r="P180" s="786"/>
      <c r="Q180" s="786"/>
      <c r="R180" s="786"/>
      <c r="S180" s="786"/>
      <c r="T180" s="786"/>
      <c r="U180" s="786"/>
      <c r="V180" s="786"/>
      <c r="W180" s="786"/>
      <c r="X180" s="786"/>
      <c r="Y180" s="786"/>
      <c r="Z180" s="786"/>
      <c r="AA180" s="786"/>
      <c r="AB180" s="787"/>
      <c r="AC180" s="789"/>
      <c r="AD180" s="790"/>
      <c r="AE180" s="791"/>
      <c r="AF180" s="710"/>
      <c r="AG180" s="711"/>
      <c r="AH180" s="711"/>
      <c r="AI180" s="711"/>
      <c r="AJ180" s="712"/>
      <c r="AK180" s="708"/>
      <c r="AL180" s="708"/>
      <c r="AM180" s="708"/>
      <c r="AN180" s="708"/>
      <c r="AO180" s="708"/>
      <c r="AP180" s="708"/>
      <c r="AQ180" s="708"/>
      <c r="AR180" s="717"/>
      <c r="AS180" s="718"/>
      <c r="AT180" s="719"/>
      <c r="AU180" s="741">
        <f t="shared" si="17"/>
        <v>0</v>
      </c>
      <c r="AV180" s="741"/>
      <c r="AW180" s="741"/>
      <c r="AX180" s="741"/>
      <c r="AY180" s="741"/>
      <c r="AZ180" s="741"/>
      <c r="BA180" s="741"/>
      <c r="BB180" s="761">
        <f t="shared" si="12"/>
        <v>0</v>
      </c>
      <c r="BC180" s="762"/>
      <c r="BD180" s="762"/>
      <c r="BE180" s="762"/>
      <c r="BF180" s="762"/>
      <c r="BG180" s="762"/>
      <c r="BH180" s="763"/>
      <c r="BI180" s="564"/>
      <c r="BJ180" s="176"/>
      <c r="BL180" s="224">
        <f t="shared" si="13"/>
        <v>2</v>
      </c>
      <c r="BM180" s="225" t="str">
        <f t="shared" si="14"/>
        <v/>
      </c>
      <c r="BN180" s="226" t="str">
        <f t="shared" si="15"/>
        <v xml:space="preserve"> </v>
      </c>
      <c r="BP180" s="249">
        <f>IF(AND(BI180&lt;&gt;"R",BI180&lt;&gt;"C",BI180&lt;&gt;"CF",BI180&lt;&gt;"F")=TRUE,BB180*'Q1'!$CA$20,IF(BI180="R",BB180,0))</f>
        <v>0</v>
      </c>
      <c r="BQ180" s="249">
        <f>IF(AND(BI180&lt;&gt;"R",BI180&lt;&gt;"C",BI180&lt;&gt;"CF",BI180&lt;&gt;"F")=TRUE,BB180*'Q1'!$CA$21,IF(BI180="C",BB180,0))</f>
        <v>0</v>
      </c>
      <c r="BR180" s="249">
        <f>IF(AND(BI180&lt;&gt;"R",BI180&lt;&gt;"C",BI180&lt;&gt;"CF",BI180&lt;&gt;"F")=TRUE,BB180*'Q1'!$CA$22,IF(BI180="CF",BB180,0))</f>
        <v>0</v>
      </c>
      <c r="BS180" s="249">
        <f>IF(AND(BI180&lt;&gt;"R",BI180&lt;&gt;"C",BI180&lt;&gt;"CF",BI180&lt;&gt;"F")=TRUE,BB180*'Q1'!$CA$23,IF(BI180="F",BB180,0))</f>
        <v>0</v>
      </c>
      <c r="BT180" s="478">
        <f t="shared" si="16"/>
        <v>0</v>
      </c>
    </row>
    <row r="181" spans="2:72" ht="9.9499999999999993" customHeight="1">
      <c r="B181" s="783"/>
      <c r="C181" s="784"/>
      <c r="D181" s="784"/>
      <c r="E181" s="784"/>
      <c r="F181" s="784"/>
      <c r="G181" s="785"/>
      <c r="H181" s="786"/>
      <c r="I181" s="786"/>
      <c r="J181" s="786"/>
      <c r="K181" s="786"/>
      <c r="L181" s="786"/>
      <c r="M181" s="786"/>
      <c r="N181" s="786"/>
      <c r="O181" s="786"/>
      <c r="P181" s="786"/>
      <c r="Q181" s="786"/>
      <c r="R181" s="786"/>
      <c r="S181" s="786"/>
      <c r="T181" s="786"/>
      <c r="U181" s="786"/>
      <c r="V181" s="786"/>
      <c r="W181" s="786"/>
      <c r="X181" s="786"/>
      <c r="Y181" s="786"/>
      <c r="Z181" s="786"/>
      <c r="AA181" s="786"/>
      <c r="AB181" s="787"/>
      <c r="AC181" s="789"/>
      <c r="AD181" s="790"/>
      <c r="AE181" s="791"/>
      <c r="AF181" s="710"/>
      <c r="AG181" s="711"/>
      <c r="AH181" s="711"/>
      <c r="AI181" s="711"/>
      <c r="AJ181" s="712"/>
      <c r="AK181" s="708"/>
      <c r="AL181" s="708"/>
      <c r="AM181" s="708"/>
      <c r="AN181" s="708"/>
      <c r="AO181" s="708"/>
      <c r="AP181" s="708"/>
      <c r="AQ181" s="708"/>
      <c r="AR181" s="717"/>
      <c r="AS181" s="718"/>
      <c r="AT181" s="719"/>
      <c r="AU181" s="741">
        <f t="shared" si="17"/>
        <v>0</v>
      </c>
      <c r="AV181" s="741"/>
      <c r="AW181" s="741"/>
      <c r="AX181" s="741"/>
      <c r="AY181" s="741"/>
      <c r="AZ181" s="741"/>
      <c r="BA181" s="741"/>
      <c r="BB181" s="761">
        <f t="shared" si="12"/>
        <v>0</v>
      </c>
      <c r="BC181" s="762"/>
      <c r="BD181" s="762"/>
      <c r="BE181" s="762"/>
      <c r="BF181" s="762"/>
      <c r="BG181" s="762"/>
      <c r="BH181" s="763"/>
      <c r="BI181" s="564"/>
      <c r="BJ181" s="176"/>
      <c r="BL181" s="224">
        <f t="shared" si="13"/>
        <v>2</v>
      </c>
      <c r="BM181" s="225" t="str">
        <f t="shared" si="14"/>
        <v/>
      </c>
      <c r="BN181" s="226" t="str">
        <f t="shared" si="15"/>
        <v xml:space="preserve"> </v>
      </c>
      <c r="BP181" s="249">
        <f>IF(AND(BI181&lt;&gt;"R",BI181&lt;&gt;"C",BI181&lt;&gt;"CF",BI181&lt;&gt;"F")=TRUE,BB181*'Q1'!$CA$20,IF(BI181="R",BB181,0))</f>
        <v>0</v>
      </c>
      <c r="BQ181" s="249">
        <f>IF(AND(BI181&lt;&gt;"R",BI181&lt;&gt;"C",BI181&lt;&gt;"CF",BI181&lt;&gt;"F")=TRUE,BB181*'Q1'!$CA$21,IF(BI181="C",BB181,0))</f>
        <v>0</v>
      </c>
      <c r="BR181" s="249">
        <f>IF(AND(BI181&lt;&gt;"R",BI181&lt;&gt;"C",BI181&lt;&gt;"CF",BI181&lt;&gt;"F")=TRUE,BB181*'Q1'!$CA$22,IF(BI181="CF",BB181,0))</f>
        <v>0</v>
      </c>
      <c r="BS181" s="249">
        <f>IF(AND(BI181&lt;&gt;"R",BI181&lt;&gt;"C",BI181&lt;&gt;"CF",BI181&lt;&gt;"F")=TRUE,BB181*'Q1'!$CA$23,IF(BI181="F",BB181,0))</f>
        <v>0</v>
      </c>
      <c r="BT181" s="478">
        <f t="shared" si="16"/>
        <v>0</v>
      </c>
    </row>
    <row r="182" spans="2:72" ht="9.9499999999999993" customHeight="1">
      <c r="B182" s="795"/>
      <c r="C182" s="796"/>
      <c r="D182" s="796"/>
      <c r="E182" s="796"/>
      <c r="F182" s="797"/>
      <c r="G182" s="785"/>
      <c r="H182" s="786"/>
      <c r="I182" s="786"/>
      <c r="J182" s="786"/>
      <c r="K182" s="786"/>
      <c r="L182" s="786"/>
      <c r="M182" s="786"/>
      <c r="N182" s="786"/>
      <c r="O182" s="786"/>
      <c r="P182" s="786"/>
      <c r="Q182" s="786"/>
      <c r="R182" s="786"/>
      <c r="S182" s="786"/>
      <c r="T182" s="786"/>
      <c r="U182" s="786"/>
      <c r="V182" s="786"/>
      <c r="W182" s="786"/>
      <c r="X182" s="786"/>
      <c r="Y182" s="786"/>
      <c r="Z182" s="786"/>
      <c r="AA182" s="786"/>
      <c r="AB182" s="787"/>
      <c r="AC182" s="789"/>
      <c r="AD182" s="790"/>
      <c r="AE182" s="791"/>
      <c r="AF182" s="710"/>
      <c r="AG182" s="711"/>
      <c r="AH182" s="711"/>
      <c r="AI182" s="711"/>
      <c r="AJ182" s="712"/>
      <c r="AK182" s="708"/>
      <c r="AL182" s="708"/>
      <c r="AM182" s="708"/>
      <c r="AN182" s="708"/>
      <c r="AO182" s="708"/>
      <c r="AP182" s="708"/>
      <c r="AQ182" s="708"/>
      <c r="AR182" s="717"/>
      <c r="AS182" s="718"/>
      <c r="AT182" s="719"/>
      <c r="AU182" s="741">
        <f t="shared" si="17"/>
        <v>0</v>
      </c>
      <c r="AV182" s="741"/>
      <c r="AW182" s="741"/>
      <c r="AX182" s="741"/>
      <c r="AY182" s="741"/>
      <c r="AZ182" s="741"/>
      <c r="BA182" s="741"/>
      <c r="BB182" s="761">
        <f t="shared" si="12"/>
        <v>0</v>
      </c>
      <c r="BC182" s="762"/>
      <c r="BD182" s="762"/>
      <c r="BE182" s="762"/>
      <c r="BF182" s="762"/>
      <c r="BG182" s="762"/>
      <c r="BH182" s="763"/>
      <c r="BI182" s="564"/>
      <c r="BJ182" s="176"/>
      <c r="BL182" s="224">
        <f t="shared" si="13"/>
        <v>2</v>
      </c>
      <c r="BM182" s="225" t="str">
        <f t="shared" si="14"/>
        <v/>
      </c>
      <c r="BN182" s="226" t="str">
        <f t="shared" si="15"/>
        <v xml:space="preserve"> </v>
      </c>
      <c r="BP182" s="249">
        <f>IF(AND(BI182&lt;&gt;"R",BI182&lt;&gt;"C",BI182&lt;&gt;"CF",BI182&lt;&gt;"F")=TRUE,BB182*'Q1'!$CA$20,IF(BI182="R",BB182,0))</f>
        <v>0</v>
      </c>
      <c r="BQ182" s="249">
        <f>IF(AND(BI182&lt;&gt;"R",BI182&lt;&gt;"C",BI182&lt;&gt;"CF",BI182&lt;&gt;"F")=TRUE,BB182*'Q1'!$CA$21,IF(BI182="C",BB182,0))</f>
        <v>0</v>
      </c>
      <c r="BR182" s="249">
        <f>IF(AND(BI182&lt;&gt;"R",BI182&lt;&gt;"C",BI182&lt;&gt;"CF",BI182&lt;&gt;"F")=TRUE,BB182*'Q1'!$CA$22,IF(BI182="CF",BB182,0))</f>
        <v>0</v>
      </c>
      <c r="BS182" s="249">
        <f>IF(AND(BI182&lt;&gt;"R",BI182&lt;&gt;"C",BI182&lt;&gt;"CF",BI182&lt;&gt;"F")=TRUE,BB182*'Q1'!$CA$23,IF(BI182="F",BB182,0))</f>
        <v>0</v>
      </c>
      <c r="BT182" s="478">
        <f t="shared" si="16"/>
        <v>0</v>
      </c>
    </row>
    <row r="183" spans="2:72" ht="9.9499999999999993" customHeight="1">
      <c r="B183" s="798"/>
      <c r="C183" s="799"/>
      <c r="D183" s="799"/>
      <c r="E183" s="799"/>
      <c r="F183" s="799"/>
      <c r="G183" s="785"/>
      <c r="H183" s="786"/>
      <c r="I183" s="786"/>
      <c r="J183" s="786"/>
      <c r="K183" s="786"/>
      <c r="L183" s="786"/>
      <c r="M183" s="786"/>
      <c r="N183" s="786"/>
      <c r="O183" s="786"/>
      <c r="P183" s="786"/>
      <c r="Q183" s="786"/>
      <c r="R183" s="786"/>
      <c r="S183" s="786"/>
      <c r="T183" s="786"/>
      <c r="U183" s="786"/>
      <c r="V183" s="786"/>
      <c r="W183" s="786"/>
      <c r="X183" s="786"/>
      <c r="Y183" s="786"/>
      <c r="Z183" s="786"/>
      <c r="AA183" s="786"/>
      <c r="AB183" s="787"/>
      <c r="AC183" s="789"/>
      <c r="AD183" s="790"/>
      <c r="AE183" s="791"/>
      <c r="AF183" s="710"/>
      <c r="AG183" s="711"/>
      <c r="AH183" s="711"/>
      <c r="AI183" s="711"/>
      <c r="AJ183" s="712"/>
      <c r="AK183" s="708"/>
      <c r="AL183" s="708"/>
      <c r="AM183" s="708"/>
      <c r="AN183" s="708"/>
      <c r="AO183" s="708"/>
      <c r="AP183" s="708"/>
      <c r="AQ183" s="708"/>
      <c r="AR183" s="717"/>
      <c r="AS183" s="718"/>
      <c r="AT183" s="719"/>
      <c r="AU183" s="741">
        <f t="shared" si="17"/>
        <v>0</v>
      </c>
      <c r="AV183" s="741"/>
      <c r="AW183" s="741"/>
      <c r="AX183" s="741"/>
      <c r="AY183" s="741"/>
      <c r="AZ183" s="741"/>
      <c r="BA183" s="741"/>
      <c r="BB183" s="761">
        <f t="shared" si="12"/>
        <v>0</v>
      </c>
      <c r="BC183" s="762"/>
      <c r="BD183" s="762"/>
      <c r="BE183" s="762"/>
      <c r="BF183" s="762"/>
      <c r="BG183" s="762"/>
      <c r="BH183" s="763"/>
      <c r="BI183" s="564"/>
      <c r="BJ183" s="176"/>
      <c r="BL183" s="224">
        <f t="shared" si="13"/>
        <v>2</v>
      </c>
      <c r="BM183" s="225" t="str">
        <f t="shared" si="14"/>
        <v/>
      </c>
      <c r="BN183" s="226" t="str">
        <f t="shared" si="15"/>
        <v xml:space="preserve"> </v>
      </c>
      <c r="BP183" s="249">
        <f>IF(AND(BI183&lt;&gt;"R",BI183&lt;&gt;"C",BI183&lt;&gt;"CF",BI183&lt;&gt;"F")=TRUE,BB183*'Q1'!$CA$20,IF(BI183="R",BB183,0))</f>
        <v>0</v>
      </c>
      <c r="BQ183" s="249">
        <f>IF(AND(BI183&lt;&gt;"R",BI183&lt;&gt;"C",BI183&lt;&gt;"CF",BI183&lt;&gt;"F")=TRUE,BB183*'Q1'!$CA$21,IF(BI183="C",BB183,0))</f>
        <v>0</v>
      </c>
      <c r="BR183" s="249">
        <f>IF(AND(BI183&lt;&gt;"R",BI183&lt;&gt;"C",BI183&lt;&gt;"CF",BI183&lt;&gt;"F")=TRUE,BB183*'Q1'!$CA$22,IF(BI183="CF",BB183,0))</f>
        <v>0</v>
      </c>
      <c r="BS183" s="249">
        <f>IF(AND(BI183&lt;&gt;"R",BI183&lt;&gt;"C",BI183&lt;&gt;"CF",BI183&lt;&gt;"F")=TRUE,BB183*'Q1'!$CA$23,IF(BI183="F",BB183,0))</f>
        <v>0</v>
      </c>
      <c r="BT183" s="478">
        <f t="shared" si="16"/>
        <v>0</v>
      </c>
    </row>
    <row r="184" spans="2:72" ht="9.9499999999999993" customHeight="1">
      <c r="B184" s="795"/>
      <c r="C184" s="796"/>
      <c r="D184" s="796"/>
      <c r="E184" s="796"/>
      <c r="F184" s="797"/>
      <c r="G184" s="785"/>
      <c r="H184" s="786"/>
      <c r="I184" s="786"/>
      <c r="J184" s="786"/>
      <c r="K184" s="786"/>
      <c r="L184" s="786"/>
      <c r="M184" s="786"/>
      <c r="N184" s="786"/>
      <c r="O184" s="786"/>
      <c r="P184" s="786"/>
      <c r="Q184" s="786"/>
      <c r="R184" s="786"/>
      <c r="S184" s="786"/>
      <c r="T184" s="786"/>
      <c r="U184" s="786"/>
      <c r="V184" s="786"/>
      <c r="W184" s="786"/>
      <c r="X184" s="786"/>
      <c r="Y184" s="786"/>
      <c r="Z184" s="786"/>
      <c r="AA184" s="786"/>
      <c r="AB184" s="787"/>
      <c r="AC184" s="789"/>
      <c r="AD184" s="790"/>
      <c r="AE184" s="791"/>
      <c r="AF184" s="710"/>
      <c r="AG184" s="711"/>
      <c r="AH184" s="711"/>
      <c r="AI184" s="711"/>
      <c r="AJ184" s="712"/>
      <c r="AK184" s="708"/>
      <c r="AL184" s="708"/>
      <c r="AM184" s="708"/>
      <c r="AN184" s="708"/>
      <c r="AO184" s="708"/>
      <c r="AP184" s="708"/>
      <c r="AQ184" s="708"/>
      <c r="AR184" s="717"/>
      <c r="AS184" s="718"/>
      <c r="AT184" s="719"/>
      <c r="AU184" s="741">
        <f t="shared" si="17"/>
        <v>0</v>
      </c>
      <c r="AV184" s="741"/>
      <c r="AW184" s="741"/>
      <c r="AX184" s="741"/>
      <c r="AY184" s="741"/>
      <c r="AZ184" s="741"/>
      <c r="BA184" s="741"/>
      <c r="BB184" s="761">
        <f t="shared" si="12"/>
        <v>0</v>
      </c>
      <c r="BC184" s="762"/>
      <c r="BD184" s="762"/>
      <c r="BE184" s="762"/>
      <c r="BF184" s="762"/>
      <c r="BG184" s="762"/>
      <c r="BH184" s="763"/>
      <c r="BI184" s="564"/>
      <c r="BJ184" s="176"/>
      <c r="BL184" s="224">
        <f t="shared" si="13"/>
        <v>2</v>
      </c>
      <c r="BM184" s="225" t="str">
        <f t="shared" si="14"/>
        <v/>
      </c>
      <c r="BN184" s="226" t="str">
        <f t="shared" si="15"/>
        <v xml:space="preserve"> </v>
      </c>
      <c r="BP184" s="249">
        <f>IF(AND(BI184&lt;&gt;"R",BI184&lt;&gt;"C",BI184&lt;&gt;"CF",BI184&lt;&gt;"F")=TRUE,BB184*'Q1'!$CA$20,IF(BI184="R",BB184,0))</f>
        <v>0</v>
      </c>
      <c r="BQ184" s="249">
        <f>IF(AND(BI184&lt;&gt;"R",BI184&lt;&gt;"C",BI184&lt;&gt;"CF",BI184&lt;&gt;"F")=TRUE,BB184*'Q1'!$CA$21,IF(BI184="C",BB184,0))</f>
        <v>0</v>
      </c>
      <c r="BR184" s="249">
        <f>IF(AND(BI184&lt;&gt;"R",BI184&lt;&gt;"C",BI184&lt;&gt;"CF",BI184&lt;&gt;"F")=TRUE,BB184*'Q1'!$CA$22,IF(BI184="CF",BB184,0))</f>
        <v>0</v>
      </c>
      <c r="BS184" s="249">
        <f>IF(AND(BI184&lt;&gt;"R",BI184&lt;&gt;"C",BI184&lt;&gt;"CF",BI184&lt;&gt;"F")=TRUE,BB184*'Q1'!$CA$23,IF(BI184="F",BB184,0))</f>
        <v>0</v>
      </c>
      <c r="BT184" s="478">
        <f t="shared" si="16"/>
        <v>0</v>
      </c>
    </row>
    <row r="185" spans="2:72" ht="9.9499999999999993" customHeight="1">
      <c r="B185" s="798"/>
      <c r="C185" s="799"/>
      <c r="D185" s="799"/>
      <c r="E185" s="799"/>
      <c r="F185" s="799"/>
      <c r="G185" s="785"/>
      <c r="H185" s="786"/>
      <c r="I185" s="786"/>
      <c r="J185" s="786"/>
      <c r="K185" s="786"/>
      <c r="L185" s="786"/>
      <c r="M185" s="786"/>
      <c r="N185" s="786"/>
      <c r="O185" s="786"/>
      <c r="P185" s="786"/>
      <c r="Q185" s="786"/>
      <c r="R185" s="786"/>
      <c r="S185" s="786"/>
      <c r="T185" s="786"/>
      <c r="U185" s="786"/>
      <c r="V185" s="786"/>
      <c r="W185" s="786"/>
      <c r="X185" s="786"/>
      <c r="Y185" s="786"/>
      <c r="Z185" s="786"/>
      <c r="AA185" s="786"/>
      <c r="AB185" s="787"/>
      <c r="AC185" s="789"/>
      <c r="AD185" s="790"/>
      <c r="AE185" s="791"/>
      <c r="AF185" s="710"/>
      <c r="AG185" s="711"/>
      <c r="AH185" s="711"/>
      <c r="AI185" s="711"/>
      <c r="AJ185" s="712"/>
      <c r="AK185" s="708"/>
      <c r="AL185" s="708"/>
      <c r="AM185" s="708"/>
      <c r="AN185" s="708"/>
      <c r="AO185" s="708"/>
      <c r="AP185" s="708"/>
      <c r="AQ185" s="708"/>
      <c r="AR185" s="717"/>
      <c r="AS185" s="718"/>
      <c r="AT185" s="719"/>
      <c r="AU185" s="741">
        <f t="shared" si="17"/>
        <v>0</v>
      </c>
      <c r="AV185" s="741"/>
      <c r="AW185" s="741"/>
      <c r="AX185" s="741"/>
      <c r="AY185" s="741"/>
      <c r="AZ185" s="741"/>
      <c r="BA185" s="741"/>
      <c r="BB185" s="761">
        <f t="shared" si="12"/>
        <v>0</v>
      </c>
      <c r="BC185" s="762"/>
      <c r="BD185" s="762"/>
      <c r="BE185" s="762"/>
      <c r="BF185" s="762"/>
      <c r="BG185" s="762"/>
      <c r="BH185" s="763"/>
      <c r="BI185" s="564"/>
      <c r="BJ185" s="176"/>
      <c r="BL185" s="224">
        <f t="shared" si="13"/>
        <v>2</v>
      </c>
      <c r="BM185" s="225" t="str">
        <f t="shared" si="14"/>
        <v/>
      </c>
      <c r="BN185" s="226" t="str">
        <f t="shared" si="15"/>
        <v xml:space="preserve"> </v>
      </c>
      <c r="BP185" s="249">
        <f>IF(AND(BI185&lt;&gt;"R",BI185&lt;&gt;"C",BI185&lt;&gt;"CF",BI185&lt;&gt;"F")=TRUE,BB185*'Q1'!$CA$20,IF(BI185="R",BB185,0))</f>
        <v>0</v>
      </c>
      <c r="BQ185" s="249">
        <f>IF(AND(BI185&lt;&gt;"R",BI185&lt;&gt;"C",BI185&lt;&gt;"CF",BI185&lt;&gt;"F")=TRUE,BB185*'Q1'!$CA$21,IF(BI185="C",BB185,0))</f>
        <v>0</v>
      </c>
      <c r="BR185" s="249">
        <f>IF(AND(BI185&lt;&gt;"R",BI185&lt;&gt;"C",BI185&lt;&gt;"CF",BI185&lt;&gt;"F")=TRUE,BB185*'Q1'!$CA$22,IF(BI185="CF",BB185,0))</f>
        <v>0</v>
      </c>
      <c r="BS185" s="249">
        <f>IF(AND(BI185&lt;&gt;"R",BI185&lt;&gt;"C",BI185&lt;&gt;"CF",BI185&lt;&gt;"F")=TRUE,BB185*'Q1'!$CA$23,IF(BI185="F",BB185,0))</f>
        <v>0</v>
      </c>
      <c r="BT185" s="478">
        <f t="shared" si="16"/>
        <v>0</v>
      </c>
    </row>
    <row r="186" spans="2:72" ht="9.9499999999999993" customHeight="1">
      <c r="B186" s="795"/>
      <c r="C186" s="796"/>
      <c r="D186" s="796"/>
      <c r="E186" s="796"/>
      <c r="F186" s="797"/>
      <c r="G186" s="785"/>
      <c r="H186" s="786"/>
      <c r="I186" s="786"/>
      <c r="J186" s="786"/>
      <c r="K186" s="786"/>
      <c r="L186" s="786"/>
      <c r="M186" s="786"/>
      <c r="N186" s="786"/>
      <c r="O186" s="786"/>
      <c r="P186" s="786"/>
      <c r="Q186" s="786"/>
      <c r="R186" s="786"/>
      <c r="S186" s="786"/>
      <c r="T186" s="786"/>
      <c r="U186" s="786"/>
      <c r="V186" s="786"/>
      <c r="W186" s="786"/>
      <c r="X186" s="786"/>
      <c r="Y186" s="786"/>
      <c r="Z186" s="786"/>
      <c r="AA186" s="786"/>
      <c r="AB186" s="787"/>
      <c r="AC186" s="789"/>
      <c r="AD186" s="790"/>
      <c r="AE186" s="791"/>
      <c r="AF186" s="710"/>
      <c r="AG186" s="711"/>
      <c r="AH186" s="711"/>
      <c r="AI186" s="711"/>
      <c r="AJ186" s="712"/>
      <c r="AK186" s="708"/>
      <c r="AL186" s="708"/>
      <c r="AM186" s="708"/>
      <c r="AN186" s="708"/>
      <c r="AO186" s="708"/>
      <c r="AP186" s="708"/>
      <c r="AQ186" s="708"/>
      <c r="AR186" s="717"/>
      <c r="AS186" s="718"/>
      <c r="AT186" s="719"/>
      <c r="AU186" s="741">
        <f t="shared" si="17"/>
        <v>0</v>
      </c>
      <c r="AV186" s="741"/>
      <c r="AW186" s="741"/>
      <c r="AX186" s="741"/>
      <c r="AY186" s="741"/>
      <c r="AZ186" s="741"/>
      <c r="BA186" s="741"/>
      <c r="BB186" s="761">
        <f t="shared" si="12"/>
        <v>0</v>
      </c>
      <c r="BC186" s="762"/>
      <c r="BD186" s="762"/>
      <c r="BE186" s="762"/>
      <c r="BF186" s="762"/>
      <c r="BG186" s="762"/>
      <c r="BH186" s="763"/>
      <c r="BI186" s="564"/>
      <c r="BJ186" s="176"/>
      <c r="BL186" s="224">
        <f t="shared" si="13"/>
        <v>2</v>
      </c>
      <c r="BM186" s="225" t="str">
        <f t="shared" si="14"/>
        <v/>
      </c>
      <c r="BN186" s="226" t="str">
        <f t="shared" si="15"/>
        <v xml:space="preserve"> </v>
      </c>
      <c r="BP186" s="249">
        <f>IF(AND(BI186&lt;&gt;"R",BI186&lt;&gt;"C",BI186&lt;&gt;"CF",BI186&lt;&gt;"F")=TRUE,BB186*'Q1'!$CA$20,IF(BI186="R",BB186,0))</f>
        <v>0</v>
      </c>
      <c r="BQ186" s="249">
        <f>IF(AND(BI186&lt;&gt;"R",BI186&lt;&gt;"C",BI186&lt;&gt;"CF",BI186&lt;&gt;"F")=TRUE,BB186*'Q1'!$CA$21,IF(BI186="C",BB186,0))</f>
        <v>0</v>
      </c>
      <c r="BR186" s="249">
        <f>IF(AND(BI186&lt;&gt;"R",BI186&lt;&gt;"C",BI186&lt;&gt;"CF",BI186&lt;&gt;"F")=TRUE,BB186*'Q1'!$CA$22,IF(BI186="CF",BB186,0))</f>
        <v>0</v>
      </c>
      <c r="BS186" s="249">
        <f>IF(AND(BI186&lt;&gt;"R",BI186&lt;&gt;"C",BI186&lt;&gt;"CF",BI186&lt;&gt;"F")=TRUE,BB186*'Q1'!$CA$23,IF(BI186="F",BB186,0))</f>
        <v>0</v>
      </c>
      <c r="BT186" s="478">
        <f t="shared" si="16"/>
        <v>0</v>
      </c>
    </row>
    <row r="187" spans="2:72" ht="9.9499999999999993" customHeight="1">
      <c r="B187" s="798"/>
      <c r="C187" s="799"/>
      <c r="D187" s="799"/>
      <c r="E187" s="799"/>
      <c r="F187" s="799"/>
      <c r="G187" s="785"/>
      <c r="H187" s="786"/>
      <c r="I187" s="786"/>
      <c r="J187" s="786"/>
      <c r="K187" s="786"/>
      <c r="L187" s="786"/>
      <c r="M187" s="786"/>
      <c r="N187" s="786"/>
      <c r="O187" s="786"/>
      <c r="P187" s="786"/>
      <c r="Q187" s="786"/>
      <c r="R187" s="786"/>
      <c r="S187" s="786"/>
      <c r="T187" s="786"/>
      <c r="U187" s="786"/>
      <c r="V187" s="786"/>
      <c r="W187" s="786"/>
      <c r="X187" s="786"/>
      <c r="Y187" s="786"/>
      <c r="Z187" s="786"/>
      <c r="AA187" s="786"/>
      <c r="AB187" s="787"/>
      <c r="AC187" s="789"/>
      <c r="AD187" s="790"/>
      <c r="AE187" s="791"/>
      <c r="AF187" s="710"/>
      <c r="AG187" s="711"/>
      <c r="AH187" s="711"/>
      <c r="AI187" s="711"/>
      <c r="AJ187" s="712"/>
      <c r="AK187" s="708"/>
      <c r="AL187" s="708"/>
      <c r="AM187" s="708"/>
      <c r="AN187" s="708"/>
      <c r="AO187" s="708"/>
      <c r="AP187" s="708"/>
      <c r="AQ187" s="708"/>
      <c r="AR187" s="717"/>
      <c r="AS187" s="718"/>
      <c r="AT187" s="719"/>
      <c r="AU187" s="741">
        <f t="shared" si="17"/>
        <v>0</v>
      </c>
      <c r="AV187" s="741"/>
      <c r="AW187" s="741"/>
      <c r="AX187" s="741"/>
      <c r="AY187" s="741"/>
      <c r="AZ187" s="741"/>
      <c r="BA187" s="741"/>
      <c r="BB187" s="761">
        <f t="shared" si="12"/>
        <v>0</v>
      </c>
      <c r="BC187" s="762"/>
      <c r="BD187" s="762"/>
      <c r="BE187" s="762"/>
      <c r="BF187" s="762"/>
      <c r="BG187" s="762"/>
      <c r="BH187" s="763"/>
      <c r="BI187" s="564"/>
      <c r="BJ187" s="176"/>
      <c r="BL187" s="224">
        <f t="shared" si="13"/>
        <v>2</v>
      </c>
      <c r="BM187" s="225" t="str">
        <f t="shared" si="14"/>
        <v/>
      </c>
      <c r="BN187" s="226" t="str">
        <f t="shared" si="15"/>
        <v xml:space="preserve"> </v>
      </c>
      <c r="BP187" s="249">
        <f>IF(AND(BI187&lt;&gt;"R",BI187&lt;&gt;"C",BI187&lt;&gt;"CF",BI187&lt;&gt;"F")=TRUE,BB187*'Q1'!$CA$20,IF(BI187="R",BB187,0))</f>
        <v>0</v>
      </c>
      <c r="BQ187" s="249">
        <f>IF(AND(BI187&lt;&gt;"R",BI187&lt;&gt;"C",BI187&lt;&gt;"CF",BI187&lt;&gt;"F")=TRUE,BB187*'Q1'!$CA$21,IF(BI187="C",BB187,0))</f>
        <v>0</v>
      </c>
      <c r="BR187" s="249">
        <f>IF(AND(BI187&lt;&gt;"R",BI187&lt;&gt;"C",BI187&lt;&gt;"CF",BI187&lt;&gt;"F")=TRUE,BB187*'Q1'!$CA$22,IF(BI187="CF",BB187,0))</f>
        <v>0</v>
      </c>
      <c r="BS187" s="249">
        <f>IF(AND(BI187&lt;&gt;"R",BI187&lt;&gt;"C",BI187&lt;&gt;"CF",BI187&lt;&gt;"F")=TRUE,BB187*'Q1'!$CA$23,IF(BI187="F",BB187,0))</f>
        <v>0</v>
      </c>
      <c r="BT187" s="478">
        <f t="shared" si="16"/>
        <v>0</v>
      </c>
    </row>
    <row r="188" spans="2:72" ht="9.9499999999999993" customHeight="1">
      <c r="B188" s="795"/>
      <c r="C188" s="796"/>
      <c r="D188" s="796"/>
      <c r="E188" s="796"/>
      <c r="F188" s="797"/>
      <c r="G188" s="785"/>
      <c r="H188" s="786"/>
      <c r="I188" s="786"/>
      <c r="J188" s="786"/>
      <c r="K188" s="786"/>
      <c r="L188" s="786"/>
      <c r="M188" s="786"/>
      <c r="N188" s="786"/>
      <c r="O188" s="786"/>
      <c r="P188" s="786"/>
      <c r="Q188" s="786"/>
      <c r="R188" s="786"/>
      <c r="S188" s="786"/>
      <c r="T188" s="786"/>
      <c r="U188" s="786"/>
      <c r="V188" s="786"/>
      <c r="W188" s="786"/>
      <c r="X188" s="786"/>
      <c r="Y188" s="786"/>
      <c r="Z188" s="786"/>
      <c r="AA188" s="786"/>
      <c r="AB188" s="787"/>
      <c r="AC188" s="789"/>
      <c r="AD188" s="790"/>
      <c r="AE188" s="791"/>
      <c r="AF188" s="710"/>
      <c r="AG188" s="711"/>
      <c r="AH188" s="711"/>
      <c r="AI188" s="711"/>
      <c r="AJ188" s="712"/>
      <c r="AK188" s="708"/>
      <c r="AL188" s="708"/>
      <c r="AM188" s="708"/>
      <c r="AN188" s="708"/>
      <c r="AO188" s="708"/>
      <c r="AP188" s="708"/>
      <c r="AQ188" s="708"/>
      <c r="AR188" s="717"/>
      <c r="AS188" s="718"/>
      <c r="AT188" s="719"/>
      <c r="AU188" s="741">
        <f t="shared" si="17"/>
        <v>0</v>
      </c>
      <c r="AV188" s="741"/>
      <c r="AW188" s="741"/>
      <c r="AX188" s="741"/>
      <c r="AY188" s="741"/>
      <c r="AZ188" s="741"/>
      <c r="BA188" s="741"/>
      <c r="BB188" s="761">
        <f t="shared" si="12"/>
        <v>0</v>
      </c>
      <c r="BC188" s="762"/>
      <c r="BD188" s="762"/>
      <c r="BE188" s="762"/>
      <c r="BF188" s="762"/>
      <c r="BG188" s="762"/>
      <c r="BH188" s="763"/>
      <c r="BI188" s="564"/>
      <c r="BJ188" s="176"/>
      <c r="BL188" s="224">
        <f t="shared" si="13"/>
        <v>2</v>
      </c>
      <c r="BM188" s="225" t="str">
        <f t="shared" si="14"/>
        <v/>
      </c>
      <c r="BN188" s="226" t="str">
        <f t="shared" si="15"/>
        <v xml:space="preserve"> </v>
      </c>
      <c r="BP188" s="249">
        <f>IF(AND(BI188&lt;&gt;"R",BI188&lt;&gt;"C",BI188&lt;&gt;"CF",BI188&lt;&gt;"F")=TRUE,BB188*'Q1'!$CA$20,IF(BI188="R",BB188,0))</f>
        <v>0</v>
      </c>
      <c r="BQ188" s="249">
        <f>IF(AND(BI188&lt;&gt;"R",BI188&lt;&gt;"C",BI188&lt;&gt;"CF",BI188&lt;&gt;"F")=TRUE,BB188*'Q1'!$CA$21,IF(BI188="C",BB188,0))</f>
        <v>0</v>
      </c>
      <c r="BR188" s="249">
        <f>IF(AND(BI188&lt;&gt;"R",BI188&lt;&gt;"C",BI188&lt;&gt;"CF",BI188&lt;&gt;"F")=TRUE,BB188*'Q1'!$CA$22,IF(BI188="CF",BB188,0))</f>
        <v>0</v>
      </c>
      <c r="BS188" s="249">
        <f>IF(AND(BI188&lt;&gt;"R",BI188&lt;&gt;"C",BI188&lt;&gt;"CF",BI188&lt;&gt;"F")=TRUE,BB188*'Q1'!$CA$23,IF(BI188="F",BB188,0))</f>
        <v>0</v>
      </c>
      <c r="BT188" s="478">
        <f t="shared" si="16"/>
        <v>0</v>
      </c>
    </row>
    <row r="189" spans="2:72" ht="9.9499999999999993" customHeight="1">
      <c r="B189" s="798"/>
      <c r="C189" s="799"/>
      <c r="D189" s="799"/>
      <c r="E189" s="799"/>
      <c r="F189" s="799"/>
      <c r="G189" s="785"/>
      <c r="H189" s="786"/>
      <c r="I189" s="786"/>
      <c r="J189" s="786"/>
      <c r="K189" s="786"/>
      <c r="L189" s="786"/>
      <c r="M189" s="786"/>
      <c r="N189" s="786"/>
      <c r="O189" s="786"/>
      <c r="P189" s="786"/>
      <c r="Q189" s="786"/>
      <c r="R189" s="786"/>
      <c r="S189" s="786"/>
      <c r="T189" s="786"/>
      <c r="U189" s="786"/>
      <c r="V189" s="786"/>
      <c r="W189" s="786"/>
      <c r="X189" s="786"/>
      <c r="Y189" s="786"/>
      <c r="Z189" s="786"/>
      <c r="AA189" s="786"/>
      <c r="AB189" s="787"/>
      <c r="AC189" s="789"/>
      <c r="AD189" s="790"/>
      <c r="AE189" s="791"/>
      <c r="AF189" s="710"/>
      <c r="AG189" s="711"/>
      <c r="AH189" s="711"/>
      <c r="AI189" s="711"/>
      <c r="AJ189" s="712"/>
      <c r="AK189" s="708"/>
      <c r="AL189" s="708"/>
      <c r="AM189" s="708"/>
      <c r="AN189" s="708"/>
      <c r="AO189" s="708"/>
      <c r="AP189" s="708"/>
      <c r="AQ189" s="708"/>
      <c r="AR189" s="717"/>
      <c r="AS189" s="718"/>
      <c r="AT189" s="719"/>
      <c r="AU189" s="741">
        <f t="shared" si="17"/>
        <v>0</v>
      </c>
      <c r="AV189" s="741"/>
      <c r="AW189" s="741"/>
      <c r="AX189" s="741"/>
      <c r="AY189" s="741"/>
      <c r="AZ189" s="741"/>
      <c r="BA189" s="741"/>
      <c r="BB189" s="761">
        <f t="shared" si="12"/>
        <v>0</v>
      </c>
      <c r="BC189" s="762"/>
      <c r="BD189" s="762"/>
      <c r="BE189" s="762"/>
      <c r="BF189" s="762"/>
      <c r="BG189" s="762"/>
      <c r="BH189" s="763"/>
      <c r="BI189" s="564"/>
      <c r="BJ189" s="176"/>
      <c r="BL189" s="224">
        <f t="shared" si="13"/>
        <v>2</v>
      </c>
      <c r="BM189" s="225" t="str">
        <f t="shared" si="14"/>
        <v/>
      </c>
      <c r="BN189" s="226" t="str">
        <f t="shared" si="15"/>
        <v xml:space="preserve"> </v>
      </c>
      <c r="BP189" s="249">
        <f>IF(AND(BI189&lt;&gt;"R",BI189&lt;&gt;"C",BI189&lt;&gt;"CF",BI189&lt;&gt;"F")=TRUE,BB189*'Q1'!$CA$20,IF(BI189="R",BB189,0))</f>
        <v>0</v>
      </c>
      <c r="BQ189" s="249">
        <f>IF(AND(BI189&lt;&gt;"R",BI189&lt;&gt;"C",BI189&lt;&gt;"CF",BI189&lt;&gt;"F")=TRUE,BB189*'Q1'!$CA$21,IF(BI189="C",BB189,0))</f>
        <v>0</v>
      </c>
      <c r="BR189" s="249">
        <f>IF(AND(BI189&lt;&gt;"R",BI189&lt;&gt;"C",BI189&lt;&gt;"CF",BI189&lt;&gt;"F")=TRUE,BB189*'Q1'!$CA$22,IF(BI189="CF",BB189,0))</f>
        <v>0</v>
      </c>
      <c r="BS189" s="249">
        <f>IF(AND(BI189&lt;&gt;"R",BI189&lt;&gt;"C",BI189&lt;&gt;"CF",BI189&lt;&gt;"F")=TRUE,BB189*'Q1'!$CA$23,IF(BI189="F",BB189,0))</f>
        <v>0</v>
      </c>
      <c r="BT189" s="478">
        <f t="shared" si="16"/>
        <v>0</v>
      </c>
    </row>
    <row r="190" spans="2:72" ht="9.9499999999999993" customHeight="1">
      <c r="B190" s="795"/>
      <c r="C190" s="796"/>
      <c r="D190" s="796"/>
      <c r="E190" s="796"/>
      <c r="F190" s="797"/>
      <c r="G190" s="785"/>
      <c r="H190" s="786"/>
      <c r="I190" s="786"/>
      <c r="J190" s="786"/>
      <c r="K190" s="786"/>
      <c r="L190" s="786"/>
      <c r="M190" s="786"/>
      <c r="N190" s="786"/>
      <c r="O190" s="786"/>
      <c r="P190" s="786"/>
      <c r="Q190" s="786"/>
      <c r="R190" s="786"/>
      <c r="S190" s="786"/>
      <c r="T190" s="786"/>
      <c r="U190" s="786"/>
      <c r="V190" s="786"/>
      <c r="W190" s="786"/>
      <c r="X190" s="786"/>
      <c r="Y190" s="786"/>
      <c r="Z190" s="786"/>
      <c r="AA190" s="786"/>
      <c r="AB190" s="787"/>
      <c r="AC190" s="789"/>
      <c r="AD190" s="790"/>
      <c r="AE190" s="791"/>
      <c r="AF190" s="710"/>
      <c r="AG190" s="711"/>
      <c r="AH190" s="711"/>
      <c r="AI190" s="711"/>
      <c r="AJ190" s="712"/>
      <c r="AK190" s="708"/>
      <c r="AL190" s="708"/>
      <c r="AM190" s="708"/>
      <c r="AN190" s="708"/>
      <c r="AO190" s="708"/>
      <c r="AP190" s="708"/>
      <c r="AQ190" s="708"/>
      <c r="AR190" s="717"/>
      <c r="AS190" s="718"/>
      <c r="AT190" s="719"/>
      <c r="AU190" s="741">
        <f t="shared" si="17"/>
        <v>0</v>
      </c>
      <c r="AV190" s="741"/>
      <c r="AW190" s="741"/>
      <c r="AX190" s="741"/>
      <c r="AY190" s="741"/>
      <c r="AZ190" s="741"/>
      <c r="BA190" s="741"/>
      <c r="BB190" s="761">
        <f t="shared" si="12"/>
        <v>0</v>
      </c>
      <c r="BC190" s="762"/>
      <c r="BD190" s="762"/>
      <c r="BE190" s="762"/>
      <c r="BF190" s="762"/>
      <c r="BG190" s="762"/>
      <c r="BH190" s="763"/>
      <c r="BI190" s="564"/>
      <c r="BJ190" s="176"/>
      <c r="BL190" s="224">
        <f t="shared" si="13"/>
        <v>2</v>
      </c>
      <c r="BM190" s="225" t="str">
        <f t="shared" si="14"/>
        <v/>
      </c>
      <c r="BN190" s="226" t="str">
        <f t="shared" si="15"/>
        <v xml:space="preserve"> </v>
      </c>
      <c r="BP190" s="249">
        <f>IF(AND(BI190&lt;&gt;"R",BI190&lt;&gt;"C",BI190&lt;&gt;"CF",BI190&lt;&gt;"F")=TRUE,BB190*'Q1'!$CA$20,IF(BI190="R",BB190,0))</f>
        <v>0</v>
      </c>
      <c r="BQ190" s="249">
        <f>IF(AND(BI190&lt;&gt;"R",BI190&lt;&gt;"C",BI190&lt;&gt;"CF",BI190&lt;&gt;"F")=TRUE,BB190*'Q1'!$CA$21,IF(BI190="C",BB190,0))</f>
        <v>0</v>
      </c>
      <c r="BR190" s="249">
        <f>IF(AND(BI190&lt;&gt;"R",BI190&lt;&gt;"C",BI190&lt;&gt;"CF",BI190&lt;&gt;"F")=TRUE,BB190*'Q1'!$CA$22,IF(BI190="CF",BB190,0))</f>
        <v>0</v>
      </c>
      <c r="BS190" s="249">
        <f>IF(AND(BI190&lt;&gt;"R",BI190&lt;&gt;"C",BI190&lt;&gt;"CF",BI190&lt;&gt;"F")=TRUE,BB190*'Q1'!$CA$23,IF(BI190="F",BB190,0))</f>
        <v>0</v>
      </c>
      <c r="BT190" s="478">
        <f t="shared" si="16"/>
        <v>0</v>
      </c>
    </row>
    <row r="191" spans="2:72" ht="9.9499999999999993" customHeight="1">
      <c r="B191" s="798"/>
      <c r="C191" s="799"/>
      <c r="D191" s="799"/>
      <c r="E191" s="799"/>
      <c r="F191" s="799"/>
      <c r="G191" s="785"/>
      <c r="H191" s="786"/>
      <c r="I191" s="786"/>
      <c r="J191" s="786"/>
      <c r="K191" s="786"/>
      <c r="L191" s="786"/>
      <c r="M191" s="786"/>
      <c r="N191" s="786"/>
      <c r="O191" s="786"/>
      <c r="P191" s="786"/>
      <c r="Q191" s="786"/>
      <c r="R191" s="786"/>
      <c r="S191" s="786"/>
      <c r="T191" s="786"/>
      <c r="U191" s="786"/>
      <c r="V191" s="786"/>
      <c r="W191" s="786"/>
      <c r="X191" s="786"/>
      <c r="Y191" s="786"/>
      <c r="Z191" s="786"/>
      <c r="AA191" s="786"/>
      <c r="AB191" s="787"/>
      <c r="AC191" s="789"/>
      <c r="AD191" s="790"/>
      <c r="AE191" s="791"/>
      <c r="AF191" s="710"/>
      <c r="AG191" s="711"/>
      <c r="AH191" s="711"/>
      <c r="AI191" s="711"/>
      <c r="AJ191" s="712"/>
      <c r="AK191" s="708"/>
      <c r="AL191" s="708"/>
      <c r="AM191" s="708"/>
      <c r="AN191" s="708"/>
      <c r="AO191" s="708"/>
      <c r="AP191" s="708"/>
      <c r="AQ191" s="708"/>
      <c r="AR191" s="717"/>
      <c r="AS191" s="718"/>
      <c r="AT191" s="719"/>
      <c r="AU191" s="741">
        <f t="shared" si="17"/>
        <v>0</v>
      </c>
      <c r="AV191" s="741"/>
      <c r="AW191" s="741"/>
      <c r="AX191" s="741"/>
      <c r="AY191" s="741"/>
      <c r="AZ191" s="741"/>
      <c r="BA191" s="741"/>
      <c r="BB191" s="761">
        <f t="shared" si="12"/>
        <v>0</v>
      </c>
      <c r="BC191" s="762"/>
      <c r="BD191" s="762"/>
      <c r="BE191" s="762"/>
      <c r="BF191" s="762"/>
      <c r="BG191" s="762"/>
      <c r="BH191" s="763"/>
      <c r="BI191" s="564"/>
      <c r="BJ191" s="176"/>
      <c r="BL191" s="224">
        <f t="shared" si="13"/>
        <v>2</v>
      </c>
      <c r="BM191" s="225" t="str">
        <f t="shared" si="14"/>
        <v/>
      </c>
      <c r="BN191" s="226" t="str">
        <f t="shared" si="15"/>
        <v xml:space="preserve"> </v>
      </c>
      <c r="BP191" s="249">
        <f>IF(AND(BI191&lt;&gt;"R",BI191&lt;&gt;"C",BI191&lt;&gt;"CF",BI191&lt;&gt;"F")=TRUE,BB191*'Q1'!$CA$20,IF(BI191="R",BB191,0))</f>
        <v>0</v>
      </c>
      <c r="BQ191" s="249">
        <f>IF(AND(BI191&lt;&gt;"R",BI191&lt;&gt;"C",BI191&lt;&gt;"CF",BI191&lt;&gt;"F")=TRUE,BB191*'Q1'!$CA$21,IF(BI191="C",BB191,0))</f>
        <v>0</v>
      </c>
      <c r="BR191" s="249">
        <f>IF(AND(BI191&lt;&gt;"R",BI191&lt;&gt;"C",BI191&lt;&gt;"CF",BI191&lt;&gt;"F")=TRUE,BB191*'Q1'!$CA$22,IF(BI191="CF",BB191,0))</f>
        <v>0</v>
      </c>
      <c r="BS191" s="249">
        <f>IF(AND(BI191&lt;&gt;"R",BI191&lt;&gt;"C",BI191&lt;&gt;"CF",BI191&lt;&gt;"F")=TRUE,BB191*'Q1'!$CA$23,IF(BI191="F",BB191,0))</f>
        <v>0</v>
      </c>
      <c r="BT191" s="478">
        <f t="shared" si="16"/>
        <v>0</v>
      </c>
    </row>
    <row r="192" spans="2:72" ht="9.9499999999999993" customHeight="1">
      <c r="B192" s="795"/>
      <c r="C192" s="796"/>
      <c r="D192" s="796"/>
      <c r="E192" s="796"/>
      <c r="F192" s="797"/>
      <c r="G192" s="785"/>
      <c r="H192" s="786"/>
      <c r="I192" s="786"/>
      <c r="J192" s="786"/>
      <c r="K192" s="786"/>
      <c r="L192" s="786"/>
      <c r="M192" s="786"/>
      <c r="N192" s="786"/>
      <c r="O192" s="786"/>
      <c r="P192" s="786"/>
      <c r="Q192" s="786"/>
      <c r="R192" s="786"/>
      <c r="S192" s="786"/>
      <c r="T192" s="786"/>
      <c r="U192" s="786"/>
      <c r="V192" s="786"/>
      <c r="W192" s="786"/>
      <c r="X192" s="786"/>
      <c r="Y192" s="786"/>
      <c r="Z192" s="786"/>
      <c r="AA192" s="786"/>
      <c r="AB192" s="787"/>
      <c r="AC192" s="789"/>
      <c r="AD192" s="790"/>
      <c r="AE192" s="791"/>
      <c r="AF192" s="710"/>
      <c r="AG192" s="711"/>
      <c r="AH192" s="711"/>
      <c r="AI192" s="711"/>
      <c r="AJ192" s="712"/>
      <c r="AK192" s="708"/>
      <c r="AL192" s="708"/>
      <c r="AM192" s="708"/>
      <c r="AN192" s="708"/>
      <c r="AO192" s="708"/>
      <c r="AP192" s="708"/>
      <c r="AQ192" s="708"/>
      <c r="AR192" s="717"/>
      <c r="AS192" s="718"/>
      <c r="AT192" s="719"/>
      <c r="AU192" s="741">
        <f t="shared" si="17"/>
        <v>0</v>
      </c>
      <c r="AV192" s="741"/>
      <c r="AW192" s="741"/>
      <c r="AX192" s="741"/>
      <c r="AY192" s="741"/>
      <c r="AZ192" s="741"/>
      <c r="BA192" s="741"/>
      <c r="BB192" s="761">
        <f t="shared" si="12"/>
        <v>0</v>
      </c>
      <c r="BC192" s="762"/>
      <c r="BD192" s="762"/>
      <c r="BE192" s="762"/>
      <c r="BF192" s="762"/>
      <c r="BG192" s="762"/>
      <c r="BH192" s="763"/>
      <c r="BI192" s="564"/>
      <c r="BJ192" s="176"/>
      <c r="BL192" s="224">
        <f t="shared" si="13"/>
        <v>2</v>
      </c>
      <c r="BM192" s="225" t="str">
        <f t="shared" si="14"/>
        <v/>
      </c>
      <c r="BN192" s="226" t="str">
        <f t="shared" si="15"/>
        <v xml:space="preserve"> </v>
      </c>
      <c r="BP192" s="249">
        <f>IF(AND(BI192&lt;&gt;"R",BI192&lt;&gt;"C",BI192&lt;&gt;"CF",BI192&lt;&gt;"F")=TRUE,BB192*'Q1'!$CA$20,IF(BI192="R",BB192,0))</f>
        <v>0</v>
      </c>
      <c r="BQ192" s="249">
        <f>IF(AND(BI192&lt;&gt;"R",BI192&lt;&gt;"C",BI192&lt;&gt;"CF",BI192&lt;&gt;"F")=TRUE,BB192*'Q1'!$CA$21,IF(BI192="C",BB192,0))</f>
        <v>0</v>
      </c>
      <c r="BR192" s="249">
        <f>IF(AND(BI192&lt;&gt;"R",BI192&lt;&gt;"C",BI192&lt;&gt;"CF",BI192&lt;&gt;"F")=TRUE,BB192*'Q1'!$CA$22,IF(BI192="CF",BB192,0))</f>
        <v>0</v>
      </c>
      <c r="BS192" s="249">
        <f>IF(AND(BI192&lt;&gt;"R",BI192&lt;&gt;"C",BI192&lt;&gt;"CF",BI192&lt;&gt;"F")=TRUE,BB192*'Q1'!$CA$23,IF(BI192="F",BB192,0))</f>
        <v>0</v>
      </c>
      <c r="BT192" s="478">
        <f t="shared" si="16"/>
        <v>0</v>
      </c>
    </row>
    <row r="193" spans="2:72" ht="9.9499999999999993" customHeight="1">
      <c r="B193" s="798"/>
      <c r="C193" s="799"/>
      <c r="D193" s="799"/>
      <c r="E193" s="799"/>
      <c r="F193" s="799"/>
      <c r="G193" s="785"/>
      <c r="H193" s="786"/>
      <c r="I193" s="786"/>
      <c r="J193" s="786"/>
      <c r="K193" s="786"/>
      <c r="L193" s="786"/>
      <c r="M193" s="786"/>
      <c r="N193" s="786"/>
      <c r="O193" s="786"/>
      <c r="P193" s="786"/>
      <c r="Q193" s="786"/>
      <c r="R193" s="786"/>
      <c r="S193" s="786"/>
      <c r="T193" s="786"/>
      <c r="U193" s="786"/>
      <c r="V193" s="786"/>
      <c r="W193" s="786"/>
      <c r="X193" s="786"/>
      <c r="Y193" s="786"/>
      <c r="Z193" s="786"/>
      <c r="AA193" s="786"/>
      <c r="AB193" s="787"/>
      <c r="AC193" s="789"/>
      <c r="AD193" s="790"/>
      <c r="AE193" s="791"/>
      <c r="AF193" s="710"/>
      <c r="AG193" s="711"/>
      <c r="AH193" s="711"/>
      <c r="AI193" s="711"/>
      <c r="AJ193" s="712"/>
      <c r="AK193" s="708"/>
      <c r="AL193" s="708"/>
      <c r="AM193" s="708"/>
      <c r="AN193" s="708"/>
      <c r="AO193" s="708"/>
      <c r="AP193" s="708"/>
      <c r="AQ193" s="708"/>
      <c r="AR193" s="717"/>
      <c r="AS193" s="718"/>
      <c r="AT193" s="719"/>
      <c r="AU193" s="741">
        <f t="shared" si="17"/>
        <v>0</v>
      </c>
      <c r="AV193" s="741"/>
      <c r="AW193" s="741"/>
      <c r="AX193" s="741"/>
      <c r="AY193" s="741"/>
      <c r="AZ193" s="741"/>
      <c r="BA193" s="741"/>
      <c r="BB193" s="761">
        <f t="shared" si="12"/>
        <v>0</v>
      </c>
      <c r="BC193" s="762"/>
      <c r="BD193" s="762"/>
      <c r="BE193" s="762"/>
      <c r="BF193" s="762"/>
      <c r="BG193" s="762"/>
      <c r="BH193" s="763"/>
      <c r="BI193" s="564"/>
      <c r="BJ193" s="176"/>
      <c r="BL193" s="224">
        <f t="shared" si="13"/>
        <v>2</v>
      </c>
      <c r="BM193" s="225" t="str">
        <f t="shared" si="14"/>
        <v/>
      </c>
      <c r="BN193" s="226" t="str">
        <f t="shared" si="15"/>
        <v xml:space="preserve"> </v>
      </c>
      <c r="BP193" s="249">
        <f>IF(AND(BI193&lt;&gt;"R",BI193&lt;&gt;"C",BI193&lt;&gt;"CF",BI193&lt;&gt;"F")=TRUE,BB193*'Q1'!$CA$20,IF(BI193="R",BB193,0))</f>
        <v>0</v>
      </c>
      <c r="BQ193" s="249">
        <f>IF(AND(BI193&lt;&gt;"R",BI193&lt;&gt;"C",BI193&lt;&gt;"CF",BI193&lt;&gt;"F")=TRUE,BB193*'Q1'!$CA$21,IF(BI193="C",BB193,0))</f>
        <v>0</v>
      </c>
      <c r="BR193" s="249">
        <f>IF(AND(BI193&lt;&gt;"R",BI193&lt;&gt;"C",BI193&lt;&gt;"CF",BI193&lt;&gt;"F")=TRUE,BB193*'Q1'!$CA$22,IF(BI193="CF",BB193,0))</f>
        <v>0</v>
      </c>
      <c r="BS193" s="249">
        <f>IF(AND(BI193&lt;&gt;"R",BI193&lt;&gt;"C",BI193&lt;&gt;"CF",BI193&lt;&gt;"F")=TRUE,BB193*'Q1'!$CA$23,IF(BI193="F",BB193,0))</f>
        <v>0</v>
      </c>
      <c r="BT193" s="478">
        <f t="shared" si="16"/>
        <v>0</v>
      </c>
    </row>
    <row r="194" spans="2:72" ht="9.9499999999999993" customHeight="1">
      <c r="B194" s="795"/>
      <c r="C194" s="796"/>
      <c r="D194" s="796"/>
      <c r="E194" s="796"/>
      <c r="F194" s="797"/>
      <c r="G194" s="785"/>
      <c r="H194" s="786"/>
      <c r="I194" s="786"/>
      <c r="J194" s="786"/>
      <c r="K194" s="786"/>
      <c r="L194" s="786"/>
      <c r="M194" s="786"/>
      <c r="N194" s="786"/>
      <c r="O194" s="786"/>
      <c r="P194" s="786"/>
      <c r="Q194" s="786"/>
      <c r="R194" s="786"/>
      <c r="S194" s="786"/>
      <c r="T194" s="786"/>
      <c r="U194" s="786"/>
      <c r="V194" s="786"/>
      <c r="W194" s="786"/>
      <c r="X194" s="786"/>
      <c r="Y194" s="786"/>
      <c r="Z194" s="786"/>
      <c r="AA194" s="786"/>
      <c r="AB194" s="787"/>
      <c r="AC194" s="789"/>
      <c r="AD194" s="790"/>
      <c r="AE194" s="791"/>
      <c r="AF194" s="710"/>
      <c r="AG194" s="711"/>
      <c r="AH194" s="711"/>
      <c r="AI194" s="711"/>
      <c r="AJ194" s="712"/>
      <c r="AK194" s="708"/>
      <c r="AL194" s="708"/>
      <c r="AM194" s="708"/>
      <c r="AN194" s="708"/>
      <c r="AO194" s="708"/>
      <c r="AP194" s="708"/>
      <c r="AQ194" s="708"/>
      <c r="AR194" s="717"/>
      <c r="AS194" s="718"/>
      <c r="AT194" s="719"/>
      <c r="AU194" s="741">
        <f t="shared" si="17"/>
        <v>0</v>
      </c>
      <c r="AV194" s="741"/>
      <c r="AW194" s="741"/>
      <c r="AX194" s="741"/>
      <c r="AY194" s="741"/>
      <c r="AZ194" s="741"/>
      <c r="BA194" s="741"/>
      <c r="BB194" s="761">
        <f t="shared" si="12"/>
        <v>0</v>
      </c>
      <c r="BC194" s="762"/>
      <c r="BD194" s="762"/>
      <c r="BE194" s="762"/>
      <c r="BF194" s="762"/>
      <c r="BG194" s="762"/>
      <c r="BH194" s="763"/>
      <c r="BI194" s="564"/>
      <c r="BJ194" s="176"/>
      <c r="BL194" s="224">
        <f t="shared" si="13"/>
        <v>2</v>
      </c>
      <c r="BM194" s="225" t="str">
        <f t="shared" si="14"/>
        <v/>
      </c>
      <c r="BN194" s="226" t="str">
        <f t="shared" si="15"/>
        <v xml:space="preserve"> </v>
      </c>
      <c r="BP194" s="249">
        <f>IF(AND(BI194&lt;&gt;"R",BI194&lt;&gt;"C",BI194&lt;&gt;"CF",BI194&lt;&gt;"F")=TRUE,BB194*'Q1'!$CA$20,IF(BI194="R",BB194,0))</f>
        <v>0</v>
      </c>
      <c r="BQ194" s="249">
        <f>IF(AND(BI194&lt;&gt;"R",BI194&lt;&gt;"C",BI194&lt;&gt;"CF",BI194&lt;&gt;"F")=TRUE,BB194*'Q1'!$CA$21,IF(BI194="C",BB194,0))</f>
        <v>0</v>
      </c>
      <c r="BR194" s="249">
        <f>IF(AND(BI194&lt;&gt;"R",BI194&lt;&gt;"C",BI194&lt;&gt;"CF",BI194&lt;&gt;"F")=TRUE,BB194*'Q1'!$CA$22,IF(BI194="CF",BB194,0))</f>
        <v>0</v>
      </c>
      <c r="BS194" s="249">
        <f>IF(AND(BI194&lt;&gt;"R",BI194&lt;&gt;"C",BI194&lt;&gt;"CF",BI194&lt;&gt;"F")=TRUE,BB194*'Q1'!$CA$23,IF(BI194="F",BB194,0))</f>
        <v>0</v>
      </c>
      <c r="BT194" s="478">
        <f t="shared" si="16"/>
        <v>0</v>
      </c>
    </row>
    <row r="195" spans="2:72" ht="9.9499999999999993" customHeight="1">
      <c r="B195" s="798"/>
      <c r="C195" s="799"/>
      <c r="D195" s="799"/>
      <c r="E195" s="799"/>
      <c r="F195" s="799"/>
      <c r="G195" s="785"/>
      <c r="H195" s="786"/>
      <c r="I195" s="786"/>
      <c r="J195" s="786"/>
      <c r="K195" s="786"/>
      <c r="L195" s="786"/>
      <c r="M195" s="786"/>
      <c r="N195" s="786"/>
      <c r="O195" s="786"/>
      <c r="P195" s="786"/>
      <c r="Q195" s="786"/>
      <c r="R195" s="786"/>
      <c r="S195" s="786"/>
      <c r="T195" s="786"/>
      <c r="U195" s="786"/>
      <c r="V195" s="786"/>
      <c r="W195" s="786"/>
      <c r="X195" s="786"/>
      <c r="Y195" s="786"/>
      <c r="Z195" s="786"/>
      <c r="AA195" s="786"/>
      <c r="AB195" s="787"/>
      <c r="AC195" s="789"/>
      <c r="AD195" s="790"/>
      <c r="AE195" s="791"/>
      <c r="AF195" s="710"/>
      <c r="AG195" s="711"/>
      <c r="AH195" s="711"/>
      <c r="AI195" s="711"/>
      <c r="AJ195" s="712"/>
      <c r="AK195" s="708"/>
      <c r="AL195" s="708"/>
      <c r="AM195" s="708"/>
      <c r="AN195" s="708"/>
      <c r="AO195" s="708"/>
      <c r="AP195" s="708"/>
      <c r="AQ195" s="708"/>
      <c r="AR195" s="717"/>
      <c r="AS195" s="718"/>
      <c r="AT195" s="719"/>
      <c r="AU195" s="741">
        <f t="shared" si="17"/>
        <v>0</v>
      </c>
      <c r="AV195" s="741"/>
      <c r="AW195" s="741"/>
      <c r="AX195" s="741"/>
      <c r="AY195" s="741"/>
      <c r="AZ195" s="741"/>
      <c r="BA195" s="741"/>
      <c r="BB195" s="761">
        <f t="shared" si="12"/>
        <v>0</v>
      </c>
      <c r="BC195" s="762"/>
      <c r="BD195" s="762"/>
      <c r="BE195" s="762"/>
      <c r="BF195" s="762"/>
      <c r="BG195" s="762"/>
      <c r="BH195" s="763"/>
      <c r="BI195" s="564"/>
      <c r="BJ195" s="176"/>
      <c r="BL195" s="224">
        <f t="shared" si="13"/>
        <v>2</v>
      </c>
      <c r="BM195" s="225" t="str">
        <f t="shared" si="14"/>
        <v/>
      </c>
      <c r="BN195" s="226" t="str">
        <f t="shared" si="15"/>
        <v xml:space="preserve"> </v>
      </c>
      <c r="BP195" s="249">
        <f>IF(AND(BI195&lt;&gt;"R",BI195&lt;&gt;"C",BI195&lt;&gt;"CF",BI195&lt;&gt;"F")=TRUE,BB195*'Q1'!$CA$20,IF(BI195="R",BB195,0))</f>
        <v>0</v>
      </c>
      <c r="BQ195" s="249">
        <f>IF(AND(BI195&lt;&gt;"R",BI195&lt;&gt;"C",BI195&lt;&gt;"CF",BI195&lt;&gt;"F")=TRUE,BB195*'Q1'!$CA$21,IF(BI195="C",BB195,0))</f>
        <v>0</v>
      </c>
      <c r="BR195" s="249">
        <f>IF(AND(BI195&lt;&gt;"R",BI195&lt;&gt;"C",BI195&lt;&gt;"CF",BI195&lt;&gt;"F")=TRUE,BB195*'Q1'!$CA$22,IF(BI195="CF",BB195,0))</f>
        <v>0</v>
      </c>
      <c r="BS195" s="249">
        <f>IF(AND(BI195&lt;&gt;"R",BI195&lt;&gt;"C",BI195&lt;&gt;"CF",BI195&lt;&gt;"F")=TRUE,BB195*'Q1'!$CA$23,IF(BI195="F",BB195,0))</f>
        <v>0</v>
      </c>
      <c r="BT195" s="478">
        <f t="shared" si="16"/>
        <v>0</v>
      </c>
    </row>
    <row r="196" spans="2:72" ht="9.9499999999999993" customHeight="1">
      <c r="B196" s="795"/>
      <c r="C196" s="796"/>
      <c r="D196" s="796"/>
      <c r="E196" s="796"/>
      <c r="F196" s="797"/>
      <c r="G196" s="785"/>
      <c r="H196" s="786"/>
      <c r="I196" s="786"/>
      <c r="J196" s="786"/>
      <c r="K196" s="786"/>
      <c r="L196" s="786"/>
      <c r="M196" s="786"/>
      <c r="N196" s="786"/>
      <c r="O196" s="786"/>
      <c r="P196" s="786"/>
      <c r="Q196" s="786"/>
      <c r="R196" s="786"/>
      <c r="S196" s="786"/>
      <c r="T196" s="786"/>
      <c r="U196" s="786"/>
      <c r="V196" s="786"/>
      <c r="W196" s="786"/>
      <c r="X196" s="786"/>
      <c r="Y196" s="786"/>
      <c r="Z196" s="786"/>
      <c r="AA196" s="786"/>
      <c r="AB196" s="787"/>
      <c r="AC196" s="789"/>
      <c r="AD196" s="790"/>
      <c r="AE196" s="791"/>
      <c r="AF196" s="710"/>
      <c r="AG196" s="711"/>
      <c r="AH196" s="711"/>
      <c r="AI196" s="711"/>
      <c r="AJ196" s="712"/>
      <c r="AK196" s="708"/>
      <c r="AL196" s="708"/>
      <c r="AM196" s="708"/>
      <c r="AN196" s="708"/>
      <c r="AO196" s="708"/>
      <c r="AP196" s="708"/>
      <c r="AQ196" s="708"/>
      <c r="AR196" s="717"/>
      <c r="AS196" s="718"/>
      <c r="AT196" s="719"/>
      <c r="AU196" s="741">
        <f t="shared" si="17"/>
        <v>0</v>
      </c>
      <c r="AV196" s="741"/>
      <c r="AW196" s="741"/>
      <c r="AX196" s="741"/>
      <c r="AY196" s="741"/>
      <c r="AZ196" s="741"/>
      <c r="BA196" s="741"/>
      <c r="BB196" s="761">
        <f t="shared" si="12"/>
        <v>0</v>
      </c>
      <c r="BC196" s="762"/>
      <c r="BD196" s="762"/>
      <c r="BE196" s="762"/>
      <c r="BF196" s="762"/>
      <c r="BG196" s="762"/>
      <c r="BH196" s="763"/>
      <c r="BI196" s="564"/>
      <c r="BJ196" s="176"/>
      <c r="BL196" s="224">
        <f t="shared" si="13"/>
        <v>2</v>
      </c>
      <c r="BM196" s="225" t="str">
        <f t="shared" si="14"/>
        <v/>
      </c>
      <c r="BN196" s="226" t="str">
        <f t="shared" si="15"/>
        <v xml:space="preserve"> </v>
      </c>
      <c r="BP196" s="249">
        <f>IF(AND(BI196&lt;&gt;"R",BI196&lt;&gt;"C",BI196&lt;&gt;"CF",BI196&lt;&gt;"F")=TRUE,BB196*'Q1'!$CA$20,IF(BI196="R",BB196,0))</f>
        <v>0</v>
      </c>
      <c r="BQ196" s="249">
        <f>IF(AND(BI196&lt;&gt;"R",BI196&lt;&gt;"C",BI196&lt;&gt;"CF",BI196&lt;&gt;"F")=TRUE,BB196*'Q1'!$CA$21,IF(BI196="C",BB196,0))</f>
        <v>0</v>
      </c>
      <c r="BR196" s="249">
        <f>IF(AND(BI196&lt;&gt;"R",BI196&lt;&gt;"C",BI196&lt;&gt;"CF",BI196&lt;&gt;"F")=TRUE,BB196*'Q1'!$CA$22,IF(BI196="CF",BB196,0))</f>
        <v>0</v>
      </c>
      <c r="BS196" s="249">
        <f>IF(AND(BI196&lt;&gt;"R",BI196&lt;&gt;"C",BI196&lt;&gt;"CF",BI196&lt;&gt;"F")=TRUE,BB196*'Q1'!$CA$23,IF(BI196="F",BB196,0))</f>
        <v>0</v>
      </c>
      <c r="BT196" s="478">
        <f t="shared" si="16"/>
        <v>0</v>
      </c>
    </row>
    <row r="197" spans="2:72" ht="9.9499999999999993" customHeight="1">
      <c r="B197" s="798"/>
      <c r="C197" s="799"/>
      <c r="D197" s="799"/>
      <c r="E197" s="799"/>
      <c r="F197" s="799"/>
      <c r="G197" s="785"/>
      <c r="H197" s="786"/>
      <c r="I197" s="786"/>
      <c r="J197" s="786"/>
      <c r="K197" s="786"/>
      <c r="L197" s="786"/>
      <c r="M197" s="786"/>
      <c r="N197" s="786"/>
      <c r="O197" s="786"/>
      <c r="P197" s="786"/>
      <c r="Q197" s="786"/>
      <c r="R197" s="786"/>
      <c r="S197" s="786"/>
      <c r="T197" s="786"/>
      <c r="U197" s="786"/>
      <c r="V197" s="786"/>
      <c r="W197" s="786"/>
      <c r="X197" s="786"/>
      <c r="Y197" s="786"/>
      <c r="Z197" s="786"/>
      <c r="AA197" s="786"/>
      <c r="AB197" s="787"/>
      <c r="AC197" s="789"/>
      <c r="AD197" s="790"/>
      <c r="AE197" s="791"/>
      <c r="AF197" s="710"/>
      <c r="AG197" s="711"/>
      <c r="AH197" s="711"/>
      <c r="AI197" s="711"/>
      <c r="AJ197" s="712"/>
      <c r="AK197" s="708"/>
      <c r="AL197" s="708"/>
      <c r="AM197" s="708"/>
      <c r="AN197" s="708"/>
      <c r="AO197" s="708"/>
      <c r="AP197" s="708"/>
      <c r="AQ197" s="708"/>
      <c r="AR197" s="717"/>
      <c r="AS197" s="718"/>
      <c r="AT197" s="719"/>
      <c r="AU197" s="741">
        <f t="shared" si="17"/>
        <v>0</v>
      </c>
      <c r="AV197" s="741"/>
      <c r="AW197" s="741"/>
      <c r="AX197" s="741"/>
      <c r="AY197" s="741"/>
      <c r="AZ197" s="741"/>
      <c r="BA197" s="741"/>
      <c r="BB197" s="761">
        <f t="shared" si="12"/>
        <v>0</v>
      </c>
      <c r="BC197" s="762"/>
      <c r="BD197" s="762"/>
      <c r="BE197" s="762"/>
      <c r="BF197" s="762"/>
      <c r="BG197" s="762"/>
      <c r="BH197" s="763"/>
      <c r="BI197" s="564"/>
      <c r="BJ197" s="176"/>
      <c r="BL197" s="224">
        <f t="shared" si="13"/>
        <v>2</v>
      </c>
      <c r="BM197" s="225" t="str">
        <f t="shared" si="14"/>
        <v/>
      </c>
      <c r="BN197" s="226" t="str">
        <f t="shared" si="15"/>
        <v xml:space="preserve"> </v>
      </c>
      <c r="BP197" s="249">
        <f>IF(AND(BI197&lt;&gt;"R",BI197&lt;&gt;"C",BI197&lt;&gt;"CF",BI197&lt;&gt;"F")=TRUE,BB197*'Q1'!$CA$20,IF(BI197="R",BB197,0))</f>
        <v>0</v>
      </c>
      <c r="BQ197" s="249">
        <f>IF(AND(BI197&lt;&gt;"R",BI197&lt;&gt;"C",BI197&lt;&gt;"CF",BI197&lt;&gt;"F")=TRUE,BB197*'Q1'!$CA$21,IF(BI197="C",BB197,0))</f>
        <v>0</v>
      </c>
      <c r="BR197" s="249">
        <f>IF(AND(BI197&lt;&gt;"R",BI197&lt;&gt;"C",BI197&lt;&gt;"CF",BI197&lt;&gt;"F")=TRUE,BB197*'Q1'!$CA$22,IF(BI197="CF",BB197,0))</f>
        <v>0</v>
      </c>
      <c r="BS197" s="249">
        <f>IF(AND(BI197&lt;&gt;"R",BI197&lt;&gt;"C",BI197&lt;&gt;"CF",BI197&lt;&gt;"F")=TRUE,BB197*'Q1'!$CA$23,IF(BI197="F",BB197,0))</f>
        <v>0</v>
      </c>
      <c r="BT197" s="478">
        <f t="shared" si="16"/>
        <v>0</v>
      </c>
    </row>
    <row r="198" spans="2:72" ht="9.9499999999999993" customHeight="1">
      <c r="B198" s="795"/>
      <c r="C198" s="796"/>
      <c r="D198" s="796"/>
      <c r="E198" s="796"/>
      <c r="F198" s="797"/>
      <c r="G198" s="785"/>
      <c r="H198" s="786"/>
      <c r="I198" s="786"/>
      <c r="J198" s="786"/>
      <c r="K198" s="786"/>
      <c r="L198" s="786"/>
      <c r="M198" s="786"/>
      <c r="N198" s="786"/>
      <c r="O198" s="786"/>
      <c r="P198" s="786"/>
      <c r="Q198" s="786"/>
      <c r="R198" s="786"/>
      <c r="S198" s="786"/>
      <c r="T198" s="786"/>
      <c r="U198" s="786"/>
      <c r="V198" s="786"/>
      <c r="W198" s="786"/>
      <c r="X198" s="786"/>
      <c r="Y198" s="786"/>
      <c r="Z198" s="786"/>
      <c r="AA198" s="786"/>
      <c r="AB198" s="787"/>
      <c r="AC198" s="789"/>
      <c r="AD198" s="790"/>
      <c r="AE198" s="791"/>
      <c r="AF198" s="710"/>
      <c r="AG198" s="711"/>
      <c r="AH198" s="711"/>
      <c r="AI198" s="711"/>
      <c r="AJ198" s="712"/>
      <c r="AK198" s="708"/>
      <c r="AL198" s="708"/>
      <c r="AM198" s="708"/>
      <c r="AN198" s="708"/>
      <c r="AO198" s="708"/>
      <c r="AP198" s="708"/>
      <c r="AQ198" s="708"/>
      <c r="AR198" s="717"/>
      <c r="AS198" s="718"/>
      <c r="AT198" s="719"/>
      <c r="AU198" s="741">
        <f t="shared" si="17"/>
        <v>0</v>
      </c>
      <c r="AV198" s="741"/>
      <c r="AW198" s="741"/>
      <c r="AX198" s="741"/>
      <c r="AY198" s="741"/>
      <c r="AZ198" s="741"/>
      <c r="BA198" s="741"/>
      <c r="BB198" s="761">
        <f t="shared" si="12"/>
        <v>0</v>
      </c>
      <c r="BC198" s="762"/>
      <c r="BD198" s="762"/>
      <c r="BE198" s="762"/>
      <c r="BF198" s="762"/>
      <c r="BG198" s="762"/>
      <c r="BH198" s="763"/>
      <c r="BI198" s="564"/>
      <c r="BJ198" s="176"/>
      <c r="BL198" s="224">
        <f t="shared" si="13"/>
        <v>2</v>
      </c>
      <c r="BM198" s="225" t="str">
        <f t="shared" si="14"/>
        <v/>
      </c>
      <c r="BN198" s="226" t="str">
        <f t="shared" si="15"/>
        <v xml:space="preserve"> </v>
      </c>
      <c r="BP198" s="249">
        <f>IF(AND(BI198&lt;&gt;"R",BI198&lt;&gt;"C",BI198&lt;&gt;"CF",BI198&lt;&gt;"F")=TRUE,BB198*'Q1'!$CA$20,IF(BI198="R",BB198,0))</f>
        <v>0</v>
      </c>
      <c r="BQ198" s="249">
        <f>IF(AND(BI198&lt;&gt;"R",BI198&lt;&gt;"C",BI198&lt;&gt;"CF",BI198&lt;&gt;"F")=TRUE,BB198*'Q1'!$CA$21,IF(BI198="C",BB198,0))</f>
        <v>0</v>
      </c>
      <c r="BR198" s="249">
        <f>IF(AND(BI198&lt;&gt;"R",BI198&lt;&gt;"C",BI198&lt;&gt;"CF",BI198&lt;&gt;"F")=TRUE,BB198*'Q1'!$CA$22,IF(BI198="CF",BB198,0))</f>
        <v>0</v>
      </c>
      <c r="BS198" s="249">
        <f>IF(AND(BI198&lt;&gt;"R",BI198&lt;&gt;"C",BI198&lt;&gt;"CF",BI198&lt;&gt;"F")=TRUE,BB198*'Q1'!$CA$23,IF(BI198="F",BB198,0))</f>
        <v>0</v>
      </c>
      <c r="BT198" s="478">
        <f t="shared" si="16"/>
        <v>0</v>
      </c>
    </row>
    <row r="199" spans="2:72" ht="9.9499999999999993" customHeight="1">
      <c r="B199" s="798"/>
      <c r="C199" s="799"/>
      <c r="D199" s="799"/>
      <c r="E199" s="799"/>
      <c r="F199" s="799"/>
      <c r="G199" s="785"/>
      <c r="H199" s="786"/>
      <c r="I199" s="786"/>
      <c r="J199" s="786"/>
      <c r="K199" s="786"/>
      <c r="L199" s="786"/>
      <c r="M199" s="786"/>
      <c r="N199" s="786"/>
      <c r="O199" s="786"/>
      <c r="P199" s="786"/>
      <c r="Q199" s="786"/>
      <c r="R199" s="786"/>
      <c r="S199" s="786"/>
      <c r="T199" s="786"/>
      <c r="U199" s="786"/>
      <c r="V199" s="786"/>
      <c r="W199" s="786"/>
      <c r="X199" s="786"/>
      <c r="Y199" s="786"/>
      <c r="Z199" s="786"/>
      <c r="AA199" s="786"/>
      <c r="AB199" s="787"/>
      <c r="AC199" s="789"/>
      <c r="AD199" s="790"/>
      <c r="AE199" s="791"/>
      <c r="AF199" s="710"/>
      <c r="AG199" s="711"/>
      <c r="AH199" s="711"/>
      <c r="AI199" s="711"/>
      <c r="AJ199" s="712"/>
      <c r="AK199" s="708"/>
      <c r="AL199" s="708"/>
      <c r="AM199" s="708"/>
      <c r="AN199" s="708"/>
      <c r="AO199" s="708"/>
      <c r="AP199" s="708"/>
      <c r="AQ199" s="708"/>
      <c r="AR199" s="717"/>
      <c r="AS199" s="718"/>
      <c r="AT199" s="719"/>
      <c r="AU199" s="741">
        <f t="shared" si="17"/>
        <v>0</v>
      </c>
      <c r="AV199" s="741"/>
      <c r="AW199" s="741"/>
      <c r="AX199" s="741"/>
      <c r="AY199" s="741"/>
      <c r="AZ199" s="741"/>
      <c r="BA199" s="741"/>
      <c r="BB199" s="761">
        <f t="shared" si="12"/>
        <v>0</v>
      </c>
      <c r="BC199" s="762"/>
      <c r="BD199" s="762"/>
      <c r="BE199" s="762"/>
      <c r="BF199" s="762"/>
      <c r="BG199" s="762"/>
      <c r="BH199" s="763"/>
      <c r="BI199" s="564"/>
      <c r="BJ199" s="176"/>
      <c r="BL199" s="224">
        <f t="shared" si="13"/>
        <v>2</v>
      </c>
      <c r="BM199" s="225" t="str">
        <f t="shared" si="14"/>
        <v/>
      </c>
      <c r="BN199" s="226" t="str">
        <f t="shared" si="15"/>
        <v xml:space="preserve"> </v>
      </c>
      <c r="BP199" s="249">
        <f>IF(AND(BI199&lt;&gt;"R",BI199&lt;&gt;"C",BI199&lt;&gt;"CF",BI199&lt;&gt;"F")=TRUE,BB199*'Q1'!$CA$20,IF(BI199="R",BB199,0))</f>
        <v>0</v>
      </c>
      <c r="BQ199" s="249">
        <f>IF(AND(BI199&lt;&gt;"R",BI199&lt;&gt;"C",BI199&lt;&gt;"CF",BI199&lt;&gt;"F")=TRUE,BB199*'Q1'!$CA$21,IF(BI199="C",BB199,0))</f>
        <v>0</v>
      </c>
      <c r="BR199" s="249">
        <f>IF(AND(BI199&lt;&gt;"R",BI199&lt;&gt;"C",BI199&lt;&gt;"CF",BI199&lt;&gt;"F")=TRUE,BB199*'Q1'!$CA$22,IF(BI199="CF",BB199,0))</f>
        <v>0</v>
      </c>
      <c r="BS199" s="249">
        <f>IF(AND(BI199&lt;&gt;"R",BI199&lt;&gt;"C",BI199&lt;&gt;"CF",BI199&lt;&gt;"F")=TRUE,BB199*'Q1'!$CA$23,IF(BI199="F",BB199,0))</f>
        <v>0</v>
      </c>
      <c r="BT199" s="478">
        <f t="shared" si="16"/>
        <v>0</v>
      </c>
    </row>
    <row r="200" spans="2:72" ht="9.9499999999999993" customHeight="1">
      <c r="B200" s="795"/>
      <c r="C200" s="796"/>
      <c r="D200" s="796"/>
      <c r="E200" s="796"/>
      <c r="F200" s="797"/>
      <c r="G200" s="785"/>
      <c r="H200" s="786"/>
      <c r="I200" s="786"/>
      <c r="J200" s="786"/>
      <c r="K200" s="786"/>
      <c r="L200" s="786"/>
      <c r="M200" s="786"/>
      <c r="N200" s="786"/>
      <c r="O200" s="786"/>
      <c r="P200" s="786"/>
      <c r="Q200" s="786"/>
      <c r="R200" s="786"/>
      <c r="S200" s="786"/>
      <c r="T200" s="786"/>
      <c r="U200" s="786"/>
      <c r="V200" s="786"/>
      <c r="W200" s="786"/>
      <c r="X200" s="786"/>
      <c r="Y200" s="786"/>
      <c r="Z200" s="786"/>
      <c r="AA200" s="786"/>
      <c r="AB200" s="787"/>
      <c r="AC200" s="789"/>
      <c r="AD200" s="790"/>
      <c r="AE200" s="791"/>
      <c r="AF200" s="710"/>
      <c r="AG200" s="711"/>
      <c r="AH200" s="711"/>
      <c r="AI200" s="711"/>
      <c r="AJ200" s="712"/>
      <c r="AK200" s="708"/>
      <c r="AL200" s="708"/>
      <c r="AM200" s="708"/>
      <c r="AN200" s="708"/>
      <c r="AO200" s="708"/>
      <c r="AP200" s="708"/>
      <c r="AQ200" s="708"/>
      <c r="AR200" s="717"/>
      <c r="AS200" s="718"/>
      <c r="AT200" s="719"/>
      <c r="AU200" s="741">
        <f t="shared" si="17"/>
        <v>0</v>
      </c>
      <c r="AV200" s="741"/>
      <c r="AW200" s="741"/>
      <c r="AX200" s="741"/>
      <c r="AY200" s="741"/>
      <c r="AZ200" s="741"/>
      <c r="BA200" s="741"/>
      <c r="BB200" s="761">
        <f t="shared" si="12"/>
        <v>0</v>
      </c>
      <c r="BC200" s="762"/>
      <c r="BD200" s="762"/>
      <c r="BE200" s="762"/>
      <c r="BF200" s="762"/>
      <c r="BG200" s="762"/>
      <c r="BH200" s="763"/>
      <c r="BI200" s="564"/>
      <c r="BJ200" s="176"/>
      <c r="BL200" s="224">
        <f t="shared" si="13"/>
        <v>2</v>
      </c>
      <c r="BM200" s="225" t="str">
        <f t="shared" si="14"/>
        <v/>
      </c>
      <c r="BN200" s="226" t="str">
        <f t="shared" si="15"/>
        <v xml:space="preserve"> </v>
      </c>
      <c r="BP200" s="249">
        <f>IF(AND(BI200&lt;&gt;"R",BI200&lt;&gt;"C",BI200&lt;&gt;"CF",BI200&lt;&gt;"F")=TRUE,BB200*'Q1'!$CA$20,IF(BI200="R",BB200,0))</f>
        <v>0</v>
      </c>
      <c r="BQ200" s="249">
        <f>IF(AND(BI200&lt;&gt;"R",BI200&lt;&gt;"C",BI200&lt;&gt;"CF",BI200&lt;&gt;"F")=TRUE,BB200*'Q1'!$CA$21,IF(BI200="C",BB200,0))</f>
        <v>0</v>
      </c>
      <c r="BR200" s="249">
        <f>IF(AND(BI200&lt;&gt;"R",BI200&lt;&gt;"C",BI200&lt;&gt;"CF",BI200&lt;&gt;"F")=TRUE,BB200*'Q1'!$CA$22,IF(BI200="CF",BB200,0))</f>
        <v>0</v>
      </c>
      <c r="BS200" s="249">
        <f>IF(AND(BI200&lt;&gt;"R",BI200&lt;&gt;"C",BI200&lt;&gt;"CF",BI200&lt;&gt;"F")=TRUE,BB200*'Q1'!$CA$23,IF(BI200="F",BB200,0))</f>
        <v>0</v>
      </c>
      <c r="BT200" s="478">
        <f t="shared" si="16"/>
        <v>0</v>
      </c>
    </row>
    <row r="201" spans="2:72" ht="9.9499999999999993" customHeight="1">
      <c r="B201" s="798"/>
      <c r="C201" s="799"/>
      <c r="D201" s="799"/>
      <c r="E201" s="799"/>
      <c r="F201" s="799"/>
      <c r="G201" s="785"/>
      <c r="H201" s="786"/>
      <c r="I201" s="786"/>
      <c r="J201" s="786"/>
      <c r="K201" s="786"/>
      <c r="L201" s="786"/>
      <c r="M201" s="786"/>
      <c r="N201" s="786"/>
      <c r="O201" s="786"/>
      <c r="P201" s="786"/>
      <c r="Q201" s="786"/>
      <c r="R201" s="786"/>
      <c r="S201" s="786"/>
      <c r="T201" s="786"/>
      <c r="U201" s="786"/>
      <c r="V201" s="786"/>
      <c r="W201" s="786"/>
      <c r="X201" s="786"/>
      <c r="Y201" s="786"/>
      <c r="Z201" s="786"/>
      <c r="AA201" s="786"/>
      <c r="AB201" s="787"/>
      <c r="AC201" s="789"/>
      <c r="AD201" s="790"/>
      <c r="AE201" s="791"/>
      <c r="AF201" s="710"/>
      <c r="AG201" s="711"/>
      <c r="AH201" s="711"/>
      <c r="AI201" s="711"/>
      <c r="AJ201" s="712"/>
      <c r="AK201" s="708"/>
      <c r="AL201" s="708"/>
      <c r="AM201" s="708"/>
      <c r="AN201" s="708"/>
      <c r="AO201" s="708"/>
      <c r="AP201" s="708"/>
      <c r="AQ201" s="708"/>
      <c r="AR201" s="717"/>
      <c r="AS201" s="718"/>
      <c r="AT201" s="719"/>
      <c r="AU201" s="741">
        <f t="shared" si="17"/>
        <v>0</v>
      </c>
      <c r="AV201" s="741"/>
      <c r="AW201" s="741"/>
      <c r="AX201" s="741"/>
      <c r="AY201" s="741"/>
      <c r="AZ201" s="741"/>
      <c r="BA201" s="741"/>
      <c r="BB201" s="761">
        <f t="shared" si="12"/>
        <v>0</v>
      </c>
      <c r="BC201" s="762"/>
      <c r="BD201" s="762"/>
      <c r="BE201" s="762"/>
      <c r="BF201" s="762"/>
      <c r="BG201" s="762"/>
      <c r="BH201" s="763"/>
      <c r="BI201" s="564"/>
      <c r="BJ201" s="176"/>
      <c r="BL201" s="224">
        <f t="shared" si="13"/>
        <v>2</v>
      </c>
      <c r="BM201" s="225" t="str">
        <f t="shared" si="14"/>
        <v/>
      </c>
      <c r="BN201" s="226" t="str">
        <f t="shared" si="15"/>
        <v xml:space="preserve"> </v>
      </c>
      <c r="BP201" s="249">
        <f>IF(AND(BI201&lt;&gt;"R",BI201&lt;&gt;"C",BI201&lt;&gt;"CF",BI201&lt;&gt;"F")=TRUE,BB201*'Q1'!$CA$20,IF(BI201="R",BB201,0))</f>
        <v>0</v>
      </c>
      <c r="BQ201" s="249">
        <f>IF(AND(BI201&lt;&gt;"R",BI201&lt;&gt;"C",BI201&lt;&gt;"CF",BI201&lt;&gt;"F")=TRUE,BB201*'Q1'!$CA$21,IF(BI201="C",BB201,0))</f>
        <v>0</v>
      </c>
      <c r="BR201" s="249">
        <f>IF(AND(BI201&lt;&gt;"R",BI201&lt;&gt;"C",BI201&lt;&gt;"CF",BI201&lt;&gt;"F")=TRUE,BB201*'Q1'!$CA$22,IF(BI201="CF",BB201,0))</f>
        <v>0</v>
      </c>
      <c r="BS201" s="249">
        <f>IF(AND(BI201&lt;&gt;"R",BI201&lt;&gt;"C",BI201&lt;&gt;"CF",BI201&lt;&gt;"F")=TRUE,BB201*'Q1'!$CA$23,IF(BI201="F",BB201,0))</f>
        <v>0</v>
      </c>
      <c r="BT201" s="478">
        <f t="shared" si="16"/>
        <v>0</v>
      </c>
    </row>
    <row r="202" spans="2:72" ht="9.9499999999999993" customHeight="1">
      <c r="B202" s="795"/>
      <c r="C202" s="796"/>
      <c r="D202" s="796"/>
      <c r="E202" s="796"/>
      <c r="F202" s="797"/>
      <c r="G202" s="785"/>
      <c r="H202" s="786"/>
      <c r="I202" s="786"/>
      <c r="J202" s="786"/>
      <c r="K202" s="786"/>
      <c r="L202" s="786"/>
      <c r="M202" s="786"/>
      <c r="N202" s="786"/>
      <c r="O202" s="786"/>
      <c r="P202" s="786"/>
      <c r="Q202" s="786"/>
      <c r="R202" s="786"/>
      <c r="S202" s="786"/>
      <c r="T202" s="786"/>
      <c r="U202" s="786"/>
      <c r="V202" s="786"/>
      <c r="W202" s="786"/>
      <c r="X202" s="786"/>
      <c r="Y202" s="786"/>
      <c r="Z202" s="786"/>
      <c r="AA202" s="786"/>
      <c r="AB202" s="787"/>
      <c r="AC202" s="789"/>
      <c r="AD202" s="790"/>
      <c r="AE202" s="791"/>
      <c r="AF202" s="710"/>
      <c r="AG202" s="711"/>
      <c r="AH202" s="711"/>
      <c r="AI202" s="711"/>
      <c r="AJ202" s="712"/>
      <c r="AK202" s="708"/>
      <c r="AL202" s="708"/>
      <c r="AM202" s="708"/>
      <c r="AN202" s="708"/>
      <c r="AO202" s="708"/>
      <c r="AP202" s="708"/>
      <c r="AQ202" s="708"/>
      <c r="AR202" s="717"/>
      <c r="AS202" s="718"/>
      <c r="AT202" s="719"/>
      <c r="AU202" s="741">
        <f t="shared" si="17"/>
        <v>0</v>
      </c>
      <c r="AV202" s="741"/>
      <c r="AW202" s="741"/>
      <c r="AX202" s="741"/>
      <c r="AY202" s="741"/>
      <c r="AZ202" s="741"/>
      <c r="BA202" s="741"/>
      <c r="BB202" s="761">
        <f t="shared" si="12"/>
        <v>0</v>
      </c>
      <c r="BC202" s="762"/>
      <c r="BD202" s="762"/>
      <c r="BE202" s="762"/>
      <c r="BF202" s="762"/>
      <c r="BG202" s="762"/>
      <c r="BH202" s="763"/>
      <c r="BI202" s="564"/>
      <c r="BJ202" s="176"/>
      <c r="BL202" s="224">
        <f t="shared" si="13"/>
        <v>2</v>
      </c>
      <c r="BM202" s="225" t="str">
        <f t="shared" si="14"/>
        <v/>
      </c>
      <c r="BN202" s="226" t="str">
        <f t="shared" si="15"/>
        <v xml:space="preserve"> </v>
      </c>
      <c r="BP202" s="249">
        <f>IF(AND(BI202&lt;&gt;"R",BI202&lt;&gt;"C",BI202&lt;&gt;"CF",BI202&lt;&gt;"F")=TRUE,BB202*'Q1'!$CA$20,IF(BI202="R",BB202,0))</f>
        <v>0</v>
      </c>
      <c r="BQ202" s="249">
        <f>IF(AND(BI202&lt;&gt;"R",BI202&lt;&gt;"C",BI202&lt;&gt;"CF",BI202&lt;&gt;"F")=TRUE,BB202*'Q1'!$CA$21,IF(BI202="C",BB202,0))</f>
        <v>0</v>
      </c>
      <c r="BR202" s="249">
        <f>IF(AND(BI202&lt;&gt;"R",BI202&lt;&gt;"C",BI202&lt;&gt;"CF",BI202&lt;&gt;"F")=TRUE,BB202*'Q1'!$CA$22,IF(BI202="CF",BB202,0))</f>
        <v>0</v>
      </c>
      <c r="BS202" s="249">
        <f>IF(AND(BI202&lt;&gt;"R",BI202&lt;&gt;"C",BI202&lt;&gt;"CF",BI202&lt;&gt;"F")=TRUE,BB202*'Q1'!$CA$23,IF(BI202="F",BB202,0))</f>
        <v>0</v>
      </c>
      <c r="BT202" s="478">
        <f t="shared" si="16"/>
        <v>0</v>
      </c>
    </row>
    <row r="203" spans="2:72" ht="9.9499999999999993" customHeight="1">
      <c r="B203" s="798"/>
      <c r="C203" s="799"/>
      <c r="D203" s="799"/>
      <c r="E203" s="799"/>
      <c r="F203" s="799"/>
      <c r="G203" s="785"/>
      <c r="H203" s="786"/>
      <c r="I203" s="786"/>
      <c r="J203" s="786"/>
      <c r="K203" s="786"/>
      <c r="L203" s="786"/>
      <c r="M203" s="786"/>
      <c r="N203" s="786"/>
      <c r="O203" s="786"/>
      <c r="P203" s="786"/>
      <c r="Q203" s="786"/>
      <c r="R203" s="786"/>
      <c r="S203" s="786"/>
      <c r="T203" s="786"/>
      <c r="U203" s="786"/>
      <c r="V203" s="786"/>
      <c r="W203" s="786"/>
      <c r="X203" s="786"/>
      <c r="Y203" s="786"/>
      <c r="Z203" s="786"/>
      <c r="AA203" s="786"/>
      <c r="AB203" s="787"/>
      <c r="AC203" s="789"/>
      <c r="AD203" s="790"/>
      <c r="AE203" s="791"/>
      <c r="AF203" s="710"/>
      <c r="AG203" s="711"/>
      <c r="AH203" s="711"/>
      <c r="AI203" s="711"/>
      <c r="AJ203" s="712"/>
      <c r="AK203" s="708"/>
      <c r="AL203" s="708"/>
      <c r="AM203" s="708"/>
      <c r="AN203" s="708"/>
      <c r="AO203" s="708"/>
      <c r="AP203" s="708"/>
      <c r="AQ203" s="708"/>
      <c r="AR203" s="717"/>
      <c r="AS203" s="718"/>
      <c r="AT203" s="719"/>
      <c r="AU203" s="741">
        <f t="shared" si="17"/>
        <v>0</v>
      </c>
      <c r="AV203" s="741"/>
      <c r="AW203" s="741"/>
      <c r="AX203" s="741"/>
      <c r="AY203" s="741"/>
      <c r="AZ203" s="741"/>
      <c r="BA203" s="741"/>
      <c r="BB203" s="761">
        <f t="shared" si="12"/>
        <v>0</v>
      </c>
      <c r="BC203" s="762"/>
      <c r="BD203" s="762"/>
      <c r="BE203" s="762"/>
      <c r="BF203" s="762"/>
      <c r="BG203" s="762"/>
      <c r="BH203" s="763"/>
      <c r="BI203" s="564"/>
      <c r="BJ203" s="176"/>
      <c r="BL203" s="224">
        <f t="shared" si="13"/>
        <v>2</v>
      </c>
      <c r="BM203" s="225" t="str">
        <f t="shared" si="14"/>
        <v/>
      </c>
      <c r="BN203" s="226" t="str">
        <f t="shared" si="15"/>
        <v xml:space="preserve"> </v>
      </c>
      <c r="BP203" s="249">
        <f>IF(AND(BI203&lt;&gt;"R",BI203&lt;&gt;"C",BI203&lt;&gt;"CF",BI203&lt;&gt;"F")=TRUE,BB203*'Q1'!$CA$20,IF(BI203="R",BB203,0))</f>
        <v>0</v>
      </c>
      <c r="BQ203" s="249">
        <f>IF(AND(BI203&lt;&gt;"R",BI203&lt;&gt;"C",BI203&lt;&gt;"CF",BI203&lt;&gt;"F")=TRUE,BB203*'Q1'!$CA$21,IF(BI203="C",BB203,0))</f>
        <v>0</v>
      </c>
      <c r="BR203" s="249">
        <f>IF(AND(BI203&lt;&gt;"R",BI203&lt;&gt;"C",BI203&lt;&gt;"CF",BI203&lt;&gt;"F")=TRUE,BB203*'Q1'!$CA$22,IF(BI203="CF",BB203,0))</f>
        <v>0</v>
      </c>
      <c r="BS203" s="249">
        <f>IF(AND(BI203&lt;&gt;"R",BI203&lt;&gt;"C",BI203&lt;&gt;"CF",BI203&lt;&gt;"F")=TRUE,BB203*'Q1'!$CA$23,IF(BI203="F",BB203,0))</f>
        <v>0</v>
      </c>
      <c r="BT203" s="478">
        <f t="shared" si="16"/>
        <v>0</v>
      </c>
    </row>
    <row r="204" spans="2:72" ht="9.9499999999999993" customHeight="1">
      <c r="B204" s="795"/>
      <c r="C204" s="796"/>
      <c r="D204" s="796"/>
      <c r="E204" s="796"/>
      <c r="F204" s="797"/>
      <c r="G204" s="785"/>
      <c r="H204" s="786"/>
      <c r="I204" s="786"/>
      <c r="J204" s="786"/>
      <c r="K204" s="786"/>
      <c r="L204" s="786"/>
      <c r="M204" s="786"/>
      <c r="N204" s="786"/>
      <c r="O204" s="786"/>
      <c r="P204" s="786"/>
      <c r="Q204" s="786"/>
      <c r="R204" s="786"/>
      <c r="S204" s="786"/>
      <c r="T204" s="786"/>
      <c r="U204" s="786"/>
      <c r="V204" s="786"/>
      <c r="W204" s="786"/>
      <c r="X204" s="786"/>
      <c r="Y204" s="786"/>
      <c r="Z204" s="786"/>
      <c r="AA204" s="786"/>
      <c r="AB204" s="787"/>
      <c r="AC204" s="789"/>
      <c r="AD204" s="790"/>
      <c r="AE204" s="791"/>
      <c r="AF204" s="710"/>
      <c r="AG204" s="711"/>
      <c r="AH204" s="711"/>
      <c r="AI204" s="711"/>
      <c r="AJ204" s="712"/>
      <c r="AK204" s="708"/>
      <c r="AL204" s="708"/>
      <c r="AM204" s="708"/>
      <c r="AN204" s="708"/>
      <c r="AO204" s="708"/>
      <c r="AP204" s="708"/>
      <c r="AQ204" s="708"/>
      <c r="AR204" s="717"/>
      <c r="AS204" s="718"/>
      <c r="AT204" s="719"/>
      <c r="AU204" s="741">
        <f t="shared" si="17"/>
        <v>0</v>
      </c>
      <c r="AV204" s="741"/>
      <c r="AW204" s="741"/>
      <c r="AX204" s="741"/>
      <c r="AY204" s="741"/>
      <c r="AZ204" s="741"/>
      <c r="BA204" s="741"/>
      <c r="BB204" s="761">
        <f t="shared" si="12"/>
        <v>0</v>
      </c>
      <c r="BC204" s="762"/>
      <c r="BD204" s="762"/>
      <c r="BE204" s="762"/>
      <c r="BF204" s="762"/>
      <c r="BG204" s="762"/>
      <c r="BH204" s="763"/>
      <c r="BI204" s="564"/>
      <c r="BJ204" s="176"/>
      <c r="BL204" s="224">
        <f t="shared" si="13"/>
        <v>2</v>
      </c>
      <c r="BM204" s="225" t="str">
        <f t="shared" si="14"/>
        <v/>
      </c>
      <c r="BN204" s="226" t="str">
        <f t="shared" si="15"/>
        <v xml:space="preserve"> </v>
      </c>
      <c r="BP204" s="249">
        <f>IF(AND(BI204&lt;&gt;"R",BI204&lt;&gt;"C",BI204&lt;&gt;"CF",BI204&lt;&gt;"F")=TRUE,BB204*'Q1'!$CA$20,IF(BI204="R",BB204,0))</f>
        <v>0</v>
      </c>
      <c r="BQ204" s="249">
        <f>IF(AND(BI204&lt;&gt;"R",BI204&lt;&gt;"C",BI204&lt;&gt;"CF",BI204&lt;&gt;"F")=TRUE,BB204*'Q1'!$CA$21,IF(BI204="C",BB204,0))</f>
        <v>0</v>
      </c>
      <c r="BR204" s="249">
        <f>IF(AND(BI204&lt;&gt;"R",BI204&lt;&gt;"C",BI204&lt;&gt;"CF",BI204&lt;&gt;"F")=TRUE,BB204*'Q1'!$CA$22,IF(BI204="CF",BB204,0))</f>
        <v>0</v>
      </c>
      <c r="BS204" s="249">
        <f>IF(AND(BI204&lt;&gt;"R",BI204&lt;&gt;"C",BI204&lt;&gt;"CF",BI204&lt;&gt;"F")=TRUE,BB204*'Q1'!$CA$23,IF(BI204="F",BB204,0))</f>
        <v>0</v>
      </c>
      <c r="BT204" s="478">
        <f t="shared" si="16"/>
        <v>0</v>
      </c>
    </row>
    <row r="205" spans="2:72" ht="9.9499999999999993" customHeight="1">
      <c r="B205" s="798"/>
      <c r="C205" s="799"/>
      <c r="D205" s="799"/>
      <c r="E205" s="799"/>
      <c r="F205" s="799"/>
      <c r="G205" s="785"/>
      <c r="H205" s="786"/>
      <c r="I205" s="786"/>
      <c r="J205" s="786"/>
      <c r="K205" s="786"/>
      <c r="L205" s="786"/>
      <c r="M205" s="786"/>
      <c r="N205" s="786"/>
      <c r="O205" s="786"/>
      <c r="P205" s="786"/>
      <c r="Q205" s="786"/>
      <c r="R205" s="786"/>
      <c r="S205" s="786"/>
      <c r="T205" s="786"/>
      <c r="U205" s="786"/>
      <c r="V205" s="786"/>
      <c r="W205" s="786"/>
      <c r="X205" s="786"/>
      <c r="Y205" s="786"/>
      <c r="Z205" s="786"/>
      <c r="AA205" s="786"/>
      <c r="AB205" s="787"/>
      <c r="AC205" s="789"/>
      <c r="AD205" s="790"/>
      <c r="AE205" s="791"/>
      <c r="AF205" s="710"/>
      <c r="AG205" s="711"/>
      <c r="AH205" s="711"/>
      <c r="AI205" s="711"/>
      <c r="AJ205" s="712"/>
      <c r="AK205" s="708"/>
      <c r="AL205" s="708"/>
      <c r="AM205" s="708"/>
      <c r="AN205" s="708"/>
      <c r="AO205" s="708"/>
      <c r="AP205" s="708"/>
      <c r="AQ205" s="708"/>
      <c r="AR205" s="717"/>
      <c r="AS205" s="718"/>
      <c r="AT205" s="719"/>
      <c r="AU205" s="741">
        <f t="shared" si="17"/>
        <v>0</v>
      </c>
      <c r="AV205" s="741"/>
      <c r="AW205" s="741"/>
      <c r="AX205" s="741"/>
      <c r="AY205" s="741"/>
      <c r="AZ205" s="741"/>
      <c r="BA205" s="741"/>
      <c r="BB205" s="761">
        <f t="shared" si="12"/>
        <v>0</v>
      </c>
      <c r="BC205" s="762"/>
      <c r="BD205" s="762"/>
      <c r="BE205" s="762"/>
      <c r="BF205" s="762"/>
      <c r="BG205" s="762"/>
      <c r="BH205" s="763"/>
      <c r="BI205" s="564"/>
      <c r="BJ205" s="176"/>
      <c r="BL205" s="224">
        <f t="shared" si="13"/>
        <v>2</v>
      </c>
      <c r="BM205" s="225" t="str">
        <f t="shared" si="14"/>
        <v/>
      </c>
      <c r="BN205" s="226" t="str">
        <f t="shared" si="15"/>
        <v xml:space="preserve"> </v>
      </c>
      <c r="BP205" s="249">
        <f>IF(AND(BI205&lt;&gt;"R",BI205&lt;&gt;"C",BI205&lt;&gt;"CF",BI205&lt;&gt;"F")=TRUE,BB205*'Q1'!$CA$20,IF(BI205="R",BB205,0))</f>
        <v>0</v>
      </c>
      <c r="BQ205" s="249">
        <f>IF(AND(BI205&lt;&gt;"R",BI205&lt;&gt;"C",BI205&lt;&gt;"CF",BI205&lt;&gt;"F")=TRUE,BB205*'Q1'!$CA$21,IF(BI205="C",BB205,0))</f>
        <v>0</v>
      </c>
      <c r="BR205" s="249">
        <f>IF(AND(BI205&lt;&gt;"R",BI205&lt;&gt;"C",BI205&lt;&gt;"CF",BI205&lt;&gt;"F")=TRUE,BB205*'Q1'!$CA$22,IF(BI205="CF",BB205,0))</f>
        <v>0</v>
      </c>
      <c r="BS205" s="249">
        <f>IF(AND(BI205&lt;&gt;"R",BI205&lt;&gt;"C",BI205&lt;&gt;"CF",BI205&lt;&gt;"F")=TRUE,BB205*'Q1'!$CA$23,IF(BI205="F",BB205,0))</f>
        <v>0</v>
      </c>
      <c r="BT205" s="478">
        <f t="shared" si="16"/>
        <v>0</v>
      </c>
    </row>
    <row r="206" spans="2:72" ht="9.9499999999999993" customHeight="1">
      <c r="B206" s="795"/>
      <c r="C206" s="796"/>
      <c r="D206" s="796"/>
      <c r="E206" s="796"/>
      <c r="F206" s="797"/>
      <c r="G206" s="785"/>
      <c r="H206" s="786"/>
      <c r="I206" s="786"/>
      <c r="J206" s="786"/>
      <c r="K206" s="786"/>
      <c r="L206" s="786"/>
      <c r="M206" s="786"/>
      <c r="N206" s="786"/>
      <c r="O206" s="786"/>
      <c r="P206" s="786"/>
      <c r="Q206" s="786"/>
      <c r="R206" s="786"/>
      <c r="S206" s="786"/>
      <c r="T206" s="786"/>
      <c r="U206" s="786"/>
      <c r="V206" s="786"/>
      <c r="W206" s="786"/>
      <c r="X206" s="786"/>
      <c r="Y206" s="786"/>
      <c r="Z206" s="786"/>
      <c r="AA206" s="786"/>
      <c r="AB206" s="787"/>
      <c r="AC206" s="789"/>
      <c r="AD206" s="790"/>
      <c r="AE206" s="791"/>
      <c r="AF206" s="710"/>
      <c r="AG206" s="711"/>
      <c r="AH206" s="711"/>
      <c r="AI206" s="711"/>
      <c r="AJ206" s="712"/>
      <c r="AK206" s="708"/>
      <c r="AL206" s="708"/>
      <c r="AM206" s="708"/>
      <c r="AN206" s="708"/>
      <c r="AO206" s="708"/>
      <c r="AP206" s="708"/>
      <c r="AQ206" s="708"/>
      <c r="AR206" s="717"/>
      <c r="AS206" s="718"/>
      <c r="AT206" s="719"/>
      <c r="AU206" s="741">
        <f t="shared" si="17"/>
        <v>0</v>
      </c>
      <c r="AV206" s="741"/>
      <c r="AW206" s="741"/>
      <c r="AX206" s="741"/>
      <c r="AY206" s="741"/>
      <c r="AZ206" s="741"/>
      <c r="BA206" s="741"/>
      <c r="BB206" s="761">
        <f t="shared" si="12"/>
        <v>0</v>
      </c>
      <c r="BC206" s="762"/>
      <c r="BD206" s="762"/>
      <c r="BE206" s="762"/>
      <c r="BF206" s="762"/>
      <c r="BG206" s="762"/>
      <c r="BH206" s="763"/>
      <c r="BI206" s="564"/>
      <c r="BJ206" s="176"/>
      <c r="BL206" s="224">
        <f t="shared" si="13"/>
        <v>2</v>
      </c>
      <c r="BM206" s="225" t="str">
        <f t="shared" si="14"/>
        <v/>
      </c>
      <c r="BN206" s="226" t="str">
        <f t="shared" si="15"/>
        <v xml:space="preserve"> </v>
      </c>
      <c r="BP206" s="249">
        <f>IF(AND(BI206&lt;&gt;"R",BI206&lt;&gt;"C",BI206&lt;&gt;"CF",BI206&lt;&gt;"F")=TRUE,BB206*'Q1'!$CA$20,IF(BI206="R",BB206,0))</f>
        <v>0</v>
      </c>
      <c r="BQ206" s="249">
        <f>IF(AND(BI206&lt;&gt;"R",BI206&lt;&gt;"C",BI206&lt;&gt;"CF",BI206&lt;&gt;"F")=TRUE,BB206*'Q1'!$CA$21,IF(BI206="C",BB206,0))</f>
        <v>0</v>
      </c>
      <c r="BR206" s="249">
        <f>IF(AND(BI206&lt;&gt;"R",BI206&lt;&gt;"C",BI206&lt;&gt;"CF",BI206&lt;&gt;"F")=TRUE,BB206*'Q1'!$CA$22,IF(BI206="CF",BB206,0))</f>
        <v>0</v>
      </c>
      <c r="BS206" s="249">
        <f>IF(AND(BI206&lt;&gt;"R",BI206&lt;&gt;"C",BI206&lt;&gt;"CF",BI206&lt;&gt;"F")=TRUE,BB206*'Q1'!$CA$23,IF(BI206="F",BB206,0))</f>
        <v>0</v>
      </c>
      <c r="BT206" s="478">
        <f t="shared" si="16"/>
        <v>0</v>
      </c>
    </row>
    <row r="207" spans="2:72" ht="9.9499999999999993" customHeight="1">
      <c r="B207" s="798"/>
      <c r="C207" s="799"/>
      <c r="D207" s="799"/>
      <c r="E207" s="799"/>
      <c r="F207" s="799"/>
      <c r="G207" s="785"/>
      <c r="H207" s="786"/>
      <c r="I207" s="786"/>
      <c r="J207" s="786"/>
      <c r="K207" s="786"/>
      <c r="L207" s="786"/>
      <c r="M207" s="786"/>
      <c r="N207" s="786"/>
      <c r="O207" s="786"/>
      <c r="P207" s="786"/>
      <c r="Q207" s="786"/>
      <c r="R207" s="786"/>
      <c r="S207" s="786"/>
      <c r="T207" s="786"/>
      <c r="U207" s="786"/>
      <c r="V207" s="786"/>
      <c r="W207" s="786"/>
      <c r="X207" s="786"/>
      <c r="Y207" s="786"/>
      <c r="Z207" s="786"/>
      <c r="AA207" s="786"/>
      <c r="AB207" s="787"/>
      <c r="AC207" s="789"/>
      <c r="AD207" s="790"/>
      <c r="AE207" s="791"/>
      <c r="AF207" s="710"/>
      <c r="AG207" s="711"/>
      <c r="AH207" s="711"/>
      <c r="AI207" s="711"/>
      <c r="AJ207" s="712"/>
      <c r="AK207" s="708"/>
      <c r="AL207" s="708"/>
      <c r="AM207" s="708"/>
      <c r="AN207" s="708"/>
      <c r="AO207" s="708"/>
      <c r="AP207" s="708"/>
      <c r="AQ207" s="708"/>
      <c r="AR207" s="717"/>
      <c r="AS207" s="718"/>
      <c r="AT207" s="719"/>
      <c r="AU207" s="741">
        <f t="shared" si="17"/>
        <v>0</v>
      </c>
      <c r="AV207" s="741"/>
      <c r="AW207" s="741"/>
      <c r="AX207" s="741"/>
      <c r="AY207" s="741"/>
      <c r="AZ207" s="741"/>
      <c r="BA207" s="741"/>
      <c r="BB207" s="761">
        <f t="shared" si="12"/>
        <v>0</v>
      </c>
      <c r="BC207" s="762"/>
      <c r="BD207" s="762"/>
      <c r="BE207" s="762"/>
      <c r="BF207" s="762"/>
      <c r="BG207" s="762"/>
      <c r="BH207" s="763"/>
      <c r="BI207" s="564"/>
      <c r="BJ207" s="176"/>
      <c r="BL207" s="224">
        <f t="shared" si="13"/>
        <v>2</v>
      </c>
      <c r="BM207" s="225" t="str">
        <f t="shared" si="14"/>
        <v/>
      </c>
      <c r="BN207" s="226" t="str">
        <f t="shared" si="15"/>
        <v xml:space="preserve"> </v>
      </c>
      <c r="BP207" s="249">
        <f>IF(AND(BI207&lt;&gt;"R",BI207&lt;&gt;"C",BI207&lt;&gt;"CF",BI207&lt;&gt;"F")=TRUE,BB207*'Q1'!$CA$20,IF(BI207="R",BB207,0))</f>
        <v>0</v>
      </c>
      <c r="BQ207" s="249">
        <f>IF(AND(BI207&lt;&gt;"R",BI207&lt;&gt;"C",BI207&lt;&gt;"CF",BI207&lt;&gt;"F")=TRUE,BB207*'Q1'!$CA$21,IF(BI207="C",BB207,0))</f>
        <v>0</v>
      </c>
      <c r="BR207" s="249">
        <f>IF(AND(BI207&lt;&gt;"R",BI207&lt;&gt;"C",BI207&lt;&gt;"CF",BI207&lt;&gt;"F")=TRUE,BB207*'Q1'!$CA$22,IF(BI207="CF",BB207,0))</f>
        <v>0</v>
      </c>
      <c r="BS207" s="249">
        <f>IF(AND(BI207&lt;&gt;"R",BI207&lt;&gt;"C",BI207&lt;&gt;"CF",BI207&lt;&gt;"F")=TRUE,BB207*'Q1'!$CA$23,IF(BI207="F",BB207,0))</f>
        <v>0</v>
      </c>
      <c r="BT207" s="478">
        <f t="shared" si="16"/>
        <v>0</v>
      </c>
    </row>
    <row r="208" spans="2:72" ht="9.9499999999999993" customHeight="1">
      <c r="B208" s="795"/>
      <c r="C208" s="796"/>
      <c r="D208" s="796"/>
      <c r="E208" s="796"/>
      <c r="F208" s="797"/>
      <c r="G208" s="785"/>
      <c r="H208" s="786"/>
      <c r="I208" s="786"/>
      <c r="J208" s="786"/>
      <c r="K208" s="786"/>
      <c r="L208" s="786"/>
      <c r="M208" s="786"/>
      <c r="N208" s="786"/>
      <c r="O208" s="786"/>
      <c r="P208" s="786"/>
      <c r="Q208" s="786"/>
      <c r="R208" s="786"/>
      <c r="S208" s="786"/>
      <c r="T208" s="786"/>
      <c r="U208" s="786"/>
      <c r="V208" s="786"/>
      <c r="W208" s="786"/>
      <c r="X208" s="786"/>
      <c r="Y208" s="786"/>
      <c r="Z208" s="786"/>
      <c r="AA208" s="786"/>
      <c r="AB208" s="787"/>
      <c r="AC208" s="789"/>
      <c r="AD208" s="790"/>
      <c r="AE208" s="791"/>
      <c r="AF208" s="710"/>
      <c r="AG208" s="711"/>
      <c r="AH208" s="711"/>
      <c r="AI208" s="711"/>
      <c r="AJ208" s="712"/>
      <c r="AK208" s="708"/>
      <c r="AL208" s="708"/>
      <c r="AM208" s="708"/>
      <c r="AN208" s="708"/>
      <c r="AO208" s="708"/>
      <c r="AP208" s="708"/>
      <c r="AQ208" s="708"/>
      <c r="AR208" s="717"/>
      <c r="AS208" s="718"/>
      <c r="AT208" s="719"/>
      <c r="AU208" s="741">
        <f t="shared" si="17"/>
        <v>0</v>
      </c>
      <c r="AV208" s="741"/>
      <c r="AW208" s="741"/>
      <c r="AX208" s="741"/>
      <c r="AY208" s="741"/>
      <c r="AZ208" s="741"/>
      <c r="BA208" s="741"/>
      <c r="BB208" s="761">
        <f t="shared" ref="BB208:BB271" si="18">ROUND(AF208*AU208,2)</f>
        <v>0</v>
      </c>
      <c r="BC208" s="762"/>
      <c r="BD208" s="762"/>
      <c r="BE208" s="762"/>
      <c r="BF208" s="762"/>
      <c r="BG208" s="762"/>
      <c r="BH208" s="763"/>
      <c r="BI208" s="564"/>
      <c r="BJ208" s="176"/>
      <c r="BL208" s="224">
        <f t="shared" ref="BL208:BL271" si="19">IF(B208="",BL207,IF(ISNONTEXT(B208)=TRUE,INT(B208),INT(LEFT(B208,FIND(".",B208)-1))))</f>
        <v>2</v>
      </c>
      <c r="BM208" s="225" t="str">
        <f t="shared" ref="BM208:BM271" si="20">IF(BM209=1,1,IF(B208&lt;&gt;"",1,IF(G208&lt;&gt;"",1,IF(AC208&lt;&gt;"",1,IF(AF208&lt;&gt;"",1,"")))))</f>
        <v/>
      </c>
      <c r="BN208" s="226" t="str">
        <f t="shared" ref="BN208:BN271" si="21">IF(BL208=0," ",IF(BL208&lt;&gt;BL207,BL208," "))</f>
        <v xml:space="preserve"> </v>
      </c>
      <c r="BP208" s="249">
        <f>IF(AND(BI208&lt;&gt;"R",BI208&lt;&gt;"C",BI208&lt;&gt;"CF",BI208&lt;&gt;"F")=TRUE,BB208*'Q1'!$CA$20,IF(BI208="R",BB208,0))</f>
        <v>0</v>
      </c>
      <c r="BQ208" s="249">
        <f>IF(AND(BI208&lt;&gt;"R",BI208&lt;&gt;"C",BI208&lt;&gt;"CF",BI208&lt;&gt;"F")=TRUE,BB208*'Q1'!$CA$21,IF(BI208="C",BB208,0))</f>
        <v>0</v>
      </c>
      <c r="BR208" s="249">
        <f>IF(AND(BI208&lt;&gt;"R",BI208&lt;&gt;"C",BI208&lt;&gt;"CF",BI208&lt;&gt;"F")=TRUE,BB208*'Q1'!$CA$22,IF(BI208="CF",BB208,0))</f>
        <v>0</v>
      </c>
      <c r="BS208" s="249">
        <f>IF(AND(BI208&lt;&gt;"R",BI208&lt;&gt;"C",BI208&lt;&gt;"CF",BI208&lt;&gt;"F")=TRUE,BB208*'Q1'!$CA$23,IF(BI208="F",BB208,0))</f>
        <v>0</v>
      </c>
      <c r="BT208" s="478">
        <f t="shared" ref="BT208:BT271" si="22">BB208</f>
        <v>0</v>
      </c>
    </row>
    <row r="209" spans="2:72" ht="9.9499999999999993" customHeight="1">
      <c r="B209" s="798"/>
      <c r="C209" s="799"/>
      <c r="D209" s="799"/>
      <c r="E209" s="799"/>
      <c r="F209" s="799"/>
      <c r="G209" s="785"/>
      <c r="H209" s="786"/>
      <c r="I209" s="786"/>
      <c r="J209" s="786"/>
      <c r="K209" s="786"/>
      <c r="L209" s="786"/>
      <c r="M209" s="786"/>
      <c r="N209" s="786"/>
      <c r="O209" s="786"/>
      <c r="P209" s="786"/>
      <c r="Q209" s="786"/>
      <c r="R209" s="786"/>
      <c r="S209" s="786"/>
      <c r="T209" s="786"/>
      <c r="U209" s="786"/>
      <c r="V209" s="786"/>
      <c r="W209" s="786"/>
      <c r="X209" s="786"/>
      <c r="Y209" s="786"/>
      <c r="Z209" s="786"/>
      <c r="AA209" s="786"/>
      <c r="AB209" s="787"/>
      <c r="AC209" s="789"/>
      <c r="AD209" s="790"/>
      <c r="AE209" s="791"/>
      <c r="AF209" s="710"/>
      <c r="AG209" s="711"/>
      <c r="AH209" s="711"/>
      <c r="AI209" s="711"/>
      <c r="AJ209" s="712"/>
      <c r="AK209" s="708"/>
      <c r="AL209" s="708"/>
      <c r="AM209" s="708"/>
      <c r="AN209" s="708"/>
      <c r="AO209" s="708"/>
      <c r="AP209" s="708"/>
      <c r="AQ209" s="708"/>
      <c r="AR209" s="717"/>
      <c r="AS209" s="718"/>
      <c r="AT209" s="719"/>
      <c r="AU209" s="741">
        <f t="shared" ref="AU209:AU272" si="23">ROUND((1+($AR209/100))*$AK209,2)</f>
        <v>0</v>
      </c>
      <c r="AV209" s="741"/>
      <c r="AW209" s="741"/>
      <c r="AX209" s="741"/>
      <c r="AY209" s="741"/>
      <c r="AZ209" s="741"/>
      <c r="BA209" s="741"/>
      <c r="BB209" s="761">
        <f t="shared" si="18"/>
        <v>0</v>
      </c>
      <c r="BC209" s="762"/>
      <c r="BD209" s="762"/>
      <c r="BE209" s="762"/>
      <c r="BF209" s="762"/>
      <c r="BG209" s="762"/>
      <c r="BH209" s="763"/>
      <c r="BI209" s="564"/>
      <c r="BJ209" s="176"/>
      <c r="BL209" s="224">
        <f t="shared" si="19"/>
        <v>2</v>
      </c>
      <c r="BM209" s="225" t="str">
        <f t="shared" si="20"/>
        <v/>
      </c>
      <c r="BN209" s="226" t="str">
        <f t="shared" si="21"/>
        <v xml:space="preserve"> </v>
      </c>
      <c r="BP209" s="249">
        <f>IF(AND(BI209&lt;&gt;"R",BI209&lt;&gt;"C",BI209&lt;&gt;"CF",BI209&lt;&gt;"F")=TRUE,BB209*'Q1'!$CA$20,IF(BI209="R",BB209,0))</f>
        <v>0</v>
      </c>
      <c r="BQ209" s="249">
        <f>IF(AND(BI209&lt;&gt;"R",BI209&lt;&gt;"C",BI209&lt;&gt;"CF",BI209&lt;&gt;"F")=TRUE,BB209*'Q1'!$CA$21,IF(BI209="C",BB209,0))</f>
        <v>0</v>
      </c>
      <c r="BR209" s="249">
        <f>IF(AND(BI209&lt;&gt;"R",BI209&lt;&gt;"C",BI209&lt;&gt;"CF",BI209&lt;&gt;"F")=TRUE,BB209*'Q1'!$CA$22,IF(BI209="CF",BB209,0))</f>
        <v>0</v>
      </c>
      <c r="BS209" s="249">
        <f>IF(AND(BI209&lt;&gt;"R",BI209&lt;&gt;"C",BI209&lt;&gt;"CF",BI209&lt;&gt;"F")=TRUE,BB209*'Q1'!$CA$23,IF(BI209="F",BB209,0))</f>
        <v>0</v>
      </c>
      <c r="BT209" s="478">
        <f t="shared" si="22"/>
        <v>0</v>
      </c>
    </row>
    <row r="210" spans="2:72" ht="9.9499999999999993" customHeight="1">
      <c r="B210" s="795"/>
      <c r="C210" s="796"/>
      <c r="D210" s="796"/>
      <c r="E210" s="796"/>
      <c r="F210" s="797"/>
      <c r="G210" s="785"/>
      <c r="H210" s="786"/>
      <c r="I210" s="786"/>
      <c r="J210" s="786"/>
      <c r="K210" s="786"/>
      <c r="L210" s="786"/>
      <c r="M210" s="786"/>
      <c r="N210" s="786"/>
      <c r="O210" s="786"/>
      <c r="P210" s="786"/>
      <c r="Q210" s="786"/>
      <c r="R210" s="786"/>
      <c r="S210" s="786"/>
      <c r="T210" s="786"/>
      <c r="U210" s="786"/>
      <c r="V210" s="786"/>
      <c r="W210" s="786"/>
      <c r="X210" s="786"/>
      <c r="Y210" s="786"/>
      <c r="Z210" s="786"/>
      <c r="AA210" s="786"/>
      <c r="AB210" s="787"/>
      <c r="AC210" s="789"/>
      <c r="AD210" s="790"/>
      <c r="AE210" s="791"/>
      <c r="AF210" s="710"/>
      <c r="AG210" s="711"/>
      <c r="AH210" s="711"/>
      <c r="AI210" s="711"/>
      <c r="AJ210" s="712"/>
      <c r="AK210" s="708"/>
      <c r="AL210" s="708"/>
      <c r="AM210" s="708"/>
      <c r="AN210" s="708"/>
      <c r="AO210" s="708"/>
      <c r="AP210" s="708"/>
      <c r="AQ210" s="708"/>
      <c r="AR210" s="717"/>
      <c r="AS210" s="718"/>
      <c r="AT210" s="719"/>
      <c r="AU210" s="741">
        <f t="shared" si="23"/>
        <v>0</v>
      </c>
      <c r="AV210" s="741"/>
      <c r="AW210" s="741"/>
      <c r="AX210" s="741"/>
      <c r="AY210" s="741"/>
      <c r="AZ210" s="741"/>
      <c r="BA210" s="741"/>
      <c r="BB210" s="761">
        <f t="shared" si="18"/>
        <v>0</v>
      </c>
      <c r="BC210" s="762"/>
      <c r="BD210" s="762"/>
      <c r="BE210" s="762"/>
      <c r="BF210" s="762"/>
      <c r="BG210" s="762"/>
      <c r="BH210" s="763"/>
      <c r="BI210" s="564"/>
      <c r="BJ210" s="176"/>
      <c r="BL210" s="224">
        <f t="shared" si="19"/>
        <v>2</v>
      </c>
      <c r="BM210" s="225" t="str">
        <f t="shared" si="20"/>
        <v/>
      </c>
      <c r="BN210" s="226" t="str">
        <f t="shared" si="21"/>
        <v xml:space="preserve"> </v>
      </c>
      <c r="BP210" s="249">
        <f>IF(AND(BI210&lt;&gt;"R",BI210&lt;&gt;"C",BI210&lt;&gt;"CF",BI210&lt;&gt;"F")=TRUE,BB210*'Q1'!$CA$20,IF(BI210="R",BB210,0))</f>
        <v>0</v>
      </c>
      <c r="BQ210" s="249">
        <f>IF(AND(BI210&lt;&gt;"R",BI210&lt;&gt;"C",BI210&lt;&gt;"CF",BI210&lt;&gt;"F")=TRUE,BB210*'Q1'!$CA$21,IF(BI210="C",BB210,0))</f>
        <v>0</v>
      </c>
      <c r="BR210" s="249">
        <f>IF(AND(BI210&lt;&gt;"R",BI210&lt;&gt;"C",BI210&lt;&gt;"CF",BI210&lt;&gt;"F")=TRUE,BB210*'Q1'!$CA$22,IF(BI210="CF",BB210,0))</f>
        <v>0</v>
      </c>
      <c r="BS210" s="249">
        <f>IF(AND(BI210&lt;&gt;"R",BI210&lt;&gt;"C",BI210&lt;&gt;"CF",BI210&lt;&gt;"F")=TRUE,BB210*'Q1'!$CA$23,IF(BI210="F",BB210,0))</f>
        <v>0</v>
      </c>
      <c r="BT210" s="478">
        <f t="shared" si="22"/>
        <v>0</v>
      </c>
    </row>
    <row r="211" spans="2:72" ht="9.9499999999999993" customHeight="1">
      <c r="B211" s="798"/>
      <c r="C211" s="799"/>
      <c r="D211" s="799"/>
      <c r="E211" s="799"/>
      <c r="F211" s="799"/>
      <c r="G211" s="785"/>
      <c r="H211" s="786"/>
      <c r="I211" s="786"/>
      <c r="J211" s="786"/>
      <c r="K211" s="786"/>
      <c r="L211" s="786"/>
      <c r="M211" s="786"/>
      <c r="N211" s="786"/>
      <c r="O211" s="786"/>
      <c r="P211" s="786"/>
      <c r="Q211" s="786"/>
      <c r="R211" s="786"/>
      <c r="S211" s="786"/>
      <c r="T211" s="786"/>
      <c r="U211" s="786"/>
      <c r="V211" s="786"/>
      <c r="W211" s="786"/>
      <c r="X211" s="786"/>
      <c r="Y211" s="786"/>
      <c r="Z211" s="786"/>
      <c r="AA211" s="786"/>
      <c r="AB211" s="787"/>
      <c r="AC211" s="789"/>
      <c r="AD211" s="790"/>
      <c r="AE211" s="791"/>
      <c r="AF211" s="710"/>
      <c r="AG211" s="711"/>
      <c r="AH211" s="711"/>
      <c r="AI211" s="711"/>
      <c r="AJ211" s="712"/>
      <c r="AK211" s="708"/>
      <c r="AL211" s="708"/>
      <c r="AM211" s="708"/>
      <c r="AN211" s="708"/>
      <c r="AO211" s="708"/>
      <c r="AP211" s="708"/>
      <c r="AQ211" s="708"/>
      <c r="AR211" s="717"/>
      <c r="AS211" s="718"/>
      <c r="AT211" s="719"/>
      <c r="AU211" s="741">
        <f t="shared" si="23"/>
        <v>0</v>
      </c>
      <c r="AV211" s="741"/>
      <c r="AW211" s="741"/>
      <c r="AX211" s="741"/>
      <c r="AY211" s="741"/>
      <c r="AZ211" s="741"/>
      <c r="BA211" s="741"/>
      <c r="BB211" s="761">
        <f t="shared" si="18"/>
        <v>0</v>
      </c>
      <c r="BC211" s="762"/>
      <c r="BD211" s="762"/>
      <c r="BE211" s="762"/>
      <c r="BF211" s="762"/>
      <c r="BG211" s="762"/>
      <c r="BH211" s="763"/>
      <c r="BI211" s="564"/>
      <c r="BJ211" s="176"/>
      <c r="BL211" s="224">
        <f t="shared" si="19"/>
        <v>2</v>
      </c>
      <c r="BM211" s="225" t="str">
        <f t="shared" si="20"/>
        <v/>
      </c>
      <c r="BN211" s="226" t="str">
        <f t="shared" si="21"/>
        <v xml:space="preserve"> </v>
      </c>
      <c r="BP211" s="249">
        <f>IF(AND(BI211&lt;&gt;"R",BI211&lt;&gt;"C",BI211&lt;&gt;"CF",BI211&lt;&gt;"F")=TRUE,BB211*'Q1'!$CA$20,IF(BI211="R",BB211,0))</f>
        <v>0</v>
      </c>
      <c r="BQ211" s="249">
        <f>IF(AND(BI211&lt;&gt;"R",BI211&lt;&gt;"C",BI211&lt;&gt;"CF",BI211&lt;&gt;"F")=TRUE,BB211*'Q1'!$CA$21,IF(BI211="C",BB211,0))</f>
        <v>0</v>
      </c>
      <c r="BR211" s="249">
        <f>IF(AND(BI211&lt;&gt;"R",BI211&lt;&gt;"C",BI211&lt;&gt;"CF",BI211&lt;&gt;"F")=TRUE,BB211*'Q1'!$CA$22,IF(BI211="CF",BB211,0))</f>
        <v>0</v>
      </c>
      <c r="BS211" s="249">
        <f>IF(AND(BI211&lt;&gt;"R",BI211&lt;&gt;"C",BI211&lt;&gt;"CF",BI211&lt;&gt;"F")=TRUE,BB211*'Q1'!$CA$23,IF(BI211="F",BB211,0))</f>
        <v>0</v>
      </c>
      <c r="BT211" s="478">
        <f t="shared" si="22"/>
        <v>0</v>
      </c>
    </row>
    <row r="212" spans="2:72" ht="9.9499999999999993" customHeight="1">
      <c r="B212" s="795"/>
      <c r="C212" s="796"/>
      <c r="D212" s="796"/>
      <c r="E212" s="796"/>
      <c r="F212" s="797"/>
      <c r="G212" s="785"/>
      <c r="H212" s="786"/>
      <c r="I212" s="786"/>
      <c r="J212" s="786"/>
      <c r="K212" s="786"/>
      <c r="L212" s="786"/>
      <c r="M212" s="786"/>
      <c r="N212" s="786"/>
      <c r="O212" s="786"/>
      <c r="P212" s="786"/>
      <c r="Q212" s="786"/>
      <c r="R212" s="786"/>
      <c r="S212" s="786"/>
      <c r="T212" s="786"/>
      <c r="U212" s="786"/>
      <c r="V212" s="786"/>
      <c r="W212" s="786"/>
      <c r="X212" s="786"/>
      <c r="Y212" s="786"/>
      <c r="Z212" s="786"/>
      <c r="AA212" s="786"/>
      <c r="AB212" s="787"/>
      <c r="AC212" s="789"/>
      <c r="AD212" s="790"/>
      <c r="AE212" s="791"/>
      <c r="AF212" s="710"/>
      <c r="AG212" s="711"/>
      <c r="AH212" s="711"/>
      <c r="AI212" s="711"/>
      <c r="AJ212" s="712"/>
      <c r="AK212" s="708"/>
      <c r="AL212" s="708"/>
      <c r="AM212" s="708"/>
      <c r="AN212" s="708"/>
      <c r="AO212" s="708"/>
      <c r="AP212" s="708"/>
      <c r="AQ212" s="708"/>
      <c r="AR212" s="717"/>
      <c r="AS212" s="718"/>
      <c r="AT212" s="719"/>
      <c r="AU212" s="741">
        <f t="shared" si="23"/>
        <v>0</v>
      </c>
      <c r="AV212" s="741"/>
      <c r="AW212" s="741"/>
      <c r="AX212" s="741"/>
      <c r="AY212" s="741"/>
      <c r="AZ212" s="741"/>
      <c r="BA212" s="741"/>
      <c r="BB212" s="761">
        <f t="shared" si="18"/>
        <v>0</v>
      </c>
      <c r="BC212" s="762"/>
      <c r="BD212" s="762"/>
      <c r="BE212" s="762"/>
      <c r="BF212" s="762"/>
      <c r="BG212" s="762"/>
      <c r="BH212" s="763"/>
      <c r="BI212" s="564"/>
      <c r="BJ212" s="176"/>
      <c r="BL212" s="224">
        <f t="shared" si="19"/>
        <v>2</v>
      </c>
      <c r="BM212" s="225" t="str">
        <f t="shared" si="20"/>
        <v/>
      </c>
      <c r="BN212" s="226" t="str">
        <f t="shared" si="21"/>
        <v xml:space="preserve"> </v>
      </c>
      <c r="BP212" s="249">
        <f>IF(AND(BI212&lt;&gt;"R",BI212&lt;&gt;"C",BI212&lt;&gt;"CF",BI212&lt;&gt;"F")=TRUE,BB212*'Q1'!$CA$20,IF(BI212="R",BB212,0))</f>
        <v>0</v>
      </c>
      <c r="BQ212" s="249">
        <f>IF(AND(BI212&lt;&gt;"R",BI212&lt;&gt;"C",BI212&lt;&gt;"CF",BI212&lt;&gt;"F")=TRUE,BB212*'Q1'!$CA$21,IF(BI212="C",BB212,0))</f>
        <v>0</v>
      </c>
      <c r="BR212" s="249">
        <f>IF(AND(BI212&lt;&gt;"R",BI212&lt;&gt;"C",BI212&lt;&gt;"CF",BI212&lt;&gt;"F")=TRUE,BB212*'Q1'!$CA$22,IF(BI212="CF",BB212,0))</f>
        <v>0</v>
      </c>
      <c r="BS212" s="249">
        <f>IF(AND(BI212&lt;&gt;"R",BI212&lt;&gt;"C",BI212&lt;&gt;"CF",BI212&lt;&gt;"F")=TRUE,BB212*'Q1'!$CA$23,IF(BI212="F",BB212,0))</f>
        <v>0</v>
      </c>
      <c r="BT212" s="478">
        <f t="shared" si="22"/>
        <v>0</v>
      </c>
    </row>
    <row r="213" spans="2:72" ht="9.9499999999999993" customHeight="1">
      <c r="B213" s="798"/>
      <c r="C213" s="799"/>
      <c r="D213" s="799"/>
      <c r="E213" s="799"/>
      <c r="F213" s="799"/>
      <c r="G213" s="785"/>
      <c r="H213" s="786"/>
      <c r="I213" s="786"/>
      <c r="J213" s="786"/>
      <c r="K213" s="786"/>
      <c r="L213" s="786"/>
      <c r="M213" s="786"/>
      <c r="N213" s="786"/>
      <c r="O213" s="786"/>
      <c r="P213" s="786"/>
      <c r="Q213" s="786"/>
      <c r="R213" s="786"/>
      <c r="S213" s="786"/>
      <c r="T213" s="786"/>
      <c r="U213" s="786"/>
      <c r="V213" s="786"/>
      <c r="W213" s="786"/>
      <c r="X213" s="786"/>
      <c r="Y213" s="786"/>
      <c r="Z213" s="786"/>
      <c r="AA213" s="786"/>
      <c r="AB213" s="787"/>
      <c r="AC213" s="789"/>
      <c r="AD213" s="790"/>
      <c r="AE213" s="791"/>
      <c r="AF213" s="710"/>
      <c r="AG213" s="711"/>
      <c r="AH213" s="711"/>
      <c r="AI213" s="711"/>
      <c r="AJ213" s="712"/>
      <c r="AK213" s="708"/>
      <c r="AL213" s="708"/>
      <c r="AM213" s="708"/>
      <c r="AN213" s="708"/>
      <c r="AO213" s="708"/>
      <c r="AP213" s="708"/>
      <c r="AQ213" s="708"/>
      <c r="AR213" s="717"/>
      <c r="AS213" s="718"/>
      <c r="AT213" s="719"/>
      <c r="AU213" s="741">
        <f t="shared" si="23"/>
        <v>0</v>
      </c>
      <c r="AV213" s="741"/>
      <c r="AW213" s="741"/>
      <c r="AX213" s="741"/>
      <c r="AY213" s="741"/>
      <c r="AZ213" s="741"/>
      <c r="BA213" s="741"/>
      <c r="BB213" s="761">
        <f t="shared" si="18"/>
        <v>0</v>
      </c>
      <c r="BC213" s="762"/>
      <c r="BD213" s="762"/>
      <c r="BE213" s="762"/>
      <c r="BF213" s="762"/>
      <c r="BG213" s="762"/>
      <c r="BH213" s="763"/>
      <c r="BI213" s="564"/>
      <c r="BJ213" s="176"/>
      <c r="BL213" s="224">
        <f t="shared" si="19"/>
        <v>2</v>
      </c>
      <c r="BM213" s="225" t="str">
        <f t="shared" si="20"/>
        <v/>
      </c>
      <c r="BN213" s="226" t="str">
        <f t="shared" si="21"/>
        <v xml:space="preserve"> </v>
      </c>
      <c r="BP213" s="249">
        <f>IF(AND(BI213&lt;&gt;"R",BI213&lt;&gt;"C",BI213&lt;&gt;"CF",BI213&lt;&gt;"F")=TRUE,BB213*'Q1'!$CA$20,IF(BI213="R",BB213,0))</f>
        <v>0</v>
      </c>
      <c r="BQ213" s="249">
        <f>IF(AND(BI213&lt;&gt;"R",BI213&lt;&gt;"C",BI213&lt;&gt;"CF",BI213&lt;&gt;"F")=TRUE,BB213*'Q1'!$CA$21,IF(BI213="C",BB213,0))</f>
        <v>0</v>
      </c>
      <c r="BR213" s="249">
        <f>IF(AND(BI213&lt;&gt;"R",BI213&lt;&gt;"C",BI213&lt;&gt;"CF",BI213&lt;&gt;"F")=TRUE,BB213*'Q1'!$CA$22,IF(BI213="CF",BB213,0))</f>
        <v>0</v>
      </c>
      <c r="BS213" s="249">
        <f>IF(AND(BI213&lt;&gt;"R",BI213&lt;&gt;"C",BI213&lt;&gt;"CF",BI213&lt;&gt;"F")=TRUE,BB213*'Q1'!$CA$23,IF(BI213="F",BB213,0))</f>
        <v>0</v>
      </c>
      <c r="BT213" s="478">
        <f t="shared" si="22"/>
        <v>0</v>
      </c>
    </row>
    <row r="214" spans="2:72" ht="9.9499999999999993" customHeight="1">
      <c r="B214" s="795"/>
      <c r="C214" s="796"/>
      <c r="D214" s="796"/>
      <c r="E214" s="796"/>
      <c r="F214" s="797"/>
      <c r="G214" s="785"/>
      <c r="H214" s="786"/>
      <c r="I214" s="786"/>
      <c r="J214" s="786"/>
      <c r="K214" s="786"/>
      <c r="L214" s="786"/>
      <c r="M214" s="786"/>
      <c r="N214" s="786"/>
      <c r="O214" s="786"/>
      <c r="P214" s="786"/>
      <c r="Q214" s="786"/>
      <c r="R214" s="786"/>
      <c r="S214" s="786"/>
      <c r="T214" s="786"/>
      <c r="U214" s="786"/>
      <c r="V214" s="786"/>
      <c r="W214" s="786"/>
      <c r="X214" s="786"/>
      <c r="Y214" s="786"/>
      <c r="Z214" s="786"/>
      <c r="AA214" s="786"/>
      <c r="AB214" s="787"/>
      <c r="AC214" s="789"/>
      <c r="AD214" s="790"/>
      <c r="AE214" s="791"/>
      <c r="AF214" s="710"/>
      <c r="AG214" s="711"/>
      <c r="AH214" s="711"/>
      <c r="AI214" s="711"/>
      <c r="AJ214" s="712"/>
      <c r="AK214" s="708"/>
      <c r="AL214" s="708"/>
      <c r="AM214" s="708"/>
      <c r="AN214" s="708"/>
      <c r="AO214" s="708"/>
      <c r="AP214" s="708"/>
      <c r="AQ214" s="708"/>
      <c r="AR214" s="717"/>
      <c r="AS214" s="718"/>
      <c r="AT214" s="719"/>
      <c r="AU214" s="741">
        <f t="shared" si="23"/>
        <v>0</v>
      </c>
      <c r="AV214" s="741"/>
      <c r="AW214" s="741"/>
      <c r="AX214" s="741"/>
      <c r="AY214" s="741"/>
      <c r="AZ214" s="741"/>
      <c r="BA214" s="741"/>
      <c r="BB214" s="761">
        <f t="shared" si="18"/>
        <v>0</v>
      </c>
      <c r="BC214" s="762"/>
      <c r="BD214" s="762"/>
      <c r="BE214" s="762"/>
      <c r="BF214" s="762"/>
      <c r="BG214" s="762"/>
      <c r="BH214" s="763"/>
      <c r="BI214" s="564"/>
      <c r="BJ214" s="176"/>
      <c r="BL214" s="224">
        <f t="shared" si="19"/>
        <v>2</v>
      </c>
      <c r="BM214" s="225" t="str">
        <f t="shared" si="20"/>
        <v/>
      </c>
      <c r="BN214" s="226" t="str">
        <f t="shared" si="21"/>
        <v xml:space="preserve"> </v>
      </c>
      <c r="BP214" s="249">
        <f>IF(AND(BI214&lt;&gt;"R",BI214&lt;&gt;"C",BI214&lt;&gt;"CF",BI214&lt;&gt;"F")=TRUE,BB214*'Q1'!$CA$20,IF(BI214="R",BB214,0))</f>
        <v>0</v>
      </c>
      <c r="BQ214" s="249">
        <f>IF(AND(BI214&lt;&gt;"R",BI214&lt;&gt;"C",BI214&lt;&gt;"CF",BI214&lt;&gt;"F")=TRUE,BB214*'Q1'!$CA$21,IF(BI214="C",BB214,0))</f>
        <v>0</v>
      </c>
      <c r="BR214" s="249">
        <f>IF(AND(BI214&lt;&gt;"R",BI214&lt;&gt;"C",BI214&lt;&gt;"CF",BI214&lt;&gt;"F")=TRUE,BB214*'Q1'!$CA$22,IF(BI214="CF",BB214,0))</f>
        <v>0</v>
      </c>
      <c r="BS214" s="249">
        <f>IF(AND(BI214&lt;&gt;"R",BI214&lt;&gt;"C",BI214&lt;&gt;"CF",BI214&lt;&gt;"F")=TRUE,BB214*'Q1'!$CA$23,IF(BI214="F",BB214,0))</f>
        <v>0</v>
      </c>
      <c r="BT214" s="478">
        <f t="shared" si="22"/>
        <v>0</v>
      </c>
    </row>
    <row r="215" spans="2:72" ht="9.9499999999999993" customHeight="1">
      <c r="B215" s="798"/>
      <c r="C215" s="799"/>
      <c r="D215" s="799"/>
      <c r="E215" s="799"/>
      <c r="F215" s="799"/>
      <c r="G215" s="785"/>
      <c r="H215" s="786"/>
      <c r="I215" s="786"/>
      <c r="J215" s="786"/>
      <c r="K215" s="786"/>
      <c r="L215" s="786"/>
      <c r="M215" s="786"/>
      <c r="N215" s="786"/>
      <c r="O215" s="786"/>
      <c r="P215" s="786"/>
      <c r="Q215" s="786"/>
      <c r="R215" s="786"/>
      <c r="S215" s="786"/>
      <c r="T215" s="786"/>
      <c r="U215" s="786"/>
      <c r="V215" s="786"/>
      <c r="W215" s="786"/>
      <c r="X215" s="786"/>
      <c r="Y215" s="786"/>
      <c r="Z215" s="786"/>
      <c r="AA215" s="786"/>
      <c r="AB215" s="787"/>
      <c r="AC215" s="789"/>
      <c r="AD215" s="790"/>
      <c r="AE215" s="791"/>
      <c r="AF215" s="710"/>
      <c r="AG215" s="711"/>
      <c r="AH215" s="711"/>
      <c r="AI215" s="711"/>
      <c r="AJ215" s="712"/>
      <c r="AK215" s="708"/>
      <c r="AL215" s="708"/>
      <c r="AM215" s="708"/>
      <c r="AN215" s="708"/>
      <c r="AO215" s="708"/>
      <c r="AP215" s="708"/>
      <c r="AQ215" s="708"/>
      <c r="AR215" s="717"/>
      <c r="AS215" s="718"/>
      <c r="AT215" s="719"/>
      <c r="AU215" s="741">
        <f t="shared" si="23"/>
        <v>0</v>
      </c>
      <c r="AV215" s="741"/>
      <c r="AW215" s="741"/>
      <c r="AX215" s="741"/>
      <c r="AY215" s="741"/>
      <c r="AZ215" s="741"/>
      <c r="BA215" s="741"/>
      <c r="BB215" s="761">
        <f t="shared" si="18"/>
        <v>0</v>
      </c>
      <c r="BC215" s="762"/>
      <c r="BD215" s="762"/>
      <c r="BE215" s="762"/>
      <c r="BF215" s="762"/>
      <c r="BG215" s="762"/>
      <c r="BH215" s="763"/>
      <c r="BI215" s="564"/>
      <c r="BJ215" s="176"/>
      <c r="BL215" s="224">
        <f t="shared" si="19"/>
        <v>2</v>
      </c>
      <c r="BM215" s="225" t="str">
        <f t="shared" si="20"/>
        <v/>
      </c>
      <c r="BN215" s="226" t="str">
        <f t="shared" si="21"/>
        <v xml:space="preserve"> </v>
      </c>
      <c r="BP215" s="249">
        <f>IF(AND(BI215&lt;&gt;"R",BI215&lt;&gt;"C",BI215&lt;&gt;"CF",BI215&lt;&gt;"F")=TRUE,BB215*'Q1'!$CA$20,IF(BI215="R",BB215,0))</f>
        <v>0</v>
      </c>
      <c r="BQ215" s="249">
        <f>IF(AND(BI215&lt;&gt;"R",BI215&lt;&gt;"C",BI215&lt;&gt;"CF",BI215&lt;&gt;"F")=TRUE,BB215*'Q1'!$CA$21,IF(BI215="C",BB215,0))</f>
        <v>0</v>
      </c>
      <c r="BR215" s="249">
        <f>IF(AND(BI215&lt;&gt;"R",BI215&lt;&gt;"C",BI215&lt;&gt;"CF",BI215&lt;&gt;"F")=TRUE,BB215*'Q1'!$CA$22,IF(BI215="CF",BB215,0))</f>
        <v>0</v>
      </c>
      <c r="BS215" s="249">
        <f>IF(AND(BI215&lt;&gt;"R",BI215&lt;&gt;"C",BI215&lt;&gt;"CF",BI215&lt;&gt;"F")=TRUE,BB215*'Q1'!$CA$23,IF(BI215="F",BB215,0))</f>
        <v>0</v>
      </c>
      <c r="BT215" s="478">
        <f t="shared" si="22"/>
        <v>0</v>
      </c>
    </row>
    <row r="216" spans="2:72" ht="9.9499999999999993" customHeight="1">
      <c r="B216" s="795"/>
      <c r="C216" s="796"/>
      <c r="D216" s="796"/>
      <c r="E216" s="796"/>
      <c r="F216" s="797"/>
      <c r="G216" s="785"/>
      <c r="H216" s="786"/>
      <c r="I216" s="786"/>
      <c r="J216" s="786"/>
      <c r="K216" s="786"/>
      <c r="L216" s="786"/>
      <c r="M216" s="786"/>
      <c r="N216" s="786"/>
      <c r="O216" s="786"/>
      <c r="P216" s="786"/>
      <c r="Q216" s="786"/>
      <c r="R216" s="786"/>
      <c r="S216" s="786"/>
      <c r="T216" s="786"/>
      <c r="U216" s="786"/>
      <c r="V216" s="786"/>
      <c r="W216" s="786"/>
      <c r="X216" s="786"/>
      <c r="Y216" s="786"/>
      <c r="Z216" s="786"/>
      <c r="AA216" s="786"/>
      <c r="AB216" s="787"/>
      <c r="AC216" s="789"/>
      <c r="AD216" s="790"/>
      <c r="AE216" s="791"/>
      <c r="AF216" s="710"/>
      <c r="AG216" s="711"/>
      <c r="AH216" s="711"/>
      <c r="AI216" s="711"/>
      <c r="AJ216" s="712"/>
      <c r="AK216" s="708"/>
      <c r="AL216" s="708"/>
      <c r="AM216" s="708"/>
      <c r="AN216" s="708"/>
      <c r="AO216" s="708"/>
      <c r="AP216" s="708"/>
      <c r="AQ216" s="708"/>
      <c r="AR216" s="717"/>
      <c r="AS216" s="718"/>
      <c r="AT216" s="719"/>
      <c r="AU216" s="741">
        <f t="shared" si="23"/>
        <v>0</v>
      </c>
      <c r="AV216" s="741"/>
      <c r="AW216" s="741"/>
      <c r="AX216" s="741"/>
      <c r="AY216" s="741"/>
      <c r="AZ216" s="741"/>
      <c r="BA216" s="741"/>
      <c r="BB216" s="761">
        <f t="shared" si="18"/>
        <v>0</v>
      </c>
      <c r="BC216" s="762"/>
      <c r="BD216" s="762"/>
      <c r="BE216" s="762"/>
      <c r="BF216" s="762"/>
      <c r="BG216" s="762"/>
      <c r="BH216" s="763"/>
      <c r="BI216" s="564"/>
      <c r="BJ216" s="176"/>
      <c r="BL216" s="224">
        <f t="shared" si="19"/>
        <v>2</v>
      </c>
      <c r="BM216" s="225" t="str">
        <f t="shared" si="20"/>
        <v/>
      </c>
      <c r="BN216" s="226" t="str">
        <f t="shared" si="21"/>
        <v xml:space="preserve"> </v>
      </c>
      <c r="BP216" s="249">
        <f>IF(AND(BI216&lt;&gt;"R",BI216&lt;&gt;"C",BI216&lt;&gt;"CF",BI216&lt;&gt;"F")=TRUE,BB216*'Q1'!$CA$20,IF(BI216="R",BB216,0))</f>
        <v>0</v>
      </c>
      <c r="BQ216" s="249">
        <f>IF(AND(BI216&lt;&gt;"R",BI216&lt;&gt;"C",BI216&lt;&gt;"CF",BI216&lt;&gt;"F")=TRUE,BB216*'Q1'!$CA$21,IF(BI216="C",BB216,0))</f>
        <v>0</v>
      </c>
      <c r="BR216" s="249">
        <f>IF(AND(BI216&lt;&gt;"R",BI216&lt;&gt;"C",BI216&lt;&gt;"CF",BI216&lt;&gt;"F")=TRUE,BB216*'Q1'!$CA$22,IF(BI216="CF",BB216,0))</f>
        <v>0</v>
      </c>
      <c r="BS216" s="249">
        <f>IF(AND(BI216&lt;&gt;"R",BI216&lt;&gt;"C",BI216&lt;&gt;"CF",BI216&lt;&gt;"F")=TRUE,BB216*'Q1'!$CA$23,IF(BI216="F",BB216,0))</f>
        <v>0</v>
      </c>
      <c r="BT216" s="478">
        <f t="shared" si="22"/>
        <v>0</v>
      </c>
    </row>
    <row r="217" spans="2:72" ht="9.9499999999999993" customHeight="1">
      <c r="B217" s="798"/>
      <c r="C217" s="799"/>
      <c r="D217" s="799"/>
      <c r="E217" s="799"/>
      <c r="F217" s="799"/>
      <c r="G217" s="785"/>
      <c r="H217" s="786"/>
      <c r="I217" s="786"/>
      <c r="J217" s="786"/>
      <c r="K217" s="786"/>
      <c r="L217" s="786"/>
      <c r="M217" s="786"/>
      <c r="N217" s="786"/>
      <c r="O217" s="786"/>
      <c r="P217" s="786"/>
      <c r="Q217" s="786"/>
      <c r="R217" s="786"/>
      <c r="S217" s="786"/>
      <c r="T217" s="786"/>
      <c r="U217" s="786"/>
      <c r="V217" s="786"/>
      <c r="W217" s="786"/>
      <c r="X217" s="786"/>
      <c r="Y217" s="786"/>
      <c r="Z217" s="786"/>
      <c r="AA217" s="786"/>
      <c r="AB217" s="787"/>
      <c r="AC217" s="789"/>
      <c r="AD217" s="790"/>
      <c r="AE217" s="791"/>
      <c r="AF217" s="710"/>
      <c r="AG217" s="711"/>
      <c r="AH217" s="711"/>
      <c r="AI217" s="711"/>
      <c r="AJ217" s="712"/>
      <c r="AK217" s="708"/>
      <c r="AL217" s="708"/>
      <c r="AM217" s="708"/>
      <c r="AN217" s="708"/>
      <c r="AO217" s="708"/>
      <c r="AP217" s="708"/>
      <c r="AQ217" s="708"/>
      <c r="AR217" s="717"/>
      <c r="AS217" s="718"/>
      <c r="AT217" s="719"/>
      <c r="AU217" s="741">
        <f t="shared" si="23"/>
        <v>0</v>
      </c>
      <c r="AV217" s="741"/>
      <c r="AW217" s="741"/>
      <c r="AX217" s="741"/>
      <c r="AY217" s="741"/>
      <c r="AZ217" s="741"/>
      <c r="BA217" s="741"/>
      <c r="BB217" s="761">
        <f t="shared" si="18"/>
        <v>0</v>
      </c>
      <c r="BC217" s="762"/>
      <c r="BD217" s="762"/>
      <c r="BE217" s="762"/>
      <c r="BF217" s="762"/>
      <c r="BG217" s="762"/>
      <c r="BH217" s="763"/>
      <c r="BI217" s="564"/>
      <c r="BJ217" s="176"/>
      <c r="BL217" s="224">
        <f t="shared" si="19"/>
        <v>2</v>
      </c>
      <c r="BM217" s="225" t="str">
        <f t="shared" si="20"/>
        <v/>
      </c>
      <c r="BN217" s="226" t="str">
        <f t="shared" si="21"/>
        <v xml:space="preserve"> </v>
      </c>
      <c r="BP217" s="249">
        <f>IF(AND(BI217&lt;&gt;"R",BI217&lt;&gt;"C",BI217&lt;&gt;"CF",BI217&lt;&gt;"F")=TRUE,BB217*'Q1'!$CA$20,IF(BI217="R",BB217,0))</f>
        <v>0</v>
      </c>
      <c r="BQ217" s="249">
        <f>IF(AND(BI217&lt;&gt;"R",BI217&lt;&gt;"C",BI217&lt;&gt;"CF",BI217&lt;&gt;"F")=TRUE,BB217*'Q1'!$CA$21,IF(BI217="C",BB217,0))</f>
        <v>0</v>
      </c>
      <c r="BR217" s="249">
        <f>IF(AND(BI217&lt;&gt;"R",BI217&lt;&gt;"C",BI217&lt;&gt;"CF",BI217&lt;&gt;"F")=TRUE,BB217*'Q1'!$CA$22,IF(BI217="CF",BB217,0))</f>
        <v>0</v>
      </c>
      <c r="BS217" s="249">
        <f>IF(AND(BI217&lt;&gt;"R",BI217&lt;&gt;"C",BI217&lt;&gt;"CF",BI217&lt;&gt;"F")=TRUE,BB217*'Q1'!$CA$23,IF(BI217="F",BB217,0))</f>
        <v>0</v>
      </c>
      <c r="BT217" s="478">
        <f t="shared" si="22"/>
        <v>0</v>
      </c>
    </row>
    <row r="218" spans="2:72" ht="9.9499999999999993" customHeight="1">
      <c r="B218" s="795"/>
      <c r="C218" s="796"/>
      <c r="D218" s="796"/>
      <c r="E218" s="796"/>
      <c r="F218" s="797"/>
      <c r="G218" s="785"/>
      <c r="H218" s="786"/>
      <c r="I218" s="786"/>
      <c r="J218" s="786"/>
      <c r="K218" s="786"/>
      <c r="L218" s="786"/>
      <c r="M218" s="786"/>
      <c r="N218" s="786"/>
      <c r="O218" s="786"/>
      <c r="P218" s="786"/>
      <c r="Q218" s="786"/>
      <c r="R218" s="786"/>
      <c r="S218" s="786"/>
      <c r="T218" s="786"/>
      <c r="U218" s="786"/>
      <c r="V218" s="786"/>
      <c r="W218" s="786"/>
      <c r="X218" s="786"/>
      <c r="Y218" s="786"/>
      <c r="Z218" s="786"/>
      <c r="AA218" s="786"/>
      <c r="AB218" s="787"/>
      <c r="AC218" s="789"/>
      <c r="AD218" s="790"/>
      <c r="AE218" s="791"/>
      <c r="AF218" s="710"/>
      <c r="AG218" s="711"/>
      <c r="AH218" s="711"/>
      <c r="AI218" s="711"/>
      <c r="AJ218" s="712"/>
      <c r="AK218" s="708"/>
      <c r="AL218" s="708"/>
      <c r="AM218" s="708"/>
      <c r="AN218" s="708"/>
      <c r="AO218" s="708"/>
      <c r="AP218" s="708"/>
      <c r="AQ218" s="708"/>
      <c r="AR218" s="717"/>
      <c r="AS218" s="718"/>
      <c r="AT218" s="719"/>
      <c r="AU218" s="741">
        <f t="shared" si="23"/>
        <v>0</v>
      </c>
      <c r="AV218" s="741"/>
      <c r="AW218" s="741"/>
      <c r="AX218" s="741"/>
      <c r="AY218" s="741"/>
      <c r="AZ218" s="741"/>
      <c r="BA218" s="741"/>
      <c r="BB218" s="761">
        <f t="shared" si="18"/>
        <v>0</v>
      </c>
      <c r="BC218" s="762"/>
      <c r="BD218" s="762"/>
      <c r="BE218" s="762"/>
      <c r="BF218" s="762"/>
      <c r="BG218" s="762"/>
      <c r="BH218" s="763"/>
      <c r="BI218" s="564"/>
      <c r="BJ218" s="176"/>
      <c r="BL218" s="224">
        <f t="shared" si="19"/>
        <v>2</v>
      </c>
      <c r="BM218" s="225" t="str">
        <f t="shared" si="20"/>
        <v/>
      </c>
      <c r="BN218" s="226" t="str">
        <f t="shared" si="21"/>
        <v xml:space="preserve"> </v>
      </c>
      <c r="BP218" s="249">
        <f>IF(AND(BI218&lt;&gt;"R",BI218&lt;&gt;"C",BI218&lt;&gt;"CF",BI218&lt;&gt;"F")=TRUE,BB218*'Q1'!$CA$20,IF(BI218="R",BB218,0))</f>
        <v>0</v>
      </c>
      <c r="BQ218" s="249">
        <f>IF(AND(BI218&lt;&gt;"R",BI218&lt;&gt;"C",BI218&lt;&gt;"CF",BI218&lt;&gt;"F")=TRUE,BB218*'Q1'!$CA$21,IF(BI218="C",BB218,0))</f>
        <v>0</v>
      </c>
      <c r="BR218" s="249">
        <f>IF(AND(BI218&lt;&gt;"R",BI218&lt;&gt;"C",BI218&lt;&gt;"CF",BI218&lt;&gt;"F")=TRUE,BB218*'Q1'!$CA$22,IF(BI218="CF",BB218,0))</f>
        <v>0</v>
      </c>
      <c r="BS218" s="249">
        <f>IF(AND(BI218&lt;&gt;"R",BI218&lt;&gt;"C",BI218&lt;&gt;"CF",BI218&lt;&gt;"F")=TRUE,BB218*'Q1'!$CA$23,IF(BI218="F",BB218,0))</f>
        <v>0</v>
      </c>
      <c r="BT218" s="478">
        <f t="shared" si="22"/>
        <v>0</v>
      </c>
    </row>
    <row r="219" spans="2:72" ht="9.9499999999999993" customHeight="1">
      <c r="B219" s="798"/>
      <c r="C219" s="799"/>
      <c r="D219" s="799"/>
      <c r="E219" s="799"/>
      <c r="F219" s="799"/>
      <c r="G219" s="785"/>
      <c r="H219" s="786"/>
      <c r="I219" s="786"/>
      <c r="J219" s="786"/>
      <c r="K219" s="786"/>
      <c r="L219" s="786"/>
      <c r="M219" s="786"/>
      <c r="N219" s="786"/>
      <c r="O219" s="786"/>
      <c r="P219" s="786"/>
      <c r="Q219" s="786"/>
      <c r="R219" s="786"/>
      <c r="S219" s="786"/>
      <c r="T219" s="786"/>
      <c r="U219" s="786"/>
      <c r="V219" s="786"/>
      <c r="W219" s="786"/>
      <c r="X219" s="786"/>
      <c r="Y219" s="786"/>
      <c r="Z219" s="786"/>
      <c r="AA219" s="786"/>
      <c r="AB219" s="787"/>
      <c r="AC219" s="789"/>
      <c r="AD219" s="790"/>
      <c r="AE219" s="791"/>
      <c r="AF219" s="710"/>
      <c r="AG219" s="711"/>
      <c r="AH219" s="711"/>
      <c r="AI219" s="711"/>
      <c r="AJ219" s="712"/>
      <c r="AK219" s="708"/>
      <c r="AL219" s="708"/>
      <c r="AM219" s="708"/>
      <c r="AN219" s="708"/>
      <c r="AO219" s="708"/>
      <c r="AP219" s="708"/>
      <c r="AQ219" s="708"/>
      <c r="AR219" s="717"/>
      <c r="AS219" s="718"/>
      <c r="AT219" s="719"/>
      <c r="AU219" s="741">
        <f t="shared" si="23"/>
        <v>0</v>
      </c>
      <c r="AV219" s="741"/>
      <c r="AW219" s="741"/>
      <c r="AX219" s="741"/>
      <c r="AY219" s="741"/>
      <c r="AZ219" s="741"/>
      <c r="BA219" s="741"/>
      <c r="BB219" s="761">
        <f t="shared" si="18"/>
        <v>0</v>
      </c>
      <c r="BC219" s="762"/>
      <c r="BD219" s="762"/>
      <c r="BE219" s="762"/>
      <c r="BF219" s="762"/>
      <c r="BG219" s="762"/>
      <c r="BH219" s="763"/>
      <c r="BI219" s="564"/>
      <c r="BJ219" s="176"/>
      <c r="BL219" s="224">
        <f t="shared" si="19"/>
        <v>2</v>
      </c>
      <c r="BM219" s="225" t="str">
        <f t="shared" si="20"/>
        <v/>
      </c>
      <c r="BN219" s="226" t="str">
        <f t="shared" si="21"/>
        <v xml:space="preserve"> </v>
      </c>
      <c r="BP219" s="249">
        <f>IF(AND(BI219&lt;&gt;"R",BI219&lt;&gt;"C",BI219&lt;&gt;"CF",BI219&lt;&gt;"F")=TRUE,BB219*'Q1'!$CA$20,IF(BI219="R",BB219,0))</f>
        <v>0</v>
      </c>
      <c r="BQ219" s="249">
        <f>IF(AND(BI219&lt;&gt;"R",BI219&lt;&gt;"C",BI219&lt;&gt;"CF",BI219&lt;&gt;"F")=TRUE,BB219*'Q1'!$CA$21,IF(BI219="C",BB219,0))</f>
        <v>0</v>
      </c>
      <c r="BR219" s="249">
        <f>IF(AND(BI219&lt;&gt;"R",BI219&lt;&gt;"C",BI219&lt;&gt;"CF",BI219&lt;&gt;"F")=TRUE,BB219*'Q1'!$CA$22,IF(BI219="CF",BB219,0))</f>
        <v>0</v>
      </c>
      <c r="BS219" s="249">
        <f>IF(AND(BI219&lt;&gt;"R",BI219&lt;&gt;"C",BI219&lt;&gt;"CF",BI219&lt;&gt;"F")=TRUE,BB219*'Q1'!$CA$23,IF(BI219="F",BB219,0))</f>
        <v>0</v>
      </c>
      <c r="BT219" s="478">
        <f t="shared" si="22"/>
        <v>0</v>
      </c>
    </row>
    <row r="220" spans="2:72" ht="9.9499999999999993" customHeight="1">
      <c r="B220" s="795"/>
      <c r="C220" s="796"/>
      <c r="D220" s="796"/>
      <c r="E220" s="796"/>
      <c r="F220" s="797"/>
      <c r="G220" s="785"/>
      <c r="H220" s="786"/>
      <c r="I220" s="786"/>
      <c r="J220" s="786"/>
      <c r="K220" s="786"/>
      <c r="L220" s="786"/>
      <c r="M220" s="786"/>
      <c r="N220" s="786"/>
      <c r="O220" s="786"/>
      <c r="P220" s="786"/>
      <c r="Q220" s="786"/>
      <c r="R220" s="786"/>
      <c r="S220" s="786"/>
      <c r="T220" s="786"/>
      <c r="U220" s="786"/>
      <c r="V220" s="786"/>
      <c r="W220" s="786"/>
      <c r="X220" s="786"/>
      <c r="Y220" s="786"/>
      <c r="Z220" s="786"/>
      <c r="AA220" s="786"/>
      <c r="AB220" s="787"/>
      <c r="AC220" s="789"/>
      <c r="AD220" s="790"/>
      <c r="AE220" s="791"/>
      <c r="AF220" s="710"/>
      <c r="AG220" s="711"/>
      <c r="AH220" s="711"/>
      <c r="AI220" s="711"/>
      <c r="AJ220" s="712"/>
      <c r="AK220" s="708"/>
      <c r="AL220" s="708"/>
      <c r="AM220" s="708"/>
      <c r="AN220" s="708"/>
      <c r="AO220" s="708"/>
      <c r="AP220" s="708"/>
      <c r="AQ220" s="708"/>
      <c r="AR220" s="717"/>
      <c r="AS220" s="718"/>
      <c r="AT220" s="719"/>
      <c r="AU220" s="741">
        <f t="shared" si="23"/>
        <v>0</v>
      </c>
      <c r="AV220" s="741"/>
      <c r="AW220" s="741"/>
      <c r="AX220" s="741"/>
      <c r="AY220" s="741"/>
      <c r="AZ220" s="741"/>
      <c r="BA220" s="741"/>
      <c r="BB220" s="761">
        <f t="shared" si="18"/>
        <v>0</v>
      </c>
      <c r="BC220" s="762"/>
      <c r="BD220" s="762"/>
      <c r="BE220" s="762"/>
      <c r="BF220" s="762"/>
      <c r="BG220" s="762"/>
      <c r="BH220" s="763"/>
      <c r="BI220" s="564"/>
      <c r="BJ220" s="176"/>
      <c r="BL220" s="224">
        <f t="shared" si="19"/>
        <v>2</v>
      </c>
      <c r="BM220" s="225" t="str">
        <f t="shared" si="20"/>
        <v/>
      </c>
      <c r="BN220" s="226" t="str">
        <f t="shared" si="21"/>
        <v xml:space="preserve"> </v>
      </c>
      <c r="BP220" s="249">
        <f>IF(AND(BI220&lt;&gt;"R",BI220&lt;&gt;"C",BI220&lt;&gt;"CF",BI220&lt;&gt;"F")=TRUE,BB220*'Q1'!$CA$20,IF(BI220="R",BB220,0))</f>
        <v>0</v>
      </c>
      <c r="BQ220" s="249">
        <f>IF(AND(BI220&lt;&gt;"R",BI220&lt;&gt;"C",BI220&lt;&gt;"CF",BI220&lt;&gt;"F")=TRUE,BB220*'Q1'!$CA$21,IF(BI220="C",BB220,0))</f>
        <v>0</v>
      </c>
      <c r="BR220" s="249">
        <f>IF(AND(BI220&lt;&gt;"R",BI220&lt;&gt;"C",BI220&lt;&gt;"CF",BI220&lt;&gt;"F")=TRUE,BB220*'Q1'!$CA$22,IF(BI220="CF",BB220,0))</f>
        <v>0</v>
      </c>
      <c r="BS220" s="249">
        <f>IF(AND(BI220&lt;&gt;"R",BI220&lt;&gt;"C",BI220&lt;&gt;"CF",BI220&lt;&gt;"F")=TRUE,BB220*'Q1'!$CA$23,IF(BI220="F",BB220,0))</f>
        <v>0</v>
      </c>
      <c r="BT220" s="478">
        <f t="shared" si="22"/>
        <v>0</v>
      </c>
    </row>
    <row r="221" spans="2:72" ht="9.9499999999999993" customHeight="1">
      <c r="B221" s="798"/>
      <c r="C221" s="799"/>
      <c r="D221" s="799"/>
      <c r="E221" s="799"/>
      <c r="F221" s="799"/>
      <c r="G221" s="785"/>
      <c r="H221" s="786"/>
      <c r="I221" s="786"/>
      <c r="J221" s="786"/>
      <c r="K221" s="786"/>
      <c r="L221" s="786"/>
      <c r="M221" s="786"/>
      <c r="N221" s="786"/>
      <c r="O221" s="786"/>
      <c r="P221" s="786"/>
      <c r="Q221" s="786"/>
      <c r="R221" s="786"/>
      <c r="S221" s="786"/>
      <c r="T221" s="786"/>
      <c r="U221" s="786"/>
      <c r="V221" s="786"/>
      <c r="W221" s="786"/>
      <c r="X221" s="786"/>
      <c r="Y221" s="786"/>
      <c r="Z221" s="786"/>
      <c r="AA221" s="786"/>
      <c r="AB221" s="787"/>
      <c r="AC221" s="789"/>
      <c r="AD221" s="790"/>
      <c r="AE221" s="791"/>
      <c r="AF221" s="710"/>
      <c r="AG221" s="711"/>
      <c r="AH221" s="711"/>
      <c r="AI221" s="711"/>
      <c r="AJ221" s="712"/>
      <c r="AK221" s="708"/>
      <c r="AL221" s="708"/>
      <c r="AM221" s="708"/>
      <c r="AN221" s="708"/>
      <c r="AO221" s="708"/>
      <c r="AP221" s="708"/>
      <c r="AQ221" s="708"/>
      <c r="AR221" s="717"/>
      <c r="AS221" s="718"/>
      <c r="AT221" s="719"/>
      <c r="AU221" s="741">
        <f t="shared" si="23"/>
        <v>0</v>
      </c>
      <c r="AV221" s="741"/>
      <c r="AW221" s="741"/>
      <c r="AX221" s="741"/>
      <c r="AY221" s="741"/>
      <c r="AZ221" s="741"/>
      <c r="BA221" s="741"/>
      <c r="BB221" s="761">
        <f t="shared" si="18"/>
        <v>0</v>
      </c>
      <c r="BC221" s="762"/>
      <c r="BD221" s="762"/>
      <c r="BE221" s="762"/>
      <c r="BF221" s="762"/>
      <c r="BG221" s="762"/>
      <c r="BH221" s="763"/>
      <c r="BI221" s="564"/>
      <c r="BJ221" s="176"/>
      <c r="BL221" s="224">
        <f t="shared" si="19"/>
        <v>2</v>
      </c>
      <c r="BM221" s="225" t="str">
        <f t="shared" si="20"/>
        <v/>
      </c>
      <c r="BN221" s="226" t="str">
        <f t="shared" si="21"/>
        <v xml:space="preserve"> </v>
      </c>
      <c r="BP221" s="249">
        <f>IF(AND(BI221&lt;&gt;"R",BI221&lt;&gt;"C",BI221&lt;&gt;"CF",BI221&lt;&gt;"F")=TRUE,BB221*'Q1'!$CA$20,IF(BI221="R",BB221,0))</f>
        <v>0</v>
      </c>
      <c r="BQ221" s="249">
        <f>IF(AND(BI221&lt;&gt;"R",BI221&lt;&gt;"C",BI221&lt;&gt;"CF",BI221&lt;&gt;"F")=TRUE,BB221*'Q1'!$CA$21,IF(BI221="C",BB221,0))</f>
        <v>0</v>
      </c>
      <c r="BR221" s="249">
        <f>IF(AND(BI221&lt;&gt;"R",BI221&lt;&gt;"C",BI221&lt;&gt;"CF",BI221&lt;&gt;"F")=TRUE,BB221*'Q1'!$CA$22,IF(BI221="CF",BB221,0))</f>
        <v>0</v>
      </c>
      <c r="BS221" s="249">
        <f>IF(AND(BI221&lt;&gt;"R",BI221&lt;&gt;"C",BI221&lt;&gt;"CF",BI221&lt;&gt;"F")=TRUE,BB221*'Q1'!$CA$23,IF(BI221="F",BB221,0))</f>
        <v>0</v>
      </c>
      <c r="BT221" s="478">
        <f t="shared" si="22"/>
        <v>0</v>
      </c>
    </row>
    <row r="222" spans="2:72" ht="9.9499999999999993" customHeight="1">
      <c r="B222" s="795"/>
      <c r="C222" s="796"/>
      <c r="D222" s="796"/>
      <c r="E222" s="796"/>
      <c r="F222" s="797"/>
      <c r="G222" s="785"/>
      <c r="H222" s="786"/>
      <c r="I222" s="786"/>
      <c r="J222" s="786"/>
      <c r="K222" s="786"/>
      <c r="L222" s="786"/>
      <c r="M222" s="786"/>
      <c r="N222" s="786"/>
      <c r="O222" s="786"/>
      <c r="P222" s="786"/>
      <c r="Q222" s="786"/>
      <c r="R222" s="786"/>
      <c r="S222" s="786"/>
      <c r="T222" s="786"/>
      <c r="U222" s="786"/>
      <c r="V222" s="786"/>
      <c r="W222" s="786"/>
      <c r="X222" s="786"/>
      <c r="Y222" s="786"/>
      <c r="Z222" s="786"/>
      <c r="AA222" s="786"/>
      <c r="AB222" s="787"/>
      <c r="AC222" s="789"/>
      <c r="AD222" s="790"/>
      <c r="AE222" s="791"/>
      <c r="AF222" s="710"/>
      <c r="AG222" s="711"/>
      <c r="AH222" s="711"/>
      <c r="AI222" s="711"/>
      <c r="AJ222" s="712"/>
      <c r="AK222" s="708"/>
      <c r="AL222" s="708"/>
      <c r="AM222" s="708"/>
      <c r="AN222" s="708"/>
      <c r="AO222" s="708"/>
      <c r="AP222" s="708"/>
      <c r="AQ222" s="708"/>
      <c r="AR222" s="717"/>
      <c r="AS222" s="718"/>
      <c r="AT222" s="719"/>
      <c r="AU222" s="741">
        <f t="shared" si="23"/>
        <v>0</v>
      </c>
      <c r="AV222" s="741"/>
      <c r="AW222" s="741"/>
      <c r="AX222" s="741"/>
      <c r="AY222" s="741"/>
      <c r="AZ222" s="741"/>
      <c r="BA222" s="741"/>
      <c r="BB222" s="761">
        <f t="shared" si="18"/>
        <v>0</v>
      </c>
      <c r="BC222" s="762"/>
      <c r="BD222" s="762"/>
      <c r="BE222" s="762"/>
      <c r="BF222" s="762"/>
      <c r="BG222" s="762"/>
      <c r="BH222" s="763"/>
      <c r="BI222" s="564"/>
      <c r="BJ222" s="176"/>
      <c r="BL222" s="224">
        <f t="shared" si="19"/>
        <v>2</v>
      </c>
      <c r="BM222" s="225" t="str">
        <f t="shared" si="20"/>
        <v/>
      </c>
      <c r="BN222" s="226" t="str">
        <f t="shared" si="21"/>
        <v xml:space="preserve"> </v>
      </c>
      <c r="BP222" s="249">
        <f>IF(AND(BI222&lt;&gt;"R",BI222&lt;&gt;"C",BI222&lt;&gt;"CF",BI222&lt;&gt;"F")=TRUE,BB222*'Q1'!$CA$20,IF(BI222="R",BB222,0))</f>
        <v>0</v>
      </c>
      <c r="BQ222" s="249">
        <f>IF(AND(BI222&lt;&gt;"R",BI222&lt;&gt;"C",BI222&lt;&gt;"CF",BI222&lt;&gt;"F")=TRUE,BB222*'Q1'!$CA$21,IF(BI222="C",BB222,0))</f>
        <v>0</v>
      </c>
      <c r="BR222" s="249">
        <f>IF(AND(BI222&lt;&gt;"R",BI222&lt;&gt;"C",BI222&lt;&gt;"CF",BI222&lt;&gt;"F")=TRUE,BB222*'Q1'!$CA$22,IF(BI222="CF",BB222,0))</f>
        <v>0</v>
      </c>
      <c r="BS222" s="249">
        <f>IF(AND(BI222&lt;&gt;"R",BI222&lt;&gt;"C",BI222&lt;&gt;"CF",BI222&lt;&gt;"F")=TRUE,BB222*'Q1'!$CA$23,IF(BI222="F",BB222,0))</f>
        <v>0</v>
      </c>
      <c r="BT222" s="478">
        <f t="shared" si="22"/>
        <v>0</v>
      </c>
    </row>
    <row r="223" spans="2:72" ht="9.9499999999999993" customHeight="1">
      <c r="B223" s="798"/>
      <c r="C223" s="799"/>
      <c r="D223" s="799"/>
      <c r="E223" s="799"/>
      <c r="F223" s="799"/>
      <c r="G223" s="785"/>
      <c r="H223" s="786"/>
      <c r="I223" s="786"/>
      <c r="J223" s="786"/>
      <c r="K223" s="786"/>
      <c r="L223" s="786"/>
      <c r="M223" s="786"/>
      <c r="N223" s="786"/>
      <c r="O223" s="786"/>
      <c r="P223" s="786"/>
      <c r="Q223" s="786"/>
      <c r="R223" s="786"/>
      <c r="S223" s="786"/>
      <c r="T223" s="786"/>
      <c r="U223" s="786"/>
      <c r="V223" s="786"/>
      <c r="W223" s="786"/>
      <c r="X223" s="786"/>
      <c r="Y223" s="786"/>
      <c r="Z223" s="786"/>
      <c r="AA223" s="786"/>
      <c r="AB223" s="787"/>
      <c r="AC223" s="789"/>
      <c r="AD223" s="790"/>
      <c r="AE223" s="791"/>
      <c r="AF223" s="710"/>
      <c r="AG223" s="711"/>
      <c r="AH223" s="711"/>
      <c r="AI223" s="711"/>
      <c r="AJ223" s="712"/>
      <c r="AK223" s="708"/>
      <c r="AL223" s="708"/>
      <c r="AM223" s="708"/>
      <c r="AN223" s="708"/>
      <c r="AO223" s="708"/>
      <c r="AP223" s="708"/>
      <c r="AQ223" s="708"/>
      <c r="AR223" s="717"/>
      <c r="AS223" s="718"/>
      <c r="AT223" s="719"/>
      <c r="AU223" s="741">
        <f t="shared" si="23"/>
        <v>0</v>
      </c>
      <c r="AV223" s="741"/>
      <c r="AW223" s="741"/>
      <c r="AX223" s="741"/>
      <c r="AY223" s="741"/>
      <c r="AZ223" s="741"/>
      <c r="BA223" s="741"/>
      <c r="BB223" s="761">
        <f t="shared" si="18"/>
        <v>0</v>
      </c>
      <c r="BC223" s="762"/>
      <c r="BD223" s="762"/>
      <c r="BE223" s="762"/>
      <c r="BF223" s="762"/>
      <c r="BG223" s="762"/>
      <c r="BH223" s="763"/>
      <c r="BI223" s="564"/>
      <c r="BJ223" s="176"/>
      <c r="BL223" s="224">
        <f t="shared" si="19"/>
        <v>2</v>
      </c>
      <c r="BM223" s="225" t="str">
        <f t="shared" si="20"/>
        <v/>
      </c>
      <c r="BN223" s="226" t="str">
        <f t="shared" si="21"/>
        <v xml:space="preserve"> </v>
      </c>
      <c r="BP223" s="249">
        <f>IF(AND(BI223&lt;&gt;"R",BI223&lt;&gt;"C",BI223&lt;&gt;"CF",BI223&lt;&gt;"F")=TRUE,BB223*'Q1'!$CA$20,IF(BI223="R",BB223,0))</f>
        <v>0</v>
      </c>
      <c r="BQ223" s="249">
        <f>IF(AND(BI223&lt;&gt;"R",BI223&lt;&gt;"C",BI223&lt;&gt;"CF",BI223&lt;&gt;"F")=TRUE,BB223*'Q1'!$CA$21,IF(BI223="C",BB223,0))</f>
        <v>0</v>
      </c>
      <c r="BR223" s="249">
        <f>IF(AND(BI223&lt;&gt;"R",BI223&lt;&gt;"C",BI223&lt;&gt;"CF",BI223&lt;&gt;"F")=TRUE,BB223*'Q1'!$CA$22,IF(BI223="CF",BB223,0))</f>
        <v>0</v>
      </c>
      <c r="BS223" s="249">
        <f>IF(AND(BI223&lt;&gt;"R",BI223&lt;&gt;"C",BI223&lt;&gt;"CF",BI223&lt;&gt;"F")=TRUE,BB223*'Q1'!$CA$23,IF(BI223="F",BB223,0))</f>
        <v>0</v>
      </c>
      <c r="BT223" s="478">
        <f t="shared" si="22"/>
        <v>0</v>
      </c>
    </row>
    <row r="224" spans="2:72" ht="9.9499999999999993" customHeight="1">
      <c r="B224" s="795"/>
      <c r="C224" s="796"/>
      <c r="D224" s="796"/>
      <c r="E224" s="796"/>
      <c r="F224" s="797"/>
      <c r="G224" s="785"/>
      <c r="H224" s="786"/>
      <c r="I224" s="786"/>
      <c r="J224" s="786"/>
      <c r="K224" s="786"/>
      <c r="L224" s="786"/>
      <c r="M224" s="786"/>
      <c r="N224" s="786"/>
      <c r="O224" s="786"/>
      <c r="P224" s="786"/>
      <c r="Q224" s="786"/>
      <c r="R224" s="786"/>
      <c r="S224" s="786"/>
      <c r="T224" s="786"/>
      <c r="U224" s="786"/>
      <c r="V224" s="786"/>
      <c r="W224" s="786"/>
      <c r="X224" s="786"/>
      <c r="Y224" s="786"/>
      <c r="Z224" s="786"/>
      <c r="AA224" s="786"/>
      <c r="AB224" s="787"/>
      <c r="AC224" s="789"/>
      <c r="AD224" s="790"/>
      <c r="AE224" s="791"/>
      <c r="AF224" s="710"/>
      <c r="AG224" s="711"/>
      <c r="AH224" s="711"/>
      <c r="AI224" s="711"/>
      <c r="AJ224" s="712"/>
      <c r="AK224" s="708"/>
      <c r="AL224" s="708"/>
      <c r="AM224" s="708"/>
      <c r="AN224" s="708"/>
      <c r="AO224" s="708"/>
      <c r="AP224" s="708"/>
      <c r="AQ224" s="708"/>
      <c r="AR224" s="717"/>
      <c r="AS224" s="718"/>
      <c r="AT224" s="719"/>
      <c r="AU224" s="741">
        <f t="shared" si="23"/>
        <v>0</v>
      </c>
      <c r="AV224" s="741"/>
      <c r="AW224" s="741"/>
      <c r="AX224" s="741"/>
      <c r="AY224" s="741"/>
      <c r="AZ224" s="741"/>
      <c r="BA224" s="741"/>
      <c r="BB224" s="761">
        <f t="shared" si="18"/>
        <v>0</v>
      </c>
      <c r="BC224" s="762"/>
      <c r="BD224" s="762"/>
      <c r="BE224" s="762"/>
      <c r="BF224" s="762"/>
      <c r="BG224" s="762"/>
      <c r="BH224" s="763"/>
      <c r="BI224" s="564"/>
      <c r="BJ224" s="176"/>
      <c r="BL224" s="224">
        <f t="shared" si="19"/>
        <v>2</v>
      </c>
      <c r="BM224" s="225" t="str">
        <f t="shared" si="20"/>
        <v/>
      </c>
      <c r="BN224" s="226" t="str">
        <f t="shared" si="21"/>
        <v xml:space="preserve"> </v>
      </c>
      <c r="BP224" s="249">
        <f>IF(AND(BI224&lt;&gt;"R",BI224&lt;&gt;"C",BI224&lt;&gt;"CF",BI224&lt;&gt;"F")=TRUE,BB224*'Q1'!$CA$20,IF(BI224="R",BB224,0))</f>
        <v>0</v>
      </c>
      <c r="BQ224" s="249">
        <f>IF(AND(BI224&lt;&gt;"R",BI224&lt;&gt;"C",BI224&lt;&gt;"CF",BI224&lt;&gt;"F")=TRUE,BB224*'Q1'!$CA$21,IF(BI224="C",BB224,0))</f>
        <v>0</v>
      </c>
      <c r="BR224" s="249">
        <f>IF(AND(BI224&lt;&gt;"R",BI224&lt;&gt;"C",BI224&lt;&gt;"CF",BI224&lt;&gt;"F")=TRUE,BB224*'Q1'!$CA$22,IF(BI224="CF",BB224,0))</f>
        <v>0</v>
      </c>
      <c r="BS224" s="249">
        <f>IF(AND(BI224&lt;&gt;"R",BI224&lt;&gt;"C",BI224&lt;&gt;"CF",BI224&lt;&gt;"F")=TRUE,BB224*'Q1'!$CA$23,IF(BI224="F",BB224,0))</f>
        <v>0</v>
      </c>
      <c r="BT224" s="478">
        <f t="shared" si="22"/>
        <v>0</v>
      </c>
    </row>
    <row r="225" spans="2:72" ht="9.9499999999999993" customHeight="1">
      <c r="B225" s="798"/>
      <c r="C225" s="799"/>
      <c r="D225" s="799"/>
      <c r="E225" s="799"/>
      <c r="F225" s="799"/>
      <c r="G225" s="785"/>
      <c r="H225" s="786"/>
      <c r="I225" s="786"/>
      <c r="J225" s="786"/>
      <c r="K225" s="786"/>
      <c r="L225" s="786"/>
      <c r="M225" s="786"/>
      <c r="N225" s="786"/>
      <c r="O225" s="786"/>
      <c r="P225" s="786"/>
      <c r="Q225" s="786"/>
      <c r="R225" s="786"/>
      <c r="S225" s="786"/>
      <c r="T225" s="786"/>
      <c r="U225" s="786"/>
      <c r="V225" s="786"/>
      <c r="W225" s="786"/>
      <c r="X225" s="786"/>
      <c r="Y225" s="786"/>
      <c r="Z225" s="786"/>
      <c r="AA225" s="786"/>
      <c r="AB225" s="787"/>
      <c r="AC225" s="789"/>
      <c r="AD225" s="790"/>
      <c r="AE225" s="791"/>
      <c r="AF225" s="710"/>
      <c r="AG225" s="711"/>
      <c r="AH225" s="711"/>
      <c r="AI225" s="711"/>
      <c r="AJ225" s="712"/>
      <c r="AK225" s="708"/>
      <c r="AL225" s="708"/>
      <c r="AM225" s="708"/>
      <c r="AN225" s="708"/>
      <c r="AO225" s="708"/>
      <c r="AP225" s="708"/>
      <c r="AQ225" s="708"/>
      <c r="AR225" s="717"/>
      <c r="AS225" s="718"/>
      <c r="AT225" s="719"/>
      <c r="AU225" s="741">
        <f t="shared" si="23"/>
        <v>0</v>
      </c>
      <c r="AV225" s="741"/>
      <c r="AW225" s="741"/>
      <c r="AX225" s="741"/>
      <c r="AY225" s="741"/>
      <c r="AZ225" s="741"/>
      <c r="BA225" s="741"/>
      <c r="BB225" s="761">
        <f t="shared" si="18"/>
        <v>0</v>
      </c>
      <c r="BC225" s="762"/>
      <c r="BD225" s="762"/>
      <c r="BE225" s="762"/>
      <c r="BF225" s="762"/>
      <c r="BG225" s="762"/>
      <c r="BH225" s="763"/>
      <c r="BI225" s="564"/>
      <c r="BJ225" s="176"/>
      <c r="BL225" s="224">
        <f t="shared" si="19"/>
        <v>2</v>
      </c>
      <c r="BM225" s="225" t="str">
        <f t="shared" si="20"/>
        <v/>
      </c>
      <c r="BN225" s="226" t="str">
        <f t="shared" si="21"/>
        <v xml:space="preserve"> </v>
      </c>
      <c r="BP225" s="249">
        <f>IF(AND(BI225&lt;&gt;"R",BI225&lt;&gt;"C",BI225&lt;&gt;"CF",BI225&lt;&gt;"F")=TRUE,BB225*'Q1'!$CA$20,IF(BI225="R",BB225,0))</f>
        <v>0</v>
      </c>
      <c r="BQ225" s="249">
        <f>IF(AND(BI225&lt;&gt;"R",BI225&lt;&gt;"C",BI225&lt;&gt;"CF",BI225&lt;&gt;"F")=TRUE,BB225*'Q1'!$CA$21,IF(BI225="C",BB225,0))</f>
        <v>0</v>
      </c>
      <c r="BR225" s="249">
        <f>IF(AND(BI225&lt;&gt;"R",BI225&lt;&gt;"C",BI225&lt;&gt;"CF",BI225&lt;&gt;"F")=TRUE,BB225*'Q1'!$CA$22,IF(BI225="CF",BB225,0))</f>
        <v>0</v>
      </c>
      <c r="BS225" s="249">
        <f>IF(AND(BI225&lt;&gt;"R",BI225&lt;&gt;"C",BI225&lt;&gt;"CF",BI225&lt;&gt;"F")=TRUE,BB225*'Q1'!$CA$23,IF(BI225="F",BB225,0))</f>
        <v>0</v>
      </c>
      <c r="BT225" s="478">
        <f t="shared" si="22"/>
        <v>0</v>
      </c>
    </row>
    <row r="226" spans="2:72" ht="9.9499999999999993" customHeight="1">
      <c r="B226" s="795"/>
      <c r="C226" s="796"/>
      <c r="D226" s="796"/>
      <c r="E226" s="796"/>
      <c r="F226" s="797"/>
      <c r="G226" s="785"/>
      <c r="H226" s="786"/>
      <c r="I226" s="786"/>
      <c r="J226" s="786"/>
      <c r="K226" s="786"/>
      <c r="L226" s="786"/>
      <c r="M226" s="786"/>
      <c r="N226" s="786"/>
      <c r="O226" s="786"/>
      <c r="P226" s="786"/>
      <c r="Q226" s="786"/>
      <c r="R226" s="786"/>
      <c r="S226" s="786"/>
      <c r="T226" s="786"/>
      <c r="U226" s="786"/>
      <c r="V226" s="786"/>
      <c r="W226" s="786"/>
      <c r="X226" s="786"/>
      <c r="Y226" s="786"/>
      <c r="Z226" s="786"/>
      <c r="AA226" s="786"/>
      <c r="AB226" s="787"/>
      <c r="AC226" s="789"/>
      <c r="AD226" s="790"/>
      <c r="AE226" s="791"/>
      <c r="AF226" s="710"/>
      <c r="AG226" s="711"/>
      <c r="AH226" s="711"/>
      <c r="AI226" s="711"/>
      <c r="AJ226" s="712"/>
      <c r="AK226" s="708"/>
      <c r="AL226" s="708"/>
      <c r="AM226" s="708"/>
      <c r="AN226" s="708"/>
      <c r="AO226" s="708"/>
      <c r="AP226" s="708"/>
      <c r="AQ226" s="708"/>
      <c r="AR226" s="717"/>
      <c r="AS226" s="718"/>
      <c r="AT226" s="719"/>
      <c r="AU226" s="741">
        <f t="shared" si="23"/>
        <v>0</v>
      </c>
      <c r="AV226" s="741"/>
      <c r="AW226" s="741"/>
      <c r="AX226" s="741"/>
      <c r="AY226" s="741"/>
      <c r="AZ226" s="741"/>
      <c r="BA226" s="741"/>
      <c r="BB226" s="761">
        <f t="shared" si="18"/>
        <v>0</v>
      </c>
      <c r="BC226" s="762"/>
      <c r="BD226" s="762"/>
      <c r="BE226" s="762"/>
      <c r="BF226" s="762"/>
      <c r="BG226" s="762"/>
      <c r="BH226" s="763"/>
      <c r="BI226" s="564"/>
      <c r="BJ226" s="176"/>
      <c r="BL226" s="224">
        <f t="shared" si="19"/>
        <v>2</v>
      </c>
      <c r="BM226" s="225" t="str">
        <f t="shared" si="20"/>
        <v/>
      </c>
      <c r="BN226" s="226" t="str">
        <f t="shared" si="21"/>
        <v xml:space="preserve"> </v>
      </c>
      <c r="BP226" s="249">
        <f>IF(AND(BI226&lt;&gt;"R",BI226&lt;&gt;"C",BI226&lt;&gt;"CF",BI226&lt;&gt;"F")=TRUE,BB226*'Q1'!$CA$20,IF(BI226="R",BB226,0))</f>
        <v>0</v>
      </c>
      <c r="BQ226" s="249">
        <f>IF(AND(BI226&lt;&gt;"R",BI226&lt;&gt;"C",BI226&lt;&gt;"CF",BI226&lt;&gt;"F")=TRUE,BB226*'Q1'!$CA$21,IF(BI226="C",BB226,0))</f>
        <v>0</v>
      </c>
      <c r="BR226" s="249">
        <f>IF(AND(BI226&lt;&gt;"R",BI226&lt;&gt;"C",BI226&lt;&gt;"CF",BI226&lt;&gt;"F")=TRUE,BB226*'Q1'!$CA$22,IF(BI226="CF",BB226,0))</f>
        <v>0</v>
      </c>
      <c r="BS226" s="249">
        <f>IF(AND(BI226&lt;&gt;"R",BI226&lt;&gt;"C",BI226&lt;&gt;"CF",BI226&lt;&gt;"F")=TRUE,BB226*'Q1'!$CA$23,IF(BI226="F",BB226,0))</f>
        <v>0</v>
      </c>
      <c r="BT226" s="478">
        <f t="shared" si="22"/>
        <v>0</v>
      </c>
    </row>
    <row r="227" spans="2:72" ht="9.9499999999999993" customHeight="1">
      <c r="B227" s="798"/>
      <c r="C227" s="799"/>
      <c r="D227" s="799"/>
      <c r="E227" s="799"/>
      <c r="F227" s="799"/>
      <c r="G227" s="785"/>
      <c r="H227" s="786"/>
      <c r="I227" s="786"/>
      <c r="J227" s="786"/>
      <c r="K227" s="786"/>
      <c r="L227" s="786"/>
      <c r="M227" s="786"/>
      <c r="N227" s="786"/>
      <c r="O227" s="786"/>
      <c r="P227" s="786"/>
      <c r="Q227" s="786"/>
      <c r="R227" s="786"/>
      <c r="S227" s="786"/>
      <c r="T227" s="786"/>
      <c r="U227" s="786"/>
      <c r="V227" s="786"/>
      <c r="W227" s="786"/>
      <c r="X227" s="786"/>
      <c r="Y227" s="786"/>
      <c r="Z227" s="786"/>
      <c r="AA227" s="786"/>
      <c r="AB227" s="787"/>
      <c r="AC227" s="789"/>
      <c r="AD227" s="790"/>
      <c r="AE227" s="791"/>
      <c r="AF227" s="710"/>
      <c r="AG227" s="711"/>
      <c r="AH227" s="711"/>
      <c r="AI227" s="711"/>
      <c r="AJ227" s="712"/>
      <c r="AK227" s="708"/>
      <c r="AL227" s="708"/>
      <c r="AM227" s="708"/>
      <c r="AN227" s="708"/>
      <c r="AO227" s="708"/>
      <c r="AP227" s="708"/>
      <c r="AQ227" s="708"/>
      <c r="AR227" s="717"/>
      <c r="AS227" s="718"/>
      <c r="AT227" s="719"/>
      <c r="AU227" s="741">
        <f t="shared" si="23"/>
        <v>0</v>
      </c>
      <c r="AV227" s="741"/>
      <c r="AW227" s="741"/>
      <c r="AX227" s="741"/>
      <c r="AY227" s="741"/>
      <c r="AZ227" s="741"/>
      <c r="BA227" s="741"/>
      <c r="BB227" s="761">
        <f t="shared" si="18"/>
        <v>0</v>
      </c>
      <c r="BC227" s="762"/>
      <c r="BD227" s="762"/>
      <c r="BE227" s="762"/>
      <c r="BF227" s="762"/>
      <c r="BG227" s="762"/>
      <c r="BH227" s="763"/>
      <c r="BI227" s="564"/>
      <c r="BJ227" s="176"/>
      <c r="BL227" s="224">
        <f t="shared" si="19"/>
        <v>2</v>
      </c>
      <c r="BM227" s="225" t="str">
        <f t="shared" si="20"/>
        <v/>
      </c>
      <c r="BN227" s="226" t="str">
        <f t="shared" si="21"/>
        <v xml:space="preserve"> </v>
      </c>
      <c r="BP227" s="249">
        <f>IF(AND(BI227&lt;&gt;"R",BI227&lt;&gt;"C",BI227&lt;&gt;"CF",BI227&lt;&gt;"F")=TRUE,BB227*'Q1'!$CA$20,IF(BI227="R",BB227,0))</f>
        <v>0</v>
      </c>
      <c r="BQ227" s="249">
        <f>IF(AND(BI227&lt;&gt;"R",BI227&lt;&gt;"C",BI227&lt;&gt;"CF",BI227&lt;&gt;"F")=TRUE,BB227*'Q1'!$CA$21,IF(BI227="C",BB227,0))</f>
        <v>0</v>
      </c>
      <c r="BR227" s="249">
        <f>IF(AND(BI227&lt;&gt;"R",BI227&lt;&gt;"C",BI227&lt;&gt;"CF",BI227&lt;&gt;"F")=TRUE,BB227*'Q1'!$CA$22,IF(BI227="CF",BB227,0))</f>
        <v>0</v>
      </c>
      <c r="BS227" s="249">
        <f>IF(AND(BI227&lt;&gt;"R",BI227&lt;&gt;"C",BI227&lt;&gt;"CF",BI227&lt;&gt;"F")=TRUE,BB227*'Q1'!$CA$23,IF(BI227="F",BB227,0))</f>
        <v>0</v>
      </c>
      <c r="BT227" s="478">
        <f t="shared" si="22"/>
        <v>0</v>
      </c>
    </row>
    <row r="228" spans="2:72" ht="9.9499999999999993" customHeight="1">
      <c r="B228" s="795"/>
      <c r="C228" s="796"/>
      <c r="D228" s="796"/>
      <c r="E228" s="796"/>
      <c r="F228" s="797"/>
      <c r="G228" s="785"/>
      <c r="H228" s="786"/>
      <c r="I228" s="786"/>
      <c r="J228" s="786"/>
      <c r="K228" s="786"/>
      <c r="L228" s="786"/>
      <c r="M228" s="786"/>
      <c r="N228" s="786"/>
      <c r="O228" s="786"/>
      <c r="P228" s="786"/>
      <c r="Q228" s="786"/>
      <c r="R228" s="786"/>
      <c r="S228" s="786"/>
      <c r="T228" s="786"/>
      <c r="U228" s="786"/>
      <c r="V228" s="786"/>
      <c r="W228" s="786"/>
      <c r="X228" s="786"/>
      <c r="Y228" s="786"/>
      <c r="Z228" s="786"/>
      <c r="AA228" s="786"/>
      <c r="AB228" s="787"/>
      <c r="AC228" s="789"/>
      <c r="AD228" s="790"/>
      <c r="AE228" s="791"/>
      <c r="AF228" s="710"/>
      <c r="AG228" s="711"/>
      <c r="AH228" s="711"/>
      <c r="AI228" s="711"/>
      <c r="AJ228" s="712"/>
      <c r="AK228" s="708"/>
      <c r="AL228" s="708"/>
      <c r="AM228" s="708"/>
      <c r="AN228" s="708"/>
      <c r="AO228" s="708"/>
      <c r="AP228" s="708"/>
      <c r="AQ228" s="708"/>
      <c r="AR228" s="717"/>
      <c r="AS228" s="718"/>
      <c r="AT228" s="719"/>
      <c r="AU228" s="741">
        <f t="shared" si="23"/>
        <v>0</v>
      </c>
      <c r="AV228" s="741"/>
      <c r="AW228" s="741"/>
      <c r="AX228" s="741"/>
      <c r="AY228" s="741"/>
      <c r="AZ228" s="741"/>
      <c r="BA228" s="741"/>
      <c r="BB228" s="761">
        <f t="shared" si="18"/>
        <v>0</v>
      </c>
      <c r="BC228" s="762"/>
      <c r="BD228" s="762"/>
      <c r="BE228" s="762"/>
      <c r="BF228" s="762"/>
      <c r="BG228" s="762"/>
      <c r="BH228" s="763"/>
      <c r="BI228" s="564"/>
      <c r="BJ228" s="176"/>
      <c r="BL228" s="224">
        <f t="shared" si="19"/>
        <v>2</v>
      </c>
      <c r="BM228" s="225" t="str">
        <f t="shared" si="20"/>
        <v/>
      </c>
      <c r="BN228" s="226" t="str">
        <f t="shared" si="21"/>
        <v xml:space="preserve"> </v>
      </c>
      <c r="BP228" s="249">
        <f>IF(AND(BI228&lt;&gt;"R",BI228&lt;&gt;"C",BI228&lt;&gt;"CF",BI228&lt;&gt;"F")=TRUE,BB228*'Q1'!$CA$20,IF(BI228="R",BB228,0))</f>
        <v>0</v>
      </c>
      <c r="BQ228" s="249">
        <f>IF(AND(BI228&lt;&gt;"R",BI228&lt;&gt;"C",BI228&lt;&gt;"CF",BI228&lt;&gt;"F")=TRUE,BB228*'Q1'!$CA$21,IF(BI228="C",BB228,0))</f>
        <v>0</v>
      </c>
      <c r="BR228" s="249">
        <f>IF(AND(BI228&lt;&gt;"R",BI228&lt;&gt;"C",BI228&lt;&gt;"CF",BI228&lt;&gt;"F")=TRUE,BB228*'Q1'!$CA$22,IF(BI228="CF",BB228,0))</f>
        <v>0</v>
      </c>
      <c r="BS228" s="249">
        <f>IF(AND(BI228&lt;&gt;"R",BI228&lt;&gt;"C",BI228&lt;&gt;"CF",BI228&lt;&gt;"F")=TRUE,BB228*'Q1'!$CA$23,IF(BI228="F",BB228,0))</f>
        <v>0</v>
      </c>
      <c r="BT228" s="478">
        <f t="shared" si="22"/>
        <v>0</v>
      </c>
    </row>
    <row r="229" spans="2:72" ht="9.9499999999999993" customHeight="1">
      <c r="B229" s="798"/>
      <c r="C229" s="799"/>
      <c r="D229" s="799"/>
      <c r="E229" s="799"/>
      <c r="F229" s="799"/>
      <c r="G229" s="785"/>
      <c r="H229" s="786"/>
      <c r="I229" s="786"/>
      <c r="J229" s="786"/>
      <c r="K229" s="786"/>
      <c r="L229" s="786"/>
      <c r="M229" s="786"/>
      <c r="N229" s="786"/>
      <c r="O229" s="786"/>
      <c r="P229" s="786"/>
      <c r="Q229" s="786"/>
      <c r="R229" s="786"/>
      <c r="S229" s="786"/>
      <c r="T229" s="786"/>
      <c r="U229" s="786"/>
      <c r="V229" s="786"/>
      <c r="W229" s="786"/>
      <c r="X229" s="786"/>
      <c r="Y229" s="786"/>
      <c r="Z229" s="786"/>
      <c r="AA229" s="786"/>
      <c r="AB229" s="787"/>
      <c r="AC229" s="789"/>
      <c r="AD229" s="790"/>
      <c r="AE229" s="791"/>
      <c r="AF229" s="710"/>
      <c r="AG229" s="711"/>
      <c r="AH229" s="711"/>
      <c r="AI229" s="711"/>
      <c r="AJ229" s="712"/>
      <c r="AK229" s="708"/>
      <c r="AL229" s="708"/>
      <c r="AM229" s="708"/>
      <c r="AN229" s="708"/>
      <c r="AO229" s="708"/>
      <c r="AP229" s="708"/>
      <c r="AQ229" s="708"/>
      <c r="AR229" s="717"/>
      <c r="AS229" s="718"/>
      <c r="AT229" s="719"/>
      <c r="AU229" s="741">
        <f t="shared" si="23"/>
        <v>0</v>
      </c>
      <c r="AV229" s="741"/>
      <c r="AW229" s="741"/>
      <c r="AX229" s="741"/>
      <c r="AY229" s="741"/>
      <c r="AZ229" s="741"/>
      <c r="BA229" s="741"/>
      <c r="BB229" s="761">
        <f t="shared" si="18"/>
        <v>0</v>
      </c>
      <c r="BC229" s="762"/>
      <c r="BD229" s="762"/>
      <c r="BE229" s="762"/>
      <c r="BF229" s="762"/>
      <c r="BG229" s="762"/>
      <c r="BH229" s="763"/>
      <c r="BI229" s="564"/>
      <c r="BJ229" s="176"/>
      <c r="BL229" s="224">
        <f t="shared" si="19"/>
        <v>2</v>
      </c>
      <c r="BM229" s="225" t="str">
        <f t="shared" si="20"/>
        <v/>
      </c>
      <c r="BN229" s="226" t="str">
        <f t="shared" si="21"/>
        <v xml:space="preserve"> </v>
      </c>
      <c r="BP229" s="249">
        <f>IF(AND(BI229&lt;&gt;"R",BI229&lt;&gt;"C",BI229&lt;&gt;"CF",BI229&lt;&gt;"F")=TRUE,BB229*'Q1'!$CA$20,IF(BI229="R",BB229,0))</f>
        <v>0</v>
      </c>
      <c r="BQ229" s="249">
        <f>IF(AND(BI229&lt;&gt;"R",BI229&lt;&gt;"C",BI229&lt;&gt;"CF",BI229&lt;&gt;"F")=TRUE,BB229*'Q1'!$CA$21,IF(BI229="C",BB229,0))</f>
        <v>0</v>
      </c>
      <c r="BR229" s="249">
        <f>IF(AND(BI229&lt;&gt;"R",BI229&lt;&gt;"C",BI229&lt;&gt;"CF",BI229&lt;&gt;"F")=TRUE,BB229*'Q1'!$CA$22,IF(BI229="CF",BB229,0))</f>
        <v>0</v>
      </c>
      <c r="BS229" s="249">
        <f>IF(AND(BI229&lt;&gt;"R",BI229&lt;&gt;"C",BI229&lt;&gt;"CF",BI229&lt;&gt;"F")=TRUE,BB229*'Q1'!$CA$23,IF(BI229="F",BB229,0))</f>
        <v>0</v>
      </c>
      <c r="BT229" s="478">
        <f t="shared" si="22"/>
        <v>0</v>
      </c>
    </row>
    <row r="230" spans="2:72" ht="9.9499999999999993" customHeight="1">
      <c r="B230" s="795"/>
      <c r="C230" s="796"/>
      <c r="D230" s="796"/>
      <c r="E230" s="796"/>
      <c r="F230" s="797"/>
      <c r="G230" s="785"/>
      <c r="H230" s="786"/>
      <c r="I230" s="786"/>
      <c r="J230" s="786"/>
      <c r="K230" s="786"/>
      <c r="L230" s="786"/>
      <c r="M230" s="786"/>
      <c r="N230" s="786"/>
      <c r="O230" s="786"/>
      <c r="P230" s="786"/>
      <c r="Q230" s="786"/>
      <c r="R230" s="786"/>
      <c r="S230" s="786"/>
      <c r="T230" s="786"/>
      <c r="U230" s="786"/>
      <c r="V230" s="786"/>
      <c r="W230" s="786"/>
      <c r="X230" s="786"/>
      <c r="Y230" s="786"/>
      <c r="Z230" s="786"/>
      <c r="AA230" s="786"/>
      <c r="AB230" s="787"/>
      <c r="AC230" s="789"/>
      <c r="AD230" s="790"/>
      <c r="AE230" s="791"/>
      <c r="AF230" s="710"/>
      <c r="AG230" s="711"/>
      <c r="AH230" s="711"/>
      <c r="AI230" s="711"/>
      <c r="AJ230" s="712"/>
      <c r="AK230" s="708"/>
      <c r="AL230" s="708"/>
      <c r="AM230" s="708"/>
      <c r="AN230" s="708"/>
      <c r="AO230" s="708"/>
      <c r="AP230" s="708"/>
      <c r="AQ230" s="708"/>
      <c r="AR230" s="717"/>
      <c r="AS230" s="718"/>
      <c r="AT230" s="719"/>
      <c r="AU230" s="741">
        <f t="shared" si="23"/>
        <v>0</v>
      </c>
      <c r="AV230" s="741"/>
      <c r="AW230" s="741"/>
      <c r="AX230" s="741"/>
      <c r="AY230" s="741"/>
      <c r="AZ230" s="741"/>
      <c r="BA230" s="741"/>
      <c r="BB230" s="761">
        <f t="shared" si="18"/>
        <v>0</v>
      </c>
      <c r="BC230" s="762"/>
      <c r="BD230" s="762"/>
      <c r="BE230" s="762"/>
      <c r="BF230" s="762"/>
      <c r="BG230" s="762"/>
      <c r="BH230" s="763"/>
      <c r="BI230" s="564"/>
      <c r="BJ230" s="176"/>
      <c r="BL230" s="224">
        <f t="shared" si="19"/>
        <v>2</v>
      </c>
      <c r="BM230" s="225" t="str">
        <f t="shared" si="20"/>
        <v/>
      </c>
      <c r="BN230" s="226" t="str">
        <f t="shared" si="21"/>
        <v xml:space="preserve"> </v>
      </c>
      <c r="BP230" s="249">
        <f>IF(AND(BI230&lt;&gt;"R",BI230&lt;&gt;"C",BI230&lt;&gt;"CF",BI230&lt;&gt;"F")=TRUE,BB230*'Q1'!$CA$20,IF(BI230="R",BB230,0))</f>
        <v>0</v>
      </c>
      <c r="BQ230" s="249">
        <f>IF(AND(BI230&lt;&gt;"R",BI230&lt;&gt;"C",BI230&lt;&gt;"CF",BI230&lt;&gt;"F")=TRUE,BB230*'Q1'!$CA$21,IF(BI230="C",BB230,0))</f>
        <v>0</v>
      </c>
      <c r="BR230" s="249">
        <f>IF(AND(BI230&lt;&gt;"R",BI230&lt;&gt;"C",BI230&lt;&gt;"CF",BI230&lt;&gt;"F")=TRUE,BB230*'Q1'!$CA$22,IF(BI230="CF",BB230,0))</f>
        <v>0</v>
      </c>
      <c r="BS230" s="249">
        <f>IF(AND(BI230&lt;&gt;"R",BI230&lt;&gt;"C",BI230&lt;&gt;"CF",BI230&lt;&gt;"F")=TRUE,BB230*'Q1'!$CA$23,IF(BI230="F",BB230,0))</f>
        <v>0</v>
      </c>
      <c r="BT230" s="478">
        <f t="shared" si="22"/>
        <v>0</v>
      </c>
    </row>
    <row r="231" spans="2:72" ht="9.9499999999999993" customHeight="1">
      <c r="B231" s="798"/>
      <c r="C231" s="799"/>
      <c r="D231" s="799"/>
      <c r="E231" s="799"/>
      <c r="F231" s="799"/>
      <c r="G231" s="785"/>
      <c r="H231" s="786"/>
      <c r="I231" s="786"/>
      <c r="J231" s="786"/>
      <c r="K231" s="786"/>
      <c r="L231" s="786"/>
      <c r="M231" s="786"/>
      <c r="N231" s="786"/>
      <c r="O231" s="786"/>
      <c r="P231" s="786"/>
      <c r="Q231" s="786"/>
      <c r="R231" s="786"/>
      <c r="S231" s="786"/>
      <c r="T231" s="786"/>
      <c r="U231" s="786"/>
      <c r="V231" s="786"/>
      <c r="W231" s="786"/>
      <c r="X231" s="786"/>
      <c r="Y231" s="786"/>
      <c r="Z231" s="786"/>
      <c r="AA231" s="786"/>
      <c r="AB231" s="787"/>
      <c r="AC231" s="789"/>
      <c r="AD231" s="790"/>
      <c r="AE231" s="791"/>
      <c r="AF231" s="710"/>
      <c r="AG231" s="711"/>
      <c r="AH231" s="711"/>
      <c r="AI231" s="711"/>
      <c r="AJ231" s="712"/>
      <c r="AK231" s="708"/>
      <c r="AL231" s="708"/>
      <c r="AM231" s="708"/>
      <c r="AN231" s="708"/>
      <c r="AO231" s="708"/>
      <c r="AP231" s="708"/>
      <c r="AQ231" s="708"/>
      <c r="AR231" s="717"/>
      <c r="AS231" s="718"/>
      <c r="AT231" s="719"/>
      <c r="AU231" s="741">
        <f t="shared" si="23"/>
        <v>0</v>
      </c>
      <c r="AV231" s="741"/>
      <c r="AW231" s="741"/>
      <c r="AX231" s="741"/>
      <c r="AY231" s="741"/>
      <c r="AZ231" s="741"/>
      <c r="BA231" s="741"/>
      <c r="BB231" s="761">
        <f t="shared" si="18"/>
        <v>0</v>
      </c>
      <c r="BC231" s="762"/>
      <c r="BD231" s="762"/>
      <c r="BE231" s="762"/>
      <c r="BF231" s="762"/>
      <c r="BG231" s="762"/>
      <c r="BH231" s="763"/>
      <c r="BI231" s="564"/>
      <c r="BJ231" s="176"/>
      <c r="BL231" s="224">
        <f t="shared" si="19"/>
        <v>2</v>
      </c>
      <c r="BM231" s="225" t="str">
        <f t="shared" si="20"/>
        <v/>
      </c>
      <c r="BN231" s="226" t="str">
        <f t="shared" si="21"/>
        <v xml:space="preserve"> </v>
      </c>
      <c r="BP231" s="249">
        <f>IF(AND(BI231&lt;&gt;"R",BI231&lt;&gt;"C",BI231&lt;&gt;"CF",BI231&lt;&gt;"F")=TRUE,BB231*'Q1'!$CA$20,IF(BI231="R",BB231,0))</f>
        <v>0</v>
      </c>
      <c r="BQ231" s="249">
        <f>IF(AND(BI231&lt;&gt;"R",BI231&lt;&gt;"C",BI231&lt;&gt;"CF",BI231&lt;&gt;"F")=TRUE,BB231*'Q1'!$CA$21,IF(BI231="C",BB231,0))</f>
        <v>0</v>
      </c>
      <c r="BR231" s="249">
        <f>IF(AND(BI231&lt;&gt;"R",BI231&lt;&gt;"C",BI231&lt;&gt;"CF",BI231&lt;&gt;"F")=TRUE,BB231*'Q1'!$CA$22,IF(BI231="CF",BB231,0))</f>
        <v>0</v>
      </c>
      <c r="BS231" s="249">
        <f>IF(AND(BI231&lt;&gt;"R",BI231&lt;&gt;"C",BI231&lt;&gt;"CF",BI231&lt;&gt;"F")=TRUE,BB231*'Q1'!$CA$23,IF(BI231="F",BB231,0))</f>
        <v>0</v>
      </c>
      <c r="BT231" s="478">
        <f t="shared" si="22"/>
        <v>0</v>
      </c>
    </row>
    <row r="232" spans="2:72" ht="9.9499999999999993" customHeight="1">
      <c r="B232" s="795"/>
      <c r="C232" s="796"/>
      <c r="D232" s="796"/>
      <c r="E232" s="796"/>
      <c r="F232" s="797"/>
      <c r="G232" s="785"/>
      <c r="H232" s="786"/>
      <c r="I232" s="786"/>
      <c r="J232" s="786"/>
      <c r="K232" s="786"/>
      <c r="L232" s="786"/>
      <c r="M232" s="786"/>
      <c r="N232" s="786"/>
      <c r="O232" s="786"/>
      <c r="P232" s="786"/>
      <c r="Q232" s="786"/>
      <c r="R232" s="786"/>
      <c r="S232" s="786"/>
      <c r="T232" s="786"/>
      <c r="U232" s="786"/>
      <c r="V232" s="786"/>
      <c r="W232" s="786"/>
      <c r="X232" s="786"/>
      <c r="Y232" s="786"/>
      <c r="Z232" s="786"/>
      <c r="AA232" s="786"/>
      <c r="AB232" s="787"/>
      <c r="AC232" s="789"/>
      <c r="AD232" s="790"/>
      <c r="AE232" s="791"/>
      <c r="AF232" s="710"/>
      <c r="AG232" s="711"/>
      <c r="AH232" s="711"/>
      <c r="AI232" s="711"/>
      <c r="AJ232" s="712"/>
      <c r="AK232" s="708"/>
      <c r="AL232" s="708"/>
      <c r="AM232" s="708"/>
      <c r="AN232" s="708"/>
      <c r="AO232" s="708"/>
      <c r="AP232" s="708"/>
      <c r="AQ232" s="708"/>
      <c r="AR232" s="717"/>
      <c r="AS232" s="718"/>
      <c r="AT232" s="719"/>
      <c r="AU232" s="741">
        <f t="shared" si="23"/>
        <v>0</v>
      </c>
      <c r="AV232" s="741"/>
      <c r="AW232" s="741"/>
      <c r="AX232" s="741"/>
      <c r="AY232" s="741"/>
      <c r="AZ232" s="741"/>
      <c r="BA232" s="741"/>
      <c r="BB232" s="761">
        <f t="shared" si="18"/>
        <v>0</v>
      </c>
      <c r="BC232" s="762"/>
      <c r="BD232" s="762"/>
      <c r="BE232" s="762"/>
      <c r="BF232" s="762"/>
      <c r="BG232" s="762"/>
      <c r="BH232" s="763"/>
      <c r="BI232" s="564"/>
      <c r="BJ232" s="176"/>
      <c r="BL232" s="224">
        <f t="shared" si="19"/>
        <v>2</v>
      </c>
      <c r="BM232" s="225" t="str">
        <f t="shared" si="20"/>
        <v/>
      </c>
      <c r="BN232" s="226" t="str">
        <f t="shared" si="21"/>
        <v xml:space="preserve"> </v>
      </c>
      <c r="BP232" s="249">
        <f>IF(AND(BI232&lt;&gt;"R",BI232&lt;&gt;"C",BI232&lt;&gt;"CF",BI232&lt;&gt;"F")=TRUE,BB232*'Q1'!$CA$20,IF(BI232="R",BB232,0))</f>
        <v>0</v>
      </c>
      <c r="BQ232" s="249">
        <f>IF(AND(BI232&lt;&gt;"R",BI232&lt;&gt;"C",BI232&lt;&gt;"CF",BI232&lt;&gt;"F")=TRUE,BB232*'Q1'!$CA$21,IF(BI232="C",BB232,0))</f>
        <v>0</v>
      </c>
      <c r="BR232" s="249">
        <f>IF(AND(BI232&lt;&gt;"R",BI232&lt;&gt;"C",BI232&lt;&gt;"CF",BI232&lt;&gt;"F")=TRUE,BB232*'Q1'!$CA$22,IF(BI232="CF",BB232,0))</f>
        <v>0</v>
      </c>
      <c r="BS232" s="249">
        <f>IF(AND(BI232&lt;&gt;"R",BI232&lt;&gt;"C",BI232&lt;&gt;"CF",BI232&lt;&gt;"F")=TRUE,BB232*'Q1'!$CA$23,IF(BI232="F",BB232,0))</f>
        <v>0</v>
      </c>
      <c r="BT232" s="478">
        <f t="shared" si="22"/>
        <v>0</v>
      </c>
    </row>
    <row r="233" spans="2:72" ht="9.9499999999999993" customHeight="1">
      <c r="B233" s="798"/>
      <c r="C233" s="799"/>
      <c r="D233" s="799"/>
      <c r="E233" s="799"/>
      <c r="F233" s="799"/>
      <c r="G233" s="785"/>
      <c r="H233" s="786"/>
      <c r="I233" s="786"/>
      <c r="J233" s="786"/>
      <c r="K233" s="786"/>
      <c r="L233" s="786"/>
      <c r="M233" s="786"/>
      <c r="N233" s="786"/>
      <c r="O233" s="786"/>
      <c r="P233" s="786"/>
      <c r="Q233" s="786"/>
      <c r="R233" s="786"/>
      <c r="S233" s="786"/>
      <c r="T233" s="786"/>
      <c r="U233" s="786"/>
      <c r="V233" s="786"/>
      <c r="W233" s="786"/>
      <c r="X233" s="786"/>
      <c r="Y233" s="786"/>
      <c r="Z233" s="786"/>
      <c r="AA233" s="786"/>
      <c r="AB233" s="787"/>
      <c r="AC233" s="789"/>
      <c r="AD233" s="790"/>
      <c r="AE233" s="791"/>
      <c r="AF233" s="710"/>
      <c r="AG233" s="711"/>
      <c r="AH233" s="711"/>
      <c r="AI233" s="711"/>
      <c r="AJ233" s="712"/>
      <c r="AK233" s="708"/>
      <c r="AL233" s="708"/>
      <c r="AM233" s="708"/>
      <c r="AN233" s="708"/>
      <c r="AO233" s="708"/>
      <c r="AP233" s="708"/>
      <c r="AQ233" s="708"/>
      <c r="AR233" s="717"/>
      <c r="AS233" s="718"/>
      <c r="AT233" s="719"/>
      <c r="AU233" s="741">
        <f t="shared" si="23"/>
        <v>0</v>
      </c>
      <c r="AV233" s="741"/>
      <c r="AW233" s="741"/>
      <c r="AX233" s="741"/>
      <c r="AY233" s="741"/>
      <c r="AZ233" s="741"/>
      <c r="BA233" s="741"/>
      <c r="BB233" s="761">
        <f t="shared" si="18"/>
        <v>0</v>
      </c>
      <c r="BC233" s="762"/>
      <c r="BD233" s="762"/>
      <c r="BE233" s="762"/>
      <c r="BF233" s="762"/>
      <c r="BG233" s="762"/>
      <c r="BH233" s="763"/>
      <c r="BI233" s="564"/>
      <c r="BJ233" s="176"/>
      <c r="BL233" s="224">
        <f t="shared" si="19"/>
        <v>2</v>
      </c>
      <c r="BM233" s="225" t="str">
        <f t="shared" si="20"/>
        <v/>
      </c>
      <c r="BN233" s="226" t="str">
        <f t="shared" si="21"/>
        <v xml:space="preserve"> </v>
      </c>
      <c r="BP233" s="249">
        <f>IF(AND(BI233&lt;&gt;"R",BI233&lt;&gt;"C",BI233&lt;&gt;"CF",BI233&lt;&gt;"F")=TRUE,BB233*'Q1'!$CA$20,IF(BI233="R",BB233,0))</f>
        <v>0</v>
      </c>
      <c r="BQ233" s="249">
        <f>IF(AND(BI233&lt;&gt;"R",BI233&lt;&gt;"C",BI233&lt;&gt;"CF",BI233&lt;&gt;"F")=TRUE,BB233*'Q1'!$CA$21,IF(BI233="C",BB233,0))</f>
        <v>0</v>
      </c>
      <c r="BR233" s="249">
        <f>IF(AND(BI233&lt;&gt;"R",BI233&lt;&gt;"C",BI233&lt;&gt;"CF",BI233&lt;&gt;"F")=TRUE,BB233*'Q1'!$CA$22,IF(BI233="CF",BB233,0))</f>
        <v>0</v>
      </c>
      <c r="BS233" s="249">
        <f>IF(AND(BI233&lt;&gt;"R",BI233&lt;&gt;"C",BI233&lt;&gt;"CF",BI233&lt;&gt;"F")=TRUE,BB233*'Q1'!$CA$23,IF(BI233="F",BB233,0))</f>
        <v>0</v>
      </c>
      <c r="BT233" s="478">
        <f t="shared" si="22"/>
        <v>0</v>
      </c>
    </row>
    <row r="234" spans="2:72" ht="9.9499999999999993" customHeight="1">
      <c r="B234" s="795"/>
      <c r="C234" s="796"/>
      <c r="D234" s="796"/>
      <c r="E234" s="796"/>
      <c r="F234" s="797"/>
      <c r="G234" s="785"/>
      <c r="H234" s="786"/>
      <c r="I234" s="786"/>
      <c r="J234" s="786"/>
      <c r="K234" s="786"/>
      <c r="L234" s="786"/>
      <c r="M234" s="786"/>
      <c r="N234" s="786"/>
      <c r="O234" s="786"/>
      <c r="P234" s="786"/>
      <c r="Q234" s="786"/>
      <c r="R234" s="786"/>
      <c r="S234" s="786"/>
      <c r="T234" s="786"/>
      <c r="U234" s="786"/>
      <c r="V234" s="786"/>
      <c r="W234" s="786"/>
      <c r="X234" s="786"/>
      <c r="Y234" s="786"/>
      <c r="Z234" s="786"/>
      <c r="AA234" s="786"/>
      <c r="AB234" s="787"/>
      <c r="AC234" s="789"/>
      <c r="AD234" s="790"/>
      <c r="AE234" s="791"/>
      <c r="AF234" s="710"/>
      <c r="AG234" s="711"/>
      <c r="AH234" s="711"/>
      <c r="AI234" s="711"/>
      <c r="AJ234" s="712"/>
      <c r="AK234" s="708"/>
      <c r="AL234" s="708"/>
      <c r="AM234" s="708"/>
      <c r="AN234" s="708"/>
      <c r="AO234" s="708"/>
      <c r="AP234" s="708"/>
      <c r="AQ234" s="708"/>
      <c r="AR234" s="717"/>
      <c r="AS234" s="718"/>
      <c r="AT234" s="719"/>
      <c r="AU234" s="741">
        <f t="shared" si="23"/>
        <v>0</v>
      </c>
      <c r="AV234" s="741"/>
      <c r="AW234" s="741"/>
      <c r="AX234" s="741"/>
      <c r="AY234" s="741"/>
      <c r="AZ234" s="741"/>
      <c r="BA234" s="741"/>
      <c r="BB234" s="761">
        <f t="shared" si="18"/>
        <v>0</v>
      </c>
      <c r="BC234" s="762"/>
      <c r="BD234" s="762"/>
      <c r="BE234" s="762"/>
      <c r="BF234" s="762"/>
      <c r="BG234" s="762"/>
      <c r="BH234" s="763"/>
      <c r="BI234" s="564"/>
      <c r="BJ234" s="176"/>
      <c r="BL234" s="224">
        <f t="shared" si="19"/>
        <v>2</v>
      </c>
      <c r="BM234" s="225" t="str">
        <f t="shared" si="20"/>
        <v/>
      </c>
      <c r="BN234" s="226" t="str">
        <f t="shared" si="21"/>
        <v xml:space="preserve"> </v>
      </c>
      <c r="BP234" s="249">
        <f>IF(AND(BI234&lt;&gt;"R",BI234&lt;&gt;"C",BI234&lt;&gt;"CF",BI234&lt;&gt;"F")=TRUE,BB234*'Q1'!$CA$20,IF(BI234="R",BB234,0))</f>
        <v>0</v>
      </c>
      <c r="BQ234" s="249">
        <f>IF(AND(BI234&lt;&gt;"R",BI234&lt;&gt;"C",BI234&lt;&gt;"CF",BI234&lt;&gt;"F")=TRUE,BB234*'Q1'!$CA$21,IF(BI234="C",BB234,0))</f>
        <v>0</v>
      </c>
      <c r="BR234" s="249">
        <f>IF(AND(BI234&lt;&gt;"R",BI234&lt;&gt;"C",BI234&lt;&gt;"CF",BI234&lt;&gt;"F")=TRUE,BB234*'Q1'!$CA$22,IF(BI234="CF",BB234,0))</f>
        <v>0</v>
      </c>
      <c r="BS234" s="249">
        <f>IF(AND(BI234&lt;&gt;"R",BI234&lt;&gt;"C",BI234&lt;&gt;"CF",BI234&lt;&gt;"F")=TRUE,BB234*'Q1'!$CA$23,IF(BI234="F",BB234,0))</f>
        <v>0</v>
      </c>
      <c r="BT234" s="478">
        <f t="shared" si="22"/>
        <v>0</v>
      </c>
    </row>
    <row r="235" spans="2:72" ht="9.9499999999999993" customHeight="1">
      <c r="B235" s="798"/>
      <c r="C235" s="799"/>
      <c r="D235" s="799"/>
      <c r="E235" s="799"/>
      <c r="F235" s="799"/>
      <c r="G235" s="785"/>
      <c r="H235" s="786"/>
      <c r="I235" s="786"/>
      <c r="J235" s="786"/>
      <c r="K235" s="786"/>
      <c r="L235" s="786"/>
      <c r="M235" s="786"/>
      <c r="N235" s="786"/>
      <c r="O235" s="786"/>
      <c r="P235" s="786"/>
      <c r="Q235" s="786"/>
      <c r="R235" s="786"/>
      <c r="S235" s="786"/>
      <c r="T235" s="786"/>
      <c r="U235" s="786"/>
      <c r="V235" s="786"/>
      <c r="W235" s="786"/>
      <c r="X235" s="786"/>
      <c r="Y235" s="786"/>
      <c r="Z235" s="786"/>
      <c r="AA235" s="786"/>
      <c r="AB235" s="787"/>
      <c r="AC235" s="789"/>
      <c r="AD235" s="790"/>
      <c r="AE235" s="791"/>
      <c r="AF235" s="710"/>
      <c r="AG235" s="711"/>
      <c r="AH235" s="711"/>
      <c r="AI235" s="711"/>
      <c r="AJ235" s="712"/>
      <c r="AK235" s="708"/>
      <c r="AL235" s="708"/>
      <c r="AM235" s="708"/>
      <c r="AN235" s="708"/>
      <c r="AO235" s="708"/>
      <c r="AP235" s="708"/>
      <c r="AQ235" s="708"/>
      <c r="AR235" s="717"/>
      <c r="AS235" s="718"/>
      <c r="AT235" s="719"/>
      <c r="AU235" s="741">
        <f t="shared" si="23"/>
        <v>0</v>
      </c>
      <c r="AV235" s="741"/>
      <c r="AW235" s="741"/>
      <c r="AX235" s="741"/>
      <c r="AY235" s="741"/>
      <c r="AZ235" s="741"/>
      <c r="BA235" s="741"/>
      <c r="BB235" s="761">
        <f t="shared" si="18"/>
        <v>0</v>
      </c>
      <c r="BC235" s="762"/>
      <c r="BD235" s="762"/>
      <c r="BE235" s="762"/>
      <c r="BF235" s="762"/>
      <c r="BG235" s="762"/>
      <c r="BH235" s="763"/>
      <c r="BI235" s="564"/>
      <c r="BJ235" s="176"/>
      <c r="BL235" s="224">
        <f t="shared" si="19"/>
        <v>2</v>
      </c>
      <c r="BM235" s="225" t="str">
        <f t="shared" si="20"/>
        <v/>
      </c>
      <c r="BN235" s="226" t="str">
        <f t="shared" si="21"/>
        <v xml:space="preserve"> </v>
      </c>
      <c r="BP235" s="249">
        <f>IF(AND(BI235&lt;&gt;"R",BI235&lt;&gt;"C",BI235&lt;&gt;"CF",BI235&lt;&gt;"F")=TRUE,BB235*'Q1'!$CA$20,IF(BI235="R",BB235,0))</f>
        <v>0</v>
      </c>
      <c r="BQ235" s="249">
        <f>IF(AND(BI235&lt;&gt;"R",BI235&lt;&gt;"C",BI235&lt;&gt;"CF",BI235&lt;&gt;"F")=TRUE,BB235*'Q1'!$CA$21,IF(BI235="C",BB235,0))</f>
        <v>0</v>
      </c>
      <c r="BR235" s="249">
        <f>IF(AND(BI235&lt;&gt;"R",BI235&lt;&gt;"C",BI235&lt;&gt;"CF",BI235&lt;&gt;"F")=TRUE,BB235*'Q1'!$CA$22,IF(BI235="CF",BB235,0))</f>
        <v>0</v>
      </c>
      <c r="BS235" s="249">
        <f>IF(AND(BI235&lt;&gt;"R",BI235&lt;&gt;"C",BI235&lt;&gt;"CF",BI235&lt;&gt;"F")=TRUE,BB235*'Q1'!$CA$23,IF(BI235="F",BB235,0))</f>
        <v>0</v>
      </c>
      <c r="BT235" s="478">
        <f t="shared" si="22"/>
        <v>0</v>
      </c>
    </row>
    <row r="236" spans="2:72" ht="9.9499999999999993" customHeight="1">
      <c r="B236" s="795"/>
      <c r="C236" s="796"/>
      <c r="D236" s="796"/>
      <c r="E236" s="796"/>
      <c r="F236" s="797"/>
      <c r="G236" s="785"/>
      <c r="H236" s="786"/>
      <c r="I236" s="786"/>
      <c r="J236" s="786"/>
      <c r="K236" s="786"/>
      <c r="L236" s="786"/>
      <c r="M236" s="786"/>
      <c r="N236" s="786"/>
      <c r="O236" s="786"/>
      <c r="P236" s="786"/>
      <c r="Q236" s="786"/>
      <c r="R236" s="786"/>
      <c r="S236" s="786"/>
      <c r="T236" s="786"/>
      <c r="U236" s="786"/>
      <c r="V236" s="786"/>
      <c r="W236" s="786"/>
      <c r="X236" s="786"/>
      <c r="Y236" s="786"/>
      <c r="Z236" s="786"/>
      <c r="AA236" s="786"/>
      <c r="AB236" s="787"/>
      <c r="AC236" s="789"/>
      <c r="AD236" s="790"/>
      <c r="AE236" s="791"/>
      <c r="AF236" s="710"/>
      <c r="AG236" s="711"/>
      <c r="AH236" s="711"/>
      <c r="AI236" s="711"/>
      <c r="AJ236" s="712"/>
      <c r="AK236" s="708"/>
      <c r="AL236" s="708"/>
      <c r="AM236" s="708"/>
      <c r="AN236" s="708"/>
      <c r="AO236" s="708"/>
      <c r="AP236" s="708"/>
      <c r="AQ236" s="708"/>
      <c r="AR236" s="717"/>
      <c r="AS236" s="718"/>
      <c r="AT236" s="719"/>
      <c r="AU236" s="741">
        <f t="shared" si="23"/>
        <v>0</v>
      </c>
      <c r="AV236" s="741"/>
      <c r="AW236" s="741"/>
      <c r="AX236" s="741"/>
      <c r="AY236" s="741"/>
      <c r="AZ236" s="741"/>
      <c r="BA236" s="741"/>
      <c r="BB236" s="761">
        <f t="shared" si="18"/>
        <v>0</v>
      </c>
      <c r="BC236" s="762"/>
      <c r="BD236" s="762"/>
      <c r="BE236" s="762"/>
      <c r="BF236" s="762"/>
      <c r="BG236" s="762"/>
      <c r="BH236" s="763"/>
      <c r="BI236" s="564"/>
      <c r="BJ236" s="176"/>
      <c r="BL236" s="224">
        <f t="shared" si="19"/>
        <v>2</v>
      </c>
      <c r="BM236" s="225" t="str">
        <f t="shared" si="20"/>
        <v/>
      </c>
      <c r="BN236" s="226" t="str">
        <f t="shared" si="21"/>
        <v xml:space="preserve"> </v>
      </c>
      <c r="BP236" s="249">
        <f>IF(AND(BI236&lt;&gt;"R",BI236&lt;&gt;"C",BI236&lt;&gt;"CF",BI236&lt;&gt;"F")=TRUE,BB236*'Q1'!$CA$20,IF(BI236="R",BB236,0))</f>
        <v>0</v>
      </c>
      <c r="BQ236" s="249">
        <f>IF(AND(BI236&lt;&gt;"R",BI236&lt;&gt;"C",BI236&lt;&gt;"CF",BI236&lt;&gt;"F")=TRUE,BB236*'Q1'!$CA$21,IF(BI236="C",BB236,0))</f>
        <v>0</v>
      </c>
      <c r="BR236" s="249">
        <f>IF(AND(BI236&lt;&gt;"R",BI236&lt;&gt;"C",BI236&lt;&gt;"CF",BI236&lt;&gt;"F")=TRUE,BB236*'Q1'!$CA$22,IF(BI236="CF",BB236,0))</f>
        <v>0</v>
      </c>
      <c r="BS236" s="249">
        <f>IF(AND(BI236&lt;&gt;"R",BI236&lt;&gt;"C",BI236&lt;&gt;"CF",BI236&lt;&gt;"F")=TRUE,BB236*'Q1'!$CA$23,IF(BI236="F",BB236,0))</f>
        <v>0</v>
      </c>
      <c r="BT236" s="478">
        <f t="shared" si="22"/>
        <v>0</v>
      </c>
    </row>
    <row r="237" spans="2:72" ht="9.9499999999999993" customHeight="1">
      <c r="B237" s="798"/>
      <c r="C237" s="799"/>
      <c r="D237" s="799"/>
      <c r="E237" s="799"/>
      <c r="F237" s="799"/>
      <c r="G237" s="785"/>
      <c r="H237" s="786"/>
      <c r="I237" s="786"/>
      <c r="J237" s="786"/>
      <c r="K237" s="786"/>
      <c r="L237" s="786"/>
      <c r="M237" s="786"/>
      <c r="N237" s="786"/>
      <c r="O237" s="786"/>
      <c r="P237" s="786"/>
      <c r="Q237" s="786"/>
      <c r="R237" s="786"/>
      <c r="S237" s="786"/>
      <c r="T237" s="786"/>
      <c r="U237" s="786"/>
      <c r="V237" s="786"/>
      <c r="W237" s="786"/>
      <c r="X237" s="786"/>
      <c r="Y237" s="786"/>
      <c r="Z237" s="786"/>
      <c r="AA237" s="786"/>
      <c r="AB237" s="787"/>
      <c r="AC237" s="789"/>
      <c r="AD237" s="790"/>
      <c r="AE237" s="791"/>
      <c r="AF237" s="710"/>
      <c r="AG237" s="711"/>
      <c r="AH237" s="711"/>
      <c r="AI237" s="711"/>
      <c r="AJ237" s="712"/>
      <c r="AK237" s="708"/>
      <c r="AL237" s="708"/>
      <c r="AM237" s="708"/>
      <c r="AN237" s="708"/>
      <c r="AO237" s="708"/>
      <c r="AP237" s="708"/>
      <c r="AQ237" s="708"/>
      <c r="AR237" s="717"/>
      <c r="AS237" s="718"/>
      <c r="AT237" s="719"/>
      <c r="AU237" s="741">
        <f t="shared" si="23"/>
        <v>0</v>
      </c>
      <c r="AV237" s="741"/>
      <c r="AW237" s="741"/>
      <c r="AX237" s="741"/>
      <c r="AY237" s="741"/>
      <c r="AZ237" s="741"/>
      <c r="BA237" s="741"/>
      <c r="BB237" s="761">
        <f t="shared" si="18"/>
        <v>0</v>
      </c>
      <c r="BC237" s="762"/>
      <c r="BD237" s="762"/>
      <c r="BE237" s="762"/>
      <c r="BF237" s="762"/>
      <c r="BG237" s="762"/>
      <c r="BH237" s="763"/>
      <c r="BI237" s="564"/>
      <c r="BJ237" s="176"/>
      <c r="BL237" s="224">
        <f t="shared" si="19"/>
        <v>2</v>
      </c>
      <c r="BM237" s="225" t="str">
        <f t="shared" si="20"/>
        <v/>
      </c>
      <c r="BN237" s="226" t="str">
        <f t="shared" si="21"/>
        <v xml:space="preserve"> </v>
      </c>
      <c r="BP237" s="249">
        <f>IF(AND(BI237&lt;&gt;"R",BI237&lt;&gt;"C",BI237&lt;&gt;"CF",BI237&lt;&gt;"F")=TRUE,BB237*'Q1'!$CA$20,IF(BI237="R",BB237,0))</f>
        <v>0</v>
      </c>
      <c r="BQ237" s="249">
        <f>IF(AND(BI237&lt;&gt;"R",BI237&lt;&gt;"C",BI237&lt;&gt;"CF",BI237&lt;&gt;"F")=TRUE,BB237*'Q1'!$CA$21,IF(BI237="C",BB237,0))</f>
        <v>0</v>
      </c>
      <c r="BR237" s="249">
        <f>IF(AND(BI237&lt;&gt;"R",BI237&lt;&gt;"C",BI237&lt;&gt;"CF",BI237&lt;&gt;"F")=TRUE,BB237*'Q1'!$CA$22,IF(BI237="CF",BB237,0))</f>
        <v>0</v>
      </c>
      <c r="BS237" s="249">
        <f>IF(AND(BI237&lt;&gt;"R",BI237&lt;&gt;"C",BI237&lt;&gt;"CF",BI237&lt;&gt;"F")=TRUE,BB237*'Q1'!$CA$23,IF(BI237="F",BB237,0))</f>
        <v>0</v>
      </c>
      <c r="BT237" s="478">
        <f t="shared" si="22"/>
        <v>0</v>
      </c>
    </row>
    <row r="238" spans="2:72" ht="9.9499999999999993" customHeight="1">
      <c r="B238" s="795"/>
      <c r="C238" s="796"/>
      <c r="D238" s="796"/>
      <c r="E238" s="796"/>
      <c r="F238" s="797"/>
      <c r="G238" s="785"/>
      <c r="H238" s="786"/>
      <c r="I238" s="786"/>
      <c r="J238" s="786"/>
      <c r="K238" s="786"/>
      <c r="L238" s="786"/>
      <c r="M238" s="786"/>
      <c r="N238" s="786"/>
      <c r="O238" s="786"/>
      <c r="P238" s="786"/>
      <c r="Q238" s="786"/>
      <c r="R238" s="786"/>
      <c r="S238" s="786"/>
      <c r="T238" s="786"/>
      <c r="U238" s="786"/>
      <c r="V238" s="786"/>
      <c r="W238" s="786"/>
      <c r="X238" s="786"/>
      <c r="Y238" s="786"/>
      <c r="Z238" s="786"/>
      <c r="AA238" s="786"/>
      <c r="AB238" s="787"/>
      <c r="AC238" s="789"/>
      <c r="AD238" s="790"/>
      <c r="AE238" s="791"/>
      <c r="AF238" s="710"/>
      <c r="AG238" s="711"/>
      <c r="AH238" s="711"/>
      <c r="AI238" s="711"/>
      <c r="AJ238" s="712"/>
      <c r="AK238" s="708"/>
      <c r="AL238" s="708"/>
      <c r="AM238" s="708"/>
      <c r="AN238" s="708"/>
      <c r="AO238" s="708"/>
      <c r="AP238" s="708"/>
      <c r="AQ238" s="708"/>
      <c r="AR238" s="717"/>
      <c r="AS238" s="718"/>
      <c r="AT238" s="719"/>
      <c r="AU238" s="741">
        <f t="shared" si="23"/>
        <v>0</v>
      </c>
      <c r="AV238" s="741"/>
      <c r="AW238" s="741"/>
      <c r="AX238" s="741"/>
      <c r="AY238" s="741"/>
      <c r="AZ238" s="741"/>
      <c r="BA238" s="741"/>
      <c r="BB238" s="761">
        <f t="shared" si="18"/>
        <v>0</v>
      </c>
      <c r="BC238" s="762"/>
      <c r="BD238" s="762"/>
      <c r="BE238" s="762"/>
      <c r="BF238" s="762"/>
      <c r="BG238" s="762"/>
      <c r="BH238" s="763"/>
      <c r="BI238" s="564"/>
      <c r="BJ238" s="176"/>
      <c r="BL238" s="224">
        <f t="shared" si="19"/>
        <v>2</v>
      </c>
      <c r="BM238" s="225" t="str">
        <f t="shared" si="20"/>
        <v/>
      </c>
      <c r="BN238" s="226" t="str">
        <f t="shared" si="21"/>
        <v xml:space="preserve"> </v>
      </c>
      <c r="BP238" s="249">
        <f>IF(AND(BI238&lt;&gt;"R",BI238&lt;&gt;"C",BI238&lt;&gt;"CF",BI238&lt;&gt;"F")=TRUE,BB238*'Q1'!$CA$20,IF(BI238="R",BB238,0))</f>
        <v>0</v>
      </c>
      <c r="BQ238" s="249">
        <f>IF(AND(BI238&lt;&gt;"R",BI238&lt;&gt;"C",BI238&lt;&gt;"CF",BI238&lt;&gt;"F")=TRUE,BB238*'Q1'!$CA$21,IF(BI238="C",BB238,0))</f>
        <v>0</v>
      </c>
      <c r="BR238" s="249">
        <f>IF(AND(BI238&lt;&gt;"R",BI238&lt;&gt;"C",BI238&lt;&gt;"CF",BI238&lt;&gt;"F")=TRUE,BB238*'Q1'!$CA$22,IF(BI238="CF",BB238,0))</f>
        <v>0</v>
      </c>
      <c r="BS238" s="249">
        <f>IF(AND(BI238&lt;&gt;"R",BI238&lt;&gt;"C",BI238&lt;&gt;"CF",BI238&lt;&gt;"F")=TRUE,BB238*'Q1'!$CA$23,IF(BI238="F",BB238,0))</f>
        <v>0</v>
      </c>
      <c r="BT238" s="478">
        <f t="shared" si="22"/>
        <v>0</v>
      </c>
    </row>
    <row r="239" spans="2:72" ht="9.9499999999999993" customHeight="1">
      <c r="B239" s="798"/>
      <c r="C239" s="799"/>
      <c r="D239" s="799"/>
      <c r="E239" s="799"/>
      <c r="F239" s="799"/>
      <c r="G239" s="785"/>
      <c r="H239" s="786"/>
      <c r="I239" s="786"/>
      <c r="J239" s="786"/>
      <c r="K239" s="786"/>
      <c r="L239" s="786"/>
      <c r="M239" s="786"/>
      <c r="N239" s="786"/>
      <c r="O239" s="786"/>
      <c r="P239" s="786"/>
      <c r="Q239" s="786"/>
      <c r="R239" s="786"/>
      <c r="S239" s="786"/>
      <c r="T239" s="786"/>
      <c r="U239" s="786"/>
      <c r="V239" s="786"/>
      <c r="W239" s="786"/>
      <c r="X239" s="786"/>
      <c r="Y239" s="786"/>
      <c r="Z239" s="786"/>
      <c r="AA239" s="786"/>
      <c r="AB239" s="787"/>
      <c r="AC239" s="789"/>
      <c r="AD239" s="790"/>
      <c r="AE239" s="791"/>
      <c r="AF239" s="710"/>
      <c r="AG239" s="711"/>
      <c r="AH239" s="711"/>
      <c r="AI239" s="711"/>
      <c r="AJ239" s="712"/>
      <c r="AK239" s="708"/>
      <c r="AL239" s="708"/>
      <c r="AM239" s="708"/>
      <c r="AN239" s="708"/>
      <c r="AO239" s="708"/>
      <c r="AP239" s="708"/>
      <c r="AQ239" s="708"/>
      <c r="AR239" s="717"/>
      <c r="AS239" s="718"/>
      <c r="AT239" s="719"/>
      <c r="AU239" s="741">
        <f t="shared" si="23"/>
        <v>0</v>
      </c>
      <c r="AV239" s="741"/>
      <c r="AW239" s="741"/>
      <c r="AX239" s="741"/>
      <c r="AY239" s="741"/>
      <c r="AZ239" s="741"/>
      <c r="BA239" s="741"/>
      <c r="BB239" s="761">
        <f t="shared" si="18"/>
        <v>0</v>
      </c>
      <c r="BC239" s="762"/>
      <c r="BD239" s="762"/>
      <c r="BE239" s="762"/>
      <c r="BF239" s="762"/>
      <c r="BG239" s="762"/>
      <c r="BH239" s="763"/>
      <c r="BI239" s="564"/>
      <c r="BJ239" s="176"/>
      <c r="BL239" s="224">
        <f t="shared" si="19"/>
        <v>2</v>
      </c>
      <c r="BM239" s="225" t="str">
        <f t="shared" si="20"/>
        <v/>
      </c>
      <c r="BN239" s="226" t="str">
        <f t="shared" si="21"/>
        <v xml:space="preserve"> </v>
      </c>
      <c r="BP239" s="249">
        <f>IF(AND(BI239&lt;&gt;"R",BI239&lt;&gt;"C",BI239&lt;&gt;"CF",BI239&lt;&gt;"F")=TRUE,BB239*'Q1'!$CA$20,IF(BI239="R",BB239,0))</f>
        <v>0</v>
      </c>
      <c r="BQ239" s="249">
        <f>IF(AND(BI239&lt;&gt;"R",BI239&lt;&gt;"C",BI239&lt;&gt;"CF",BI239&lt;&gt;"F")=TRUE,BB239*'Q1'!$CA$21,IF(BI239="C",BB239,0))</f>
        <v>0</v>
      </c>
      <c r="BR239" s="249">
        <f>IF(AND(BI239&lt;&gt;"R",BI239&lt;&gt;"C",BI239&lt;&gt;"CF",BI239&lt;&gt;"F")=TRUE,BB239*'Q1'!$CA$22,IF(BI239="CF",BB239,0))</f>
        <v>0</v>
      </c>
      <c r="BS239" s="249">
        <f>IF(AND(BI239&lt;&gt;"R",BI239&lt;&gt;"C",BI239&lt;&gt;"CF",BI239&lt;&gt;"F")=TRUE,BB239*'Q1'!$CA$23,IF(BI239="F",BB239,0))</f>
        <v>0</v>
      </c>
      <c r="BT239" s="478">
        <f t="shared" si="22"/>
        <v>0</v>
      </c>
    </row>
    <row r="240" spans="2:72" ht="9.9499999999999993" customHeight="1">
      <c r="B240" s="795"/>
      <c r="C240" s="796"/>
      <c r="D240" s="796"/>
      <c r="E240" s="796"/>
      <c r="F240" s="797"/>
      <c r="G240" s="785"/>
      <c r="H240" s="786"/>
      <c r="I240" s="786"/>
      <c r="J240" s="786"/>
      <c r="K240" s="786"/>
      <c r="L240" s="786"/>
      <c r="M240" s="786"/>
      <c r="N240" s="786"/>
      <c r="O240" s="786"/>
      <c r="P240" s="786"/>
      <c r="Q240" s="786"/>
      <c r="R240" s="786"/>
      <c r="S240" s="786"/>
      <c r="T240" s="786"/>
      <c r="U240" s="786"/>
      <c r="V240" s="786"/>
      <c r="W240" s="786"/>
      <c r="X240" s="786"/>
      <c r="Y240" s="786"/>
      <c r="Z240" s="786"/>
      <c r="AA240" s="786"/>
      <c r="AB240" s="787"/>
      <c r="AC240" s="789"/>
      <c r="AD240" s="790"/>
      <c r="AE240" s="791"/>
      <c r="AF240" s="710"/>
      <c r="AG240" s="711"/>
      <c r="AH240" s="711"/>
      <c r="AI240" s="711"/>
      <c r="AJ240" s="712"/>
      <c r="AK240" s="708"/>
      <c r="AL240" s="708"/>
      <c r="AM240" s="708"/>
      <c r="AN240" s="708"/>
      <c r="AO240" s="708"/>
      <c r="AP240" s="708"/>
      <c r="AQ240" s="708"/>
      <c r="AR240" s="717"/>
      <c r="AS240" s="718"/>
      <c r="AT240" s="719"/>
      <c r="AU240" s="741">
        <f t="shared" si="23"/>
        <v>0</v>
      </c>
      <c r="AV240" s="741"/>
      <c r="AW240" s="741"/>
      <c r="AX240" s="741"/>
      <c r="AY240" s="741"/>
      <c r="AZ240" s="741"/>
      <c r="BA240" s="741"/>
      <c r="BB240" s="761">
        <f t="shared" si="18"/>
        <v>0</v>
      </c>
      <c r="BC240" s="762"/>
      <c r="BD240" s="762"/>
      <c r="BE240" s="762"/>
      <c r="BF240" s="762"/>
      <c r="BG240" s="762"/>
      <c r="BH240" s="763"/>
      <c r="BI240" s="564"/>
      <c r="BJ240" s="176"/>
      <c r="BL240" s="224">
        <f t="shared" si="19"/>
        <v>2</v>
      </c>
      <c r="BM240" s="225" t="str">
        <f t="shared" si="20"/>
        <v/>
      </c>
      <c r="BN240" s="226" t="str">
        <f t="shared" si="21"/>
        <v xml:space="preserve"> </v>
      </c>
      <c r="BP240" s="249">
        <f>IF(AND(BI240&lt;&gt;"R",BI240&lt;&gt;"C",BI240&lt;&gt;"CF",BI240&lt;&gt;"F")=TRUE,BB240*'Q1'!$CA$20,IF(BI240="R",BB240,0))</f>
        <v>0</v>
      </c>
      <c r="BQ240" s="249">
        <f>IF(AND(BI240&lt;&gt;"R",BI240&lt;&gt;"C",BI240&lt;&gt;"CF",BI240&lt;&gt;"F")=TRUE,BB240*'Q1'!$CA$21,IF(BI240="C",BB240,0))</f>
        <v>0</v>
      </c>
      <c r="BR240" s="249">
        <f>IF(AND(BI240&lt;&gt;"R",BI240&lt;&gt;"C",BI240&lt;&gt;"CF",BI240&lt;&gt;"F")=TRUE,BB240*'Q1'!$CA$22,IF(BI240="CF",BB240,0))</f>
        <v>0</v>
      </c>
      <c r="BS240" s="249">
        <f>IF(AND(BI240&lt;&gt;"R",BI240&lt;&gt;"C",BI240&lt;&gt;"CF",BI240&lt;&gt;"F")=TRUE,BB240*'Q1'!$CA$23,IF(BI240="F",BB240,0))</f>
        <v>0</v>
      </c>
      <c r="BT240" s="478">
        <f t="shared" si="22"/>
        <v>0</v>
      </c>
    </row>
    <row r="241" spans="2:72" ht="9.9499999999999993" customHeight="1">
      <c r="B241" s="798"/>
      <c r="C241" s="799"/>
      <c r="D241" s="799"/>
      <c r="E241" s="799"/>
      <c r="F241" s="799"/>
      <c r="G241" s="785"/>
      <c r="H241" s="786"/>
      <c r="I241" s="786"/>
      <c r="J241" s="786"/>
      <c r="K241" s="786"/>
      <c r="L241" s="786"/>
      <c r="M241" s="786"/>
      <c r="N241" s="786"/>
      <c r="O241" s="786"/>
      <c r="P241" s="786"/>
      <c r="Q241" s="786"/>
      <c r="R241" s="786"/>
      <c r="S241" s="786"/>
      <c r="T241" s="786"/>
      <c r="U241" s="786"/>
      <c r="V241" s="786"/>
      <c r="W241" s="786"/>
      <c r="X241" s="786"/>
      <c r="Y241" s="786"/>
      <c r="Z241" s="786"/>
      <c r="AA241" s="786"/>
      <c r="AB241" s="787"/>
      <c r="AC241" s="789"/>
      <c r="AD241" s="790"/>
      <c r="AE241" s="791"/>
      <c r="AF241" s="710"/>
      <c r="AG241" s="711"/>
      <c r="AH241" s="711"/>
      <c r="AI241" s="711"/>
      <c r="AJ241" s="712"/>
      <c r="AK241" s="708"/>
      <c r="AL241" s="708"/>
      <c r="AM241" s="708"/>
      <c r="AN241" s="708"/>
      <c r="AO241" s="708"/>
      <c r="AP241" s="708"/>
      <c r="AQ241" s="708"/>
      <c r="AR241" s="717"/>
      <c r="AS241" s="718"/>
      <c r="AT241" s="719"/>
      <c r="AU241" s="741">
        <f t="shared" si="23"/>
        <v>0</v>
      </c>
      <c r="AV241" s="741"/>
      <c r="AW241" s="741"/>
      <c r="AX241" s="741"/>
      <c r="AY241" s="741"/>
      <c r="AZ241" s="741"/>
      <c r="BA241" s="741"/>
      <c r="BB241" s="761">
        <f t="shared" si="18"/>
        <v>0</v>
      </c>
      <c r="BC241" s="762"/>
      <c r="BD241" s="762"/>
      <c r="BE241" s="762"/>
      <c r="BF241" s="762"/>
      <c r="BG241" s="762"/>
      <c r="BH241" s="763"/>
      <c r="BI241" s="564"/>
      <c r="BJ241" s="176"/>
      <c r="BL241" s="224">
        <f t="shared" si="19"/>
        <v>2</v>
      </c>
      <c r="BM241" s="225" t="str">
        <f t="shared" si="20"/>
        <v/>
      </c>
      <c r="BN241" s="226" t="str">
        <f t="shared" si="21"/>
        <v xml:space="preserve"> </v>
      </c>
      <c r="BP241" s="249">
        <f>IF(AND(BI241&lt;&gt;"R",BI241&lt;&gt;"C",BI241&lt;&gt;"CF",BI241&lt;&gt;"F")=TRUE,BB241*'Q1'!$CA$20,IF(BI241="R",BB241,0))</f>
        <v>0</v>
      </c>
      <c r="BQ241" s="249">
        <f>IF(AND(BI241&lt;&gt;"R",BI241&lt;&gt;"C",BI241&lt;&gt;"CF",BI241&lt;&gt;"F")=TRUE,BB241*'Q1'!$CA$21,IF(BI241="C",BB241,0))</f>
        <v>0</v>
      </c>
      <c r="BR241" s="249">
        <f>IF(AND(BI241&lt;&gt;"R",BI241&lt;&gt;"C",BI241&lt;&gt;"CF",BI241&lt;&gt;"F")=TRUE,BB241*'Q1'!$CA$22,IF(BI241="CF",BB241,0))</f>
        <v>0</v>
      </c>
      <c r="BS241" s="249">
        <f>IF(AND(BI241&lt;&gt;"R",BI241&lt;&gt;"C",BI241&lt;&gt;"CF",BI241&lt;&gt;"F")=TRUE,BB241*'Q1'!$CA$23,IF(BI241="F",BB241,0))</f>
        <v>0</v>
      </c>
      <c r="BT241" s="478">
        <f t="shared" si="22"/>
        <v>0</v>
      </c>
    </row>
    <row r="242" spans="2:72" ht="9.9499999999999993" customHeight="1">
      <c r="B242" s="795"/>
      <c r="C242" s="796"/>
      <c r="D242" s="796"/>
      <c r="E242" s="796"/>
      <c r="F242" s="797"/>
      <c r="G242" s="785"/>
      <c r="H242" s="786"/>
      <c r="I242" s="786"/>
      <c r="J242" s="786"/>
      <c r="K242" s="786"/>
      <c r="L242" s="786"/>
      <c r="M242" s="786"/>
      <c r="N242" s="786"/>
      <c r="O242" s="786"/>
      <c r="P242" s="786"/>
      <c r="Q242" s="786"/>
      <c r="R242" s="786"/>
      <c r="S242" s="786"/>
      <c r="T242" s="786"/>
      <c r="U242" s="786"/>
      <c r="V242" s="786"/>
      <c r="W242" s="786"/>
      <c r="X242" s="786"/>
      <c r="Y242" s="786"/>
      <c r="Z242" s="786"/>
      <c r="AA242" s="786"/>
      <c r="AB242" s="787"/>
      <c r="AC242" s="789"/>
      <c r="AD242" s="790"/>
      <c r="AE242" s="791"/>
      <c r="AF242" s="710"/>
      <c r="AG242" s="711"/>
      <c r="AH242" s="711"/>
      <c r="AI242" s="711"/>
      <c r="AJ242" s="712"/>
      <c r="AK242" s="708"/>
      <c r="AL242" s="708"/>
      <c r="AM242" s="708"/>
      <c r="AN242" s="708"/>
      <c r="AO242" s="708"/>
      <c r="AP242" s="708"/>
      <c r="AQ242" s="708"/>
      <c r="AR242" s="717"/>
      <c r="AS242" s="718"/>
      <c r="AT242" s="719"/>
      <c r="AU242" s="741">
        <f t="shared" si="23"/>
        <v>0</v>
      </c>
      <c r="AV242" s="741"/>
      <c r="AW242" s="741"/>
      <c r="AX242" s="741"/>
      <c r="AY242" s="741"/>
      <c r="AZ242" s="741"/>
      <c r="BA242" s="741"/>
      <c r="BB242" s="761">
        <f t="shared" si="18"/>
        <v>0</v>
      </c>
      <c r="BC242" s="762"/>
      <c r="BD242" s="762"/>
      <c r="BE242" s="762"/>
      <c r="BF242" s="762"/>
      <c r="BG242" s="762"/>
      <c r="BH242" s="763"/>
      <c r="BI242" s="564"/>
      <c r="BJ242" s="176"/>
      <c r="BL242" s="224">
        <f t="shared" si="19"/>
        <v>2</v>
      </c>
      <c r="BM242" s="225" t="str">
        <f t="shared" si="20"/>
        <v/>
      </c>
      <c r="BN242" s="226" t="str">
        <f t="shared" si="21"/>
        <v xml:space="preserve"> </v>
      </c>
      <c r="BP242" s="249">
        <f>IF(AND(BI242&lt;&gt;"R",BI242&lt;&gt;"C",BI242&lt;&gt;"CF",BI242&lt;&gt;"F")=TRUE,BB242*'Q1'!$CA$20,IF(BI242="R",BB242,0))</f>
        <v>0</v>
      </c>
      <c r="BQ242" s="249">
        <f>IF(AND(BI242&lt;&gt;"R",BI242&lt;&gt;"C",BI242&lt;&gt;"CF",BI242&lt;&gt;"F")=TRUE,BB242*'Q1'!$CA$21,IF(BI242="C",BB242,0))</f>
        <v>0</v>
      </c>
      <c r="BR242" s="249">
        <f>IF(AND(BI242&lt;&gt;"R",BI242&lt;&gt;"C",BI242&lt;&gt;"CF",BI242&lt;&gt;"F")=TRUE,BB242*'Q1'!$CA$22,IF(BI242="CF",BB242,0))</f>
        <v>0</v>
      </c>
      <c r="BS242" s="249">
        <f>IF(AND(BI242&lt;&gt;"R",BI242&lt;&gt;"C",BI242&lt;&gt;"CF",BI242&lt;&gt;"F")=TRUE,BB242*'Q1'!$CA$23,IF(BI242="F",BB242,0))</f>
        <v>0</v>
      </c>
      <c r="BT242" s="478">
        <f t="shared" si="22"/>
        <v>0</v>
      </c>
    </row>
    <row r="243" spans="2:72" ht="9.9499999999999993" customHeight="1">
      <c r="B243" s="798"/>
      <c r="C243" s="799"/>
      <c r="D243" s="799"/>
      <c r="E243" s="799"/>
      <c r="F243" s="799"/>
      <c r="G243" s="785"/>
      <c r="H243" s="786"/>
      <c r="I243" s="786"/>
      <c r="J243" s="786"/>
      <c r="K243" s="786"/>
      <c r="L243" s="786"/>
      <c r="M243" s="786"/>
      <c r="N243" s="786"/>
      <c r="O243" s="786"/>
      <c r="P243" s="786"/>
      <c r="Q243" s="786"/>
      <c r="R243" s="786"/>
      <c r="S243" s="786"/>
      <c r="T243" s="786"/>
      <c r="U243" s="786"/>
      <c r="V243" s="786"/>
      <c r="W243" s="786"/>
      <c r="X243" s="786"/>
      <c r="Y243" s="786"/>
      <c r="Z243" s="786"/>
      <c r="AA243" s="786"/>
      <c r="AB243" s="787"/>
      <c r="AC243" s="789"/>
      <c r="AD243" s="790"/>
      <c r="AE243" s="791"/>
      <c r="AF243" s="710"/>
      <c r="AG243" s="711"/>
      <c r="AH243" s="711"/>
      <c r="AI243" s="711"/>
      <c r="AJ243" s="712"/>
      <c r="AK243" s="708"/>
      <c r="AL243" s="708"/>
      <c r="AM243" s="708"/>
      <c r="AN243" s="708"/>
      <c r="AO243" s="708"/>
      <c r="AP243" s="708"/>
      <c r="AQ243" s="708"/>
      <c r="AR243" s="717"/>
      <c r="AS243" s="718"/>
      <c r="AT243" s="719"/>
      <c r="AU243" s="741">
        <f t="shared" si="23"/>
        <v>0</v>
      </c>
      <c r="AV243" s="741"/>
      <c r="AW243" s="741"/>
      <c r="AX243" s="741"/>
      <c r="AY243" s="741"/>
      <c r="AZ243" s="741"/>
      <c r="BA243" s="741"/>
      <c r="BB243" s="761">
        <f t="shared" si="18"/>
        <v>0</v>
      </c>
      <c r="BC243" s="762"/>
      <c r="BD243" s="762"/>
      <c r="BE243" s="762"/>
      <c r="BF243" s="762"/>
      <c r="BG243" s="762"/>
      <c r="BH243" s="763"/>
      <c r="BI243" s="564"/>
      <c r="BJ243" s="176"/>
      <c r="BL243" s="224">
        <f t="shared" si="19"/>
        <v>2</v>
      </c>
      <c r="BM243" s="225" t="str">
        <f t="shared" si="20"/>
        <v/>
      </c>
      <c r="BN243" s="226" t="str">
        <f t="shared" si="21"/>
        <v xml:space="preserve"> </v>
      </c>
      <c r="BP243" s="249">
        <f>IF(AND(BI243&lt;&gt;"R",BI243&lt;&gt;"C",BI243&lt;&gt;"CF",BI243&lt;&gt;"F")=TRUE,BB243*'Q1'!$CA$20,IF(BI243="R",BB243,0))</f>
        <v>0</v>
      </c>
      <c r="BQ243" s="249">
        <f>IF(AND(BI243&lt;&gt;"R",BI243&lt;&gt;"C",BI243&lt;&gt;"CF",BI243&lt;&gt;"F")=TRUE,BB243*'Q1'!$CA$21,IF(BI243="C",BB243,0))</f>
        <v>0</v>
      </c>
      <c r="BR243" s="249">
        <f>IF(AND(BI243&lt;&gt;"R",BI243&lt;&gt;"C",BI243&lt;&gt;"CF",BI243&lt;&gt;"F")=TRUE,BB243*'Q1'!$CA$22,IF(BI243="CF",BB243,0))</f>
        <v>0</v>
      </c>
      <c r="BS243" s="249">
        <f>IF(AND(BI243&lt;&gt;"R",BI243&lt;&gt;"C",BI243&lt;&gt;"CF",BI243&lt;&gt;"F")=TRUE,BB243*'Q1'!$CA$23,IF(BI243="F",BB243,0))</f>
        <v>0</v>
      </c>
      <c r="BT243" s="478">
        <f t="shared" si="22"/>
        <v>0</v>
      </c>
    </row>
    <row r="244" spans="2:72" ht="9.9499999999999993" customHeight="1">
      <c r="B244" s="795"/>
      <c r="C244" s="796"/>
      <c r="D244" s="796"/>
      <c r="E244" s="796"/>
      <c r="F244" s="797"/>
      <c r="G244" s="785"/>
      <c r="H244" s="786"/>
      <c r="I244" s="786"/>
      <c r="J244" s="786"/>
      <c r="K244" s="786"/>
      <c r="L244" s="786"/>
      <c r="M244" s="786"/>
      <c r="N244" s="786"/>
      <c r="O244" s="786"/>
      <c r="P244" s="786"/>
      <c r="Q244" s="786"/>
      <c r="R244" s="786"/>
      <c r="S244" s="786"/>
      <c r="T244" s="786"/>
      <c r="U244" s="786"/>
      <c r="V244" s="786"/>
      <c r="W244" s="786"/>
      <c r="X244" s="786"/>
      <c r="Y244" s="786"/>
      <c r="Z244" s="786"/>
      <c r="AA244" s="786"/>
      <c r="AB244" s="787"/>
      <c r="AC244" s="789"/>
      <c r="AD244" s="790"/>
      <c r="AE244" s="791"/>
      <c r="AF244" s="710"/>
      <c r="AG244" s="711"/>
      <c r="AH244" s="711"/>
      <c r="AI244" s="711"/>
      <c r="AJ244" s="712"/>
      <c r="AK244" s="708"/>
      <c r="AL244" s="708"/>
      <c r="AM244" s="708"/>
      <c r="AN244" s="708"/>
      <c r="AO244" s="708"/>
      <c r="AP244" s="708"/>
      <c r="AQ244" s="708"/>
      <c r="AR244" s="717"/>
      <c r="AS244" s="718"/>
      <c r="AT244" s="719"/>
      <c r="AU244" s="741">
        <f t="shared" si="23"/>
        <v>0</v>
      </c>
      <c r="AV244" s="741"/>
      <c r="AW244" s="741"/>
      <c r="AX244" s="741"/>
      <c r="AY244" s="741"/>
      <c r="AZ244" s="741"/>
      <c r="BA244" s="741"/>
      <c r="BB244" s="761">
        <f t="shared" si="18"/>
        <v>0</v>
      </c>
      <c r="BC244" s="762"/>
      <c r="BD244" s="762"/>
      <c r="BE244" s="762"/>
      <c r="BF244" s="762"/>
      <c r="BG244" s="762"/>
      <c r="BH244" s="763"/>
      <c r="BI244" s="564"/>
      <c r="BJ244" s="176"/>
      <c r="BL244" s="224">
        <f t="shared" si="19"/>
        <v>2</v>
      </c>
      <c r="BM244" s="225" t="str">
        <f t="shared" si="20"/>
        <v/>
      </c>
      <c r="BN244" s="226" t="str">
        <f t="shared" si="21"/>
        <v xml:space="preserve"> </v>
      </c>
      <c r="BP244" s="249">
        <f>IF(AND(BI244&lt;&gt;"R",BI244&lt;&gt;"C",BI244&lt;&gt;"CF",BI244&lt;&gt;"F")=TRUE,BB244*'Q1'!$CA$20,IF(BI244="R",BB244,0))</f>
        <v>0</v>
      </c>
      <c r="BQ244" s="249">
        <f>IF(AND(BI244&lt;&gt;"R",BI244&lt;&gt;"C",BI244&lt;&gt;"CF",BI244&lt;&gt;"F")=TRUE,BB244*'Q1'!$CA$21,IF(BI244="C",BB244,0))</f>
        <v>0</v>
      </c>
      <c r="BR244" s="249">
        <f>IF(AND(BI244&lt;&gt;"R",BI244&lt;&gt;"C",BI244&lt;&gt;"CF",BI244&lt;&gt;"F")=TRUE,BB244*'Q1'!$CA$22,IF(BI244="CF",BB244,0))</f>
        <v>0</v>
      </c>
      <c r="BS244" s="249">
        <f>IF(AND(BI244&lt;&gt;"R",BI244&lt;&gt;"C",BI244&lt;&gt;"CF",BI244&lt;&gt;"F")=TRUE,BB244*'Q1'!$CA$23,IF(BI244="F",BB244,0))</f>
        <v>0</v>
      </c>
      <c r="BT244" s="478">
        <f t="shared" si="22"/>
        <v>0</v>
      </c>
    </row>
    <row r="245" spans="2:72" ht="9.9499999999999993" customHeight="1">
      <c r="B245" s="798"/>
      <c r="C245" s="799"/>
      <c r="D245" s="799"/>
      <c r="E245" s="799"/>
      <c r="F245" s="799"/>
      <c r="G245" s="785"/>
      <c r="H245" s="786"/>
      <c r="I245" s="786"/>
      <c r="J245" s="786"/>
      <c r="K245" s="786"/>
      <c r="L245" s="786"/>
      <c r="M245" s="786"/>
      <c r="N245" s="786"/>
      <c r="O245" s="786"/>
      <c r="P245" s="786"/>
      <c r="Q245" s="786"/>
      <c r="R245" s="786"/>
      <c r="S245" s="786"/>
      <c r="T245" s="786"/>
      <c r="U245" s="786"/>
      <c r="V245" s="786"/>
      <c r="W245" s="786"/>
      <c r="X245" s="786"/>
      <c r="Y245" s="786"/>
      <c r="Z245" s="786"/>
      <c r="AA245" s="786"/>
      <c r="AB245" s="787"/>
      <c r="AC245" s="789"/>
      <c r="AD245" s="790"/>
      <c r="AE245" s="791"/>
      <c r="AF245" s="710"/>
      <c r="AG245" s="711"/>
      <c r="AH245" s="711"/>
      <c r="AI245" s="711"/>
      <c r="AJ245" s="712"/>
      <c r="AK245" s="708"/>
      <c r="AL245" s="708"/>
      <c r="AM245" s="708"/>
      <c r="AN245" s="708"/>
      <c r="AO245" s="708"/>
      <c r="AP245" s="708"/>
      <c r="AQ245" s="708"/>
      <c r="AR245" s="717"/>
      <c r="AS245" s="718"/>
      <c r="AT245" s="719"/>
      <c r="AU245" s="741">
        <f t="shared" si="23"/>
        <v>0</v>
      </c>
      <c r="AV245" s="741"/>
      <c r="AW245" s="741"/>
      <c r="AX245" s="741"/>
      <c r="AY245" s="741"/>
      <c r="AZ245" s="741"/>
      <c r="BA245" s="741"/>
      <c r="BB245" s="761">
        <f t="shared" si="18"/>
        <v>0</v>
      </c>
      <c r="BC245" s="762"/>
      <c r="BD245" s="762"/>
      <c r="BE245" s="762"/>
      <c r="BF245" s="762"/>
      <c r="BG245" s="762"/>
      <c r="BH245" s="763"/>
      <c r="BI245" s="564"/>
      <c r="BJ245" s="176"/>
      <c r="BL245" s="224">
        <f t="shared" si="19"/>
        <v>2</v>
      </c>
      <c r="BM245" s="225" t="str">
        <f t="shared" si="20"/>
        <v/>
      </c>
      <c r="BN245" s="226" t="str">
        <f t="shared" si="21"/>
        <v xml:space="preserve"> </v>
      </c>
      <c r="BP245" s="249">
        <f>IF(AND(BI245&lt;&gt;"R",BI245&lt;&gt;"C",BI245&lt;&gt;"CF",BI245&lt;&gt;"F")=TRUE,BB245*'Q1'!$CA$20,IF(BI245="R",BB245,0))</f>
        <v>0</v>
      </c>
      <c r="BQ245" s="249">
        <f>IF(AND(BI245&lt;&gt;"R",BI245&lt;&gt;"C",BI245&lt;&gt;"CF",BI245&lt;&gt;"F")=TRUE,BB245*'Q1'!$CA$21,IF(BI245="C",BB245,0))</f>
        <v>0</v>
      </c>
      <c r="BR245" s="249">
        <f>IF(AND(BI245&lt;&gt;"R",BI245&lt;&gt;"C",BI245&lt;&gt;"CF",BI245&lt;&gt;"F")=TRUE,BB245*'Q1'!$CA$22,IF(BI245="CF",BB245,0))</f>
        <v>0</v>
      </c>
      <c r="BS245" s="249">
        <f>IF(AND(BI245&lt;&gt;"R",BI245&lt;&gt;"C",BI245&lt;&gt;"CF",BI245&lt;&gt;"F")=TRUE,BB245*'Q1'!$CA$23,IF(BI245="F",BB245,0))</f>
        <v>0</v>
      </c>
      <c r="BT245" s="478">
        <f t="shared" si="22"/>
        <v>0</v>
      </c>
    </row>
    <row r="246" spans="2:72" ht="9.9499999999999993" customHeight="1">
      <c r="B246" s="795"/>
      <c r="C246" s="796"/>
      <c r="D246" s="796"/>
      <c r="E246" s="796"/>
      <c r="F246" s="797"/>
      <c r="G246" s="785"/>
      <c r="H246" s="786"/>
      <c r="I246" s="786"/>
      <c r="J246" s="786"/>
      <c r="K246" s="786"/>
      <c r="L246" s="786"/>
      <c r="M246" s="786"/>
      <c r="N246" s="786"/>
      <c r="O246" s="786"/>
      <c r="P246" s="786"/>
      <c r="Q246" s="786"/>
      <c r="R246" s="786"/>
      <c r="S246" s="786"/>
      <c r="T246" s="786"/>
      <c r="U246" s="786"/>
      <c r="V246" s="786"/>
      <c r="W246" s="786"/>
      <c r="X246" s="786"/>
      <c r="Y246" s="786"/>
      <c r="Z246" s="786"/>
      <c r="AA246" s="786"/>
      <c r="AB246" s="787"/>
      <c r="AC246" s="789"/>
      <c r="AD246" s="790"/>
      <c r="AE246" s="791"/>
      <c r="AF246" s="710"/>
      <c r="AG246" s="711"/>
      <c r="AH246" s="711"/>
      <c r="AI246" s="711"/>
      <c r="AJ246" s="712"/>
      <c r="AK246" s="708"/>
      <c r="AL246" s="708"/>
      <c r="AM246" s="708"/>
      <c r="AN246" s="708"/>
      <c r="AO246" s="708"/>
      <c r="AP246" s="708"/>
      <c r="AQ246" s="708"/>
      <c r="AR246" s="717"/>
      <c r="AS246" s="718"/>
      <c r="AT246" s="719"/>
      <c r="AU246" s="741">
        <f t="shared" si="23"/>
        <v>0</v>
      </c>
      <c r="AV246" s="741"/>
      <c r="AW246" s="741"/>
      <c r="AX246" s="741"/>
      <c r="AY246" s="741"/>
      <c r="AZ246" s="741"/>
      <c r="BA246" s="741"/>
      <c r="BB246" s="761">
        <f t="shared" si="18"/>
        <v>0</v>
      </c>
      <c r="BC246" s="762"/>
      <c r="BD246" s="762"/>
      <c r="BE246" s="762"/>
      <c r="BF246" s="762"/>
      <c r="BG246" s="762"/>
      <c r="BH246" s="763"/>
      <c r="BI246" s="564"/>
      <c r="BJ246" s="176"/>
      <c r="BL246" s="224">
        <f t="shared" si="19"/>
        <v>2</v>
      </c>
      <c r="BM246" s="225" t="str">
        <f t="shared" si="20"/>
        <v/>
      </c>
      <c r="BN246" s="226" t="str">
        <f t="shared" si="21"/>
        <v xml:space="preserve"> </v>
      </c>
      <c r="BP246" s="249">
        <f>IF(AND(BI246&lt;&gt;"R",BI246&lt;&gt;"C",BI246&lt;&gt;"CF",BI246&lt;&gt;"F")=TRUE,BB246*'Q1'!$CA$20,IF(BI246="R",BB246,0))</f>
        <v>0</v>
      </c>
      <c r="BQ246" s="249">
        <f>IF(AND(BI246&lt;&gt;"R",BI246&lt;&gt;"C",BI246&lt;&gt;"CF",BI246&lt;&gt;"F")=TRUE,BB246*'Q1'!$CA$21,IF(BI246="C",BB246,0))</f>
        <v>0</v>
      </c>
      <c r="BR246" s="249">
        <f>IF(AND(BI246&lt;&gt;"R",BI246&lt;&gt;"C",BI246&lt;&gt;"CF",BI246&lt;&gt;"F")=TRUE,BB246*'Q1'!$CA$22,IF(BI246="CF",BB246,0))</f>
        <v>0</v>
      </c>
      <c r="BS246" s="249">
        <f>IF(AND(BI246&lt;&gt;"R",BI246&lt;&gt;"C",BI246&lt;&gt;"CF",BI246&lt;&gt;"F")=TRUE,BB246*'Q1'!$CA$23,IF(BI246="F",BB246,0))</f>
        <v>0</v>
      </c>
      <c r="BT246" s="478">
        <f t="shared" si="22"/>
        <v>0</v>
      </c>
    </row>
    <row r="247" spans="2:72" ht="9.9499999999999993" customHeight="1">
      <c r="B247" s="798"/>
      <c r="C247" s="799"/>
      <c r="D247" s="799"/>
      <c r="E247" s="799"/>
      <c r="F247" s="799"/>
      <c r="G247" s="785"/>
      <c r="H247" s="786"/>
      <c r="I247" s="786"/>
      <c r="J247" s="786"/>
      <c r="K247" s="786"/>
      <c r="L247" s="786"/>
      <c r="M247" s="786"/>
      <c r="N247" s="786"/>
      <c r="O247" s="786"/>
      <c r="P247" s="786"/>
      <c r="Q247" s="786"/>
      <c r="R247" s="786"/>
      <c r="S247" s="786"/>
      <c r="T247" s="786"/>
      <c r="U247" s="786"/>
      <c r="V247" s="786"/>
      <c r="W247" s="786"/>
      <c r="X247" s="786"/>
      <c r="Y247" s="786"/>
      <c r="Z247" s="786"/>
      <c r="AA247" s="786"/>
      <c r="AB247" s="787"/>
      <c r="AC247" s="789"/>
      <c r="AD247" s="790"/>
      <c r="AE247" s="791"/>
      <c r="AF247" s="710"/>
      <c r="AG247" s="711"/>
      <c r="AH247" s="711"/>
      <c r="AI247" s="711"/>
      <c r="AJ247" s="712"/>
      <c r="AK247" s="708"/>
      <c r="AL247" s="708"/>
      <c r="AM247" s="708"/>
      <c r="AN247" s="708"/>
      <c r="AO247" s="708"/>
      <c r="AP247" s="708"/>
      <c r="AQ247" s="708"/>
      <c r="AR247" s="717"/>
      <c r="AS247" s="718"/>
      <c r="AT247" s="719"/>
      <c r="AU247" s="741">
        <f t="shared" si="23"/>
        <v>0</v>
      </c>
      <c r="AV247" s="741"/>
      <c r="AW247" s="741"/>
      <c r="AX247" s="741"/>
      <c r="AY247" s="741"/>
      <c r="AZ247" s="741"/>
      <c r="BA247" s="741"/>
      <c r="BB247" s="761">
        <f t="shared" si="18"/>
        <v>0</v>
      </c>
      <c r="BC247" s="762"/>
      <c r="BD247" s="762"/>
      <c r="BE247" s="762"/>
      <c r="BF247" s="762"/>
      <c r="BG247" s="762"/>
      <c r="BH247" s="763"/>
      <c r="BI247" s="564"/>
      <c r="BJ247" s="176"/>
      <c r="BL247" s="224">
        <f t="shared" si="19"/>
        <v>2</v>
      </c>
      <c r="BM247" s="225" t="str">
        <f t="shared" si="20"/>
        <v/>
      </c>
      <c r="BN247" s="226" t="str">
        <f t="shared" si="21"/>
        <v xml:space="preserve"> </v>
      </c>
      <c r="BP247" s="249">
        <f>IF(AND(BI247&lt;&gt;"R",BI247&lt;&gt;"C",BI247&lt;&gt;"CF",BI247&lt;&gt;"F")=TRUE,BB247*'Q1'!$CA$20,IF(BI247="R",BB247,0))</f>
        <v>0</v>
      </c>
      <c r="BQ247" s="249">
        <f>IF(AND(BI247&lt;&gt;"R",BI247&lt;&gt;"C",BI247&lt;&gt;"CF",BI247&lt;&gt;"F")=TRUE,BB247*'Q1'!$CA$21,IF(BI247="C",BB247,0))</f>
        <v>0</v>
      </c>
      <c r="BR247" s="249">
        <f>IF(AND(BI247&lt;&gt;"R",BI247&lt;&gt;"C",BI247&lt;&gt;"CF",BI247&lt;&gt;"F")=TRUE,BB247*'Q1'!$CA$22,IF(BI247="CF",BB247,0))</f>
        <v>0</v>
      </c>
      <c r="BS247" s="249">
        <f>IF(AND(BI247&lt;&gt;"R",BI247&lt;&gt;"C",BI247&lt;&gt;"CF",BI247&lt;&gt;"F")=TRUE,BB247*'Q1'!$CA$23,IF(BI247="F",BB247,0))</f>
        <v>0</v>
      </c>
      <c r="BT247" s="478">
        <f t="shared" si="22"/>
        <v>0</v>
      </c>
    </row>
    <row r="248" spans="2:72" ht="9.9499999999999993" customHeight="1">
      <c r="B248" s="795"/>
      <c r="C248" s="796"/>
      <c r="D248" s="796"/>
      <c r="E248" s="796"/>
      <c r="F248" s="797"/>
      <c r="G248" s="785"/>
      <c r="H248" s="786"/>
      <c r="I248" s="786"/>
      <c r="J248" s="786"/>
      <c r="K248" s="786"/>
      <c r="L248" s="786"/>
      <c r="M248" s="786"/>
      <c r="N248" s="786"/>
      <c r="O248" s="786"/>
      <c r="P248" s="786"/>
      <c r="Q248" s="786"/>
      <c r="R248" s="786"/>
      <c r="S248" s="786"/>
      <c r="T248" s="786"/>
      <c r="U248" s="786"/>
      <c r="V248" s="786"/>
      <c r="W248" s="786"/>
      <c r="X248" s="786"/>
      <c r="Y248" s="786"/>
      <c r="Z248" s="786"/>
      <c r="AA248" s="786"/>
      <c r="AB248" s="787"/>
      <c r="AC248" s="789"/>
      <c r="AD248" s="790"/>
      <c r="AE248" s="791"/>
      <c r="AF248" s="710"/>
      <c r="AG248" s="711"/>
      <c r="AH248" s="711"/>
      <c r="AI248" s="711"/>
      <c r="AJ248" s="712"/>
      <c r="AK248" s="708"/>
      <c r="AL248" s="708"/>
      <c r="AM248" s="708"/>
      <c r="AN248" s="708"/>
      <c r="AO248" s="708"/>
      <c r="AP248" s="708"/>
      <c r="AQ248" s="708"/>
      <c r="AR248" s="717"/>
      <c r="AS248" s="718"/>
      <c r="AT248" s="719"/>
      <c r="AU248" s="741">
        <f t="shared" si="23"/>
        <v>0</v>
      </c>
      <c r="AV248" s="741"/>
      <c r="AW248" s="741"/>
      <c r="AX248" s="741"/>
      <c r="AY248" s="741"/>
      <c r="AZ248" s="741"/>
      <c r="BA248" s="741"/>
      <c r="BB248" s="761">
        <f t="shared" si="18"/>
        <v>0</v>
      </c>
      <c r="BC248" s="762"/>
      <c r="BD248" s="762"/>
      <c r="BE248" s="762"/>
      <c r="BF248" s="762"/>
      <c r="BG248" s="762"/>
      <c r="BH248" s="763"/>
      <c r="BI248" s="564"/>
      <c r="BJ248" s="176"/>
      <c r="BL248" s="224">
        <f t="shared" si="19"/>
        <v>2</v>
      </c>
      <c r="BM248" s="225" t="str">
        <f t="shared" si="20"/>
        <v/>
      </c>
      <c r="BN248" s="226" t="str">
        <f t="shared" si="21"/>
        <v xml:space="preserve"> </v>
      </c>
      <c r="BP248" s="249">
        <f>IF(AND(BI248&lt;&gt;"R",BI248&lt;&gt;"C",BI248&lt;&gt;"CF",BI248&lt;&gt;"F")=TRUE,BB248*'Q1'!$CA$20,IF(BI248="R",BB248,0))</f>
        <v>0</v>
      </c>
      <c r="BQ248" s="249">
        <f>IF(AND(BI248&lt;&gt;"R",BI248&lt;&gt;"C",BI248&lt;&gt;"CF",BI248&lt;&gt;"F")=TRUE,BB248*'Q1'!$CA$21,IF(BI248="C",BB248,0))</f>
        <v>0</v>
      </c>
      <c r="BR248" s="249">
        <f>IF(AND(BI248&lt;&gt;"R",BI248&lt;&gt;"C",BI248&lt;&gt;"CF",BI248&lt;&gt;"F")=TRUE,BB248*'Q1'!$CA$22,IF(BI248="CF",BB248,0))</f>
        <v>0</v>
      </c>
      <c r="BS248" s="249">
        <f>IF(AND(BI248&lt;&gt;"R",BI248&lt;&gt;"C",BI248&lt;&gt;"CF",BI248&lt;&gt;"F")=TRUE,BB248*'Q1'!$CA$23,IF(BI248="F",BB248,0))</f>
        <v>0</v>
      </c>
      <c r="BT248" s="478">
        <f t="shared" si="22"/>
        <v>0</v>
      </c>
    </row>
    <row r="249" spans="2:72" ht="9.9499999999999993" customHeight="1">
      <c r="B249" s="798"/>
      <c r="C249" s="799"/>
      <c r="D249" s="799"/>
      <c r="E249" s="799"/>
      <c r="F249" s="799"/>
      <c r="G249" s="785"/>
      <c r="H249" s="786"/>
      <c r="I249" s="786"/>
      <c r="J249" s="786"/>
      <c r="K249" s="786"/>
      <c r="L249" s="786"/>
      <c r="M249" s="786"/>
      <c r="N249" s="786"/>
      <c r="O249" s="786"/>
      <c r="P249" s="786"/>
      <c r="Q249" s="786"/>
      <c r="R249" s="786"/>
      <c r="S249" s="786"/>
      <c r="T249" s="786"/>
      <c r="U249" s="786"/>
      <c r="V249" s="786"/>
      <c r="W249" s="786"/>
      <c r="X249" s="786"/>
      <c r="Y249" s="786"/>
      <c r="Z249" s="786"/>
      <c r="AA249" s="786"/>
      <c r="AB249" s="787"/>
      <c r="AC249" s="789"/>
      <c r="AD249" s="790"/>
      <c r="AE249" s="791"/>
      <c r="AF249" s="710"/>
      <c r="AG249" s="711"/>
      <c r="AH249" s="711"/>
      <c r="AI249" s="711"/>
      <c r="AJ249" s="712"/>
      <c r="AK249" s="708"/>
      <c r="AL249" s="708"/>
      <c r="AM249" s="708"/>
      <c r="AN249" s="708"/>
      <c r="AO249" s="708"/>
      <c r="AP249" s="708"/>
      <c r="AQ249" s="708"/>
      <c r="AR249" s="717"/>
      <c r="AS249" s="718"/>
      <c r="AT249" s="719"/>
      <c r="AU249" s="741">
        <f t="shared" si="23"/>
        <v>0</v>
      </c>
      <c r="AV249" s="741"/>
      <c r="AW249" s="741"/>
      <c r="AX249" s="741"/>
      <c r="AY249" s="741"/>
      <c r="AZ249" s="741"/>
      <c r="BA249" s="741"/>
      <c r="BB249" s="761">
        <f t="shared" si="18"/>
        <v>0</v>
      </c>
      <c r="BC249" s="762"/>
      <c r="BD249" s="762"/>
      <c r="BE249" s="762"/>
      <c r="BF249" s="762"/>
      <c r="BG249" s="762"/>
      <c r="BH249" s="763"/>
      <c r="BI249" s="564"/>
      <c r="BJ249" s="176"/>
      <c r="BL249" s="224">
        <f t="shared" si="19"/>
        <v>2</v>
      </c>
      <c r="BM249" s="225" t="str">
        <f t="shared" si="20"/>
        <v/>
      </c>
      <c r="BN249" s="226" t="str">
        <f t="shared" si="21"/>
        <v xml:space="preserve"> </v>
      </c>
      <c r="BP249" s="249">
        <f>IF(AND(BI249&lt;&gt;"R",BI249&lt;&gt;"C",BI249&lt;&gt;"CF",BI249&lt;&gt;"F")=TRUE,BB249*'Q1'!$CA$20,IF(BI249="R",BB249,0))</f>
        <v>0</v>
      </c>
      <c r="BQ249" s="249">
        <f>IF(AND(BI249&lt;&gt;"R",BI249&lt;&gt;"C",BI249&lt;&gt;"CF",BI249&lt;&gt;"F")=TRUE,BB249*'Q1'!$CA$21,IF(BI249="C",BB249,0))</f>
        <v>0</v>
      </c>
      <c r="BR249" s="249">
        <f>IF(AND(BI249&lt;&gt;"R",BI249&lt;&gt;"C",BI249&lt;&gt;"CF",BI249&lt;&gt;"F")=TRUE,BB249*'Q1'!$CA$22,IF(BI249="CF",BB249,0))</f>
        <v>0</v>
      </c>
      <c r="BS249" s="249">
        <f>IF(AND(BI249&lt;&gt;"R",BI249&lt;&gt;"C",BI249&lt;&gt;"CF",BI249&lt;&gt;"F")=TRUE,BB249*'Q1'!$CA$23,IF(BI249="F",BB249,0))</f>
        <v>0</v>
      </c>
      <c r="BT249" s="478">
        <f t="shared" si="22"/>
        <v>0</v>
      </c>
    </row>
    <row r="250" spans="2:72" ht="9.9499999999999993" customHeight="1">
      <c r="B250" s="795"/>
      <c r="C250" s="796"/>
      <c r="D250" s="796"/>
      <c r="E250" s="796"/>
      <c r="F250" s="797"/>
      <c r="G250" s="785"/>
      <c r="H250" s="786"/>
      <c r="I250" s="786"/>
      <c r="J250" s="786"/>
      <c r="K250" s="786"/>
      <c r="L250" s="786"/>
      <c r="M250" s="786"/>
      <c r="N250" s="786"/>
      <c r="O250" s="786"/>
      <c r="P250" s="786"/>
      <c r="Q250" s="786"/>
      <c r="R250" s="786"/>
      <c r="S250" s="786"/>
      <c r="T250" s="786"/>
      <c r="U250" s="786"/>
      <c r="V250" s="786"/>
      <c r="W250" s="786"/>
      <c r="X250" s="786"/>
      <c r="Y250" s="786"/>
      <c r="Z250" s="786"/>
      <c r="AA250" s="786"/>
      <c r="AB250" s="787"/>
      <c r="AC250" s="789"/>
      <c r="AD250" s="790"/>
      <c r="AE250" s="791"/>
      <c r="AF250" s="710"/>
      <c r="AG250" s="711"/>
      <c r="AH250" s="711"/>
      <c r="AI250" s="711"/>
      <c r="AJ250" s="712"/>
      <c r="AK250" s="708"/>
      <c r="AL250" s="708"/>
      <c r="AM250" s="708"/>
      <c r="AN250" s="708"/>
      <c r="AO250" s="708"/>
      <c r="AP250" s="708"/>
      <c r="AQ250" s="708"/>
      <c r="AR250" s="717"/>
      <c r="AS250" s="718"/>
      <c r="AT250" s="719"/>
      <c r="AU250" s="741">
        <f t="shared" si="23"/>
        <v>0</v>
      </c>
      <c r="AV250" s="741"/>
      <c r="AW250" s="741"/>
      <c r="AX250" s="741"/>
      <c r="AY250" s="741"/>
      <c r="AZ250" s="741"/>
      <c r="BA250" s="741"/>
      <c r="BB250" s="761">
        <f t="shared" si="18"/>
        <v>0</v>
      </c>
      <c r="BC250" s="762"/>
      <c r="BD250" s="762"/>
      <c r="BE250" s="762"/>
      <c r="BF250" s="762"/>
      <c r="BG250" s="762"/>
      <c r="BH250" s="763"/>
      <c r="BI250" s="564"/>
      <c r="BJ250" s="176"/>
      <c r="BL250" s="224">
        <f t="shared" si="19"/>
        <v>2</v>
      </c>
      <c r="BM250" s="225" t="str">
        <f t="shared" si="20"/>
        <v/>
      </c>
      <c r="BN250" s="226" t="str">
        <f t="shared" si="21"/>
        <v xml:space="preserve"> </v>
      </c>
      <c r="BP250" s="249">
        <f>IF(AND(BI250&lt;&gt;"R",BI250&lt;&gt;"C",BI250&lt;&gt;"CF",BI250&lt;&gt;"F")=TRUE,BB250*'Q1'!$CA$20,IF(BI250="R",BB250,0))</f>
        <v>0</v>
      </c>
      <c r="BQ250" s="249">
        <f>IF(AND(BI250&lt;&gt;"R",BI250&lt;&gt;"C",BI250&lt;&gt;"CF",BI250&lt;&gt;"F")=TRUE,BB250*'Q1'!$CA$21,IF(BI250="C",BB250,0))</f>
        <v>0</v>
      </c>
      <c r="BR250" s="249">
        <f>IF(AND(BI250&lt;&gt;"R",BI250&lt;&gt;"C",BI250&lt;&gt;"CF",BI250&lt;&gt;"F")=TRUE,BB250*'Q1'!$CA$22,IF(BI250="CF",BB250,0))</f>
        <v>0</v>
      </c>
      <c r="BS250" s="249">
        <f>IF(AND(BI250&lt;&gt;"R",BI250&lt;&gt;"C",BI250&lt;&gt;"CF",BI250&lt;&gt;"F")=TRUE,BB250*'Q1'!$CA$23,IF(BI250="F",BB250,0))</f>
        <v>0</v>
      </c>
      <c r="BT250" s="478">
        <f t="shared" si="22"/>
        <v>0</v>
      </c>
    </row>
    <row r="251" spans="2:72" ht="9.9499999999999993" customHeight="1">
      <c r="B251" s="798"/>
      <c r="C251" s="799"/>
      <c r="D251" s="799"/>
      <c r="E251" s="799"/>
      <c r="F251" s="799"/>
      <c r="G251" s="785"/>
      <c r="H251" s="786"/>
      <c r="I251" s="786"/>
      <c r="J251" s="786"/>
      <c r="K251" s="786"/>
      <c r="L251" s="786"/>
      <c r="M251" s="786"/>
      <c r="N251" s="786"/>
      <c r="O251" s="786"/>
      <c r="P251" s="786"/>
      <c r="Q251" s="786"/>
      <c r="R251" s="786"/>
      <c r="S251" s="786"/>
      <c r="T251" s="786"/>
      <c r="U251" s="786"/>
      <c r="V251" s="786"/>
      <c r="W251" s="786"/>
      <c r="X251" s="786"/>
      <c r="Y251" s="786"/>
      <c r="Z251" s="786"/>
      <c r="AA251" s="786"/>
      <c r="AB251" s="787"/>
      <c r="AC251" s="789"/>
      <c r="AD251" s="790"/>
      <c r="AE251" s="791"/>
      <c r="AF251" s="710"/>
      <c r="AG251" s="711"/>
      <c r="AH251" s="711"/>
      <c r="AI251" s="711"/>
      <c r="AJ251" s="712"/>
      <c r="AK251" s="708"/>
      <c r="AL251" s="708"/>
      <c r="AM251" s="708"/>
      <c r="AN251" s="708"/>
      <c r="AO251" s="708"/>
      <c r="AP251" s="708"/>
      <c r="AQ251" s="708"/>
      <c r="AR251" s="717"/>
      <c r="AS251" s="718"/>
      <c r="AT251" s="719"/>
      <c r="AU251" s="741">
        <f t="shared" si="23"/>
        <v>0</v>
      </c>
      <c r="AV251" s="741"/>
      <c r="AW251" s="741"/>
      <c r="AX251" s="741"/>
      <c r="AY251" s="741"/>
      <c r="AZ251" s="741"/>
      <c r="BA251" s="741"/>
      <c r="BB251" s="761">
        <f t="shared" si="18"/>
        <v>0</v>
      </c>
      <c r="BC251" s="762"/>
      <c r="BD251" s="762"/>
      <c r="BE251" s="762"/>
      <c r="BF251" s="762"/>
      <c r="BG251" s="762"/>
      <c r="BH251" s="763"/>
      <c r="BI251" s="564"/>
      <c r="BJ251" s="176"/>
      <c r="BL251" s="224">
        <f t="shared" si="19"/>
        <v>2</v>
      </c>
      <c r="BM251" s="225" t="str">
        <f t="shared" si="20"/>
        <v/>
      </c>
      <c r="BN251" s="226" t="str">
        <f t="shared" si="21"/>
        <v xml:space="preserve"> </v>
      </c>
      <c r="BP251" s="249">
        <f>IF(AND(BI251&lt;&gt;"R",BI251&lt;&gt;"C",BI251&lt;&gt;"CF",BI251&lt;&gt;"F")=TRUE,BB251*'Q1'!$CA$20,IF(BI251="R",BB251,0))</f>
        <v>0</v>
      </c>
      <c r="BQ251" s="249">
        <f>IF(AND(BI251&lt;&gt;"R",BI251&lt;&gt;"C",BI251&lt;&gt;"CF",BI251&lt;&gt;"F")=TRUE,BB251*'Q1'!$CA$21,IF(BI251="C",BB251,0))</f>
        <v>0</v>
      </c>
      <c r="BR251" s="249">
        <f>IF(AND(BI251&lt;&gt;"R",BI251&lt;&gt;"C",BI251&lt;&gt;"CF",BI251&lt;&gt;"F")=TRUE,BB251*'Q1'!$CA$22,IF(BI251="CF",BB251,0))</f>
        <v>0</v>
      </c>
      <c r="BS251" s="249">
        <f>IF(AND(BI251&lt;&gt;"R",BI251&lt;&gt;"C",BI251&lt;&gt;"CF",BI251&lt;&gt;"F")=TRUE,BB251*'Q1'!$CA$23,IF(BI251="F",BB251,0))</f>
        <v>0</v>
      </c>
      <c r="BT251" s="478">
        <f t="shared" si="22"/>
        <v>0</v>
      </c>
    </row>
    <row r="252" spans="2:72" ht="9.9499999999999993" customHeight="1">
      <c r="B252" s="795"/>
      <c r="C252" s="796"/>
      <c r="D252" s="796"/>
      <c r="E252" s="796"/>
      <c r="F252" s="797"/>
      <c r="G252" s="785"/>
      <c r="H252" s="786"/>
      <c r="I252" s="786"/>
      <c r="J252" s="786"/>
      <c r="K252" s="786"/>
      <c r="L252" s="786"/>
      <c r="M252" s="786"/>
      <c r="N252" s="786"/>
      <c r="O252" s="786"/>
      <c r="P252" s="786"/>
      <c r="Q252" s="786"/>
      <c r="R252" s="786"/>
      <c r="S252" s="786"/>
      <c r="T252" s="786"/>
      <c r="U252" s="786"/>
      <c r="V252" s="786"/>
      <c r="W252" s="786"/>
      <c r="X252" s="786"/>
      <c r="Y252" s="786"/>
      <c r="Z252" s="786"/>
      <c r="AA252" s="786"/>
      <c r="AB252" s="787"/>
      <c r="AC252" s="789"/>
      <c r="AD252" s="790"/>
      <c r="AE252" s="791"/>
      <c r="AF252" s="710"/>
      <c r="AG252" s="711"/>
      <c r="AH252" s="711"/>
      <c r="AI252" s="711"/>
      <c r="AJ252" s="712"/>
      <c r="AK252" s="708"/>
      <c r="AL252" s="708"/>
      <c r="AM252" s="708"/>
      <c r="AN252" s="708"/>
      <c r="AO252" s="708"/>
      <c r="AP252" s="708"/>
      <c r="AQ252" s="708"/>
      <c r="AR252" s="717"/>
      <c r="AS252" s="718"/>
      <c r="AT252" s="719"/>
      <c r="AU252" s="741">
        <f t="shared" si="23"/>
        <v>0</v>
      </c>
      <c r="AV252" s="741"/>
      <c r="AW252" s="741"/>
      <c r="AX252" s="741"/>
      <c r="AY252" s="741"/>
      <c r="AZ252" s="741"/>
      <c r="BA252" s="741"/>
      <c r="BB252" s="761">
        <f t="shared" si="18"/>
        <v>0</v>
      </c>
      <c r="BC252" s="762"/>
      <c r="BD252" s="762"/>
      <c r="BE252" s="762"/>
      <c r="BF252" s="762"/>
      <c r="BG252" s="762"/>
      <c r="BH252" s="763"/>
      <c r="BI252" s="564"/>
      <c r="BJ252" s="176"/>
      <c r="BL252" s="224">
        <f t="shared" si="19"/>
        <v>2</v>
      </c>
      <c r="BM252" s="225" t="str">
        <f t="shared" si="20"/>
        <v/>
      </c>
      <c r="BN252" s="226" t="str">
        <f t="shared" si="21"/>
        <v xml:space="preserve"> </v>
      </c>
      <c r="BP252" s="249">
        <f>IF(AND(BI252&lt;&gt;"R",BI252&lt;&gt;"C",BI252&lt;&gt;"CF",BI252&lt;&gt;"F")=TRUE,BB252*'Q1'!$CA$20,IF(BI252="R",BB252,0))</f>
        <v>0</v>
      </c>
      <c r="BQ252" s="249">
        <f>IF(AND(BI252&lt;&gt;"R",BI252&lt;&gt;"C",BI252&lt;&gt;"CF",BI252&lt;&gt;"F")=TRUE,BB252*'Q1'!$CA$21,IF(BI252="C",BB252,0))</f>
        <v>0</v>
      </c>
      <c r="BR252" s="249">
        <f>IF(AND(BI252&lt;&gt;"R",BI252&lt;&gt;"C",BI252&lt;&gt;"CF",BI252&lt;&gt;"F")=TRUE,BB252*'Q1'!$CA$22,IF(BI252="CF",BB252,0))</f>
        <v>0</v>
      </c>
      <c r="BS252" s="249">
        <f>IF(AND(BI252&lt;&gt;"R",BI252&lt;&gt;"C",BI252&lt;&gt;"CF",BI252&lt;&gt;"F")=TRUE,BB252*'Q1'!$CA$23,IF(BI252="F",BB252,0))</f>
        <v>0</v>
      </c>
      <c r="BT252" s="478">
        <f t="shared" si="22"/>
        <v>0</v>
      </c>
    </row>
    <row r="253" spans="2:72" ht="9.9499999999999993" customHeight="1">
      <c r="B253" s="798"/>
      <c r="C253" s="799"/>
      <c r="D253" s="799"/>
      <c r="E253" s="799"/>
      <c r="F253" s="799"/>
      <c r="G253" s="785"/>
      <c r="H253" s="786"/>
      <c r="I253" s="786"/>
      <c r="J253" s="786"/>
      <c r="K253" s="786"/>
      <c r="L253" s="786"/>
      <c r="M253" s="786"/>
      <c r="N253" s="786"/>
      <c r="O253" s="786"/>
      <c r="P253" s="786"/>
      <c r="Q253" s="786"/>
      <c r="R253" s="786"/>
      <c r="S253" s="786"/>
      <c r="T253" s="786"/>
      <c r="U253" s="786"/>
      <c r="V253" s="786"/>
      <c r="W253" s="786"/>
      <c r="X253" s="786"/>
      <c r="Y253" s="786"/>
      <c r="Z253" s="786"/>
      <c r="AA253" s="786"/>
      <c r="AB253" s="787"/>
      <c r="AC253" s="789"/>
      <c r="AD253" s="790"/>
      <c r="AE253" s="791"/>
      <c r="AF253" s="710"/>
      <c r="AG253" s="711"/>
      <c r="AH253" s="711"/>
      <c r="AI253" s="711"/>
      <c r="AJ253" s="712"/>
      <c r="AK253" s="708"/>
      <c r="AL253" s="708"/>
      <c r="AM253" s="708"/>
      <c r="AN253" s="708"/>
      <c r="AO253" s="708"/>
      <c r="AP253" s="708"/>
      <c r="AQ253" s="708"/>
      <c r="AR253" s="717"/>
      <c r="AS253" s="718"/>
      <c r="AT253" s="719"/>
      <c r="AU253" s="741">
        <f t="shared" si="23"/>
        <v>0</v>
      </c>
      <c r="AV253" s="741"/>
      <c r="AW253" s="741"/>
      <c r="AX253" s="741"/>
      <c r="AY253" s="741"/>
      <c r="AZ253" s="741"/>
      <c r="BA253" s="741"/>
      <c r="BB253" s="761">
        <f t="shared" si="18"/>
        <v>0</v>
      </c>
      <c r="BC253" s="762"/>
      <c r="BD253" s="762"/>
      <c r="BE253" s="762"/>
      <c r="BF253" s="762"/>
      <c r="BG253" s="762"/>
      <c r="BH253" s="763"/>
      <c r="BI253" s="564"/>
      <c r="BJ253" s="176"/>
      <c r="BL253" s="224">
        <f t="shared" si="19"/>
        <v>2</v>
      </c>
      <c r="BM253" s="225" t="str">
        <f t="shared" si="20"/>
        <v/>
      </c>
      <c r="BN253" s="226" t="str">
        <f t="shared" si="21"/>
        <v xml:space="preserve"> </v>
      </c>
      <c r="BP253" s="249">
        <f>IF(AND(BI253&lt;&gt;"R",BI253&lt;&gt;"C",BI253&lt;&gt;"CF",BI253&lt;&gt;"F")=TRUE,BB253*'Q1'!$CA$20,IF(BI253="R",BB253,0))</f>
        <v>0</v>
      </c>
      <c r="BQ253" s="249">
        <f>IF(AND(BI253&lt;&gt;"R",BI253&lt;&gt;"C",BI253&lt;&gt;"CF",BI253&lt;&gt;"F")=TRUE,BB253*'Q1'!$CA$21,IF(BI253="C",BB253,0))</f>
        <v>0</v>
      </c>
      <c r="BR253" s="249">
        <f>IF(AND(BI253&lt;&gt;"R",BI253&lt;&gt;"C",BI253&lt;&gt;"CF",BI253&lt;&gt;"F")=TRUE,BB253*'Q1'!$CA$22,IF(BI253="CF",BB253,0))</f>
        <v>0</v>
      </c>
      <c r="BS253" s="249">
        <f>IF(AND(BI253&lt;&gt;"R",BI253&lt;&gt;"C",BI253&lt;&gt;"CF",BI253&lt;&gt;"F")=TRUE,BB253*'Q1'!$CA$23,IF(BI253="F",BB253,0))</f>
        <v>0</v>
      </c>
      <c r="BT253" s="478">
        <f t="shared" si="22"/>
        <v>0</v>
      </c>
    </row>
    <row r="254" spans="2:72" ht="9.9499999999999993" customHeight="1">
      <c r="B254" s="795"/>
      <c r="C254" s="796"/>
      <c r="D254" s="796"/>
      <c r="E254" s="796"/>
      <c r="F254" s="797"/>
      <c r="G254" s="785"/>
      <c r="H254" s="786"/>
      <c r="I254" s="786"/>
      <c r="J254" s="786"/>
      <c r="K254" s="786"/>
      <c r="L254" s="786"/>
      <c r="M254" s="786"/>
      <c r="N254" s="786"/>
      <c r="O254" s="786"/>
      <c r="P254" s="786"/>
      <c r="Q254" s="786"/>
      <c r="R254" s="786"/>
      <c r="S254" s="786"/>
      <c r="T254" s="786"/>
      <c r="U254" s="786"/>
      <c r="V254" s="786"/>
      <c r="W254" s="786"/>
      <c r="X254" s="786"/>
      <c r="Y254" s="786"/>
      <c r="Z254" s="786"/>
      <c r="AA254" s="786"/>
      <c r="AB254" s="787"/>
      <c r="AC254" s="789"/>
      <c r="AD254" s="790"/>
      <c r="AE254" s="791"/>
      <c r="AF254" s="710"/>
      <c r="AG254" s="711"/>
      <c r="AH254" s="711"/>
      <c r="AI254" s="711"/>
      <c r="AJ254" s="712"/>
      <c r="AK254" s="708"/>
      <c r="AL254" s="708"/>
      <c r="AM254" s="708"/>
      <c r="AN254" s="708"/>
      <c r="AO254" s="708"/>
      <c r="AP254" s="708"/>
      <c r="AQ254" s="708"/>
      <c r="AR254" s="717"/>
      <c r="AS254" s="718"/>
      <c r="AT254" s="719"/>
      <c r="AU254" s="741">
        <f t="shared" si="23"/>
        <v>0</v>
      </c>
      <c r="AV254" s="741"/>
      <c r="AW254" s="741"/>
      <c r="AX254" s="741"/>
      <c r="AY254" s="741"/>
      <c r="AZ254" s="741"/>
      <c r="BA254" s="741"/>
      <c r="BB254" s="761">
        <f t="shared" si="18"/>
        <v>0</v>
      </c>
      <c r="BC254" s="762"/>
      <c r="BD254" s="762"/>
      <c r="BE254" s="762"/>
      <c r="BF254" s="762"/>
      <c r="BG254" s="762"/>
      <c r="BH254" s="763"/>
      <c r="BI254" s="564"/>
      <c r="BJ254" s="176"/>
      <c r="BL254" s="224">
        <f t="shared" si="19"/>
        <v>2</v>
      </c>
      <c r="BM254" s="225" t="str">
        <f t="shared" si="20"/>
        <v/>
      </c>
      <c r="BN254" s="226" t="str">
        <f t="shared" si="21"/>
        <v xml:space="preserve"> </v>
      </c>
      <c r="BP254" s="249">
        <f>IF(AND(BI254&lt;&gt;"R",BI254&lt;&gt;"C",BI254&lt;&gt;"CF",BI254&lt;&gt;"F")=TRUE,BB254*'Q1'!$CA$20,IF(BI254="R",BB254,0))</f>
        <v>0</v>
      </c>
      <c r="BQ254" s="249">
        <f>IF(AND(BI254&lt;&gt;"R",BI254&lt;&gt;"C",BI254&lt;&gt;"CF",BI254&lt;&gt;"F")=TRUE,BB254*'Q1'!$CA$21,IF(BI254="C",BB254,0))</f>
        <v>0</v>
      </c>
      <c r="BR254" s="249">
        <f>IF(AND(BI254&lt;&gt;"R",BI254&lt;&gt;"C",BI254&lt;&gt;"CF",BI254&lt;&gt;"F")=TRUE,BB254*'Q1'!$CA$22,IF(BI254="CF",BB254,0))</f>
        <v>0</v>
      </c>
      <c r="BS254" s="249">
        <f>IF(AND(BI254&lt;&gt;"R",BI254&lt;&gt;"C",BI254&lt;&gt;"CF",BI254&lt;&gt;"F")=TRUE,BB254*'Q1'!$CA$23,IF(BI254="F",BB254,0))</f>
        <v>0</v>
      </c>
      <c r="BT254" s="478">
        <f t="shared" si="22"/>
        <v>0</v>
      </c>
    </row>
    <row r="255" spans="2:72" ht="9.9499999999999993" customHeight="1">
      <c r="B255" s="798"/>
      <c r="C255" s="799"/>
      <c r="D255" s="799"/>
      <c r="E255" s="799"/>
      <c r="F255" s="799"/>
      <c r="G255" s="785"/>
      <c r="H255" s="786"/>
      <c r="I255" s="786"/>
      <c r="J255" s="786"/>
      <c r="K255" s="786"/>
      <c r="L255" s="786"/>
      <c r="M255" s="786"/>
      <c r="N255" s="786"/>
      <c r="O255" s="786"/>
      <c r="P255" s="786"/>
      <c r="Q255" s="786"/>
      <c r="R255" s="786"/>
      <c r="S255" s="786"/>
      <c r="T255" s="786"/>
      <c r="U255" s="786"/>
      <c r="V255" s="786"/>
      <c r="W255" s="786"/>
      <c r="X255" s="786"/>
      <c r="Y255" s="786"/>
      <c r="Z255" s="786"/>
      <c r="AA255" s="786"/>
      <c r="AB255" s="787"/>
      <c r="AC255" s="789"/>
      <c r="AD255" s="790"/>
      <c r="AE255" s="791"/>
      <c r="AF255" s="710"/>
      <c r="AG255" s="711"/>
      <c r="AH255" s="711"/>
      <c r="AI255" s="711"/>
      <c r="AJ255" s="712"/>
      <c r="AK255" s="708"/>
      <c r="AL255" s="708"/>
      <c r="AM255" s="708"/>
      <c r="AN255" s="708"/>
      <c r="AO255" s="708"/>
      <c r="AP255" s="708"/>
      <c r="AQ255" s="708"/>
      <c r="AR255" s="717"/>
      <c r="AS255" s="718"/>
      <c r="AT255" s="719"/>
      <c r="AU255" s="741">
        <f t="shared" si="23"/>
        <v>0</v>
      </c>
      <c r="AV255" s="741"/>
      <c r="AW255" s="741"/>
      <c r="AX255" s="741"/>
      <c r="AY255" s="741"/>
      <c r="AZ255" s="741"/>
      <c r="BA255" s="741"/>
      <c r="BB255" s="761">
        <f t="shared" si="18"/>
        <v>0</v>
      </c>
      <c r="BC255" s="762"/>
      <c r="BD255" s="762"/>
      <c r="BE255" s="762"/>
      <c r="BF255" s="762"/>
      <c r="BG255" s="762"/>
      <c r="BH255" s="763"/>
      <c r="BI255" s="564"/>
      <c r="BJ255" s="176"/>
      <c r="BL255" s="224">
        <f t="shared" si="19"/>
        <v>2</v>
      </c>
      <c r="BM255" s="225" t="str">
        <f t="shared" si="20"/>
        <v/>
      </c>
      <c r="BN255" s="226" t="str">
        <f t="shared" si="21"/>
        <v xml:space="preserve"> </v>
      </c>
      <c r="BP255" s="249">
        <f>IF(AND(BI255&lt;&gt;"R",BI255&lt;&gt;"C",BI255&lt;&gt;"CF",BI255&lt;&gt;"F")=TRUE,BB255*'Q1'!$CA$20,IF(BI255="R",BB255,0))</f>
        <v>0</v>
      </c>
      <c r="BQ255" s="249">
        <f>IF(AND(BI255&lt;&gt;"R",BI255&lt;&gt;"C",BI255&lt;&gt;"CF",BI255&lt;&gt;"F")=TRUE,BB255*'Q1'!$CA$21,IF(BI255="C",BB255,0))</f>
        <v>0</v>
      </c>
      <c r="BR255" s="249">
        <f>IF(AND(BI255&lt;&gt;"R",BI255&lt;&gt;"C",BI255&lt;&gt;"CF",BI255&lt;&gt;"F")=TRUE,BB255*'Q1'!$CA$22,IF(BI255="CF",BB255,0))</f>
        <v>0</v>
      </c>
      <c r="BS255" s="249">
        <f>IF(AND(BI255&lt;&gt;"R",BI255&lt;&gt;"C",BI255&lt;&gt;"CF",BI255&lt;&gt;"F")=TRUE,BB255*'Q1'!$CA$23,IF(BI255="F",BB255,0))</f>
        <v>0</v>
      </c>
      <c r="BT255" s="478">
        <f t="shared" si="22"/>
        <v>0</v>
      </c>
    </row>
    <row r="256" spans="2:72" ht="9.9499999999999993" customHeight="1">
      <c r="B256" s="795"/>
      <c r="C256" s="796"/>
      <c r="D256" s="796"/>
      <c r="E256" s="796"/>
      <c r="F256" s="797"/>
      <c r="G256" s="785"/>
      <c r="H256" s="786"/>
      <c r="I256" s="786"/>
      <c r="J256" s="786"/>
      <c r="K256" s="786"/>
      <c r="L256" s="786"/>
      <c r="M256" s="786"/>
      <c r="N256" s="786"/>
      <c r="O256" s="786"/>
      <c r="P256" s="786"/>
      <c r="Q256" s="786"/>
      <c r="R256" s="786"/>
      <c r="S256" s="786"/>
      <c r="T256" s="786"/>
      <c r="U256" s="786"/>
      <c r="V256" s="786"/>
      <c r="W256" s="786"/>
      <c r="X256" s="786"/>
      <c r="Y256" s="786"/>
      <c r="Z256" s="786"/>
      <c r="AA256" s="786"/>
      <c r="AB256" s="787"/>
      <c r="AC256" s="789"/>
      <c r="AD256" s="790"/>
      <c r="AE256" s="791"/>
      <c r="AF256" s="710"/>
      <c r="AG256" s="711"/>
      <c r="AH256" s="711"/>
      <c r="AI256" s="711"/>
      <c r="AJ256" s="712"/>
      <c r="AK256" s="708"/>
      <c r="AL256" s="708"/>
      <c r="AM256" s="708"/>
      <c r="AN256" s="708"/>
      <c r="AO256" s="708"/>
      <c r="AP256" s="708"/>
      <c r="AQ256" s="708"/>
      <c r="AR256" s="717"/>
      <c r="AS256" s="718"/>
      <c r="AT256" s="719"/>
      <c r="AU256" s="741">
        <f t="shared" si="23"/>
        <v>0</v>
      </c>
      <c r="AV256" s="741"/>
      <c r="AW256" s="741"/>
      <c r="AX256" s="741"/>
      <c r="AY256" s="741"/>
      <c r="AZ256" s="741"/>
      <c r="BA256" s="741"/>
      <c r="BB256" s="761">
        <f t="shared" si="18"/>
        <v>0</v>
      </c>
      <c r="BC256" s="762"/>
      <c r="BD256" s="762"/>
      <c r="BE256" s="762"/>
      <c r="BF256" s="762"/>
      <c r="BG256" s="762"/>
      <c r="BH256" s="763"/>
      <c r="BI256" s="564"/>
      <c r="BJ256" s="176"/>
      <c r="BL256" s="224">
        <f t="shared" si="19"/>
        <v>2</v>
      </c>
      <c r="BM256" s="225" t="str">
        <f t="shared" si="20"/>
        <v/>
      </c>
      <c r="BN256" s="226" t="str">
        <f t="shared" si="21"/>
        <v xml:space="preserve"> </v>
      </c>
      <c r="BP256" s="249">
        <f>IF(AND(BI256&lt;&gt;"R",BI256&lt;&gt;"C",BI256&lt;&gt;"CF",BI256&lt;&gt;"F")=TRUE,BB256*'Q1'!$CA$20,IF(BI256="R",BB256,0))</f>
        <v>0</v>
      </c>
      <c r="BQ256" s="249">
        <f>IF(AND(BI256&lt;&gt;"R",BI256&lt;&gt;"C",BI256&lt;&gt;"CF",BI256&lt;&gt;"F")=TRUE,BB256*'Q1'!$CA$21,IF(BI256="C",BB256,0))</f>
        <v>0</v>
      </c>
      <c r="BR256" s="249">
        <f>IF(AND(BI256&lt;&gt;"R",BI256&lt;&gt;"C",BI256&lt;&gt;"CF",BI256&lt;&gt;"F")=TRUE,BB256*'Q1'!$CA$22,IF(BI256="CF",BB256,0))</f>
        <v>0</v>
      </c>
      <c r="BS256" s="249">
        <f>IF(AND(BI256&lt;&gt;"R",BI256&lt;&gt;"C",BI256&lt;&gt;"CF",BI256&lt;&gt;"F")=TRUE,BB256*'Q1'!$CA$23,IF(BI256="F",BB256,0))</f>
        <v>0</v>
      </c>
      <c r="BT256" s="478">
        <f t="shared" si="22"/>
        <v>0</v>
      </c>
    </row>
    <row r="257" spans="2:72" ht="9.9499999999999993" customHeight="1">
      <c r="B257" s="798"/>
      <c r="C257" s="799"/>
      <c r="D257" s="799"/>
      <c r="E257" s="799"/>
      <c r="F257" s="799"/>
      <c r="G257" s="785"/>
      <c r="H257" s="786"/>
      <c r="I257" s="786"/>
      <c r="J257" s="786"/>
      <c r="K257" s="786"/>
      <c r="L257" s="786"/>
      <c r="M257" s="786"/>
      <c r="N257" s="786"/>
      <c r="O257" s="786"/>
      <c r="P257" s="786"/>
      <c r="Q257" s="786"/>
      <c r="R257" s="786"/>
      <c r="S257" s="786"/>
      <c r="T257" s="786"/>
      <c r="U257" s="786"/>
      <c r="V257" s="786"/>
      <c r="W257" s="786"/>
      <c r="X257" s="786"/>
      <c r="Y257" s="786"/>
      <c r="Z257" s="786"/>
      <c r="AA257" s="786"/>
      <c r="AB257" s="787"/>
      <c r="AC257" s="789"/>
      <c r="AD257" s="790"/>
      <c r="AE257" s="791"/>
      <c r="AF257" s="710"/>
      <c r="AG257" s="711"/>
      <c r="AH257" s="711"/>
      <c r="AI257" s="711"/>
      <c r="AJ257" s="712"/>
      <c r="AK257" s="708"/>
      <c r="AL257" s="708"/>
      <c r="AM257" s="708"/>
      <c r="AN257" s="708"/>
      <c r="AO257" s="708"/>
      <c r="AP257" s="708"/>
      <c r="AQ257" s="708"/>
      <c r="AR257" s="717"/>
      <c r="AS257" s="718"/>
      <c r="AT257" s="719"/>
      <c r="AU257" s="741">
        <f t="shared" si="23"/>
        <v>0</v>
      </c>
      <c r="AV257" s="741"/>
      <c r="AW257" s="741"/>
      <c r="AX257" s="741"/>
      <c r="AY257" s="741"/>
      <c r="AZ257" s="741"/>
      <c r="BA257" s="741"/>
      <c r="BB257" s="761">
        <f t="shared" si="18"/>
        <v>0</v>
      </c>
      <c r="BC257" s="762"/>
      <c r="BD257" s="762"/>
      <c r="BE257" s="762"/>
      <c r="BF257" s="762"/>
      <c r="BG257" s="762"/>
      <c r="BH257" s="763"/>
      <c r="BI257" s="564"/>
      <c r="BJ257" s="176"/>
      <c r="BL257" s="224">
        <f t="shared" si="19"/>
        <v>2</v>
      </c>
      <c r="BM257" s="225" t="str">
        <f t="shared" si="20"/>
        <v/>
      </c>
      <c r="BN257" s="226" t="str">
        <f t="shared" si="21"/>
        <v xml:space="preserve"> </v>
      </c>
      <c r="BP257" s="249">
        <f>IF(AND(BI257&lt;&gt;"R",BI257&lt;&gt;"C",BI257&lt;&gt;"CF",BI257&lt;&gt;"F")=TRUE,BB257*'Q1'!$CA$20,IF(BI257="R",BB257,0))</f>
        <v>0</v>
      </c>
      <c r="BQ257" s="249">
        <f>IF(AND(BI257&lt;&gt;"R",BI257&lt;&gt;"C",BI257&lt;&gt;"CF",BI257&lt;&gt;"F")=TRUE,BB257*'Q1'!$CA$21,IF(BI257="C",BB257,0))</f>
        <v>0</v>
      </c>
      <c r="BR257" s="249">
        <f>IF(AND(BI257&lt;&gt;"R",BI257&lt;&gt;"C",BI257&lt;&gt;"CF",BI257&lt;&gt;"F")=TRUE,BB257*'Q1'!$CA$22,IF(BI257="CF",BB257,0))</f>
        <v>0</v>
      </c>
      <c r="BS257" s="249">
        <f>IF(AND(BI257&lt;&gt;"R",BI257&lt;&gt;"C",BI257&lt;&gt;"CF",BI257&lt;&gt;"F")=TRUE,BB257*'Q1'!$CA$23,IF(BI257="F",BB257,0))</f>
        <v>0</v>
      </c>
      <c r="BT257" s="478">
        <f t="shared" si="22"/>
        <v>0</v>
      </c>
    </row>
    <row r="258" spans="2:72" ht="9.9499999999999993" customHeight="1">
      <c r="B258" s="795"/>
      <c r="C258" s="796"/>
      <c r="D258" s="796"/>
      <c r="E258" s="796"/>
      <c r="F258" s="797"/>
      <c r="G258" s="785"/>
      <c r="H258" s="786"/>
      <c r="I258" s="786"/>
      <c r="J258" s="786"/>
      <c r="K258" s="786"/>
      <c r="L258" s="786"/>
      <c r="M258" s="786"/>
      <c r="N258" s="786"/>
      <c r="O258" s="786"/>
      <c r="P258" s="786"/>
      <c r="Q258" s="786"/>
      <c r="R258" s="786"/>
      <c r="S258" s="786"/>
      <c r="T258" s="786"/>
      <c r="U258" s="786"/>
      <c r="V258" s="786"/>
      <c r="W258" s="786"/>
      <c r="X258" s="786"/>
      <c r="Y258" s="786"/>
      <c r="Z258" s="786"/>
      <c r="AA258" s="786"/>
      <c r="AB258" s="787"/>
      <c r="AC258" s="789"/>
      <c r="AD258" s="790"/>
      <c r="AE258" s="791"/>
      <c r="AF258" s="710"/>
      <c r="AG258" s="711"/>
      <c r="AH258" s="711"/>
      <c r="AI258" s="711"/>
      <c r="AJ258" s="712"/>
      <c r="AK258" s="708"/>
      <c r="AL258" s="708"/>
      <c r="AM258" s="708"/>
      <c r="AN258" s="708"/>
      <c r="AO258" s="708"/>
      <c r="AP258" s="708"/>
      <c r="AQ258" s="708"/>
      <c r="AR258" s="717"/>
      <c r="AS258" s="718"/>
      <c r="AT258" s="719"/>
      <c r="AU258" s="741">
        <f t="shared" si="23"/>
        <v>0</v>
      </c>
      <c r="AV258" s="741"/>
      <c r="AW258" s="741"/>
      <c r="AX258" s="741"/>
      <c r="AY258" s="741"/>
      <c r="AZ258" s="741"/>
      <c r="BA258" s="741"/>
      <c r="BB258" s="761">
        <f t="shared" si="18"/>
        <v>0</v>
      </c>
      <c r="BC258" s="762"/>
      <c r="BD258" s="762"/>
      <c r="BE258" s="762"/>
      <c r="BF258" s="762"/>
      <c r="BG258" s="762"/>
      <c r="BH258" s="763"/>
      <c r="BI258" s="564"/>
      <c r="BJ258" s="176"/>
      <c r="BL258" s="224">
        <f t="shared" si="19"/>
        <v>2</v>
      </c>
      <c r="BM258" s="225" t="str">
        <f t="shared" si="20"/>
        <v/>
      </c>
      <c r="BN258" s="226" t="str">
        <f t="shared" si="21"/>
        <v xml:space="preserve"> </v>
      </c>
      <c r="BP258" s="249">
        <f>IF(AND(BI258&lt;&gt;"R",BI258&lt;&gt;"C",BI258&lt;&gt;"CF",BI258&lt;&gt;"F")=TRUE,BB258*'Q1'!$CA$20,IF(BI258="R",BB258,0))</f>
        <v>0</v>
      </c>
      <c r="BQ258" s="249">
        <f>IF(AND(BI258&lt;&gt;"R",BI258&lt;&gt;"C",BI258&lt;&gt;"CF",BI258&lt;&gt;"F")=TRUE,BB258*'Q1'!$CA$21,IF(BI258="C",BB258,0))</f>
        <v>0</v>
      </c>
      <c r="BR258" s="249">
        <f>IF(AND(BI258&lt;&gt;"R",BI258&lt;&gt;"C",BI258&lt;&gt;"CF",BI258&lt;&gt;"F")=TRUE,BB258*'Q1'!$CA$22,IF(BI258="CF",BB258,0))</f>
        <v>0</v>
      </c>
      <c r="BS258" s="249">
        <f>IF(AND(BI258&lt;&gt;"R",BI258&lt;&gt;"C",BI258&lt;&gt;"CF",BI258&lt;&gt;"F")=TRUE,BB258*'Q1'!$CA$23,IF(BI258="F",BB258,0))</f>
        <v>0</v>
      </c>
      <c r="BT258" s="478">
        <f t="shared" si="22"/>
        <v>0</v>
      </c>
    </row>
    <row r="259" spans="2:72" ht="9.9499999999999993" customHeight="1">
      <c r="B259" s="798"/>
      <c r="C259" s="799"/>
      <c r="D259" s="799"/>
      <c r="E259" s="799"/>
      <c r="F259" s="799"/>
      <c r="G259" s="785"/>
      <c r="H259" s="786"/>
      <c r="I259" s="786"/>
      <c r="J259" s="786"/>
      <c r="K259" s="786"/>
      <c r="L259" s="786"/>
      <c r="M259" s="786"/>
      <c r="N259" s="786"/>
      <c r="O259" s="786"/>
      <c r="P259" s="786"/>
      <c r="Q259" s="786"/>
      <c r="R259" s="786"/>
      <c r="S259" s="786"/>
      <c r="T259" s="786"/>
      <c r="U259" s="786"/>
      <c r="V259" s="786"/>
      <c r="W259" s="786"/>
      <c r="X259" s="786"/>
      <c r="Y259" s="786"/>
      <c r="Z259" s="786"/>
      <c r="AA259" s="786"/>
      <c r="AB259" s="787"/>
      <c r="AC259" s="789"/>
      <c r="AD259" s="790"/>
      <c r="AE259" s="791"/>
      <c r="AF259" s="710"/>
      <c r="AG259" s="711"/>
      <c r="AH259" s="711"/>
      <c r="AI259" s="711"/>
      <c r="AJ259" s="712"/>
      <c r="AK259" s="708"/>
      <c r="AL259" s="708"/>
      <c r="AM259" s="708"/>
      <c r="AN259" s="708"/>
      <c r="AO259" s="708"/>
      <c r="AP259" s="708"/>
      <c r="AQ259" s="708"/>
      <c r="AR259" s="717"/>
      <c r="AS259" s="718"/>
      <c r="AT259" s="719"/>
      <c r="AU259" s="741">
        <f t="shared" si="23"/>
        <v>0</v>
      </c>
      <c r="AV259" s="741"/>
      <c r="AW259" s="741"/>
      <c r="AX259" s="741"/>
      <c r="AY259" s="741"/>
      <c r="AZ259" s="741"/>
      <c r="BA259" s="741"/>
      <c r="BB259" s="761">
        <f t="shared" si="18"/>
        <v>0</v>
      </c>
      <c r="BC259" s="762"/>
      <c r="BD259" s="762"/>
      <c r="BE259" s="762"/>
      <c r="BF259" s="762"/>
      <c r="BG259" s="762"/>
      <c r="BH259" s="763"/>
      <c r="BI259" s="564"/>
      <c r="BJ259" s="176"/>
      <c r="BL259" s="224">
        <f t="shared" si="19"/>
        <v>2</v>
      </c>
      <c r="BM259" s="225" t="str">
        <f t="shared" si="20"/>
        <v/>
      </c>
      <c r="BN259" s="226" t="str">
        <f t="shared" si="21"/>
        <v xml:space="preserve"> </v>
      </c>
      <c r="BP259" s="249">
        <f>IF(AND(BI259&lt;&gt;"R",BI259&lt;&gt;"C",BI259&lt;&gt;"CF",BI259&lt;&gt;"F")=TRUE,BB259*'Q1'!$CA$20,IF(BI259="R",BB259,0))</f>
        <v>0</v>
      </c>
      <c r="BQ259" s="249">
        <f>IF(AND(BI259&lt;&gt;"R",BI259&lt;&gt;"C",BI259&lt;&gt;"CF",BI259&lt;&gt;"F")=TRUE,BB259*'Q1'!$CA$21,IF(BI259="C",BB259,0))</f>
        <v>0</v>
      </c>
      <c r="BR259" s="249">
        <f>IF(AND(BI259&lt;&gt;"R",BI259&lt;&gt;"C",BI259&lt;&gt;"CF",BI259&lt;&gt;"F")=TRUE,BB259*'Q1'!$CA$22,IF(BI259="CF",BB259,0))</f>
        <v>0</v>
      </c>
      <c r="BS259" s="249">
        <f>IF(AND(BI259&lt;&gt;"R",BI259&lt;&gt;"C",BI259&lt;&gt;"CF",BI259&lt;&gt;"F")=TRUE,BB259*'Q1'!$CA$23,IF(BI259="F",BB259,0))</f>
        <v>0</v>
      </c>
      <c r="BT259" s="478">
        <f t="shared" si="22"/>
        <v>0</v>
      </c>
    </row>
    <row r="260" spans="2:72" ht="9.9499999999999993" customHeight="1">
      <c r="B260" s="795"/>
      <c r="C260" s="796"/>
      <c r="D260" s="796"/>
      <c r="E260" s="796"/>
      <c r="F260" s="797"/>
      <c r="G260" s="785"/>
      <c r="H260" s="786"/>
      <c r="I260" s="786"/>
      <c r="J260" s="786"/>
      <c r="K260" s="786"/>
      <c r="L260" s="786"/>
      <c r="M260" s="786"/>
      <c r="N260" s="786"/>
      <c r="O260" s="786"/>
      <c r="P260" s="786"/>
      <c r="Q260" s="786"/>
      <c r="R260" s="786"/>
      <c r="S260" s="786"/>
      <c r="T260" s="786"/>
      <c r="U260" s="786"/>
      <c r="V260" s="786"/>
      <c r="W260" s="786"/>
      <c r="X260" s="786"/>
      <c r="Y260" s="786"/>
      <c r="Z260" s="786"/>
      <c r="AA260" s="786"/>
      <c r="AB260" s="787"/>
      <c r="AC260" s="789"/>
      <c r="AD260" s="790"/>
      <c r="AE260" s="791"/>
      <c r="AF260" s="710"/>
      <c r="AG260" s="711"/>
      <c r="AH260" s="711"/>
      <c r="AI260" s="711"/>
      <c r="AJ260" s="712"/>
      <c r="AK260" s="708"/>
      <c r="AL260" s="708"/>
      <c r="AM260" s="708"/>
      <c r="AN260" s="708"/>
      <c r="AO260" s="708"/>
      <c r="AP260" s="708"/>
      <c r="AQ260" s="708"/>
      <c r="AR260" s="717"/>
      <c r="AS260" s="718"/>
      <c r="AT260" s="719"/>
      <c r="AU260" s="741">
        <f t="shared" si="23"/>
        <v>0</v>
      </c>
      <c r="AV260" s="741"/>
      <c r="AW260" s="741"/>
      <c r="AX260" s="741"/>
      <c r="AY260" s="741"/>
      <c r="AZ260" s="741"/>
      <c r="BA260" s="741"/>
      <c r="BB260" s="761">
        <f t="shared" si="18"/>
        <v>0</v>
      </c>
      <c r="BC260" s="762"/>
      <c r="BD260" s="762"/>
      <c r="BE260" s="762"/>
      <c r="BF260" s="762"/>
      <c r="BG260" s="762"/>
      <c r="BH260" s="763"/>
      <c r="BI260" s="564"/>
      <c r="BJ260" s="176"/>
      <c r="BL260" s="224">
        <f t="shared" si="19"/>
        <v>2</v>
      </c>
      <c r="BM260" s="225" t="str">
        <f t="shared" si="20"/>
        <v/>
      </c>
      <c r="BN260" s="226" t="str">
        <f t="shared" si="21"/>
        <v xml:space="preserve"> </v>
      </c>
      <c r="BP260" s="249">
        <f>IF(AND(BI260&lt;&gt;"R",BI260&lt;&gt;"C",BI260&lt;&gt;"CF",BI260&lt;&gt;"F")=TRUE,BB260*'Q1'!$CA$20,IF(BI260="R",BB260,0))</f>
        <v>0</v>
      </c>
      <c r="BQ260" s="249">
        <f>IF(AND(BI260&lt;&gt;"R",BI260&lt;&gt;"C",BI260&lt;&gt;"CF",BI260&lt;&gt;"F")=TRUE,BB260*'Q1'!$CA$21,IF(BI260="C",BB260,0))</f>
        <v>0</v>
      </c>
      <c r="BR260" s="249">
        <f>IF(AND(BI260&lt;&gt;"R",BI260&lt;&gt;"C",BI260&lt;&gt;"CF",BI260&lt;&gt;"F")=TRUE,BB260*'Q1'!$CA$22,IF(BI260="CF",BB260,0))</f>
        <v>0</v>
      </c>
      <c r="BS260" s="249">
        <f>IF(AND(BI260&lt;&gt;"R",BI260&lt;&gt;"C",BI260&lt;&gt;"CF",BI260&lt;&gt;"F")=TRUE,BB260*'Q1'!$CA$23,IF(BI260="F",BB260,0))</f>
        <v>0</v>
      </c>
      <c r="BT260" s="478">
        <f t="shared" si="22"/>
        <v>0</v>
      </c>
    </row>
    <row r="261" spans="2:72" ht="9.9499999999999993" customHeight="1">
      <c r="B261" s="798"/>
      <c r="C261" s="799"/>
      <c r="D261" s="799"/>
      <c r="E261" s="799"/>
      <c r="F261" s="799"/>
      <c r="G261" s="785"/>
      <c r="H261" s="786"/>
      <c r="I261" s="786"/>
      <c r="J261" s="786"/>
      <c r="K261" s="786"/>
      <c r="L261" s="786"/>
      <c r="M261" s="786"/>
      <c r="N261" s="786"/>
      <c r="O261" s="786"/>
      <c r="P261" s="786"/>
      <c r="Q261" s="786"/>
      <c r="R261" s="786"/>
      <c r="S261" s="786"/>
      <c r="T261" s="786"/>
      <c r="U261" s="786"/>
      <c r="V261" s="786"/>
      <c r="W261" s="786"/>
      <c r="X261" s="786"/>
      <c r="Y261" s="786"/>
      <c r="Z261" s="786"/>
      <c r="AA261" s="786"/>
      <c r="AB261" s="787"/>
      <c r="AC261" s="789"/>
      <c r="AD261" s="790"/>
      <c r="AE261" s="791"/>
      <c r="AF261" s="710"/>
      <c r="AG261" s="711"/>
      <c r="AH261" s="711"/>
      <c r="AI261" s="711"/>
      <c r="AJ261" s="712"/>
      <c r="AK261" s="708"/>
      <c r="AL261" s="708"/>
      <c r="AM261" s="708"/>
      <c r="AN261" s="708"/>
      <c r="AO261" s="708"/>
      <c r="AP261" s="708"/>
      <c r="AQ261" s="708"/>
      <c r="AR261" s="717"/>
      <c r="AS261" s="718"/>
      <c r="AT261" s="719"/>
      <c r="AU261" s="741">
        <f t="shared" si="23"/>
        <v>0</v>
      </c>
      <c r="AV261" s="741"/>
      <c r="AW261" s="741"/>
      <c r="AX261" s="741"/>
      <c r="AY261" s="741"/>
      <c r="AZ261" s="741"/>
      <c r="BA261" s="741"/>
      <c r="BB261" s="761">
        <f t="shared" si="18"/>
        <v>0</v>
      </c>
      <c r="BC261" s="762"/>
      <c r="BD261" s="762"/>
      <c r="BE261" s="762"/>
      <c r="BF261" s="762"/>
      <c r="BG261" s="762"/>
      <c r="BH261" s="763"/>
      <c r="BI261" s="564"/>
      <c r="BJ261" s="176"/>
      <c r="BL261" s="224">
        <f t="shared" si="19"/>
        <v>2</v>
      </c>
      <c r="BM261" s="225" t="str">
        <f t="shared" si="20"/>
        <v/>
      </c>
      <c r="BN261" s="226" t="str">
        <f t="shared" si="21"/>
        <v xml:space="preserve"> </v>
      </c>
      <c r="BP261" s="249">
        <f>IF(AND(BI261&lt;&gt;"R",BI261&lt;&gt;"C",BI261&lt;&gt;"CF",BI261&lt;&gt;"F")=TRUE,BB261*'Q1'!$CA$20,IF(BI261="R",BB261,0))</f>
        <v>0</v>
      </c>
      <c r="BQ261" s="249">
        <f>IF(AND(BI261&lt;&gt;"R",BI261&lt;&gt;"C",BI261&lt;&gt;"CF",BI261&lt;&gt;"F")=TRUE,BB261*'Q1'!$CA$21,IF(BI261="C",BB261,0))</f>
        <v>0</v>
      </c>
      <c r="BR261" s="249">
        <f>IF(AND(BI261&lt;&gt;"R",BI261&lt;&gt;"C",BI261&lt;&gt;"CF",BI261&lt;&gt;"F")=TRUE,BB261*'Q1'!$CA$22,IF(BI261="CF",BB261,0))</f>
        <v>0</v>
      </c>
      <c r="BS261" s="249">
        <f>IF(AND(BI261&lt;&gt;"R",BI261&lt;&gt;"C",BI261&lt;&gt;"CF",BI261&lt;&gt;"F")=TRUE,BB261*'Q1'!$CA$23,IF(BI261="F",BB261,0))</f>
        <v>0</v>
      </c>
      <c r="BT261" s="478">
        <f t="shared" si="22"/>
        <v>0</v>
      </c>
    </row>
    <row r="262" spans="2:72" ht="9.9499999999999993" customHeight="1">
      <c r="B262" s="795"/>
      <c r="C262" s="796"/>
      <c r="D262" s="796"/>
      <c r="E262" s="796"/>
      <c r="F262" s="797"/>
      <c r="G262" s="785"/>
      <c r="H262" s="786"/>
      <c r="I262" s="786"/>
      <c r="J262" s="786"/>
      <c r="K262" s="786"/>
      <c r="L262" s="786"/>
      <c r="M262" s="786"/>
      <c r="N262" s="786"/>
      <c r="O262" s="786"/>
      <c r="P262" s="786"/>
      <c r="Q262" s="786"/>
      <c r="R262" s="786"/>
      <c r="S262" s="786"/>
      <c r="T262" s="786"/>
      <c r="U262" s="786"/>
      <c r="V262" s="786"/>
      <c r="W262" s="786"/>
      <c r="X262" s="786"/>
      <c r="Y262" s="786"/>
      <c r="Z262" s="786"/>
      <c r="AA262" s="786"/>
      <c r="AB262" s="787"/>
      <c r="AC262" s="789"/>
      <c r="AD262" s="790"/>
      <c r="AE262" s="791"/>
      <c r="AF262" s="710"/>
      <c r="AG262" s="711"/>
      <c r="AH262" s="711"/>
      <c r="AI262" s="711"/>
      <c r="AJ262" s="712"/>
      <c r="AK262" s="708"/>
      <c r="AL262" s="708"/>
      <c r="AM262" s="708"/>
      <c r="AN262" s="708"/>
      <c r="AO262" s="708"/>
      <c r="AP262" s="708"/>
      <c r="AQ262" s="708"/>
      <c r="AR262" s="717"/>
      <c r="AS262" s="718"/>
      <c r="AT262" s="719"/>
      <c r="AU262" s="741">
        <f t="shared" si="23"/>
        <v>0</v>
      </c>
      <c r="AV262" s="741"/>
      <c r="AW262" s="741"/>
      <c r="AX262" s="741"/>
      <c r="AY262" s="741"/>
      <c r="AZ262" s="741"/>
      <c r="BA262" s="741"/>
      <c r="BB262" s="761">
        <f t="shared" si="18"/>
        <v>0</v>
      </c>
      <c r="BC262" s="762"/>
      <c r="BD262" s="762"/>
      <c r="BE262" s="762"/>
      <c r="BF262" s="762"/>
      <c r="BG262" s="762"/>
      <c r="BH262" s="763"/>
      <c r="BI262" s="564"/>
      <c r="BJ262" s="176"/>
      <c r="BL262" s="224">
        <f t="shared" si="19"/>
        <v>2</v>
      </c>
      <c r="BM262" s="225" t="str">
        <f t="shared" si="20"/>
        <v/>
      </c>
      <c r="BN262" s="226" t="str">
        <f t="shared" si="21"/>
        <v xml:space="preserve"> </v>
      </c>
      <c r="BP262" s="249">
        <f>IF(AND(BI262&lt;&gt;"R",BI262&lt;&gt;"C",BI262&lt;&gt;"CF",BI262&lt;&gt;"F")=TRUE,BB262*'Q1'!$CA$20,IF(BI262="R",BB262,0))</f>
        <v>0</v>
      </c>
      <c r="BQ262" s="249">
        <f>IF(AND(BI262&lt;&gt;"R",BI262&lt;&gt;"C",BI262&lt;&gt;"CF",BI262&lt;&gt;"F")=TRUE,BB262*'Q1'!$CA$21,IF(BI262="C",BB262,0))</f>
        <v>0</v>
      </c>
      <c r="BR262" s="249">
        <f>IF(AND(BI262&lt;&gt;"R",BI262&lt;&gt;"C",BI262&lt;&gt;"CF",BI262&lt;&gt;"F")=TRUE,BB262*'Q1'!$CA$22,IF(BI262="CF",BB262,0))</f>
        <v>0</v>
      </c>
      <c r="BS262" s="249">
        <f>IF(AND(BI262&lt;&gt;"R",BI262&lt;&gt;"C",BI262&lt;&gt;"CF",BI262&lt;&gt;"F")=TRUE,BB262*'Q1'!$CA$23,IF(BI262="F",BB262,0))</f>
        <v>0</v>
      </c>
      <c r="BT262" s="478">
        <f t="shared" si="22"/>
        <v>0</v>
      </c>
    </row>
    <row r="263" spans="2:72" ht="9.9499999999999993" customHeight="1">
      <c r="B263" s="798"/>
      <c r="C263" s="799"/>
      <c r="D263" s="799"/>
      <c r="E263" s="799"/>
      <c r="F263" s="799"/>
      <c r="G263" s="785"/>
      <c r="H263" s="786"/>
      <c r="I263" s="786"/>
      <c r="J263" s="786"/>
      <c r="K263" s="786"/>
      <c r="L263" s="786"/>
      <c r="M263" s="786"/>
      <c r="N263" s="786"/>
      <c r="O263" s="786"/>
      <c r="P263" s="786"/>
      <c r="Q263" s="786"/>
      <c r="R263" s="786"/>
      <c r="S263" s="786"/>
      <c r="T263" s="786"/>
      <c r="U263" s="786"/>
      <c r="V263" s="786"/>
      <c r="W263" s="786"/>
      <c r="X263" s="786"/>
      <c r="Y263" s="786"/>
      <c r="Z263" s="786"/>
      <c r="AA263" s="786"/>
      <c r="AB263" s="787"/>
      <c r="AC263" s="789"/>
      <c r="AD263" s="790"/>
      <c r="AE263" s="791"/>
      <c r="AF263" s="710"/>
      <c r="AG263" s="711"/>
      <c r="AH263" s="711"/>
      <c r="AI263" s="711"/>
      <c r="AJ263" s="712"/>
      <c r="AK263" s="708"/>
      <c r="AL263" s="708"/>
      <c r="AM263" s="708"/>
      <c r="AN263" s="708"/>
      <c r="AO263" s="708"/>
      <c r="AP263" s="708"/>
      <c r="AQ263" s="708"/>
      <c r="AR263" s="717"/>
      <c r="AS263" s="718"/>
      <c r="AT263" s="719"/>
      <c r="AU263" s="741">
        <f t="shared" si="23"/>
        <v>0</v>
      </c>
      <c r="AV263" s="741"/>
      <c r="AW263" s="741"/>
      <c r="AX263" s="741"/>
      <c r="AY263" s="741"/>
      <c r="AZ263" s="741"/>
      <c r="BA263" s="741"/>
      <c r="BB263" s="761">
        <f t="shared" si="18"/>
        <v>0</v>
      </c>
      <c r="BC263" s="762"/>
      <c r="BD263" s="762"/>
      <c r="BE263" s="762"/>
      <c r="BF263" s="762"/>
      <c r="BG263" s="762"/>
      <c r="BH263" s="763"/>
      <c r="BI263" s="564"/>
      <c r="BJ263" s="176"/>
      <c r="BL263" s="224">
        <f t="shared" si="19"/>
        <v>2</v>
      </c>
      <c r="BM263" s="225" t="str">
        <f t="shared" si="20"/>
        <v/>
      </c>
      <c r="BN263" s="226" t="str">
        <f t="shared" si="21"/>
        <v xml:space="preserve"> </v>
      </c>
      <c r="BP263" s="249">
        <f>IF(AND(BI263&lt;&gt;"R",BI263&lt;&gt;"C",BI263&lt;&gt;"CF",BI263&lt;&gt;"F")=TRUE,BB263*'Q1'!$CA$20,IF(BI263="R",BB263,0))</f>
        <v>0</v>
      </c>
      <c r="BQ263" s="249">
        <f>IF(AND(BI263&lt;&gt;"R",BI263&lt;&gt;"C",BI263&lt;&gt;"CF",BI263&lt;&gt;"F")=TRUE,BB263*'Q1'!$CA$21,IF(BI263="C",BB263,0))</f>
        <v>0</v>
      </c>
      <c r="BR263" s="249">
        <f>IF(AND(BI263&lt;&gt;"R",BI263&lt;&gt;"C",BI263&lt;&gt;"CF",BI263&lt;&gt;"F")=TRUE,BB263*'Q1'!$CA$22,IF(BI263="CF",BB263,0))</f>
        <v>0</v>
      </c>
      <c r="BS263" s="249">
        <f>IF(AND(BI263&lt;&gt;"R",BI263&lt;&gt;"C",BI263&lt;&gt;"CF",BI263&lt;&gt;"F")=TRUE,BB263*'Q1'!$CA$23,IF(BI263="F",BB263,0))</f>
        <v>0</v>
      </c>
      <c r="BT263" s="478">
        <f t="shared" si="22"/>
        <v>0</v>
      </c>
    </row>
    <row r="264" spans="2:72" ht="9.9499999999999993" customHeight="1">
      <c r="B264" s="795"/>
      <c r="C264" s="796"/>
      <c r="D264" s="796"/>
      <c r="E264" s="796"/>
      <c r="F264" s="797"/>
      <c r="G264" s="785"/>
      <c r="H264" s="786"/>
      <c r="I264" s="786"/>
      <c r="J264" s="786"/>
      <c r="K264" s="786"/>
      <c r="L264" s="786"/>
      <c r="M264" s="786"/>
      <c r="N264" s="786"/>
      <c r="O264" s="786"/>
      <c r="P264" s="786"/>
      <c r="Q264" s="786"/>
      <c r="R264" s="786"/>
      <c r="S264" s="786"/>
      <c r="T264" s="786"/>
      <c r="U264" s="786"/>
      <c r="V264" s="786"/>
      <c r="W264" s="786"/>
      <c r="X264" s="786"/>
      <c r="Y264" s="786"/>
      <c r="Z264" s="786"/>
      <c r="AA264" s="786"/>
      <c r="AB264" s="787"/>
      <c r="AC264" s="789"/>
      <c r="AD264" s="790"/>
      <c r="AE264" s="791"/>
      <c r="AF264" s="710"/>
      <c r="AG264" s="711"/>
      <c r="AH264" s="711"/>
      <c r="AI264" s="711"/>
      <c r="AJ264" s="712"/>
      <c r="AK264" s="708"/>
      <c r="AL264" s="708"/>
      <c r="AM264" s="708"/>
      <c r="AN264" s="708"/>
      <c r="AO264" s="708"/>
      <c r="AP264" s="708"/>
      <c r="AQ264" s="708"/>
      <c r="AR264" s="717"/>
      <c r="AS264" s="718"/>
      <c r="AT264" s="719"/>
      <c r="AU264" s="741">
        <f t="shared" si="23"/>
        <v>0</v>
      </c>
      <c r="AV264" s="741"/>
      <c r="AW264" s="741"/>
      <c r="AX264" s="741"/>
      <c r="AY264" s="741"/>
      <c r="AZ264" s="741"/>
      <c r="BA264" s="741"/>
      <c r="BB264" s="761">
        <f t="shared" si="18"/>
        <v>0</v>
      </c>
      <c r="BC264" s="762"/>
      <c r="BD264" s="762"/>
      <c r="BE264" s="762"/>
      <c r="BF264" s="762"/>
      <c r="BG264" s="762"/>
      <c r="BH264" s="763"/>
      <c r="BI264" s="564"/>
      <c r="BJ264" s="176"/>
      <c r="BL264" s="224">
        <f t="shared" si="19"/>
        <v>2</v>
      </c>
      <c r="BM264" s="225" t="str">
        <f t="shared" si="20"/>
        <v/>
      </c>
      <c r="BN264" s="226" t="str">
        <f t="shared" si="21"/>
        <v xml:space="preserve"> </v>
      </c>
      <c r="BP264" s="249">
        <f>IF(AND(BI264&lt;&gt;"R",BI264&lt;&gt;"C",BI264&lt;&gt;"CF",BI264&lt;&gt;"F")=TRUE,BB264*'Q1'!$CA$20,IF(BI264="R",BB264,0))</f>
        <v>0</v>
      </c>
      <c r="BQ264" s="249">
        <f>IF(AND(BI264&lt;&gt;"R",BI264&lt;&gt;"C",BI264&lt;&gt;"CF",BI264&lt;&gt;"F")=TRUE,BB264*'Q1'!$CA$21,IF(BI264="C",BB264,0))</f>
        <v>0</v>
      </c>
      <c r="BR264" s="249">
        <f>IF(AND(BI264&lt;&gt;"R",BI264&lt;&gt;"C",BI264&lt;&gt;"CF",BI264&lt;&gt;"F")=TRUE,BB264*'Q1'!$CA$22,IF(BI264="CF",BB264,0))</f>
        <v>0</v>
      </c>
      <c r="BS264" s="249">
        <f>IF(AND(BI264&lt;&gt;"R",BI264&lt;&gt;"C",BI264&lt;&gt;"CF",BI264&lt;&gt;"F")=TRUE,BB264*'Q1'!$CA$23,IF(BI264="F",BB264,0))</f>
        <v>0</v>
      </c>
      <c r="BT264" s="478">
        <f t="shared" si="22"/>
        <v>0</v>
      </c>
    </row>
    <row r="265" spans="2:72" ht="9.9499999999999993" customHeight="1">
      <c r="B265" s="798"/>
      <c r="C265" s="799"/>
      <c r="D265" s="799"/>
      <c r="E265" s="799"/>
      <c r="F265" s="799"/>
      <c r="G265" s="785"/>
      <c r="H265" s="786"/>
      <c r="I265" s="786"/>
      <c r="J265" s="786"/>
      <c r="K265" s="786"/>
      <c r="L265" s="786"/>
      <c r="M265" s="786"/>
      <c r="N265" s="786"/>
      <c r="O265" s="786"/>
      <c r="P265" s="786"/>
      <c r="Q265" s="786"/>
      <c r="R265" s="786"/>
      <c r="S265" s="786"/>
      <c r="T265" s="786"/>
      <c r="U265" s="786"/>
      <c r="V265" s="786"/>
      <c r="W265" s="786"/>
      <c r="X265" s="786"/>
      <c r="Y265" s="786"/>
      <c r="Z265" s="786"/>
      <c r="AA265" s="786"/>
      <c r="AB265" s="787"/>
      <c r="AC265" s="789"/>
      <c r="AD265" s="790"/>
      <c r="AE265" s="791"/>
      <c r="AF265" s="710"/>
      <c r="AG265" s="711"/>
      <c r="AH265" s="711"/>
      <c r="AI265" s="711"/>
      <c r="AJ265" s="712"/>
      <c r="AK265" s="708"/>
      <c r="AL265" s="708"/>
      <c r="AM265" s="708"/>
      <c r="AN265" s="708"/>
      <c r="AO265" s="708"/>
      <c r="AP265" s="708"/>
      <c r="AQ265" s="708"/>
      <c r="AR265" s="717"/>
      <c r="AS265" s="718"/>
      <c r="AT265" s="719"/>
      <c r="AU265" s="741">
        <f t="shared" si="23"/>
        <v>0</v>
      </c>
      <c r="AV265" s="741"/>
      <c r="AW265" s="741"/>
      <c r="AX265" s="741"/>
      <c r="AY265" s="741"/>
      <c r="AZ265" s="741"/>
      <c r="BA265" s="741"/>
      <c r="BB265" s="761">
        <f t="shared" si="18"/>
        <v>0</v>
      </c>
      <c r="BC265" s="762"/>
      <c r="BD265" s="762"/>
      <c r="BE265" s="762"/>
      <c r="BF265" s="762"/>
      <c r="BG265" s="762"/>
      <c r="BH265" s="763"/>
      <c r="BI265" s="564"/>
      <c r="BJ265" s="176"/>
      <c r="BL265" s="224">
        <f t="shared" si="19"/>
        <v>2</v>
      </c>
      <c r="BM265" s="225" t="str">
        <f t="shared" si="20"/>
        <v/>
      </c>
      <c r="BN265" s="226" t="str">
        <f t="shared" si="21"/>
        <v xml:space="preserve"> </v>
      </c>
      <c r="BP265" s="249">
        <f>IF(AND(BI265&lt;&gt;"R",BI265&lt;&gt;"C",BI265&lt;&gt;"CF",BI265&lt;&gt;"F")=TRUE,BB265*'Q1'!$CA$20,IF(BI265="R",BB265,0))</f>
        <v>0</v>
      </c>
      <c r="BQ265" s="249">
        <f>IF(AND(BI265&lt;&gt;"R",BI265&lt;&gt;"C",BI265&lt;&gt;"CF",BI265&lt;&gt;"F")=TRUE,BB265*'Q1'!$CA$21,IF(BI265="C",BB265,0))</f>
        <v>0</v>
      </c>
      <c r="BR265" s="249">
        <f>IF(AND(BI265&lt;&gt;"R",BI265&lt;&gt;"C",BI265&lt;&gt;"CF",BI265&lt;&gt;"F")=TRUE,BB265*'Q1'!$CA$22,IF(BI265="CF",BB265,0))</f>
        <v>0</v>
      </c>
      <c r="BS265" s="249">
        <f>IF(AND(BI265&lt;&gt;"R",BI265&lt;&gt;"C",BI265&lt;&gt;"CF",BI265&lt;&gt;"F")=TRUE,BB265*'Q1'!$CA$23,IF(BI265="F",BB265,0))</f>
        <v>0</v>
      </c>
      <c r="BT265" s="478">
        <f t="shared" si="22"/>
        <v>0</v>
      </c>
    </row>
    <row r="266" spans="2:72" ht="9.9499999999999993" customHeight="1">
      <c r="B266" s="795"/>
      <c r="C266" s="796"/>
      <c r="D266" s="796"/>
      <c r="E266" s="796"/>
      <c r="F266" s="797"/>
      <c r="G266" s="785"/>
      <c r="H266" s="786"/>
      <c r="I266" s="786"/>
      <c r="J266" s="786"/>
      <c r="K266" s="786"/>
      <c r="L266" s="786"/>
      <c r="M266" s="786"/>
      <c r="N266" s="786"/>
      <c r="O266" s="786"/>
      <c r="P266" s="786"/>
      <c r="Q266" s="786"/>
      <c r="R266" s="786"/>
      <c r="S266" s="786"/>
      <c r="T266" s="786"/>
      <c r="U266" s="786"/>
      <c r="V266" s="786"/>
      <c r="W266" s="786"/>
      <c r="X266" s="786"/>
      <c r="Y266" s="786"/>
      <c r="Z266" s="786"/>
      <c r="AA266" s="786"/>
      <c r="AB266" s="787"/>
      <c r="AC266" s="789"/>
      <c r="AD266" s="790"/>
      <c r="AE266" s="791"/>
      <c r="AF266" s="710"/>
      <c r="AG266" s="711"/>
      <c r="AH266" s="711"/>
      <c r="AI266" s="711"/>
      <c r="AJ266" s="712"/>
      <c r="AK266" s="708"/>
      <c r="AL266" s="708"/>
      <c r="AM266" s="708"/>
      <c r="AN266" s="708"/>
      <c r="AO266" s="708"/>
      <c r="AP266" s="708"/>
      <c r="AQ266" s="708"/>
      <c r="AR266" s="717"/>
      <c r="AS266" s="718"/>
      <c r="AT266" s="719"/>
      <c r="AU266" s="741">
        <f t="shared" si="23"/>
        <v>0</v>
      </c>
      <c r="AV266" s="741"/>
      <c r="AW266" s="741"/>
      <c r="AX266" s="741"/>
      <c r="AY266" s="741"/>
      <c r="AZ266" s="741"/>
      <c r="BA266" s="741"/>
      <c r="BB266" s="761">
        <f t="shared" si="18"/>
        <v>0</v>
      </c>
      <c r="BC266" s="762"/>
      <c r="BD266" s="762"/>
      <c r="BE266" s="762"/>
      <c r="BF266" s="762"/>
      <c r="BG266" s="762"/>
      <c r="BH266" s="763"/>
      <c r="BI266" s="564"/>
      <c r="BJ266" s="176"/>
      <c r="BL266" s="224">
        <f t="shared" si="19"/>
        <v>2</v>
      </c>
      <c r="BM266" s="225" t="str">
        <f t="shared" si="20"/>
        <v/>
      </c>
      <c r="BN266" s="226" t="str">
        <f t="shared" si="21"/>
        <v xml:space="preserve"> </v>
      </c>
      <c r="BP266" s="249">
        <f>IF(AND(BI266&lt;&gt;"R",BI266&lt;&gt;"C",BI266&lt;&gt;"CF",BI266&lt;&gt;"F")=TRUE,BB266*'Q1'!$CA$20,IF(BI266="R",BB266,0))</f>
        <v>0</v>
      </c>
      <c r="BQ266" s="249">
        <f>IF(AND(BI266&lt;&gt;"R",BI266&lt;&gt;"C",BI266&lt;&gt;"CF",BI266&lt;&gt;"F")=TRUE,BB266*'Q1'!$CA$21,IF(BI266="C",BB266,0))</f>
        <v>0</v>
      </c>
      <c r="BR266" s="249">
        <f>IF(AND(BI266&lt;&gt;"R",BI266&lt;&gt;"C",BI266&lt;&gt;"CF",BI266&lt;&gt;"F")=TRUE,BB266*'Q1'!$CA$22,IF(BI266="CF",BB266,0))</f>
        <v>0</v>
      </c>
      <c r="BS266" s="249">
        <f>IF(AND(BI266&lt;&gt;"R",BI266&lt;&gt;"C",BI266&lt;&gt;"CF",BI266&lt;&gt;"F")=TRUE,BB266*'Q1'!$CA$23,IF(BI266="F",BB266,0))</f>
        <v>0</v>
      </c>
      <c r="BT266" s="478">
        <f t="shared" si="22"/>
        <v>0</v>
      </c>
    </row>
    <row r="267" spans="2:72" ht="9.9499999999999993" customHeight="1">
      <c r="B267" s="798"/>
      <c r="C267" s="799"/>
      <c r="D267" s="799"/>
      <c r="E267" s="799"/>
      <c r="F267" s="799"/>
      <c r="G267" s="785"/>
      <c r="H267" s="786"/>
      <c r="I267" s="786"/>
      <c r="J267" s="786"/>
      <c r="K267" s="786"/>
      <c r="L267" s="786"/>
      <c r="M267" s="786"/>
      <c r="N267" s="786"/>
      <c r="O267" s="786"/>
      <c r="P267" s="786"/>
      <c r="Q267" s="786"/>
      <c r="R267" s="786"/>
      <c r="S267" s="786"/>
      <c r="T267" s="786"/>
      <c r="U267" s="786"/>
      <c r="V267" s="786"/>
      <c r="W267" s="786"/>
      <c r="X267" s="786"/>
      <c r="Y267" s="786"/>
      <c r="Z267" s="786"/>
      <c r="AA267" s="786"/>
      <c r="AB267" s="787"/>
      <c r="AC267" s="789"/>
      <c r="AD267" s="790"/>
      <c r="AE267" s="791"/>
      <c r="AF267" s="710"/>
      <c r="AG267" s="711"/>
      <c r="AH267" s="711"/>
      <c r="AI267" s="711"/>
      <c r="AJ267" s="712"/>
      <c r="AK267" s="708"/>
      <c r="AL267" s="708"/>
      <c r="AM267" s="708"/>
      <c r="AN267" s="708"/>
      <c r="AO267" s="708"/>
      <c r="AP267" s="708"/>
      <c r="AQ267" s="708"/>
      <c r="AR267" s="717"/>
      <c r="AS267" s="718"/>
      <c r="AT267" s="719"/>
      <c r="AU267" s="741">
        <f t="shared" si="23"/>
        <v>0</v>
      </c>
      <c r="AV267" s="741"/>
      <c r="AW267" s="741"/>
      <c r="AX267" s="741"/>
      <c r="AY267" s="741"/>
      <c r="AZ267" s="741"/>
      <c r="BA267" s="741"/>
      <c r="BB267" s="761">
        <f t="shared" si="18"/>
        <v>0</v>
      </c>
      <c r="BC267" s="762"/>
      <c r="BD267" s="762"/>
      <c r="BE267" s="762"/>
      <c r="BF267" s="762"/>
      <c r="BG267" s="762"/>
      <c r="BH267" s="763"/>
      <c r="BI267" s="564"/>
      <c r="BJ267" s="176"/>
      <c r="BL267" s="224">
        <f t="shared" si="19"/>
        <v>2</v>
      </c>
      <c r="BM267" s="225" t="str">
        <f t="shared" si="20"/>
        <v/>
      </c>
      <c r="BN267" s="226" t="str">
        <f t="shared" si="21"/>
        <v xml:space="preserve"> </v>
      </c>
      <c r="BP267" s="249">
        <f>IF(AND(BI267&lt;&gt;"R",BI267&lt;&gt;"C",BI267&lt;&gt;"CF",BI267&lt;&gt;"F")=TRUE,BB267*'Q1'!$CA$20,IF(BI267="R",BB267,0))</f>
        <v>0</v>
      </c>
      <c r="BQ267" s="249">
        <f>IF(AND(BI267&lt;&gt;"R",BI267&lt;&gt;"C",BI267&lt;&gt;"CF",BI267&lt;&gt;"F")=TRUE,BB267*'Q1'!$CA$21,IF(BI267="C",BB267,0))</f>
        <v>0</v>
      </c>
      <c r="BR267" s="249">
        <f>IF(AND(BI267&lt;&gt;"R",BI267&lt;&gt;"C",BI267&lt;&gt;"CF",BI267&lt;&gt;"F")=TRUE,BB267*'Q1'!$CA$22,IF(BI267="CF",BB267,0))</f>
        <v>0</v>
      </c>
      <c r="BS267" s="249">
        <f>IF(AND(BI267&lt;&gt;"R",BI267&lt;&gt;"C",BI267&lt;&gt;"CF",BI267&lt;&gt;"F")=TRUE,BB267*'Q1'!$CA$23,IF(BI267="F",BB267,0))</f>
        <v>0</v>
      </c>
      <c r="BT267" s="478">
        <f t="shared" si="22"/>
        <v>0</v>
      </c>
    </row>
    <row r="268" spans="2:72" ht="9.9499999999999993" customHeight="1">
      <c r="B268" s="795"/>
      <c r="C268" s="796"/>
      <c r="D268" s="796"/>
      <c r="E268" s="796"/>
      <c r="F268" s="797"/>
      <c r="G268" s="785"/>
      <c r="H268" s="786"/>
      <c r="I268" s="786"/>
      <c r="J268" s="786"/>
      <c r="K268" s="786"/>
      <c r="L268" s="786"/>
      <c r="M268" s="786"/>
      <c r="N268" s="786"/>
      <c r="O268" s="786"/>
      <c r="P268" s="786"/>
      <c r="Q268" s="786"/>
      <c r="R268" s="786"/>
      <c r="S268" s="786"/>
      <c r="T268" s="786"/>
      <c r="U268" s="786"/>
      <c r="V268" s="786"/>
      <c r="W268" s="786"/>
      <c r="X268" s="786"/>
      <c r="Y268" s="786"/>
      <c r="Z268" s="786"/>
      <c r="AA268" s="786"/>
      <c r="AB268" s="787"/>
      <c r="AC268" s="789"/>
      <c r="AD268" s="790"/>
      <c r="AE268" s="791"/>
      <c r="AF268" s="710"/>
      <c r="AG268" s="711"/>
      <c r="AH268" s="711"/>
      <c r="AI268" s="711"/>
      <c r="AJ268" s="712"/>
      <c r="AK268" s="708"/>
      <c r="AL268" s="708"/>
      <c r="AM268" s="708"/>
      <c r="AN268" s="708"/>
      <c r="AO268" s="708"/>
      <c r="AP268" s="708"/>
      <c r="AQ268" s="708"/>
      <c r="AR268" s="717"/>
      <c r="AS268" s="718"/>
      <c r="AT268" s="719"/>
      <c r="AU268" s="741">
        <f t="shared" si="23"/>
        <v>0</v>
      </c>
      <c r="AV268" s="741"/>
      <c r="AW268" s="741"/>
      <c r="AX268" s="741"/>
      <c r="AY268" s="741"/>
      <c r="AZ268" s="741"/>
      <c r="BA268" s="741"/>
      <c r="BB268" s="761">
        <f t="shared" si="18"/>
        <v>0</v>
      </c>
      <c r="BC268" s="762"/>
      <c r="BD268" s="762"/>
      <c r="BE268" s="762"/>
      <c r="BF268" s="762"/>
      <c r="BG268" s="762"/>
      <c r="BH268" s="763"/>
      <c r="BI268" s="564"/>
      <c r="BJ268" s="176"/>
      <c r="BL268" s="224">
        <f t="shared" si="19"/>
        <v>2</v>
      </c>
      <c r="BM268" s="225" t="str">
        <f t="shared" si="20"/>
        <v/>
      </c>
      <c r="BN268" s="226" t="str">
        <f t="shared" si="21"/>
        <v xml:space="preserve"> </v>
      </c>
      <c r="BP268" s="249">
        <f>IF(AND(BI268&lt;&gt;"R",BI268&lt;&gt;"C",BI268&lt;&gt;"CF",BI268&lt;&gt;"F")=TRUE,BB268*'Q1'!$CA$20,IF(BI268="R",BB268,0))</f>
        <v>0</v>
      </c>
      <c r="BQ268" s="249">
        <f>IF(AND(BI268&lt;&gt;"R",BI268&lt;&gt;"C",BI268&lt;&gt;"CF",BI268&lt;&gt;"F")=TRUE,BB268*'Q1'!$CA$21,IF(BI268="C",BB268,0))</f>
        <v>0</v>
      </c>
      <c r="BR268" s="249">
        <f>IF(AND(BI268&lt;&gt;"R",BI268&lt;&gt;"C",BI268&lt;&gt;"CF",BI268&lt;&gt;"F")=TRUE,BB268*'Q1'!$CA$22,IF(BI268="CF",BB268,0))</f>
        <v>0</v>
      </c>
      <c r="BS268" s="249">
        <f>IF(AND(BI268&lt;&gt;"R",BI268&lt;&gt;"C",BI268&lt;&gt;"CF",BI268&lt;&gt;"F")=TRUE,BB268*'Q1'!$CA$23,IF(BI268="F",BB268,0))</f>
        <v>0</v>
      </c>
      <c r="BT268" s="478">
        <f t="shared" si="22"/>
        <v>0</v>
      </c>
    </row>
    <row r="269" spans="2:72" ht="9.9499999999999993" customHeight="1">
      <c r="B269" s="798"/>
      <c r="C269" s="799"/>
      <c r="D269" s="799"/>
      <c r="E269" s="799"/>
      <c r="F269" s="799"/>
      <c r="G269" s="785"/>
      <c r="H269" s="786"/>
      <c r="I269" s="786"/>
      <c r="J269" s="786"/>
      <c r="K269" s="786"/>
      <c r="L269" s="786"/>
      <c r="M269" s="786"/>
      <c r="N269" s="786"/>
      <c r="O269" s="786"/>
      <c r="P269" s="786"/>
      <c r="Q269" s="786"/>
      <c r="R269" s="786"/>
      <c r="S269" s="786"/>
      <c r="T269" s="786"/>
      <c r="U269" s="786"/>
      <c r="V269" s="786"/>
      <c r="W269" s="786"/>
      <c r="X269" s="786"/>
      <c r="Y269" s="786"/>
      <c r="Z269" s="786"/>
      <c r="AA269" s="786"/>
      <c r="AB269" s="787"/>
      <c r="AC269" s="789"/>
      <c r="AD269" s="790"/>
      <c r="AE269" s="791"/>
      <c r="AF269" s="710"/>
      <c r="AG269" s="711"/>
      <c r="AH269" s="711"/>
      <c r="AI269" s="711"/>
      <c r="AJ269" s="712"/>
      <c r="AK269" s="708"/>
      <c r="AL269" s="708"/>
      <c r="AM269" s="708"/>
      <c r="AN269" s="708"/>
      <c r="AO269" s="708"/>
      <c r="AP269" s="708"/>
      <c r="AQ269" s="708"/>
      <c r="AR269" s="717"/>
      <c r="AS269" s="718"/>
      <c r="AT269" s="719"/>
      <c r="AU269" s="741">
        <f t="shared" si="23"/>
        <v>0</v>
      </c>
      <c r="AV269" s="741"/>
      <c r="AW269" s="741"/>
      <c r="AX269" s="741"/>
      <c r="AY269" s="741"/>
      <c r="AZ269" s="741"/>
      <c r="BA269" s="741"/>
      <c r="BB269" s="761">
        <f t="shared" si="18"/>
        <v>0</v>
      </c>
      <c r="BC269" s="762"/>
      <c r="BD269" s="762"/>
      <c r="BE269" s="762"/>
      <c r="BF269" s="762"/>
      <c r="BG269" s="762"/>
      <c r="BH269" s="763"/>
      <c r="BI269" s="564"/>
      <c r="BJ269" s="176"/>
      <c r="BL269" s="224">
        <f t="shared" si="19"/>
        <v>2</v>
      </c>
      <c r="BM269" s="225" t="str">
        <f t="shared" si="20"/>
        <v/>
      </c>
      <c r="BN269" s="226" t="str">
        <f t="shared" si="21"/>
        <v xml:space="preserve"> </v>
      </c>
      <c r="BP269" s="249">
        <f>IF(AND(BI269&lt;&gt;"R",BI269&lt;&gt;"C",BI269&lt;&gt;"CF",BI269&lt;&gt;"F")=TRUE,BB269*'Q1'!$CA$20,IF(BI269="R",BB269,0))</f>
        <v>0</v>
      </c>
      <c r="BQ269" s="249">
        <f>IF(AND(BI269&lt;&gt;"R",BI269&lt;&gt;"C",BI269&lt;&gt;"CF",BI269&lt;&gt;"F")=TRUE,BB269*'Q1'!$CA$21,IF(BI269="C",BB269,0))</f>
        <v>0</v>
      </c>
      <c r="BR269" s="249">
        <f>IF(AND(BI269&lt;&gt;"R",BI269&lt;&gt;"C",BI269&lt;&gt;"CF",BI269&lt;&gt;"F")=TRUE,BB269*'Q1'!$CA$22,IF(BI269="CF",BB269,0))</f>
        <v>0</v>
      </c>
      <c r="BS269" s="249">
        <f>IF(AND(BI269&lt;&gt;"R",BI269&lt;&gt;"C",BI269&lt;&gt;"CF",BI269&lt;&gt;"F")=TRUE,BB269*'Q1'!$CA$23,IF(BI269="F",BB269,0))</f>
        <v>0</v>
      </c>
      <c r="BT269" s="478">
        <f t="shared" si="22"/>
        <v>0</v>
      </c>
    </row>
    <row r="270" spans="2:72" ht="9.9499999999999993" customHeight="1">
      <c r="B270" s="795"/>
      <c r="C270" s="796"/>
      <c r="D270" s="796"/>
      <c r="E270" s="796"/>
      <c r="F270" s="797"/>
      <c r="G270" s="785"/>
      <c r="H270" s="786"/>
      <c r="I270" s="786"/>
      <c r="J270" s="786"/>
      <c r="K270" s="786"/>
      <c r="L270" s="786"/>
      <c r="M270" s="786"/>
      <c r="N270" s="786"/>
      <c r="O270" s="786"/>
      <c r="P270" s="786"/>
      <c r="Q270" s="786"/>
      <c r="R270" s="786"/>
      <c r="S270" s="786"/>
      <c r="T270" s="786"/>
      <c r="U270" s="786"/>
      <c r="V270" s="786"/>
      <c r="W270" s="786"/>
      <c r="X270" s="786"/>
      <c r="Y270" s="786"/>
      <c r="Z270" s="786"/>
      <c r="AA270" s="786"/>
      <c r="AB270" s="787"/>
      <c r="AC270" s="789"/>
      <c r="AD270" s="790"/>
      <c r="AE270" s="791"/>
      <c r="AF270" s="710"/>
      <c r="AG270" s="711"/>
      <c r="AH270" s="711"/>
      <c r="AI270" s="711"/>
      <c r="AJ270" s="712"/>
      <c r="AK270" s="708"/>
      <c r="AL270" s="708"/>
      <c r="AM270" s="708"/>
      <c r="AN270" s="708"/>
      <c r="AO270" s="708"/>
      <c r="AP270" s="708"/>
      <c r="AQ270" s="708"/>
      <c r="AR270" s="717"/>
      <c r="AS270" s="718"/>
      <c r="AT270" s="719"/>
      <c r="AU270" s="741">
        <f t="shared" si="23"/>
        <v>0</v>
      </c>
      <c r="AV270" s="741"/>
      <c r="AW270" s="741"/>
      <c r="AX270" s="741"/>
      <c r="AY270" s="741"/>
      <c r="AZ270" s="741"/>
      <c r="BA270" s="741"/>
      <c r="BB270" s="761">
        <f t="shared" si="18"/>
        <v>0</v>
      </c>
      <c r="BC270" s="762"/>
      <c r="BD270" s="762"/>
      <c r="BE270" s="762"/>
      <c r="BF270" s="762"/>
      <c r="BG270" s="762"/>
      <c r="BH270" s="763"/>
      <c r="BI270" s="564"/>
      <c r="BJ270" s="176"/>
      <c r="BL270" s="224">
        <f t="shared" si="19"/>
        <v>2</v>
      </c>
      <c r="BM270" s="225" t="str">
        <f t="shared" si="20"/>
        <v/>
      </c>
      <c r="BN270" s="226" t="str">
        <f t="shared" si="21"/>
        <v xml:space="preserve"> </v>
      </c>
      <c r="BP270" s="249">
        <f>IF(AND(BI270&lt;&gt;"R",BI270&lt;&gt;"C",BI270&lt;&gt;"CF",BI270&lt;&gt;"F")=TRUE,BB270*'Q1'!$CA$20,IF(BI270="R",BB270,0))</f>
        <v>0</v>
      </c>
      <c r="BQ270" s="249">
        <f>IF(AND(BI270&lt;&gt;"R",BI270&lt;&gt;"C",BI270&lt;&gt;"CF",BI270&lt;&gt;"F")=TRUE,BB270*'Q1'!$CA$21,IF(BI270="C",BB270,0))</f>
        <v>0</v>
      </c>
      <c r="BR270" s="249">
        <f>IF(AND(BI270&lt;&gt;"R",BI270&lt;&gt;"C",BI270&lt;&gt;"CF",BI270&lt;&gt;"F")=TRUE,BB270*'Q1'!$CA$22,IF(BI270="CF",BB270,0))</f>
        <v>0</v>
      </c>
      <c r="BS270" s="249">
        <f>IF(AND(BI270&lt;&gt;"R",BI270&lt;&gt;"C",BI270&lt;&gt;"CF",BI270&lt;&gt;"F")=TRUE,BB270*'Q1'!$CA$23,IF(BI270="F",BB270,0))</f>
        <v>0</v>
      </c>
      <c r="BT270" s="478">
        <f t="shared" si="22"/>
        <v>0</v>
      </c>
    </row>
    <row r="271" spans="2:72" ht="9.9499999999999993" customHeight="1">
      <c r="B271" s="798"/>
      <c r="C271" s="799"/>
      <c r="D271" s="799"/>
      <c r="E271" s="799"/>
      <c r="F271" s="799"/>
      <c r="G271" s="785"/>
      <c r="H271" s="786"/>
      <c r="I271" s="786"/>
      <c r="J271" s="786"/>
      <c r="K271" s="786"/>
      <c r="L271" s="786"/>
      <c r="M271" s="786"/>
      <c r="N271" s="786"/>
      <c r="O271" s="786"/>
      <c r="P271" s="786"/>
      <c r="Q271" s="786"/>
      <c r="R271" s="786"/>
      <c r="S271" s="786"/>
      <c r="T271" s="786"/>
      <c r="U271" s="786"/>
      <c r="V271" s="786"/>
      <c r="W271" s="786"/>
      <c r="X271" s="786"/>
      <c r="Y271" s="786"/>
      <c r="Z271" s="786"/>
      <c r="AA271" s="786"/>
      <c r="AB271" s="787"/>
      <c r="AC271" s="789"/>
      <c r="AD271" s="790"/>
      <c r="AE271" s="791"/>
      <c r="AF271" s="710"/>
      <c r="AG271" s="711"/>
      <c r="AH271" s="711"/>
      <c r="AI271" s="711"/>
      <c r="AJ271" s="712"/>
      <c r="AK271" s="708"/>
      <c r="AL271" s="708"/>
      <c r="AM271" s="708"/>
      <c r="AN271" s="708"/>
      <c r="AO271" s="708"/>
      <c r="AP271" s="708"/>
      <c r="AQ271" s="708"/>
      <c r="AR271" s="717"/>
      <c r="AS271" s="718"/>
      <c r="AT271" s="719"/>
      <c r="AU271" s="741">
        <f t="shared" si="23"/>
        <v>0</v>
      </c>
      <c r="AV271" s="741"/>
      <c r="AW271" s="741"/>
      <c r="AX271" s="741"/>
      <c r="AY271" s="741"/>
      <c r="AZ271" s="741"/>
      <c r="BA271" s="741"/>
      <c r="BB271" s="761">
        <f t="shared" si="18"/>
        <v>0</v>
      </c>
      <c r="BC271" s="762"/>
      <c r="BD271" s="762"/>
      <c r="BE271" s="762"/>
      <c r="BF271" s="762"/>
      <c r="BG271" s="762"/>
      <c r="BH271" s="763"/>
      <c r="BI271" s="564"/>
      <c r="BJ271" s="176"/>
      <c r="BL271" s="224">
        <f t="shared" si="19"/>
        <v>2</v>
      </c>
      <c r="BM271" s="225" t="str">
        <f t="shared" si="20"/>
        <v/>
      </c>
      <c r="BN271" s="226" t="str">
        <f t="shared" si="21"/>
        <v xml:space="preserve"> </v>
      </c>
      <c r="BP271" s="249">
        <f>IF(AND(BI271&lt;&gt;"R",BI271&lt;&gt;"C",BI271&lt;&gt;"CF",BI271&lt;&gt;"F")=TRUE,BB271*'Q1'!$CA$20,IF(BI271="R",BB271,0))</f>
        <v>0</v>
      </c>
      <c r="BQ271" s="249">
        <f>IF(AND(BI271&lt;&gt;"R",BI271&lt;&gt;"C",BI271&lt;&gt;"CF",BI271&lt;&gt;"F")=TRUE,BB271*'Q1'!$CA$21,IF(BI271="C",BB271,0))</f>
        <v>0</v>
      </c>
      <c r="BR271" s="249">
        <f>IF(AND(BI271&lt;&gt;"R",BI271&lt;&gt;"C",BI271&lt;&gt;"CF",BI271&lt;&gt;"F")=TRUE,BB271*'Q1'!$CA$22,IF(BI271="CF",BB271,0))</f>
        <v>0</v>
      </c>
      <c r="BS271" s="249">
        <f>IF(AND(BI271&lt;&gt;"R",BI271&lt;&gt;"C",BI271&lt;&gt;"CF",BI271&lt;&gt;"F")=TRUE,BB271*'Q1'!$CA$23,IF(BI271="F",BB271,0))</f>
        <v>0</v>
      </c>
      <c r="BT271" s="478">
        <f t="shared" si="22"/>
        <v>0</v>
      </c>
    </row>
    <row r="272" spans="2:72" ht="9.9499999999999993" customHeight="1">
      <c r="B272" s="795"/>
      <c r="C272" s="796"/>
      <c r="D272" s="796"/>
      <c r="E272" s="796"/>
      <c r="F272" s="797"/>
      <c r="G272" s="785"/>
      <c r="H272" s="786"/>
      <c r="I272" s="786"/>
      <c r="J272" s="786"/>
      <c r="K272" s="786"/>
      <c r="L272" s="786"/>
      <c r="M272" s="786"/>
      <c r="N272" s="786"/>
      <c r="O272" s="786"/>
      <c r="P272" s="786"/>
      <c r="Q272" s="786"/>
      <c r="R272" s="786"/>
      <c r="S272" s="786"/>
      <c r="T272" s="786"/>
      <c r="U272" s="786"/>
      <c r="V272" s="786"/>
      <c r="W272" s="786"/>
      <c r="X272" s="786"/>
      <c r="Y272" s="786"/>
      <c r="Z272" s="786"/>
      <c r="AA272" s="786"/>
      <c r="AB272" s="787"/>
      <c r="AC272" s="789"/>
      <c r="AD272" s="790"/>
      <c r="AE272" s="791"/>
      <c r="AF272" s="710"/>
      <c r="AG272" s="711"/>
      <c r="AH272" s="711"/>
      <c r="AI272" s="711"/>
      <c r="AJ272" s="712"/>
      <c r="AK272" s="708"/>
      <c r="AL272" s="708"/>
      <c r="AM272" s="708"/>
      <c r="AN272" s="708"/>
      <c r="AO272" s="708"/>
      <c r="AP272" s="708"/>
      <c r="AQ272" s="708"/>
      <c r="AR272" s="717"/>
      <c r="AS272" s="718"/>
      <c r="AT272" s="719"/>
      <c r="AU272" s="741">
        <f t="shared" si="23"/>
        <v>0</v>
      </c>
      <c r="AV272" s="741"/>
      <c r="AW272" s="741"/>
      <c r="AX272" s="741"/>
      <c r="AY272" s="741"/>
      <c r="AZ272" s="741"/>
      <c r="BA272" s="741"/>
      <c r="BB272" s="761">
        <f t="shared" ref="BB272:BB314" si="24">ROUND(AF272*AU272,2)</f>
        <v>0</v>
      </c>
      <c r="BC272" s="762"/>
      <c r="BD272" s="762"/>
      <c r="BE272" s="762"/>
      <c r="BF272" s="762"/>
      <c r="BG272" s="762"/>
      <c r="BH272" s="763"/>
      <c r="BI272" s="564"/>
      <c r="BJ272" s="176"/>
      <c r="BL272" s="224">
        <f t="shared" ref="BL272:BL314" si="25">IF(B272="",BL271,IF(ISNONTEXT(B272)=TRUE,INT(B272),INT(LEFT(B272,FIND(".",B272)-1))))</f>
        <v>2</v>
      </c>
      <c r="BM272" s="225" t="str">
        <f t="shared" ref="BM272:BM314" si="26">IF(BM273=1,1,IF(B272&lt;&gt;"",1,IF(G272&lt;&gt;"",1,IF(AC272&lt;&gt;"",1,IF(AF272&lt;&gt;"",1,"")))))</f>
        <v/>
      </c>
      <c r="BN272" s="226" t="str">
        <f t="shared" ref="BN272:BN314" si="27">IF(BL272=0," ",IF(BL272&lt;&gt;BL271,BL272," "))</f>
        <v xml:space="preserve"> </v>
      </c>
      <c r="BP272" s="249">
        <f>IF(AND(BI272&lt;&gt;"R",BI272&lt;&gt;"C",BI272&lt;&gt;"CF",BI272&lt;&gt;"F")=TRUE,BB272*'Q1'!$CA$20,IF(BI272="R",BB272,0))</f>
        <v>0</v>
      </c>
      <c r="BQ272" s="249">
        <f>IF(AND(BI272&lt;&gt;"R",BI272&lt;&gt;"C",BI272&lt;&gt;"CF",BI272&lt;&gt;"F")=TRUE,BB272*'Q1'!$CA$21,IF(BI272="C",BB272,0))</f>
        <v>0</v>
      </c>
      <c r="BR272" s="249">
        <f>IF(AND(BI272&lt;&gt;"R",BI272&lt;&gt;"C",BI272&lt;&gt;"CF",BI272&lt;&gt;"F")=TRUE,BB272*'Q1'!$CA$22,IF(BI272="CF",BB272,0))</f>
        <v>0</v>
      </c>
      <c r="BS272" s="249">
        <f>IF(AND(BI272&lt;&gt;"R",BI272&lt;&gt;"C",BI272&lt;&gt;"CF",BI272&lt;&gt;"F")=TRUE,BB272*'Q1'!$CA$23,IF(BI272="F",BB272,0))</f>
        <v>0</v>
      </c>
      <c r="BT272" s="478">
        <f t="shared" ref="BT272:BT314" si="28">BB272</f>
        <v>0</v>
      </c>
    </row>
    <row r="273" spans="2:72" ht="9.9499999999999993" customHeight="1">
      <c r="B273" s="798"/>
      <c r="C273" s="799"/>
      <c r="D273" s="799"/>
      <c r="E273" s="799"/>
      <c r="F273" s="799"/>
      <c r="G273" s="785"/>
      <c r="H273" s="786"/>
      <c r="I273" s="786"/>
      <c r="J273" s="786"/>
      <c r="K273" s="786"/>
      <c r="L273" s="786"/>
      <c r="M273" s="786"/>
      <c r="N273" s="786"/>
      <c r="O273" s="786"/>
      <c r="P273" s="786"/>
      <c r="Q273" s="786"/>
      <c r="R273" s="786"/>
      <c r="S273" s="786"/>
      <c r="T273" s="786"/>
      <c r="U273" s="786"/>
      <c r="V273" s="786"/>
      <c r="W273" s="786"/>
      <c r="X273" s="786"/>
      <c r="Y273" s="786"/>
      <c r="Z273" s="786"/>
      <c r="AA273" s="786"/>
      <c r="AB273" s="787"/>
      <c r="AC273" s="789"/>
      <c r="AD273" s="790"/>
      <c r="AE273" s="791"/>
      <c r="AF273" s="710"/>
      <c r="AG273" s="711"/>
      <c r="AH273" s="711"/>
      <c r="AI273" s="711"/>
      <c r="AJ273" s="712"/>
      <c r="AK273" s="708"/>
      <c r="AL273" s="708"/>
      <c r="AM273" s="708"/>
      <c r="AN273" s="708"/>
      <c r="AO273" s="708"/>
      <c r="AP273" s="708"/>
      <c r="AQ273" s="708"/>
      <c r="AR273" s="717"/>
      <c r="AS273" s="718"/>
      <c r="AT273" s="719"/>
      <c r="AU273" s="741">
        <f t="shared" ref="AU273:AU318" si="29">ROUND((1+($AR273/100))*$AK273,2)</f>
        <v>0</v>
      </c>
      <c r="AV273" s="741"/>
      <c r="AW273" s="741"/>
      <c r="AX273" s="741"/>
      <c r="AY273" s="741"/>
      <c r="AZ273" s="741"/>
      <c r="BA273" s="741"/>
      <c r="BB273" s="761">
        <f t="shared" si="24"/>
        <v>0</v>
      </c>
      <c r="BC273" s="762"/>
      <c r="BD273" s="762"/>
      <c r="BE273" s="762"/>
      <c r="BF273" s="762"/>
      <c r="BG273" s="762"/>
      <c r="BH273" s="763"/>
      <c r="BI273" s="564"/>
      <c r="BJ273" s="176"/>
      <c r="BL273" s="224">
        <f t="shared" si="25"/>
        <v>2</v>
      </c>
      <c r="BM273" s="225" t="str">
        <f t="shared" si="26"/>
        <v/>
      </c>
      <c r="BN273" s="226" t="str">
        <f t="shared" si="27"/>
        <v xml:space="preserve"> </v>
      </c>
      <c r="BP273" s="249">
        <f>IF(AND(BI273&lt;&gt;"R",BI273&lt;&gt;"C",BI273&lt;&gt;"CF",BI273&lt;&gt;"F")=TRUE,BB273*'Q1'!$CA$20,IF(BI273="R",BB273,0))</f>
        <v>0</v>
      </c>
      <c r="BQ273" s="249">
        <f>IF(AND(BI273&lt;&gt;"R",BI273&lt;&gt;"C",BI273&lt;&gt;"CF",BI273&lt;&gt;"F")=TRUE,BB273*'Q1'!$CA$21,IF(BI273="C",BB273,0))</f>
        <v>0</v>
      </c>
      <c r="BR273" s="249">
        <f>IF(AND(BI273&lt;&gt;"R",BI273&lt;&gt;"C",BI273&lt;&gt;"CF",BI273&lt;&gt;"F")=TRUE,BB273*'Q1'!$CA$22,IF(BI273="CF",BB273,0))</f>
        <v>0</v>
      </c>
      <c r="BS273" s="249">
        <f>IF(AND(BI273&lt;&gt;"R",BI273&lt;&gt;"C",BI273&lt;&gt;"CF",BI273&lt;&gt;"F")=TRUE,BB273*'Q1'!$CA$23,IF(BI273="F",BB273,0))</f>
        <v>0</v>
      </c>
      <c r="BT273" s="478">
        <f t="shared" si="28"/>
        <v>0</v>
      </c>
    </row>
    <row r="274" spans="2:72" ht="9.9499999999999993" customHeight="1">
      <c r="B274" s="795"/>
      <c r="C274" s="796"/>
      <c r="D274" s="796"/>
      <c r="E274" s="796"/>
      <c r="F274" s="797"/>
      <c r="G274" s="785"/>
      <c r="H274" s="786"/>
      <c r="I274" s="786"/>
      <c r="J274" s="786"/>
      <c r="K274" s="786"/>
      <c r="L274" s="786"/>
      <c r="M274" s="786"/>
      <c r="N274" s="786"/>
      <c r="O274" s="786"/>
      <c r="P274" s="786"/>
      <c r="Q274" s="786"/>
      <c r="R274" s="786"/>
      <c r="S274" s="786"/>
      <c r="T274" s="786"/>
      <c r="U274" s="786"/>
      <c r="V274" s="786"/>
      <c r="W274" s="786"/>
      <c r="X274" s="786"/>
      <c r="Y274" s="786"/>
      <c r="Z274" s="786"/>
      <c r="AA274" s="786"/>
      <c r="AB274" s="787"/>
      <c r="AC274" s="789"/>
      <c r="AD274" s="790"/>
      <c r="AE274" s="791"/>
      <c r="AF274" s="710"/>
      <c r="AG274" s="711"/>
      <c r="AH274" s="711"/>
      <c r="AI274" s="711"/>
      <c r="AJ274" s="712"/>
      <c r="AK274" s="708"/>
      <c r="AL274" s="708"/>
      <c r="AM274" s="708"/>
      <c r="AN274" s="708"/>
      <c r="AO274" s="708"/>
      <c r="AP274" s="708"/>
      <c r="AQ274" s="708"/>
      <c r="AR274" s="717"/>
      <c r="AS274" s="718"/>
      <c r="AT274" s="719"/>
      <c r="AU274" s="741">
        <f t="shared" si="29"/>
        <v>0</v>
      </c>
      <c r="AV274" s="741"/>
      <c r="AW274" s="741"/>
      <c r="AX274" s="741"/>
      <c r="AY274" s="741"/>
      <c r="AZ274" s="741"/>
      <c r="BA274" s="741"/>
      <c r="BB274" s="761">
        <f t="shared" si="24"/>
        <v>0</v>
      </c>
      <c r="BC274" s="762"/>
      <c r="BD274" s="762"/>
      <c r="BE274" s="762"/>
      <c r="BF274" s="762"/>
      <c r="BG274" s="762"/>
      <c r="BH274" s="763"/>
      <c r="BI274" s="564"/>
      <c r="BJ274" s="176"/>
      <c r="BL274" s="224">
        <f t="shared" si="25"/>
        <v>2</v>
      </c>
      <c r="BM274" s="225" t="str">
        <f t="shared" si="26"/>
        <v/>
      </c>
      <c r="BN274" s="226" t="str">
        <f t="shared" si="27"/>
        <v xml:space="preserve"> </v>
      </c>
      <c r="BP274" s="249">
        <f>IF(AND(BI274&lt;&gt;"R",BI274&lt;&gt;"C",BI274&lt;&gt;"CF",BI274&lt;&gt;"F")=TRUE,BB274*'Q1'!$CA$20,IF(BI274="R",BB274,0))</f>
        <v>0</v>
      </c>
      <c r="BQ274" s="249">
        <f>IF(AND(BI274&lt;&gt;"R",BI274&lt;&gt;"C",BI274&lt;&gt;"CF",BI274&lt;&gt;"F")=TRUE,BB274*'Q1'!$CA$21,IF(BI274="C",BB274,0))</f>
        <v>0</v>
      </c>
      <c r="BR274" s="249">
        <f>IF(AND(BI274&lt;&gt;"R",BI274&lt;&gt;"C",BI274&lt;&gt;"CF",BI274&lt;&gt;"F")=TRUE,BB274*'Q1'!$CA$22,IF(BI274="CF",BB274,0))</f>
        <v>0</v>
      </c>
      <c r="BS274" s="249">
        <f>IF(AND(BI274&lt;&gt;"R",BI274&lt;&gt;"C",BI274&lt;&gt;"CF",BI274&lt;&gt;"F")=TRUE,BB274*'Q1'!$CA$23,IF(BI274="F",BB274,0))</f>
        <v>0</v>
      </c>
      <c r="BT274" s="478">
        <f t="shared" si="28"/>
        <v>0</v>
      </c>
    </row>
    <row r="275" spans="2:72" ht="9.9499999999999993" customHeight="1">
      <c r="B275" s="798"/>
      <c r="C275" s="799"/>
      <c r="D275" s="799"/>
      <c r="E275" s="799"/>
      <c r="F275" s="799"/>
      <c r="G275" s="785"/>
      <c r="H275" s="786"/>
      <c r="I275" s="786"/>
      <c r="J275" s="786"/>
      <c r="K275" s="786"/>
      <c r="L275" s="786"/>
      <c r="M275" s="786"/>
      <c r="N275" s="786"/>
      <c r="O275" s="786"/>
      <c r="P275" s="786"/>
      <c r="Q275" s="786"/>
      <c r="R275" s="786"/>
      <c r="S275" s="786"/>
      <c r="T275" s="786"/>
      <c r="U275" s="786"/>
      <c r="V275" s="786"/>
      <c r="W275" s="786"/>
      <c r="X275" s="786"/>
      <c r="Y275" s="786"/>
      <c r="Z275" s="786"/>
      <c r="AA275" s="786"/>
      <c r="AB275" s="787"/>
      <c r="AC275" s="789"/>
      <c r="AD275" s="790"/>
      <c r="AE275" s="791"/>
      <c r="AF275" s="710"/>
      <c r="AG275" s="711"/>
      <c r="AH275" s="711"/>
      <c r="AI275" s="711"/>
      <c r="AJ275" s="712"/>
      <c r="AK275" s="708"/>
      <c r="AL275" s="708"/>
      <c r="AM275" s="708"/>
      <c r="AN275" s="708"/>
      <c r="AO275" s="708"/>
      <c r="AP275" s="708"/>
      <c r="AQ275" s="708"/>
      <c r="AR275" s="717"/>
      <c r="AS275" s="718"/>
      <c r="AT275" s="719"/>
      <c r="AU275" s="741">
        <f t="shared" si="29"/>
        <v>0</v>
      </c>
      <c r="AV275" s="741"/>
      <c r="AW275" s="741"/>
      <c r="AX275" s="741"/>
      <c r="AY275" s="741"/>
      <c r="AZ275" s="741"/>
      <c r="BA275" s="741"/>
      <c r="BB275" s="761">
        <f t="shared" si="24"/>
        <v>0</v>
      </c>
      <c r="BC275" s="762"/>
      <c r="BD275" s="762"/>
      <c r="BE275" s="762"/>
      <c r="BF275" s="762"/>
      <c r="BG275" s="762"/>
      <c r="BH275" s="763"/>
      <c r="BI275" s="564"/>
      <c r="BJ275" s="176"/>
      <c r="BL275" s="224">
        <f t="shared" si="25"/>
        <v>2</v>
      </c>
      <c r="BM275" s="225" t="str">
        <f t="shared" si="26"/>
        <v/>
      </c>
      <c r="BN275" s="226" t="str">
        <f t="shared" si="27"/>
        <v xml:space="preserve"> </v>
      </c>
      <c r="BP275" s="249">
        <f>IF(AND(BI275&lt;&gt;"R",BI275&lt;&gt;"C",BI275&lt;&gt;"CF",BI275&lt;&gt;"F")=TRUE,BB275*'Q1'!$CA$20,IF(BI275="R",BB275,0))</f>
        <v>0</v>
      </c>
      <c r="BQ275" s="249">
        <f>IF(AND(BI275&lt;&gt;"R",BI275&lt;&gt;"C",BI275&lt;&gt;"CF",BI275&lt;&gt;"F")=TRUE,BB275*'Q1'!$CA$21,IF(BI275="C",BB275,0))</f>
        <v>0</v>
      </c>
      <c r="BR275" s="249">
        <f>IF(AND(BI275&lt;&gt;"R",BI275&lt;&gt;"C",BI275&lt;&gt;"CF",BI275&lt;&gt;"F")=TRUE,BB275*'Q1'!$CA$22,IF(BI275="CF",BB275,0))</f>
        <v>0</v>
      </c>
      <c r="BS275" s="249">
        <f>IF(AND(BI275&lt;&gt;"R",BI275&lt;&gt;"C",BI275&lt;&gt;"CF",BI275&lt;&gt;"F")=TRUE,BB275*'Q1'!$CA$23,IF(BI275="F",BB275,0))</f>
        <v>0</v>
      </c>
      <c r="BT275" s="478">
        <f t="shared" si="28"/>
        <v>0</v>
      </c>
    </row>
    <row r="276" spans="2:72" ht="9.9499999999999993" customHeight="1">
      <c r="B276" s="795"/>
      <c r="C276" s="796"/>
      <c r="D276" s="796"/>
      <c r="E276" s="796"/>
      <c r="F276" s="797"/>
      <c r="G276" s="785"/>
      <c r="H276" s="786"/>
      <c r="I276" s="786"/>
      <c r="J276" s="786"/>
      <c r="K276" s="786"/>
      <c r="L276" s="786"/>
      <c r="M276" s="786"/>
      <c r="N276" s="786"/>
      <c r="O276" s="786"/>
      <c r="P276" s="786"/>
      <c r="Q276" s="786"/>
      <c r="R276" s="786"/>
      <c r="S276" s="786"/>
      <c r="T276" s="786"/>
      <c r="U276" s="786"/>
      <c r="V276" s="786"/>
      <c r="W276" s="786"/>
      <c r="X276" s="786"/>
      <c r="Y276" s="786"/>
      <c r="Z276" s="786"/>
      <c r="AA276" s="786"/>
      <c r="AB276" s="787"/>
      <c r="AC276" s="789"/>
      <c r="AD276" s="790"/>
      <c r="AE276" s="791"/>
      <c r="AF276" s="710"/>
      <c r="AG276" s="711"/>
      <c r="AH276" s="711"/>
      <c r="AI276" s="711"/>
      <c r="AJ276" s="712"/>
      <c r="AK276" s="708"/>
      <c r="AL276" s="708"/>
      <c r="AM276" s="708"/>
      <c r="AN276" s="708"/>
      <c r="AO276" s="708"/>
      <c r="AP276" s="708"/>
      <c r="AQ276" s="708"/>
      <c r="AR276" s="717"/>
      <c r="AS276" s="718"/>
      <c r="AT276" s="719"/>
      <c r="AU276" s="741">
        <f t="shared" si="29"/>
        <v>0</v>
      </c>
      <c r="AV276" s="741"/>
      <c r="AW276" s="741"/>
      <c r="AX276" s="741"/>
      <c r="AY276" s="741"/>
      <c r="AZ276" s="741"/>
      <c r="BA276" s="741"/>
      <c r="BB276" s="761">
        <f t="shared" si="24"/>
        <v>0</v>
      </c>
      <c r="BC276" s="762"/>
      <c r="BD276" s="762"/>
      <c r="BE276" s="762"/>
      <c r="BF276" s="762"/>
      <c r="BG276" s="762"/>
      <c r="BH276" s="763"/>
      <c r="BI276" s="564"/>
      <c r="BJ276" s="176"/>
      <c r="BL276" s="224">
        <f t="shared" si="25"/>
        <v>2</v>
      </c>
      <c r="BM276" s="225" t="str">
        <f t="shared" si="26"/>
        <v/>
      </c>
      <c r="BN276" s="226" t="str">
        <f t="shared" si="27"/>
        <v xml:space="preserve"> </v>
      </c>
      <c r="BP276" s="249">
        <f>IF(AND(BI276&lt;&gt;"R",BI276&lt;&gt;"C",BI276&lt;&gt;"CF",BI276&lt;&gt;"F")=TRUE,BB276*'Q1'!$CA$20,IF(BI276="R",BB276,0))</f>
        <v>0</v>
      </c>
      <c r="BQ276" s="249">
        <f>IF(AND(BI276&lt;&gt;"R",BI276&lt;&gt;"C",BI276&lt;&gt;"CF",BI276&lt;&gt;"F")=TRUE,BB276*'Q1'!$CA$21,IF(BI276="C",BB276,0))</f>
        <v>0</v>
      </c>
      <c r="BR276" s="249">
        <f>IF(AND(BI276&lt;&gt;"R",BI276&lt;&gt;"C",BI276&lt;&gt;"CF",BI276&lt;&gt;"F")=TRUE,BB276*'Q1'!$CA$22,IF(BI276="CF",BB276,0))</f>
        <v>0</v>
      </c>
      <c r="BS276" s="249">
        <f>IF(AND(BI276&lt;&gt;"R",BI276&lt;&gt;"C",BI276&lt;&gt;"CF",BI276&lt;&gt;"F")=TRUE,BB276*'Q1'!$CA$23,IF(BI276="F",BB276,0))</f>
        <v>0</v>
      </c>
      <c r="BT276" s="478">
        <f t="shared" si="28"/>
        <v>0</v>
      </c>
    </row>
    <row r="277" spans="2:72" ht="9.9499999999999993" customHeight="1">
      <c r="B277" s="798"/>
      <c r="C277" s="799"/>
      <c r="D277" s="799"/>
      <c r="E277" s="799"/>
      <c r="F277" s="799"/>
      <c r="G277" s="785"/>
      <c r="H277" s="786"/>
      <c r="I277" s="786"/>
      <c r="J277" s="786"/>
      <c r="K277" s="786"/>
      <c r="L277" s="786"/>
      <c r="M277" s="786"/>
      <c r="N277" s="786"/>
      <c r="O277" s="786"/>
      <c r="P277" s="786"/>
      <c r="Q277" s="786"/>
      <c r="R277" s="786"/>
      <c r="S277" s="786"/>
      <c r="T277" s="786"/>
      <c r="U277" s="786"/>
      <c r="V277" s="786"/>
      <c r="W277" s="786"/>
      <c r="X277" s="786"/>
      <c r="Y277" s="786"/>
      <c r="Z277" s="786"/>
      <c r="AA277" s="786"/>
      <c r="AB277" s="787"/>
      <c r="AC277" s="789"/>
      <c r="AD277" s="790"/>
      <c r="AE277" s="791"/>
      <c r="AF277" s="710"/>
      <c r="AG277" s="711"/>
      <c r="AH277" s="711"/>
      <c r="AI277" s="711"/>
      <c r="AJ277" s="712"/>
      <c r="AK277" s="708"/>
      <c r="AL277" s="708"/>
      <c r="AM277" s="708"/>
      <c r="AN277" s="708"/>
      <c r="AO277" s="708"/>
      <c r="AP277" s="708"/>
      <c r="AQ277" s="708"/>
      <c r="AR277" s="717"/>
      <c r="AS277" s="718"/>
      <c r="AT277" s="719"/>
      <c r="AU277" s="741">
        <f t="shared" si="29"/>
        <v>0</v>
      </c>
      <c r="AV277" s="741"/>
      <c r="AW277" s="741"/>
      <c r="AX277" s="741"/>
      <c r="AY277" s="741"/>
      <c r="AZ277" s="741"/>
      <c r="BA277" s="741"/>
      <c r="BB277" s="761">
        <f t="shared" si="24"/>
        <v>0</v>
      </c>
      <c r="BC277" s="762"/>
      <c r="BD277" s="762"/>
      <c r="BE277" s="762"/>
      <c r="BF277" s="762"/>
      <c r="BG277" s="762"/>
      <c r="BH277" s="763"/>
      <c r="BI277" s="564"/>
      <c r="BJ277" s="176"/>
      <c r="BL277" s="224">
        <f t="shared" si="25"/>
        <v>2</v>
      </c>
      <c r="BM277" s="225" t="str">
        <f t="shared" si="26"/>
        <v/>
      </c>
      <c r="BN277" s="226" t="str">
        <f t="shared" si="27"/>
        <v xml:space="preserve"> </v>
      </c>
      <c r="BP277" s="249">
        <f>IF(AND(BI277&lt;&gt;"R",BI277&lt;&gt;"C",BI277&lt;&gt;"CF",BI277&lt;&gt;"F")=TRUE,BB277*'Q1'!$CA$20,IF(BI277="R",BB277,0))</f>
        <v>0</v>
      </c>
      <c r="BQ277" s="249">
        <f>IF(AND(BI277&lt;&gt;"R",BI277&lt;&gt;"C",BI277&lt;&gt;"CF",BI277&lt;&gt;"F")=TRUE,BB277*'Q1'!$CA$21,IF(BI277="C",BB277,0))</f>
        <v>0</v>
      </c>
      <c r="BR277" s="249">
        <f>IF(AND(BI277&lt;&gt;"R",BI277&lt;&gt;"C",BI277&lt;&gt;"CF",BI277&lt;&gt;"F")=TRUE,BB277*'Q1'!$CA$22,IF(BI277="CF",BB277,0))</f>
        <v>0</v>
      </c>
      <c r="BS277" s="249">
        <f>IF(AND(BI277&lt;&gt;"R",BI277&lt;&gt;"C",BI277&lt;&gt;"CF",BI277&lt;&gt;"F")=TRUE,BB277*'Q1'!$CA$23,IF(BI277="F",BB277,0))</f>
        <v>0</v>
      </c>
      <c r="BT277" s="478">
        <f t="shared" si="28"/>
        <v>0</v>
      </c>
    </row>
    <row r="278" spans="2:72" ht="9.9499999999999993" customHeight="1">
      <c r="B278" s="795"/>
      <c r="C278" s="796"/>
      <c r="D278" s="796"/>
      <c r="E278" s="796"/>
      <c r="F278" s="797"/>
      <c r="G278" s="785"/>
      <c r="H278" s="786"/>
      <c r="I278" s="786"/>
      <c r="J278" s="786"/>
      <c r="K278" s="786"/>
      <c r="L278" s="786"/>
      <c r="M278" s="786"/>
      <c r="N278" s="786"/>
      <c r="O278" s="786"/>
      <c r="P278" s="786"/>
      <c r="Q278" s="786"/>
      <c r="R278" s="786"/>
      <c r="S278" s="786"/>
      <c r="T278" s="786"/>
      <c r="U278" s="786"/>
      <c r="V278" s="786"/>
      <c r="W278" s="786"/>
      <c r="X278" s="786"/>
      <c r="Y278" s="786"/>
      <c r="Z278" s="786"/>
      <c r="AA278" s="786"/>
      <c r="AB278" s="787"/>
      <c r="AC278" s="789"/>
      <c r="AD278" s="790"/>
      <c r="AE278" s="791"/>
      <c r="AF278" s="710"/>
      <c r="AG278" s="711"/>
      <c r="AH278" s="711"/>
      <c r="AI278" s="711"/>
      <c r="AJ278" s="712"/>
      <c r="AK278" s="708"/>
      <c r="AL278" s="708"/>
      <c r="AM278" s="708"/>
      <c r="AN278" s="708"/>
      <c r="AO278" s="708"/>
      <c r="AP278" s="708"/>
      <c r="AQ278" s="708"/>
      <c r="AR278" s="717"/>
      <c r="AS278" s="718"/>
      <c r="AT278" s="719"/>
      <c r="AU278" s="741">
        <f t="shared" si="29"/>
        <v>0</v>
      </c>
      <c r="AV278" s="741"/>
      <c r="AW278" s="741"/>
      <c r="AX278" s="741"/>
      <c r="AY278" s="741"/>
      <c r="AZ278" s="741"/>
      <c r="BA278" s="741"/>
      <c r="BB278" s="761">
        <f t="shared" si="24"/>
        <v>0</v>
      </c>
      <c r="BC278" s="762"/>
      <c r="BD278" s="762"/>
      <c r="BE278" s="762"/>
      <c r="BF278" s="762"/>
      <c r="BG278" s="762"/>
      <c r="BH278" s="763"/>
      <c r="BI278" s="564"/>
      <c r="BJ278" s="176"/>
      <c r="BL278" s="224">
        <f t="shared" si="25"/>
        <v>2</v>
      </c>
      <c r="BM278" s="225" t="str">
        <f t="shared" si="26"/>
        <v/>
      </c>
      <c r="BN278" s="226" t="str">
        <f t="shared" si="27"/>
        <v xml:space="preserve"> </v>
      </c>
      <c r="BP278" s="249">
        <f>IF(AND(BI278&lt;&gt;"R",BI278&lt;&gt;"C",BI278&lt;&gt;"CF",BI278&lt;&gt;"F")=TRUE,BB278*'Q1'!$CA$20,IF(BI278="R",BB278,0))</f>
        <v>0</v>
      </c>
      <c r="BQ278" s="249">
        <f>IF(AND(BI278&lt;&gt;"R",BI278&lt;&gt;"C",BI278&lt;&gt;"CF",BI278&lt;&gt;"F")=TRUE,BB278*'Q1'!$CA$21,IF(BI278="C",BB278,0))</f>
        <v>0</v>
      </c>
      <c r="BR278" s="249">
        <f>IF(AND(BI278&lt;&gt;"R",BI278&lt;&gt;"C",BI278&lt;&gt;"CF",BI278&lt;&gt;"F")=TRUE,BB278*'Q1'!$CA$22,IF(BI278="CF",BB278,0))</f>
        <v>0</v>
      </c>
      <c r="BS278" s="249">
        <f>IF(AND(BI278&lt;&gt;"R",BI278&lt;&gt;"C",BI278&lt;&gt;"CF",BI278&lt;&gt;"F")=TRUE,BB278*'Q1'!$CA$23,IF(BI278="F",BB278,0))</f>
        <v>0</v>
      </c>
      <c r="BT278" s="478">
        <f t="shared" si="28"/>
        <v>0</v>
      </c>
    </row>
    <row r="279" spans="2:72" ht="9.9499999999999993" customHeight="1">
      <c r="B279" s="798"/>
      <c r="C279" s="799"/>
      <c r="D279" s="799"/>
      <c r="E279" s="799"/>
      <c r="F279" s="799"/>
      <c r="G279" s="785"/>
      <c r="H279" s="786"/>
      <c r="I279" s="786"/>
      <c r="J279" s="786"/>
      <c r="K279" s="786"/>
      <c r="L279" s="786"/>
      <c r="M279" s="786"/>
      <c r="N279" s="786"/>
      <c r="O279" s="786"/>
      <c r="P279" s="786"/>
      <c r="Q279" s="786"/>
      <c r="R279" s="786"/>
      <c r="S279" s="786"/>
      <c r="T279" s="786"/>
      <c r="U279" s="786"/>
      <c r="V279" s="786"/>
      <c r="W279" s="786"/>
      <c r="X279" s="786"/>
      <c r="Y279" s="786"/>
      <c r="Z279" s="786"/>
      <c r="AA279" s="786"/>
      <c r="AB279" s="787"/>
      <c r="AC279" s="789"/>
      <c r="AD279" s="790"/>
      <c r="AE279" s="791"/>
      <c r="AF279" s="710"/>
      <c r="AG279" s="711"/>
      <c r="AH279" s="711"/>
      <c r="AI279" s="711"/>
      <c r="AJ279" s="712"/>
      <c r="AK279" s="708"/>
      <c r="AL279" s="708"/>
      <c r="AM279" s="708"/>
      <c r="AN279" s="708"/>
      <c r="AO279" s="708"/>
      <c r="AP279" s="708"/>
      <c r="AQ279" s="708"/>
      <c r="AR279" s="717"/>
      <c r="AS279" s="718"/>
      <c r="AT279" s="719"/>
      <c r="AU279" s="741">
        <f t="shared" si="29"/>
        <v>0</v>
      </c>
      <c r="AV279" s="741"/>
      <c r="AW279" s="741"/>
      <c r="AX279" s="741"/>
      <c r="AY279" s="741"/>
      <c r="AZ279" s="741"/>
      <c r="BA279" s="741"/>
      <c r="BB279" s="761">
        <f t="shared" si="24"/>
        <v>0</v>
      </c>
      <c r="BC279" s="762"/>
      <c r="BD279" s="762"/>
      <c r="BE279" s="762"/>
      <c r="BF279" s="762"/>
      <c r="BG279" s="762"/>
      <c r="BH279" s="763"/>
      <c r="BI279" s="564"/>
      <c r="BJ279" s="176"/>
      <c r="BL279" s="224">
        <f t="shared" si="25"/>
        <v>2</v>
      </c>
      <c r="BM279" s="225" t="str">
        <f t="shared" si="26"/>
        <v/>
      </c>
      <c r="BN279" s="226" t="str">
        <f t="shared" si="27"/>
        <v xml:space="preserve"> </v>
      </c>
      <c r="BP279" s="249">
        <f>IF(AND(BI279&lt;&gt;"R",BI279&lt;&gt;"C",BI279&lt;&gt;"CF",BI279&lt;&gt;"F")=TRUE,BB279*'Q1'!$CA$20,IF(BI279="R",BB279,0))</f>
        <v>0</v>
      </c>
      <c r="BQ279" s="249">
        <f>IF(AND(BI279&lt;&gt;"R",BI279&lt;&gt;"C",BI279&lt;&gt;"CF",BI279&lt;&gt;"F")=TRUE,BB279*'Q1'!$CA$21,IF(BI279="C",BB279,0))</f>
        <v>0</v>
      </c>
      <c r="BR279" s="249">
        <f>IF(AND(BI279&lt;&gt;"R",BI279&lt;&gt;"C",BI279&lt;&gt;"CF",BI279&lt;&gt;"F")=TRUE,BB279*'Q1'!$CA$22,IF(BI279="CF",BB279,0))</f>
        <v>0</v>
      </c>
      <c r="BS279" s="249">
        <f>IF(AND(BI279&lt;&gt;"R",BI279&lt;&gt;"C",BI279&lt;&gt;"CF",BI279&lt;&gt;"F")=TRUE,BB279*'Q1'!$CA$23,IF(BI279="F",BB279,0))</f>
        <v>0</v>
      </c>
      <c r="BT279" s="478">
        <f t="shared" si="28"/>
        <v>0</v>
      </c>
    </row>
    <row r="280" spans="2:72" ht="9.9499999999999993" customHeight="1">
      <c r="B280" s="795"/>
      <c r="C280" s="796"/>
      <c r="D280" s="796"/>
      <c r="E280" s="796"/>
      <c r="F280" s="797"/>
      <c r="G280" s="785"/>
      <c r="H280" s="786"/>
      <c r="I280" s="786"/>
      <c r="J280" s="786"/>
      <c r="K280" s="786"/>
      <c r="L280" s="786"/>
      <c r="M280" s="786"/>
      <c r="N280" s="786"/>
      <c r="O280" s="786"/>
      <c r="P280" s="786"/>
      <c r="Q280" s="786"/>
      <c r="R280" s="786"/>
      <c r="S280" s="786"/>
      <c r="T280" s="786"/>
      <c r="U280" s="786"/>
      <c r="V280" s="786"/>
      <c r="W280" s="786"/>
      <c r="X280" s="786"/>
      <c r="Y280" s="786"/>
      <c r="Z280" s="786"/>
      <c r="AA280" s="786"/>
      <c r="AB280" s="787"/>
      <c r="AC280" s="789"/>
      <c r="AD280" s="790"/>
      <c r="AE280" s="791"/>
      <c r="AF280" s="710"/>
      <c r="AG280" s="711"/>
      <c r="AH280" s="711"/>
      <c r="AI280" s="711"/>
      <c r="AJ280" s="712"/>
      <c r="AK280" s="708"/>
      <c r="AL280" s="708"/>
      <c r="AM280" s="708"/>
      <c r="AN280" s="708"/>
      <c r="AO280" s="708"/>
      <c r="AP280" s="708"/>
      <c r="AQ280" s="708"/>
      <c r="AR280" s="717"/>
      <c r="AS280" s="718"/>
      <c r="AT280" s="719"/>
      <c r="AU280" s="741">
        <f t="shared" si="29"/>
        <v>0</v>
      </c>
      <c r="AV280" s="741"/>
      <c r="AW280" s="741"/>
      <c r="AX280" s="741"/>
      <c r="AY280" s="741"/>
      <c r="AZ280" s="741"/>
      <c r="BA280" s="741"/>
      <c r="BB280" s="761">
        <f t="shared" si="24"/>
        <v>0</v>
      </c>
      <c r="BC280" s="762"/>
      <c r="BD280" s="762"/>
      <c r="BE280" s="762"/>
      <c r="BF280" s="762"/>
      <c r="BG280" s="762"/>
      <c r="BH280" s="763"/>
      <c r="BI280" s="564"/>
      <c r="BJ280" s="176"/>
      <c r="BL280" s="224">
        <f t="shared" si="25"/>
        <v>2</v>
      </c>
      <c r="BM280" s="225" t="str">
        <f t="shared" si="26"/>
        <v/>
      </c>
      <c r="BN280" s="226" t="str">
        <f t="shared" si="27"/>
        <v xml:space="preserve"> </v>
      </c>
      <c r="BP280" s="249">
        <f>IF(AND(BI280&lt;&gt;"R",BI280&lt;&gt;"C",BI280&lt;&gt;"CF",BI280&lt;&gt;"F")=TRUE,BB280*'Q1'!$CA$20,IF(BI280="R",BB280,0))</f>
        <v>0</v>
      </c>
      <c r="BQ280" s="249">
        <f>IF(AND(BI280&lt;&gt;"R",BI280&lt;&gt;"C",BI280&lt;&gt;"CF",BI280&lt;&gt;"F")=TRUE,BB280*'Q1'!$CA$21,IF(BI280="C",BB280,0))</f>
        <v>0</v>
      </c>
      <c r="BR280" s="249">
        <f>IF(AND(BI280&lt;&gt;"R",BI280&lt;&gt;"C",BI280&lt;&gt;"CF",BI280&lt;&gt;"F")=TRUE,BB280*'Q1'!$CA$22,IF(BI280="CF",BB280,0))</f>
        <v>0</v>
      </c>
      <c r="BS280" s="249">
        <f>IF(AND(BI280&lt;&gt;"R",BI280&lt;&gt;"C",BI280&lt;&gt;"CF",BI280&lt;&gt;"F")=TRUE,BB280*'Q1'!$CA$23,IF(BI280="F",BB280,0))</f>
        <v>0</v>
      </c>
      <c r="BT280" s="478">
        <f t="shared" si="28"/>
        <v>0</v>
      </c>
    </row>
    <row r="281" spans="2:72" ht="9.9499999999999993" customHeight="1">
      <c r="B281" s="798"/>
      <c r="C281" s="799"/>
      <c r="D281" s="799"/>
      <c r="E281" s="799"/>
      <c r="F281" s="799"/>
      <c r="G281" s="785"/>
      <c r="H281" s="786"/>
      <c r="I281" s="786"/>
      <c r="J281" s="786"/>
      <c r="K281" s="786"/>
      <c r="L281" s="786"/>
      <c r="M281" s="786"/>
      <c r="N281" s="786"/>
      <c r="O281" s="786"/>
      <c r="P281" s="786"/>
      <c r="Q281" s="786"/>
      <c r="R281" s="786"/>
      <c r="S281" s="786"/>
      <c r="T281" s="786"/>
      <c r="U281" s="786"/>
      <c r="V281" s="786"/>
      <c r="W281" s="786"/>
      <c r="X281" s="786"/>
      <c r="Y281" s="786"/>
      <c r="Z281" s="786"/>
      <c r="AA281" s="786"/>
      <c r="AB281" s="787"/>
      <c r="AC281" s="789"/>
      <c r="AD281" s="790"/>
      <c r="AE281" s="791"/>
      <c r="AF281" s="710"/>
      <c r="AG281" s="711"/>
      <c r="AH281" s="711"/>
      <c r="AI281" s="711"/>
      <c r="AJ281" s="712"/>
      <c r="AK281" s="708"/>
      <c r="AL281" s="708"/>
      <c r="AM281" s="708"/>
      <c r="AN281" s="708"/>
      <c r="AO281" s="708"/>
      <c r="AP281" s="708"/>
      <c r="AQ281" s="708"/>
      <c r="AR281" s="717"/>
      <c r="AS281" s="718"/>
      <c r="AT281" s="719"/>
      <c r="AU281" s="741">
        <f t="shared" si="29"/>
        <v>0</v>
      </c>
      <c r="AV281" s="741"/>
      <c r="AW281" s="741"/>
      <c r="AX281" s="741"/>
      <c r="AY281" s="741"/>
      <c r="AZ281" s="741"/>
      <c r="BA281" s="741"/>
      <c r="BB281" s="761">
        <f t="shared" si="24"/>
        <v>0</v>
      </c>
      <c r="BC281" s="762"/>
      <c r="BD281" s="762"/>
      <c r="BE281" s="762"/>
      <c r="BF281" s="762"/>
      <c r="BG281" s="762"/>
      <c r="BH281" s="763"/>
      <c r="BI281" s="564"/>
      <c r="BJ281" s="176"/>
      <c r="BL281" s="224">
        <f t="shared" si="25"/>
        <v>2</v>
      </c>
      <c r="BM281" s="225" t="str">
        <f t="shared" si="26"/>
        <v/>
      </c>
      <c r="BN281" s="226" t="str">
        <f t="shared" si="27"/>
        <v xml:space="preserve"> </v>
      </c>
      <c r="BP281" s="249">
        <f>IF(AND(BI281&lt;&gt;"R",BI281&lt;&gt;"C",BI281&lt;&gt;"CF",BI281&lt;&gt;"F")=TRUE,BB281*'Q1'!$CA$20,IF(BI281="R",BB281,0))</f>
        <v>0</v>
      </c>
      <c r="BQ281" s="249">
        <f>IF(AND(BI281&lt;&gt;"R",BI281&lt;&gt;"C",BI281&lt;&gt;"CF",BI281&lt;&gt;"F")=TRUE,BB281*'Q1'!$CA$21,IF(BI281="C",BB281,0))</f>
        <v>0</v>
      </c>
      <c r="BR281" s="249">
        <f>IF(AND(BI281&lt;&gt;"R",BI281&lt;&gt;"C",BI281&lt;&gt;"CF",BI281&lt;&gt;"F")=TRUE,BB281*'Q1'!$CA$22,IF(BI281="CF",BB281,0))</f>
        <v>0</v>
      </c>
      <c r="BS281" s="249">
        <f>IF(AND(BI281&lt;&gt;"R",BI281&lt;&gt;"C",BI281&lt;&gt;"CF",BI281&lt;&gt;"F")=TRUE,BB281*'Q1'!$CA$23,IF(BI281="F",BB281,0))</f>
        <v>0</v>
      </c>
      <c r="BT281" s="478">
        <f t="shared" si="28"/>
        <v>0</v>
      </c>
    </row>
    <row r="282" spans="2:72" ht="9.9499999999999993" customHeight="1">
      <c r="B282" s="795"/>
      <c r="C282" s="796"/>
      <c r="D282" s="796"/>
      <c r="E282" s="796"/>
      <c r="F282" s="797"/>
      <c r="G282" s="785"/>
      <c r="H282" s="786"/>
      <c r="I282" s="786"/>
      <c r="J282" s="786"/>
      <c r="K282" s="786"/>
      <c r="L282" s="786"/>
      <c r="M282" s="786"/>
      <c r="N282" s="786"/>
      <c r="O282" s="786"/>
      <c r="P282" s="786"/>
      <c r="Q282" s="786"/>
      <c r="R282" s="786"/>
      <c r="S282" s="786"/>
      <c r="T282" s="786"/>
      <c r="U282" s="786"/>
      <c r="V282" s="786"/>
      <c r="W282" s="786"/>
      <c r="X282" s="786"/>
      <c r="Y282" s="786"/>
      <c r="Z282" s="786"/>
      <c r="AA282" s="786"/>
      <c r="AB282" s="787"/>
      <c r="AC282" s="789"/>
      <c r="AD282" s="790"/>
      <c r="AE282" s="791"/>
      <c r="AF282" s="710"/>
      <c r="AG282" s="711"/>
      <c r="AH282" s="711"/>
      <c r="AI282" s="711"/>
      <c r="AJ282" s="712"/>
      <c r="AK282" s="708"/>
      <c r="AL282" s="708"/>
      <c r="AM282" s="708"/>
      <c r="AN282" s="708"/>
      <c r="AO282" s="708"/>
      <c r="AP282" s="708"/>
      <c r="AQ282" s="708"/>
      <c r="AR282" s="717"/>
      <c r="AS282" s="718"/>
      <c r="AT282" s="719"/>
      <c r="AU282" s="741">
        <f t="shared" si="29"/>
        <v>0</v>
      </c>
      <c r="AV282" s="741"/>
      <c r="AW282" s="741"/>
      <c r="AX282" s="741"/>
      <c r="AY282" s="741"/>
      <c r="AZ282" s="741"/>
      <c r="BA282" s="741"/>
      <c r="BB282" s="761">
        <f t="shared" si="24"/>
        <v>0</v>
      </c>
      <c r="BC282" s="762"/>
      <c r="BD282" s="762"/>
      <c r="BE282" s="762"/>
      <c r="BF282" s="762"/>
      <c r="BG282" s="762"/>
      <c r="BH282" s="763"/>
      <c r="BI282" s="564"/>
      <c r="BJ282" s="176"/>
      <c r="BL282" s="224">
        <f t="shared" si="25"/>
        <v>2</v>
      </c>
      <c r="BM282" s="225" t="str">
        <f t="shared" si="26"/>
        <v/>
      </c>
      <c r="BN282" s="226" t="str">
        <f t="shared" si="27"/>
        <v xml:space="preserve"> </v>
      </c>
      <c r="BP282" s="249">
        <f>IF(AND(BI282&lt;&gt;"R",BI282&lt;&gt;"C",BI282&lt;&gt;"CF",BI282&lt;&gt;"F")=TRUE,BB282*'Q1'!$CA$20,IF(BI282="R",BB282,0))</f>
        <v>0</v>
      </c>
      <c r="BQ282" s="249">
        <f>IF(AND(BI282&lt;&gt;"R",BI282&lt;&gt;"C",BI282&lt;&gt;"CF",BI282&lt;&gt;"F")=TRUE,BB282*'Q1'!$CA$21,IF(BI282="C",BB282,0))</f>
        <v>0</v>
      </c>
      <c r="BR282" s="249">
        <f>IF(AND(BI282&lt;&gt;"R",BI282&lt;&gt;"C",BI282&lt;&gt;"CF",BI282&lt;&gt;"F")=TRUE,BB282*'Q1'!$CA$22,IF(BI282="CF",BB282,0))</f>
        <v>0</v>
      </c>
      <c r="BS282" s="249">
        <f>IF(AND(BI282&lt;&gt;"R",BI282&lt;&gt;"C",BI282&lt;&gt;"CF",BI282&lt;&gt;"F")=TRUE,BB282*'Q1'!$CA$23,IF(BI282="F",BB282,0))</f>
        <v>0</v>
      </c>
      <c r="BT282" s="478">
        <f t="shared" si="28"/>
        <v>0</v>
      </c>
    </row>
    <row r="283" spans="2:72" ht="9.9499999999999993" customHeight="1">
      <c r="B283" s="798"/>
      <c r="C283" s="799"/>
      <c r="D283" s="799"/>
      <c r="E283" s="799"/>
      <c r="F283" s="799"/>
      <c r="G283" s="785"/>
      <c r="H283" s="786"/>
      <c r="I283" s="786"/>
      <c r="J283" s="786"/>
      <c r="K283" s="786"/>
      <c r="L283" s="786"/>
      <c r="M283" s="786"/>
      <c r="N283" s="786"/>
      <c r="O283" s="786"/>
      <c r="P283" s="786"/>
      <c r="Q283" s="786"/>
      <c r="R283" s="786"/>
      <c r="S283" s="786"/>
      <c r="T283" s="786"/>
      <c r="U283" s="786"/>
      <c r="V283" s="786"/>
      <c r="W283" s="786"/>
      <c r="X283" s="786"/>
      <c r="Y283" s="786"/>
      <c r="Z283" s="786"/>
      <c r="AA283" s="786"/>
      <c r="AB283" s="787"/>
      <c r="AC283" s="789"/>
      <c r="AD283" s="790"/>
      <c r="AE283" s="791"/>
      <c r="AF283" s="710"/>
      <c r="AG283" s="711"/>
      <c r="AH283" s="711"/>
      <c r="AI283" s="711"/>
      <c r="AJ283" s="712"/>
      <c r="AK283" s="708"/>
      <c r="AL283" s="708"/>
      <c r="AM283" s="708"/>
      <c r="AN283" s="708"/>
      <c r="AO283" s="708"/>
      <c r="AP283" s="708"/>
      <c r="AQ283" s="708"/>
      <c r="AR283" s="717"/>
      <c r="AS283" s="718"/>
      <c r="AT283" s="719"/>
      <c r="AU283" s="741">
        <f t="shared" si="29"/>
        <v>0</v>
      </c>
      <c r="AV283" s="741"/>
      <c r="AW283" s="741"/>
      <c r="AX283" s="741"/>
      <c r="AY283" s="741"/>
      <c r="AZ283" s="741"/>
      <c r="BA283" s="741"/>
      <c r="BB283" s="761">
        <f t="shared" si="24"/>
        <v>0</v>
      </c>
      <c r="BC283" s="762"/>
      <c r="BD283" s="762"/>
      <c r="BE283" s="762"/>
      <c r="BF283" s="762"/>
      <c r="BG283" s="762"/>
      <c r="BH283" s="763"/>
      <c r="BI283" s="564"/>
      <c r="BJ283" s="176"/>
      <c r="BL283" s="224">
        <f t="shared" si="25"/>
        <v>2</v>
      </c>
      <c r="BM283" s="225" t="str">
        <f t="shared" si="26"/>
        <v/>
      </c>
      <c r="BN283" s="226" t="str">
        <f t="shared" si="27"/>
        <v xml:space="preserve"> </v>
      </c>
      <c r="BP283" s="249">
        <f>IF(AND(BI283&lt;&gt;"R",BI283&lt;&gt;"C",BI283&lt;&gt;"CF",BI283&lt;&gt;"F")=TRUE,BB283*'Q1'!$CA$20,IF(BI283="R",BB283,0))</f>
        <v>0</v>
      </c>
      <c r="BQ283" s="249">
        <f>IF(AND(BI283&lt;&gt;"R",BI283&lt;&gt;"C",BI283&lt;&gt;"CF",BI283&lt;&gt;"F")=TRUE,BB283*'Q1'!$CA$21,IF(BI283="C",BB283,0))</f>
        <v>0</v>
      </c>
      <c r="BR283" s="249">
        <f>IF(AND(BI283&lt;&gt;"R",BI283&lt;&gt;"C",BI283&lt;&gt;"CF",BI283&lt;&gt;"F")=TRUE,BB283*'Q1'!$CA$22,IF(BI283="CF",BB283,0))</f>
        <v>0</v>
      </c>
      <c r="BS283" s="249">
        <f>IF(AND(BI283&lt;&gt;"R",BI283&lt;&gt;"C",BI283&lt;&gt;"CF",BI283&lt;&gt;"F")=TRUE,BB283*'Q1'!$CA$23,IF(BI283="F",BB283,0))</f>
        <v>0</v>
      </c>
      <c r="BT283" s="478">
        <f t="shared" si="28"/>
        <v>0</v>
      </c>
    </row>
    <row r="284" spans="2:72" ht="9.9499999999999993" customHeight="1">
      <c r="B284" s="795"/>
      <c r="C284" s="796"/>
      <c r="D284" s="796"/>
      <c r="E284" s="796"/>
      <c r="F284" s="797"/>
      <c r="G284" s="785"/>
      <c r="H284" s="786"/>
      <c r="I284" s="786"/>
      <c r="J284" s="786"/>
      <c r="K284" s="786"/>
      <c r="L284" s="786"/>
      <c r="M284" s="786"/>
      <c r="N284" s="786"/>
      <c r="O284" s="786"/>
      <c r="P284" s="786"/>
      <c r="Q284" s="786"/>
      <c r="R284" s="786"/>
      <c r="S284" s="786"/>
      <c r="T284" s="786"/>
      <c r="U284" s="786"/>
      <c r="V284" s="786"/>
      <c r="W284" s="786"/>
      <c r="X284" s="786"/>
      <c r="Y284" s="786"/>
      <c r="Z284" s="786"/>
      <c r="AA284" s="786"/>
      <c r="AB284" s="787"/>
      <c r="AC284" s="789"/>
      <c r="AD284" s="790"/>
      <c r="AE284" s="791"/>
      <c r="AF284" s="710"/>
      <c r="AG284" s="711"/>
      <c r="AH284" s="711"/>
      <c r="AI284" s="711"/>
      <c r="AJ284" s="712"/>
      <c r="AK284" s="708"/>
      <c r="AL284" s="708"/>
      <c r="AM284" s="708"/>
      <c r="AN284" s="708"/>
      <c r="AO284" s="708"/>
      <c r="AP284" s="708"/>
      <c r="AQ284" s="708"/>
      <c r="AR284" s="717"/>
      <c r="AS284" s="718"/>
      <c r="AT284" s="719"/>
      <c r="AU284" s="741">
        <f t="shared" si="29"/>
        <v>0</v>
      </c>
      <c r="AV284" s="741"/>
      <c r="AW284" s="741"/>
      <c r="AX284" s="741"/>
      <c r="AY284" s="741"/>
      <c r="AZ284" s="741"/>
      <c r="BA284" s="741"/>
      <c r="BB284" s="761">
        <f t="shared" si="24"/>
        <v>0</v>
      </c>
      <c r="BC284" s="762"/>
      <c r="BD284" s="762"/>
      <c r="BE284" s="762"/>
      <c r="BF284" s="762"/>
      <c r="BG284" s="762"/>
      <c r="BH284" s="763"/>
      <c r="BI284" s="564"/>
      <c r="BJ284" s="176"/>
      <c r="BL284" s="224">
        <f t="shared" si="25"/>
        <v>2</v>
      </c>
      <c r="BM284" s="225" t="str">
        <f t="shared" si="26"/>
        <v/>
      </c>
      <c r="BN284" s="226" t="str">
        <f t="shared" si="27"/>
        <v xml:space="preserve"> </v>
      </c>
      <c r="BP284" s="249">
        <f>IF(AND(BI284&lt;&gt;"R",BI284&lt;&gt;"C",BI284&lt;&gt;"CF",BI284&lt;&gt;"F")=TRUE,BB284*'Q1'!$CA$20,IF(BI284="R",BB284,0))</f>
        <v>0</v>
      </c>
      <c r="BQ284" s="249">
        <f>IF(AND(BI284&lt;&gt;"R",BI284&lt;&gt;"C",BI284&lt;&gt;"CF",BI284&lt;&gt;"F")=TRUE,BB284*'Q1'!$CA$21,IF(BI284="C",BB284,0))</f>
        <v>0</v>
      </c>
      <c r="BR284" s="249">
        <f>IF(AND(BI284&lt;&gt;"R",BI284&lt;&gt;"C",BI284&lt;&gt;"CF",BI284&lt;&gt;"F")=TRUE,BB284*'Q1'!$CA$22,IF(BI284="CF",BB284,0))</f>
        <v>0</v>
      </c>
      <c r="BS284" s="249">
        <f>IF(AND(BI284&lt;&gt;"R",BI284&lt;&gt;"C",BI284&lt;&gt;"CF",BI284&lt;&gt;"F")=TRUE,BB284*'Q1'!$CA$23,IF(BI284="F",BB284,0))</f>
        <v>0</v>
      </c>
      <c r="BT284" s="478">
        <f t="shared" si="28"/>
        <v>0</v>
      </c>
    </row>
    <row r="285" spans="2:72" ht="9.9499999999999993" customHeight="1">
      <c r="B285" s="798"/>
      <c r="C285" s="799"/>
      <c r="D285" s="799"/>
      <c r="E285" s="799"/>
      <c r="F285" s="799"/>
      <c r="G285" s="785"/>
      <c r="H285" s="786"/>
      <c r="I285" s="786"/>
      <c r="J285" s="786"/>
      <c r="K285" s="786"/>
      <c r="L285" s="786"/>
      <c r="M285" s="786"/>
      <c r="N285" s="786"/>
      <c r="O285" s="786"/>
      <c r="P285" s="786"/>
      <c r="Q285" s="786"/>
      <c r="R285" s="786"/>
      <c r="S285" s="786"/>
      <c r="T285" s="786"/>
      <c r="U285" s="786"/>
      <c r="V285" s="786"/>
      <c r="W285" s="786"/>
      <c r="X285" s="786"/>
      <c r="Y285" s="786"/>
      <c r="Z285" s="786"/>
      <c r="AA285" s="786"/>
      <c r="AB285" s="787"/>
      <c r="AC285" s="789"/>
      <c r="AD285" s="790"/>
      <c r="AE285" s="791"/>
      <c r="AF285" s="710"/>
      <c r="AG285" s="711"/>
      <c r="AH285" s="711"/>
      <c r="AI285" s="711"/>
      <c r="AJ285" s="712"/>
      <c r="AK285" s="708"/>
      <c r="AL285" s="708"/>
      <c r="AM285" s="708"/>
      <c r="AN285" s="708"/>
      <c r="AO285" s="708"/>
      <c r="AP285" s="708"/>
      <c r="AQ285" s="708"/>
      <c r="AR285" s="717"/>
      <c r="AS285" s="718"/>
      <c r="AT285" s="719"/>
      <c r="AU285" s="741">
        <f t="shared" si="29"/>
        <v>0</v>
      </c>
      <c r="AV285" s="741"/>
      <c r="AW285" s="741"/>
      <c r="AX285" s="741"/>
      <c r="AY285" s="741"/>
      <c r="AZ285" s="741"/>
      <c r="BA285" s="741"/>
      <c r="BB285" s="761">
        <f t="shared" si="24"/>
        <v>0</v>
      </c>
      <c r="BC285" s="762"/>
      <c r="BD285" s="762"/>
      <c r="BE285" s="762"/>
      <c r="BF285" s="762"/>
      <c r="BG285" s="762"/>
      <c r="BH285" s="763"/>
      <c r="BI285" s="564"/>
      <c r="BJ285" s="176"/>
      <c r="BL285" s="224">
        <f t="shared" si="25"/>
        <v>2</v>
      </c>
      <c r="BM285" s="225" t="str">
        <f t="shared" si="26"/>
        <v/>
      </c>
      <c r="BN285" s="226" t="str">
        <f t="shared" si="27"/>
        <v xml:space="preserve"> </v>
      </c>
      <c r="BP285" s="249">
        <f>IF(AND(BI285&lt;&gt;"R",BI285&lt;&gt;"C",BI285&lt;&gt;"CF",BI285&lt;&gt;"F")=TRUE,BB285*'Q1'!$CA$20,IF(BI285="R",BB285,0))</f>
        <v>0</v>
      </c>
      <c r="BQ285" s="249">
        <f>IF(AND(BI285&lt;&gt;"R",BI285&lt;&gt;"C",BI285&lt;&gt;"CF",BI285&lt;&gt;"F")=TRUE,BB285*'Q1'!$CA$21,IF(BI285="C",BB285,0))</f>
        <v>0</v>
      </c>
      <c r="BR285" s="249">
        <f>IF(AND(BI285&lt;&gt;"R",BI285&lt;&gt;"C",BI285&lt;&gt;"CF",BI285&lt;&gt;"F")=TRUE,BB285*'Q1'!$CA$22,IF(BI285="CF",BB285,0))</f>
        <v>0</v>
      </c>
      <c r="BS285" s="249">
        <f>IF(AND(BI285&lt;&gt;"R",BI285&lt;&gt;"C",BI285&lt;&gt;"CF",BI285&lt;&gt;"F")=TRUE,BB285*'Q1'!$CA$23,IF(BI285="F",BB285,0))</f>
        <v>0</v>
      </c>
      <c r="BT285" s="478">
        <f t="shared" si="28"/>
        <v>0</v>
      </c>
    </row>
    <row r="286" spans="2:72" ht="9.9499999999999993" customHeight="1">
      <c r="B286" s="795"/>
      <c r="C286" s="796"/>
      <c r="D286" s="796"/>
      <c r="E286" s="796"/>
      <c r="F286" s="797"/>
      <c r="G286" s="785"/>
      <c r="H286" s="786"/>
      <c r="I286" s="786"/>
      <c r="J286" s="786"/>
      <c r="K286" s="786"/>
      <c r="L286" s="786"/>
      <c r="M286" s="786"/>
      <c r="N286" s="786"/>
      <c r="O286" s="786"/>
      <c r="P286" s="786"/>
      <c r="Q286" s="786"/>
      <c r="R286" s="786"/>
      <c r="S286" s="786"/>
      <c r="T286" s="786"/>
      <c r="U286" s="786"/>
      <c r="V286" s="786"/>
      <c r="W286" s="786"/>
      <c r="X286" s="786"/>
      <c r="Y286" s="786"/>
      <c r="Z286" s="786"/>
      <c r="AA286" s="786"/>
      <c r="AB286" s="787"/>
      <c r="AC286" s="789"/>
      <c r="AD286" s="790"/>
      <c r="AE286" s="791"/>
      <c r="AF286" s="710"/>
      <c r="AG286" s="711"/>
      <c r="AH286" s="711"/>
      <c r="AI286" s="711"/>
      <c r="AJ286" s="712"/>
      <c r="AK286" s="708"/>
      <c r="AL286" s="708"/>
      <c r="AM286" s="708"/>
      <c r="AN286" s="708"/>
      <c r="AO286" s="708"/>
      <c r="AP286" s="708"/>
      <c r="AQ286" s="708"/>
      <c r="AR286" s="717"/>
      <c r="AS286" s="718"/>
      <c r="AT286" s="719"/>
      <c r="AU286" s="741">
        <f t="shared" si="29"/>
        <v>0</v>
      </c>
      <c r="AV286" s="741"/>
      <c r="AW286" s="741"/>
      <c r="AX286" s="741"/>
      <c r="AY286" s="741"/>
      <c r="AZ286" s="741"/>
      <c r="BA286" s="741"/>
      <c r="BB286" s="761">
        <f t="shared" si="24"/>
        <v>0</v>
      </c>
      <c r="BC286" s="762"/>
      <c r="BD286" s="762"/>
      <c r="BE286" s="762"/>
      <c r="BF286" s="762"/>
      <c r="BG286" s="762"/>
      <c r="BH286" s="763"/>
      <c r="BI286" s="564"/>
      <c r="BJ286" s="176"/>
      <c r="BL286" s="224">
        <f t="shared" si="25"/>
        <v>2</v>
      </c>
      <c r="BM286" s="225" t="str">
        <f t="shared" si="26"/>
        <v/>
      </c>
      <c r="BN286" s="226" t="str">
        <f t="shared" si="27"/>
        <v xml:space="preserve"> </v>
      </c>
      <c r="BP286" s="249">
        <f>IF(AND(BI286&lt;&gt;"R",BI286&lt;&gt;"C",BI286&lt;&gt;"CF",BI286&lt;&gt;"F")=TRUE,BB286*'Q1'!$CA$20,IF(BI286="R",BB286,0))</f>
        <v>0</v>
      </c>
      <c r="BQ286" s="249">
        <f>IF(AND(BI286&lt;&gt;"R",BI286&lt;&gt;"C",BI286&lt;&gt;"CF",BI286&lt;&gt;"F")=TRUE,BB286*'Q1'!$CA$21,IF(BI286="C",BB286,0))</f>
        <v>0</v>
      </c>
      <c r="BR286" s="249">
        <f>IF(AND(BI286&lt;&gt;"R",BI286&lt;&gt;"C",BI286&lt;&gt;"CF",BI286&lt;&gt;"F")=TRUE,BB286*'Q1'!$CA$22,IF(BI286="CF",BB286,0))</f>
        <v>0</v>
      </c>
      <c r="BS286" s="249">
        <f>IF(AND(BI286&lt;&gt;"R",BI286&lt;&gt;"C",BI286&lt;&gt;"CF",BI286&lt;&gt;"F")=TRUE,BB286*'Q1'!$CA$23,IF(BI286="F",BB286,0))</f>
        <v>0</v>
      </c>
      <c r="BT286" s="478">
        <f t="shared" si="28"/>
        <v>0</v>
      </c>
    </row>
    <row r="287" spans="2:72" ht="9.9499999999999993" customHeight="1">
      <c r="B287" s="798"/>
      <c r="C287" s="799"/>
      <c r="D287" s="799"/>
      <c r="E287" s="799"/>
      <c r="F287" s="799"/>
      <c r="G287" s="785"/>
      <c r="H287" s="786"/>
      <c r="I287" s="786"/>
      <c r="J287" s="786"/>
      <c r="K287" s="786"/>
      <c r="L287" s="786"/>
      <c r="M287" s="786"/>
      <c r="N287" s="786"/>
      <c r="O287" s="786"/>
      <c r="P287" s="786"/>
      <c r="Q287" s="786"/>
      <c r="R287" s="786"/>
      <c r="S287" s="786"/>
      <c r="T287" s="786"/>
      <c r="U287" s="786"/>
      <c r="V287" s="786"/>
      <c r="W287" s="786"/>
      <c r="X287" s="786"/>
      <c r="Y287" s="786"/>
      <c r="Z287" s="786"/>
      <c r="AA287" s="786"/>
      <c r="AB287" s="787"/>
      <c r="AC287" s="789"/>
      <c r="AD287" s="790"/>
      <c r="AE287" s="791"/>
      <c r="AF287" s="710"/>
      <c r="AG287" s="711"/>
      <c r="AH287" s="711"/>
      <c r="AI287" s="711"/>
      <c r="AJ287" s="712"/>
      <c r="AK287" s="708"/>
      <c r="AL287" s="708"/>
      <c r="AM287" s="708"/>
      <c r="AN287" s="708"/>
      <c r="AO287" s="708"/>
      <c r="AP287" s="708"/>
      <c r="AQ287" s="708"/>
      <c r="AR287" s="717"/>
      <c r="AS287" s="718"/>
      <c r="AT287" s="719"/>
      <c r="AU287" s="741">
        <f t="shared" si="29"/>
        <v>0</v>
      </c>
      <c r="AV287" s="741"/>
      <c r="AW287" s="741"/>
      <c r="AX287" s="741"/>
      <c r="AY287" s="741"/>
      <c r="AZ287" s="741"/>
      <c r="BA287" s="741"/>
      <c r="BB287" s="761">
        <f t="shared" si="24"/>
        <v>0</v>
      </c>
      <c r="BC287" s="762"/>
      <c r="BD287" s="762"/>
      <c r="BE287" s="762"/>
      <c r="BF287" s="762"/>
      <c r="BG287" s="762"/>
      <c r="BH287" s="763"/>
      <c r="BI287" s="564"/>
      <c r="BJ287" s="176"/>
      <c r="BL287" s="224">
        <f t="shared" si="25"/>
        <v>2</v>
      </c>
      <c r="BM287" s="225" t="str">
        <f t="shared" si="26"/>
        <v/>
      </c>
      <c r="BN287" s="226" t="str">
        <f t="shared" si="27"/>
        <v xml:space="preserve"> </v>
      </c>
      <c r="BP287" s="249">
        <f>IF(AND(BI287&lt;&gt;"R",BI287&lt;&gt;"C",BI287&lt;&gt;"CF",BI287&lt;&gt;"F")=TRUE,BB287*'Q1'!$CA$20,IF(BI287="R",BB287,0))</f>
        <v>0</v>
      </c>
      <c r="BQ287" s="249">
        <f>IF(AND(BI287&lt;&gt;"R",BI287&lt;&gt;"C",BI287&lt;&gt;"CF",BI287&lt;&gt;"F")=TRUE,BB287*'Q1'!$CA$21,IF(BI287="C",BB287,0))</f>
        <v>0</v>
      </c>
      <c r="BR287" s="249">
        <f>IF(AND(BI287&lt;&gt;"R",BI287&lt;&gt;"C",BI287&lt;&gt;"CF",BI287&lt;&gt;"F")=TRUE,BB287*'Q1'!$CA$22,IF(BI287="CF",BB287,0))</f>
        <v>0</v>
      </c>
      <c r="BS287" s="249">
        <f>IF(AND(BI287&lt;&gt;"R",BI287&lt;&gt;"C",BI287&lt;&gt;"CF",BI287&lt;&gt;"F")=TRUE,BB287*'Q1'!$CA$23,IF(BI287="F",BB287,0))</f>
        <v>0</v>
      </c>
      <c r="BT287" s="478">
        <f t="shared" si="28"/>
        <v>0</v>
      </c>
    </row>
    <row r="288" spans="2:72" ht="9.9499999999999993" customHeight="1">
      <c r="B288" s="795"/>
      <c r="C288" s="796"/>
      <c r="D288" s="796"/>
      <c r="E288" s="796"/>
      <c r="F288" s="797"/>
      <c r="G288" s="785"/>
      <c r="H288" s="786"/>
      <c r="I288" s="786"/>
      <c r="J288" s="786"/>
      <c r="K288" s="786"/>
      <c r="L288" s="786"/>
      <c r="M288" s="786"/>
      <c r="N288" s="786"/>
      <c r="O288" s="786"/>
      <c r="P288" s="786"/>
      <c r="Q288" s="786"/>
      <c r="R288" s="786"/>
      <c r="S288" s="786"/>
      <c r="T288" s="786"/>
      <c r="U288" s="786"/>
      <c r="V288" s="786"/>
      <c r="W288" s="786"/>
      <c r="X288" s="786"/>
      <c r="Y288" s="786"/>
      <c r="Z288" s="786"/>
      <c r="AA288" s="786"/>
      <c r="AB288" s="787"/>
      <c r="AC288" s="789"/>
      <c r="AD288" s="790"/>
      <c r="AE288" s="791"/>
      <c r="AF288" s="710"/>
      <c r="AG288" s="711"/>
      <c r="AH288" s="711"/>
      <c r="AI288" s="711"/>
      <c r="AJ288" s="712"/>
      <c r="AK288" s="708"/>
      <c r="AL288" s="708"/>
      <c r="AM288" s="708"/>
      <c r="AN288" s="708"/>
      <c r="AO288" s="708"/>
      <c r="AP288" s="708"/>
      <c r="AQ288" s="708"/>
      <c r="AR288" s="717"/>
      <c r="AS288" s="718"/>
      <c r="AT288" s="719"/>
      <c r="AU288" s="741">
        <f t="shared" si="29"/>
        <v>0</v>
      </c>
      <c r="AV288" s="741"/>
      <c r="AW288" s="741"/>
      <c r="AX288" s="741"/>
      <c r="AY288" s="741"/>
      <c r="AZ288" s="741"/>
      <c r="BA288" s="741"/>
      <c r="BB288" s="761">
        <f t="shared" si="24"/>
        <v>0</v>
      </c>
      <c r="BC288" s="762"/>
      <c r="BD288" s="762"/>
      <c r="BE288" s="762"/>
      <c r="BF288" s="762"/>
      <c r="BG288" s="762"/>
      <c r="BH288" s="763"/>
      <c r="BI288" s="564"/>
      <c r="BJ288" s="176"/>
      <c r="BL288" s="224">
        <f t="shared" si="25"/>
        <v>2</v>
      </c>
      <c r="BM288" s="225" t="str">
        <f t="shared" si="26"/>
        <v/>
      </c>
      <c r="BN288" s="226" t="str">
        <f t="shared" si="27"/>
        <v xml:space="preserve"> </v>
      </c>
      <c r="BP288" s="249">
        <f>IF(AND(BI288&lt;&gt;"R",BI288&lt;&gt;"C",BI288&lt;&gt;"CF",BI288&lt;&gt;"F")=TRUE,BB288*'Q1'!$CA$20,IF(BI288="R",BB288,0))</f>
        <v>0</v>
      </c>
      <c r="BQ288" s="249">
        <f>IF(AND(BI288&lt;&gt;"R",BI288&lt;&gt;"C",BI288&lt;&gt;"CF",BI288&lt;&gt;"F")=TRUE,BB288*'Q1'!$CA$21,IF(BI288="C",BB288,0))</f>
        <v>0</v>
      </c>
      <c r="BR288" s="249">
        <f>IF(AND(BI288&lt;&gt;"R",BI288&lt;&gt;"C",BI288&lt;&gt;"CF",BI288&lt;&gt;"F")=TRUE,BB288*'Q1'!$CA$22,IF(BI288="CF",BB288,0))</f>
        <v>0</v>
      </c>
      <c r="BS288" s="249">
        <f>IF(AND(BI288&lt;&gt;"R",BI288&lt;&gt;"C",BI288&lt;&gt;"CF",BI288&lt;&gt;"F")=TRUE,BB288*'Q1'!$CA$23,IF(BI288="F",BB288,0))</f>
        <v>0</v>
      </c>
      <c r="BT288" s="478">
        <f t="shared" si="28"/>
        <v>0</v>
      </c>
    </row>
    <row r="289" spans="2:72" ht="9.9499999999999993" customHeight="1">
      <c r="B289" s="798"/>
      <c r="C289" s="799"/>
      <c r="D289" s="799"/>
      <c r="E289" s="799"/>
      <c r="F289" s="799"/>
      <c r="G289" s="785"/>
      <c r="H289" s="786"/>
      <c r="I289" s="786"/>
      <c r="J289" s="786"/>
      <c r="K289" s="786"/>
      <c r="L289" s="786"/>
      <c r="M289" s="786"/>
      <c r="N289" s="786"/>
      <c r="O289" s="786"/>
      <c r="P289" s="786"/>
      <c r="Q289" s="786"/>
      <c r="R289" s="786"/>
      <c r="S289" s="786"/>
      <c r="T289" s="786"/>
      <c r="U289" s="786"/>
      <c r="V289" s="786"/>
      <c r="W289" s="786"/>
      <c r="X289" s="786"/>
      <c r="Y289" s="786"/>
      <c r="Z289" s="786"/>
      <c r="AA289" s="786"/>
      <c r="AB289" s="787"/>
      <c r="AC289" s="789"/>
      <c r="AD289" s="790"/>
      <c r="AE289" s="791"/>
      <c r="AF289" s="710"/>
      <c r="AG289" s="711"/>
      <c r="AH289" s="711"/>
      <c r="AI289" s="711"/>
      <c r="AJ289" s="712"/>
      <c r="AK289" s="708"/>
      <c r="AL289" s="708"/>
      <c r="AM289" s="708"/>
      <c r="AN289" s="708"/>
      <c r="AO289" s="708"/>
      <c r="AP289" s="708"/>
      <c r="AQ289" s="708"/>
      <c r="AR289" s="717"/>
      <c r="AS289" s="718"/>
      <c r="AT289" s="719"/>
      <c r="AU289" s="741">
        <f t="shared" si="29"/>
        <v>0</v>
      </c>
      <c r="AV289" s="741"/>
      <c r="AW289" s="741"/>
      <c r="AX289" s="741"/>
      <c r="AY289" s="741"/>
      <c r="AZ289" s="741"/>
      <c r="BA289" s="741"/>
      <c r="BB289" s="761">
        <f t="shared" si="24"/>
        <v>0</v>
      </c>
      <c r="BC289" s="762"/>
      <c r="BD289" s="762"/>
      <c r="BE289" s="762"/>
      <c r="BF289" s="762"/>
      <c r="BG289" s="762"/>
      <c r="BH289" s="763"/>
      <c r="BI289" s="564"/>
      <c r="BJ289" s="176"/>
      <c r="BL289" s="224">
        <f t="shared" si="25"/>
        <v>2</v>
      </c>
      <c r="BM289" s="225" t="str">
        <f t="shared" si="26"/>
        <v/>
      </c>
      <c r="BN289" s="226" t="str">
        <f t="shared" si="27"/>
        <v xml:space="preserve"> </v>
      </c>
      <c r="BP289" s="249">
        <f>IF(AND(BI289&lt;&gt;"R",BI289&lt;&gt;"C",BI289&lt;&gt;"CF",BI289&lt;&gt;"F")=TRUE,BB289*'Q1'!$CA$20,IF(BI289="R",BB289,0))</f>
        <v>0</v>
      </c>
      <c r="BQ289" s="249">
        <f>IF(AND(BI289&lt;&gt;"R",BI289&lt;&gt;"C",BI289&lt;&gt;"CF",BI289&lt;&gt;"F")=TRUE,BB289*'Q1'!$CA$21,IF(BI289="C",BB289,0))</f>
        <v>0</v>
      </c>
      <c r="BR289" s="249">
        <f>IF(AND(BI289&lt;&gt;"R",BI289&lt;&gt;"C",BI289&lt;&gt;"CF",BI289&lt;&gt;"F")=TRUE,BB289*'Q1'!$CA$22,IF(BI289="CF",BB289,0))</f>
        <v>0</v>
      </c>
      <c r="BS289" s="249">
        <f>IF(AND(BI289&lt;&gt;"R",BI289&lt;&gt;"C",BI289&lt;&gt;"CF",BI289&lt;&gt;"F")=TRUE,BB289*'Q1'!$CA$23,IF(BI289="F",BB289,0))</f>
        <v>0</v>
      </c>
      <c r="BT289" s="478">
        <f t="shared" si="28"/>
        <v>0</v>
      </c>
    </row>
    <row r="290" spans="2:72" ht="9.9499999999999993" customHeight="1">
      <c r="B290" s="795"/>
      <c r="C290" s="796"/>
      <c r="D290" s="796"/>
      <c r="E290" s="796"/>
      <c r="F290" s="797"/>
      <c r="G290" s="785"/>
      <c r="H290" s="786"/>
      <c r="I290" s="786"/>
      <c r="J290" s="786"/>
      <c r="K290" s="786"/>
      <c r="L290" s="786"/>
      <c r="M290" s="786"/>
      <c r="N290" s="786"/>
      <c r="O290" s="786"/>
      <c r="P290" s="786"/>
      <c r="Q290" s="786"/>
      <c r="R290" s="786"/>
      <c r="S290" s="786"/>
      <c r="T290" s="786"/>
      <c r="U290" s="786"/>
      <c r="V290" s="786"/>
      <c r="W290" s="786"/>
      <c r="X290" s="786"/>
      <c r="Y290" s="786"/>
      <c r="Z290" s="786"/>
      <c r="AA290" s="786"/>
      <c r="AB290" s="787"/>
      <c r="AC290" s="789"/>
      <c r="AD290" s="790"/>
      <c r="AE290" s="791"/>
      <c r="AF290" s="710"/>
      <c r="AG290" s="711"/>
      <c r="AH290" s="711"/>
      <c r="AI290" s="711"/>
      <c r="AJ290" s="712"/>
      <c r="AK290" s="708"/>
      <c r="AL290" s="708"/>
      <c r="AM290" s="708"/>
      <c r="AN290" s="708"/>
      <c r="AO290" s="708"/>
      <c r="AP290" s="708"/>
      <c r="AQ290" s="708"/>
      <c r="AR290" s="717"/>
      <c r="AS290" s="718"/>
      <c r="AT290" s="719"/>
      <c r="AU290" s="741">
        <f t="shared" si="29"/>
        <v>0</v>
      </c>
      <c r="AV290" s="741"/>
      <c r="AW290" s="741"/>
      <c r="AX290" s="741"/>
      <c r="AY290" s="741"/>
      <c r="AZ290" s="741"/>
      <c r="BA290" s="741"/>
      <c r="BB290" s="761">
        <f t="shared" si="24"/>
        <v>0</v>
      </c>
      <c r="BC290" s="762"/>
      <c r="BD290" s="762"/>
      <c r="BE290" s="762"/>
      <c r="BF290" s="762"/>
      <c r="BG290" s="762"/>
      <c r="BH290" s="763"/>
      <c r="BI290" s="564"/>
      <c r="BJ290" s="176"/>
      <c r="BL290" s="224">
        <f t="shared" si="25"/>
        <v>2</v>
      </c>
      <c r="BM290" s="225" t="str">
        <f t="shared" si="26"/>
        <v/>
      </c>
      <c r="BN290" s="226" t="str">
        <f t="shared" si="27"/>
        <v xml:space="preserve"> </v>
      </c>
      <c r="BP290" s="249">
        <f>IF(AND(BI290&lt;&gt;"R",BI290&lt;&gt;"C",BI290&lt;&gt;"CF",BI290&lt;&gt;"F")=TRUE,BB290*'Q1'!$CA$20,IF(BI290="R",BB290,0))</f>
        <v>0</v>
      </c>
      <c r="BQ290" s="249">
        <f>IF(AND(BI290&lt;&gt;"R",BI290&lt;&gt;"C",BI290&lt;&gt;"CF",BI290&lt;&gt;"F")=TRUE,BB290*'Q1'!$CA$21,IF(BI290="C",BB290,0))</f>
        <v>0</v>
      </c>
      <c r="BR290" s="249">
        <f>IF(AND(BI290&lt;&gt;"R",BI290&lt;&gt;"C",BI290&lt;&gt;"CF",BI290&lt;&gt;"F")=TRUE,BB290*'Q1'!$CA$22,IF(BI290="CF",BB290,0))</f>
        <v>0</v>
      </c>
      <c r="BS290" s="249">
        <f>IF(AND(BI290&lt;&gt;"R",BI290&lt;&gt;"C",BI290&lt;&gt;"CF",BI290&lt;&gt;"F")=TRUE,BB290*'Q1'!$CA$23,IF(BI290="F",BB290,0))</f>
        <v>0</v>
      </c>
      <c r="BT290" s="478">
        <f t="shared" si="28"/>
        <v>0</v>
      </c>
    </row>
    <row r="291" spans="2:72" ht="9.9499999999999993" customHeight="1">
      <c r="B291" s="798"/>
      <c r="C291" s="799"/>
      <c r="D291" s="799"/>
      <c r="E291" s="799"/>
      <c r="F291" s="799"/>
      <c r="G291" s="785"/>
      <c r="H291" s="786"/>
      <c r="I291" s="786"/>
      <c r="J291" s="786"/>
      <c r="K291" s="786"/>
      <c r="L291" s="786"/>
      <c r="M291" s="786"/>
      <c r="N291" s="786"/>
      <c r="O291" s="786"/>
      <c r="P291" s="786"/>
      <c r="Q291" s="786"/>
      <c r="R291" s="786"/>
      <c r="S291" s="786"/>
      <c r="T291" s="786"/>
      <c r="U291" s="786"/>
      <c r="V291" s="786"/>
      <c r="W291" s="786"/>
      <c r="X291" s="786"/>
      <c r="Y291" s="786"/>
      <c r="Z291" s="786"/>
      <c r="AA291" s="786"/>
      <c r="AB291" s="787"/>
      <c r="AC291" s="789"/>
      <c r="AD291" s="790"/>
      <c r="AE291" s="791"/>
      <c r="AF291" s="710"/>
      <c r="AG291" s="711"/>
      <c r="AH291" s="711"/>
      <c r="AI291" s="711"/>
      <c r="AJ291" s="712"/>
      <c r="AK291" s="708"/>
      <c r="AL291" s="708"/>
      <c r="AM291" s="708"/>
      <c r="AN291" s="708"/>
      <c r="AO291" s="708"/>
      <c r="AP291" s="708"/>
      <c r="AQ291" s="708"/>
      <c r="AR291" s="717"/>
      <c r="AS291" s="718"/>
      <c r="AT291" s="719"/>
      <c r="AU291" s="741">
        <f t="shared" si="29"/>
        <v>0</v>
      </c>
      <c r="AV291" s="741"/>
      <c r="AW291" s="741"/>
      <c r="AX291" s="741"/>
      <c r="AY291" s="741"/>
      <c r="AZ291" s="741"/>
      <c r="BA291" s="741"/>
      <c r="BB291" s="761">
        <f t="shared" si="24"/>
        <v>0</v>
      </c>
      <c r="BC291" s="762"/>
      <c r="BD291" s="762"/>
      <c r="BE291" s="762"/>
      <c r="BF291" s="762"/>
      <c r="BG291" s="762"/>
      <c r="BH291" s="763"/>
      <c r="BI291" s="564"/>
      <c r="BJ291" s="176"/>
      <c r="BL291" s="224">
        <f t="shared" si="25"/>
        <v>2</v>
      </c>
      <c r="BM291" s="225" t="str">
        <f t="shared" si="26"/>
        <v/>
      </c>
      <c r="BN291" s="226" t="str">
        <f t="shared" si="27"/>
        <v xml:space="preserve"> </v>
      </c>
      <c r="BP291" s="249">
        <f>IF(AND(BI291&lt;&gt;"R",BI291&lt;&gt;"C",BI291&lt;&gt;"CF",BI291&lt;&gt;"F")=TRUE,BB291*'Q1'!$CA$20,IF(BI291="R",BB291,0))</f>
        <v>0</v>
      </c>
      <c r="BQ291" s="249">
        <f>IF(AND(BI291&lt;&gt;"R",BI291&lt;&gt;"C",BI291&lt;&gt;"CF",BI291&lt;&gt;"F")=TRUE,BB291*'Q1'!$CA$21,IF(BI291="C",BB291,0))</f>
        <v>0</v>
      </c>
      <c r="BR291" s="249">
        <f>IF(AND(BI291&lt;&gt;"R",BI291&lt;&gt;"C",BI291&lt;&gt;"CF",BI291&lt;&gt;"F")=TRUE,BB291*'Q1'!$CA$22,IF(BI291="CF",BB291,0))</f>
        <v>0</v>
      </c>
      <c r="BS291" s="249">
        <f>IF(AND(BI291&lt;&gt;"R",BI291&lt;&gt;"C",BI291&lt;&gt;"CF",BI291&lt;&gt;"F")=TRUE,BB291*'Q1'!$CA$23,IF(BI291="F",BB291,0))</f>
        <v>0</v>
      </c>
      <c r="BT291" s="478">
        <f t="shared" si="28"/>
        <v>0</v>
      </c>
    </row>
    <row r="292" spans="2:72" ht="9.9499999999999993" customHeight="1">
      <c r="B292" s="795"/>
      <c r="C292" s="796"/>
      <c r="D292" s="796"/>
      <c r="E292" s="796"/>
      <c r="F292" s="797"/>
      <c r="G292" s="785"/>
      <c r="H292" s="786"/>
      <c r="I292" s="786"/>
      <c r="J292" s="786"/>
      <c r="K292" s="786"/>
      <c r="L292" s="786"/>
      <c r="M292" s="786"/>
      <c r="N292" s="786"/>
      <c r="O292" s="786"/>
      <c r="P292" s="786"/>
      <c r="Q292" s="786"/>
      <c r="R292" s="786"/>
      <c r="S292" s="786"/>
      <c r="T292" s="786"/>
      <c r="U292" s="786"/>
      <c r="V292" s="786"/>
      <c r="W292" s="786"/>
      <c r="X292" s="786"/>
      <c r="Y292" s="786"/>
      <c r="Z292" s="786"/>
      <c r="AA292" s="786"/>
      <c r="AB292" s="787"/>
      <c r="AC292" s="789"/>
      <c r="AD292" s="790"/>
      <c r="AE292" s="791"/>
      <c r="AF292" s="710"/>
      <c r="AG292" s="711"/>
      <c r="AH292" s="711"/>
      <c r="AI292" s="711"/>
      <c r="AJ292" s="712"/>
      <c r="AK292" s="708"/>
      <c r="AL292" s="708"/>
      <c r="AM292" s="708"/>
      <c r="AN292" s="708"/>
      <c r="AO292" s="708"/>
      <c r="AP292" s="708"/>
      <c r="AQ292" s="708"/>
      <c r="AR292" s="717"/>
      <c r="AS292" s="718"/>
      <c r="AT292" s="719"/>
      <c r="AU292" s="741">
        <f t="shared" si="29"/>
        <v>0</v>
      </c>
      <c r="AV292" s="741"/>
      <c r="AW292" s="741"/>
      <c r="AX292" s="741"/>
      <c r="AY292" s="741"/>
      <c r="AZ292" s="741"/>
      <c r="BA292" s="741"/>
      <c r="BB292" s="761">
        <f t="shared" si="24"/>
        <v>0</v>
      </c>
      <c r="BC292" s="762"/>
      <c r="BD292" s="762"/>
      <c r="BE292" s="762"/>
      <c r="BF292" s="762"/>
      <c r="BG292" s="762"/>
      <c r="BH292" s="763"/>
      <c r="BI292" s="564"/>
      <c r="BJ292" s="176"/>
      <c r="BL292" s="224">
        <f t="shared" si="25"/>
        <v>2</v>
      </c>
      <c r="BM292" s="225" t="str">
        <f t="shared" si="26"/>
        <v/>
      </c>
      <c r="BN292" s="226" t="str">
        <f t="shared" si="27"/>
        <v xml:space="preserve"> </v>
      </c>
      <c r="BP292" s="249">
        <f>IF(AND(BI292&lt;&gt;"R",BI292&lt;&gt;"C",BI292&lt;&gt;"CF",BI292&lt;&gt;"F")=TRUE,BB292*'Q1'!$CA$20,IF(BI292="R",BB292,0))</f>
        <v>0</v>
      </c>
      <c r="BQ292" s="249">
        <f>IF(AND(BI292&lt;&gt;"R",BI292&lt;&gt;"C",BI292&lt;&gt;"CF",BI292&lt;&gt;"F")=TRUE,BB292*'Q1'!$CA$21,IF(BI292="C",BB292,0))</f>
        <v>0</v>
      </c>
      <c r="BR292" s="249">
        <f>IF(AND(BI292&lt;&gt;"R",BI292&lt;&gt;"C",BI292&lt;&gt;"CF",BI292&lt;&gt;"F")=TRUE,BB292*'Q1'!$CA$22,IF(BI292="CF",BB292,0))</f>
        <v>0</v>
      </c>
      <c r="BS292" s="249">
        <f>IF(AND(BI292&lt;&gt;"R",BI292&lt;&gt;"C",BI292&lt;&gt;"CF",BI292&lt;&gt;"F")=TRUE,BB292*'Q1'!$CA$23,IF(BI292="F",BB292,0))</f>
        <v>0</v>
      </c>
      <c r="BT292" s="478">
        <f t="shared" si="28"/>
        <v>0</v>
      </c>
    </row>
    <row r="293" spans="2:72" ht="9.9499999999999993" customHeight="1">
      <c r="B293" s="798"/>
      <c r="C293" s="799"/>
      <c r="D293" s="799"/>
      <c r="E293" s="799"/>
      <c r="F293" s="799"/>
      <c r="G293" s="785"/>
      <c r="H293" s="786"/>
      <c r="I293" s="786"/>
      <c r="J293" s="786"/>
      <c r="K293" s="786"/>
      <c r="L293" s="786"/>
      <c r="M293" s="786"/>
      <c r="N293" s="786"/>
      <c r="O293" s="786"/>
      <c r="P293" s="786"/>
      <c r="Q293" s="786"/>
      <c r="R293" s="786"/>
      <c r="S293" s="786"/>
      <c r="T293" s="786"/>
      <c r="U293" s="786"/>
      <c r="V293" s="786"/>
      <c r="W293" s="786"/>
      <c r="X293" s="786"/>
      <c r="Y293" s="786"/>
      <c r="Z293" s="786"/>
      <c r="AA293" s="786"/>
      <c r="AB293" s="787"/>
      <c r="AC293" s="789"/>
      <c r="AD293" s="790"/>
      <c r="AE293" s="791"/>
      <c r="AF293" s="710"/>
      <c r="AG293" s="711"/>
      <c r="AH293" s="711"/>
      <c r="AI293" s="711"/>
      <c r="AJ293" s="712"/>
      <c r="AK293" s="708"/>
      <c r="AL293" s="708"/>
      <c r="AM293" s="708"/>
      <c r="AN293" s="708"/>
      <c r="AO293" s="708"/>
      <c r="AP293" s="708"/>
      <c r="AQ293" s="708"/>
      <c r="AR293" s="717"/>
      <c r="AS293" s="718"/>
      <c r="AT293" s="719"/>
      <c r="AU293" s="741">
        <f t="shared" si="29"/>
        <v>0</v>
      </c>
      <c r="AV293" s="741"/>
      <c r="AW293" s="741"/>
      <c r="AX293" s="741"/>
      <c r="AY293" s="741"/>
      <c r="AZ293" s="741"/>
      <c r="BA293" s="741"/>
      <c r="BB293" s="761">
        <f t="shared" si="24"/>
        <v>0</v>
      </c>
      <c r="BC293" s="762"/>
      <c r="BD293" s="762"/>
      <c r="BE293" s="762"/>
      <c r="BF293" s="762"/>
      <c r="BG293" s="762"/>
      <c r="BH293" s="763"/>
      <c r="BI293" s="564"/>
      <c r="BJ293" s="176"/>
      <c r="BL293" s="224">
        <f t="shared" si="25"/>
        <v>2</v>
      </c>
      <c r="BM293" s="225" t="str">
        <f t="shared" si="26"/>
        <v/>
      </c>
      <c r="BN293" s="226" t="str">
        <f t="shared" si="27"/>
        <v xml:space="preserve"> </v>
      </c>
      <c r="BP293" s="249">
        <f>IF(AND(BI293&lt;&gt;"R",BI293&lt;&gt;"C",BI293&lt;&gt;"CF",BI293&lt;&gt;"F")=TRUE,BB293*'Q1'!$CA$20,IF(BI293="R",BB293,0))</f>
        <v>0</v>
      </c>
      <c r="BQ293" s="249">
        <f>IF(AND(BI293&lt;&gt;"R",BI293&lt;&gt;"C",BI293&lt;&gt;"CF",BI293&lt;&gt;"F")=TRUE,BB293*'Q1'!$CA$21,IF(BI293="C",BB293,0))</f>
        <v>0</v>
      </c>
      <c r="BR293" s="249">
        <f>IF(AND(BI293&lt;&gt;"R",BI293&lt;&gt;"C",BI293&lt;&gt;"CF",BI293&lt;&gt;"F")=TRUE,BB293*'Q1'!$CA$22,IF(BI293="CF",BB293,0))</f>
        <v>0</v>
      </c>
      <c r="BS293" s="249">
        <f>IF(AND(BI293&lt;&gt;"R",BI293&lt;&gt;"C",BI293&lt;&gt;"CF",BI293&lt;&gt;"F")=TRUE,BB293*'Q1'!$CA$23,IF(BI293="F",BB293,0))</f>
        <v>0</v>
      </c>
      <c r="BT293" s="478">
        <f t="shared" si="28"/>
        <v>0</v>
      </c>
    </row>
    <row r="294" spans="2:72" ht="9.9499999999999993" customHeight="1">
      <c r="B294" s="795"/>
      <c r="C294" s="796"/>
      <c r="D294" s="796"/>
      <c r="E294" s="796"/>
      <c r="F294" s="797"/>
      <c r="G294" s="785"/>
      <c r="H294" s="786"/>
      <c r="I294" s="786"/>
      <c r="J294" s="786"/>
      <c r="K294" s="786"/>
      <c r="L294" s="786"/>
      <c r="M294" s="786"/>
      <c r="N294" s="786"/>
      <c r="O294" s="786"/>
      <c r="P294" s="786"/>
      <c r="Q294" s="786"/>
      <c r="R294" s="786"/>
      <c r="S294" s="786"/>
      <c r="T294" s="786"/>
      <c r="U294" s="786"/>
      <c r="V294" s="786"/>
      <c r="W294" s="786"/>
      <c r="X294" s="786"/>
      <c r="Y294" s="786"/>
      <c r="Z294" s="786"/>
      <c r="AA294" s="786"/>
      <c r="AB294" s="787"/>
      <c r="AC294" s="789"/>
      <c r="AD294" s="790"/>
      <c r="AE294" s="791"/>
      <c r="AF294" s="710"/>
      <c r="AG294" s="711"/>
      <c r="AH294" s="711"/>
      <c r="AI294" s="711"/>
      <c r="AJ294" s="712"/>
      <c r="AK294" s="708"/>
      <c r="AL294" s="708"/>
      <c r="AM294" s="708"/>
      <c r="AN294" s="708"/>
      <c r="AO294" s="708"/>
      <c r="AP294" s="708"/>
      <c r="AQ294" s="708"/>
      <c r="AR294" s="717"/>
      <c r="AS294" s="718"/>
      <c r="AT294" s="719"/>
      <c r="AU294" s="741">
        <f t="shared" si="29"/>
        <v>0</v>
      </c>
      <c r="AV294" s="741"/>
      <c r="AW294" s="741"/>
      <c r="AX294" s="741"/>
      <c r="AY294" s="741"/>
      <c r="AZ294" s="741"/>
      <c r="BA294" s="741"/>
      <c r="BB294" s="761">
        <f t="shared" si="24"/>
        <v>0</v>
      </c>
      <c r="BC294" s="762"/>
      <c r="BD294" s="762"/>
      <c r="BE294" s="762"/>
      <c r="BF294" s="762"/>
      <c r="BG294" s="762"/>
      <c r="BH294" s="763"/>
      <c r="BI294" s="564"/>
      <c r="BJ294" s="176"/>
      <c r="BL294" s="224">
        <f t="shared" si="25"/>
        <v>2</v>
      </c>
      <c r="BM294" s="225" t="str">
        <f t="shared" si="26"/>
        <v/>
      </c>
      <c r="BN294" s="226" t="str">
        <f t="shared" si="27"/>
        <v xml:space="preserve"> </v>
      </c>
      <c r="BP294" s="249">
        <f>IF(AND(BI294&lt;&gt;"R",BI294&lt;&gt;"C",BI294&lt;&gt;"CF",BI294&lt;&gt;"F")=TRUE,BB294*'Q1'!$CA$20,IF(BI294="R",BB294,0))</f>
        <v>0</v>
      </c>
      <c r="BQ294" s="249">
        <f>IF(AND(BI294&lt;&gt;"R",BI294&lt;&gt;"C",BI294&lt;&gt;"CF",BI294&lt;&gt;"F")=TRUE,BB294*'Q1'!$CA$21,IF(BI294="C",BB294,0))</f>
        <v>0</v>
      </c>
      <c r="BR294" s="249">
        <f>IF(AND(BI294&lt;&gt;"R",BI294&lt;&gt;"C",BI294&lt;&gt;"CF",BI294&lt;&gt;"F")=TRUE,BB294*'Q1'!$CA$22,IF(BI294="CF",BB294,0))</f>
        <v>0</v>
      </c>
      <c r="BS294" s="249">
        <f>IF(AND(BI294&lt;&gt;"R",BI294&lt;&gt;"C",BI294&lt;&gt;"CF",BI294&lt;&gt;"F")=TRUE,BB294*'Q1'!$CA$23,IF(BI294="F",BB294,0))</f>
        <v>0</v>
      </c>
      <c r="BT294" s="478">
        <f t="shared" si="28"/>
        <v>0</v>
      </c>
    </row>
    <row r="295" spans="2:72" ht="9.9499999999999993" customHeight="1">
      <c r="B295" s="798"/>
      <c r="C295" s="799"/>
      <c r="D295" s="799"/>
      <c r="E295" s="799"/>
      <c r="F295" s="799"/>
      <c r="G295" s="785"/>
      <c r="H295" s="786"/>
      <c r="I295" s="786"/>
      <c r="J295" s="786"/>
      <c r="K295" s="786"/>
      <c r="L295" s="786"/>
      <c r="M295" s="786"/>
      <c r="N295" s="786"/>
      <c r="O295" s="786"/>
      <c r="P295" s="786"/>
      <c r="Q295" s="786"/>
      <c r="R295" s="786"/>
      <c r="S295" s="786"/>
      <c r="T295" s="786"/>
      <c r="U295" s="786"/>
      <c r="V295" s="786"/>
      <c r="W295" s="786"/>
      <c r="X295" s="786"/>
      <c r="Y295" s="786"/>
      <c r="Z295" s="786"/>
      <c r="AA295" s="786"/>
      <c r="AB295" s="787"/>
      <c r="AC295" s="789"/>
      <c r="AD295" s="790"/>
      <c r="AE295" s="791"/>
      <c r="AF295" s="710"/>
      <c r="AG295" s="711"/>
      <c r="AH295" s="711"/>
      <c r="AI295" s="711"/>
      <c r="AJ295" s="712"/>
      <c r="AK295" s="708"/>
      <c r="AL295" s="708"/>
      <c r="AM295" s="708"/>
      <c r="AN295" s="708"/>
      <c r="AO295" s="708"/>
      <c r="AP295" s="708"/>
      <c r="AQ295" s="708"/>
      <c r="AR295" s="717"/>
      <c r="AS295" s="718"/>
      <c r="AT295" s="719"/>
      <c r="AU295" s="741">
        <f t="shared" si="29"/>
        <v>0</v>
      </c>
      <c r="AV295" s="741"/>
      <c r="AW295" s="741"/>
      <c r="AX295" s="741"/>
      <c r="AY295" s="741"/>
      <c r="AZ295" s="741"/>
      <c r="BA295" s="741"/>
      <c r="BB295" s="761">
        <f t="shared" si="24"/>
        <v>0</v>
      </c>
      <c r="BC295" s="762"/>
      <c r="BD295" s="762"/>
      <c r="BE295" s="762"/>
      <c r="BF295" s="762"/>
      <c r="BG295" s="762"/>
      <c r="BH295" s="763"/>
      <c r="BI295" s="564"/>
      <c r="BJ295" s="176"/>
      <c r="BL295" s="224">
        <f t="shared" si="25"/>
        <v>2</v>
      </c>
      <c r="BM295" s="225" t="str">
        <f t="shared" si="26"/>
        <v/>
      </c>
      <c r="BN295" s="226" t="str">
        <f t="shared" si="27"/>
        <v xml:space="preserve"> </v>
      </c>
      <c r="BP295" s="249">
        <f>IF(AND(BI295&lt;&gt;"R",BI295&lt;&gt;"C",BI295&lt;&gt;"CF",BI295&lt;&gt;"F")=TRUE,BB295*'Q1'!$CA$20,IF(BI295="R",BB295,0))</f>
        <v>0</v>
      </c>
      <c r="BQ295" s="249">
        <f>IF(AND(BI295&lt;&gt;"R",BI295&lt;&gt;"C",BI295&lt;&gt;"CF",BI295&lt;&gt;"F")=TRUE,BB295*'Q1'!$CA$21,IF(BI295="C",BB295,0))</f>
        <v>0</v>
      </c>
      <c r="BR295" s="249">
        <f>IF(AND(BI295&lt;&gt;"R",BI295&lt;&gt;"C",BI295&lt;&gt;"CF",BI295&lt;&gt;"F")=TRUE,BB295*'Q1'!$CA$22,IF(BI295="CF",BB295,0))</f>
        <v>0</v>
      </c>
      <c r="BS295" s="249">
        <f>IF(AND(BI295&lt;&gt;"R",BI295&lt;&gt;"C",BI295&lt;&gt;"CF",BI295&lt;&gt;"F")=TRUE,BB295*'Q1'!$CA$23,IF(BI295="F",BB295,0))</f>
        <v>0</v>
      </c>
      <c r="BT295" s="478">
        <f t="shared" si="28"/>
        <v>0</v>
      </c>
    </row>
    <row r="296" spans="2:72" ht="9.9499999999999993" customHeight="1">
      <c r="B296" s="795"/>
      <c r="C296" s="796"/>
      <c r="D296" s="796"/>
      <c r="E296" s="796"/>
      <c r="F296" s="797"/>
      <c r="G296" s="785"/>
      <c r="H296" s="786"/>
      <c r="I296" s="786"/>
      <c r="J296" s="786"/>
      <c r="K296" s="786"/>
      <c r="L296" s="786"/>
      <c r="M296" s="786"/>
      <c r="N296" s="786"/>
      <c r="O296" s="786"/>
      <c r="P296" s="786"/>
      <c r="Q296" s="786"/>
      <c r="R296" s="786"/>
      <c r="S296" s="786"/>
      <c r="T296" s="786"/>
      <c r="U296" s="786"/>
      <c r="V296" s="786"/>
      <c r="W296" s="786"/>
      <c r="X296" s="786"/>
      <c r="Y296" s="786"/>
      <c r="Z296" s="786"/>
      <c r="AA296" s="786"/>
      <c r="AB296" s="787"/>
      <c r="AC296" s="789"/>
      <c r="AD296" s="790"/>
      <c r="AE296" s="791"/>
      <c r="AF296" s="710"/>
      <c r="AG296" s="711"/>
      <c r="AH296" s="711"/>
      <c r="AI296" s="711"/>
      <c r="AJ296" s="712"/>
      <c r="AK296" s="708"/>
      <c r="AL296" s="708"/>
      <c r="AM296" s="708"/>
      <c r="AN296" s="708"/>
      <c r="AO296" s="708"/>
      <c r="AP296" s="708"/>
      <c r="AQ296" s="708"/>
      <c r="AR296" s="717"/>
      <c r="AS296" s="718"/>
      <c r="AT296" s="719"/>
      <c r="AU296" s="741">
        <f t="shared" si="29"/>
        <v>0</v>
      </c>
      <c r="AV296" s="741"/>
      <c r="AW296" s="741"/>
      <c r="AX296" s="741"/>
      <c r="AY296" s="741"/>
      <c r="AZ296" s="741"/>
      <c r="BA296" s="741"/>
      <c r="BB296" s="761">
        <f t="shared" si="24"/>
        <v>0</v>
      </c>
      <c r="BC296" s="762"/>
      <c r="BD296" s="762"/>
      <c r="BE296" s="762"/>
      <c r="BF296" s="762"/>
      <c r="BG296" s="762"/>
      <c r="BH296" s="763"/>
      <c r="BI296" s="564"/>
      <c r="BJ296" s="176"/>
      <c r="BL296" s="224">
        <f t="shared" si="25"/>
        <v>2</v>
      </c>
      <c r="BM296" s="225" t="str">
        <f t="shared" si="26"/>
        <v/>
      </c>
      <c r="BN296" s="226" t="str">
        <f t="shared" si="27"/>
        <v xml:space="preserve"> </v>
      </c>
      <c r="BP296" s="249">
        <f>IF(AND(BI296&lt;&gt;"R",BI296&lt;&gt;"C",BI296&lt;&gt;"CF",BI296&lt;&gt;"F")=TRUE,BB296*'Q1'!$CA$20,IF(BI296="R",BB296,0))</f>
        <v>0</v>
      </c>
      <c r="BQ296" s="249">
        <f>IF(AND(BI296&lt;&gt;"R",BI296&lt;&gt;"C",BI296&lt;&gt;"CF",BI296&lt;&gt;"F")=TRUE,BB296*'Q1'!$CA$21,IF(BI296="C",BB296,0))</f>
        <v>0</v>
      </c>
      <c r="BR296" s="249">
        <f>IF(AND(BI296&lt;&gt;"R",BI296&lt;&gt;"C",BI296&lt;&gt;"CF",BI296&lt;&gt;"F")=TRUE,BB296*'Q1'!$CA$22,IF(BI296="CF",BB296,0))</f>
        <v>0</v>
      </c>
      <c r="BS296" s="249">
        <f>IF(AND(BI296&lt;&gt;"R",BI296&lt;&gt;"C",BI296&lt;&gt;"CF",BI296&lt;&gt;"F")=TRUE,BB296*'Q1'!$CA$23,IF(BI296="F",BB296,0))</f>
        <v>0</v>
      </c>
      <c r="BT296" s="478">
        <f t="shared" si="28"/>
        <v>0</v>
      </c>
    </row>
    <row r="297" spans="2:72" ht="9.9499999999999993" customHeight="1">
      <c r="B297" s="798"/>
      <c r="C297" s="799"/>
      <c r="D297" s="799"/>
      <c r="E297" s="799"/>
      <c r="F297" s="799"/>
      <c r="G297" s="785"/>
      <c r="H297" s="786"/>
      <c r="I297" s="786"/>
      <c r="J297" s="786"/>
      <c r="K297" s="786"/>
      <c r="L297" s="786"/>
      <c r="M297" s="786"/>
      <c r="N297" s="786"/>
      <c r="O297" s="786"/>
      <c r="P297" s="786"/>
      <c r="Q297" s="786"/>
      <c r="R297" s="786"/>
      <c r="S297" s="786"/>
      <c r="T297" s="786"/>
      <c r="U297" s="786"/>
      <c r="V297" s="786"/>
      <c r="W297" s="786"/>
      <c r="X297" s="786"/>
      <c r="Y297" s="786"/>
      <c r="Z297" s="786"/>
      <c r="AA297" s="786"/>
      <c r="AB297" s="787"/>
      <c r="AC297" s="789"/>
      <c r="AD297" s="790"/>
      <c r="AE297" s="791"/>
      <c r="AF297" s="710"/>
      <c r="AG297" s="711"/>
      <c r="AH297" s="711"/>
      <c r="AI297" s="711"/>
      <c r="AJ297" s="712"/>
      <c r="AK297" s="708"/>
      <c r="AL297" s="708"/>
      <c r="AM297" s="708"/>
      <c r="AN297" s="708"/>
      <c r="AO297" s="708"/>
      <c r="AP297" s="708"/>
      <c r="AQ297" s="708"/>
      <c r="AR297" s="717"/>
      <c r="AS297" s="718"/>
      <c r="AT297" s="719"/>
      <c r="AU297" s="741">
        <f t="shared" si="29"/>
        <v>0</v>
      </c>
      <c r="AV297" s="741"/>
      <c r="AW297" s="741"/>
      <c r="AX297" s="741"/>
      <c r="AY297" s="741"/>
      <c r="AZ297" s="741"/>
      <c r="BA297" s="741"/>
      <c r="BB297" s="761">
        <f t="shared" si="24"/>
        <v>0</v>
      </c>
      <c r="BC297" s="762"/>
      <c r="BD297" s="762"/>
      <c r="BE297" s="762"/>
      <c r="BF297" s="762"/>
      <c r="BG297" s="762"/>
      <c r="BH297" s="763"/>
      <c r="BI297" s="564"/>
      <c r="BJ297" s="176"/>
      <c r="BL297" s="224">
        <f t="shared" si="25"/>
        <v>2</v>
      </c>
      <c r="BM297" s="225" t="str">
        <f t="shared" si="26"/>
        <v/>
      </c>
      <c r="BN297" s="226" t="str">
        <f t="shared" si="27"/>
        <v xml:space="preserve"> </v>
      </c>
      <c r="BP297" s="249">
        <f>IF(AND(BI297&lt;&gt;"R",BI297&lt;&gt;"C",BI297&lt;&gt;"CF",BI297&lt;&gt;"F")=TRUE,BB297*'Q1'!$CA$20,IF(BI297="R",BB297,0))</f>
        <v>0</v>
      </c>
      <c r="BQ297" s="249">
        <f>IF(AND(BI297&lt;&gt;"R",BI297&lt;&gt;"C",BI297&lt;&gt;"CF",BI297&lt;&gt;"F")=TRUE,BB297*'Q1'!$CA$21,IF(BI297="C",BB297,0))</f>
        <v>0</v>
      </c>
      <c r="BR297" s="249">
        <f>IF(AND(BI297&lt;&gt;"R",BI297&lt;&gt;"C",BI297&lt;&gt;"CF",BI297&lt;&gt;"F")=TRUE,BB297*'Q1'!$CA$22,IF(BI297="CF",BB297,0))</f>
        <v>0</v>
      </c>
      <c r="BS297" s="249">
        <f>IF(AND(BI297&lt;&gt;"R",BI297&lt;&gt;"C",BI297&lt;&gt;"CF",BI297&lt;&gt;"F")=TRUE,BB297*'Q1'!$CA$23,IF(BI297="F",BB297,0))</f>
        <v>0</v>
      </c>
      <c r="BT297" s="478">
        <f t="shared" si="28"/>
        <v>0</v>
      </c>
    </row>
    <row r="298" spans="2:72" ht="9.9499999999999993" customHeight="1">
      <c r="B298" s="795"/>
      <c r="C298" s="796"/>
      <c r="D298" s="796"/>
      <c r="E298" s="796"/>
      <c r="F298" s="797"/>
      <c r="G298" s="785"/>
      <c r="H298" s="786"/>
      <c r="I298" s="786"/>
      <c r="J298" s="786"/>
      <c r="K298" s="786"/>
      <c r="L298" s="786"/>
      <c r="M298" s="786"/>
      <c r="N298" s="786"/>
      <c r="O298" s="786"/>
      <c r="P298" s="786"/>
      <c r="Q298" s="786"/>
      <c r="R298" s="786"/>
      <c r="S298" s="786"/>
      <c r="T298" s="786"/>
      <c r="U298" s="786"/>
      <c r="V298" s="786"/>
      <c r="W298" s="786"/>
      <c r="X298" s="786"/>
      <c r="Y298" s="786"/>
      <c r="Z298" s="786"/>
      <c r="AA298" s="786"/>
      <c r="AB298" s="787"/>
      <c r="AC298" s="789"/>
      <c r="AD298" s="790"/>
      <c r="AE298" s="791"/>
      <c r="AF298" s="710"/>
      <c r="AG298" s="711"/>
      <c r="AH298" s="711"/>
      <c r="AI298" s="711"/>
      <c r="AJ298" s="712"/>
      <c r="AK298" s="708"/>
      <c r="AL298" s="708"/>
      <c r="AM298" s="708"/>
      <c r="AN298" s="708"/>
      <c r="AO298" s="708"/>
      <c r="AP298" s="708"/>
      <c r="AQ298" s="708"/>
      <c r="AR298" s="717"/>
      <c r="AS298" s="718"/>
      <c r="AT298" s="719"/>
      <c r="AU298" s="741">
        <f t="shared" si="29"/>
        <v>0</v>
      </c>
      <c r="AV298" s="741"/>
      <c r="AW298" s="741"/>
      <c r="AX298" s="741"/>
      <c r="AY298" s="741"/>
      <c r="AZ298" s="741"/>
      <c r="BA298" s="741"/>
      <c r="BB298" s="761">
        <f t="shared" si="24"/>
        <v>0</v>
      </c>
      <c r="BC298" s="762"/>
      <c r="BD298" s="762"/>
      <c r="BE298" s="762"/>
      <c r="BF298" s="762"/>
      <c r="BG298" s="762"/>
      <c r="BH298" s="763"/>
      <c r="BI298" s="564"/>
      <c r="BJ298" s="176"/>
      <c r="BL298" s="224">
        <f t="shared" si="25"/>
        <v>2</v>
      </c>
      <c r="BM298" s="225" t="str">
        <f t="shared" si="26"/>
        <v/>
      </c>
      <c r="BN298" s="226" t="str">
        <f t="shared" si="27"/>
        <v xml:space="preserve"> </v>
      </c>
      <c r="BP298" s="249">
        <f>IF(AND(BI298&lt;&gt;"R",BI298&lt;&gt;"C",BI298&lt;&gt;"CF",BI298&lt;&gt;"F")=TRUE,BB298*'Q1'!$CA$20,IF(BI298="R",BB298,0))</f>
        <v>0</v>
      </c>
      <c r="BQ298" s="249">
        <f>IF(AND(BI298&lt;&gt;"R",BI298&lt;&gt;"C",BI298&lt;&gt;"CF",BI298&lt;&gt;"F")=TRUE,BB298*'Q1'!$CA$21,IF(BI298="C",BB298,0))</f>
        <v>0</v>
      </c>
      <c r="BR298" s="249">
        <f>IF(AND(BI298&lt;&gt;"R",BI298&lt;&gt;"C",BI298&lt;&gt;"CF",BI298&lt;&gt;"F")=TRUE,BB298*'Q1'!$CA$22,IF(BI298="CF",BB298,0))</f>
        <v>0</v>
      </c>
      <c r="BS298" s="249">
        <f>IF(AND(BI298&lt;&gt;"R",BI298&lt;&gt;"C",BI298&lt;&gt;"CF",BI298&lt;&gt;"F")=TRUE,BB298*'Q1'!$CA$23,IF(BI298="F",BB298,0))</f>
        <v>0</v>
      </c>
      <c r="BT298" s="478">
        <f t="shared" si="28"/>
        <v>0</v>
      </c>
    </row>
    <row r="299" spans="2:72" ht="9.9499999999999993" customHeight="1">
      <c r="B299" s="798"/>
      <c r="C299" s="799"/>
      <c r="D299" s="799"/>
      <c r="E299" s="799"/>
      <c r="F299" s="799"/>
      <c r="G299" s="785"/>
      <c r="H299" s="786"/>
      <c r="I299" s="786"/>
      <c r="J299" s="786"/>
      <c r="K299" s="786"/>
      <c r="L299" s="786"/>
      <c r="M299" s="786"/>
      <c r="N299" s="786"/>
      <c r="O299" s="786"/>
      <c r="P299" s="786"/>
      <c r="Q299" s="786"/>
      <c r="R299" s="786"/>
      <c r="S299" s="786"/>
      <c r="T299" s="786"/>
      <c r="U299" s="786"/>
      <c r="V299" s="786"/>
      <c r="W299" s="786"/>
      <c r="X299" s="786"/>
      <c r="Y299" s="786"/>
      <c r="Z299" s="786"/>
      <c r="AA299" s="786"/>
      <c r="AB299" s="787"/>
      <c r="AC299" s="789"/>
      <c r="AD299" s="790"/>
      <c r="AE299" s="791"/>
      <c r="AF299" s="710"/>
      <c r="AG299" s="711"/>
      <c r="AH299" s="711"/>
      <c r="AI299" s="711"/>
      <c r="AJ299" s="712"/>
      <c r="AK299" s="708"/>
      <c r="AL299" s="708"/>
      <c r="AM299" s="708"/>
      <c r="AN299" s="708"/>
      <c r="AO299" s="708"/>
      <c r="AP299" s="708"/>
      <c r="AQ299" s="708"/>
      <c r="AR299" s="717"/>
      <c r="AS299" s="718"/>
      <c r="AT299" s="719"/>
      <c r="AU299" s="741">
        <f t="shared" si="29"/>
        <v>0</v>
      </c>
      <c r="AV299" s="741"/>
      <c r="AW299" s="741"/>
      <c r="AX299" s="741"/>
      <c r="AY299" s="741"/>
      <c r="AZ299" s="741"/>
      <c r="BA299" s="741"/>
      <c r="BB299" s="761">
        <f t="shared" si="24"/>
        <v>0</v>
      </c>
      <c r="BC299" s="762"/>
      <c r="BD299" s="762"/>
      <c r="BE299" s="762"/>
      <c r="BF299" s="762"/>
      <c r="BG299" s="762"/>
      <c r="BH299" s="763"/>
      <c r="BI299" s="564"/>
      <c r="BJ299" s="176"/>
      <c r="BL299" s="224">
        <f t="shared" si="25"/>
        <v>2</v>
      </c>
      <c r="BM299" s="225" t="str">
        <f t="shared" si="26"/>
        <v/>
      </c>
      <c r="BN299" s="226" t="str">
        <f t="shared" si="27"/>
        <v xml:space="preserve"> </v>
      </c>
      <c r="BP299" s="249">
        <f>IF(AND(BI299&lt;&gt;"R",BI299&lt;&gt;"C",BI299&lt;&gt;"CF",BI299&lt;&gt;"F")=TRUE,BB299*'Q1'!$CA$20,IF(BI299="R",BB299,0))</f>
        <v>0</v>
      </c>
      <c r="BQ299" s="249">
        <f>IF(AND(BI299&lt;&gt;"R",BI299&lt;&gt;"C",BI299&lt;&gt;"CF",BI299&lt;&gt;"F")=TRUE,BB299*'Q1'!$CA$21,IF(BI299="C",BB299,0))</f>
        <v>0</v>
      </c>
      <c r="BR299" s="249">
        <f>IF(AND(BI299&lt;&gt;"R",BI299&lt;&gt;"C",BI299&lt;&gt;"CF",BI299&lt;&gt;"F")=TRUE,BB299*'Q1'!$CA$22,IF(BI299="CF",BB299,0))</f>
        <v>0</v>
      </c>
      <c r="BS299" s="249">
        <f>IF(AND(BI299&lt;&gt;"R",BI299&lt;&gt;"C",BI299&lt;&gt;"CF",BI299&lt;&gt;"F")=TRUE,BB299*'Q1'!$CA$23,IF(BI299="F",BB299,0))</f>
        <v>0</v>
      </c>
      <c r="BT299" s="478">
        <f t="shared" si="28"/>
        <v>0</v>
      </c>
    </row>
    <row r="300" spans="2:72" ht="9.9499999999999993" customHeight="1">
      <c r="B300" s="795"/>
      <c r="C300" s="796"/>
      <c r="D300" s="796"/>
      <c r="E300" s="796"/>
      <c r="F300" s="797"/>
      <c r="G300" s="785"/>
      <c r="H300" s="786"/>
      <c r="I300" s="786"/>
      <c r="J300" s="786"/>
      <c r="K300" s="786"/>
      <c r="L300" s="786"/>
      <c r="M300" s="786"/>
      <c r="N300" s="786"/>
      <c r="O300" s="786"/>
      <c r="P300" s="786"/>
      <c r="Q300" s="786"/>
      <c r="R300" s="786"/>
      <c r="S300" s="786"/>
      <c r="T300" s="786"/>
      <c r="U300" s="786"/>
      <c r="V300" s="786"/>
      <c r="W300" s="786"/>
      <c r="X300" s="786"/>
      <c r="Y300" s="786"/>
      <c r="Z300" s="786"/>
      <c r="AA300" s="786"/>
      <c r="AB300" s="787"/>
      <c r="AC300" s="789"/>
      <c r="AD300" s="790"/>
      <c r="AE300" s="791"/>
      <c r="AF300" s="710"/>
      <c r="AG300" s="711"/>
      <c r="AH300" s="711"/>
      <c r="AI300" s="711"/>
      <c r="AJ300" s="712"/>
      <c r="AK300" s="708"/>
      <c r="AL300" s="708"/>
      <c r="AM300" s="708"/>
      <c r="AN300" s="708"/>
      <c r="AO300" s="708"/>
      <c r="AP300" s="708"/>
      <c r="AQ300" s="708"/>
      <c r="AR300" s="717"/>
      <c r="AS300" s="718"/>
      <c r="AT300" s="719"/>
      <c r="AU300" s="741">
        <f t="shared" si="29"/>
        <v>0</v>
      </c>
      <c r="AV300" s="741"/>
      <c r="AW300" s="741"/>
      <c r="AX300" s="741"/>
      <c r="AY300" s="741"/>
      <c r="AZ300" s="741"/>
      <c r="BA300" s="741"/>
      <c r="BB300" s="761">
        <f t="shared" si="24"/>
        <v>0</v>
      </c>
      <c r="BC300" s="762"/>
      <c r="BD300" s="762"/>
      <c r="BE300" s="762"/>
      <c r="BF300" s="762"/>
      <c r="BG300" s="762"/>
      <c r="BH300" s="763"/>
      <c r="BI300" s="564"/>
      <c r="BJ300" s="176"/>
      <c r="BL300" s="224">
        <f t="shared" si="25"/>
        <v>2</v>
      </c>
      <c r="BM300" s="225" t="str">
        <f t="shared" si="26"/>
        <v/>
      </c>
      <c r="BN300" s="226" t="str">
        <f t="shared" si="27"/>
        <v xml:space="preserve"> </v>
      </c>
      <c r="BP300" s="249">
        <f>IF(AND(BI300&lt;&gt;"R",BI300&lt;&gt;"C",BI300&lt;&gt;"CF",BI300&lt;&gt;"F")=TRUE,BB300*'Q1'!$CA$20,IF(BI300="R",BB300,0))</f>
        <v>0</v>
      </c>
      <c r="BQ300" s="249">
        <f>IF(AND(BI300&lt;&gt;"R",BI300&lt;&gt;"C",BI300&lt;&gt;"CF",BI300&lt;&gt;"F")=TRUE,BB300*'Q1'!$CA$21,IF(BI300="C",BB300,0))</f>
        <v>0</v>
      </c>
      <c r="BR300" s="249">
        <f>IF(AND(BI300&lt;&gt;"R",BI300&lt;&gt;"C",BI300&lt;&gt;"CF",BI300&lt;&gt;"F")=TRUE,BB300*'Q1'!$CA$22,IF(BI300="CF",BB300,0))</f>
        <v>0</v>
      </c>
      <c r="BS300" s="249">
        <f>IF(AND(BI300&lt;&gt;"R",BI300&lt;&gt;"C",BI300&lt;&gt;"CF",BI300&lt;&gt;"F")=TRUE,BB300*'Q1'!$CA$23,IF(BI300="F",BB300,0))</f>
        <v>0</v>
      </c>
      <c r="BT300" s="478">
        <f t="shared" si="28"/>
        <v>0</v>
      </c>
    </row>
    <row r="301" spans="2:72" ht="9.9499999999999993" customHeight="1">
      <c r="B301" s="798"/>
      <c r="C301" s="799"/>
      <c r="D301" s="799"/>
      <c r="E301" s="799"/>
      <c r="F301" s="799"/>
      <c r="G301" s="785"/>
      <c r="H301" s="786"/>
      <c r="I301" s="786"/>
      <c r="J301" s="786"/>
      <c r="K301" s="786"/>
      <c r="L301" s="786"/>
      <c r="M301" s="786"/>
      <c r="N301" s="786"/>
      <c r="O301" s="786"/>
      <c r="P301" s="786"/>
      <c r="Q301" s="786"/>
      <c r="R301" s="786"/>
      <c r="S301" s="786"/>
      <c r="T301" s="786"/>
      <c r="U301" s="786"/>
      <c r="V301" s="786"/>
      <c r="W301" s="786"/>
      <c r="X301" s="786"/>
      <c r="Y301" s="786"/>
      <c r="Z301" s="786"/>
      <c r="AA301" s="786"/>
      <c r="AB301" s="787"/>
      <c r="AC301" s="789"/>
      <c r="AD301" s="790"/>
      <c r="AE301" s="791"/>
      <c r="AF301" s="710"/>
      <c r="AG301" s="711"/>
      <c r="AH301" s="711"/>
      <c r="AI301" s="711"/>
      <c r="AJ301" s="712"/>
      <c r="AK301" s="708"/>
      <c r="AL301" s="708"/>
      <c r="AM301" s="708"/>
      <c r="AN301" s="708"/>
      <c r="AO301" s="708"/>
      <c r="AP301" s="708"/>
      <c r="AQ301" s="708"/>
      <c r="AR301" s="717"/>
      <c r="AS301" s="718"/>
      <c r="AT301" s="719"/>
      <c r="AU301" s="741">
        <f t="shared" si="29"/>
        <v>0</v>
      </c>
      <c r="AV301" s="741"/>
      <c r="AW301" s="741"/>
      <c r="AX301" s="741"/>
      <c r="AY301" s="741"/>
      <c r="AZ301" s="741"/>
      <c r="BA301" s="741"/>
      <c r="BB301" s="761">
        <f t="shared" si="24"/>
        <v>0</v>
      </c>
      <c r="BC301" s="762"/>
      <c r="BD301" s="762"/>
      <c r="BE301" s="762"/>
      <c r="BF301" s="762"/>
      <c r="BG301" s="762"/>
      <c r="BH301" s="763"/>
      <c r="BI301" s="564"/>
      <c r="BJ301" s="176"/>
      <c r="BL301" s="224">
        <f t="shared" si="25"/>
        <v>2</v>
      </c>
      <c r="BM301" s="225" t="str">
        <f t="shared" si="26"/>
        <v/>
      </c>
      <c r="BN301" s="226" t="str">
        <f t="shared" si="27"/>
        <v xml:space="preserve"> </v>
      </c>
      <c r="BP301" s="249">
        <f>IF(AND(BI301&lt;&gt;"R",BI301&lt;&gt;"C",BI301&lt;&gt;"CF",BI301&lt;&gt;"F")=TRUE,BB301*'Q1'!$CA$20,IF(BI301="R",BB301,0))</f>
        <v>0</v>
      </c>
      <c r="BQ301" s="249">
        <f>IF(AND(BI301&lt;&gt;"R",BI301&lt;&gt;"C",BI301&lt;&gt;"CF",BI301&lt;&gt;"F")=TRUE,BB301*'Q1'!$CA$21,IF(BI301="C",BB301,0))</f>
        <v>0</v>
      </c>
      <c r="BR301" s="249">
        <f>IF(AND(BI301&lt;&gt;"R",BI301&lt;&gt;"C",BI301&lt;&gt;"CF",BI301&lt;&gt;"F")=TRUE,BB301*'Q1'!$CA$22,IF(BI301="CF",BB301,0))</f>
        <v>0</v>
      </c>
      <c r="BS301" s="249">
        <f>IF(AND(BI301&lt;&gt;"R",BI301&lt;&gt;"C",BI301&lt;&gt;"CF",BI301&lt;&gt;"F")=TRUE,BB301*'Q1'!$CA$23,IF(BI301="F",BB301,0))</f>
        <v>0</v>
      </c>
      <c r="BT301" s="478">
        <f t="shared" si="28"/>
        <v>0</v>
      </c>
    </row>
    <row r="302" spans="2:72" ht="9.9499999999999993" customHeight="1">
      <c r="B302" s="795"/>
      <c r="C302" s="796"/>
      <c r="D302" s="796"/>
      <c r="E302" s="796"/>
      <c r="F302" s="797"/>
      <c r="G302" s="785"/>
      <c r="H302" s="786"/>
      <c r="I302" s="786"/>
      <c r="J302" s="786"/>
      <c r="K302" s="786"/>
      <c r="L302" s="786"/>
      <c r="M302" s="786"/>
      <c r="N302" s="786"/>
      <c r="O302" s="786"/>
      <c r="P302" s="786"/>
      <c r="Q302" s="786"/>
      <c r="R302" s="786"/>
      <c r="S302" s="786"/>
      <c r="T302" s="786"/>
      <c r="U302" s="786"/>
      <c r="V302" s="786"/>
      <c r="W302" s="786"/>
      <c r="X302" s="786"/>
      <c r="Y302" s="786"/>
      <c r="Z302" s="786"/>
      <c r="AA302" s="786"/>
      <c r="AB302" s="787"/>
      <c r="AC302" s="789"/>
      <c r="AD302" s="790"/>
      <c r="AE302" s="791"/>
      <c r="AF302" s="710"/>
      <c r="AG302" s="711"/>
      <c r="AH302" s="711"/>
      <c r="AI302" s="711"/>
      <c r="AJ302" s="712"/>
      <c r="AK302" s="708"/>
      <c r="AL302" s="708"/>
      <c r="AM302" s="708"/>
      <c r="AN302" s="708"/>
      <c r="AO302" s="708"/>
      <c r="AP302" s="708"/>
      <c r="AQ302" s="708"/>
      <c r="AR302" s="717"/>
      <c r="AS302" s="718"/>
      <c r="AT302" s="719"/>
      <c r="AU302" s="741">
        <f t="shared" si="29"/>
        <v>0</v>
      </c>
      <c r="AV302" s="741"/>
      <c r="AW302" s="741"/>
      <c r="AX302" s="741"/>
      <c r="AY302" s="741"/>
      <c r="AZ302" s="741"/>
      <c r="BA302" s="741"/>
      <c r="BB302" s="761">
        <f t="shared" si="24"/>
        <v>0</v>
      </c>
      <c r="BC302" s="762"/>
      <c r="BD302" s="762"/>
      <c r="BE302" s="762"/>
      <c r="BF302" s="762"/>
      <c r="BG302" s="762"/>
      <c r="BH302" s="763"/>
      <c r="BI302" s="564"/>
      <c r="BJ302" s="176"/>
      <c r="BL302" s="224">
        <f t="shared" si="25"/>
        <v>2</v>
      </c>
      <c r="BM302" s="225" t="str">
        <f t="shared" si="26"/>
        <v/>
      </c>
      <c r="BN302" s="226" t="str">
        <f t="shared" si="27"/>
        <v xml:space="preserve"> </v>
      </c>
      <c r="BP302" s="249">
        <f>IF(AND(BI302&lt;&gt;"R",BI302&lt;&gt;"C",BI302&lt;&gt;"CF",BI302&lt;&gt;"F")=TRUE,BB302*'Q1'!$CA$20,IF(BI302="R",BB302,0))</f>
        <v>0</v>
      </c>
      <c r="BQ302" s="249">
        <f>IF(AND(BI302&lt;&gt;"R",BI302&lt;&gt;"C",BI302&lt;&gt;"CF",BI302&lt;&gt;"F")=TRUE,BB302*'Q1'!$CA$21,IF(BI302="C",BB302,0))</f>
        <v>0</v>
      </c>
      <c r="BR302" s="249">
        <f>IF(AND(BI302&lt;&gt;"R",BI302&lt;&gt;"C",BI302&lt;&gt;"CF",BI302&lt;&gt;"F")=TRUE,BB302*'Q1'!$CA$22,IF(BI302="CF",BB302,0))</f>
        <v>0</v>
      </c>
      <c r="BS302" s="249">
        <f>IF(AND(BI302&lt;&gt;"R",BI302&lt;&gt;"C",BI302&lt;&gt;"CF",BI302&lt;&gt;"F")=TRUE,BB302*'Q1'!$CA$23,IF(BI302="F",BB302,0))</f>
        <v>0</v>
      </c>
      <c r="BT302" s="478">
        <f t="shared" si="28"/>
        <v>0</v>
      </c>
    </row>
    <row r="303" spans="2:72" ht="9.9499999999999993" customHeight="1">
      <c r="B303" s="798"/>
      <c r="C303" s="799"/>
      <c r="D303" s="799"/>
      <c r="E303" s="799"/>
      <c r="F303" s="799"/>
      <c r="G303" s="785"/>
      <c r="H303" s="786"/>
      <c r="I303" s="786"/>
      <c r="J303" s="786"/>
      <c r="K303" s="786"/>
      <c r="L303" s="786"/>
      <c r="M303" s="786"/>
      <c r="N303" s="786"/>
      <c r="O303" s="786"/>
      <c r="P303" s="786"/>
      <c r="Q303" s="786"/>
      <c r="R303" s="786"/>
      <c r="S303" s="786"/>
      <c r="T303" s="786"/>
      <c r="U303" s="786"/>
      <c r="V303" s="786"/>
      <c r="W303" s="786"/>
      <c r="X303" s="786"/>
      <c r="Y303" s="786"/>
      <c r="Z303" s="786"/>
      <c r="AA303" s="786"/>
      <c r="AB303" s="787"/>
      <c r="AC303" s="789"/>
      <c r="AD303" s="790"/>
      <c r="AE303" s="791"/>
      <c r="AF303" s="710"/>
      <c r="AG303" s="711"/>
      <c r="AH303" s="711"/>
      <c r="AI303" s="711"/>
      <c r="AJ303" s="712"/>
      <c r="AK303" s="708"/>
      <c r="AL303" s="708"/>
      <c r="AM303" s="708"/>
      <c r="AN303" s="708"/>
      <c r="AO303" s="708"/>
      <c r="AP303" s="708"/>
      <c r="AQ303" s="708"/>
      <c r="AR303" s="717"/>
      <c r="AS303" s="718"/>
      <c r="AT303" s="719"/>
      <c r="AU303" s="741">
        <f t="shared" si="29"/>
        <v>0</v>
      </c>
      <c r="AV303" s="741"/>
      <c r="AW303" s="741"/>
      <c r="AX303" s="741"/>
      <c r="AY303" s="741"/>
      <c r="AZ303" s="741"/>
      <c r="BA303" s="741"/>
      <c r="BB303" s="761">
        <f t="shared" si="24"/>
        <v>0</v>
      </c>
      <c r="BC303" s="762"/>
      <c r="BD303" s="762"/>
      <c r="BE303" s="762"/>
      <c r="BF303" s="762"/>
      <c r="BG303" s="762"/>
      <c r="BH303" s="763"/>
      <c r="BI303" s="564"/>
      <c r="BJ303" s="176"/>
      <c r="BL303" s="224">
        <f t="shared" si="25"/>
        <v>2</v>
      </c>
      <c r="BM303" s="225" t="str">
        <f t="shared" si="26"/>
        <v/>
      </c>
      <c r="BN303" s="226" t="str">
        <f t="shared" si="27"/>
        <v xml:space="preserve"> </v>
      </c>
      <c r="BP303" s="249">
        <f>IF(AND(BI303&lt;&gt;"R",BI303&lt;&gt;"C",BI303&lt;&gt;"CF",BI303&lt;&gt;"F")=TRUE,BB303*'Q1'!$CA$20,IF(BI303="R",BB303,0))</f>
        <v>0</v>
      </c>
      <c r="BQ303" s="249">
        <f>IF(AND(BI303&lt;&gt;"R",BI303&lt;&gt;"C",BI303&lt;&gt;"CF",BI303&lt;&gt;"F")=TRUE,BB303*'Q1'!$CA$21,IF(BI303="C",BB303,0))</f>
        <v>0</v>
      </c>
      <c r="BR303" s="249">
        <f>IF(AND(BI303&lt;&gt;"R",BI303&lt;&gt;"C",BI303&lt;&gt;"CF",BI303&lt;&gt;"F")=TRUE,BB303*'Q1'!$CA$22,IF(BI303="CF",BB303,0))</f>
        <v>0</v>
      </c>
      <c r="BS303" s="249">
        <f>IF(AND(BI303&lt;&gt;"R",BI303&lt;&gt;"C",BI303&lt;&gt;"CF",BI303&lt;&gt;"F")=TRUE,BB303*'Q1'!$CA$23,IF(BI303="F",BB303,0))</f>
        <v>0</v>
      </c>
      <c r="BT303" s="478">
        <f t="shared" si="28"/>
        <v>0</v>
      </c>
    </row>
    <row r="304" spans="2:72" ht="9.9499999999999993" customHeight="1">
      <c r="B304" s="795"/>
      <c r="C304" s="796"/>
      <c r="D304" s="796"/>
      <c r="E304" s="796"/>
      <c r="F304" s="797"/>
      <c r="G304" s="785"/>
      <c r="H304" s="786"/>
      <c r="I304" s="786"/>
      <c r="J304" s="786"/>
      <c r="K304" s="786"/>
      <c r="L304" s="786"/>
      <c r="M304" s="786"/>
      <c r="N304" s="786"/>
      <c r="O304" s="786"/>
      <c r="P304" s="786"/>
      <c r="Q304" s="786"/>
      <c r="R304" s="786"/>
      <c r="S304" s="786"/>
      <c r="T304" s="786"/>
      <c r="U304" s="786"/>
      <c r="V304" s="786"/>
      <c r="W304" s="786"/>
      <c r="X304" s="786"/>
      <c r="Y304" s="786"/>
      <c r="Z304" s="786"/>
      <c r="AA304" s="786"/>
      <c r="AB304" s="787"/>
      <c r="AC304" s="789"/>
      <c r="AD304" s="790"/>
      <c r="AE304" s="791"/>
      <c r="AF304" s="710"/>
      <c r="AG304" s="711"/>
      <c r="AH304" s="711"/>
      <c r="AI304" s="711"/>
      <c r="AJ304" s="712"/>
      <c r="AK304" s="708"/>
      <c r="AL304" s="708"/>
      <c r="AM304" s="708"/>
      <c r="AN304" s="708"/>
      <c r="AO304" s="708"/>
      <c r="AP304" s="708"/>
      <c r="AQ304" s="708"/>
      <c r="AR304" s="717"/>
      <c r="AS304" s="718"/>
      <c r="AT304" s="719"/>
      <c r="AU304" s="741">
        <f t="shared" si="29"/>
        <v>0</v>
      </c>
      <c r="AV304" s="741"/>
      <c r="AW304" s="741"/>
      <c r="AX304" s="741"/>
      <c r="AY304" s="741"/>
      <c r="AZ304" s="741"/>
      <c r="BA304" s="741"/>
      <c r="BB304" s="761">
        <f t="shared" si="24"/>
        <v>0</v>
      </c>
      <c r="BC304" s="762"/>
      <c r="BD304" s="762"/>
      <c r="BE304" s="762"/>
      <c r="BF304" s="762"/>
      <c r="BG304" s="762"/>
      <c r="BH304" s="763"/>
      <c r="BI304" s="564"/>
      <c r="BJ304" s="176"/>
      <c r="BL304" s="224">
        <f t="shared" si="25"/>
        <v>2</v>
      </c>
      <c r="BM304" s="225" t="str">
        <f t="shared" si="26"/>
        <v/>
      </c>
      <c r="BN304" s="226" t="str">
        <f t="shared" si="27"/>
        <v xml:space="preserve"> </v>
      </c>
      <c r="BP304" s="249">
        <f>IF(AND(BI304&lt;&gt;"R",BI304&lt;&gt;"C",BI304&lt;&gt;"CF",BI304&lt;&gt;"F")=TRUE,BB304*'Q1'!$CA$20,IF(BI304="R",BB304,0))</f>
        <v>0</v>
      </c>
      <c r="BQ304" s="249">
        <f>IF(AND(BI304&lt;&gt;"R",BI304&lt;&gt;"C",BI304&lt;&gt;"CF",BI304&lt;&gt;"F")=TRUE,BB304*'Q1'!$CA$21,IF(BI304="C",BB304,0))</f>
        <v>0</v>
      </c>
      <c r="BR304" s="249">
        <f>IF(AND(BI304&lt;&gt;"R",BI304&lt;&gt;"C",BI304&lt;&gt;"CF",BI304&lt;&gt;"F")=TRUE,BB304*'Q1'!$CA$22,IF(BI304="CF",BB304,0))</f>
        <v>0</v>
      </c>
      <c r="BS304" s="249">
        <f>IF(AND(BI304&lt;&gt;"R",BI304&lt;&gt;"C",BI304&lt;&gt;"CF",BI304&lt;&gt;"F")=TRUE,BB304*'Q1'!$CA$23,IF(BI304="F",BB304,0))</f>
        <v>0</v>
      </c>
      <c r="BT304" s="478">
        <f t="shared" si="28"/>
        <v>0</v>
      </c>
    </row>
    <row r="305" spans="1:72" ht="9.9499999999999993" customHeight="1">
      <c r="B305" s="798"/>
      <c r="C305" s="799"/>
      <c r="D305" s="799"/>
      <c r="E305" s="799"/>
      <c r="F305" s="799"/>
      <c r="G305" s="785"/>
      <c r="H305" s="786"/>
      <c r="I305" s="786"/>
      <c r="J305" s="786"/>
      <c r="K305" s="786"/>
      <c r="L305" s="786"/>
      <c r="M305" s="786"/>
      <c r="N305" s="786"/>
      <c r="O305" s="786"/>
      <c r="P305" s="786"/>
      <c r="Q305" s="786"/>
      <c r="R305" s="786"/>
      <c r="S305" s="786"/>
      <c r="T305" s="786"/>
      <c r="U305" s="786"/>
      <c r="V305" s="786"/>
      <c r="W305" s="786"/>
      <c r="X305" s="786"/>
      <c r="Y305" s="786"/>
      <c r="Z305" s="786"/>
      <c r="AA305" s="786"/>
      <c r="AB305" s="787"/>
      <c r="AC305" s="789"/>
      <c r="AD305" s="790"/>
      <c r="AE305" s="791"/>
      <c r="AF305" s="710"/>
      <c r="AG305" s="711"/>
      <c r="AH305" s="711"/>
      <c r="AI305" s="711"/>
      <c r="AJ305" s="712"/>
      <c r="AK305" s="708"/>
      <c r="AL305" s="708"/>
      <c r="AM305" s="708"/>
      <c r="AN305" s="708"/>
      <c r="AO305" s="708"/>
      <c r="AP305" s="708"/>
      <c r="AQ305" s="708"/>
      <c r="AR305" s="717"/>
      <c r="AS305" s="718"/>
      <c r="AT305" s="719"/>
      <c r="AU305" s="741">
        <f t="shared" si="29"/>
        <v>0</v>
      </c>
      <c r="AV305" s="741"/>
      <c r="AW305" s="741"/>
      <c r="AX305" s="741"/>
      <c r="AY305" s="741"/>
      <c r="AZ305" s="741"/>
      <c r="BA305" s="741"/>
      <c r="BB305" s="761">
        <f t="shared" si="24"/>
        <v>0</v>
      </c>
      <c r="BC305" s="762"/>
      <c r="BD305" s="762"/>
      <c r="BE305" s="762"/>
      <c r="BF305" s="762"/>
      <c r="BG305" s="762"/>
      <c r="BH305" s="763"/>
      <c r="BI305" s="564"/>
      <c r="BJ305" s="176"/>
      <c r="BL305" s="224">
        <f t="shared" si="25"/>
        <v>2</v>
      </c>
      <c r="BM305" s="225" t="str">
        <f t="shared" si="26"/>
        <v/>
      </c>
      <c r="BN305" s="226" t="str">
        <f t="shared" si="27"/>
        <v xml:space="preserve"> </v>
      </c>
      <c r="BP305" s="249">
        <f>IF(AND(BI305&lt;&gt;"R",BI305&lt;&gt;"C",BI305&lt;&gt;"CF",BI305&lt;&gt;"F")=TRUE,BB305*'Q1'!$CA$20,IF(BI305="R",BB305,0))</f>
        <v>0</v>
      </c>
      <c r="BQ305" s="249">
        <f>IF(AND(BI305&lt;&gt;"R",BI305&lt;&gt;"C",BI305&lt;&gt;"CF",BI305&lt;&gt;"F")=TRUE,BB305*'Q1'!$CA$21,IF(BI305="C",BB305,0))</f>
        <v>0</v>
      </c>
      <c r="BR305" s="249">
        <f>IF(AND(BI305&lt;&gt;"R",BI305&lt;&gt;"C",BI305&lt;&gt;"CF",BI305&lt;&gt;"F")=TRUE,BB305*'Q1'!$CA$22,IF(BI305="CF",BB305,0))</f>
        <v>0</v>
      </c>
      <c r="BS305" s="249">
        <f>IF(AND(BI305&lt;&gt;"R",BI305&lt;&gt;"C",BI305&lt;&gt;"CF",BI305&lt;&gt;"F")=TRUE,BB305*'Q1'!$CA$23,IF(BI305="F",BB305,0))</f>
        <v>0</v>
      </c>
      <c r="BT305" s="478">
        <f t="shared" si="28"/>
        <v>0</v>
      </c>
    </row>
    <row r="306" spans="1:72" ht="9.9499999999999993" customHeight="1">
      <c r="B306" s="795"/>
      <c r="C306" s="796"/>
      <c r="D306" s="796"/>
      <c r="E306" s="796"/>
      <c r="F306" s="797"/>
      <c r="G306" s="785"/>
      <c r="H306" s="786"/>
      <c r="I306" s="786"/>
      <c r="J306" s="786"/>
      <c r="K306" s="786"/>
      <c r="L306" s="786"/>
      <c r="M306" s="786"/>
      <c r="N306" s="786"/>
      <c r="O306" s="786"/>
      <c r="P306" s="786"/>
      <c r="Q306" s="786"/>
      <c r="R306" s="786"/>
      <c r="S306" s="786"/>
      <c r="T306" s="786"/>
      <c r="U306" s="786"/>
      <c r="V306" s="786"/>
      <c r="W306" s="786"/>
      <c r="X306" s="786"/>
      <c r="Y306" s="786"/>
      <c r="Z306" s="786"/>
      <c r="AA306" s="786"/>
      <c r="AB306" s="787"/>
      <c r="AC306" s="789"/>
      <c r="AD306" s="790"/>
      <c r="AE306" s="791"/>
      <c r="AF306" s="710"/>
      <c r="AG306" s="711"/>
      <c r="AH306" s="711"/>
      <c r="AI306" s="711"/>
      <c r="AJ306" s="712"/>
      <c r="AK306" s="708"/>
      <c r="AL306" s="708"/>
      <c r="AM306" s="708"/>
      <c r="AN306" s="708"/>
      <c r="AO306" s="708"/>
      <c r="AP306" s="708"/>
      <c r="AQ306" s="708"/>
      <c r="AR306" s="717"/>
      <c r="AS306" s="718"/>
      <c r="AT306" s="719"/>
      <c r="AU306" s="741">
        <f t="shared" si="29"/>
        <v>0</v>
      </c>
      <c r="AV306" s="741"/>
      <c r="AW306" s="741"/>
      <c r="AX306" s="741"/>
      <c r="AY306" s="741"/>
      <c r="AZ306" s="741"/>
      <c r="BA306" s="741"/>
      <c r="BB306" s="761">
        <f t="shared" si="24"/>
        <v>0</v>
      </c>
      <c r="BC306" s="762"/>
      <c r="BD306" s="762"/>
      <c r="BE306" s="762"/>
      <c r="BF306" s="762"/>
      <c r="BG306" s="762"/>
      <c r="BH306" s="763"/>
      <c r="BI306" s="564"/>
      <c r="BJ306" s="176"/>
      <c r="BL306" s="224">
        <f t="shared" si="25"/>
        <v>2</v>
      </c>
      <c r="BM306" s="225" t="str">
        <f t="shared" si="26"/>
        <v/>
      </c>
      <c r="BN306" s="226" t="str">
        <f t="shared" si="27"/>
        <v xml:space="preserve"> </v>
      </c>
      <c r="BP306" s="249">
        <f>IF(AND(BI306&lt;&gt;"R",BI306&lt;&gt;"C",BI306&lt;&gt;"CF",BI306&lt;&gt;"F")=TRUE,BB306*'Q1'!$CA$20,IF(BI306="R",BB306,0))</f>
        <v>0</v>
      </c>
      <c r="BQ306" s="249">
        <f>IF(AND(BI306&lt;&gt;"R",BI306&lt;&gt;"C",BI306&lt;&gt;"CF",BI306&lt;&gt;"F")=TRUE,BB306*'Q1'!$CA$21,IF(BI306="C",BB306,0))</f>
        <v>0</v>
      </c>
      <c r="BR306" s="249">
        <f>IF(AND(BI306&lt;&gt;"R",BI306&lt;&gt;"C",BI306&lt;&gt;"CF",BI306&lt;&gt;"F")=TRUE,BB306*'Q1'!$CA$22,IF(BI306="CF",BB306,0))</f>
        <v>0</v>
      </c>
      <c r="BS306" s="249">
        <f>IF(AND(BI306&lt;&gt;"R",BI306&lt;&gt;"C",BI306&lt;&gt;"CF",BI306&lt;&gt;"F")=TRUE,BB306*'Q1'!$CA$23,IF(BI306="F",BB306,0))</f>
        <v>0</v>
      </c>
      <c r="BT306" s="478">
        <f t="shared" si="28"/>
        <v>0</v>
      </c>
    </row>
    <row r="307" spans="1:72" ht="9.9499999999999993" customHeight="1">
      <c r="B307" s="798"/>
      <c r="C307" s="799"/>
      <c r="D307" s="799"/>
      <c r="E307" s="799"/>
      <c r="F307" s="799"/>
      <c r="G307" s="785"/>
      <c r="H307" s="786"/>
      <c r="I307" s="786"/>
      <c r="J307" s="786"/>
      <c r="K307" s="786"/>
      <c r="L307" s="786"/>
      <c r="M307" s="786"/>
      <c r="N307" s="786"/>
      <c r="O307" s="786"/>
      <c r="P307" s="786"/>
      <c r="Q307" s="786"/>
      <c r="R307" s="786"/>
      <c r="S307" s="786"/>
      <c r="T307" s="786"/>
      <c r="U307" s="786"/>
      <c r="V307" s="786"/>
      <c r="W307" s="786"/>
      <c r="X307" s="786"/>
      <c r="Y307" s="786"/>
      <c r="Z307" s="786"/>
      <c r="AA307" s="786"/>
      <c r="AB307" s="787"/>
      <c r="AC307" s="789"/>
      <c r="AD307" s="790"/>
      <c r="AE307" s="791"/>
      <c r="AF307" s="710"/>
      <c r="AG307" s="711"/>
      <c r="AH307" s="711"/>
      <c r="AI307" s="711"/>
      <c r="AJ307" s="712"/>
      <c r="AK307" s="708"/>
      <c r="AL307" s="708"/>
      <c r="AM307" s="708"/>
      <c r="AN307" s="708"/>
      <c r="AO307" s="708"/>
      <c r="AP307" s="708"/>
      <c r="AQ307" s="708"/>
      <c r="AR307" s="717"/>
      <c r="AS307" s="718"/>
      <c r="AT307" s="719"/>
      <c r="AU307" s="741">
        <f t="shared" si="29"/>
        <v>0</v>
      </c>
      <c r="AV307" s="741"/>
      <c r="AW307" s="741"/>
      <c r="AX307" s="741"/>
      <c r="AY307" s="741"/>
      <c r="AZ307" s="741"/>
      <c r="BA307" s="741"/>
      <c r="BB307" s="761">
        <f t="shared" si="24"/>
        <v>0</v>
      </c>
      <c r="BC307" s="762"/>
      <c r="BD307" s="762"/>
      <c r="BE307" s="762"/>
      <c r="BF307" s="762"/>
      <c r="BG307" s="762"/>
      <c r="BH307" s="763"/>
      <c r="BI307" s="564"/>
      <c r="BJ307" s="176"/>
      <c r="BL307" s="224">
        <f t="shared" si="25"/>
        <v>2</v>
      </c>
      <c r="BM307" s="225" t="str">
        <f t="shared" si="26"/>
        <v/>
      </c>
      <c r="BN307" s="226" t="str">
        <f t="shared" si="27"/>
        <v xml:space="preserve"> </v>
      </c>
      <c r="BP307" s="249">
        <f>IF(AND(BI307&lt;&gt;"R",BI307&lt;&gt;"C",BI307&lt;&gt;"CF",BI307&lt;&gt;"F")=TRUE,BB307*'Q1'!$CA$20,IF(BI307="R",BB307,0))</f>
        <v>0</v>
      </c>
      <c r="BQ307" s="249">
        <f>IF(AND(BI307&lt;&gt;"R",BI307&lt;&gt;"C",BI307&lt;&gt;"CF",BI307&lt;&gt;"F")=TRUE,BB307*'Q1'!$CA$21,IF(BI307="C",BB307,0))</f>
        <v>0</v>
      </c>
      <c r="BR307" s="249">
        <f>IF(AND(BI307&lt;&gt;"R",BI307&lt;&gt;"C",BI307&lt;&gt;"CF",BI307&lt;&gt;"F")=TRUE,BB307*'Q1'!$CA$22,IF(BI307="CF",BB307,0))</f>
        <v>0</v>
      </c>
      <c r="BS307" s="249">
        <f>IF(AND(BI307&lt;&gt;"R",BI307&lt;&gt;"C",BI307&lt;&gt;"CF",BI307&lt;&gt;"F")=TRUE,BB307*'Q1'!$CA$23,IF(BI307="F",BB307,0))</f>
        <v>0</v>
      </c>
      <c r="BT307" s="478">
        <f t="shared" si="28"/>
        <v>0</v>
      </c>
    </row>
    <row r="308" spans="1:72" ht="9.9499999999999993" customHeight="1">
      <c r="B308" s="795"/>
      <c r="C308" s="796"/>
      <c r="D308" s="796"/>
      <c r="E308" s="796"/>
      <c r="F308" s="797"/>
      <c r="G308" s="785"/>
      <c r="H308" s="786"/>
      <c r="I308" s="786"/>
      <c r="J308" s="786"/>
      <c r="K308" s="786"/>
      <c r="L308" s="786"/>
      <c r="M308" s="786"/>
      <c r="N308" s="786"/>
      <c r="O308" s="786"/>
      <c r="P308" s="786"/>
      <c r="Q308" s="786"/>
      <c r="R308" s="786"/>
      <c r="S308" s="786"/>
      <c r="T308" s="786"/>
      <c r="U308" s="786"/>
      <c r="V308" s="786"/>
      <c r="W308" s="786"/>
      <c r="X308" s="786"/>
      <c r="Y308" s="786"/>
      <c r="Z308" s="786"/>
      <c r="AA308" s="786"/>
      <c r="AB308" s="787"/>
      <c r="AC308" s="789"/>
      <c r="AD308" s="790"/>
      <c r="AE308" s="791"/>
      <c r="AF308" s="710"/>
      <c r="AG308" s="711"/>
      <c r="AH308" s="711"/>
      <c r="AI308" s="711"/>
      <c r="AJ308" s="712"/>
      <c r="AK308" s="708"/>
      <c r="AL308" s="708"/>
      <c r="AM308" s="708"/>
      <c r="AN308" s="708"/>
      <c r="AO308" s="708"/>
      <c r="AP308" s="708"/>
      <c r="AQ308" s="708"/>
      <c r="AR308" s="717"/>
      <c r="AS308" s="718"/>
      <c r="AT308" s="719"/>
      <c r="AU308" s="741">
        <f t="shared" si="29"/>
        <v>0</v>
      </c>
      <c r="AV308" s="741"/>
      <c r="AW308" s="741"/>
      <c r="AX308" s="741"/>
      <c r="AY308" s="741"/>
      <c r="AZ308" s="741"/>
      <c r="BA308" s="741"/>
      <c r="BB308" s="761">
        <f t="shared" si="24"/>
        <v>0</v>
      </c>
      <c r="BC308" s="762"/>
      <c r="BD308" s="762"/>
      <c r="BE308" s="762"/>
      <c r="BF308" s="762"/>
      <c r="BG308" s="762"/>
      <c r="BH308" s="763"/>
      <c r="BI308" s="564"/>
      <c r="BJ308" s="176"/>
      <c r="BL308" s="224">
        <f t="shared" si="25"/>
        <v>2</v>
      </c>
      <c r="BM308" s="225" t="str">
        <f t="shared" si="26"/>
        <v/>
      </c>
      <c r="BN308" s="226" t="str">
        <f t="shared" si="27"/>
        <v xml:space="preserve"> </v>
      </c>
      <c r="BP308" s="249">
        <f>IF(AND(BI308&lt;&gt;"R",BI308&lt;&gt;"C",BI308&lt;&gt;"CF",BI308&lt;&gt;"F")=TRUE,BB308*'Q1'!$CA$20,IF(BI308="R",BB308,0))</f>
        <v>0</v>
      </c>
      <c r="BQ308" s="249">
        <f>IF(AND(BI308&lt;&gt;"R",BI308&lt;&gt;"C",BI308&lt;&gt;"CF",BI308&lt;&gt;"F")=TRUE,BB308*'Q1'!$CA$21,IF(BI308="C",BB308,0))</f>
        <v>0</v>
      </c>
      <c r="BR308" s="249">
        <f>IF(AND(BI308&lt;&gt;"R",BI308&lt;&gt;"C",BI308&lt;&gt;"CF",BI308&lt;&gt;"F")=TRUE,BB308*'Q1'!$CA$22,IF(BI308="CF",BB308,0))</f>
        <v>0</v>
      </c>
      <c r="BS308" s="249">
        <f>IF(AND(BI308&lt;&gt;"R",BI308&lt;&gt;"C",BI308&lt;&gt;"CF",BI308&lt;&gt;"F")=TRUE,BB308*'Q1'!$CA$23,IF(BI308="F",BB308,0))</f>
        <v>0</v>
      </c>
      <c r="BT308" s="478">
        <f t="shared" si="28"/>
        <v>0</v>
      </c>
    </row>
    <row r="309" spans="1:72" ht="9.9499999999999993" customHeight="1">
      <c r="B309" s="798"/>
      <c r="C309" s="799"/>
      <c r="D309" s="799"/>
      <c r="E309" s="799"/>
      <c r="F309" s="799"/>
      <c r="G309" s="785"/>
      <c r="H309" s="786"/>
      <c r="I309" s="786"/>
      <c r="J309" s="786"/>
      <c r="K309" s="786"/>
      <c r="L309" s="786"/>
      <c r="M309" s="786"/>
      <c r="N309" s="786"/>
      <c r="O309" s="786"/>
      <c r="P309" s="786"/>
      <c r="Q309" s="786"/>
      <c r="R309" s="786"/>
      <c r="S309" s="786"/>
      <c r="T309" s="786"/>
      <c r="U309" s="786"/>
      <c r="V309" s="786"/>
      <c r="W309" s="786"/>
      <c r="X309" s="786"/>
      <c r="Y309" s="786"/>
      <c r="Z309" s="786"/>
      <c r="AA309" s="786"/>
      <c r="AB309" s="787"/>
      <c r="AC309" s="789"/>
      <c r="AD309" s="790"/>
      <c r="AE309" s="791"/>
      <c r="AF309" s="710"/>
      <c r="AG309" s="711"/>
      <c r="AH309" s="711"/>
      <c r="AI309" s="711"/>
      <c r="AJ309" s="712"/>
      <c r="AK309" s="708"/>
      <c r="AL309" s="708"/>
      <c r="AM309" s="708"/>
      <c r="AN309" s="708"/>
      <c r="AO309" s="708"/>
      <c r="AP309" s="708"/>
      <c r="AQ309" s="708"/>
      <c r="AR309" s="717"/>
      <c r="AS309" s="718"/>
      <c r="AT309" s="719"/>
      <c r="AU309" s="741">
        <f t="shared" si="29"/>
        <v>0</v>
      </c>
      <c r="AV309" s="741"/>
      <c r="AW309" s="741"/>
      <c r="AX309" s="741"/>
      <c r="AY309" s="741"/>
      <c r="AZ309" s="741"/>
      <c r="BA309" s="741"/>
      <c r="BB309" s="761">
        <f t="shared" si="24"/>
        <v>0</v>
      </c>
      <c r="BC309" s="762"/>
      <c r="BD309" s="762"/>
      <c r="BE309" s="762"/>
      <c r="BF309" s="762"/>
      <c r="BG309" s="762"/>
      <c r="BH309" s="763"/>
      <c r="BI309" s="564"/>
      <c r="BJ309" s="176"/>
      <c r="BL309" s="224">
        <f t="shared" si="25"/>
        <v>2</v>
      </c>
      <c r="BM309" s="225" t="str">
        <f t="shared" si="26"/>
        <v/>
      </c>
      <c r="BN309" s="226" t="str">
        <f t="shared" si="27"/>
        <v xml:space="preserve"> </v>
      </c>
      <c r="BP309" s="249">
        <f>IF(AND(BI309&lt;&gt;"R",BI309&lt;&gt;"C",BI309&lt;&gt;"CF",BI309&lt;&gt;"F")=TRUE,BB309*'Q1'!$CA$20,IF(BI309="R",BB309,0))</f>
        <v>0</v>
      </c>
      <c r="BQ309" s="249">
        <f>IF(AND(BI309&lt;&gt;"R",BI309&lt;&gt;"C",BI309&lt;&gt;"CF",BI309&lt;&gt;"F")=TRUE,BB309*'Q1'!$CA$21,IF(BI309="C",BB309,0))</f>
        <v>0</v>
      </c>
      <c r="BR309" s="249">
        <f>IF(AND(BI309&lt;&gt;"R",BI309&lt;&gt;"C",BI309&lt;&gt;"CF",BI309&lt;&gt;"F")=TRUE,BB309*'Q1'!$CA$22,IF(BI309="CF",BB309,0))</f>
        <v>0</v>
      </c>
      <c r="BS309" s="249">
        <f>IF(AND(BI309&lt;&gt;"R",BI309&lt;&gt;"C",BI309&lt;&gt;"CF",BI309&lt;&gt;"F")=TRUE,BB309*'Q1'!$CA$23,IF(BI309="F",BB309,0))</f>
        <v>0</v>
      </c>
      <c r="BT309" s="478">
        <f t="shared" si="28"/>
        <v>0</v>
      </c>
    </row>
    <row r="310" spans="1:72" ht="9.9499999999999993" customHeight="1">
      <c r="B310" s="795"/>
      <c r="C310" s="796"/>
      <c r="D310" s="796"/>
      <c r="E310" s="796"/>
      <c r="F310" s="797"/>
      <c r="G310" s="785"/>
      <c r="H310" s="786"/>
      <c r="I310" s="786"/>
      <c r="J310" s="786"/>
      <c r="K310" s="786"/>
      <c r="L310" s="786"/>
      <c r="M310" s="786"/>
      <c r="N310" s="786"/>
      <c r="O310" s="786"/>
      <c r="P310" s="786"/>
      <c r="Q310" s="786"/>
      <c r="R310" s="786"/>
      <c r="S310" s="786"/>
      <c r="T310" s="786"/>
      <c r="U310" s="786"/>
      <c r="V310" s="786"/>
      <c r="W310" s="786"/>
      <c r="X310" s="786"/>
      <c r="Y310" s="786"/>
      <c r="Z310" s="786"/>
      <c r="AA310" s="786"/>
      <c r="AB310" s="787"/>
      <c r="AC310" s="789"/>
      <c r="AD310" s="790"/>
      <c r="AE310" s="791"/>
      <c r="AF310" s="710"/>
      <c r="AG310" s="711"/>
      <c r="AH310" s="711"/>
      <c r="AI310" s="711"/>
      <c r="AJ310" s="712"/>
      <c r="AK310" s="708"/>
      <c r="AL310" s="708"/>
      <c r="AM310" s="708"/>
      <c r="AN310" s="708"/>
      <c r="AO310" s="708"/>
      <c r="AP310" s="708"/>
      <c r="AQ310" s="708"/>
      <c r="AR310" s="717"/>
      <c r="AS310" s="718"/>
      <c r="AT310" s="719"/>
      <c r="AU310" s="741">
        <f t="shared" si="29"/>
        <v>0</v>
      </c>
      <c r="AV310" s="741"/>
      <c r="AW310" s="741"/>
      <c r="AX310" s="741"/>
      <c r="AY310" s="741"/>
      <c r="AZ310" s="741"/>
      <c r="BA310" s="741"/>
      <c r="BB310" s="761">
        <f t="shared" si="24"/>
        <v>0</v>
      </c>
      <c r="BC310" s="762"/>
      <c r="BD310" s="762"/>
      <c r="BE310" s="762"/>
      <c r="BF310" s="762"/>
      <c r="BG310" s="762"/>
      <c r="BH310" s="763"/>
      <c r="BI310" s="564"/>
      <c r="BJ310" s="176"/>
      <c r="BL310" s="224">
        <f t="shared" si="25"/>
        <v>2</v>
      </c>
      <c r="BM310" s="225" t="str">
        <f t="shared" si="26"/>
        <v/>
      </c>
      <c r="BN310" s="226" t="str">
        <f t="shared" si="27"/>
        <v xml:space="preserve"> </v>
      </c>
      <c r="BP310" s="249">
        <f>IF(AND(BI310&lt;&gt;"R",BI310&lt;&gt;"C",BI310&lt;&gt;"CF",BI310&lt;&gt;"F")=TRUE,BB310*'Q1'!$CA$20,IF(BI310="R",BB310,0))</f>
        <v>0</v>
      </c>
      <c r="BQ310" s="249">
        <f>IF(AND(BI310&lt;&gt;"R",BI310&lt;&gt;"C",BI310&lt;&gt;"CF",BI310&lt;&gt;"F")=TRUE,BB310*'Q1'!$CA$21,IF(BI310="C",BB310,0))</f>
        <v>0</v>
      </c>
      <c r="BR310" s="249">
        <f>IF(AND(BI310&lt;&gt;"R",BI310&lt;&gt;"C",BI310&lt;&gt;"CF",BI310&lt;&gt;"F")=TRUE,BB310*'Q1'!$CA$22,IF(BI310="CF",BB310,0))</f>
        <v>0</v>
      </c>
      <c r="BS310" s="249">
        <f>IF(AND(BI310&lt;&gt;"R",BI310&lt;&gt;"C",BI310&lt;&gt;"CF",BI310&lt;&gt;"F")=TRUE,BB310*'Q1'!$CA$23,IF(BI310="F",BB310,0))</f>
        <v>0</v>
      </c>
      <c r="BT310" s="478">
        <f t="shared" si="28"/>
        <v>0</v>
      </c>
    </row>
    <row r="311" spans="1:72" ht="9.9499999999999993" customHeight="1">
      <c r="B311" s="798"/>
      <c r="C311" s="799"/>
      <c r="D311" s="799"/>
      <c r="E311" s="799"/>
      <c r="F311" s="799"/>
      <c r="G311" s="785"/>
      <c r="H311" s="786"/>
      <c r="I311" s="786"/>
      <c r="J311" s="786"/>
      <c r="K311" s="786"/>
      <c r="L311" s="786"/>
      <c r="M311" s="786"/>
      <c r="N311" s="786"/>
      <c r="O311" s="786"/>
      <c r="P311" s="786"/>
      <c r="Q311" s="786"/>
      <c r="R311" s="786"/>
      <c r="S311" s="786"/>
      <c r="T311" s="786"/>
      <c r="U311" s="786"/>
      <c r="V311" s="786"/>
      <c r="W311" s="786"/>
      <c r="X311" s="786"/>
      <c r="Y311" s="786"/>
      <c r="Z311" s="786"/>
      <c r="AA311" s="786"/>
      <c r="AB311" s="787"/>
      <c r="AC311" s="789"/>
      <c r="AD311" s="790"/>
      <c r="AE311" s="791"/>
      <c r="AF311" s="710"/>
      <c r="AG311" s="711"/>
      <c r="AH311" s="711"/>
      <c r="AI311" s="711"/>
      <c r="AJ311" s="712"/>
      <c r="AK311" s="708"/>
      <c r="AL311" s="708"/>
      <c r="AM311" s="708"/>
      <c r="AN311" s="708"/>
      <c r="AO311" s="708"/>
      <c r="AP311" s="708"/>
      <c r="AQ311" s="708"/>
      <c r="AR311" s="717"/>
      <c r="AS311" s="718"/>
      <c r="AT311" s="719"/>
      <c r="AU311" s="741">
        <f t="shared" si="29"/>
        <v>0</v>
      </c>
      <c r="AV311" s="741"/>
      <c r="AW311" s="741"/>
      <c r="AX311" s="741"/>
      <c r="AY311" s="741"/>
      <c r="AZ311" s="741"/>
      <c r="BA311" s="741"/>
      <c r="BB311" s="761">
        <f t="shared" si="24"/>
        <v>0</v>
      </c>
      <c r="BC311" s="762"/>
      <c r="BD311" s="762"/>
      <c r="BE311" s="762"/>
      <c r="BF311" s="762"/>
      <c r="BG311" s="762"/>
      <c r="BH311" s="763"/>
      <c r="BI311" s="564"/>
      <c r="BJ311" s="176"/>
      <c r="BL311" s="224">
        <f t="shared" si="25"/>
        <v>2</v>
      </c>
      <c r="BM311" s="225" t="str">
        <f t="shared" si="26"/>
        <v/>
      </c>
      <c r="BN311" s="226" t="str">
        <f t="shared" si="27"/>
        <v xml:space="preserve"> </v>
      </c>
      <c r="BP311" s="249">
        <f>IF(AND(BI311&lt;&gt;"R",BI311&lt;&gt;"C",BI311&lt;&gt;"CF",BI311&lt;&gt;"F")=TRUE,BB311*'Q1'!$CA$20,IF(BI311="R",BB311,0))</f>
        <v>0</v>
      </c>
      <c r="BQ311" s="249">
        <f>IF(AND(BI311&lt;&gt;"R",BI311&lt;&gt;"C",BI311&lt;&gt;"CF",BI311&lt;&gt;"F")=TRUE,BB311*'Q1'!$CA$21,IF(BI311="C",BB311,0))</f>
        <v>0</v>
      </c>
      <c r="BR311" s="249">
        <f>IF(AND(BI311&lt;&gt;"R",BI311&lt;&gt;"C",BI311&lt;&gt;"CF",BI311&lt;&gt;"F")=TRUE,BB311*'Q1'!$CA$22,IF(BI311="CF",BB311,0))</f>
        <v>0</v>
      </c>
      <c r="BS311" s="249">
        <f>IF(AND(BI311&lt;&gt;"R",BI311&lt;&gt;"C",BI311&lt;&gt;"CF",BI311&lt;&gt;"F")=TRUE,BB311*'Q1'!$CA$23,IF(BI311="F",BB311,0))</f>
        <v>0</v>
      </c>
      <c r="BT311" s="478">
        <f t="shared" si="28"/>
        <v>0</v>
      </c>
    </row>
    <row r="312" spans="1:72" ht="9.9499999999999993" customHeight="1">
      <c r="B312" s="795"/>
      <c r="C312" s="796"/>
      <c r="D312" s="796"/>
      <c r="E312" s="796"/>
      <c r="F312" s="797"/>
      <c r="G312" s="785"/>
      <c r="H312" s="786"/>
      <c r="I312" s="786"/>
      <c r="J312" s="786"/>
      <c r="K312" s="786"/>
      <c r="L312" s="786"/>
      <c r="M312" s="786"/>
      <c r="N312" s="786"/>
      <c r="O312" s="786"/>
      <c r="P312" s="786"/>
      <c r="Q312" s="786"/>
      <c r="R312" s="786"/>
      <c r="S312" s="786"/>
      <c r="T312" s="786"/>
      <c r="U312" s="786"/>
      <c r="V312" s="786"/>
      <c r="W312" s="786"/>
      <c r="X312" s="786"/>
      <c r="Y312" s="786"/>
      <c r="Z312" s="786"/>
      <c r="AA312" s="786"/>
      <c r="AB312" s="787"/>
      <c r="AC312" s="789"/>
      <c r="AD312" s="790"/>
      <c r="AE312" s="791"/>
      <c r="AF312" s="710"/>
      <c r="AG312" s="711"/>
      <c r="AH312" s="711"/>
      <c r="AI312" s="711"/>
      <c r="AJ312" s="712"/>
      <c r="AK312" s="708"/>
      <c r="AL312" s="708"/>
      <c r="AM312" s="708"/>
      <c r="AN312" s="708"/>
      <c r="AO312" s="708"/>
      <c r="AP312" s="708"/>
      <c r="AQ312" s="708"/>
      <c r="AR312" s="717"/>
      <c r="AS312" s="718"/>
      <c r="AT312" s="719"/>
      <c r="AU312" s="741">
        <f t="shared" si="29"/>
        <v>0</v>
      </c>
      <c r="AV312" s="741"/>
      <c r="AW312" s="741"/>
      <c r="AX312" s="741"/>
      <c r="AY312" s="741"/>
      <c r="AZ312" s="741"/>
      <c r="BA312" s="741"/>
      <c r="BB312" s="761">
        <f t="shared" si="24"/>
        <v>0</v>
      </c>
      <c r="BC312" s="762"/>
      <c r="BD312" s="762"/>
      <c r="BE312" s="762"/>
      <c r="BF312" s="762"/>
      <c r="BG312" s="762"/>
      <c r="BH312" s="763"/>
      <c r="BI312" s="564"/>
      <c r="BJ312" s="176"/>
      <c r="BL312" s="224">
        <f t="shared" si="25"/>
        <v>2</v>
      </c>
      <c r="BM312" s="225" t="str">
        <f t="shared" si="26"/>
        <v/>
      </c>
      <c r="BN312" s="226" t="str">
        <f t="shared" si="27"/>
        <v xml:space="preserve"> </v>
      </c>
      <c r="BP312" s="249">
        <f>IF(AND(BI312&lt;&gt;"R",BI312&lt;&gt;"C",BI312&lt;&gt;"CF",BI312&lt;&gt;"F")=TRUE,BB312*'Q1'!$CA$20,IF(BI312="R",BB312,0))</f>
        <v>0</v>
      </c>
      <c r="BQ312" s="249">
        <f>IF(AND(BI312&lt;&gt;"R",BI312&lt;&gt;"C",BI312&lt;&gt;"CF",BI312&lt;&gt;"F")=TRUE,BB312*'Q1'!$CA$21,IF(BI312="C",BB312,0))</f>
        <v>0</v>
      </c>
      <c r="BR312" s="249">
        <f>IF(AND(BI312&lt;&gt;"R",BI312&lt;&gt;"C",BI312&lt;&gt;"CF",BI312&lt;&gt;"F")=TRUE,BB312*'Q1'!$CA$22,IF(BI312="CF",BB312,0))</f>
        <v>0</v>
      </c>
      <c r="BS312" s="249">
        <f>IF(AND(BI312&lt;&gt;"R",BI312&lt;&gt;"C",BI312&lt;&gt;"CF",BI312&lt;&gt;"F")=TRUE,BB312*'Q1'!$CA$23,IF(BI312="F",BB312,0))</f>
        <v>0</v>
      </c>
      <c r="BT312" s="478">
        <f t="shared" si="28"/>
        <v>0</v>
      </c>
    </row>
    <row r="313" spans="1:72" ht="9.9499999999999993" customHeight="1">
      <c r="B313" s="795"/>
      <c r="C313" s="796"/>
      <c r="D313" s="796"/>
      <c r="E313" s="796"/>
      <c r="F313" s="797"/>
      <c r="G313" s="785"/>
      <c r="H313" s="786"/>
      <c r="I313" s="786"/>
      <c r="J313" s="786"/>
      <c r="K313" s="786"/>
      <c r="L313" s="786"/>
      <c r="M313" s="786"/>
      <c r="N313" s="786"/>
      <c r="O313" s="786"/>
      <c r="P313" s="786"/>
      <c r="Q313" s="786"/>
      <c r="R313" s="786"/>
      <c r="S313" s="786"/>
      <c r="T313" s="786"/>
      <c r="U313" s="786"/>
      <c r="V313" s="786"/>
      <c r="W313" s="786"/>
      <c r="X313" s="786"/>
      <c r="Y313" s="786"/>
      <c r="Z313" s="786"/>
      <c r="AA313" s="786"/>
      <c r="AB313" s="787"/>
      <c r="AC313" s="789"/>
      <c r="AD313" s="790"/>
      <c r="AE313" s="791"/>
      <c r="AF313" s="710"/>
      <c r="AG313" s="711"/>
      <c r="AH313" s="711"/>
      <c r="AI313" s="711"/>
      <c r="AJ313" s="712"/>
      <c r="AK313" s="708"/>
      <c r="AL313" s="708"/>
      <c r="AM313" s="708"/>
      <c r="AN313" s="708"/>
      <c r="AO313" s="708"/>
      <c r="AP313" s="708"/>
      <c r="AQ313" s="708"/>
      <c r="AR313" s="717"/>
      <c r="AS313" s="718"/>
      <c r="AT313" s="719"/>
      <c r="AU313" s="741">
        <f t="shared" si="29"/>
        <v>0</v>
      </c>
      <c r="AV313" s="741"/>
      <c r="AW313" s="741"/>
      <c r="AX313" s="741"/>
      <c r="AY313" s="741"/>
      <c r="AZ313" s="741"/>
      <c r="BA313" s="741"/>
      <c r="BB313" s="761">
        <f t="shared" si="24"/>
        <v>0</v>
      </c>
      <c r="BC313" s="762"/>
      <c r="BD313" s="762"/>
      <c r="BE313" s="762"/>
      <c r="BF313" s="762"/>
      <c r="BG313" s="762"/>
      <c r="BH313" s="763"/>
      <c r="BI313" s="564"/>
      <c r="BJ313" s="176"/>
      <c r="BL313" s="224">
        <f t="shared" si="25"/>
        <v>2</v>
      </c>
      <c r="BM313" s="225" t="str">
        <f t="shared" si="26"/>
        <v/>
      </c>
      <c r="BN313" s="226" t="str">
        <f t="shared" si="27"/>
        <v xml:space="preserve"> </v>
      </c>
      <c r="BP313" s="249">
        <f>IF(AND(BI313&lt;&gt;"R",BI313&lt;&gt;"C",BI313&lt;&gt;"CF",BI313&lt;&gt;"F")=TRUE,BB313*'Q1'!$CA$20,IF(BI313="R",BB313,0))</f>
        <v>0</v>
      </c>
      <c r="BQ313" s="249">
        <f>IF(AND(BI313&lt;&gt;"R",BI313&lt;&gt;"C",BI313&lt;&gt;"CF",BI313&lt;&gt;"F")=TRUE,BB313*'Q1'!$CA$21,IF(BI313="C",BB313,0))</f>
        <v>0</v>
      </c>
      <c r="BR313" s="249">
        <f>IF(AND(BI313&lt;&gt;"R",BI313&lt;&gt;"C",BI313&lt;&gt;"CF",BI313&lt;&gt;"F")=TRUE,BB313*'Q1'!$CA$22,IF(BI313="CF",BB313,0))</f>
        <v>0</v>
      </c>
      <c r="BS313" s="249">
        <f>IF(AND(BI313&lt;&gt;"R",BI313&lt;&gt;"C",BI313&lt;&gt;"CF",BI313&lt;&gt;"F")=TRUE,BB313*'Q1'!$CA$23,IF(BI313="F",BB313,0))</f>
        <v>0</v>
      </c>
      <c r="BT313" s="478">
        <f t="shared" si="28"/>
        <v>0</v>
      </c>
    </row>
    <row r="314" spans="1:72" ht="9.9499999999999993" customHeight="1">
      <c r="B314" s="795"/>
      <c r="C314" s="796"/>
      <c r="D314" s="796"/>
      <c r="E314" s="796"/>
      <c r="F314" s="797"/>
      <c r="G314" s="785"/>
      <c r="H314" s="786"/>
      <c r="I314" s="786"/>
      <c r="J314" s="786"/>
      <c r="K314" s="786"/>
      <c r="L314" s="786"/>
      <c r="M314" s="786"/>
      <c r="N314" s="786"/>
      <c r="O314" s="786"/>
      <c r="P314" s="786"/>
      <c r="Q314" s="786"/>
      <c r="R314" s="786"/>
      <c r="S314" s="786"/>
      <c r="T314" s="786"/>
      <c r="U314" s="786"/>
      <c r="V314" s="786"/>
      <c r="W314" s="786"/>
      <c r="X314" s="786"/>
      <c r="Y314" s="786"/>
      <c r="Z314" s="786"/>
      <c r="AA314" s="786"/>
      <c r="AB314" s="787"/>
      <c r="AC314" s="789"/>
      <c r="AD314" s="790"/>
      <c r="AE314" s="791"/>
      <c r="AF314" s="710"/>
      <c r="AG314" s="711"/>
      <c r="AH314" s="711"/>
      <c r="AI314" s="711"/>
      <c r="AJ314" s="712"/>
      <c r="AK314" s="708"/>
      <c r="AL314" s="708"/>
      <c r="AM314" s="708"/>
      <c r="AN314" s="708"/>
      <c r="AO314" s="708"/>
      <c r="AP314" s="708"/>
      <c r="AQ314" s="708"/>
      <c r="AR314" s="717"/>
      <c r="AS314" s="718"/>
      <c r="AT314" s="719"/>
      <c r="AU314" s="741">
        <f t="shared" si="29"/>
        <v>0</v>
      </c>
      <c r="AV314" s="741"/>
      <c r="AW314" s="741"/>
      <c r="AX314" s="741"/>
      <c r="AY314" s="741"/>
      <c r="AZ314" s="741"/>
      <c r="BA314" s="741"/>
      <c r="BB314" s="761">
        <f t="shared" si="24"/>
        <v>0</v>
      </c>
      <c r="BC314" s="762"/>
      <c r="BD314" s="762"/>
      <c r="BE314" s="762"/>
      <c r="BF314" s="762"/>
      <c r="BG314" s="762"/>
      <c r="BH314" s="763"/>
      <c r="BI314" s="564"/>
      <c r="BJ314" s="176"/>
      <c r="BL314" s="224">
        <f t="shared" si="25"/>
        <v>2</v>
      </c>
      <c r="BM314" s="225" t="str">
        <f t="shared" si="26"/>
        <v/>
      </c>
      <c r="BN314" s="226" t="str">
        <f t="shared" si="27"/>
        <v xml:space="preserve"> </v>
      </c>
      <c r="BP314" s="249">
        <f>IF(AND(BI314&lt;&gt;"R",BI314&lt;&gt;"C",BI314&lt;&gt;"CF",BI314&lt;&gt;"F")=TRUE,BB314*'Q1'!$CA$20,IF(BI314="R",BB314,0))</f>
        <v>0</v>
      </c>
      <c r="BQ314" s="249">
        <f>IF(AND(BI314&lt;&gt;"R",BI314&lt;&gt;"C",BI314&lt;&gt;"CF",BI314&lt;&gt;"F")=TRUE,BB314*'Q1'!$CA$21,IF(BI314="C",BB314,0))</f>
        <v>0</v>
      </c>
      <c r="BR314" s="249">
        <f>IF(AND(BI314&lt;&gt;"R",BI314&lt;&gt;"C",BI314&lt;&gt;"CF",BI314&lt;&gt;"F")=TRUE,BB314*'Q1'!$CA$22,IF(BI314="CF",BB314,0))</f>
        <v>0</v>
      </c>
      <c r="BS314" s="249">
        <f>IF(AND(BI314&lt;&gt;"R",BI314&lt;&gt;"C",BI314&lt;&gt;"CF",BI314&lt;&gt;"F")=TRUE,BB314*'Q1'!$CA$23,IF(BI314="F",BB314,0))</f>
        <v>0</v>
      </c>
      <c r="BT314" s="478">
        <f t="shared" si="28"/>
        <v>0</v>
      </c>
    </row>
    <row r="315" spans="1:72" ht="9.9499999999999993" customHeight="1">
      <c r="B315" s="750"/>
      <c r="C315" s="751"/>
      <c r="D315" s="751"/>
      <c r="E315" s="751"/>
      <c r="F315" s="751"/>
      <c r="G315" s="752"/>
      <c r="H315" s="753"/>
      <c r="I315" s="753"/>
      <c r="J315" s="753"/>
      <c r="K315" s="753"/>
      <c r="L315" s="753"/>
      <c r="M315" s="753"/>
      <c r="N315" s="753"/>
      <c r="O315" s="753"/>
      <c r="P315" s="753"/>
      <c r="Q315" s="753"/>
      <c r="R315" s="753"/>
      <c r="S315" s="753"/>
      <c r="T315" s="753"/>
      <c r="U315" s="753"/>
      <c r="V315" s="753"/>
      <c r="W315" s="753"/>
      <c r="X315" s="753"/>
      <c r="Y315" s="753"/>
      <c r="Z315" s="753"/>
      <c r="AA315" s="753"/>
      <c r="AB315" s="754"/>
      <c r="AC315" s="800"/>
      <c r="AD315" s="801"/>
      <c r="AE315" s="802"/>
      <c r="AF315" s="803"/>
      <c r="AG315" s="804"/>
      <c r="AH315" s="804"/>
      <c r="AI315" s="804"/>
      <c r="AJ315" s="805"/>
      <c r="AK315" s="708"/>
      <c r="AL315" s="708"/>
      <c r="AM315" s="708"/>
      <c r="AN315" s="708"/>
      <c r="AO315" s="708"/>
      <c r="AP315" s="708"/>
      <c r="AQ315" s="708"/>
      <c r="AR315" s="717"/>
      <c r="AS315" s="718"/>
      <c r="AT315" s="719"/>
      <c r="AU315" s="741">
        <f t="shared" si="29"/>
        <v>0</v>
      </c>
      <c r="AV315" s="741"/>
      <c r="AW315" s="741"/>
      <c r="AX315" s="741"/>
      <c r="AY315" s="741"/>
      <c r="AZ315" s="741"/>
      <c r="BA315" s="741"/>
      <c r="BB315" s="761">
        <f>ROUND(AF315*AU315,2)</f>
        <v>0</v>
      </c>
      <c r="BC315" s="762"/>
      <c r="BD315" s="762"/>
      <c r="BE315" s="762"/>
      <c r="BF315" s="762"/>
      <c r="BG315" s="762"/>
      <c r="BH315" s="763"/>
      <c r="BI315" s="540"/>
      <c r="BJ315" s="542"/>
      <c r="BL315"/>
      <c r="BM315"/>
      <c r="BN315"/>
      <c r="BO315"/>
      <c r="BP315"/>
      <c r="BQ315"/>
      <c r="BR315"/>
      <c r="BS315"/>
      <c r="BT315"/>
    </row>
    <row r="316" spans="1:72" ht="9.9499999999999993" customHeight="1">
      <c r="B316" s="750"/>
      <c r="C316" s="751"/>
      <c r="D316" s="751"/>
      <c r="E316" s="751"/>
      <c r="F316" s="751"/>
      <c r="G316" s="752"/>
      <c r="H316" s="753"/>
      <c r="I316" s="753"/>
      <c r="J316" s="753"/>
      <c r="K316" s="753"/>
      <c r="L316" s="753"/>
      <c r="M316" s="753"/>
      <c r="N316" s="753"/>
      <c r="O316" s="753"/>
      <c r="P316" s="753"/>
      <c r="Q316" s="753"/>
      <c r="R316" s="753"/>
      <c r="S316" s="753"/>
      <c r="T316" s="753"/>
      <c r="U316" s="753"/>
      <c r="V316" s="753"/>
      <c r="W316" s="753"/>
      <c r="X316" s="753"/>
      <c r="Y316" s="753"/>
      <c r="Z316" s="753"/>
      <c r="AA316" s="753"/>
      <c r="AB316" s="754"/>
      <c r="AC316" s="800"/>
      <c r="AD316" s="801"/>
      <c r="AE316" s="802"/>
      <c r="AF316" s="803"/>
      <c r="AG316" s="804"/>
      <c r="AH316" s="804"/>
      <c r="AI316" s="804"/>
      <c r="AJ316" s="805"/>
      <c r="AK316" s="708"/>
      <c r="AL316" s="708"/>
      <c r="AM316" s="708"/>
      <c r="AN316" s="708"/>
      <c r="AO316" s="708"/>
      <c r="AP316" s="708"/>
      <c r="AQ316" s="708"/>
      <c r="AR316" s="717"/>
      <c r="AS316" s="718"/>
      <c r="AT316" s="719"/>
      <c r="AU316" s="741">
        <f t="shared" si="29"/>
        <v>0</v>
      </c>
      <c r="AV316" s="741"/>
      <c r="AW316" s="741"/>
      <c r="AX316" s="741"/>
      <c r="AY316" s="741"/>
      <c r="AZ316" s="741"/>
      <c r="BA316" s="741"/>
      <c r="BB316" s="761">
        <f>ROUND(AF316*AU316,2)</f>
        <v>0</v>
      </c>
      <c r="BC316" s="762"/>
      <c r="BD316" s="762"/>
      <c r="BE316" s="762"/>
      <c r="BF316" s="762"/>
      <c r="BG316" s="762"/>
      <c r="BH316" s="763"/>
      <c r="BI316" s="540"/>
      <c r="BJ316" s="542"/>
      <c r="BL316"/>
      <c r="BM316"/>
      <c r="BN316"/>
      <c r="BO316"/>
      <c r="BP316"/>
      <c r="BQ316"/>
      <c r="BR316"/>
      <c r="BS316"/>
      <c r="BT316"/>
    </row>
    <row r="317" spans="1:72" ht="9.9499999999999993" customHeight="1">
      <c r="B317" s="750"/>
      <c r="C317" s="751"/>
      <c r="D317" s="751"/>
      <c r="E317" s="751"/>
      <c r="F317" s="751"/>
      <c r="G317" s="752"/>
      <c r="H317" s="753"/>
      <c r="I317" s="753"/>
      <c r="J317" s="753"/>
      <c r="K317" s="753"/>
      <c r="L317" s="753"/>
      <c r="M317" s="753"/>
      <c r="N317" s="753"/>
      <c r="O317" s="753"/>
      <c r="P317" s="753"/>
      <c r="Q317" s="753"/>
      <c r="R317" s="753"/>
      <c r="S317" s="753"/>
      <c r="T317" s="753"/>
      <c r="U317" s="753"/>
      <c r="V317" s="753"/>
      <c r="W317" s="753"/>
      <c r="X317" s="753"/>
      <c r="Y317" s="753"/>
      <c r="Z317" s="753"/>
      <c r="AA317" s="753"/>
      <c r="AB317" s="754"/>
      <c r="AC317" s="755"/>
      <c r="AD317" s="755"/>
      <c r="AE317" s="755"/>
      <c r="AF317" s="782"/>
      <c r="AG317" s="782"/>
      <c r="AH317" s="782"/>
      <c r="AI317" s="782"/>
      <c r="AJ317" s="782"/>
      <c r="AK317" s="708"/>
      <c r="AL317" s="708"/>
      <c r="AM317" s="708"/>
      <c r="AN317" s="708"/>
      <c r="AO317" s="708"/>
      <c r="AP317" s="708"/>
      <c r="AQ317" s="708"/>
      <c r="AR317" s="717"/>
      <c r="AS317" s="718"/>
      <c r="AT317" s="719"/>
      <c r="AU317" s="741">
        <f t="shared" si="29"/>
        <v>0</v>
      </c>
      <c r="AV317" s="741"/>
      <c r="AW317" s="741"/>
      <c r="AX317" s="741"/>
      <c r="AY317" s="741"/>
      <c r="AZ317" s="741"/>
      <c r="BA317" s="741"/>
      <c r="BB317" s="761">
        <f>ROUND(AF317*AU317,2)</f>
        <v>0</v>
      </c>
      <c r="BC317" s="762"/>
      <c r="BD317" s="762"/>
      <c r="BE317" s="762"/>
      <c r="BF317" s="762"/>
      <c r="BG317" s="762"/>
      <c r="BH317" s="763"/>
      <c r="BI317" s="540"/>
      <c r="BJ317" s="542"/>
      <c r="BL317"/>
      <c r="BM317"/>
      <c r="BN317"/>
      <c r="BO317"/>
      <c r="BP317"/>
      <c r="BQ317"/>
      <c r="BR317"/>
      <c r="BS317"/>
      <c r="BT317"/>
    </row>
    <row r="318" spans="1:72" ht="9.9499999999999993" customHeight="1">
      <c r="B318" s="759"/>
      <c r="C318" s="760"/>
      <c r="D318" s="760"/>
      <c r="E318" s="760"/>
      <c r="F318" s="760"/>
      <c r="G318" s="777"/>
      <c r="H318" s="778"/>
      <c r="I318" s="778"/>
      <c r="J318" s="778"/>
      <c r="K318" s="778"/>
      <c r="L318" s="778"/>
      <c r="M318" s="778"/>
      <c r="N318" s="778"/>
      <c r="O318" s="778"/>
      <c r="P318" s="778"/>
      <c r="Q318" s="778"/>
      <c r="R318" s="778"/>
      <c r="S318" s="778"/>
      <c r="T318" s="778"/>
      <c r="U318" s="778"/>
      <c r="V318" s="778"/>
      <c r="W318" s="778"/>
      <c r="X318" s="778"/>
      <c r="Y318" s="778"/>
      <c r="Z318" s="778"/>
      <c r="AA318" s="778"/>
      <c r="AB318" s="779"/>
      <c r="AC318" s="780"/>
      <c r="AD318" s="780"/>
      <c r="AE318" s="780"/>
      <c r="AF318" s="781"/>
      <c r="AG318" s="781"/>
      <c r="AH318" s="781"/>
      <c r="AI318" s="781"/>
      <c r="AJ318" s="781"/>
      <c r="AK318" s="708"/>
      <c r="AL318" s="708"/>
      <c r="AM318" s="708"/>
      <c r="AN318" s="708"/>
      <c r="AO318" s="708"/>
      <c r="AP318" s="708"/>
      <c r="AQ318" s="708"/>
      <c r="AR318" s="717"/>
      <c r="AS318" s="718"/>
      <c r="AT318" s="719"/>
      <c r="AU318" s="741">
        <f t="shared" si="29"/>
        <v>0</v>
      </c>
      <c r="AV318" s="741"/>
      <c r="AW318" s="741"/>
      <c r="AX318" s="741"/>
      <c r="AY318" s="741"/>
      <c r="AZ318" s="741"/>
      <c r="BA318" s="741"/>
      <c r="BB318" s="761">
        <f>ROUND(AF318*AU318,2)</f>
        <v>0</v>
      </c>
      <c r="BC318" s="762"/>
      <c r="BD318" s="762"/>
      <c r="BE318" s="762"/>
      <c r="BF318" s="762"/>
      <c r="BG318" s="762"/>
      <c r="BH318" s="763"/>
      <c r="BI318" s="541"/>
      <c r="BJ318" s="543"/>
      <c r="BL318"/>
      <c r="BM318"/>
      <c r="BN318"/>
      <c r="BO318"/>
      <c r="BP318"/>
      <c r="BQ318"/>
      <c r="BR318"/>
      <c r="BS318"/>
      <c r="BT318"/>
    </row>
    <row r="319" spans="1:72" s="19" customFormat="1" ht="13.5" customHeight="1">
      <c r="A319" s="18"/>
      <c r="B319" s="758"/>
      <c r="C319" s="758"/>
      <c r="D319" s="758"/>
      <c r="E319" s="758"/>
      <c r="F319" s="758"/>
      <c r="G319" s="758"/>
      <c r="H319" s="758"/>
      <c r="I319" s="758"/>
      <c r="J319" s="758"/>
      <c r="K319" s="758"/>
      <c r="L319" s="758"/>
      <c r="M319" s="758"/>
      <c r="N319" s="758"/>
      <c r="O319" s="758"/>
      <c r="P319" s="758"/>
      <c r="Q319" s="758"/>
      <c r="R319" s="758"/>
      <c r="S319" s="758"/>
      <c r="T319" s="758"/>
      <c r="U319" s="758"/>
      <c r="V319" s="758"/>
      <c r="W319" s="758"/>
      <c r="X319" s="758"/>
      <c r="Y319" s="758"/>
      <c r="Z319" s="758"/>
      <c r="AA319" s="758"/>
      <c r="AB319" s="758"/>
      <c r="AC319" s="758"/>
      <c r="AD319" s="758"/>
      <c r="AE319" s="758"/>
      <c r="AF319" s="739"/>
      <c r="AG319" s="739"/>
      <c r="AH319" s="739"/>
      <c r="AI319" s="739"/>
      <c r="AJ319" s="739"/>
      <c r="AK319" s="590"/>
      <c r="AL319" s="590"/>
      <c r="AM319" s="590"/>
      <c r="AN319" s="590"/>
      <c r="AO319" s="590"/>
      <c r="AP319" s="590"/>
      <c r="AQ319" s="590"/>
      <c r="AR319" s="590"/>
      <c r="AS319" s="590"/>
      <c r="AT319" s="590"/>
      <c r="AU319" s="740" t="s">
        <v>32</v>
      </c>
      <c r="AV319" s="740"/>
      <c r="AW319" s="740"/>
      <c r="AX319" s="740"/>
      <c r="AY319" s="740"/>
      <c r="AZ319" s="740"/>
      <c r="BA319" s="740"/>
      <c r="BB319" s="756">
        <f>SUM(BB15:BH318)</f>
        <v>79076.47</v>
      </c>
      <c r="BC319" s="756"/>
      <c r="BD319" s="756"/>
      <c r="BE319" s="756"/>
      <c r="BF319" s="756"/>
      <c r="BG319" s="756"/>
      <c r="BH319" s="756"/>
      <c r="BI319" s="162"/>
      <c r="BJ319" s="16"/>
      <c r="BK319" s="215"/>
      <c r="BL319" s="219"/>
      <c r="BM319" s="225">
        <f>SUM(BM15:BM318)</f>
        <v>17</v>
      </c>
      <c r="BN319"/>
      <c r="BO319" s="219"/>
      <c r="BP319" s="249">
        <f>SUM(BP15:BP318)</f>
        <v>27037.650000000005</v>
      </c>
      <c r="BQ319" s="249">
        <f>SUM(BQ15:BQ318)</f>
        <v>52038.819999999992</v>
      </c>
      <c r="BR319" s="249">
        <f>SUM(BR15:BR318)</f>
        <v>0</v>
      </c>
      <c r="BS319" s="249">
        <f>SUM(BS15:BS318)</f>
        <v>0</v>
      </c>
      <c r="BT319" s="249">
        <f>SUM(BT15:BT318)</f>
        <v>79076.47</v>
      </c>
    </row>
    <row r="320" spans="1:72" ht="9.9499999999999993" customHeight="1"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BP320" s="249">
        <f>SUM('Q1'!AM11:AM49)</f>
        <v>7596.2199999999975</v>
      </c>
      <c r="BQ320" s="249">
        <f>SUM('Q1'!AT11:AT49)</f>
        <v>14620.3</v>
      </c>
      <c r="BR320" s="249">
        <f>SUM('Q1'!BA11:BA49)</f>
        <v>0</v>
      </c>
      <c r="BS320" s="249">
        <f>SUM('Q1'!BH11:BH49)</f>
        <v>0</v>
      </c>
    </row>
    <row r="321" spans="1:72" ht="9.9499999999999993" customHeight="1"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9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9"/>
      <c r="BC321" s="757">
        <f>K2</f>
        <v>42064</v>
      </c>
      <c r="BD321" s="757"/>
      <c r="BE321" s="757"/>
      <c r="BF321" s="757"/>
      <c r="BG321" s="757"/>
      <c r="BH321" s="757"/>
      <c r="BI321" s="757"/>
    </row>
    <row r="322" spans="1:72" ht="9.9499999999999993" customHeight="1">
      <c r="B322" s="9" t="s">
        <v>205</v>
      </c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 t="s">
        <v>205</v>
      </c>
      <c r="X322" s="9"/>
      <c r="Y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BB322" s="9"/>
      <c r="BC322" s="9" t="s">
        <v>86</v>
      </c>
      <c r="BD322" s="9"/>
      <c r="BE322" s="9"/>
      <c r="BF322" s="9"/>
      <c r="BG322" s="9"/>
      <c r="BH322" s="9"/>
      <c r="BI322" s="9"/>
    </row>
    <row r="323" spans="1:72" ht="9.9499999999999993" customHeight="1">
      <c r="B323" s="7" t="s">
        <v>206</v>
      </c>
      <c r="G323" s="813"/>
      <c r="H323" s="813"/>
      <c r="I323" s="813"/>
      <c r="J323" s="813"/>
      <c r="K323" s="813"/>
      <c r="L323" s="813"/>
      <c r="M323" s="813"/>
      <c r="N323" s="813"/>
      <c r="O323" s="813"/>
      <c r="P323" s="813"/>
      <c r="Q323" s="813"/>
      <c r="R323" s="813"/>
      <c r="S323" s="813"/>
      <c r="T323" s="813"/>
      <c r="U323" s="813"/>
      <c r="W323" s="7" t="s">
        <v>206</v>
      </c>
      <c r="AB323" s="813"/>
      <c r="AC323" s="813"/>
      <c r="AD323" s="813"/>
      <c r="AE323" s="813"/>
      <c r="AF323" s="813"/>
      <c r="AG323" s="813"/>
      <c r="AH323" s="813"/>
      <c r="AI323" s="813"/>
      <c r="AJ323" s="813"/>
      <c r="AK323" s="813"/>
      <c r="AL323" s="813"/>
      <c r="AM323" s="813"/>
      <c r="AN323" s="813"/>
      <c r="AO323" s="813"/>
      <c r="AP323" s="813"/>
      <c r="AQ323" s="813"/>
      <c r="AR323" s="813"/>
      <c r="AS323" s="813"/>
      <c r="AT323" s="813"/>
      <c r="AU323" s="813"/>
      <c r="AV323" s="813"/>
      <c r="AW323" s="813"/>
      <c r="AX323" s="813"/>
      <c r="AY323" s="813"/>
      <c r="AZ323" s="813"/>
      <c r="BA323" s="813"/>
    </row>
    <row r="324" spans="1:72" s="10" customFormat="1" ht="9.75" customHeight="1">
      <c r="BB324" s="10" t="s">
        <v>228</v>
      </c>
      <c r="BD324" s="813"/>
      <c r="BE324" s="813"/>
      <c r="BF324" s="813"/>
      <c r="BG324" s="813"/>
      <c r="BH324" s="813"/>
      <c r="BI324" s="813"/>
      <c r="BJ324" s="16"/>
      <c r="BK324" s="214"/>
      <c r="BL324" s="220"/>
      <c r="BM324" s="227" t="str">
        <f>CONCATENATE((BM319+18),":","318")</f>
        <v>35:318</v>
      </c>
      <c r="BN324" s="226"/>
      <c r="BO324" s="222"/>
      <c r="BP324" s="214"/>
      <c r="BQ324" s="214"/>
      <c r="BR324" s="214"/>
      <c r="BS324" s="214"/>
      <c r="BT324" s="214"/>
    </row>
    <row r="325" spans="1:72" ht="9.9499999999999993" customHeight="1"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V325" s="9"/>
      <c r="W325" s="9"/>
    </row>
    <row r="326" spans="1:72" s="156" customFormat="1" ht="18" customHeight="1">
      <c r="A326" s="155"/>
      <c r="D326" s="157" t="s">
        <v>137</v>
      </c>
      <c r="U326" s="156" t="s">
        <v>138</v>
      </c>
      <c r="BI326" s="163"/>
      <c r="BJ326" s="16"/>
      <c r="BK326" s="215"/>
      <c r="BL326" s="216"/>
      <c r="BM326" s="215"/>
      <c r="BN326" s="217"/>
      <c r="BO326" s="219"/>
      <c r="BP326" s="215"/>
      <c r="BQ326" s="215"/>
      <c r="BR326" s="215"/>
      <c r="BS326" s="215"/>
      <c r="BT326" s="215"/>
    </row>
    <row r="327" spans="1:72" ht="3" customHeight="1"/>
    <row r="328" spans="1:72" ht="9.9499999999999993" customHeight="1">
      <c r="D328" s="156" t="s">
        <v>139</v>
      </c>
      <c r="U328" s="156" t="s">
        <v>140</v>
      </c>
    </row>
  </sheetData>
  <sheetProtection password="CC55" sheet="1" objects="1" scenarios="1" formatRows="0"/>
  <mergeCells count="2465">
    <mergeCell ref="B2:J3"/>
    <mergeCell ref="K2:O3"/>
    <mergeCell ref="BD324:BI324"/>
    <mergeCell ref="AB323:BA323"/>
    <mergeCell ref="G323:U323"/>
    <mergeCell ref="S7:BI7"/>
    <mergeCell ref="BI13:BI14"/>
    <mergeCell ref="B5:BH5"/>
    <mergeCell ref="B13:F14"/>
    <mergeCell ref="AU273:BA273"/>
    <mergeCell ref="AU275:BA275"/>
    <mergeCell ref="BB275:BH275"/>
    <mergeCell ref="BB272:BH272"/>
    <mergeCell ref="AU276:BA276"/>
    <mergeCell ref="BB276:BH276"/>
    <mergeCell ref="AU272:BA272"/>
    <mergeCell ref="BB273:BH273"/>
    <mergeCell ref="AU274:BA274"/>
    <mergeCell ref="BB274:BH274"/>
    <mergeCell ref="AC276:AE276"/>
    <mergeCell ref="AF276:AJ276"/>
    <mergeCell ref="B275:F275"/>
    <mergeCell ref="G275:AB275"/>
    <mergeCell ref="B276:F276"/>
    <mergeCell ref="G276:AB276"/>
    <mergeCell ref="AC275:AE275"/>
    <mergeCell ref="AF275:AJ275"/>
    <mergeCell ref="B273:F273"/>
    <mergeCell ref="G273:AB273"/>
    <mergeCell ref="AC273:AE273"/>
    <mergeCell ref="AF273:AJ273"/>
    <mergeCell ref="B274:F274"/>
    <mergeCell ref="G274:AB274"/>
    <mergeCell ref="AC274:AE274"/>
    <mergeCell ref="AF274:AJ274"/>
    <mergeCell ref="AC272:AE272"/>
    <mergeCell ref="AF272:AJ272"/>
    <mergeCell ref="AC271:AE271"/>
    <mergeCell ref="AF271:AJ271"/>
    <mergeCell ref="B271:F271"/>
    <mergeCell ref="G271:AB271"/>
    <mergeCell ref="B272:F272"/>
    <mergeCell ref="G272:AB272"/>
    <mergeCell ref="BB269:BH269"/>
    <mergeCell ref="AU270:BA270"/>
    <mergeCell ref="BB270:BH270"/>
    <mergeCell ref="AU271:BA271"/>
    <mergeCell ref="BB271:BH271"/>
    <mergeCell ref="AU269:BA269"/>
    <mergeCell ref="B269:F269"/>
    <mergeCell ref="G269:AB269"/>
    <mergeCell ref="AC269:AE269"/>
    <mergeCell ref="AF269:AJ269"/>
    <mergeCell ref="B270:F270"/>
    <mergeCell ref="G270:AB270"/>
    <mergeCell ref="AC270:AE270"/>
    <mergeCell ref="AF270:AJ270"/>
    <mergeCell ref="BB268:BH268"/>
    <mergeCell ref="B267:F267"/>
    <mergeCell ref="G267:AB267"/>
    <mergeCell ref="B268:F268"/>
    <mergeCell ref="G268:AB268"/>
    <mergeCell ref="AC268:AE268"/>
    <mergeCell ref="AF268:AJ268"/>
    <mergeCell ref="AC267:AE267"/>
    <mergeCell ref="AF267:AJ267"/>
    <mergeCell ref="AU268:BA268"/>
    <mergeCell ref="BB265:BH265"/>
    <mergeCell ref="AU266:BA266"/>
    <mergeCell ref="BB266:BH266"/>
    <mergeCell ref="AU267:BA267"/>
    <mergeCell ref="BB267:BH267"/>
    <mergeCell ref="AU265:BA265"/>
    <mergeCell ref="B265:F265"/>
    <mergeCell ref="G265:AB265"/>
    <mergeCell ref="AC265:AE265"/>
    <mergeCell ref="AF265:AJ265"/>
    <mergeCell ref="B266:F266"/>
    <mergeCell ref="G266:AB266"/>
    <mergeCell ref="AC266:AE266"/>
    <mergeCell ref="AF266:AJ266"/>
    <mergeCell ref="BB264:BH264"/>
    <mergeCell ref="B263:F263"/>
    <mergeCell ref="G263:AB263"/>
    <mergeCell ref="B264:F264"/>
    <mergeCell ref="G264:AB264"/>
    <mergeCell ref="AC264:AE264"/>
    <mergeCell ref="AF264:AJ264"/>
    <mergeCell ref="AC263:AE263"/>
    <mergeCell ref="AF263:AJ263"/>
    <mergeCell ref="AU264:BA264"/>
    <mergeCell ref="BB261:BH261"/>
    <mergeCell ref="AU262:BA262"/>
    <mergeCell ref="BB262:BH262"/>
    <mergeCell ref="AU263:BA263"/>
    <mergeCell ref="BB263:BH263"/>
    <mergeCell ref="AU261:BA261"/>
    <mergeCell ref="B261:F261"/>
    <mergeCell ref="G261:AB261"/>
    <mergeCell ref="AC261:AE261"/>
    <mergeCell ref="AF261:AJ261"/>
    <mergeCell ref="B262:F262"/>
    <mergeCell ref="G262:AB262"/>
    <mergeCell ref="AC262:AE262"/>
    <mergeCell ref="AF262:AJ262"/>
    <mergeCell ref="B259:F259"/>
    <mergeCell ref="G259:AB259"/>
    <mergeCell ref="B260:F260"/>
    <mergeCell ref="G260:AB260"/>
    <mergeCell ref="AC260:AE260"/>
    <mergeCell ref="AF260:AJ260"/>
    <mergeCell ref="AC259:AE259"/>
    <mergeCell ref="AF259:AJ259"/>
    <mergeCell ref="AU257:BA257"/>
    <mergeCell ref="BB257:BH257"/>
    <mergeCell ref="AU258:BA258"/>
    <mergeCell ref="BB258:BH258"/>
    <mergeCell ref="AU260:BA260"/>
    <mergeCell ref="BB260:BH260"/>
    <mergeCell ref="B257:F257"/>
    <mergeCell ref="G257:AB257"/>
    <mergeCell ref="AC257:AE257"/>
    <mergeCell ref="AF257:AJ257"/>
    <mergeCell ref="AU259:BA259"/>
    <mergeCell ref="BB259:BH259"/>
    <mergeCell ref="B258:F258"/>
    <mergeCell ref="G258:AB258"/>
    <mergeCell ref="AC258:AE258"/>
    <mergeCell ref="AF258:AJ258"/>
    <mergeCell ref="B255:F255"/>
    <mergeCell ref="G255:AB255"/>
    <mergeCell ref="B256:F256"/>
    <mergeCell ref="G256:AB256"/>
    <mergeCell ref="AC256:AE256"/>
    <mergeCell ref="AF256:AJ256"/>
    <mergeCell ref="AC255:AE255"/>
    <mergeCell ref="AF255:AJ255"/>
    <mergeCell ref="AU253:BA253"/>
    <mergeCell ref="BB253:BH253"/>
    <mergeCell ref="AU254:BA254"/>
    <mergeCell ref="BB254:BH254"/>
    <mergeCell ref="AU256:BA256"/>
    <mergeCell ref="BB256:BH256"/>
    <mergeCell ref="B253:F253"/>
    <mergeCell ref="G253:AB253"/>
    <mergeCell ref="AC253:AE253"/>
    <mergeCell ref="AF253:AJ253"/>
    <mergeCell ref="AU255:BA255"/>
    <mergeCell ref="BB255:BH255"/>
    <mergeCell ref="B254:F254"/>
    <mergeCell ref="G254:AB254"/>
    <mergeCell ref="AC254:AE254"/>
    <mergeCell ref="AF254:AJ254"/>
    <mergeCell ref="B252:F252"/>
    <mergeCell ref="G252:AB252"/>
    <mergeCell ref="AC252:AE252"/>
    <mergeCell ref="AF252:AJ252"/>
    <mergeCell ref="AC251:AE251"/>
    <mergeCell ref="AF251:AJ251"/>
    <mergeCell ref="AU249:BA249"/>
    <mergeCell ref="BB249:BH249"/>
    <mergeCell ref="AU250:BA250"/>
    <mergeCell ref="BB250:BH250"/>
    <mergeCell ref="AU252:BA252"/>
    <mergeCell ref="BB252:BH252"/>
    <mergeCell ref="AU251:BA251"/>
    <mergeCell ref="BB251:BH251"/>
    <mergeCell ref="B250:F250"/>
    <mergeCell ref="G250:AB250"/>
    <mergeCell ref="AC250:AE250"/>
    <mergeCell ref="AF250:AJ250"/>
    <mergeCell ref="B251:F251"/>
    <mergeCell ref="G251:AB251"/>
    <mergeCell ref="AF248:AJ248"/>
    <mergeCell ref="AC247:AE247"/>
    <mergeCell ref="AF247:AJ247"/>
    <mergeCell ref="B249:F249"/>
    <mergeCell ref="G249:AB249"/>
    <mergeCell ref="AC249:AE249"/>
    <mergeCell ref="AF249:AJ249"/>
    <mergeCell ref="BB245:BH245"/>
    <mergeCell ref="AU246:BA246"/>
    <mergeCell ref="BB246:BH246"/>
    <mergeCell ref="AU248:BA248"/>
    <mergeCell ref="BB248:BH248"/>
    <mergeCell ref="B247:F247"/>
    <mergeCell ref="G247:AB247"/>
    <mergeCell ref="B248:F248"/>
    <mergeCell ref="G248:AB248"/>
    <mergeCell ref="AC248:AE248"/>
    <mergeCell ref="AC245:AE245"/>
    <mergeCell ref="AF245:AJ245"/>
    <mergeCell ref="AU247:BA247"/>
    <mergeCell ref="BB247:BH247"/>
    <mergeCell ref="B246:F246"/>
    <mergeCell ref="G246:AB246"/>
    <mergeCell ref="AC246:AE246"/>
    <mergeCell ref="AF246:AJ246"/>
    <mergeCell ref="AK247:AQ247"/>
    <mergeCell ref="AU245:BA245"/>
    <mergeCell ref="AU244:BA244"/>
    <mergeCell ref="BB244:BH244"/>
    <mergeCell ref="B243:F243"/>
    <mergeCell ref="G243:AB243"/>
    <mergeCell ref="B244:F244"/>
    <mergeCell ref="G244:AB244"/>
    <mergeCell ref="AC244:AE244"/>
    <mergeCell ref="AF244:AJ244"/>
    <mergeCell ref="AC243:AE243"/>
    <mergeCell ref="AF243:AJ243"/>
    <mergeCell ref="AR243:AT243"/>
    <mergeCell ref="AK242:AQ242"/>
    <mergeCell ref="B242:F242"/>
    <mergeCell ref="G242:AB242"/>
    <mergeCell ref="AC242:AE242"/>
    <mergeCell ref="AF242:AJ242"/>
    <mergeCell ref="AC239:AE239"/>
    <mergeCell ref="AF239:AJ239"/>
    <mergeCell ref="AC241:AE241"/>
    <mergeCell ref="AF241:AJ241"/>
    <mergeCell ref="AU243:BA243"/>
    <mergeCell ref="BB243:BH243"/>
    <mergeCell ref="AU241:BA241"/>
    <mergeCell ref="BB241:BH241"/>
    <mergeCell ref="AU242:BA242"/>
    <mergeCell ref="BB242:BH242"/>
    <mergeCell ref="AU238:BA238"/>
    <mergeCell ref="BB238:BH238"/>
    <mergeCell ref="AU240:BA240"/>
    <mergeCell ref="BB240:BH240"/>
    <mergeCell ref="B239:F239"/>
    <mergeCell ref="G239:AB239"/>
    <mergeCell ref="B240:F240"/>
    <mergeCell ref="G240:AB240"/>
    <mergeCell ref="AC240:AE240"/>
    <mergeCell ref="AF240:AJ240"/>
    <mergeCell ref="AC235:AE235"/>
    <mergeCell ref="AF235:AJ235"/>
    <mergeCell ref="AC237:AE237"/>
    <mergeCell ref="AF237:AJ237"/>
    <mergeCell ref="AU239:BA239"/>
    <mergeCell ref="BB239:BH239"/>
    <mergeCell ref="AC238:AE238"/>
    <mergeCell ref="AF238:AJ238"/>
    <mergeCell ref="AU237:BA237"/>
    <mergeCell ref="BB237:BH237"/>
    <mergeCell ref="AU234:BA234"/>
    <mergeCell ref="BB234:BH234"/>
    <mergeCell ref="AU236:BA236"/>
    <mergeCell ref="BB236:BH236"/>
    <mergeCell ref="B235:F235"/>
    <mergeCell ref="G235:AB235"/>
    <mergeCell ref="B236:F236"/>
    <mergeCell ref="G236:AB236"/>
    <mergeCell ref="AC236:AE236"/>
    <mergeCell ref="AF236:AJ236"/>
    <mergeCell ref="AC99:AE99"/>
    <mergeCell ref="AF99:AJ99"/>
    <mergeCell ref="AU235:BA235"/>
    <mergeCell ref="BB235:BH235"/>
    <mergeCell ref="AU98:BA98"/>
    <mergeCell ref="BB98:BH98"/>
    <mergeCell ref="AU99:BA99"/>
    <mergeCell ref="BB99:BH99"/>
    <mergeCell ref="AU100:BA100"/>
    <mergeCell ref="BB100:BH100"/>
    <mergeCell ref="B98:F98"/>
    <mergeCell ref="G98:AB98"/>
    <mergeCell ref="AC98:AE98"/>
    <mergeCell ref="AF98:AJ98"/>
    <mergeCell ref="B100:F100"/>
    <mergeCell ref="G100:AB100"/>
    <mergeCell ref="AC100:AE100"/>
    <mergeCell ref="AF100:AJ100"/>
    <mergeCell ref="B99:F99"/>
    <mergeCell ref="G99:AB99"/>
    <mergeCell ref="B96:F96"/>
    <mergeCell ref="G96:AB96"/>
    <mergeCell ref="B97:F97"/>
    <mergeCell ref="G97:AB97"/>
    <mergeCell ref="AC97:AE97"/>
    <mergeCell ref="AF97:AJ97"/>
    <mergeCell ref="AC96:AE96"/>
    <mergeCell ref="AF96:AJ96"/>
    <mergeCell ref="AU94:BA94"/>
    <mergeCell ref="BB94:BH94"/>
    <mergeCell ref="AU95:BA95"/>
    <mergeCell ref="BB95:BH95"/>
    <mergeCell ref="AU97:BA97"/>
    <mergeCell ref="BB97:BH97"/>
    <mergeCell ref="B94:F94"/>
    <mergeCell ref="G94:AB94"/>
    <mergeCell ref="AC94:AE94"/>
    <mergeCell ref="AF94:AJ94"/>
    <mergeCell ref="AU96:BA96"/>
    <mergeCell ref="BB96:BH96"/>
    <mergeCell ref="B95:F95"/>
    <mergeCell ref="G95:AB95"/>
    <mergeCell ref="AC95:AE95"/>
    <mergeCell ref="AF95:AJ95"/>
    <mergeCell ref="B92:F92"/>
    <mergeCell ref="G92:AB92"/>
    <mergeCell ref="B93:F93"/>
    <mergeCell ref="G93:AB93"/>
    <mergeCell ref="AC93:AE93"/>
    <mergeCell ref="AF93:AJ93"/>
    <mergeCell ref="AC92:AE92"/>
    <mergeCell ref="AF92:AJ92"/>
    <mergeCell ref="AU90:BA90"/>
    <mergeCell ref="BB90:BH90"/>
    <mergeCell ref="AU91:BA91"/>
    <mergeCell ref="BB91:BH91"/>
    <mergeCell ref="AU93:BA93"/>
    <mergeCell ref="BB93:BH93"/>
    <mergeCell ref="B90:F90"/>
    <mergeCell ref="G90:AB90"/>
    <mergeCell ref="AC90:AE90"/>
    <mergeCell ref="AF90:AJ90"/>
    <mergeCell ref="AU92:BA92"/>
    <mergeCell ref="BB92:BH92"/>
    <mergeCell ref="B91:F91"/>
    <mergeCell ref="G91:AB91"/>
    <mergeCell ref="AC91:AE91"/>
    <mergeCell ref="AF91:AJ91"/>
    <mergeCell ref="B88:F88"/>
    <mergeCell ref="G88:AB88"/>
    <mergeCell ref="B89:F89"/>
    <mergeCell ref="G89:AB89"/>
    <mergeCell ref="AC89:AE89"/>
    <mergeCell ref="AF89:AJ89"/>
    <mergeCell ref="AC88:AE88"/>
    <mergeCell ref="AF88:AJ88"/>
    <mergeCell ref="AU86:BA86"/>
    <mergeCell ref="BB86:BH86"/>
    <mergeCell ref="AU87:BA87"/>
    <mergeCell ref="BB87:BH87"/>
    <mergeCell ref="AU89:BA89"/>
    <mergeCell ref="BB89:BH89"/>
    <mergeCell ref="B86:F86"/>
    <mergeCell ref="G86:AB86"/>
    <mergeCell ref="AC86:AE86"/>
    <mergeCell ref="AF86:AJ86"/>
    <mergeCell ref="AU88:BA88"/>
    <mergeCell ref="BB88:BH88"/>
    <mergeCell ref="B87:F87"/>
    <mergeCell ref="G87:AB87"/>
    <mergeCell ref="AC87:AE87"/>
    <mergeCell ref="AF87:AJ87"/>
    <mergeCell ref="B84:F84"/>
    <mergeCell ref="G84:AB84"/>
    <mergeCell ref="B85:F85"/>
    <mergeCell ref="G85:AB85"/>
    <mergeCell ref="AC85:AE85"/>
    <mergeCell ref="AF85:AJ85"/>
    <mergeCell ref="AC84:AE84"/>
    <mergeCell ref="AF84:AJ84"/>
    <mergeCell ref="AU82:BA82"/>
    <mergeCell ref="BB82:BH82"/>
    <mergeCell ref="AU83:BA83"/>
    <mergeCell ref="BB83:BH83"/>
    <mergeCell ref="AU85:BA85"/>
    <mergeCell ref="BB85:BH85"/>
    <mergeCell ref="B82:F82"/>
    <mergeCell ref="G82:AB82"/>
    <mergeCell ref="AC82:AE82"/>
    <mergeCell ref="AF82:AJ82"/>
    <mergeCell ref="AU84:BA84"/>
    <mergeCell ref="BB84:BH84"/>
    <mergeCell ref="B83:F83"/>
    <mergeCell ref="G83:AB83"/>
    <mergeCell ref="AC83:AE83"/>
    <mergeCell ref="AF83:AJ83"/>
    <mergeCell ref="B80:F80"/>
    <mergeCell ref="G80:AB80"/>
    <mergeCell ref="B81:F81"/>
    <mergeCell ref="G81:AB81"/>
    <mergeCell ref="AC81:AE81"/>
    <mergeCell ref="AF81:AJ81"/>
    <mergeCell ref="AC80:AE80"/>
    <mergeCell ref="AF80:AJ80"/>
    <mergeCell ref="AU78:BA78"/>
    <mergeCell ref="BB78:BH78"/>
    <mergeCell ref="AU79:BA79"/>
    <mergeCell ref="BB79:BH79"/>
    <mergeCell ref="AU81:BA81"/>
    <mergeCell ref="BB81:BH81"/>
    <mergeCell ref="B78:F78"/>
    <mergeCell ref="G78:AB78"/>
    <mergeCell ref="AC78:AE78"/>
    <mergeCell ref="AF78:AJ78"/>
    <mergeCell ref="AU80:BA80"/>
    <mergeCell ref="BB80:BH80"/>
    <mergeCell ref="B79:F79"/>
    <mergeCell ref="G79:AB79"/>
    <mergeCell ref="AC79:AE79"/>
    <mergeCell ref="AF79:AJ79"/>
    <mergeCell ref="B76:F76"/>
    <mergeCell ref="G76:AB76"/>
    <mergeCell ref="B77:F77"/>
    <mergeCell ref="G77:AB77"/>
    <mergeCell ref="AC77:AE77"/>
    <mergeCell ref="AF77:AJ77"/>
    <mergeCell ref="AC76:AE76"/>
    <mergeCell ref="AF76:AJ76"/>
    <mergeCell ref="AU74:BA74"/>
    <mergeCell ref="BB74:BH74"/>
    <mergeCell ref="AU75:BA75"/>
    <mergeCell ref="BB75:BH75"/>
    <mergeCell ref="AU77:BA77"/>
    <mergeCell ref="BB77:BH77"/>
    <mergeCell ref="B74:F74"/>
    <mergeCell ref="G74:AB74"/>
    <mergeCell ref="AC74:AE74"/>
    <mergeCell ref="AF74:AJ74"/>
    <mergeCell ref="AU76:BA76"/>
    <mergeCell ref="BB76:BH76"/>
    <mergeCell ref="B75:F75"/>
    <mergeCell ref="G75:AB75"/>
    <mergeCell ref="AC75:AE75"/>
    <mergeCell ref="AF75:AJ75"/>
    <mergeCell ref="B72:F72"/>
    <mergeCell ref="G72:AB72"/>
    <mergeCell ref="B73:F73"/>
    <mergeCell ref="G73:AB73"/>
    <mergeCell ref="AC73:AE73"/>
    <mergeCell ref="AF73:AJ73"/>
    <mergeCell ref="AC72:AE72"/>
    <mergeCell ref="AF72:AJ72"/>
    <mergeCell ref="AU70:BA70"/>
    <mergeCell ref="BB70:BH70"/>
    <mergeCell ref="AU71:BA71"/>
    <mergeCell ref="BB71:BH71"/>
    <mergeCell ref="AU73:BA73"/>
    <mergeCell ref="BB73:BH73"/>
    <mergeCell ref="B70:F70"/>
    <mergeCell ref="G70:AB70"/>
    <mergeCell ref="AC70:AE70"/>
    <mergeCell ref="AF70:AJ70"/>
    <mergeCell ref="AU72:BA72"/>
    <mergeCell ref="BB72:BH72"/>
    <mergeCell ref="B71:F71"/>
    <mergeCell ref="G71:AB71"/>
    <mergeCell ref="AC71:AE71"/>
    <mergeCell ref="AF71:AJ71"/>
    <mergeCell ref="B68:F68"/>
    <mergeCell ref="G68:AB68"/>
    <mergeCell ref="B69:F69"/>
    <mergeCell ref="G69:AB69"/>
    <mergeCell ref="AC69:AE69"/>
    <mergeCell ref="AF69:AJ69"/>
    <mergeCell ref="AC68:AE68"/>
    <mergeCell ref="AF68:AJ68"/>
    <mergeCell ref="AU66:BA66"/>
    <mergeCell ref="BB66:BH66"/>
    <mergeCell ref="AU67:BA67"/>
    <mergeCell ref="BB67:BH67"/>
    <mergeCell ref="AU69:BA69"/>
    <mergeCell ref="BB69:BH69"/>
    <mergeCell ref="B66:F66"/>
    <mergeCell ref="G66:AB66"/>
    <mergeCell ref="AC66:AE66"/>
    <mergeCell ref="AF66:AJ66"/>
    <mergeCell ref="AU68:BA68"/>
    <mergeCell ref="BB68:BH68"/>
    <mergeCell ref="B67:F67"/>
    <mergeCell ref="G67:AB67"/>
    <mergeCell ref="AC67:AE67"/>
    <mergeCell ref="AF67:AJ67"/>
    <mergeCell ref="B64:F64"/>
    <mergeCell ref="G64:AB64"/>
    <mergeCell ref="B65:F65"/>
    <mergeCell ref="G65:AB65"/>
    <mergeCell ref="AC65:AE65"/>
    <mergeCell ref="AF65:AJ65"/>
    <mergeCell ref="AC64:AE64"/>
    <mergeCell ref="AF64:AJ64"/>
    <mergeCell ref="AU62:BA62"/>
    <mergeCell ref="BB62:BH62"/>
    <mergeCell ref="AU63:BA63"/>
    <mergeCell ref="BB63:BH63"/>
    <mergeCell ref="AU65:BA65"/>
    <mergeCell ref="BB65:BH65"/>
    <mergeCell ref="B62:F62"/>
    <mergeCell ref="G62:AB62"/>
    <mergeCell ref="AC62:AE62"/>
    <mergeCell ref="AF62:AJ62"/>
    <mergeCell ref="AU64:BA64"/>
    <mergeCell ref="BB64:BH64"/>
    <mergeCell ref="B63:F63"/>
    <mergeCell ref="G63:AB63"/>
    <mergeCell ref="AC63:AE63"/>
    <mergeCell ref="AF63:AJ63"/>
    <mergeCell ref="B60:F60"/>
    <mergeCell ref="G60:AB60"/>
    <mergeCell ref="B61:F61"/>
    <mergeCell ref="G61:AB61"/>
    <mergeCell ref="AC61:AE61"/>
    <mergeCell ref="AF61:AJ61"/>
    <mergeCell ref="AC60:AE60"/>
    <mergeCell ref="AF60:AJ60"/>
    <mergeCell ref="AU58:BA58"/>
    <mergeCell ref="BB58:BH58"/>
    <mergeCell ref="AU59:BA59"/>
    <mergeCell ref="BB59:BH59"/>
    <mergeCell ref="AU61:BA61"/>
    <mergeCell ref="BB61:BH61"/>
    <mergeCell ref="B58:F58"/>
    <mergeCell ref="G58:AB58"/>
    <mergeCell ref="AC58:AE58"/>
    <mergeCell ref="AF58:AJ58"/>
    <mergeCell ref="AU60:BA60"/>
    <mergeCell ref="BB60:BH60"/>
    <mergeCell ref="B59:F59"/>
    <mergeCell ref="G59:AB59"/>
    <mergeCell ref="AC59:AE59"/>
    <mergeCell ref="AF59:AJ59"/>
    <mergeCell ref="B56:F56"/>
    <mergeCell ref="G56:AB56"/>
    <mergeCell ref="B57:F57"/>
    <mergeCell ref="G57:AB57"/>
    <mergeCell ref="AC57:AE57"/>
    <mergeCell ref="AF57:AJ57"/>
    <mergeCell ref="AC56:AE56"/>
    <mergeCell ref="AF56:AJ56"/>
    <mergeCell ref="AU54:BA54"/>
    <mergeCell ref="BB54:BH54"/>
    <mergeCell ref="AU55:BA55"/>
    <mergeCell ref="BB55:BH55"/>
    <mergeCell ref="AU57:BA57"/>
    <mergeCell ref="BB57:BH57"/>
    <mergeCell ref="B54:F54"/>
    <mergeCell ref="G54:AB54"/>
    <mergeCell ref="AC54:AE54"/>
    <mergeCell ref="AF54:AJ54"/>
    <mergeCell ref="AU56:BA56"/>
    <mergeCell ref="BB56:BH56"/>
    <mergeCell ref="B55:F55"/>
    <mergeCell ref="G55:AB55"/>
    <mergeCell ref="AC55:AE55"/>
    <mergeCell ref="AF55:AJ55"/>
    <mergeCell ref="B52:F52"/>
    <mergeCell ref="G52:AB52"/>
    <mergeCell ref="B53:F53"/>
    <mergeCell ref="G53:AB53"/>
    <mergeCell ref="AC53:AE53"/>
    <mergeCell ref="AF53:AJ53"/>
    <mergeCell ref="AC52:AE52"/>
    <mergeCell ref="AF52:AJ52"/>
    <mergeCell ref="AU50:BA50"/>
    <mergeCell ref="BB50:BH50"/>
    <mergeCell ref="AU51:BA51"/>
    <mergeCell ref="BB51:BH51"/>
    <mergeCell ref="AU53:BA53"/>
    <mergeCell ref="BB53:BH53"/>
    <mergeCell ref="B50:F50"/>
    <mergeCell ref="G50:AB50"/>
    <mergeCell ref="AC50:AE50"/>
    <mergeCell ref="AF50:AJ50"/>
    <mergeCell ref="AU52:BA52"/>
    <mergeCell ref="BB52:BH52"/>
    <mergeCell ref="B51:F51"/>
    <mergeCell ref="G51:AB51"/>
    <mergeCell ref="AC51:AE51"/>
    <mergeCell ref="AF51:AJ51"/>
    <mergeCell ref="B48:F48"/>
    <mergeCell ref="G48:AB48"/>
    <mergeCell ref="B49:F49"/>
    <mergeCell ref="G49:AB49"/>
    <mergeCell ref="AC49:AE49"/>
    <mergeCell ref="AF49:AJ49"/>
    <mergeCell ref="AC48:AE48"/>
    <mergeCell ref="AF48:AJ48"/>
    <mergeCell ref="AU46:BA46"/>
    <mergeCell ref="BB46:BH46"/>
    <mergeCell ref="AU47:BA47"/>
    <mergeCell ref="BB47:BH47"/>
    <mergeCell ref="AU49:BA49"/>
    <mergeCell ref="BB49:BH49"/>
    <mergeCell ref="B46:F46"/>
    <mergeCell ref="G46:AB46"/>
    <mergeCell ref="AC46:AE46"/>
    <mergeCell ref="AF46:AJ46"/>
    <mergeCell ref="AU48:BA48"/>
    <mergeCell ref="BB48:BH48"/>
    <mergeCell ref="B47:F47"/>
    <mergeCell ref="G47:AB47"/>
    <mergeCell ref="AC47:AE47"/>
    <mergeCell ref="AF47:AJ47"/>
    <mergeCell ref="B44:F44"/>
    <mergeCell ref="G44:AB44"/>
    <mergeCell ref="B45:F45"/>
    <mergeCell ref="G45:AB45"/>
    <mergeCell ref="AC45:AE45"/>
    <mergeCell ref="AF45:AJ45"/>
    <mergeCell ref="AC44:AE44"/>
    <mergeCell ref="AF44:AJ44"/>
    <mergeCell ref="AU42:BA42"/>
    <mergeCell ref="BB42:BH42"/>
    <mergeCell ref="AU43:BA43"/>
    <mergeCell ref="BB43:BH43"/>
    <mergeCell ref="AU45:BA45"/>
    <mergeCell ref="BB45:BH45"/>
    <mergeCell ref="B42:F42"/>
    <mergeCell ref="G42:AB42"/>
    <mergeCell ref="AC42:AE42"/>
    <mergeCell ref="AF42:AJ42"/>
    <mergeCell ref="AU44:BA44"/>
    <mergeCell ref="BB44:BH44"/>
    <mergeCell ref="B43:F43"/>
    <mergeCell ref="G43:AB43"/>
    <mergeCell ref="AC43:AE43"/>
    <mergeCell ref="AF43:AJ43"/>
    <mergeCell ref="B40:F40"/>
    <mergeCell ref="G40:AB40"/>
    <mergeCell ref="B41:F41"/>
    <mergeCell ref="G41:AB41"/>
    <mergeCell ref="AC41:AE41"/>
    <mergeCell ref="AF41:AJ41"/>
    <mergeCell ref="AC40:AE40"/>
    <mergeCell ref="AF40:AJ40"/>
    <mergeCell ref="AU38:BA38"/>
    <mergeCell ref="BB38:BH38"/>
    <mergeCell ref="AU39:BA39"/>
    <mergeCell ref="BB39:BH39"/>
    <mergeCell ref="AU41:BA41"/>
    <mergeCell ref="BB41:BH41"/>
    <mergeCell ref="B38:F38"/>
    <mergeCell ref="G38:AB38"/>
    <mergeCell ref="AC38:AE38"/>
    <mergeCell ref="AF38:AJ38"/>
    <mergeCell ref="AU40:BA40"/>
    <mergeCell ref="BB40:BH40"/>
    <mergeCell ref="B39:F39"/>
    <mergeCell ref="G39:AB39"/>
    <mergeCell ref="AC39:AE39"/>
    <mergeCell ref="AF39:AJ39"/>
    <mergeCell ref="B37:F37"/>
    <mergeCell ref="G37:AB37"/>
    <mergeCell ref="AC37:AE37"/>
    <mergeCell ref="AF37:AJ37"/>
    <mergeCell ref="AC36:AE36"/>
    <mergeCell ref="AF36:AJ36"/>
    <mergeCell ref="AU34:BA34"/>
    <mergeCell ref="BB34:BH34"/>
    <mergeCell ref="AU35:BA35"/>
    <mergeCell ref="BB35:BH35"/>
    <mergeCell ref="AU37:BA37"/>
    <mergeCell ref="BB37:BH37"/>
    <mergeCell ref="AU36:BA36"/>
    <mergeCell ref="BB36:BH36"/>
    <mergeCell ref="B35:F35"/>
    <mergeCell ref="G35:AB35"/>
    <mergeCell ref="AC35:AE35"/>
    <mergeCell ref="AF35:AJ35"/>
    <mergeCell ref="B36:F36"/>
    <mergeCell ref="G36:AB36"/>
    <mergeCell ref="B33:F33"/>
    <mergeCell ref="G33:AB33"/>
    <mergeCell ref="AC33:AE33"/>
    <mergeCell ref="AF33:AJ33"/>
    <mergeCell ref="AF32:AJ32"/>
    <mergeCell ref="B34:F34"/>
    <mergeCell ref="G34:AB34"/>
    <mergeCell ref="AC34:AE34"/>
    <mergeCell ref="AF34:AJ34"/>
    <mergeCell ref="AU33:BA33"/>
    <mergeCell ref="AR32:AT32"/>
    <mergeCell ref="AR33:AT33"/>
    <mergeCell ref="AK32:AQ32"/>
    <mergeCell ref="AK33:AQ33"/>
    <mergeCell ref="BB33:BH33"/>
    <mergeCell ref="BB32:BH32"/>
    <mergeCell ref="B311:F311"/>
    <mergeCell ref="G312:AB312"/>
    <mergeCell ref="G311:AB311"/>
    <mergeCell ref="AF30:AJ30"/>
    <mergeCell ref="B31:F31"/>
    <mergeCell ref="G31:AB31"/>
    <mergeCell ref="AC31:AE31"/>
    <mergeCell ref="AF31:AJ31"/>
    <mergeCell ref="B32:F32"/>
    <mergeCell ref="G32:AB32"/>
    <mergeCell ref="B309:F309"/>
    <mergeCell ref="G309:AB309"/>
    <mergeCell ref="B310:F310"/>
    <mergeCell ref="G310:AB310"/>
    <mergeCell ref="BB312:BH312"/>
    <mergeCell ref="AU313:BA313"/>
    <mergeCell ref="BB313:BH313"/>
    <mergeCell ref="BB311:BH311"/>
    <mergeCell ref="B313:F313"/>
    <mergeCell ref="B312:F312"/>
    <mergeCell ref="AU306:BA306"/>
    <mergeCell ref="BB306:BH306"/>
    <mergeCell ref="AU307:BA307"/>
    <mergeCell ref="BB307:BH307"/>
    <mergeCell ref="AC309:AE309"/>
    <mergeCell ref="AF309:AJ309"/>
    <mergeCell ref="AC308:AE308"/>
    <mergeCell ref="AF308:AJ308"/>
    <mergeCell ref="AU309:BA309"/>
    <mergeCell ref="BB309:BH309"/>
    <mergeCell ref="B307:F307"/>
    <mergeCell ref="G307:AB307"/>
    <mergeCell ref="AC307:AE307"/>
    <mergeCell ref="AF307:AJ307"/>
    <mergeCell ref="AR308:AT308"/>
    <mergeCell ref="AK308:AQ308"/>
    <mergeCell ref="B308:F308"/>
    <mergeCell ref="G308:AB308"/>
    <mergeCell ref="B305:F305"/>
    <mergeCell ref="G305:AB305"/>
    <mergeCell ref="AC305:AE305"/>
    <mergeCell ref="AF305:AJ305"/>
    <mergeCell ref="B306:F306"/>
    <mergeCell ref="G306:AB306"/>
    <mergeCell ref="AC306:AE306"/>
    <mergeCell ref="AF306:AJ306"/>
    <mergeCell ref="B303:F303"/>
    <mergeCell ref="G303:AB303"/>
    <mergeCell ref="AU305:BA305"/>
    <mergeCell ref="BB305:BH305"/>
    <mergeCell ref="B304:F304"/>
    <mergeCell ref="G304:AB304"/>
    <mergeCell ref="AC304:AE304"/>
    <mergeCell ref="AF304:AJ304"/>
    <mergeCell ref="AU304:BA304"/>
    <mergeCell ref="BB304:BH304"/>
    <mergeCell ref="B302:F302"/>
    <mergeCell ref="G302:AB302"/>
    <mergeCell ref="AC302:AE302"/>
    <mergeCell ref="AF302:AJ302"/>
    <mergeCell ref="AU302:BA302"/>
    <mergeCell ref="BB302:BH302"/>
    <mergeCell ref="B316:F316"/>
    <mergeCell ref="G316:AB316"/>
    <mergeCell ref="AC316:AE316"/>
    <mergeCell ref="AF316:AJ316"/>
    <mergeCell ref="AU316:BA316"/>
    <mergeCell ref="BB316:BH316"/>
    <mergeCell ref="AU315:BA315"/>
    <mergeCell ref="BB315:BH315"/>
    <mergeCell ref="AU314:BA314"/>
    <mergeCell ref="BB314:BH314"/>
    <mergeCell ref="B315:F315"/>
    <mergeCell ref="G315:AB315"/>
    <mergeCell ref="AC315:AE315"/>
    <mergeCell ref="AF315:AJ315"/>
    <mergeCell ref="B314:F314"/>
    <mergeCell ref="G313:AB313"/>
    <mergeCell ref="AC313:AE313"/>
    <mergeCell ref="AF313:AJ313"/>
    <mergeCell ref="G314:AB314"/>
    <mergeCell ref="AC314:AE314"/>
    <mergeCell ref="AF314:AJ314"/>
    <mergeCell ref="AC312:AE312"/>
    <mergeCell ref="AF312:AJ312"/>
    <mergeCell ref="AU311:BA311"/>
    <mergeCell ref="AU312:BA312"/>
    <mergeCell ref="AC311:AE311"/>
    <mergeCell ref="AF311:AJ311"/>
    <mergeCell ref="AC303:AE303"/>
    <mergeCell ref="AF303:AJ303"/>
    <mergeCell ref="AU303:BA303"/>
    <mergeCell ref="BB303:BH303"/>
    <mergeCell ref="AC310:AE310"/>
    <mergeCell ref="AF310:AJ310"/>
    <mergeCell ref="AU310:BA310"/>
    <mergeCell ref="BB310:BH310"/>
    <mergeCell ref="AU308:BA308"/>
    <mergeCell ref="BB308:BH308"/>
    <mergeCell ref="B301:F301"/>
    <mergeCell ref="G301:AB301"/>
    <mergeCell ref="AC301:AE301"/>
    <mergeCell ref="AF301:AJ301"/>
    <mergeCell ref="AU301:BA301"/>
    <mergeCell ref="BB301:BH301"/>
    <mergeCell ref="B299:F299"/>
    <mergeCell ref="G299:AB299"/>
    <mergeCell ref="B300:F300"/>
    <mergeCell ref="G300:AB300"/>
    <mergeCell ref="AC300:AE300"/>
    <mergeCell ref="AF300:AJ300"/>
    <mergeCell ref="AC299:AE299"/>
    <mergeCell ref="AF299:AJ299"/>
    <mergeCell ref="AU297:BA297"/>
    <mergeCell ref="BB297:BH297"/>
    <mergeCell ref="AU298:BA298"/>
    <mergeCell ref="BB298:BH298"/>
    <mergeCell ref="AU300:BA300"/>
    <mergeCell ref="BB300:BH300"/>
    <mergeCell ref="B297:F297"/>
    <mergeCell ref="G297:AB297"/>
    <mergeCell ref="AC297:AE297"/>
    <mergeCell ref="AF297:AJ297"/>
    <mergeCell ref="AU299:BA299"/>
    <mergeCell ref="BB299:BH299"/>
    <mergeCell ref="B298:F298"/>
    <mergeCell ref="G298:AB298"/>
    <mergeCell ref="AC298:AE298"/>
    <mergeCell ref="AF298:AJ298"/>
    <mergeCell ref="B295:F295"/>
    <mergeCell ref="G295:AB295"/>
    <mergeCell ref="B296:F296"/>
    <mergeCell ref="G296:AB296"/>
    <mergeCell ref="AC296:AE296"/>
    <mergeCell ref="AF296:AJ296"/>
    <mergeCell ref="AC295:AE295"/>
    <mergeCell ref="AF295:AJ295"/>
    <mergeCell ref="AU293:BA293"/>
    <mergeCell ref="BB293:BH293"/>
    <mergeCell ref="AU294:BA294"/>
    <mergeCell ref="BB294:BH294"/>
    <mergeCell ref="AU296:BA296"/>
    <mergeCell ref="BB296:BH296"/>
    <mergeCell ref="B293:F293"/>
    <mergeCell ref="G293:AB293"/>
    <mergeCell ref="AC293:AE293"/>
    <mergeCell ref="AF293:AJ293"/>
    <mergeCell ref="AU295:BA295"/>
    <mergeCell ref="BB295:BH295"/>
    <mergeCell ref="B294:F294"/>
    <mergeCell ref="G294:AB294"/>
    <mergeCell ref="AC294:AE294"/>
    <mergeCell ref="AF294:AJ294"/>
    <mergeCell ref="B291:F291"/>
    <mergeCell ref="G291:AB291"/>
    <mergeCell ref="B292:F292"/>
    <mergeCell ref="G292:AB292"/>
    <mergeCell ref="AC292:AE292"/>
    <mergeCell ref="AF292:AJ292"/>
    <mergeCell ref="AC291:AE291"/>
    <mergeCell ref="AF291:AJ291"/>
    <mergeCell ref="AU289:BA289"/>
    <mergeCell ref="BB289:BH289"/>
    <mergeCell ref="AU290:BA290"/>
    <mergeCell ref="BB290:BH290"/>
    <mergeCell ref="AU292:BA292"/>
    <mergeCell ref="BB292:BH292"/>
    <mergeCell ref="B289:F289"/>
    <mergeCell ref="G289:AB289"/>
    <mergeCell ref="AC289:AE289"/>
    <mergeCell ref="AF289:AJ289"/>
    <mergeCell ref="AU291:BA291"/>
    <mergeCell ref="BB291:BH291"/>
    <mergeCell ref="B290:F290"/>
    <mergeCell ref="G290:AB290"/>
    <mergeCell ref="AC290:AE290"/>
    <mergeCell ref="AF290:AJ290"/>
    <mergeCell ref="B287:F287"/>
    <mergeCell ref="G287:AB287"/>
    <mergeCell ref="B288:F288"/>
    <mergeCell ref="G288:AB288"/>
    <mergeCell ref="AC288:AE288"/>
    <mergeCell ref="AF288:AJ288"/>
    <mergeCell ref="AC287:AE287"/>
    <mergeCell ref="AF287:AJ287"/>
    <mergeCell ref="AU285:BA285"/>
    <mergeCell ref="BB285:BH285"/>
    <mergeCell ref="AU286:BA286"/>
    <mergeCell ref="BB286:BH286"/>
    <mergeCell ref="AU288:BA288"/>
    <mergeCell ref="BB288:BH288"/>
    <mergeCell ref="B285:F285"/>
    <mergeCell ref="G285:AB285"/>
    <mergeCell ref="AC285:AE285"/>
    <mergeCell ref="AF285:AJ285"/>
    <mergeCell ref="AU287:BA287"/>
    <mergeCell ref="BB287:BH287"/>
    <mergeCell ref="B286:F286"/>
    <mergeCell ref="G286:AB286"/>
    <mergeCell ref="AC286:AE286"/>
    <mergeCell ref="AF286:AJ286"/>
    <mergeCell ref="B284:F284"/>
    <mergeCell ref="G284:AB284"/>
    <mergeCell ref="AC284:AE284"/>
    <mergeCell ref="AF284:AJ284"/>
    <mergeCell ref="AC283:AE283"/>
    <mergeCell ref="AF283:AJ283"/>
    <mergeCell ref="AU281:BA281"/>
    <mergeCell ref="BB281:BH281"/>
    <mergeCell ref="AU282:BA282"/>
    <mergeCell ref="BB282:BH282"/>
    <mergeCell ref="AU284:BA284"/>
    <mergeCell ref="BB284:BH284"/>
    <mergeCell ref="AU283:BA283"/>
    <mergeCell ref="BB283:BH283"/>
    <mergeCell ref="B282:F282"/>
    <mergeCell ref="G282:AB282"/>
    <mergeCell ref="AC282:AE282"/>
    <mergeCell ref="AF282:AJ282"/>
    <mergeCell ref="B283:F283"/>
    <mergeCell ref="G283:AB283"/>
    <mergeCell ref="AC280:AE280"/>
    <mergeCell ref="AF280:AJ280"/>
    <mergeCell ref="AC279:AE279"/>
    <mergeCell ref="AF279:AJ279"/>
    <mergeCell ref="B281:F281"/>
    <mergeCell ref="G281:AB281"/>
    <mergeCell ref="AC281:AE281"/>
    <mergeCell ref="AF281:AJ281"/>
    <mergeCell ref="B278:F278"/>
    <mergeCell ref="G278:AB278"/>
    <mergeCell ref="AC278:AE278"/>
    <mergeCell ref="AF278:AJ278"/>
    <mergeCell ref="AU280:BA280"/>
    <mergeCell ref="BB280:BH280"/>
    <mergeCell ref="B279:F279"/>
    <mergeCell ref="G279:AB279"/>
    <mergeCell ref="B280:F280"/>
    <mergeCell ref="G280:AB280"/>
    <mergeCell ref="AC277:AE277"/>
    <mergeCell ref="AF277:AJ277"/>
    <mergeCell ref="AU279:BA279"/>
    <mergeCell ref="BB279:BH279"/>
    <mergeCell ref="AU277:BA277"/>
    <mergeCell ref="BB277:BH277"/>
    <mergeCell ref="AU278:BA278"/>
    <mergeCell ref="BB278:BH278"/>
    <mergeCell ref="B277:F277"/>
    <mergeCell ref="G277:AB277"/>
    <mergeCell ref="B237:F237"/>
    <mergeCell ref="G237:AB237"/>
    <mergeCell ref="B238:F238"/>
    <mergeCell ref="G238:AB238"/>
    <mergeCell ref="B241:F241"/>
    <mergeCell ref="G241:AB241"/>
    <mergeCell ref="B245:F245"/>
    <mergeCell ref="G245:AB245"/>
    <mergeCell ref="AC234:AE234"/>
    <mergeCell ref="AF234:AJ234"/>
    <mergeCell ref="AC233:AE233"/>
    <mergeCell ref="AF233:AJ233"/>
    <mergeCell ref="B234:F234"/>
    <mergeCell ref="G234:AB234"/>
    <mergeCell ref="B233:F233"/>
    <mergeCell ref="G233:AB233"/>
    <mergeCell ref="AU231:BA231"/>
    <mergeCell ref="BB231:BH231"/>
    <mergeCell ref="AU232:BA232"/>
    <mergeCell ref="BB232:BH232"/>
    <mergeCell ref="B231:F231"/>
    <mergeCell ref="G231:AB231"/>
    <mergeCell ref="AC231:AE231"/>
    <mergeCell ref="AF231:AJ231"/>
    <mergeCell ref="AU233:BA233"/>
    <mergeCell ref="BB233:BH233"/>
    <mergeCell ref="B232:F232"/>
    <mergeCell ref="G232:AB232"/>
    <mergeCell ref="AC232:AE232"/>
    <mergeCell ref="AF232:AJ232"/>
    <mergeCell ref="AU230:BA230"/>
    <mergeCell ref="BB230:BH230"/>
    <mergeCell ref="AR231:AT231"/>
    <mergeCell ref="B229:F229"/>
    <mergeCell ref="G229:AB229"/>
    <mergeCell ref="B230:F230"/>
    <mergeCell ref="G230:AB230"/>
    <mergeCell ref="AC230:AE230"/>
    <mergeCell ref="AF230:AJ230"/>
    <mergeCell ref="AC229:AE229"/>
    <mergeCell ref="AF229:AJ229"/>
    <mergeCell ref="AU227:BA227"/>
    <mergeCell ref="BB227:BH227"/>
    <mergeCell ref="AU228:BA228"/>
    <mergeCell ref="BB228:BH228"/>
    <mergeCell ref="AU229:BA229"/>
    <mergeCell ref="BB229:BH229"/>
    <mergeCell ref="B227:F227"/>
    <mergeCell ref="G227:AB227"/>
    <mergeCell ref="AC227:AE227"/>
    <mergeCell ref="AF227:AJ227"/>
    <mergeCell ref="B228:F228"/>
    <mergeCell ref="G228:AB228"/>
    <mergeCell ref="AC228:AE228"/>
    <mergeCell ref="AF228:AJ228"/>
    <mergeCell ref="B225:F225"/>
    <mergeCell ref="G225:AB225"/>
    <mergeCell ref="B226:F226"/>
    <mergeCell ref="G226:AB226"/>
    <mergeCell ref="AC226:AE226"/>
    <mergeCell ref="AF226:AJ226"/>
    <mergeCell ref="AC225:AE225"/>
    <mergeCell ref="AF225:AJ225"/>
    <mergeCell ref="AU223:BA223"/>
    <mergeCell ref="BB223:BH223"/>
    <mergeCell ref="AU224:BA224"/>
    <mergeCell ref="BB224:BH224"/>
    <mergeCell ref="AU226:BA226"/>
    <mergeCell ref="BB226:BH226"/>
    <mergeCell ref="B223:F223"/>
    <mergeCell ref="G223:AB223"/>
    <mergeCell ref="AC223:AE223"/>
    <mergeCell ref="AF223:AJ223"/>
    <mergeCell ref="AU225:BA225"/>
    <mergeCell ref="BB225:BH225"/>
    <mergeCell ref="B224:F224"/>
    <mergeCell ref="G224:AB224"/>
    <mergeCell ref="AC224:AE224"/>
    <mergeCell ref="AF224:AJ224"/>
    <mergeCell ref="B221:F221"/>
    <mergeCell ref="G221:AB221"/>
    <mergeCell ref="B222:F222"/>
    <mergeCell ref="G222:AB222"/>
    <mergeCell ref="AC222:AE222"/>
    <mergeCell ref="AF222:AJ222"/>
    <mergeCell ref="AC221:AE221"/>
    <mergeCell ref="AF221:AJ221"/>
    <mergeCell ref="AU219:BA219"/>
    <mergeCell ref="BB219:BH219"/>
    <mergeCell ref="AU220:BA220"/>
    <mergeCell ref="BB220:BH220"/>
    <mergeCell ref="AU222:BA222"/>
    <mergeCell ref="BB222:BH222"/>
    <mergeCell ref="B219:F219"/>
    <mergeCell ref="G219:AB219"/>
    <mergeCell ref="AC219:AE219"/>
    <mergeCell ref="AF219:AJ219"/>
    <mergeCell ref="AU221:BA221"/>
    <mergeCell ref="BB221:BH221"/>
    <mergeCell ref="B220:F220"/>
    <mergeCell ref="G220:AB220"/>
    <mergeCell ref="AC220:AE220"/>
    <mergeCell ref="AF220:AJ220"/>
    <mergeCell ref="B217:F217"/>
    <mergeCell ref="G217:AB217"/>
    <mergeCell ref="B218:F218"/>
    <mergeCell ref="G218:AB218"/>
    <mergeCell ref="AC218:AE218"/>
    <mergeCell ref="AF218:AJ218"/>
    <mergeCell ref="AC217:AE217"/>
    <mergeCell ref="AF217:AJ217"/>
    <mergeCell ref="AU215:BA215"/>
    <mergeCell ref="BB215:BH215"/>
    <mergeCell ref="AU216:BA216"/>
    <mergeCell ref="BB216:BH216"/>
    <mergeCell ref="AU218:BA218"/>
    <mergeCell ref="BB218:BH218"/>
    <mergeCell ref="B215:F215"/>
    <mergeCell ref="G215:AB215"/>
    <mergeCell ref="AC215:AE215"/>
    <mergeCell ref="AF215:AJ215"/>
    <mergeCell ref="AU217:BA217"/>
    <mergeCell ref="BB217:BH217"/>
    <mergeCell ref="B216:F216"/>
    <mergeCell ref="G216:AB216"/>
    <mergeCell ref="AC216:AE216"/>
    <mergeCell ref="AF216:AJ216"/>
    <mergeCell ref="B213:F213"/>
    <mergeCell ref="G213:AB213"/>
    <mergeCell ref="B214:F214"/>
    <mergeCell ref="G214:AB214"/>
    <mergeCell ref="AC214:AE214"/>
    <mergeCell ref="AF214:AJ214"/>
    <mergeCell ref="AC213:AE213"/>
    <mergeCell ref="AF213:AJ213"/>
    <mergeCell ref="AU211:BA211"/>
    <mergeCell ref="BB211:BH211"/>
    <mergeCell ref="AU212:BA212"/>
    <mergeCell ref="BB212:BH212"/>
    <mergeCell ref="AU214:BA214"/>
    <mergeCell ref="BB214:BH214"/>
    <mergeCell ref="B211:F211"/>
    <mergeCell ref="G211:AB211"/>
    <mergeCell ref="AC211:AE211"/>
    <mergeCell ref="AF211:AJ211"/>
    <mergeCell ref="AU213:BA213"/>
    <mergeCell ref="BB213:BH213"/>
    <mergeCell ref="B212:F212"/>
    <mergeCell ref="G212:AB212"/>
    <mergeCell ref="AC212:AE212"/>
    <mergeCell ref="AF212:AJ212"/>
    <mergeCell ref="B209:F209"/>
    <mergeCell ref="G209:AB209"/>
    <mergeCell ref="B210:F210"/>
    <mergeCell ref="G210:AB210"/>
    <mergeCell ref="AC210:AE210"/>
    <mergeCell ref="AF210:AJ210"/>
    <mergeCell ref="AC209:AE209"/>
    <mergeCell ref="AF209:AJ209"/>
    <mergeCell ref="AU207:BA207"/>
    <mergeCell ref="BB207:BH207"/>
    <mergeCell ref="AU208:BA208"/>
    <mergeCell ref="BB208:BH208"/>
    <mergeCell ref="AU210:BA210"/>
    <mergeCell ref="BB210:BH210"/>
    <mergeCell ref="B207:F207"/>
    <mergeCell ref="G207:AB207"/>
    <mergeCell ref="AC207:AE207"/>
    <mergeCell ref="AF207:AJ207"/>
    <mergeCell ref="AU209:BA209"/>
    <mergeCell ref="BB209:BH209"/>
    <mergeCell ref="B208:F208"/>
    <mergeCell ref="G208:AB208"/>
    <mergeCell ref="AC208:AE208"/>
    <mergeCell ref="AF208:AJ208"/>
    <mergeCell ref="B205:F205"/>
    <mergeCell ref="G205:AB205"/>
    <mergeCell ref="B206:F206"/>
    <mergeCell ref="G206:AB206"/>
    <mergeCell ref="AC206:AE206"/>
    <mergeCell ref="AF206:AJ206"/>
    <mergeCell ref="AC205:AE205"/>
    <mergeCell ref="AF205:AJ205"/>
    <mergeCell ref="AU203:BA203"/>
    <mergeCell ref="BB203:BH203"/>
    <mergeCell ref="AU204:BA204"/>
    <mergeCell ref="BB204:BH204"/>
    <mergeCell ref="AU206:BA206"/>
    <mergeCell ref="BB206:BH206"/>
    <mergeCell ref="B203:F203"/>
    <mergeCell ref="G203:AB203"/>
    <mergeCell ref="AC203:AE203"/>
    <mergeCell ref="AF203:AJ203"/>
    <mergeCell ref="AU205:BA205"/>
    <mergeCell ref="BB205:BH205"/>
    <mergeCell ref="B204:F204"/>
    <mergeCell ref="G204:AB204"/>
    <mergeCell ref="AC204:AE204"/>
    <mergeCell ref="AF204:AJ204"/>
    <mergeCell ref="B201:F201"/>
    <mergeCell ref="G201:AB201"/>
    <mergeCell ref="B202:F202"/>
    <mergeCell ref="G202:AB202"/>
    <mergeCell ref="AC202:AE202"/>
    <mergeCell ref="AF202:AJ202"/>
    <mergeCell ref="AC201:AE201"/>
    <mergeCell ref="AF201:AJ201"/>
    <mergeCell ref="AU199:BA199"/>
    <mergeCell ref="BB199:BH199"/>
    <mergeCell ref="AU200:BA200"/>
    <mergeCell ref="BB200:BH200"/>
    <mergeCell ref="AU202:BA202"/>
    <mergeCell ref="BB202:BH202"/>
    <mergeCell ref="B199:F199"/>
    <mergeCell ref="G199:AB199"/>
    <mergeCell ref="AC199:AE199"/>
    <mergeCell ref="AF199:AJ199"/>
    <mergeCell ref="AU201:BA201"/>
    <mergeCell ref="BB201:BH201"/>
    <mergeCell ref="B200:F200"/>
    <mergeCell ref="G200:AB200"/>
    <mergeCell ref="AC200:AE200"/>
    <mergeCell ref="AF200:AJ200"/>
    <mergeCell ref="B197:F197"/>
    <mergeCell ref="G197:AB197"/>
    <mergeCell ref="B198:F198"/>
    <mergeCell ref="G198:AB198"/>
    <mergeCell ref="AC198:AE198"/>
    <mergeCell ref="AF198:AJ198"/>
    <mergeCell ref="AC197:AE197"/>
    <mergeCell ref="AF197:AJ197"/>
    <mergeCell ref="AU195:BA195"/>
    <mergeCell ref="BB195:BH195"/>
    <mergeCell ref="AU196:BA196"/>
    <mergeCell ref="BB196:BH196"/>
    <mergeCell ref="AU198:BA198"/>
    <mergeCell ref="BB198:BH198"/>
    <mergeCell ref="B195:F195"/>
    <mergeCell ref="G195:AB195"/>
    <mergeCell ref="AC195:AE195"/>
    <mergeCell ref="AF195:AJ195"/>
    <mergeCell ref="AU197:BA197"/>
    <mergeCell ref="BB197:BH197"/>
    <mergeCell ref="B196:F196"/>
    <mergeCell ref="G196:AB196"/>
    <mergeCell ref="AC196:AE196"/>
    <mergeCell ref="AF196:AJ196"/>
    <mergeCell ref="B193:F193"/>
    <mergeCell ref="G193:AB193"/>
    <mergeCell ref="B194:F194"/>
    <mergeCell ref="G194:AB194"/>
    <mergeCell ref="AC194:AE194"/>
    <mergeCell ref="AF194:AJ194"/>
    <mergeCell ref="AC193:AE193"/>
    <mergeCell ref="AF193:AJ193"/>
    <mergeCell ref="AU191:BA191"/>
    <mergeCell ref="BB191:BH191"/>
    <mergeCell ref="AU192:BA192"/>
    <mergeCell ref="BB192:BH192"/>
    <mergeCell ref="AU194:BA194"/>
    <mergeCell ref="BB194:BH194"/>
    <mergeCell ref="B191:F191"/>
    <mergeCell ref="G191:AB191"/>
    <mergeCell ref="AC191:AE191"/>
    <mergeCell ref="AF191:AJ191"/>
    <mergeCell ref="AU193:BA193"/>
    <mergeCell ref="BB193:BH193"/>
    <mergeCell ref="B192:F192"/>
    <mergeCell ref="G192:AB192"/>
    <mergeCell ref="AC192:AE192"/>
    <mergeCell ref="AF192:AJ192"/>
    <mergeCell ref="B189:F189"/>
    <mergeCell ref="G189:AB189"/>
    <mergeCell ref="B190:F190"/>
    <mergeCell ref="G190:AB190"/>
    <mergeCell ref="AC190:AE190"/>
    <mergeCell ref="AF190:AJ190"/>
    <mergeCell ref="AC189:AE189"/>
    <mergeCell ref="AF189:AJ189"/>
    <mergeCell ref="AU187:BA187"/>
    <mergeCell ref="BB187:BH187"/>
    <mergeCell ref="AU188:BA188"/>
    <mergeCell ref="BB188:BH188"/>
    <mergeCell ref="AU190:BA190"/>
    <mergeCell ref="BB190:BH190"/>
    <mergeCell ref="B187:F187"/>
    <mergeCell ref="G187:AB187"/>
    <mergeCell ref="AC187:AE187"/>
    <mergeCell ref="AF187:AJ187"/>
    <mergeCell ref="AU189:BA189"/>
    <mergeCell ref="BB189:BH189"/>
    <mergeCell ref="B188:F188"/>
    <mergeCell ref="G188:AB188"/>
    <mergeCell ref="AC188:AE188"/>
    <mergeCell ref="AF188:AJ188"/>
    <mergeCell ref="B185:F185"/>
    <mergeCell ref="G185:AB185"/>
    <mergeCell ref="B186:F186"/>
    <mergeCell ref="G186:AB186"/>
    <mergeCell ref="AC186:AE186"/>
    <mergeCell ref="AF186:AJ186"/>
    <mergeCell ref="AC185:AE185"/>
    <mergeCell ref="AF185:AJ185"/>
    <mergeCell ref="AU183:BA183"/>
    <mergeCell ref="BB183:BH183"/>
    <mergeCell ref="AU184:BA184"/>
    <mergeCell ref="BB184:BH184"/>
    <mergeCell ref="AU186:BA186"/>
    <mergeCell ref="BB186:BH186"/>
    <mergeCell ref="B183:F183"/>
    <mergeCell ref="G183:AB183"/>
    <mergeCell ref="AC183:AE183"/>
    <mergeCell ref="AF183:AJ183"/>
    <mergeCell ref="AU185:BA185"/>
    <mergeCell ref="BB185:BH185"/>
    <mergeCell ref="B184:F184"/>
    <mergeCell ref="G184:AB184"/>
    <mergeCell ref="AC184:AE184"/>
    <mergeCell ref="AF184:AJ184"/>
    <mergeCell ref="B181:F181"/>
    <mergeCell ref="G181:AB181"/>
    <mergeCell ref="B182:F182"/>
    <mergeCell ref="G182:AB182"/>
    <mergeCell ref="AC182:AE182"/>
    <mergeCell ref="AF182:AJ182"/>
    <mergeCell ref="AC181:AE181"/>
    <mergeCell ref="AF181:AJ181"/>
    <mergeCell ref="AU179:BA179"/>
    <mergeCell ref="BB179:BH179"/>
    <mergeCell ref="AU180:BA180"/>
    <mergeCell ref="BB180:BH180"/>
    <mergeCell ref="AU182:BA182"/>
    <mergeCell ref="BB182:BH182"/>
    <mergeCell ref="B179:F179"/>
    <mergeCell ref="G179:AB179"/>
    <mergeCell ref="AC179:AE179"/>
    <mergeCell ref="AF179:AJ179"/>
    <mergeCell ref="AU181:BA181"/>
    <mergeCell ref="BB181:BH181"/>
    <mergeCell ref="B180:F180"/>
    <mergeCell ref="G180:AB180"/>
    <mergeCell ref="AC180:AE180"/>
    <mergeCell ref="AF180:AJ180"/>
    <mergeCell ref="B177:F177"/>
    <mergeCell ref="G177:AB177"/>
    <mergeCell ref="B178:F178"/>
    <mergeCell ref="G178:AB178"/>
    <mergeCell ref="AC178:AE178"/>
    <mergeCell ref="AF178:AJ178"/>
    <mergeCell ref="AC177:AE177"/>
    <mergeCell ref="AF177:AJ177"/>
    <mergeCell ref="AU175:BA175"/>
    <mergeCell ref="BB175:BH175"/>
    <mergeCell ref="AU176:BA176"/>
    <mergeCell ref="BB176:BH176"/>
    <mergeCell ref="AU178:BA178"/>
    <mergeCell ref="BB178:BH178"/>
    <mergeCell ref="B175:F175"/>
    <mergeCell ref="G175:AB175"/>
    <mergeCell ref="AC175:AE175"/>
    <mergeCell ref="AF175:AJ175"/>
    <mergeCell ref="AU177:BA177"/>
    <mergeCell ref="BB177:BH177"/>
    <mergeCell ref="B176:F176"/>
    <mergeCell ref="G176:AB176"/>
    <mergeCell ref="AC176:AE176"/>
    <mergeCell ref="AF176:AJ176"/>
    <mergeCell ref="B173:F173"/>
    <mergeCell ref="G173:AB173"/>
    <mergeCell ref="B174:F174"/>
    <mergeCell ref="G174:AB174"/>
    <mergeCell ref="AC174:AE174"/>
    <mergeCell ref="AF174:AJ174"/>
    <mergeCell ref="AC173:AE173"/>
    <mergeCell ref="AF173:AJ173"/>
    <mergeCell ref="AU171:BA171"/>
    <mergeCell ref="BB171:BH171"/>
    <mergeCell ref="AU172:BA172"/>
    <mergeCell ref="BB172:BH172"/>
    <mergeCell ref="AU174:BA174"/>
    <mergeCell ref="BB174:BH174"/>
    <mergeCell ref="B171:F171"/>
    <mergeCell ref="G171:AB171"/>
    <mergeCell ref="AC171:AE171"/>
    <mergeCell ref="AF171:AJ171"/>
    <mergeCell ref="AU173:BA173"/>
    <mergeCell ref="BB173:BH173"/>
    <mergeCell ref="B172:F172"/>
    <mergeCell ref="G172:AB172"/>
    <mergeCell ref="AC172:AE172"/>
    <mergeCell ref="AF172:AJ172"/>
    <mergeCell ref="B169:F169"/>
    <mergeCell ref="G169:AB169"/>
    <mergeCell ref="B170:F170"/>
    <mergeCell ref="G170:AB170"/>
    <mergeCell ref="AC170:AE170"/>
    <mergeCell ref="AF170:AJ170"/>
    <mergeCell ref="AC169:AE169"/>
    <mergeCell ref="AF169:AJ169"/>
    <mergeCell ref="AU167:BA167"/>
    <mergeCell ref="BB167:BH167"/>
    <mergeCell ref="AU168:BA168"/>
    <mergeCell ref="BB168:BH168"/>
    <mergeCell ref="AU170:BA170"/>
    <mergeCell ref="BB170:BH170"/>
    <mergeCell ref="B167:F167"/>
    <mergeCell ref="G167:AB167"/>
    <mergeCell ref="AC167:AE167"/>
    <mergeCell ref="AF167:AJ167"/>
    <mergeCell ref="AU169:BA169"/>
    <mergeCell ref="BB169:BH169"/>
    <mergeCell ref="B168:F168"/>
    <mergeCell ref="G168:AB168"/>
    <mergeCell ref="AC168:AE168"/>
    <mergeCell ref="AF168:AJ168"/>
    <mergeCell ref="B165:F165"/>
    <mergeCell ref="G165:AB165"/>
    <mergeCell ref="B166:F166"/>
    <mergeCell ref="G166:AB166"/>
    <mergeCell ref="AC166:AE166"/>
    <mergeCell ref="AF166:AJ166"/>
    <mergeCell ref="AC165:AE165"/>
    <mergeCell ref="AF165:AJ165"/>
    <mergeCell ref="AU163:BA163"/>
    <mergeCell ref="BB163:BH163"/>
    <mergeCell ref="AU164:BA164"/>
    <mergeCell ref="BB164:BH164"/>
    <mergeCell ref="AU166:BA166"/>
    <mergeCell ref="BB166:BH166"/>
    <mergeCell ref="B163:F163"/>
    <mergeCell ref="G163:AB163"/>
    <mergeCell ref="AC163:AE163"/>
    <mergeCell ref="AF163:AJ163"/>
    <mergeCell ref="AU165:BA165"/>
    <mergeCell ref="BB165:BH165"/>
    <mergeCell ref="B164:F164"/>
    <mergeCell ref="G164:AB164"/>
    <mergeCell ref="AC164:AE164"/>
    <mergeCell ref="AF164:AJ164"/>
    <mergeCell ref="B161:F161"/>
    <mergeCell ref="G161:AB161"/>
    <mergeCell ref="B162:F162"/>
    <mergeCell ref="G162:AB162"/>
    <mergeCell ref="AC162:AE162"/>
    <mergeCell ref="AF162:AJ162"/>
    <mergeCell ref="AC161:AE161"/>
    <mergeCell ref="AF161:AJ161"/>
    <mergeCell ref="AU159:BA159"/>
    <mergeCell ref="BB159:BH159"/>
    <mergeCell ref="AU160:BA160"/>
    <mergeCell ref="BB160:BH160"/>
    <mergeCell ref="AU162:BA162"/>
    <mergeCell ref="BB162:BH162"/>
    <mergeCell ref="B159:F159"/>
    <mergeCell ref="G159:AB159"/>
    <mergeCell ref="AC159:AE159"/>
    <mergeCell ref="AF159:AJ159"/>
    <mergeCell ref="AU161:BA161"/>
    <mergeCell ref="BB161:BH161"/>
    <mergeCell ref="B160:F160"/>
    <mergeCell ref="G160:AB160"/>
    <mergeCell ref="AC160:AE160"/>
    <mergeCell ref="AF160:AJ160"/>
    <mergeCell ref="B157:F157"/>
    <mergeCell ref="G157:AB157"/>
    <mergeCell ref="B158:F158"/>
    <mergeCell ref="G158:AB158"/>
    <mergeCell ref="AC158:AE158"/>
    <mergeCell ref="AF158:AJ158"/>
    <mergeCell ref="AC157:AE157"/>
    <mergeCell ref="AF157:AJ157"/>
    <mergeCell ref="AU155:BA155"/>
    <mergeCell ref="BB155:BH155"/>
    <mergeCell ref="AU156:BA156"/>
    <mergeCell ref="BB156:BH156"/>
    <mergeCell ref="AU158:BA158"/>
    <mergeCell ref="BB158:BH158"/>
    <mergeCell ref="B155:F155"/>
    <mergeCell ref="G155:AB155"/>
    <mergeCell ref="AC155:AE155"/>
    <mergeCell ref="AF155:AJ155"/>
    <mergeCell ref="AU157:BA157"/>
    <mergeCell ref="BB157:BH157"/>
    <mergeCell ref="B156:F156"/>
    <mergeCell ref="G156:AB156"/>
    <mergeCell ref="AC156:AE156"/>
    <mergeCell ref="AF156:AJ156"/>
    <mergeCell ref="B153:F153"/>
    <mergeCell ref="G153:AB153"/>
    <mergeCell ref="B154:F154"/>
    <mergeCell ref="G154:AB154"/>
    <mergeCell ref="AC154:AE154"/>
    <mergeCell ref="AF154:AJ154"/>
    <mergeCell ref="AC153:AE153"/>
    <mergeCell ref="AF153:AJ153"/>
    <mergeCell ref="AU151:BA151"/>
    <mergeCell ref="BB151:BH151"/>
    <mergeCell ref="AU152:BA152"/>
    <mergeCell ref="BB152:BH152"/>
    <mergeCell ref="AU154:BA154"/>
    <mergeCell ref="BB154:BH154"/>
    <mergeCell ref="B151:F151"/>
    <mergeCell ref="G151:AB151"/>
    <mergeCell ref="AC151:AE151"/>
    <mergeCell ref="AF151:AJ151"/>
    <mergeCell ref="AU153:BA153"/>
    <mergeCell ref="BB153:BH153"/>
    <mergeCell ref="B152:F152"/>
    <mergeCell ref="G152:AB152"/>
    <mergeCell ref="AC152:AE152"/>
    <mergeCell ref="AF152:AJ152"/>
    <mergeCell ref="B149:F149"/>
    <mergeCell ref="G149:AB149"/>
    <mergeCell ref="B150:F150"/>
    <mergeCell ref="G150:AB150"/>
    <mergeCell ref="AC150:AE150"/>
    <mergeCell ref="AF150:AJ150"/>
    <mergeCell ref="AC149:AE149"/>
    <mergeCell ref="AF149:AJ149"/>
    <mergeCell ref="AU147:BA147"/>
    <mergeCell ref="BB147:BH147"/>
    <mergeCell ref="AU148:BA148"/>
    <mergeCell ref="BB148:BH148"/>
    <mergeCell ref="AU150:BA150"/>
    <mergeCell ref="BB150:BH150"/>
    <mergeCell ref="B147:F147"/>
    <mergeCell ref="G147:AB147"/>
    <mergeCell ref="AC147:AE147"/>
    <mergeCell ref="AF147:AJ147"/>
    <mergeCell ref="AU149:BA149"/>
    <mergeCell ref="BB149:BH149"/>
    <mergeCell ref="B148:F148"/>
    <mergeCell ref="G148:AB148"/>
    <mergeCell ref="AC148:AE148"/>
    <mergeCell ref="AF148:AJ148"/>
    <mergeCell ref="B145:F145"/>
    <mergeCell ref="G145:AB145"/>
    <mergeCell ref="B146:F146"/>
    <mergeCell ref="G146:AB146"/>
    <mergeCell ref="AC146:AE146"/>
    <mergeCell ref="AF146:AJ146"/>
    <mergeCell ref="AC145:AE145"/>
    <mergeCell ref="AF145:AJ145"/>
    <mergeCell ref="AU143:BA143"/>
    <mergeCell ref="BB143:BH143"/>
    <mergeCell ref="AU144:BA144"/>
    <mergeCell ref="BB144:BH144"/>
    <mergeCell ref="AU146:BA146"/>
    <mergeCell ref="BB146:BH146"/>
    <mergeCell ref="B143:F143"/>
    <mergeCell ref="G143:AB143"/>
    <mergeCell ref="AC143:AE143"/>
    <mergeCell ref="AF143:AJ143"/>
    <mergeCell ref="AU145:BA145"/>
    <mergeCell ref="BB145:BH145"/>
    <mergeCell ref="B144:F144"/>
    <mergeCell ref="G144:AB144"/>
    <mergeCell ref="AC144:AE144"/>
    <mergeCell ref="AF144:AJ144"/>
    <mergeCell ref="B141:F141"/>
    <mergeCell ref="G141:AB141"/>
    <mergeCell ref="B142:F142"/>
    <mergeCell ref="G142:AB142"/>
    <mergeCell ref="AC142:AE142"/>
    <mergeCell ref="AF142:AJ142"/>
    <mergeCell ref="AC141:AE141"/>
    <mergeCell ref="AF141:AJ141"/>
    <mergeCell ref="AU139:BA139"/>
    <mergeCell ref="BB139:BH139"/>
    <mergeCell ref="AU140:BA140"/>
    <mergeCell ref="BB140:BH140"/>
    <mergeCell ref="AU142:BA142"/>
    <mergeCell ref="BB142:BH142"/>
    <mergeCell ref="B139:F139"/>
    <mergeCell ref="G139:AB139"/>
    <mergeCell ref="AC139:AE139"/>
    <mergeCell ref="AF139:AJ139"/>
    <mergeCell ref="AU141:BA141"/>
    <mergeCell ref="BB141:BH141"/>
    <mergeCell ref="B140:F140"/>
    <mergeCell ref="G140:AB140"/>
    <mergeCell ref="AC140:AE140"/>
    <mergeCell ref="AF140:AJ140"/>
    <mergeCell ref="B137:F137"/>
    <mergeCell ref="G137:AB137"/>
    <mergeCell ref="B138:F138"/>
    <mergeCell ref="G138:AB138"/>
    <mergeCell ref="AC138:AE138"/>
    <mergeCell ref="AF138:AJ138"/>
    <mergeCell ref="AC137:AE137"/>
    <mergeCell ref="AF137:AJ137"/>
    <mergeCell ref="AU135:BA135"/>
    <mergeCell ref="BB135:BH135"/>
    <mergeCell ref="AU136:BA136"/>
    <mergeCell ref="BB136:BH136"/>
    <mergeCell ref="AU138:BA138"/>
    <mergeCell ref="BB138:BH138"/>
    <mergeCell ref="B135:F135"/>
    <mergeCell ref="G135:AB135"/>
    <mergeCell ref="AC135:AE135"/>
    <mergeCell ref="AF135:AJ135"/>
    <mergeCell ref="AU137:BA137"/>
    <mergeCell ref="BB137:BH137"/>
    <mergeCell ref="B136:F136"/>
    <mergeCell ref="G136:AB136"/>
    <mergeCell ref="AC136:AE136"/>
    <mergeCell ref="AF136:AJ136"/>
    <mergeCell ref="B133:F133"/>
    <mergeCell ref="G133:AB133"/>
    <mergeCell ref="B134:F134"/>
    <mergeCell ref="G134:AB134"/>
    <mergeCell ref="AC134:AE134"/>
    <mergeCell ref="AF134:AJ134"/>
    <mergeCell ref="AC133:AE133"/>
    <mergeCell ref="AF133:AJ133"/>
    <mergeCell ref="AU131:BA131"/>
    <mergeCell ref="BB131:BH131"/>
    <mergeCell ref="AU132:BA132"/>
    <mergeCell ref="BB132:BH132"/>
    <mergeCell ref="AU134:BA134"/>
    <mergeCell ref="BB134:BH134"/>
    <mergeCell ref="B131:F131"/>
    <mergeCell ref="G131:AB131"/>
    <mergeCell ref="AC131:AE131"/>
    <mergeCell ref="AF131:AJ131"/>
    <mergeCell ref="AU133:BA133"/>
    <mergeCell ref="BB133:BH133"/>
    <mergeCell ref="B132:F132"/>
    <mergeCell ref="G132:AB132"/>
    <mergeCell ref="AC132:AE132"/>
    <mergeCell ref="AF132:AJ132"/>
    <mergeCell ref="B129:F129"/>
    <mergeCell ref="G129:AB129"/>
    <mergeCell ref="B130:F130"/>
    <mergeCell ref="G130:AB130"/>
    <mergeCell ref="AC130:AE130"/>
    <mergeCell ref="AF130:AJ130"/>
    <mergeCell ref="AC129:AE129"/>
    <mergeCell ref="AF129:AJ129"/>
    <mergeCell ref="AU127:BA127"/>
    <mergeCell ref="BB127:BH127"/>
    <mergeCell ref="AU128:BA128"/>
    <mergeCell ref="BB128:BH128"/>
    <mergeCell ref="AU130:BA130"/>
    <mergeCell ref="BB130:BH130"/>
    <mergeCell ref="B127:F127"/>
    <mergeCell ref="G127:AB127"/>
    <mergeCell ref="AC127:AE127"/>
    <mergeCell ref="AF127:AJ127"/>
    <mergeCell ref="AU129:BA129"/>
    <mergeCell ref="BB129:BH129"/>
    <mergeCell ref="B128:F128"/>
    <mergeCell ref="G128:AB128"/>
    <mergeCell ref="AC128:AE128"/>
    <mergeCell ref="AF128:AJ128"/>
    <mergeCell ref="B125:F125"/>
    <mergeCell ref="G125:AB125"/>
    <mergeCell ref="B126:F126"/>
    <mergeCell ref="G126:AB126"/>
    <mergeCell ref="AC126:AE126"/>
    <mergeCell ref="AF126:AJ126"/>
    <mergeCell ref="AC125:AE125"/>
    <mergeCell ref="AF125:AJ125"/>
    <mergeCell ref="AU123:BA123"/>
    <mergeCell ref="BB123:BH123"/>
    <mergeCell ref="AU124:BA124"/>
    <mergeCell ref="BB124:BH124"/>
    <mergeCell ref="AU126:BA126"/>
    <mergeCell ref="BB126:BH126"/>
    <mergeCell ref="B123:F123"/>
    <mergeCell ref="G123:AB123"/>
    <mergeCell ref="AC123:AE123"/>
    <mergeCell ref="AF123:AJ123"/>
    <mergeCell ref="AU125:BA125"/>
    <mergeCell ref="BB125:BH125"/>
    <mergeCell ref="B124:F124"/>
    <mergeCell ref="G124:AB124"/>
    <mergeCell ref="AC124:AE124"/>
    <mergeCell ref="AF124:AJ124"/>
    <mergeCell ref="B121:F121"/>
    <mergeCell ref="G121:AB121"/>
    <mergeCell ref="B122:F122"/>
    <mergeCell ref="G122:AB122"/>
    <mergeCell ref="AC122:AE122"/>
    <mergeCell ref="AF122:AJ122"/>
    <mergeCell ref="AC121:AE121"/>
    <mergeCell ref="AF121:AJ121"/>
    <mergeCell ref="AU119:BA119"/>
    <mergeCell ref="BB119:BH119"/>
    <mergeCell ref="AU120:BA120"/>
    <mergeCell ref="BB120:BH120"/>
    <mergeCell ref="AU122:BA122"/>
    <mergeCell ref="BB122:BH122"/>
    <mergeCell ref="B119:F119"/>
    <mergeCell ref="G119:AB119"/>
    <mergeCell ref="AC119:AE119"/>
    <mergeCell ref="AF119:AJ119"/>
    <mergeCell ref="AU121:BA121"/>
    <mergeCell ref="BB121:BH121"/>
    <mergeCell ref="B120:F120"/>
    <mergeCell ref="G120:AB120"/>
    <mergeCell ref="AC120:AE120"/>
    <mergeCell ref="AF120:AJ120"/>
    <mergeCell ref="B117:F117"/>
    <mergeCell ref="G117:AB117"/>
    <mergeCell ref="B118:F118"/>
    <mergeCell ref="G118:AB118"/>
    <mergeCell ref="AC118:AE118"/>
    <mergeCell ref="AF118:AJ118"/>
    <mergeCell ref="AC117:AE117"/>
    <mergeCell ref="AF117:AJ117"/>
    <mergeCell ref="AU115:BA115"/>
    <mergeCell ref="BB115:BH115"/>
    <mergeCell ref="AU116:BA116"/>
    <mergeCell ref="BB116:BH116"/>
    <mergeCell ref="AU118:BA118"/>
    <mergeCell ref="BB118:BH118"/>
    <mergeCell ref="B115:F115"/>
    <mergeCell ref="G115:AB115"/>
    <mergeCell ref="AC115:AE115"/>
    <mergeCell ref="AF115:AJ115"/>
    <mergeCell ref="AU117:BA117"/>
    <mergeCell ref="BB117:BH117"/>
    <mergeCell ref="B116:F116"/>
    <mergeCell ref="G116:AB116"/>
    <mergeCell ref="AC116:AE116"/>
    <mergeCell ref="AF116:AJ116"/>
    <mergeCell ref="B113:F113"/>
    <mergeCell ref="G113:AB113"/>
    <mergeCell ref="B114:F114"/>
    <mergeCell ref="G114:AB114"/>
    <mergeCell ref="AC114:AE114"/>
    <mergeCell ref="AF114:AJ114"/>
    <mergeCell ref="AC113:AE113"/>
    <mergeCell ref="AF113:AJ113"/>
    <mergeCell ref="AU111:BA111"/>
    <mergeCell ref="BB111:BH111"/>
    <mergeCell ref="AU112:BA112"/>
    <mergeCell ref="BB112:BH112"/>
    <mergeCell ref="AU114:BA114"/>
    <mergeCell ref="BB114:BH114"/>
    <mergeCell ref="B111:F111"/>
    <mergeCell ref="G111:AB111"/>
    <mergeCell ref="AC111:AE111"/>
    <mergeCell ref="AF111:AJ111"/>
    <mergeCell ref="AU113:BA113"/>
    <mergeCell ref="BB113:BH113"/>
    <mergeCell ref="B112:F112"/>
    <mergeCell ref="G112:AB112"/>
    <mergeCell ref="AC112:AE112"/>
    <mergeCell ref="AF112:AJ112"/>
    <mergeCell ref="B109:F109"/>
    <mergeCell ref="G109:AB109"/>
    <mergeCell ref="B110:F110"/>
    <mergeCell ref="G110:AB110"/>
    <mergeCell ref="AC110:AE110"/>
    <mergeCell ref="AF110:AJ110"/>
    <mergeCell ref="AC109:AE109"/>
    <mergeCell ref="AF109:AJ109"/>
    <mergeCell ref="AU107:BA107"/>
    <mergeCell ref="BB107:BH107"/>
    <mergeCell ref="AU108:BA108"/>
    <mergeCell ref="BB108:BH108"/>
    <mergeCell ref="AU110:BA110"/>
    <mergeCell ref="BB110:BH110"/>
    <mergeCell ref="B107:F107"/>
    <mergeCell ref="G107:AB107"/>
    <mergeCell ref="AC107:AE107"/>
    <mergeCell ref="AF107:AJ107"/>
    <mergeCell ref="AU109:BA109"/>
    <mergeCell ref="BB109:BH109"/>
    <mergeCell ref="B108:F108"/>
    <mergeCell ref="G108:AB108"/>
    <mergeCell ref="AC108:AE108"/>
    <mergeCell ref="AF108:AJ108"/>
    <mergeCell ref="BB106:BH106"/>
    <mergeCell ref="AU105:BA105"/>
    <mergeCell ref="BB105:BH105"/>
    <mergeCell ref="B106:F106"/>
    <mergeCell ref="G106:AB106"/>
    <mergeCell ref="AC106:AE106"/>
    <mergeCell ref="AF106:AJ106"/>
    <mergeCell ref="AC105:AE105"/>
    <mergeCell ref="AF105:AJ105"/>
    <mergeCell ref="B105:F105"/>
    <mergeCell ref="G105:AB105"/>
    <mergeCell ref="AU103:BA103"/>
    <mergeCell ref="BB103:BH103"/>
    <mergeCell ref="AU104:BA104"/>
    <mergeCell ref="BB104:BH104"/>
    <mergeCell ref="B103:F103"/>
    <mergeCell ref="G103:AB103"/>
    <mergeCell ref="AC103:AE103"/>
    <mergeCell ref="AF103:AJ103"/>
    <mergeCell ref="B104:F104"/>
    <mergeCell ref="BB101:BH101"/>
    <mergeCell ref="AU102:BA102"/>
    <mergeCell ref="BB102:BH102"/>
    <mergeCell ref="AR101:AT101"/>
    <mergeCell ref="AR102:AT102"/>
    <mergeCell ref="AR103:AT103"/>
    <mergeCell ref="B102:F102"/>
    <mergeCell ref="G102:AB102"/>
    <mergeCell ref="AC102:AE102"/>
    <mergeCell ref="AF102:AJ102"/>
    <mergeCell ref="AC101:AE101"/>
    <mergeCell ref="G104:AB104"/>
    <mergeCell ref="AC104:AE104"/>
    <mergeCell ref="AF104:AJ104"/>
    <mergeCell ref="BB317:BH317"/>
    <mergeCell ref="AU318:BA318"/>
    <mergeCell ref="BB318:BH318"/>
    <mergeCell ref="G318:AB318"/>
    <mergeCell ref="AC318:AE318"/>
    <mergeCell ref="AF318:AJ318"/>
    <mergeCell ref="AF317:AJ317"/>
    <mergeCell ref="AR317:AT317"/>
    <mergeCell ref="AR318:AT318"/>
    <mergeCell ref="BB15:BH15"/>
    <mergeCell ref="AF15:AJ15"/>
    <mergeCell ref="AU15:BA15"/>
    <mergeCell ref="AF16:AJ16"/>
    <mergeCell ref="AU16:BA16"/>
    <mergeCell ref="BB16:BH16"/>
    <mergeCell ref="AK16:AQ16"/>
    <mergeCell ref="AK15:AQ15"/>
    <mergeCell ref="AU106:BA106"/>
    <mergeCell ref="BB17:BH17"/>
    <mergeCell ref="G16:AB16"/>
    <mergeCell ref="BB18:BH18"/>
    <mergeCell ref="AU32:BA32"/>
    <mergeCell ref="AU18:BA18"/>
    <mergeCell ref="AU17:BA17"/>
    <mergeCell ref="BB27:BH27"/>
    <mergeCell ref="BB26:BH26"/>
    <mergeCell ref="AC32:AE32"/>
    <mergeCell ref="B18:F18"/>
    <mergeCell ref="AC18:AE18"/>
    <mergeCell ref="AF18:AJ18"/>
    <mergeCell ref="G18:AB18"/>
    <mergeCell ref="G20:AB20"/>
    <mergeCell ref="B20:F20"/>
    <mergeCell ref="AC20:AE20"/>
    <mergeCell ref="AF20:AJ20"/>
    <mergeCell ref="G19:AB19"/>
    <mergeCell ref="G21:AB21"/>
    <mergeCell ref="B17:F17"/>
    <mergeCell ref="AC17:AE17"/>
    <mergeCell ref="AF17:AJ17"/>
    <mergeCell ref="G17:AB17"/>
    <mergeCell ref="B15:F15"/>
    <mergeCell ref="AC15:AE15"/>
    <mergeCell ref="B16:F16"/>
    <mergeCell ref="AC16:AE16"/>
    <mergeCell ref="G15:AB15"/>
    <mergeCell ref="AU20:BA20"/>
    <mergeCell ref="AK20:AQ20"/>
    <mergeCell ref="AR20:AT20"/>
    <mergeCell ref="AK21:AQ21"/>
    <mergeCell ref="AR21:AT21"/>
    <mergeCell ref="B19:F19"/>
    <mergeCell ref="AC19:AE19"/>
    <mergeCell ref="AF21:AJ21"/>
    <mergeCell ref="AU19:BA19"/>
    <mergeCell ref="B21:F21"/>
    <mergeCell ref="AC21:AE21"/>
    <mergeCell ref="G23:AB23"/>
    <mergeCell ref="B23:F23"/>
    <mergeCell ref="AC23:AE23"/>
    <mergeCell ref="G22:AB22"/>
    <mergeCell ref="BB19:BH19"/>
    <mergeCell ref="BB20:BH20"/>
    <mergeCell ref="AF19:AJ19"/>
    <mergeCell ref="AU21:BA21"/>
    <mergeCell ref="BB21:BH21"/>
    <mergeCell ref="AF22:AJ22"/>
    <mergeCell ref="AU22:BA22"/>
    <mergeCell ref="AU23:BA23"/>
    <mergeCell ref="BB23:BH23"/>
    <mergeCell ref="AF23:AJ23"/>
    <mergeCell ref="B22:F22"/>
    <mergeCell ref="AC22:AE22"/>
    <mergeCell ref="BB25:BH25"/>
    <mergeCell ref="BB22:BH22"/>
    <mergeCell ref="BB24:BH24"/>
    <mergeCell ref="AK22:AQ22"/>
    <mergeCell ref="AR22:AT22"/>
    <mergeCell ref="AK23:AQ23"/>
    <mergeCell ref="AR23:AT23"/>
    <mergeCell ref="AR25:AT25"/>
    <mergeCell ref="B24:F24"/>
    <mergeCell ref="AC24:AE24"/>
    <mergeCell ref="AF24:AJ24"/>
    <mergeCell ref="AU24:BA24"/>
    <mergeCell ref="G24:AB24"/>
    <mergeCell ref="AF25:AJ25"/>
    <mergeCell ref="AU25:BA25"/>
    <mergeCell ref="B25:F25"/>
    <mergeCell ref="G25:AB25"/>
    <mergeCell ref="B26:F26"/>
    <mergeCell ref="AC26:AE26"/>
    <mergeCell ref="AC25:AE25"/>
    <mergeCell ref="G26:AB26"/>
    <mergeCell ref="AK30:AQ30"/>
    <mergeCell ref="G28:AB28"/>
    <mergeCell ref="B28:F28"/>
    <mergeCell ref="AC28:AE28"/>
    <mergeCell ref="B29:F29"/>
    <mergeCell ref="G29:AB29"/>
    <mergeCell ref="AU31:BA31"/>
    <mergeCell ref="BB31:BH31"/>
    <mergeCell ref="AR29:AT29"/>
    <mergeCell ref="AR30:AT30"/>
    <mergeCell ref="AR31:AT31"/>
    <mergeCell ref="BB29:BH29"/>
    <mergeCell ref="AU29:BA29"/>
    <mergeCell ref="AF28:AJ28"/>
    <mergeCell ref="AU28:BA28"/>
    <mergeCell ref="AU27:BA27"/>
    <mergeCell ref="AF27:AJ27"/>
    <mergeCell ref="AR26:AT26"/>
    <mergeCell ref="AF26:AJ26"/>
    <mergeCell ref="B319:F319"/>
    <mergeCell ref="G319:AB319"/>
    <mergeCell ref="AC319:AE319"/>
    <mergeCell ref="AR37:AT37"/>
    <mergeCell ref="AR38:AT38"/>
    <mergeCell ref="AR39:AT39"/>
    <mergeCell ref="AR40:AT40"/>
    <mergeCell ref="B318:F318"/>
    <mergeCell ref="B101:F101"/>
    <mergeCell ref="G101:AB101"/>
    <mergeCell ref="AR19:AT19"/>
    <mergeCell ref="AR24:AT24"/>
    <mergeCell ref="AK34:AQ34"/>
    <mergeCell ref="AK27:AQ27"/>
    <mergeCell ref="BB319:BH319"/>
    <mergeCell ref="BC321:BI321"/>
    <mergeCell ref="AU317:BA317"/>
    <mergeCell ref="AU26:BA26"/>
    <mergeCell ref="BB28:BH28"/>
    <mergeCell ref="BB30:BH30"/>
    <mergeCell ref="AC27:AE27"/>
    <mergeCell ref="G27:AB27"/>
    <mergeCell ref="B27:F27"/>
    <mergeCell ref="B317:F317"/>
    <mergeCell ref="AC29:AE29"/>
    <mergeCell ref="B30:F30"/>
    <mergeCell ref="G30:AB30"/>
    <mergeCell ref="AC30:AE30"/>
    <mergeCell ref="G317:AB317"/>
    <mergeCell ref="AC317:AE317"/>
    <mergeCell ref="AF319:AJ319"/>
    <mergeCell ref="AU319:BA319"/>
    <mergeCell ref="AR28:AT28"/>
    <mergeCell ref="AF29:AJ29"/>
    <mergeCell ref="AU30:BA30"/>
    <mergeCell ref="AK29:AQ29"/>
    <mergeCell ref="AU101:BA101"/>
    <mergeCell ref="AF101:AJ101"/>
    <mergeCell ref="AR105:AT105"/>
    <mergeCell ref="AK105:AQ105"/>
    <mergeCell ref="B7:R7"/>
    <mergeCell ref="B11:I11"/>
    <mergeCell ref="L9:BI9"/>
    <mergeCell ref="AC13:AE14"/>
    <mergeCell ref="AF13:AJ14"/>
    <mergeCell ref="Y11:BI11"/>
    <mergeCell ref="G13:AB14"/>
    <mergeCell ref="AU14:BA14"/>
    <mergeCell ref="BB14:BH14"/>
    <mergeCell ref="AK14:AQ14"/>
    <mergeCell ref="BW12:BZ12"/>
    <mergeCell ref="BW6:BZ6"/>
    <mergeCell ref="BW7:BZ7"/>
    <mergeCell ref="BW9:BZ9"/>
    <mergeCell ref="BW11:BZ11"/>
    <mergeCell ref="AK13:BH13"/>
    <mergeCell ref="AR14:AT14"/>
    <mergeCell ref="AR17:AT17"/>
    <mergeCell ref="AR34:AT34"/>
    <mergeCell ref="AR35:AT35"/>
    <mergeCell ref="AR36:AT36"/>
    <mergeCell ref="AR45:AT45"/>
    <mergeCell ref="AR16:AT16"/>
    <mergeCell ref="AR15:AT15"/>
    <mergeCell ref="AR27:AT27"/>
    <mergeCell ref="AR18:AT18"/>
    <mergeCell ref="AR46:AT46"/>
    <mergeCell ref="AR47:AT47"/>
    <mergeCell ref="AR48:AT48"/>
    <mergeCell ref="AR41:AT41"/>
    <mergeCell ref="AR42:AT42"/>
    <mergeCell ref="AR43:AT43"/>
    <mergeCell ref="AR44:AT44"/>
    <mergeCell ref="AR53:AT53"/>
    <mergeCell ref="AR54:AT54"/>
    <mergeCell ref="AR55:AT55"/>
    <mergeCell ref="AR56:AT56"/>
    <mergeCell ref="AR49:AT49"/>
    <mergeCell ref="AR50:AT50"/>
    <mergeCell ref="AR51:AT51"/>
    <mergeCell ref="AR52:AT52"/>
    <mergeCell ref="AR61:AT61"/>
    <mergeCell ref="AR62:AT62"/>
    <mergeCell ref="AR63:AT63"/>
    <mergeCell ref="AR64:AT64"/>
    <mergeCell ref="AR57:AT57"/>
    <mergeCell ref="AR58:AT58"/>
    <mergeCell ref="AR59:AT59"/>
    <mergeCell ref="AR60:AT60"/>
    <mergeCell ref="AR69:AT69"/>
    <mergeCell ref="AR70:AT70"/>
    <mergeCell ref="AR71:AT71"/>
    <mergeCell ref="AR72:AT72"/>
    <mergeCell ref="AR65:AT65"/>
    <mergeCell ref="AR66:AT66"/>
    <mergeCell ref="AR67:AT67"/>
    <mergeCell ref="AR68:AT68"/>
    <mergeCell ref="AR77:AT77"/>
    <mergeCell ref="AR78:AT78"/>
    <mergeCell ref="AR79:AT79"/>
    <mergeCell ref="AR80:AT80"/>
    <mergeCell ref="AR73:AT73"/>
    <mergeCell ref="AR74:AT74"/>
    <mergeCell ref="AR75:AT75"/>
    <mergeCell ref="AR76:AT76"/>
    <mergeCell ref="AR85:AT85"/>
    <mergeCell ref="AR86:AT86"/>
    <mergeCell ref="AR87:AT87"/>
    <mergeCell ref="AR88:AT88"/>
    <mergeCell ref="AR81:AT81"/>
    <mergeCell ref="AR82:AT82"/>
    <mergeCell ref="AR83:AT83"/>
    <mergeCell ref="AR84:AT84"/>
    <mergeCell ref="AR93:AT93"/>
    <mergeCell ref="AR94:AT94"/>
    <mergeCell ref="AR95:AT95"/>
    <mergeCell ref="AR96:AT96"/>
    <mergeCell ref="AR89:AT89"/>
    <mergeCell ref="AR90:AT90"/>
    <mergeCell ref="AR91:AT91"/>
    <mergeCell ref="AR92:AT92"/>
    <mergeCell ref="AR97:AT97"/>
    <mergeCell ref="AR98:AT98"/>
    <mergeCell ref="AR99:AT99"/>
    <mergeCell ref="AR100:AT100"/>
    <mergeCell ref="AR110:AT110"/>
    <mergeCell ref="AR111:AT111"/>
    <mergeCell ref="AR104:AT104"/>
    <mergeCell ref="AR112:AT112"/>
    <mergeCell ref="AR113:AT113"/>
    <mergeCell ref="AR106:AT106"/>
    <mergeCell ref="AR107:AT107"/>
    <mergeCell ref="AR108:AT108"/>
    <mergeCell ref="AR109:AT109"/>
    <mergeCell ref="AR118:AT118"/>
    <mergeCell ref="AR119:AT119"/>
    <mergeCell ref="AR120:AT120"/>
    <mergeCell ref="AR121:AT121"/>
    <mergeCell ref="AR114:AT114"/>
    <mergeCell ref="AR115:AT115"/>
    <mergeCell ref="AR116:AT116"/>
    <mergeCell ref="AR117:AT117"/>
    <mergeCell ref="AR126:AT126"/>
    <mergeCell ref="AR127:AT127"/>
    <mergeCell ref="AR128:AT128"/>
    <mergeCell ref="AR129:AT129"/>
    <mergeCell ref="AR122:AT122"/>
    <mergeCell ref="AR123:AT123"/>
    <mergeCell ref="AR124:AT124"/>
    <mergeCell ref="AR125:AT125"/>
    <mergeCell ref="AR134:AT134"/>
    <mergeCell ref="AR135:AT135"/>
    <mergeCell ref="AR136:AT136"/>
    <mergeCell ref="AR137:AT137"/>
    <mergeCell ref="AR130:AT130"/>
    <mergeCell ref="AR131:AT131"/>
    <mergeCell ref="AR132:AT132"/>
    <mergeCell ref="AR133:AT133"/>
    <mergeCell ref="AR142:AT142"/>
    <mergeCell ref="AR143:AT143"/>
    <mergeCell ref="AR144:AT144"/>
    <mergeCell ref="AR145:AT145"/>
    <mergeCell ref="AR138:AT138"/>
    <mergeCell ref="AR139:AT139"/>
    <mergeCell ref="AR140:AT140"/>
    <mergeCell ref="AR141:AT141"/>
    <mergeCell ref="AR150:AT150"/>
    <mergeCell ref="AR151:AT151"/>
    <mergeCell ref="AR152:AT152"/>
    <mergeCell ref="AR153:AT153"/>
    <mergeCell ref="AR146:AT146"/>
    <mergeCell ref="AR147:AT147"/>
    <mergeCell ref="AR148:AT148"/>
    <mergeCell ref="AR149:AT149"/>
    <mergeCell ref="AR158:AT158"/>
    <mergeCell ref="AR159:AT159"/>
    <mergeCell ref="AR160:AT160"/>
    <mergeCell ref="AR161:AT161"/>
    <mergeCell ref="AR154:AT154"/>
    <mergeCell ref="AR155:AT155"/>
    <mergeCell ref="AR156:AT156"/>
    <mergeCell ref="AR157:AT157"/>
    <mergeCell ref="AR166:AT166"/>
    <mergeCell ref="AR167:AT167"/>
    <mergeCell ref="AR168:AT168"/>
    <mergeCell ref="AR169:AT169"/>
    <mergeCell ref="AR162:AT162"/>
    <mergeCell ref="AR163:AT163"/>
    <mergeCell ref="AR164:AT164"/>
    <mergeCell ref="AR165:AT165"/>
    <mergeCell ref="AR174:AT174"/>
    <mergeCell ref="AR175:AT175"/>
    <mergeCell ref="AR176:AT176"/>
    <mergeCell ref="AR177:AT177"/>
    <mergeCell ref="AR170:AT170"/>
    <mergeCell ref="AR171:AT171"/>
    <mergeCell ref="AR172:AT172"/>
    <mergeCell ref="AR173:AT173"/>
    <mergeCell ref="AR182:AT182"/>
    <mergeCell ref="AR183:AT183"/>
    <mergeCell ref="AR184:AT184"/>
    <mergeCell ref="AR185:AT185"/>
    <mergeCell ref="AR178:AT178"/>
    <mergeCell ref="AR179:AT179"/>
    <mergeCell ref="AR180:AT180"/>
    <mergeCell ref="AR181:AT181"/>
    <mergeCell ref="AR190:AT190"/>
    <mergeCell ref="AR191:AT191"/>
    <mergeCell ref="AR192:AT192"/>
    <mergeCell ref="AR193:AT193"/>
    <mergeCell ref="AR186:AT186"/>
    <mergeCell ref="AR187:AT187"/>
    <mergeCell ref="AR188:AT188"/>
    <mergeCell ref="AR189:AT189"/>
    <mergeCell ref="AR198:AT198"/>
    <mergeCell ref="AR199:AT199"/>
    <mergeCell ref="AR200:AT200"/>
    <mergeCell ref="AR201:AT201"/>
    <mergeCell ref="AR194:AT194"/>
    <mergeCell ref="AR195:AT195"/>
    <mergeCell ref="AR196:AT196"/>
    <mergeCell ref="AR197:AT197"/>
    <mergeCell ref="AR206:AT206"/>
    <mergeCell ref="AR207:AT207"/>
    <mergeCell ref="AR208:AT208"/>
    <mergeCell ref="AR209:AT209"/>
    <mergeCell ref="AR202:AT202"/>
    <mergeCell ref="AR203:AT203"/>
    <mergeCell ref="AR204:AT204"/>
    <mergeCell ref="AR205:AT205"/>
    <mergeCell ref="AR214:AT214"/>
    <mergeCell ref="AR215:AT215"/>
    <mergeCell ref="AR216:AT216"/>
    <mergeCell ref="AR217:AT217"/>
    <mergeCell ref="AR210:AT210"/>
    <mergeCell ref="AR211:AT211"/>
    <mergeCell ref="AR212:AT212"/>
    <mergeCell ref="AR213:AT213"/>
    <mergeCell ref="AR222:AT222"/>
    <mergeCell ref="AR223:AT223"/>
    <mergeCell ref="AR224:AT224"/>
    <mergeCell ref="AR225:AT225"/>
    <mergeCell ref="AR218:AT218"/>
    <mergeCell ref="AR219:AT219"/>
    <mergeCell ref="AR220:AT220"/>
    <mergeCell ref="AR221:AT221"/>
    <mergeCell ref="AR230:AT230"/>
    <mergeCell ref="AR232:AT232"/>
    <mergeCell ref="AR233:AT233"/>
    <mergeCell ref="AR234:AT234"/>
    <mergeCell ref="AR226:AT226"/>
    <mergeCell ref="AR227:AT227"/>
    <mergeCell ref="AR228:AT228"/>
    <mergeCell ref="AR229:AT229"/>
    <mergeCell ref="AR239:AT239"/>
    <mergeCell ref="AR240:AT240"/>
    <mergeCell ref="AR241:AT241"/>
    <mergeCell ref="AR242:AT242"/>
    <mergeCell ref="AR235:AT235"/>
    <mergeCell ref="AR236:AT236"/>
    <mergeCell ref="AR237:AT237"/>
    <mergeCell ref="AR238:AT238"/>
    <mergeCell ref="AR248:AT248"/>
    <mergeCell ref="AR249:AT249"/>
    <mergeCell ref="AR250:AT250"/>
    <mergeCell ref="AR251:AT251"/>
    <mergeCell ref="AR244:AT244"/>
    <mergeCell ref="AR245:AT245"/>
    <mergeCell ref="AR246:AT246"/>
    <mergeCell ref="AR247:AT247"/>
    <mergeCell ref="AR256:AT256"/>
    <mergeCell ref="AR257:AT257"/>
    <mergeCell ref="AR258:AT258"/>
    <mergeCell ref="AR259:AT259"/>
    <mergeCell ref="AR252:AT252"/>
    <mergeCell ref="AR253:AT253"/>
    <mergeCell ref="AR254:AT254"/>
    <mergeCell ref="AR255:AT255"/>
    <mergeCell ref="AR264:AT264"/>
    <mergeCell ref="AR265:AT265"/>
    <mergeCell ref="AR266:AT266"/>
    <mergeCell ref="AR267:AT267"/>
    <mergeCell ref="AR260:AT260"/>
    <mergeCell ref="AR261:AT261"/>
    <mergeCell ref="AR262:AT262"/>
    <mergeCell ref="AR263:AT263"/>
    <mergeCell ref="AR272:AT272"/>
    <mergeCell ref="AR273:AT273"/>
    <mergeCell ref="AR274:AT274"/>
    <mergeCell ref="AR275:AT275"/>
    <mergeCell ref="AR268:AT268"/>
    <mergeCell ref="AR269:AT269"/>
    <mergeCell ref="AR270:AT270"/>
    <mergeCell ref="AR271:AT271"/>
    <mergeCell ref="AR280:AT280"/>
    <mergeCell ref="AR281:AT281"/>
    <mergeCell ref="AR282:AT282"/>
    <mergeCell ref="AR283:AT283"/>
    <mergeCell ref="AR276:AT276"/>
    <mergeCell ref="AR277:AT277"/>
    <mergeCell ref="AR278:AT278"/>
    <mergeCell ref="AR279:AT279"/>
    <mergeCell ref="AR288:AT288"/>
    <mergeCell ref="AR289:AT289"/>
    <mergeCell ref="AR290:AT290"/>
    <mergeCell ref="AR291:AT291"/>
    <mergeCell ref="AR284:AT284"/>
    <mergeCell ref="AR285:AT285"/>
    <mergeCell ref="AR286:AT286"/>
    <mergeCell ref="AR287:AT287"/>
    <mergeCell ref="AR296:AT296"/>
    <mergeCell ref="AR297:AT297"/>
    <mergeCell ref="AR298:AT298"/>
    <mergeCell ref="AR299:AT299"/>
    <mergeCell ref="AR292:AT292"/>
    <mergeCell ref="AR293:AT293"/>
    <mergeCell ref="AR294:AT294"/>
    <mergeCell ref="AR295:AT295"/>
    <mergeCell ref="AR304:AT304"/>
    <mergeCell ref="AR305:AT305"/>
    <mergeCell ref="AR306:AT306"/>
    <mergeCell ref="AR307:AT307"/>
    <mergeCell ref="AR300:AT300"/>
    <mergeCell ref="AR301:AT301"/>
    <mergeCell ref="AR302:AT302"/>
    <mergeCell ref="AR303:AT303"/>
    <mergeCell ref="AR313:AT313"/>
    <mergeCell ref="AR314:AT314"/>
    <mergeCell ref="AR315:AT315"/>
    <mergeCell ref="AR316:AT316"/>
    <mergeCell ref="AR309:AT309"/>
    <mergeCell ref="AR310:AT310"/>
    <mergeCell ref="AR311:AT311"/>
    <mergeCell ref="AR312:AT312"/>
    <mergeCell ref="AK17:AQ17"/>
    <mergeCell ref="AK18:AQ18"/>
    <mergeCell ref="AK19:AQ19"/>
    <mergeCell ref="AK24:AQ24"/>
    <mergeCell ref="AK25:AQ25"/>
    <mergeCell ref="AK26:AQ26"/>
    <mergeCell ref="AK28:AQ28"/>
    <mergeCell ref="AK37:AQ37"/>
    <mergeCell ref="AK35:AQ35"/>
    <mergeCell ref="AK36:AQ36"/>
    <mergeCell ref="AK45:AQ45"/>
    <mergeCell ref="AK46:AQ46"/>
    <mergeCell ref="AK38:AQ38"/>
    <mergeCell ref="AK39:AQ39"/>
    <mergeCell ref="AK40:AQ40"/>
    <mergeCell ref="AK31:AQ31"/>
    <mergeCell ref="AK47:AQ47"/>
    <mergeCell ref="AK48:AQ48"/>
    <mergeCell ref="AK41:AQ41"/>
    <mergeCell ref="AK42:AQ42"/>
    <mergeCell ref="AK43:AQ43"/>
    <mergeCell ref="AK44:AQ44"/>
    <mergeCell ref="AK53:AQ53"/>
    <mergeCell ref="AK54:AQ54"/>
    <mergeCell ref="AK55:AQ55"/>
    <mergeCell ref="AK56:AQ56"/>
    <mergeCell ref="AK49:AQ49"/>
    <mergeCell ref="AK50:AQ50"/>
    <mergeCell ref="AK51:AQ51"/>
    <mergeCell ref="AK52:AQ52"/>
    <mergeCell ref="AK61:AQ61"/>
    <mergeCell ref="AK62:AQ62"/>
    <mergeCell ref="AK63:AQ63"/>
    <mergeCell ref="AK64:AQ64"/>
    <mergeCell ref="AK57:AQ57"/>
    <mergeCell ref="AK58:AQ58"/>
    <mergeCell ref="AK59:AQ59"/>
    <mergeCell ref="AK60:AQ60"/>
    <mergeCell ref="AK69:AQ69"/>
    <mergeCell ref="AK70:AQ70"/>
    <mergeCell ref="AK71:AQ71"/>
    <mergeCell ref="AK72:AQ72"/>
    <mergeCell ref="AK65:AQ65"/>
    <mergeCell ref="AK66:AQ66"/>
    <mergeCell ref="AK67:AQ67"/>
    <mergeCell ref="AK68:AQ68"/>
    <mergeCell ref="AK77:AQ77"/>
    <mergeCell ref="AK78:AQ78"/>
    <mergeCell ref="AK79:AQ79"/>
    <mergeCell ref="AK80:AQ80"/>
    <mergeCell ref="AK73:AQ73"/>
    <mergeCell ref="AK74:AQ74"/>
    <mergeCell ref="AK75:AQ75"/>
    <mergeCell ref="AK76:AQ76"/>
    <mergeCell ref="AK85:AQ85"/>
    <mergeCell ref="AK86:AQ86"/>
    <mergeCell ref="AK87:AQ87"/>
    <mergeCell ref="AK88:AQ88"/>
    <mergeCell ref="AK81:AQ81"/>
    <mergeCell ref="AK82:AQ82"/>
    <mergeCell ref="AK83:AQ83"/>
    <mergeCell ref="AK84:AQ84"/>
    <mergeCell ref="AK93:AQ93"/>
    <mergeCell ref="AK94:AQ94"/>
    <mergeCell ref="AK95:AQ95"/>
    <mergeCell ref="AK96:AQ96"/>
    <mergeCell ref="AK89:AQ89"/>
    <mergeCell ref="AK90:AQ90"/>
    <mergeCell ref="AK91:AQ91"/>
    <mergeCell ref="AK92:AQ92"/>
    <mergeCell ref="AK101:AQ101"/>
    <mergeCell ref="AK102:AQ102"/>
    <mergeCell ref="AK103:AQ103"/>
    <mergeCell ref="AK104:AQ104"/>
    <mergeCell ref="AK97:AQ97"/>
    <mergeCell ref="AK98:AQ98"/>
    <mergeCell ref="AK99:AQ99"/>
    <mergeCell ref="AK100:AQ100"/>
    <mergeCell ref="AK110:AQ110"/>
    <mergeCell ref="AK111:AQ111"/>
    <mergeCell ref="AK112:AQ112"/>
    <mergeCell ref="AK113:AQ113"/>
    <mergeCell ref="AK106:AQ106"/>
    <mergeCell ref="AK107:AQ107"/>
    <mergeCell ref="AK108:AQ108"/>
    <mergeCell ref="AK109:AQ109"/>
    <mergeCell ref="AK118:AQ118"/>
    <mergeCell ref="AK119:AQ119"/>
    <mergeCell ref="AK120:AQ120"/>
    <mergeCell ref="AK121:AQ121"/>
    <mergeCell ref="AK114:AQ114"/>
    <mergeCell ref="AK115:AQ115"/>
    <mergeCell ref="AK116:AQ116"/>
    <mergeCell ref="AK117:AQ117"/>
    <mergeCell ref="AK126:AQ126"/>
    <mergeCell ref="AK127:AQ127"/>
    <mergeCell ref="AK128:AQ128"/>
    <mergeCell ref="AK129:AQ129"/>
    <mergeCell ref="AK122:AQ122"/>
    <mergeCell ref="AK123:AQ123"/>
    <mergeCell ref="AK124:AQ124"/>
    <mergeCell ref="AK125:AQ125"/>
    <mergeCell ref="AK134:AQ134"/>
    <mergeCell ref="AK135:AQ135"/>
    <mergeCell ref="AK136:AQ136"/>
    <mergeCell ref="AK137:AQ137"/>
    <mergeCell ref="AK130:AQ130"/>
    <mergeCell ref="AK131:AQ131"/>
    <mergeCell ref="AK132:AQ132"/>
    <mergeCell ref="AK133:AQ133"/>
    <mergeCell ref="AK142:AQ142"/>
    <mergeCell ref="AK143:AQ143"/>
    <mergeCell ref="AK144:AQ144"/>
    <mergeCell ref="AK145:AQ145"/>
    <mergeCell ref="AK138:AQ138"/>
    <mergeCell ref="AK139:AQ139"/>
    <mergeCell ref="AK140:AQ140"/>
    <mergeCell ref="AK141:AQ141"/>
    <mergeCell ref="AK150:AQ150"/>
    <mergeCell ref="AK151:AQ151"/>
    <mergeCell ref="AK152:AQ152"/>
    <mergeCell ref="AK153:AQ153"/>
    <mergeCell ref="AK146:AQ146"/>
    <mergeCell ref="AK147:AQ147"/>
    <mergeCell ref="AK148:AQ148"/>
    <mergeCell ref="AK149:AQ149"/>
    <mergeCell ref="AK158:AQ158"/>
    <mergeCell ref="AK159:AQ159"/>
    <mergeCell ref="AK160:AQ160"/>
    <mergeCell ref="AK161:AQ161"/>
    <mergeCell ref="AK154:AQ154"/>
    <mergeCell ref="AK155:AQ155"/>
    <mergeCell ref="AK156:AQ156"/>
    <mergeCell ref="AK157:AQ157"/>
    <mergeCell ref="AK166:AQ166"/>
    <mergeCell ref="AK167:AQ167"/>
    <mergeCell ref="AK168:AQ168"/>
    <mergeCell ref="AK169:AQ169"/>
    <mergeCell ref="AK162:AQ162"/>
    <mergeCell ref="AK163:AQ163"/>
    <mergeCell ref="AK164:AQ164"/>
    <mergeCell ref="AK165:AQ165"/>
    <mergeCell ref="AK174:AQ174"/>
    <mergeCell ref="AK175:AQ175"/>
    <mergeCell ref="AK176:AQ176"/>
    <mergeCell ref="AK177:AQ177"/>
    <mergeCell ref="AK170:AQ170"/>
    <mergeCell ref="AK171:AQ171"/>
    <mergeCell ref="AK172:AQ172"/>
    <mergeCell ref="AK173:AQ173"/>
    <mergeCell ref="AK182:AQ182"/>
    <mergeCell ref="AK183:AQ183"/>
    <mergeCell ref="AK184:AQ184"/>
    <mergeCell ref="AK185:AQ185"/>
    <mergeCell ref="AK178:AQ178"/>
    <mergeCell ref="AK179:AQ179"/>
    <mergeCell ref="AK180:AQ180"/>
    <mergeCell ref="AK181:AQ181"/>
    <mergeCell ref="AK190:AQ190"/>
    <mergeCell ref="AK191:AQ191"/>
    <mergeCell ref="AK192:AQ192"/>
    <mergeCell ref="AK193:AQ193"/>
    <mergeCell ref="AK186:AQ186"/>
    <mergeCell ref="AK187:AQ187"/>
    <mergeCell ref="AK188:AQ188"/>
    <mergeCell ref="AK189:AQ189"/>
    <mergeCell ref="AK198:AQ198"/>
    <mergeCell ref="AK199:AQ199"/>
    <mergeCell ref="AK200:AQ200"/>
    <mergeCell ref="AK201:AQ201"/>
    <mergeCell ref="AK194:AQ194"/>
    <mergeCell ref="AK195:AQ195"/>
    <mergeCell ref="AK196:AQ196"/>
    <mergeCell ref="AK197:AQ197"/>
    <mergeCell ref="AK206:AQ206"/>
    <mergeCell ref="AK207:AQ207"/>
    <mergeCell ref="AK208:AQ208"/>
    <mergeCell ref="AK209:AQ209"/>
    <mergeCell ref="AK202:AQ202"/>
    <mergeCell ref="AK203:AQ203"/>
    <mergeCell ref="AK204:AQ204"/>
    <mergeCell ref="AK205:AQ205"/>
    <mergeCell ref="AK214:AQ214"/>
    <mergeCell ref="AK215:AQ215"/>
    <mergeCell ref="AK216:AQ216"/>
    <mergeCell ref="AK217:AQ217"/>
    <mergeCell ref="AK210:AQ210"/>
    <mergeCell ref="AK211:AQ211"/>
    <mergeCell ref="AK212:AQ212"/>
    <mergeCell ref="AK213:AQ213"/>
    <mergeCell ref="AK222:AQ222"/>
    <mergeCell ref="AK223:AQ223"/>
    <mergeCell ref="AK224:AQ224"/>
    <mergeCell ref="AK225:AQ225"/>
    <mergeCell ref="AK218:AQ218"/>
    <mergeCell ref="AK219:AQ219"/>
    <mergeCell ref="AK220:AQ220"/>
    <mergeCell ref="AK221:AQ221"/>
    <mergeCell ref="AK230:AQ230"/>
    <mergeCell ref="AK231:AQ231"/>
    <mergeCell ref="AK232:AQ232"/>
    <mergeCell ref="AK233:AQ233"/>
    <mergeCell ref="AK226:AQ226"/>
    <mergeCell ref="AK227:AQ227"/>
    <mergeCell ref="AK228:AQ228"/>
    <mergeCell ref="AK229:AQ229"/>
    <mergeCell ref="AK238:AQ238"/>
    <mergeCell ref="AK239:AQ239"/>
    <mergeCell ref="AK240:AQ240"/>
    <mergeCell ref="AK241:AQ241"/>
    <mergeCell ref="AK234:AQ234"/>
    <mergeCell ref="AK235:AQ235"/>
    <mergeCell ref="AK236:AQ236"/>
    <mergeCell ref="AK237:AQ237"/>
    <mergeCell ref="AK248:AQ248"/>
    <mergeCell ref="AK249:AQ249"/>
    <mergeCell ref="AK250:AQ250"/>
    <mergeCell ref="AK251:AQ251"/>
    <mergeCell ref="AK243:AQ243"/>
    <mergeCell ref="AK244:AQ244"/>
    <mergeCell ref="AK245:AQ245"/>
    <mergeCell ref="AK246:AQ246"/>
    <mergeCell ref="AK256:AQ256"/>
    <mergeCell ref="AK257:AQ257"/>
    <mergeCell ref="AK258:AQ258"/>
    <mergeCell ref="AK259:AQ259"/>
    <mergeCell ref="AK252:AQ252"/>
    <mergeCell ref="AK253:AQ253"/>
    <mergeCell ref="AK254:AQ254"/>
    <mergeCell ref="AK255:AQ255"/>
    <mergeCell ref="AK264:AQ264"/>
    <mergeCell ref="AK265:AQ265"/>
    <mergeCell ref="AK266:AQ266"/>
    <mergeCell ref="AK267:AQ267"/>
    <mergeCell ref="AK260:AQ260"/>
    <mergeCell ref="AK261:AQ261"/>
    <mergeCell ref="AK262:AQ262"/>
    <mergeCell ref="AK263:AQ263"/>
    <mergeCell ref="AK272:AQ272"/>
    <mergeCell ref="AK273:AQ273"/>
    <mergeCell ref="AK274:AQ274"/>
    <mergeCell ref="AK275:AQ275"/>
    <mergeCell ref="AK268:AQ268"/>
    <mergeCell ref="AK269:AQ269"/>
    <mergeCell ref="AK270:AQ270"/>
    <mergeCell ref="AK271:AQ271"/>
    <mergeCell ref="AK280:AQ280"/>
    <mergeCell ref="AK281:AQ281"/>
    <mergeCell ref="AK282:AQ282"/>
    <mergeCell ref="AK283:AQ283"/>
    <mergeCell ref="AK276:AQ276"/>
    <mergeCell ref="AK277:AQ277"/>
    <mergeCell ref="AK278:AQ278"/>
    <mergeCell ref="AK279:AQ279"/>
    <mergeCell ref="AK288:AQ288"/>
    <mergeCell ref="AK289:AQ289"/>
    <mergeCell ref="AK290:AQ290"/>
    <mergeCell ref="AK291:AQ291"/>
    <mergeCell ref="AK284:AQ284"/>
    <mergeCell ref="AK285:AQ285"/>
    <mergeCell ref="AK286:AQ286"/>
    <mergeCell ref="AK287:AQ287"/>
    <mergeCell ref="AK296:AQ296"/>
    <mergeCell ref="AK297:AQ297"/>
    <mergeCell ref="AK298:AQ298"/>
    <mergeCell ref="AK299:AQ299"/>
    <mergeCell ref="AK292:AQ292"/>
    <mergeCell ref="AK293:AQ293"/>
    <mergeCell ref="AK294:AQ294"/>
    <mergeCell ref="AK295:AQ295"/>
    <mergeCell ref="AK304:AQ304"/>
    <mergeCell ref="AK305:AQ305"/>
    <mergeCell ref="AK306:AQ306"/>
    <mergeCell ref="AK307:AQ307"/>
    <mergeCell ref="AK300:AQ300"/>
    <mergeCell ref="AK301:AQ301"/>
    <mergeCell ref="AK302:AQ302"/>
    <mergeCell ref="AK303:AQ303"/>
    <mergeCell ref="AK309:AQ309"/>
    <mergeCell ref="AK316:AQ316"/>
    <mergeCell ref="AK317:AQ317"/>
    <mergeCell ref="AK318:AQ318"/>
    <mergeCell ref="AK310:AQ310"/>
    <mergeCell ref="AK311:AQ311"/>
    <mergeCell ref="AK312:AQ312"/>
    <mergeCell ref="AK313:AQ313"/>
    <mergeCell ref="AK314:AQ314"/>
    <mergeCell ref="AK315:AQ315"/>
  </mergeCells>
  <phoneticPr fontId="2" type="noConversion"/>
  <conditionalFormatting sqref="AK69:AQ87">
    <cfRule type="cellIs" dxfId="19" priority="1" stopIfTrue="1" operator="notEqual">
      <formula>Q69</formula>
    </cfRule>
  </conditionalFormatting>
  <printOptions horizontalCentered="1"/>
  <pageMargins left="0.98425196850393704" right="0.19685039370078741" top="0.43307086614173229" bottom="0.59055118110236227" header="0.39370078740157483" footer="0.39370078740157483"/>
  <pageSetup paperSize="9" scale="88" fitToWidth="0" fitToHeight="0" orientation="landscape" r:id="rId1"/>
  <headerFooter alignWithMargins="0">
    <oddFooter>&amp;L&amp;"Arial,Negrito"&amp;8V.110324&amp;R&amp;"Arial,Negrito"&amp;8&amp;P/&amp;N</oddFooter>
  </headerFooter>
  <rowBreaks count="1" manualBreakCount="1">
    <brk id="277" max="16383" man="1"/>
  </rowBreaks>
  <colBreaks count="1" manualBreakCount="1">
    <brk id="62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Plan9"/>
  <dimension ref="A1:CO55"/>
  <sheetViews>
    <sheetView showGridLines="0" showRowColHeaders="0" showZeros="0" zoomScaleNormal="100" workbookViewId="0">
      <pane ySplit="9" topLeftCell="A10" activePane="bottomLeft" state="frozen"/>
      <selection pane="bottomLeft" activeCell="A7" sqref="A7"/>
    </sheetView>
  </sheetViews>
  <sheetFormatPr defaultColWidth="1.7109375" defaultRowHeight="9.9499999999999993" customHeight="1"/>
  <cols>
    <col min="1" max="1" width="0.85546875" style="10" customWidth="1"/>
    <col min="2" max="6" width="1.7109375" style="7" customWidth="1"/>
    <col min="7" max="8" width="1.7109375" style="28" customWidth="1"/>
    <col min="9" max="63" width="1.7109375" style="7" customWidth="1"/>
    <col min="64" max="64" width="1.7109375" style="10" customWidth="1"/>
    <col min="65" max="73" width="1.7109375" style="7" customWidth="1"/>
    <col min="74" max="74" width="5.42578125" style="7" customWidth="1"/>
    <col min="75" max="75" width="4.85546875" style="7" hidden="1" customWidth="1"/>
    <col min="76" max="76" width="17.5703125" style="6" hidden="1" customWidth="1"/>
    <col min="77" max="79" width="17.140625" style="7" hidden="1" customWidth="1"/>
    <col min="80" max="87" width="13.5703125" style="7" hidden="1" customWidth="1"/>
    <col min="88" max="16384" width="1.7109375" style="7"/>
  </cols>
  <sheetData>
    <row r="1" spans="1:93" ht="50.1" customHeight="1">
      <c r="BL1" s="7"/>
      <c r="BN1" s="4"/>
      <c r="BO1" s="4"/>
      <c r="BP1" s="4"/>
      <c r="BQ1" s="4"/>
      <c r="BR1" s="4"/>
      <c r="BS1" s="4"/>
      <c r="BT1" s="4"/>
      <c r="BU1" s="4"/>
      <c r="BX1" s="7"/>
      <c r="CM1" s="10"/>
      <c r="CN1" s="10"/>
      <c r="CO1" s="6"/>
    </row>
    <row r="2" spans="1:93" s="8" customFormat="1" ht="12" customHeight="1">
      <c r="A2" s="22"/>
      <c r="B2" s="698" t="s">
        <v>104</v>
      </c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698"/>
      <c r="Y2" s="698"/>
      <c r="Z2" s="698"/>
      <c r="AA2" s="698"/>
      <c r="AB2" s="698"/>
      <c r="AC2" s="698"/>
      <c r="AD2" s="698"/>
      <c r="AE2" s="698"/>
      <c r="AF2" s="698"/>
      <c r="AG2" s="698"/>
      <c r="AH2" s="698"/>
      <c r="AI2" s="698"/>
      <c r="AJ2" s="698"/>
      <c r="AK2" s="698"/>
      <c r="AL2" s="698"/>
      <c r="AM2" s="698"/>
      <c r="AN2" s="698"/>
      <c r="AO2" s="698"/>
      <c r="AP2" s="698"/>
      <c r="AQ2" s="698"/>
      <c r="AR2" s="698"/>
      <c r="AS2" s="698"/>
      <c r="AT2" s="698"/>
      <c r="AU2" s="698"/>
      <c r="AV2" s="698"/>
      <c r="AW2" s="698"/>
      <c r="AX2" s="698"/>
      <c r="AY2" s="698"/>
      <c r="AZ2" s="698"/>
      <c r="BA2" s="698"/>
      <c r="BB2" s="696" t="s">
        <v>82</v>
      </c>
      <c r="BC2" s="696"/>
      <c r="BD2" s="696"/>
      <c r="BE2" s="696"/>
      <c r="BF2" s="696"/>
      <c r="BG2" s="696"/>
      <c r="BH2" s="696"/>
      <c r="BI2" s="697"/>
      <c r="BJ2" s="814" t="str">
        <f>'O1'!J11</f>
        <v>263097-6</v>
      </c>
      <c r="BK2" s="826"/>
      <c r="BL2" s="826"/>
      <c r="BM2" s="826"/>
      <c r="BN2" s="826"/>
      <c r="BO2" s="826"/>
      <c r="BP2" s="826"/>
      <c r="BQ2" s="826"/>
      <c r="BR2" s="826"/>
      <c r="BS2" s="826"/>
      <c r="BT2" s="826"/>
      <c r="BU2" s="827"/>
      <c r="BV2" s="22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23"/>
      <c r="CL2" s="23"/>
      <c r="CO2" s="24"/>
    </row>
    <row r="3" spans="1:93" s="8" customFormat="1" ht="4.5" customHeight="1">
      <c r="A3" s="10"/>
      <c r="B3" s="27"/>
      <c r="C3" s="7"/>
      <c r="D3" s="7"/>
      <c r="E3" s="7"/>
      <c r="F3" s="7"/>
      <c r="G3" s="28"/>
      <c r="H3" s="28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2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10"/>
      <c r="BK3" s="27"/>
      <c r="BL3" s="10"/>
      <c r="BM3" s="7"/>
      <c r="BN3" s="7"/>
      <c r="BO3" s="7"/>
      <c r="BP3" s="7"/>
      <c r="BQ3" s="7"/>
      <c r="BR3" s="7"/>
      <c r="BS3" s="7"/>
      <c r="BT3" s="7"/>
      <c r="BU3" s="7"/>
      <c r="BV3" s="7"/>
      <c r="BW3" s="4"/>
      <c r="BX3" s="4"/>
      <c r="BY3" s="4"/>
      <c r="BZ3" s="4"/>
      <c r="CA3" s="4"/>
      <c r="CB3" s="4"/>
      <c r="CC3" s="12"/>
      <c r="CD3" s="12"/>
      <c r="CE3" s="12"/>
      <c r="CF3" s="12"/>
      <c r="CG3" s="12"/>
      <c r="CH3" s="12"/>
      <c r="CI3" s="12"/>
      <c r="CJ3" s="12"/>
      <c r="CK3" s="23"/>
      <c r="CL3" s="23"/>
      <c r="CO3" s="24"/>
    </row>
    <row r="4" spans="1:93" s="101" customFormat="1" ht="3.75" customHeight="1">
      <c r="A4" s="8"/>
      <c r="G4" s="102"/>
      <c r="H4" s="102"/>
      <c r="BW4" s="4"/>
      <c r="BX4" s="4"/>
      <c r="BY4" s="4"/>
      <c r="BZ4" s="4"/>
      <c r="CA4" s="4"/>
      <c r="CB4" s="4"/>
    </row>
    <row r="5" spans="1:93" ht="12" customHeight="1">
      <c r="A5" s="8"/>
      <c r="B5" s="165" t="s">
        <v>81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R5" s="814" t="str">
        <f>'O1'!S7</f>
        <v>Prefeitura Municipal de Otacílio Costa</v>
      </c>
      <c r="S5" s="826"/>
      <c r="T5" s="826"/>
      <c r="U5" s="826"/>
      <c r="V5" s="826"/>
      <c r="W5" s="826"/>
      <c r="X5" s="826"/>
      <c r="Y5" s="826"/>
      <c r="Z5" s="826"/>
      <c r="AA5" s="826"/>
      <c r="AB5" s="826"/>
      <c r="AC5" s="826"/>
      <c r="AD5" s="826"/>
      <c r="AE5" s="826"/>
      <c r="AF5" s="826"/>
      <c r="AG5" s="826"/>
      <c r="AH5" s="826"/>
      <c r="AI5" s="826"/>
      <c r="AJ5" s="826"/>
      <c r="AK5" s="826"/>
      <c r="AL5" s="826"/>
      <c r="AM5" s="826"/>
      <c r="AN5" s="826"/>
      <c r="AO5" s="826"/>
      <c r="AP5" s="827"/>
      <c r="AQ5" s="702" t="s">
        <v>40</v>
      </c>
      <c r="AR5" s="703"/>
      <c r="AS5" s="703"/>
      <c r="AT5" s="703"/>
      <c r="AU5" s="703"/>
      <c r="AV5" s="703"/>
      <c r="AW5" s="703"/>
      <c r="AX5" s="703"/>
      <c r="AY5" s="704"/>
      <c r="AZ5" s="828" t="str">
        <f>'O1'!L9</f>
        <v>Conclusão quadra Fundo do Campo</v>
      </c>
      <c r="BA5" s="829"/>
      <c r="BB5" s="829"/>
      <c r="BC5" s="829"/>
      <c r="BD5" s="829"/>
      <c r="BE5" s="829"/>
      <c r="BF5" s="829"/>
      <c r="BG5" s="829"/>
      <c r="BH5" s="829"/>
      <c r="BI5" s="829"/>
      <c r="BJ5" s="829"/>
      <c r="BK5" s="829"/>
      <c r="BL5" s="829"/>
      <c r="BM5" s="829"/>
      <c r="BN5" s="829"/>
      <c r="BO5" s="829"/>
      <c r="BP5" s="829"/>
      <c r="BQ5" s="829"/>
      <c r="BR5" s="829"/>
      <c r="BS5" s="829"/>
      <c r="BT5" s="829"/>
      <c r="BU5" s="830"/>
      <c r="BV5" s="33"/>
      <c r="BX5" s="7"/>
    </row>
    <row r="6" spans="1:93" ht="3" customHeight="1">
      <c r="A6" s="103"/>
      <c r="B6" s="104"/>
      <c r="C6" s="105"/>
      <c r="D6" s="105"/>
      <c r="E6" s="105"/>
      <c r="F6" s="105"/>
      <c r="G6" s="106"/>
      <c r="H6" s="106"/>
      <c r="I6" s="105"/>
      <c r="J6" s="107"/>
      <c r="K6" s="108"/>
      <c r="L6" s="108"/>
      <c r="M6" s="108"/>
      <c r="N6" s="108"/>
      <c r="O6" s="108"/>
      <c r="P6" s="108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3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4"/>
      <c r="BX6" s="4"/>
      <c r="BY6" s="4"/>
      <c r="BZ6" s="4"/>
      <c r="CA6" s="4"/>
      <c r="CB6" s="4"/>
    </row>
    <row r="7" spans="1:93" ht="3" customHeight="1" thickBot="1">
      <c r="A7" s="8"/>
      <c r="B7" s="109"/>
      <c r="C7" s="110"/>
      <c r="D7" s="110"/>
      <c r="E7" s="110"/>
      <c r="F7" s="110"/>
      <c r="G7" s="111"/>
      <c r="H7" s="111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8"/>
      <c r="BW7" s="4"/>
      <c r="BX7" s="4"/>
      <c r="BY7" s="4"/>
      <c r="BZ7" s="4"/>
      <c r="CA7" s="4"/>
      <c r="CB7" s="4"/>
    </row>
    <row r="8" spans="1:93" ht="9.9499999999999993" customHeight="1">
      <c r="A8" s="8"/>
      <c r="B8" s="687" t="s">
        <v>3</v>
      </c>
      <c r="C8" s="688"/>
      <c r="D8" s="688"/>
      <c r="E8" s="688"/>
      <c r="F8" s="688"/>
      <c r="G8" s="674" t="s">
        <v>105</v>
      </c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6"/>
      <c r="AE8" s="691" t="s">
        <v>0</v>
      </c>
      <c r="AF8" s="661"/>
      <c r="AG8" s="667"/>
      <c r="AH8" s="691" t="s">
        <v>1</v>
      </c>
      <c r="AI8" s="661"/>
      <c r="AJ8" s="661"/>
      <c r="AK8" s="661"/>
      <c r="AL8" s="667"/>
      <c r="AM8" s="660" t="s">
        <v>106</v>
      </c>
      <c r="AN8" s="661"/>
      <c r="AO8" s="661"/>
      <c r="AP8" s="661"/>
      <c r="AQ8" s="661"/>
      <c r="AR8" s="661"/>
      <c r="AS8" s="662"/>
      <c r="AT8" s="660" t="s">
        <v>107</v>
      </c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2"/>
      <c r="BH8" s="660" t="s">
        <v>108</v>
      </c>
      <c r="BI8" s="661"/>
      <c r="BJ8" s="661"/>
      <c r="BK8" s="661"/>
      <c r="BL8" s="661"/>
      <c r="BM8" s="661"/>
      <c r="BN8" s="662"/>
      <c r="BO8" s="660" t="s">
        <v>2</v>
      </c>
      <c r="BP8" s="661"/>
      <c r="BQ8" s="661"/>
      <c r="BR8" s="661"/>
      <c r="BS8" s="661"/>
      <c r="BT8" s="661"/>
      <c r="BU8" s="667"/>
      <c r="BV8" s="324" t="s">
        <v>207</v>
      </c>
      <c r="BW8" s="4"/>
      <c r="BX8" s="4"/>
      <c r="BY8" s="4"/>
      <c r="BZ8" s="4"/>
      <c r="CA8" s="4"/>
      <c r="CB8" s="4"/>
    </row>
    <row r="9" spans="1:93" ht="9.9499999999999993" customHeight="1" thickBot="1">
      <c r="A9" s="8"/>
      <c r="B9" s="689"/>
      <c r="C9" s="690"/>
      <c r="D9" s="690"/>
      <c r="E9" s="690"/>
      <c r="F9" s="690"/>
      <c r="G9" s="677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678"/>
      <c r="W9" s="678"/>
      <c r="X9" s="678"/>
      <c r="Y9" s="678"/>
      <c r="Z9" s="678"/>
      <c r="AA9" s="678"/>
      <c r="AB9" s="678"/>
      <c r="AC9" s="678"/>
      <c r="AD9" s="679"/>
      <c r="AE9" s="692"/>
      <c r="AF9" s="669"/>
      <c r="AG9" s="670"/>
      <c r="AH9" s="692"/>
      <c r="AI9" s="669"/>
      <c r="AJ9" s="669"/>
      <c r="AK9" s="669"/>
      <c r="AL9" s="670"/>
      <c r="AM9" s="668"/>
      <c r="AN9" s="669"/>
      <c r="AO9" s="669"/>
      <c r="AP9" s="669"/>
      <c r="AQ9" s="669"/>
      <c r="AR9" s="669"/>
      <c r="AS9" s="673"/>
      <c r="AT9" s="663" t="s">
        <v>112</v>
      </c>
      <c r="AU9" s="664"/>
      <c r="AV9" s="664"/>
      <c r="AW9" s="664"/>
      <c r="AX9" s="664"/>
      <c r="AY9" s="664"/>
      <c r="AZ9" s="665"/>
      <c r="BA9" s="663" t="s">
        <v>111</v>
      </c>
      <c r="BB9" s="664"/>
      <c r="BC9" s="664"/>
      <c r="BD9" s="664"/>
      <c r="BE9" s="664"/>
      <c r="BF9" s="664"/>
      <c r="BG9" s="665"/>
      <c r="BH9" s="668"/>
      <c r="BI9" s="669"/>
      <c r="BJ9" s="669"/>
      <c r="BK9" s="669"/>
      <c r="BL9" s="669"/>
      <c r="BM9" s="669"/>
      <c r="BN9" s="673"/>
      <c r="BO9" s="668"/>
      <c r="BP9" s="669"/>
      <c r="BQ9" s="669"/>
      <c r="BR9" s="669"/>
      <c r="BS9" s="669"/>
      <c r="BT9" s="669"/>
      <c r="BU9" s="670"/>
      <c r="BV9" s="325" t="s">
        <v>193</v>
      </c>
    </row>
    <row r="10" spans="1:93" ht="9.9499999999999993" customHeight="1">
      <c r="A10" s="8"/>
      <c r="B10" s="819">
        <f>IF(BW10&gt;'O1'!$BO$15,"",SMALL('O1'!$BN$15:$BN$318,BW10))</f>
        <v>1</v>
      </c>
      <c r="C10" s="820"/>
      <c r="D10" s="820"/>
      <c r="E10" s="820"/>
      <c r="F10" s="821"/>
      <c r="G10" s="823" t="str">
        <f>IF(BW10&gt;'O1'!$BO$15,"",VLOOKUP(B10,'O1'!B15:AJ318,6,FALSE))</f>
        <v>PAVIMENTAÇÕES</v>
      </c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3"/>
      <c r="AB10" s="823"/>
      <c r="AC10" s="823"/>
      <c r="AD10" s="823"/>
      <c r="AE10" s="834">
        <f>IF(BW10&gt;'O1'!$BO$15,"",VLOOKUP(B10,'O1'!B15:AJ318,28,FALSE))</f>
        <v>0</v>
      </c>
      <c r="AF10" s="834"/>
      <c r="AG10" s="834"/>
      <c r="AH10" s="833">
        <f>IF(BW10&gt;'O1'!$BO$15,"",VLOOKUP(B10,'O1'!B15:AJ318,31,FALSE))</f>
        <v>0</v>
      </c>
      <c r="AI10" s="833"/>
      <c r="AJ10" s="833"/>
      <c r="AK10" s="833"/>
      <c r="AL10" s="833"/>
      <c r="AM10" s="671">
        <f>AM50-'O1'!BP320</f>
        <v>19441.430000000008</v>
      </c>
      <c r="AN10" s="671"/>
      <c r="AO10" s="671"/>
      <c r="AP10" s="671"/>
      <c r="AQ10" s="671"/>
      <c r="AR10" s="671"/>
      <c r="AS10" s="671"/>
      <c r="AT10" s="671">
        <f>AT50-'O1'!BQ320</f>
        <v>37418.51999999999</v>
      </c>
      <c r="AU10" s="671"/>
      <c r="AV10" s="671"/>
      <c r="AW10" s="671"/>
      <c r="AX10" s="671"/>
      <c r="AY10" s="671"/>
      <c r="AZ10" s="671"/>
      <c r="BA10" s="671">
        <f>BA50-'O1'!BR320</f>
        <v>0</v>
      </c>
      <c r="BB10" s="671"/>
      <c r="BC10" s="671"/>
      <c r="BD10" s="671"/>
      <c r="BE10" s="671"/>
      <c r="BF10" s="671"/>
      <c r="BG10" s="671"/>
      <c r="BH10" s="671">
        <f>BH50-'O1'!BS320</f>
        <v>0</v>
      </c>
      <c r="BI10" s="671"/>
      <c r="BJ10" s="671"/>
      <c r="BK10" s="671"/>
      <c r="BL10" s="671"/>
      <c r="BM10" s="671"/>
      <c r="BN10" s="671"/>
      <c r="BO10" s="671">
        <f>SUMIF('O1'!$BL$15:$BL$318,B10,'O1'!$BT$15:$BT$318)</f>
        <v>56859.95</v>
      </c>
      <c r="BP10" s="671"/>
      <c r="BQ10" s="671"/>
      <c r="BR10" s="671"/>
      <c r="BS10" s="671"/>
      <c r="BT10" s="671"/>
      <c r="BU10" s="671"/>
      <c r="BV10" s="315">
        <f>BO10*100/$BO$50</f>
        <v>71.905018016105174</v>
      </c>
      <c r="BW10" s="29">
        <v>1</v>
      </c>
      <c r="BY10" s="250">
        <f>INFORMAÇÕES!H15</f>
        <v>0</v>
      </c>
    </row>
    <row r="11" spans="1:93" ht="9.9499999999999993" customHeight="1">
      <c r="A11" s="8"/>
      <c r="B11" s="819">
        <f>IF(BW11&gt;'O1'!$BO$15,"",SMALL('O1'!$BN$15:$BN$318,BW11))</f>
        <v>2</v>
      </c>
      <c r="C11" s="820"/>
      <c r="D11" s="820"/>
      <c r="E11" s="820"/>
      <c r="F11" s="821"/>
      <c r="G11" s="823" t="str">
        <f>IF(BW11&gt;'O1'!$BO$15,"",VLOOKUP(B11,'O1'!B16:AJ319,6,FALSE))</f>
        <v>COMPLEMENTAÇÃO DE OBRA</v>
      </c>
      <c r="H11" s="823"/>
      <c r="I11" s="823"/>
      <c r="J11" s="823"/>
      <c r="K11" s="823"/>
      <c r="L11" s="823"/>
      <c r="M11" s="823"/>
      <c r="N11" s="823"/>
      <c r="O11" s="823"/>
      <c r="P11" s="823"/>
      <c r="Q11" s="823"/>
      <c r="R11" s="823"/>
      <c r="S11" s="823"/>
      <c r="T11" s="823"/>
      <c r="U11" s="823"/>
      <c r="V11" s="823"/>
      <c r="W11" s="823"/>
      <c r="X11" s="823"/>
      <c r="Y11" s="823"/>
      <c r="Z11" s="823"/>
      <c r="AA11" s="823"/>
      <c r="AB11" s="823"/>
      <c r="AC11" s="823"/>
      <c r="AD11" s="823"/>
      <c r="AE11" s="824">
        <f>IF(BW11&gt;'O1'!$BO$15,"",VLOOKUP(B11,'O1'!B16:AJ319,28,FALSE))</f>
        <v>0</v>
      </c>
      <c r="AF11" s="824"/>
      <c r="AG11" s="824"/>
      <c r="AH11" s="822">
        <f>IF(BW11&gt;'O1'!$BO$15,"",VLOOKUP(B11,'O1'!B16:AJ319,31,FALSE))</f>
        <v>0</v>
      </c>
      <c r="AI11" s="822"/>
      <c r="AJ11" s="822"/>
      <c r="AK11" s="822"/>
      <c r="AL11" s="822"/>
      <c r="AM11" s="650">
        <f>BO11-AT11-BA11-BH11</f>
        <v>7596.2199999999975</v>
      </c>
      <c r="AN11" s="650"/>
      <c r="AO11" s="650"/>
      <c r="AP11" s="650"/>
      <c r="AQ11" s="650"/>
      <c r="AR11" s="650"/>
      <c r="AS11" s="650"/>
      <c r="AT11" s="650">
        <f>ROUND(SUMIF('O1'!$BL$15:$BL$318,B11,'O1'!$BQ$15:$BQ$318),2)</f>
        <v>14620.3</v>
      </c>
      <c r="AU11" s="650"/>
      <c r="AV11" s="650"/>
      <c r="AW11" s="650"/>
      <c r="AX11" s="650"/>
      <c r="AY11" s="650"/>
      <c r="AZ11" s="650"/>
      <c r="BA11" s="650">
        <f>ROUND(SUMIF('O1'!$BL$15:$BL$318,B11,'O1'!$BR$15:$BR$318),2)</f>
        <v>0</v>
      </c>
      <c r="BB11" s="650"/>
      <c r="BC11" s="650"/>
      <c r="BD11" s="650"/>
      <c r="BE11" s="650"/>
      <c r="BF11" s="650"/>
      <c r="BG11" s="650"/>
      <c r="BH11" s="650">
        <f>ROUND(SUMIF('O1'!$BL$15:$BL$318,B11,'O1'!$BS$15:$BS$318),2)</f>
        <v>0</v>
      </c>
      <c r="BI11" s="650"/>
      <c r="BJ11" s="650"/>
      <c r="BK11" s="650"/>
      <c r="BL11" s="650"/>
      <c r="BM11" s="650"/>
      <c r="BN11" s="650"/>
      <c r="BO11" s="650">
        <f>SUMIF('O1'!$BL$15:$BL$318,B11,'O1'!$BT$15:$BT$318)</f>
        <v>22216.519999999997</v>
      </c>
      <c r="BP11" s="650"/>
      <c r="BQ11" s="650"/>
      <c r="BR11" s="650"/>
      <c r="BS11" s="650"/>
      <c r="BT11" s="650"/>
      <c r="BU11" s="650"/>
      <c r="BV11" s="311">
        <f t="shared" ref="BV11:BV49" si="0">BO11*100/$BO$50</f>
        <v>28.094981983894822</v>
      </c>
      <c r="BW11" s="29">
        <v>2</v>
      </c>
      <c r="BX11" s="245" t="s">
        <v>89</v>
      </c>
      <c r="BY11" s="231">
        <f>'O1'!BB319</f>
        <v>79076.47</v>
      </c>
      <c r="BZ11" s="229"/>
      <c r="CA11" s="238">
        <f>IF(BY15&gt;BY19,BY15,BY19)</f>
        <v>0</v>
      </c>
      <c r="CB11" s="242" t="s">
        <v>182</v>
      </c>
    </row>
    <row r="12" spans="1:93" ht="9.9499999999999993" customHeight="1">
      <c r="A12" s="8"/>
      <c r="B12" s="819" t="str">
        <f>IF(BW12&gt;'O1'!$BO$15,"",SMALL('O1'!$BN$15:$BN$318,BW12))</f>
        <v/>
      </c>
      <c r="C12" s="820"/>
      <c r="D12" s="820"/>
      <c r="E12" s="820"/>
      <c r="F12" s="821"/>
      <c r="G12" s="823" t="str">
        <f>IF(BW12&gt;'O1'!$BO$15,"",VLOOKUP(B12,'O1'!B17:AJ320,6,FALSE))</f>
        <v/>
      </c>
      <c r="H12" s="823"/>
      <c r="I12" s="823"/>
      <c r="J12" s="823"/>
      <c r="K12" s="823"/>
      <c r="L12" s="823"/>
      <c r="M12" s="823"/>
      <c r="N12" s="823"/>
      <c r="O12" s="823"/>
      <c r="P12" s="823"/>
      <c r="Q12" s="823"/>
      <c r="R12" s="823"/>
      <c r="S12" s="823"/>
      <c r="T12" s="823"/>
      <c r="U12" s="823"/>
      <c r="V12" s="823"/>
      <c r="W12" s="823"/>
      <c r="X12" s="823"/>
      <c r="Y12" s="823"/>
      <c r="Z12" s="823"/>
      <c r="AA12" s="823"/>
      <c r="AB12" s="823"/>
      <c r="AC12" s="823"/>
      <c r="AD12" s="823"/>
      <c r="AE12" s="824" t="str">
        <f>IF(BW12&gt;'O1'!$BO$15,"",VLOOKUP(B12,'O1'!B17:AJ320,28,FALSE))</f>
        <v/>
      </c>
      <c r="AF12" s="824"/>
      <c r="AG12" s="824"/>
      <c r="AH12" s="822" t="str">
        <f>IF(BW12&gt;'O1'!$BO$15,"",VLOOKUP(B12,'O1'!B17:AJ320,31,FALSE))</f>
        <v/>
      </c>
      <c r="AI12" s="822"/>
      <c r="AJ12" s="822"/>
      <c r="AK12" s="822"/>
      <c r="AL12" s="822"/>
      <c r="AM12" s="650">
        <f t="shared" ref="AM12:AM49" si="1">BO12-AT12-BA12-BH12</f>
        <v>0</v>
      </c>
      <c r="AN12" s="650"/>
      <c r="AO12" s="650"/>
      <c r="AP12" s="650"/>
      <c r="AQ12" s="650"/>
      <c r="AR12" s="650"/>
      <c r="AS12" s="650"/>
      <c r="AT12" s="650">
        <f>ROUND(SUMIF('O1'!$BL$15:$BL$318,B12,'O1'!$BQ$15:$BQ$318),2)</f>
        <v>0</v>
      </c>
      <c r="AU12" s="650"/>
      <c r="AV12" s="650"/>
      <c r="AW12" s="650"/>
      <c r="AX12" s="650"/>
      <c r="AY12" s="650"/>
      <c r="AZ12" s="650"/>
      <c r="BA12" s="650">
        <f>ROUND(SUMIF('O1'!$BL$15:$BL$318,B12,'O1'!$BR$15:$BR$318),2)</f>
        <v>0</v>
      </c>
      <c r="BB12" s="650"/>
      <c r="BC12" s="650"/>
      <c r="BD12" s="650"/>
      <c r="BE12" s="650"/>
      <c r="BF12" s="650"/>
      <c r="BG12" s="650"/>
      <c r="BH12" s="650">
        <f>ROUND(SUMIF('O1'!$BL$15:$BL$318,B12,'O1'!$BS$15:$BS$318),2)</f>
        <v>0</v>
      </c>
      <c r="BI12" s="650"/>
      <c r="BJ12" s="650"/>
      <c r="BK12" s="650"/>
      <c r="BL12" s="650"/>
      <c r="BM12" s="650"/>
      <c r="BN12" s="650"/>
      <c r="BO12" s="650">
        <f>SUMIF('O1'!$BL$15:$BL$318,B12,'O1'!$BT$15:$BT$318)</f>
        <v>0</v>
      </c>
      <c r="BP12" s="650"/>
      <c r="BQ12" s="650"/>
      <c r="BR12" s="650"/>
      <c r="BS12" s="650"/>
      <c r="BT12" s="650"/>
      <c r="BU12" s="650"/>
      <c r="BV12" s="311">
        <f t="shared" si="0"/>
        <v>0</v>
      </c>
      <c r="BW12" s="29">
        <v>3</v>
      </c>
      <c r="BX12" s="235" t="s">
        <v>109</v>
      </c>
      <c r="BY12" s="236">
        <f>SUMIF('O1'!BI15:BI318,"R",'O1'!BB15:BB318)</f>
        <v>0</v>
      </c>
      <c r="BZ12" s="246"/>
      <c r="CA12" s="241">
        <f>BY13+BY14</f>
        <v>0</v>
      </c>
      <c r="CB12" s="242" t="s">
        <v>176</v>
      </c>
      <c r="CC12"/>
      <c r="CD12"/>
    </row>
    <row r="13" spans="1:93" ht="9.9499999999999993" customHeight="1">
      <c r="A13" s="8"/>
      <c r="B13" s="819" t="str">
        <f>IF(BW13&gt;'O1'!$BO$15,"",SMALL('O1'!$BN$15:$BN$318,BW13))</f>
        <v/>
      </c>
      <c r="C13" s="820"/>
      <c r="D13" s="820"/>
      <c r="E13" s="820"/>
      <c r="F13" s="821"/>
      <c r="G13" s="823" t="str">
        <f>IF(BW13&gt;'O1'!$BO$15,"",VLOOKUP(B13,'O1'!B18:AJ321,6,FALSE))</f>
        <v/>
      </c>
      <c r="H13" s="823"/>
      <c r="I13" s="823"/>
      <c r="J13" s="823"/>
      <c r="K13" s="823"/>
      <c r="L13" s="823"/>
      <c r="M13" s="823"/>
      <c r="N13" s="823"/>
      <c r="O13" s="823"/>
      <c r="P13" s="823"/>
      <c r="Q13" s="823"/>
      <c r="R13" s="823"/>
      <c r="S13" s="823"/>
      <c r="T13" s="823"/>
      <c r="U13" s="823"/>
      <c r="V13" s="823"/>
      <c r="W13" s="823"/>
      <c r="X13" s="823"/>
      <c r="Y13" s="823"/>
      <c r="Z13" s="823"/>
      <c r="AA13" s="823"/>
      <c r="AB13" s="823"/>
      <c r="AC13" s="823"/>
      <c r="AD13" s="823"/>
      <c r="AE13" s="824" t="str">
        <f>IF(BW13&gt;'O1'!$BO$15,"",VLOOKUP(B13,'O1'!B18:AJ321,28,FALSE))</f>
        <v/>
      </c>
      <c r="AF13" s="824"/>
      <c r="AG13" s="824"/>
      <c r="AH13" s="822" t="str">
        <f>IF(BW13&gt;'O1'!$BO$15,"",VLOOKUP(B13,'O1'!B18:AJ321,31,FALSE))</f>
        <v/>
      </c>
      <c r="AI13" s="822"/>
      <c r="AJ13" s="822"/>
      <c r="AK13" s="822"/>
      <c r="AL13" s="822"/>
      <c r="AM13" s="650">
        <f t="shared" si="1"/>
        <v>0</v>
      </c>
      <c r="AN13" s="650"/>
      <c r="AO13" s="650"/>
      <c r="AP13" s="650"/>
      <c r="AQ13" s="650"/>
      <c r="AR13" s="650"/>
      <c r="AS13" s="650"/>
      <c r="AT13" s="650">
        <f>ROUND(SUMIF('O1'!$BL$15:$BL$318,B13,'O1'!$BQ$15:$BQ$318),2)</f>
        <v>0</v>
      </c>
      <c r="AU13" s="650"/>
      <c r="AV13" s="650"/>
      <c r="AW13" s="650"/>
      <c r="AX13" s="650"/>
      <c r="AY13" s="650"/>
      <c r="AZ13" s="650"/>
      <c r="BA13" s="650">
        <f>ROUND(SUMIF('O1'!$BL$15:$BL$318,B13,'O1'!$BR$15:$BR$318),2)</f>
        <v>0</v>
      </c>
      <c r="BB13" s="650"/>
      <c r="BC13" s="650"/>
      <c r="BD13" s="650"/>
      <c r="BE13" s="650"/>
      <c r="BF13" s="650"/>
      <c r="BG13" s="650"/>
      <c r="BH13" s="650">
        <f>ROUND(SUMIF('O1'!$BL$15:$BL$318,B13,'O1'!$BS$15:$BS$318),2)</f>
        <v>0</v>
      </c>
      <c r="BI13" s="650"/>
      <c r="BJ13" s="650"/>
      <c r="BK13" s="650"/>
      <c r="BL13" s="650"/>
      <c r="BM13" s="650"/>
      <c r="BN13" s="650"/>
      <c r="BO13" s="650">
        <f>SUMIF('O1'!$BL$15:$BL$318,B13,'O1'!$BT$15:$BT$318)</f>
        <v>0</v>
      </c>
      <c r="BP13" s="650"/>
      <c r="BQ13" s="650"/>
      <c r="BR13" s="650"/>
      <c r="BS13" s="650"/>
      <c r="BT13" s="650"/>
      <c r="BU13" s="650"/>
      <c r="BV13" s="311">
        <f t="shared" si="0"/>
        <v>0</v>
      </c>
      <c r="BW13" s="29">
        <v>4</v>
      </c>
      <c r="BX13" s="230" t="s">
        <v>113</v>
      </c>
      <c r="BY13" s="231">
        <f>SUMIF('O1'!BI15:BI318,"C",'O1'!BB15:BB318)</f>
        <v>0</v>
      </c>
      <c r="BZ13"/>
      <c r="CA13" s="238">
        <f>CA11+CA12</f>
        <v>0</v>
      </c>
      <c r="CB13" s="21" t="s">
        <v>183</v>
      </c>
      <c r="CC13"/>
      <c r="CD13"/>
    </row>
    <row r="14" spans="1:93" ht="9.9499999999999993" customHeight="1">
      <c r="A14" s="8"/>
      <c r="B14" s="819" t="str">
        <f>IF(BW14&gt;'O1'!$BO$15,"",SMALL('O1'!$BN$15:$BN$318,BW14))</f>
        <v/>
      </c>
      <c r="C14" s="820"/>
      <c r="D14" s="820"/>
      <c r="E14" s="820"/>
      <c r="F14" s="821"/>
      <c r="G14" s="823" t="str">
        <f>IF(BW14&gt;'O1'!$BO$15,"",VLOOKUP(B14,'O1'!B19:AJ322,6,FALSE))</f>
        <v/>
      </c>
      <c r="H14" s="823"/>
      <c r="I14" s="823"/>
      <c r="J14" s="823"/>
      <c r="K14" s="823"/>
      <c r="L14" s="823"/>
      <c r="M14" s="823"/>
      <c r="N14" s="823"/>
      <c r="O14" s="823"/>
      <c r="P14" s="823"/>
      <c r="Q14" s="823"/>
      <c r="R14" s="823"/>
      <c r="S14" s="823"/>
      <c r="T14" s="823"/>
      <c r="U14" s="823"/>
      <c r="V14" s="823"/>
      <c r="W14" s="823"/>
      <c r="X14" s="823"/>
      <c r="Y14" s="823"/>
      <c r="Z14" s="823"/>
      <c r="AA14" s="823"/>
      <c r="AB14" s="823"/>
      <c r="AC14" s="823"/>
      <c r="AD14" s="823"/>
      <c r="AE14" s="824" t="str">
        <f>IF(BW14&gt;'O1'!$BO$15,"",VLOOKUP(B14,'O1'!B19:AJ322,28,FALSE))</f>
        <v/>
      </c>
      <c r="AF14" s="824"/>
      <c r="AG14" s="824"/>
      <c r="AH14" s="822" t="str">
        <f>IF(BW14&gt;'O1'!$BO$15,"",VLOOKUP(B14,'O1'!B19:AJ322,31,FALSE))</f>
        <v/>
      </c>
      <c r="AI14" s="822"/>
      <c r="AJ14" s="822"/>
      <c r="AK14" s="822"/>
      <c r="AL14" s="822"/>
      <c r="AM14" s="650">
        <f t="shared" si="1"/>
        <v>0</v>
      </c>
      <c r="AN14" s="650"/>
      <c r="AO14" s="650"/>
      <c r="AP14" s="650"/>
      <c r="AQ14" s="650"/>
      <c r="AR14" s="650"/>
      <c r="AS14" s="650"/>
      <c r="AT14" s="650">
        <f>ROUND(SUMIF('O1'!$BL$15:$BL$318,B14,'O1'!$BQ$15:$BQ$318),2)</f>
        <v>0</v>
      </c>
      <c r="AU14" s="650"/>
      <c r="AV14" s="650"/>
      <c r="AW14" s="650"/>
      <c r="AX14" s="650"/>
      <c r="AY14" s="650"/>
      <c r="AZ14" s="650"/>
      <c r="BA14" s="650">
        <f>ROUND(SUMIF('O1'!$BL$15:$BL$318,B14,'O1'!$BR$15:$BR$318),2)</f>
        <v>0</v>
      </c>
      <c r="BB14" s="650"/>
      <c r="BC14" s="650"/>
      <c r="BD14" s="650"/>
      <c r="BE14" s="650"/>
      <c r="BF14" s="650"/>
      <c r="BG14" s="650"/>
      <c r="BH14" s="650">
        <f>ROUND(SUMIF('O1'!$BL$15:$BL$318,B14,'O1'!$BS$15:$BS$318),2)</f>
        <v>0</v>
      </c>
      <c r="BI14" s="650"/>
      <c r="BJ14" s="650"/>
      <c r="BK14" s="650"/>
      <c r="BL14" s="650"/>
      <c r="BM14" s="650"/>
      <c r="BN14" s="650"/>
      <c r="BO14" s="650">
        <f>SUMIF('O1'!$BL$15:$BL$318,B14,'O1'!$BT$15:$BT$318)</f>
        <v>0</v>
      </c>
      <c r="BP14" s="650"/>
      <c r="BQ14" s="650"/>
      <c r="BR14" s="650"/>
      <c r="BS14" s="650"/>
      <c r="BT14" s="650"/>
      <c r="BU14" s="650"/>
      <c r="BV14" s="311">
        <f t="shared" si="0"/>
        <v>0</v>
      </c>
      <c r="BW14" s="29">
        <v>5</v>
      </c>
      <c r="BX14" s="230" t="s">
        <v>114</v>
      </c>
      <c r="BY14" s="231">
        <f>SUMIF('O1'!BI15:BI318,"CF",'O1'!BB15:BB318)</f>
        <v>0</v>
      </c>
      <c r="BZ14" s="229"/>
      <c r="CA14" s="238">
        <f>IF(BY17&lt;BZ17,BY17,BZ17)</f>
        <v>0</v>
      </c>
      <c r="CB14" s="242" t="s">
        <v>179</v>
      </c>
      <c r="CC14"/>
      <c r="CD14"/>
    </row>
    <row r="15" spans="1:93" ht="9.9499999999999993" customHeight="1">
      <c r="A15" s="8"/>
      <c r="B15" s="819" t="str">
        <f>IF(BW15&gt;'O1'!$BO$15,"",SMALL('O1'!$BN$15:$BN$318,BW15))</f>
        <v/>
      </c>
      <c r="C15" s="820"/>
      <c r="D15" s="820"/>
      <c r="E15" s="820"/>
      <c r="F15" s="821"/>
      <c r="G15" s="823" t="str">
        <f>IF(BW15&gt;'O1'!$BO$15,"",VLOOKUP(B15,'O1'!B20:AJ323,6,FALSE))</f>
        <v/>
      </c>
      <c r="H15" s="823"/>
      <c r="I15" s="823"/>
      <c r="J15" s="823"/>
      <c r="K15" s="823"/>
      <c r="L15" s="823"/>
      <c r="M15" s="823"/>
      <c r="N15" s="823"/>
      <c r="O15" s="823"/>
      <c r="P15" s="823"/>
      <c r="Q15" s="823"/>
      <c r="R15" s="823"/>
      <c r="S15" s="823"/>
      <c r="T15" s="823"/>
      <c r="U15" s="823"/>
      <c r="V15" s="823"/>
      <c r="W15" s="823"/>
      <c r="X15" s="823"/>
      <c r="Y15" s="823"/>
      <c r="Z15" s="823"/>
      <c r="AA15" s="823"/>
      <c r="AB15" s="823"/>
      <c r="AC15" s="823"/>
      <c r="AD15" s="823"/>
      <c r="AE15" s="824" t="str">
        <f>IF(BW15&gt;'O1'!$BO$15,"",VLOOKUP(B15,'O1'!B20:AJ323,28,FALSE))</f>
        <v/>
      </c>
      <c r="AF15" s="824"/>
      <c r="AG15" s="824"/>
      <c r="AH15" s="822" t="str">
        <f>IF(BW15&gt;'O1'!$BO$15,"",VLOOKUP(B15,'O1'!B20:AJ323,31,FALSE))</f>
        <v/>
      </c>
      <c r="AI15" s="822"/>
      <c r="AJ15" s="822"/>
      <c r="AK15" s="822"/>
      <c r="AL15" s="822"/>
      <c r="AM15" s="650">
        <f t="shared" si="1"/>
        <v>0</v>
      </c>
      <c r="AN15" s="650"/>
      <c r="AO15" s="650"/>
      <c r="AP15" s="650"/>
      <c r="AQ15" s="650"/>
      <c r="AR15" s="650"/>
      <c r="AS15" s="650"/>
      <c r="AT15" s="650">
        <f>ROUND(SUMIF('O1'!$BL$15:$BL$318,B15,'O1'!$BQ$15:$BQ$318),2)</f>
        <v>0</v>
      </c>
      <c r="AU15" s="650"/>
      <c r="AV15" s="650"/>
      <c r="AW15" s="650"/>
      <c r="AX15" s="650"/>
      <c r="AY15" s="650"/>
      <c r="AZ15" s="650"/>
      <c r="BA15" s="650">
        <f>ROUND(SUMIF('O1'!$BL$15:$BL$318,B15,'O1'!$BR$15:$BR$318),2)</f>
        <v>0</v>
      </c>
      <c r="BB15" s="650"/>
      <c r="BC15" s="650"/>
      <c r="BD15" s="650"/>
      <c r="BE15" s="650"/>
      <c r="BF15" s="650"/>
      <c r="BG15" s="650"/>
      <c r="BH15" s="650">
        <f>ROUND(SUMIF('O1'!$BL$15:$BL$318,B15,'O1'!$BS$15:$BS$318),2)</f>
        <v>0</v>
      </c>
      <c r="BI15" s="650"/>
      <c r="BJ15" s="650"/>
      <c r="BK15" s="650"/>
      <c r="BL15" s="650"/>
      <c r="BM15" s="650"/>
      <c r="BN15" s="650"/>
      <c r="BO15" s="650">
        <f>SUMIF('O1'!$BL$15:$BL$318,B15,'O1'!$BT$15:$BT$318)</f>
        <v>0</v>
      </c>
      <c r="BP15" s="650"/>
      <c r="BQ15" s="650"/>
      <c r="BR15" s="650"/>
      <c r="BS15" s="650"/>
      <c r="BT15" s="650"/>
      <c r="BU15" s="650"/>
      <c r="BV15" s="311">
        <f t="shared" si="0"/>
        <v>0</v>
      </c>
      <c r="BW15" s="29">
        <v>6</v>
      </c>
      <c r="BX15" s="230" t="s">
        <v>110</v>
      </c>
      <c r="BY15" s="231">
        <f>SUMIF('O1'!BI15:BI318,"F",'O1'!BB15:BB318)</f>
        <v>0</v>
      </c>
      <c r="BZ15" s="229"/>
      <c r="CA15" s="238">
        <f>IF(BY18&gt;CA14,BY18,CA14)</f>
        <v>52038.82</v>
      </c>
      <c r="CB15" s="242" t="s">
        <v>180</v>
      </c>
      <c r="CC15"/>
      <c r="CD15"/>
    </row>
    <row r="16" spans="1:93" ht="9.9499999999999993" customHeight="1">
      <c r="A16" s="8"/>
      <c r="B16" s="819" t="str">
        <f>IF(BW16&gt;'O1'!$BO$15,"",SMALL('O1'!$BN$15:$BN$318,BW16))</f>
        <v/>
      </c>
      <c r="C16" s="820"/>
      <c r="D16" s="820"/>
      <c r="E16" s="820"/>
      <c r="F16" s="821"/>
      <c r="G16" s="823" t="str">
        <f>IF(BW16&gt;'O1'!$BO$15,"",VLOOKUP(B16,'O1'!B21:AJ324,6,FALSE))</f>
        <v/>
      </c>
      <c r="H16" s="823"/>
      <c r="I16" s="823"/>
      <c r="J16" s="823"/>
      <c r="K16" s="823"/>
      <c r="L16" s="823"/>
      <c r="M16" s="823"/>
      <c r="N16" s="823"/>
      <c r="O16" s="823"/>
      <c r="P16" s="823"/>
      <c r="Q16" s="823"/>
      <c r="R16" s="823"/>
      <c r="S16" s="823"/>
      <c r="T16" s="823"/>
      <c r="U16" s="823"/>
      <c r="V16" s="823"/>
      <c r="W16" s="823"/>
      <c r="X16" s="823"/>
      <c r="Y16" s="823"/>
      <c r="Z16" s="823"/>
      <c r="AA16" s="823"/>
      <c r="AB16" s="823"/>
      <c r="AC16" s="823"/>
      <c r="AD16" s="823"/>
      <c r="AE16" s="824" t="str">
        <f>IF(BW16&gt;'O1'!$BO$15,"",VLOOKUP(B16,'O1'!B21:AJ324,28,FALSE))</f>
        <v/>
      </c>
      <c r="AF16" s="824"/>
      <c r="AG16" s="824"/>
      <c r="AH16" s="822" t="str">
        <f>IF(BW16&gt;'O1'!$BO$15,"",VLOOKUP(B16,'O1'!B21:AJ324,31,FALSE))</f>
        <v/>
      </c>
      <c r="AI16" s="822"/>
      <c r="AJ16" s="822"/>
      <c r="AK16" s="822"/>
      <c r="AL16" s="822"/>
      <c r="AM16" s="650">
        <f t="shared" si="1"/>
        <v>0</v>
      </c>
      <c r="AN16" s="650"/>
      <c r="AO16" s="650"/>
      <c r="AP16" s="650"/>
      <c r="AQ16" s="650"/>
      <c r="AR16" s="650"/>
      <c r="AS16" s="650"/>
      <c r="AT16" s="650">
        <f>ROUND(SUMIF('O1'!$BL$15:$BL$318,B16,'O1'!$BQ$15:$BQ$318),2)</f>
        <v>0</v>
      </c>
      <c r="AU16" s="650"/>
      <c r="AV16" s="650"/>
      <c r="AW16" s="650"/>
      <c r="AX16" s="650"/>
      <c r="AY16" s="650"/>
      <c r="AZ16" s="650"/>
      <c r="BA16" s="650">
        <f>ROUND(SUMIF('O1'!$BL$15:$BL$318,B16,'O1'!$BR$15:$BR$318),2)</f>
        <v>0</v>
      </c>
      <c r="BB16" s="650"/>
      <c r="BC16" s="650"/>
      <c r="BD16" s="650"/>
      <c r="BE16" s="650"/>
      <c r="BF16" s="650"/>
      <c r="BG16" s="650"/>
      <c r="BH16" s="650">
        <f>ROUND(SUMIF('O1'!$BL$15:$BL$318,B16,'O1'!$BS$15:$BS$318),2)</f>
        <v>0</v>
      </c>
      <c r="BI16" s="650"/>
      <c r="BJ16" s="650"/>
      <c r="BK16" s="650"/>
      <c r="BL16" s="650"/>
      <c r="BM16" s="650"/>
      <c r="BN16" s="650"/>
      <c r="BO16" s="650">
        <f>SUMIF('O1'!$BL$15:$BL$318,B16,'O1'!$BT$15:$BT$318)</f>
        <v>0</v>
      </c>
      <c r="BP16" s="650"/>
      <c r="BQ16" s="650"/>
      <c r="BR16" s="650"/>
      <c r="BS16" s="650"/>
      <c r="BT16" s="650"/>
      <c r="BU16" s="650"/>
      <c r="BV16" s="311">
        <f t="shared" si="0"/>
        <v>0</v>
      </c>
      <c r="BW16" s="29">
        <v>7</v>
      </c>
      <c r="BX16" s="233" t="s">
        <v>115</v>
      </c>
      <c r="BY16" s="234">
        <f>INFORMAÇÕES!H12+INFORMAÇÕES!H16</f>
        <v>27037.65</v>
      </c>
      <c r="BZ16" s="229"/>
      <c r="CA16" s="238">
        <f>IF(CA12&gt;CA15,CA12,CA15)</f>
        <v>52038.82</v>
      </c>
      <c r="CB16" s="242" t="s">
        <v>177</v>
      </c>
      <c r="CC16"/>
      <c r="CD16"/>
    </row>
    <row r="17" spans="1:82" ht="9.9499999999999993" customHeight="1">
      <c r="A17" s="8"/>
      <c r="B17" s="819" t="str">
        <f>IF(BW17&gt;'O1'!$BO$15,"",SMALL('O1'!$BN$15:$BN$318,BW17))</f>
        <v/>
      </c>
      <c r="C17" s="820"/>
      <c r="D17" s="820"/>
      <c r="E17" s="820"/>
      <c r="F17" s="821"/>
      <c r="G17" s="823" t="str">
        <f>IF(BW17&gt;'O1'!$BO$15,"",VLOOKUP(B17,'O1'!B22:AJ325,6,FALSE))</f>
        <v/>
      </c>
      <c r="H17" s="823"/>
      <c r="I17" s="823"/>
      <c r="J17" s="823"/>
      <c r="K17" s="823"/>
      <c r="L17" s="823"/>
      <c r="M17" s="823"/>
      <c r="N17" s="823"/>
      <c r="O17" s="823"/>
      <c r="P17" s="823"/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  <c r="AB17" s="823"/>
      <c r="AC17" s="823"/>
      <c r="AD17" s="823"/>
      <c r="AE17" s="824" t="str">
        <f>IF(BW17&gt;'O1'!$BO$15,"",VLOOKUP(B17,'O1'!B22:AJ325,28,FALSE))</f>
        <v/>
      </c>
      <c r="AF17" s="824"/>
      <c r="AG17" s="824"/>
      <c r="AH17" s="822" t="str">
        <f>IF(BW17&gt;'O1'!$BO$15,"",VLOOKUP(B17,'O1'!B22:AJ325,31,FALSE))</f>
        <v/>
      </c>
      <c r="AI17" s="822"/>
      <c r="AJ17" s="822"/>
      <c r="AK17" s="822"/>
      <c r="AL17" s="822"/>
      <c r="AM17" s="650">
        <f t="shared" si="1"/>
        <v>0</v>
      </c>
      <c r="AN17" s="650"/>
      <c r="AO17" s="650"/>
      <c r="AP17" s="650"/>
      <c r="AQ17" s="650"/>
      <c r="AR17" s="650"/>
      <c r="AS17" s="650"/>
      <c r="AT17" s="650">
        <f>ROUND(SUMIF('O1'!$BL$15:$BL$318,B17,'O1'!$BQ$15:$BQ$318),2)</f>
        <v>0</v>
      </c>
      <c r="AU17" s="650"/>
      <c r="AV17" s="650"/>
      <c r="AW17" s="650"/>
      <c r="AX17" s="650"/>
      <c r="AY17" s="650"/>
      <c r="AZ17" s="650"/>
      <c r="BA17" s="650">
        <f>ROUND(SUMIF('O1'!$BL$15:$BL$318,B17,'O1'!$BR$15:$BR$318),2)</f>
        <v>0</v>
      </c>
      <c r="BB17" s="650"/>
      <c r="BC17" s="650"/>
      <c r="BD17" s="650"/>
      <c r="BE17" s="650"/>
      <c r="BF17" s="650"/>
      <c r="BG17" s="650"/>
      <c r="BH17" s="650">
        <f>ROUND(SUMIF('O1'!$BL$15:$BL$318,B17,'O1'!$BS$15:$BS$318),2)</f>
        <v>0</v>
      </c>
      <c r="BI17" s="650"/>
      <c r="BJ17" s="650"/>
      <c r="BK17" s="650"/>
      <c r="BL17" s="650"/>
      <c r="BM17" s="650"/>
      <c r="BN17" s="650"/>
      <c r="BO17" s="650">
        <f>SUMIF('O1'!$BL$15:$BL$318,B17,'O1'!$BT$15:$BT$318)</f>
        <v>0</v>
      </c>
      <c r="BP17" s="650"/>
      <c r="BQ17" s="650"/>
      <c r="BR17" s="650"/>
      <c r="BS17" s="650"/>
      <c r="BT17" s="650"/>
      <c r="BU17" s="650"/>
      <c r="BV17" s="311">
        <f t="shared" si="0"/>
        <v>0</v>
      </c>
      <c r="BW17" s="29">
        <v>8</v>
      </c>
      <c r="BX17" s="230" t="s">
        <v>116</v>
      </c>
      <c r="BY17" s="237">
        <f>BY10*(BY16-INFORMAÇÕES!H16)/100</f>
        <v>0</v>
      </c>
      <c r="BZ17" s="238">
        <f>BY11-BY11/(1+BY10/100)</f>
        <v>0</v>
      </c>
      <c r="CA17" s="238">
        <f>IF(CA13&gt;CA16,CA13,CA16)</f>
        <v>52038.82</v>
      </c>
      <c r="CB17" s="242" t="s">
        <v>178</v>
      </c>
      <c r="CC17"/>
      <c r="CD17"/>
    </row>
    <row r="18" spans="1:82" ht="9.9499999999999993" customHeight="1">
      <c r="A18" s="8"/>
      <c r="B18" s="819" t="str">
        <f>IF(BW18&gt;'O1'!$BO$15,"",SMALL('O1'!$BN$15:$BN$318,BW18))</f>
        <v/>
      </c>
      <c r="C18" s="820"/>
      <c r="D18" s="820"/>
      <c r="E18" s="820"/>
      <c r="F18" s="821"/>
      <c r="G18" s="823" t="str">
        <f>IF(BW18&gt;'O1'!$BO$15,"",VLOOKUP(B18,'O1'!B23:AJ326,6,FALSE))</f>
        <v/>
      </c>
      <c r="H18" s="823"/>
      <c r="I18" s="823"/>
      <c r="J18" s="823"/>
      <c r="K18" s="823"/>
      <c r="L18" s="823"/>
      <c r="M18" s="823"/>
      <c r="N18" s="823"/>
      <c r="O18" s="823"/>
      <c r="P18" s="823"/>
      <c r="Q18" s="823"/>
      <c r="R18" s="823"/>
      <c r="S18" s="823"/>
      <c r="T18" s="823"/>
      <c r="U18" s="823"/>
      <c r="V18" s="823"/>
      <c r="W18" s="823"/>
      <c r="X18" s="823"/>
      <c r="Y18" s="823"/>
      <c r="Z18" s="823"/>
      <c r="AA18" s="823"/>
      <c r="AB18" s="823"/>
      <c r="AC18" s="823"/>
      <c r="AD18" s="823"/>
      <c r="AE18" s="824" t="str">
        <f>IF(BW18&gt;'O1'!$BO$15,"",VLOOKUP(B18,'O1'!B23:AJ326,28,FALSE))</f>
        <v/>
      </c>
      <c r="AF18" s="824"/>
      <c r="AG18" s="824"/>
      <c r="AH18" s="822" t="str">
        <f>IF(BW18&gt;'O1'!$BO$15,"",VLOOKUP(B18,'O1'!B23:AJ326,31,FALSE))</f>
        <v/>
      </c>
      <c r="AI18" s="822"/>
      <c r="AJ18" s="822"/>
      <c r="AK18" s="822"/>
      <c r="AL18" s="822"/>
      <c r="AM18" s="650">
        <f t="shared" si="1"/>
        <v>0</v>
      </c>
      <c r="AN18" s="650"/>
      <c r="AO18" s="650"/>
      <c r="AP18" s="650"/>
      <c r="AQ18" s="650"/>
      <c r="AR18" s="650"/>
      <c r="AS18" s="650"/>
      <c r="AT18" s="650">
        <f>ROUND(SUMIF('O1'!$BL$15:$BL$318,B18,'O1'!$BQ$15:$BQ$318),2)</f>
        <v>0</v>
      </c>
      <c r="AU18" s="650"/>
      <c r="AV18" s="650"/>
      <c r="AW18" s="650"/>
      <c r="AX18" s="650"/>
      <c r="AY18" s="650"/>
      <c r="AZ18" s="650"/>
      <c r="BA18" s="650">
        <f>ROUND(SUMIF('O1'!$BL$15:$BL$318,B18,'O1'!$BR$15:$BR$318),2)</f>
        <v>0</v>
      </c>
      <c r="BB18" s="650"/>
      <c r="BC18" s="650"/>
      <c r="BD18" s="650"/>
      <c r="BE18" s="650"/>
      <c r="BF18" s="650"/>
      <c r="BG18" s="650"/>
      <c r="BH18" s="650">
        <f>ROUND(SUMIF('O1'!$BL$15:$BL$318,B18,'O1'!$BS$15:$BS$318),2)</f>
        <v>0</v>
      </c>
      <c r="BI18" s="650"/>
      <c r="BJ18" s="650"/>
      <c r="BK18" s="650"/>
      <c r="BL18" s="650"/>
      <c r="BM18" s="650"/>
      <c r="BN18" s="650"/>
      <c r="BO18" s="650">
        <f>SUMIF('O1'!$BL$15:$BL$318,B18,'O1'!$BT$15:$BT$318)</f>
        <v>0</v>
      </c>
      <c r="BP18" s="650"/>
      <c r="BQ18" s="650"/>
      <c r="BR18" s="650"/>
      <c r="BS18" s="650"/>
      <c r="BT18" s="650"/>
      <c r="BU18" s="650"/>
      <c r="BV18" s="311">
        <f t="shared" si="0"/>
        <v>0</v>
      </c>
      <c r="BW18" s="29">
        <v>9</v>
      </c>
      <c r="BX18" s="235" t="s">
        <v>117</v>
      </c>
      <c r="BY18" s="236">
        <f>IF(BY17&lt;&gt;0,0,INFORMAÇÕES!H14)</f>
        <v>52038.82</v>
      </c>
      <c r="BZ18" s="229"/>
      <c r="CA18" s="238">
        <f>IF(CA11&gt;CA17,CA11,CA17)</f>
        <v>52038.82</v>
      </c>
      <c r="CB18" s="242" t="s">
        <v>184</v>
      </c>
      <c r="CC18"/>
      <c r="CD18"/>
    </row>
    <row r="19" spans="1:82" ht="9.9499999999999993" customHeight="1">
      <c r="A19" s="8"/>
      <c r="B19" s="819" t="str">
        <f>IF(BW19&gt;'O1'!$BO$15,"",SMALL('O1'!$BN$15:$BN$318,BW19))</f>
        <v/>
      </c>
      <c r="C19" s="820"/>
      <c r="D19" s="820"/>
      <c r="E19" s="820"/>
      <c r="F19" s="821"/>
      <c r="G19" s="823" t="str">
        <f>IF(BW19&gt;'O1'!$BO$15,"",VLOOKUP(B19,'O1'!B24:AJ327,6,FALSE))</f>
        <v/>
      </c>
      <c r="H19" s="823"/>
      <c r="I19" s="823"/>
      <c r="J19" s="823"/>
      <c r="K19" s="823"/>
      <c r="L19" s="823"/>
      <c r="M19" s="823"/>
      <c r="N19" s="823"/>
      <c r="O19" s="823"/>
      <c r="P19" s="823"/>
      <c r="Q19" s="823"/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4" t="str">
        <f>IF(BW19&gt;'O1'!$BO$15,"",VLOOKUP(B19,'O1'!B24:AJ327,28,FALSE))</f>
        <v/>
      </c>
      <c r="AF19" s="824"/>
      <c r="AG19" s="824"/>
      <c r="AH19" s="822" t="str">
        <f>IF(BW19&gt;'O1'!$BO$15,"",VLOOKUP(B19,'O1'!B24:AJ327,31,FALSE))</f>
        <v/>
      </c>
      <c r="AI19" s="822"/>
      <c r="AJ19" s="822"/>
      <c r="AK19" s="822"/>
      <c r="AL19" s="822"/>
      <c r="AM19" s="650">
        <f t="shared" si="1"/>
        <v>0</v>
      </c>
      <c r="AN19" s="650"/>
      <c r="AO19" s="650"/>
      <c r="AP19" s="650"/>
      <c r="AQ19" s="650"/>
      <c r="AR19" s="650"/>
      <c r="AS19" s="650"/>
      <c r="AT19" s="650">
        <f>ROUND(SUMIF('O1'!$BL$15:$BL$318,B19,'O1'!$BQ$15:$BQ$318),2)</f>
        <v>0</v>
      </c>
      <c r="AU19" s="650"/>
      <c r="AV19" s="650"/>
      <c r="AW19" s="650"/>
      <c r="AX19" s="650"/>
      <c r="AY19" s="650"/>
      <c r="AZ19" s="650"/>
      <c r="BA19" s="650">
        <f>ROUND(SUMIF('O1'!$BL$15:$BL$318,B19,'O1'!$BR$15:$BR$318),2)</f>
        <v>0</v>
      </c>
      <c r="BB19" s="650"/>
      <c r="BC19" s="650"/>
      <c r="BD19" s="650"/>
      <c r="BE19" s="650"/>
      <c r="BF19" s="650"/>
      <c r="BG19" s="650"/>
      <c r="BH19" s="650">
        <f>ROUND(SUMIF('O1'!$BL$15:$BL$318,B19,'O1'!$BS$15:$BS$318),2)</f>
        <v>0</v>
      </c>
      <c r="BI19" s="650"/>
      <c r="BJ19" s="650"/>
      <c r="BK19" s="650"/>
      <c r="BL19" s="650"/>
      <c r="BM19" s="650"/>
      <c r="BN19" s="650"/>
      <c r="BO19" s="650">
        <f>SUMIF('O1'!$BL$15:$BL$318,B19,'O1'!$BT$15:$BT$318)</f>
        <v>0</v>
      </c>
      <c r="BP19" s="650"/>
      <c r="BQ19" s="650"/>
      <c r="BR19" s="650"/>
      <c r="BS19" s="650"/>
      <c r="BT19" s="650"/>
      <c r="BU19" s="650"/>
      <c r="BV19" s="311">
        <f t="shared" si="0"/>
        <v>0</v>
      </c>
      <c r="BW19" s="29">
        <v>10</v>
      </c>
      <c r="BX19" s="232" t="s">
        <v>172</v>
      </c>
      <c r="BY19" s="231">
        <f>INFORMAÇÕES!H13</f>
        <v>0</v>
      </c>
      <c r="BZ19" s="229"/>
      <c r="CA19" s="238">
        <f>IF(CA18&gt;(BY11-BY16),CA18,(BY11-BY16))</f>
        <v>52038.82</v>
      </c>
      <c r="CB19" s="21" t="s">
        <v>181</v>
      </c>
      <c r="CC19"/>
      <c r="CD19"/>
    </row>
    <row r="20" spans="1:82" ht="9.9499999999999993" customHeight="1">
      <c r="A20" s="8"/>
      <c r="B20" s="819" t="str">
        <f>IF(BW20&gt;'O1'!$BO$15,"",SMALL('O1'!$BN$15:$BN$318,BW20))</f>
        <v/>
      </c>
      <c r="C20" s="820"/>
      <c r="D20" s="820"/>
      <c r="E20" s="820"/>
      <c r="F20" s="821"/>
      <c r="G20" s="823" t="str">
        <f>IF(BW20&gt;'O1'!$BO$15,"",VLOOKUP(B20,'O1'!B25:AJ328,6,FALSE))</f>
        <v/>
      </c>
      <c r="H20" s="823"/>
      <c r="I20" s="823"/>
      <c r="J20" s="823"/>
      <c r="K20" s="823"/>
      <c r="L20" s="823"/>
      <c r="M20" s="823"/>
      <c r="N20" s="823"/>
      <c r="O20" s="823"/>
      <c r="P20" s="823"/>
      <c r="Q20" s="823"/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4" t="str">
        <f>IF(BW20&gt;'O1'!$BO$15,"",VLOOKUP(B20,'O1'!B25:AJ328,28,FALSE))</f>
        <v/>
      </c>
      <c r="AF20" s="824"/>
      <c r="AG20" s="824"/>
      <c r="AH20" s="822" t="str">
        <f>IF(BW20&gt;'O1'!$BO$15,"",VLOOKUP(B20,'O1'!B25:AJ328,31,FALSE))</f>
        <v/>
      </c>
      <c r="AI20" s="822"/>
      <c r="AJ20" s="822"/>
      <c r="AK20" s="822"/>
      <c r="AL20" s="822"/>
      <c r="AM20" s="650">
        <f t="shared" si="1"/>
        <v>0</v>
      </c>
      <c r="AN20" s="650"/>
      <c r="AO20" s="650"/>
      <c r="AP20" s="650"/>
      <c r="AQ20" s="650"/>
      <c r="AR20" s="650"/>
      <c r="AS20" s="650"/>
      <c r="AT20" s="650">
        <f>ROUND(SUMIF('O1'!$BL$15:$BL$318,B20,'O1'!$BQ$15:$BQ$318),2)</f>
        <v>0</v>
      </c>
      <c r="AU20" s="650"/>
      <c r="AV20" s="650"/>
      <c r="AW20" s="650"/>
      <c r="AX20" s="650"/>
      <c r="AY20" s="650"/>
      <c r="AZ20" s="650"/>
      <c r="BA20" s="650">
        <f>ROUND(SUMIF('O1'!$BL$15:$BL$318,B20,'O1'!$BR$15:$BR$318),2)</f>
        <v>0</v>
      </c>
      <c r="BB20" s="650"/>
      <c r="BC20" s="650"/>
      <c r="BD20" s="650"/>
      <c r="BE20" s="650"/>
      <c r="BF20" s="650"/>
      <c r="BG20" s="650"/>
      <c r="BH20" s="650">
        <f>ROUND(SUMIF('O1'!$BL$15:$BL$318,B20,'O1'!$BS$15:$BS$318),2)</f>
        <v>0</v>
      </c>
      <c r="BI20" s="650"/>
      <c r="BJ20" s="650"/>
      <c r="BK20" s="650"/>
      <c r="BL20" s="650"/>
      <c r="BM20" s="650"/>
      <c r="BN20" s="650"/>
      <c r="BO20" s="650">
        <f>SUMIF('O1'!$BL$15:$BL$318,B20,'O1'!$BT$15:$BT$318)</f>
        <v>0</v>
      </c>
      <c r="BP20" s="650"/>
      <c r="BQ20" s="650"/>
      <c r="BR20" s="650"/>
      <c r="BS20" s="650"/>
      <c r="BT20" s="650"/>
      <c r="BU20" s="650"/>
      <c r="BV20" s="311">
        <f t="shared" si="0"/>
        <v>0</v>
      </c>
      <c r="BW20" s="29">
        <v>11</v>
      </c>
      <c r="BX20" s="239" t="s">
        <v>115</v>
      </c>
      <c r="BY20" s="240">
        <f>BY11-CA19</f>
        <v>27037.65</v>
      </c>
      <c r="BZ20" s="243">
        <f>BY20-BY12</f>
        <v>27037.65</v>
      </c>
      <c r="CA20" s="247">
        <f>IF($BZ$24=0,0,BZ20/$BZ$24)</f>
        <v>0.34191776643545169</v>
      </c>
      <c r="CC20"/>
      <c r="CD20"/>
    </row>
    <row r="21" spans="1:82" ht="9.9499999999999993" customHeight="1">
      <c r="A21" s="8"/>
      <c r="B21" s="819" t="str">
        <f>IF(BW21&gt;'O1'!$BO$15,"",SMALL('O1'!$BN$15:$BN$318,BW21))</f>
        <v/>
      </c>
      <c r="C21" s="820"/>
      <c r="D21" s="820"/>
      <c r="E21" s="820"/>
      <c r="F21" s="821"/>
      <c r="G21" s="823" t="str">
        <f>IF(BW21&gt;'O1'!$BO$15,"",VLOOKUP(B21,'O1'!B26:AJ329,6,FALSE))</f>
        <v/>
      </c>
      <c r="H21" s="823"/>
      <c r="I21" s="823"/>
      <c r="J21" s="823"/>
      <c r="K21" s="823"/>
      <c r="L21" s="823"/>
      <c r="M21" s="823"/>
      <c r="N21" s="823"/>
      <c r="O21" s="823"/>
      <c r="P21" s="823"/>
      <c r="Q21" s="823"/>
      <c r="R21" s="823"/>
      <c r="S21" s="823"/>
      <c r="T21" s="823"/>
      <c r="U21" s="823"/>
      <c r="V21" s="823"/>
      <c r="W21" s="823"/>
      <c r="X21" s="823"/>
      <c r="Y21" s="823"/>
      <c r="Z21" s="823"/>
      <c r="AA21" s="823"/>
      <c r="AB21" s="823"/>
      <c r="AC21" s="823"/>
      <c r="AD21" s="823"/>
      <c r="AE21" s="824" t="str">
        <f>IF(BW21&gt;'O1'!$BO$15,"",VLOOKUP(B21,'O1'!B26:AJ329,28,FALSE))</f>
        <v/>
      </c>
      <c r="AF21" s="824"/>
      <c r="AG21" s="824"/>
      <c r="AH21" s="822" t="str">
        <f>IF(BW21&gt;'O1'!$BO$15,"",VLOOKUP(B21,'O1'!B26:AJ329,31,FALSE))</f>
        <v/>
      </c>
      <c r="AI21" s="822"/>
      <c r="AJ21" s="822"/>
      <c r="AK21" s="822"/>
      <c r="AL21" s="822"/>
      <c r="AM21" s="650">
        <f t="shared" si="1"/>
        <v>0</v>
      </c>
      <c r="AN21" s="650"/>
      <c r="AO21" s="650"/>
      <c r="AP21" s="650"/>
      <c r="AQ21" s="650"/>
      <c r="AR21" s="650"/>
      <c r="AS21" s="650"/>
      <c r="AT21" s="650">
        <f>ROUND(SUMIF('O1'!$BL$15:$BL$318,B21,'O1'!$BQ$15:$BQ$318),2)</f>
        <v>0</v>
      </c>
      <c r="AU21" s="650"/>
      <c r="AV21" s="650"/>
      <c r="AW21" s="650"/>
      <c r="AX21" s="650"/>
      <c r="AY21" s="650"/>
      <c r="AZ21" s="650"/>
      <c r="BA21" s="650">
        <f>ROUND(SUMIF('O1'!$BL$15:$BL$318,B21,'O1'!$BR$15:$BR$318),2)</f>
        <v>0</v>
      </c>
      <c r="BB21" s="650"/>
      <c r="BC21" s="650"/>
      <c r="BD21" s="650"/>
      <c r="BE21" s="650"/>
      <c r="BF21" s="650"/>
      <c r="BG21" s="650"/>
      <c r="BH21" s="650">
        <f>ROUND(SUMIF('O1'!$BL$15:$BL$318,B21,'O1'!$BS$15:$BS$318),2)</f>
        <v>0</v>
      </c>
      <c r="BI21" s="650"/>
      <c r="BJ21" s="650"/>
      <c r="BK21" s="650"/>
      <c r="BL21" s="650"/>
      <c r="BM21" s="650"/>
      <c r="BN21" s="650"/>
      <c r="BO21" s="650">
        <f>SUMIF('O1'!$BL$15:$BL$318,B21,'O1'!$BT$15:$BT$318)</f>
        <v>0</v>
      </c>
      <c r="BP21" s="650"/>
      <c r="BQ21" s="650"/>
      <c r="BR21" s="650"/>
      <c r="BS21" s="650"/>
      <c r="BT21" s="650"/>
      <c r="BU21" s="650"/>
      <c r="BV21" s="311">
        <f t="shared" si="0"/>
        <v>0</v>
      </c>
      <c r="BW21" s="29">
        <v>12</v>
      </c>
      <c r="BX21" s="239" t="s">
        <v>173</v>
      </c>
      <c r="BY21" s="240">
        <f>CA19-CA11-BY14</f>
        <v>52038.82</v>
      </c>
      <c r="BZ21" s="243">
        <f>BY21-BY13</f>
        <v>52038.82</v>
      </c>
      <c r="CA21" s="247">
        <f>IF($BZ$24=0,0,BZ21/$BZ$24)</f>
        <v>0.65808223356454831</v>
      </c>
      <c r="CB21"/>
      <c r="CC21" s="244"/>
      <c r="CD21"/>
    </row>
    <row r="22" spans="1:82" ht="9.9499999999999993" customHeight="1">
      <c r="A22" s="8"/>
      <c r="B22" s="819" t="str">
        <f>IF(BW22&gt;'O1'!$BO$15,"",SMALL('O1'!$BN$15:$BN$318,BW22))</f>
        <v/>
      </c>
      <c r="C22" s="820"/>
      <c r="D22" s="820"/>
      <c r="E22" s="820"/>
      <c r="F22" s="821"/>
      <c r="G22" s="823" t="str">
        <f>IF(BW22&gt;'O1'!$BO$15,"",VLOOKUP(B22,'O1'!B27:AJ330,6,FALSE))</f>
        <v/>
      </c>
      <c r="H22" s="823"/>
      <c r="I22" s="823"/>
      <c r="J22" s="823"/>
      <c r="K22" s="823"/>
      <c r="L22" s="823"/>
      <c r="M22" s="823"/>
      <c r="N22" s="823"/>
      <c r="O22" s="823"/>
      <c r="P22" s="823"/>
      <c r="Q22" s="823"/>
      <c r="R22" s="823"/>
      <c r="S22" s="823"/>
      <c r="T22" s="823"/>
      <c r="U22" s="823"/>
      <c r="V22" s="823"/>
      <c r="W22" s="823"/>
      <c r="X22" s="823"/>
      <c r="Y22" s="823"/>
      <c r="Z22" s="823"/>
      <c r="AA22" s="823"/>
      <c r="AB22" s="823"/>
      <c r="AC22" s="823"/>
      <c r="AD22" s="823"/>
      <c r="AE22" s="824" t="str">
        <f>IF(BW22&gt;'O1'!$BO$15,"",VLOOKUP(B22,'O1'!B27:AJ330,28,FALSE))</f>
        <v/>
      </c>
      <c r="AF22" s="824"/>
      <c r="AG22" s="824"/>
      <c r="AH22" s="822" t="str">
        <f>IF(BW22&gt;'O1'!$BO$15,"",VLOOKUP(B22,'O1'!B27:AJ330,31,FALSE))</f>
        <v/>
      </c>
      <c r="AI22" s="822"/>
      <c r="AJ22" s="822"/>
      <c r="AK22" s="822"/>
      <c r="AL22" s="822"/>
      <c r="AM22" s="650">
        <f t="shared" si="1"/>
        <v>0</v>
      </c>
      <c r="AN22" s="650"/>
      <c r="AO22" s="650"/>
      <c r="AP22" s="650"/>
      <c r="AQ22" s="650"/>
      <c r="AR22" s="650"/>
      <c r="AS22" s="650"/>
      <c r="AT22" s="650">
        <f>ROUND(SUMIF('O1'!$BL$15:$BL$318,B22,'O1'!$BQ$15:$BQ$318),2)</f>
        <v>0</v>
      </c>
      <c r="AU22" s="650"/>
      <c r="AV22" s="650"/>
      <c r="AW22" s="650"/>
      <c r="AX22" s="650"/>
      <c r="AY22" s="650"/>
      <c r="AZ22" s="650"/>
      <c r="BA22" s="650">
        <f>ROUND(SUMIF('O1'!$BL$15:$BL$318,B22,'O1'!$BR$15:$BR$318),2)</f>
        <v>0</v>
      </c>
      <c r="BB22" s="650"/>
      <c r="BC22" s="650"/>
      <c r="BD22" s="650"/>
      <c r="BE22" s="650"/>
      <c r="BF22" s="650"/>
      <c r="BG22" s="650"/>
      <c r="BH22" s="650">
        <f>ROUND(SUMIF('O1'!$BL$15:$BL$318,B22,'O1'!$BS$15:$BS$318),2)</f>
        <v>0</v>
      </c>
      <c r="BI22" s="650"/>
      <c r="BJ22" s="650"/>
      <c r="BK22" s="650"/>
      <c r="BL22" s="650"/>
      <c r="BM22" s="650"/>
      <c r="BN22" s="650"/>
      <c r="BO22" s="650">
        <f>SUMIF('O1'!$BL$15:$BL$318,B22,'O1'!$BT$15:$BT$318)</f>
        <v>0</v>
      </c>
      <c r="BP22" s="650"/>
      <c r="BQ22" s="650"/>
      <c r="BR22" s="650"/>
      <c r="BS22" s="650"/>
      <c r="BT22" s="650"/>
      <c r="BU22" s="650"/>
      <c r="BV22" s="311">
        <f t="shared" si="0"/>
        <v>0</v>
      </c>
      <c r="BW22" s="29">
        <v>13</v>
      </c>
      <c r="BX22" s="239" t="s">
        <v>174</v>
      </c>
      <c r="BY22" s="240">
        <f>BY14</f>
        <v>0</v>
      </c>
      <c r="BZ22" s="243">
        <f>BY22-BY14</f>
        <v>0</v>
      </c>
      <c r="CA22" s="247">
        <f>IF($BZ$24=0,0,BZ22/$BZ$24)</f>
        <v>0</v>
      </c>
      <c r="CB22"/>
      <c r="CC22"/>
      <c r="CD22"/>
    </row>
    <row r="23" spans="1:82" ht="9.9499999999999993" customHeight="1">
      <c r="A23" s="8"/>
      <c r="B23" s="819" t="str">
        <f>IF(BW23&gt;'O1'!$BO$15,"",SMALL('O1'!$BN$15:$BN$318,BW23))</f>
        <v/>
      </c>
      <c r="C23" s="820"/>
      <c r="D23" s="820"/>
      <c r="E23" s="820"/>
      <c r="F23" s="821"/>
      <c r="G23" s="823" t="str">
        <f>IF(BW23&gt;'O1'!$BO$15,"",VLOOKUP(B23,'O1'!B28:AJ331,6,FALSE))</f>
        <v/>
      </c>
      <c r="H23" s="823"/>
      <c r="I23" s="823"/>
      <c r="J23" s="823"/>
      <c r="K23" s="823"/>
      <c r="L23" s="823"/>
      <c r="M23" s="823"/>
      <c r="N23" s="823"/>
      <c r="O23" s="823"/>
      <c r="P23" s="823"/>
      <c r="Q23" s="823"/>
      <c r="R23" s="823"/>
      <c r="S23" s="823"/>
      <c r="T23" s="823"/>
      <c r="U23" s="823"/>
      <c r="V23" s="823"/>
      <c r="W23" s="823"/>
      <c r="X23" s="823"/>
      <c r="Y23" s="823"/>
      <c r="Z23" s="823"/>
      <c r="AA23" s="823"/>
      <c r="AB23" s="823"/>
      <c r="AC23" s="823"/>
      <c r="AD23" s="823"/>
      <c r="AE23" s="824" t="str">
        <f>IF(BW23&gt;'O1'!$BO$15,"",VLOOKUP(B23,'O1'!B28:AJ331,28,FALSE))</f>
        <v/>
      </c>
      <c r="AF23" s="824"/>
      <c r="AG23" s="824"/>
      <c r="AH23" s="822" t="str">
        <f>IF(BW23&gt;'O1'!$BO$15,"",VLOOKUP(B23,'O1'!B28:AJ331,31,FALSE))</f>
        <v/>
      </c>
      <c r="AI23" s="822"/>
      <c r="AJ23" s="822"/>
      <c r="AK23" s="822"/>
      <c r="AL23" s="822"/>
      <c r="AM23" s="650">
        <f t="shared" si="1"/>
        <v>0</v>
      </c>
      <c r="AN23" s="650"/>
      <c r="AO23" s="650"/>
      <c r="AP23" s="650"/>
      <c r="AQ23" s="650"/>
      <c r="AR23" s="650"/>
      <c r="AS23" s="650"/>
      <c r="AT23" s="650">
        <f>ROUND(SUMIF('O1'!$BL$15:$BL$318,B23,'O1'!$BQ$15:$BQ$318),2)</f>
        <v>0</v>
      </c>
      <c r="AU23" s="650"/>
      <c r="AV23" s="650"/>
      <c r="AW23" s="650"/>
      <c r="AX23" s="650"/>
      <c r="AY23" s="650"/>
      <c r="AZ23" s="650"/>
      <c r="BA23" s="650">
        <f>ROUND(SUMIF('O1'!$BL$15:$BL$318,B23,'O1'!$BR$15:$BR$318),2)</f>
        <v>0</v>
      </c>
      <c r="BB23" s="650"/>
      <c r="BC23" s="650"/>
      <c r="BD23" s="650"/>
      <c r="BE23" s="650"/>
      <c r="BF23" s="650"/>
      <c r="BG23" s="650"/>
      <c r="BH23" s="650">
        <f>ROUND(SUMIF('O1'!$BL$15:$BL$318,B23,'O1'!$BS$15:$BS$318),2)</f>
        <v>0</v>
      </c>
      <c r="BI23" s="650"/>
      <c r="BJ23" s="650"/>
      <c r="BK23" s="650"/>
      <c r="BL23" s="650"/>
      <c r="BM23" s="650"/>
      <c r="BN23" s="650"/>
      <c r="BO23" s="650">
        <f>SUMIF('O1'!$BL$15:$BL$318,B23,'O1'!$BT$15:$BT$318)</f>
        <v>0</v>
      </c>
      <c r="BP23" s="650"/>
      <c r="BQ23" s="650"/>
      <c r="BR23" s="650"/>
      <c r="BS23" s="650"/>
      <c r="BT23" s="650"/>
      <c r="BU23" s="650"/>
      <c r="BV23" s="311">
        <f t="shared" si="0"/>
        <v>0</v>
      </c>
      <c r="BW23" s="29">
        <v>14</v>
      </c>
      <c r="BX23" s="239" t="s">
        <v>175</v>
      </c>
      <c r="BY23" s="240">
        <f>CA11</f>
        <v>0</v>
      </c>
      <c r="BZ23" s="243">
        <f>BY23-BY15</f>
        <v>0</v>
      </c>
      <c r="CA23" s="247">
        <f>IF($BZ$24=0,0,BZ23/$BZ$24)</f>
        <v>0</v>
      </c>
      <c r="CB23"/>
      <c r="CC23"/>
      <c r="CD23"/>
    </row>
    <row r="24" spans="1:82" ht="9.9499999999999993" customHeight="1">
      <c r="A24" s="8"/>
      <c r="B24" s="819" t="str">
        <f>IF(BW24&gt;'O1'!$BO$15,"",SMALL('O1'!$BN$15:$BN$318,BW24))</f>
        <v/>
      </c>
      <c r="C24" s="820"/>
      <c r="D24" s="820"/>
      <c r="E24" s="820"/>
      <c r="F24" s="821"/>
      <c r="G24" s="823" t="str">
        <f>IF(BW24&gt;'O1'!$BO$15,"",VLOOKUP(B24,'O1'!B29:AJ332,6,FALSE))</f>
        <v/>
      </c>
      <c r="H24" s="823"/>
      <c r="I24" s="823"/>
      <c r="J24" s="823"/>
      <c r="K24" s="823"/>
      <c r="L24" s="823"/>
      <c r="M24" s="823"/>
      <c r="N24" s="823"/>
      <c r="O24" s="823"/>
      <c r="P24" s="823"/>
      <c r="Q24" s="823"/>
      <c r="R24" s="823"/>
      <c r="S24" s="823"/>
      <c r="T24" s="823"/>
      <c r="U24" s="823"/>
      <c r="V24" s="823"/>
      <c r="W24" s="823"/>
      <c r="X24" s="823"/>
      <c r="Y24" s="823"/>
      <c r="Z24" s="823"/>
      <c r="AA24" s="823"/>
      <c r="AB24" s="823"/>
      <c r="AC24" s="823"/>
      <c r="AD24" s="823"/>
      <c r="AE24" s="824" t="str">
        <f>IF(BW24&gt;'O1'!$BO$15,"",VLOOKUP(B24,'O1'!B29:AJ332,28,FALSE))</f>
        <v/>
      </c>
      <c r="AF24" s="824"/>
      <c r="AG24" s="824"/>
      <c r="AH24" s="822" t="str">
        <f>IF(BW24&gt;'O1'!$BO$15,"",VLOOKUP(B24,'O1'!B29:AJ332,31,FALSE))</f>
        <v/>
      </c>
      <c r="AI24" s="822"/>
      <c r="AJ24" s="822"/>
      <c r="AK24" s="822"/>
      <c r="AL24" s="822"/>
      <c r="AM24" s="650">
        <f t="shared" si="1"/>
        <v>0</v>
      </c>
      <c r="AN24" s="650"/>
      <c r="AO24" s="650"/>
      <c r="AP24" s="650"/>
      <c r="AQ24" s="650"/>
      <c r="AR24" s="650"/>
      <c r="AS24" s="650"/>
      <c r="AT24" s="650">
        <f>ROUND(SUMIF('O1'!$BL$15:$BL$318,B24,'O1'!$BQ$15:$BQ$318),2)</f>
        <v>0</v>
      </c>
      <c r="AU24" s="650"/>
      <c r="AV24" s="650"/>
      <c r="AW24" s="650"/>
      <c r="AX24" s="650"/>
      <c r="AY24" s="650"/>
      <c r="AZ24" s="650"/>
      <c r="BA24" s="650">
        <f>ROUND(SUMIF('O1'!$BL$15:$BL$318,B24,'O1'!$BR$15:$BR$318),2)</f>
        <v>0</v>
      </c>
      <c r="BB24" s="650"/>
      <c r="BC24" s="650"/>
      <c r="BD24" s="650"/>
      <c r="BE24" s="650"/>
      <c r="BF24" s="650"/>
      <c r="BG24" s="650"/>
      <c r="BH24" s="650">
        <f>ROUND(SUMIF('O1'!$BL$15:$BL$318,B24,'O1'!$BS$15:$BS$318),2)</f>
        <v>0</v>
      </c>
      <c r="BI24" s="650"/>
      <c r="BJ24" s="650"/>
      <c r="BK24" s="650"/>
      <c r="BL24" s="650"/>
      <c r="BM24" s="650"/>
      <c r="BN24" s="650"/>
      <c r="BO24" s="650">
        <f>SUMIF('O1'!$BL$15:$BL$318,B24,'O1'!$BT$15:$BT$318)</f>
        <v>0</v>
      </c>
      <c r="BP24" s="650"/>
      <c r="BQ24" s="650"/>
      <c r="BR24" s="650"/>
      <c r="BS24" s="650"/>
      <c r="BT24" s="650"/>
      <c r="BU24" s="650"/>
      <c r="BV24" s="311">
        <f t="shared" si="0"/>
        <v>0</v>
      </c>
      <c r="BW24" s="29">
        <v>15</v>
      </c>
      <c r="BX24" s="239" t="s">
        <v>32</v>
      </c>
      <c r="BY24" s="240">
        <f>SUM(BY20:BY23)</f>
        <v>79076.47</v>
      </c>
      <c r="BZ24" s="243">
        <f>SUM(BZ20:BZ23)</f>
        <v>79076.47</v>
      </c>
      <c r="CA24" s="248">
        <f>SUM(CA20:CA23)</f>
        <v>1</v>
      </c>
      <c r="CB24"/>
      <c r="CC24"/>
      <c r="CD24"/>
    </row>
    <row r="25" spans="1:82" ht="9.9499999999999993" customHeight="1">
      <c r="A25" s="8"/>
      <c r="B25" s="819" t="str">
        <f>IF(BW25&gt;'O1'!$BO$15,"",SMALL('O1'!$BN$15:$BN$318,BW25))</f>
        <v/>
      </c>
      <c r="C25" s="820"/>
      <c r="D25" s="820"/>
      <c r="E25" s="820"/>
      <c r="F25" s="821"/>
      <c r="G25" s="823" t="str">
        <f>IF(BW25&gt;'O1'!$BO$15,"",VLOOKUP(B25,'O1'!B30:AJ333,6,FALSE))</f>
        <v/>
      </c>
      <c r="H25" s="823"/>
      <c r="I25" s="823"/>
      <c r="J25" s="823"/>
      <c r="K25" s="823"/>
      <c r="L25" s="823"/>
      <c r="M25" s="823"/>
      <c r="N25" s="823"/>
      <c r="O25" s="823"/>
      <c r="P25" s="823"/>
      <c r="Q25" s="823"/>
      <c r="R25" s="823"/>
      <c r="S25" s="823"/>
      <c r="T25" s="823"/>
      <c r="U25" s="823"/>
      <c r="V25" s="823"/>
      <c r="W25" s="823"/>
      <c r="X25" s="823"/>
      <c r="Y25" s="823"/>
      <c r="Z25" s="823"/>
      <c r="AA25" s="823"/>
      <c r="AB25" s="823"/>
      <c r="AC25" s="823"/>
      <c r="AD25" s="823"/>
      <c r="AE25" s="824" t="str">
        <f>IF(BW25&gt;'O1'!$BO$15,"",VLOOKUP(B25,'O1'!B30:AJ333,28,FALSE))</f>
        <v/>
      </c>
      <c r="AF25" s="824"/>
      <c r="AG25" s="824"/>
      <c r="AH25" s="822" t="str">
        <f>IF(BW25&gt;'O1'!$BO$15,"",VLOOKUP(B25,'O1'!B30:AJ333,31,FALSE))</f>
        <v/>
      </c>
      <c r="AI25" s="822"/>
      <c r="AJ25" s="822"/>
      <c r="AK25" s="822"/>
      <c r="AL25" s="822"/>
      <c r="AM25" s="650">
        <f t="shared" si="1"/>
        <v>0</v>
      </c>
      <c r="AN25" s="650"/>
      <c r="AO25" s="650"/>
      <c r="AP25" s="650"/>
      <c r="AQ25" s="650"/>
      <c r="AR25" s="650"/>
      <c r="AS25" s="650"/>
      <c r="AT25" s="650">
        <f>ROUND(SUMIF('O1'!$BL$15:$BL$318,B25,'O1'!$BQ$15:$BQ$318),2)</f>
        <v>0</v>
      </c>
      <c r="AU25" s="650"/>
      <c r="AV25" s="650"/>
      <c r="AW25" s="650"/>
      <c r="AX25" s="650"/>
      <c r="AY25" s="650"/>
      <c r="AZ25" s="650"/>
      <c r="BA25" s="650">
        <f>ROUND(SUMIF('O1'!$BL$15:$BL$318,B25,'O1'!$BR$15:$BR$318),2)</f>
        <v>0</v>
      </c>
      <c r="BB25" s="650"/>
      <c r="BC25" s="650"/>
      <c r="BD25" s="650"/>
      <c r="BE25" s="650"/>
      <c r="BF25" s="650"/>
      <c r="BG25" s="650"/>
      <c r="BH25" s="650">
        <f>ROUND(SUMIF('O1'!$BL$15:$BL$318,B25,'O1'!$BS$15:$BS$318),2)</f>
        <v>0</v>
      </c>
      <c r="BI25" s="650"/>
      <c r="BJ25" s="650"/>
      <c r="BK25" s="650"/>
      <c r="BL25" s="650"/>
      <c r="BM25" s="650"/>
      <c r="BN25" s="650"/>
      <c r="BO25" s="650">
        <f>SUMIF('O1'!$BL$15:$BL$318,B25,'O1'!$BT$15:$BT$318)</f>
        <v>0</v>
      </c>
      <c r="BP25" s="650"/>
      <c r="BQ25" s="650"/>
      <c r="BR25" s="650"/>
      <c r="BS25" s="650"/>
      <c r="BT25" s="650"/>
      <c r="BU25" s="650"/>
      <c r="BV25" s="311">
        <f t="shared" si="0"/>
        <v>0</v>
      </c>
      <c r="BW25" s="29">
        <v>16</v>
      </c>
      <c r="BX25" s="113"/>
      <c r="BY25" s="10"/>
      <c r="BZ25" s="74"/>
      <c r="CA25" s="74"/>
      <c r="CB25"/>
      <c r="CC25"/>
      <c r="CD25"/>
    </row>
    <row r="26" spans="1:82" ht="9.9499999999999993" customHeight="1">
      <c r="A26" s="8"/>
      <c r="B26" s="819" t="str">
        <f>IF(BW26&gt;'O1'!$BO$15,"",SMALL('O1'!$BN$15:$BN$318,BW26))</f>
        <v/>
      </c>
      <c r="C26" s="820"/>
      <c r="D26" s="820"/>
      <c r="E26" s="820"/>
      <c r="F26" s="821"/>
      <c r="G26" s="823" t="str">
        <f>IF(BW26&gt;'O1'!$BO$15,"",VLOOKUP(B26,'O1'!B31:AJ334,6,FALSE))</f>
        <v/>
      </c>
      <c r="H26" s="823"/>
      <c r="I26" s="823"/>
      <c r="J26" s="823"/>
      <c r="K26" s="823"/>
      <c r="L26" s="823"/>
      <c r="M26" s="823"/>
      <c r="N26" s="823"/>
      <c r="O26" s="823"/>
      <c r="P26" s="823"/>
      <c r="Q26" s="823"/>
      <c r="R26" s="823"/>
      <c r="S26" s="823"/>
      <c r="T26" s="823"/>
      <c r="U26" s="823"/>
      <c r="V26" s="823"/>
      <c r="W26" s="823"/>
      <c r="X26" s="823"/>
      <c r="Y26" s="823"/>
      <c r="Z26" s="823"/>
      <c r="AA26" s="823"/>
      <c r="AB26" s="823"/>
      <c r="AC26" s="823"/>
      <c r="AD26" s="823"/>
      <c r="AE26" s="824" t="str">
        <f>IF(BW26&gt;'O1'!$BO$15,"",VLOOKUP(B26,'O1'!B31:AJ334,28,FALSE))</f>
        <v/>
      </c>
      <c r="AF26" s="824"/>
      <c r="AG26" s="824"/>
      <c r="AH26" s="822" t="str">
        <f>IF(BW26&gt;'O1'!$BO$15,"",VLOOKUP(B26,'O1'!B31:AJ334,31,FALSE))</f>
        <v/>
      </c>
      <c r="AI26" s="822"/>
      <c r="AJ26" s="822"/>
      <c r="AK26" s="822"/>
      <c r="AL26" s="822"/>
      <c r="AM26" s="650">
        <f t="shared" si="1"/>
        <v>0</v>
      </c>
      <c r="AN26" s="650"/>
      <c r="AO26" s="650"/>
      <c r="AP26" s="650"/>
      <c r="AQ26" s="650"/>
      <c r="AR26" s="650"/>
      <c r="AS26" s="650"/>
      <c r="AT26" s="650">
        <f>ROUND(SUMIF('O1'!$BL$15:$BL$318,B26,'O1'!$BQ$15:$BQ$318),2)</f>
        <v>0</v>
      </c>
      <c r="AU26" s="650"/>
      <c r="AV26" s="650"/>
      <c r="AW26" s="650"/>
      <c r="AX26" s="650"/>
      <c r="AY26" s="650"/>
      <c r="AZ26" s="650"/>
      <c r="BA26" s="650">
        <f>ROUND(SUMIF('O1'!$BL$15:$BL$318,B26,'O1'!$BR$15:$BR$318),2)</f>
        <v>0</v>
      </c>
      <c r="BB26" s="650"/>
      <c r="BC26" s="650"/>
      <c r="BD26" s="650"/>
      <c r="BE26" s="650"/>
      <c r="BF26" s="650"/>
      <c r="BG26" s="650"/>
      <c r="BH26" s="650">
        <f>ROUND(SUMIF('O1'!$BL$15:$BL$318,B26,'O1'!$BS$15:$BS$318),2)</f>
        <v>0</v>
      </c>
      <c r="BI26" s="650"/>
      <c r="BJ26" s="650"/>
      <c r="BK26" s="650"/>
      <c r="BL26" s="650"/>
      <c r="BM26" s="650"/>
      <c r="BN26" s="650"/>
      <c r="BO26" s="650">
        <f>SUMIF('O1'!$BL$15:$BL$318,B26,'O1'!$BT$15:$BT$318)</f>
        <v>0</v>
      </c>
      <c r="BP26" s="650"/>
      <c r="BQ26" s="650"/>
      <c r="BR26" s="650"/>
      <c r="BS26" s="650"/>
      <c r="BT26" s="650"/>
      <c r="BU26" s="650"/>
      <c r="BV26" s="311">
        <f t="shared" si="0"/>
        <v>0</v>
      </c>
      <c r="BW26" s="29">
        <v>17</v>
      </c>
      <c r="BX26" s="113"/>
      <c r="BY26" s="74"/>
      <c r="BZ26" s="112"/>
      <c r="CA26" s="74"/>
    </row>
    <row r="27" spans="1:82" ht="9.9499999999999993" customHeight="1">
      <c r="A27" s="8"/>
      <c r="B27" s="819" t="str">
        <f>IF(BW27&gt;'O1'!$BO$15,"",SMALL('O1'!$BN$15:$BN$318,BW27))</f>
        <v/>
      </c>
      <c r="C27" s="820"/>
      <c r="D27" s="820"/>
      <c r="E27" s="820"/>
      <c r="F27" s="821"/>
      <c r="G27" s="823" t="str">
        <f>IF(BW27&gt;'O1'!$BO$15,"",VLOOKUP(B27,'O1'!B32:AJ335,6,FALSE))</f>
        <v/>
      </c>
      <c r="H27" s="823"/>
      <c r="I27" s="823"/>
      <c r="J27" s="823"/>
      <c r="K27" s="823"/>
      <c r="L27" s="823"/>
      <c r="M27" s="823"/>
      <c r="N27" s="823"/>
      <c r="O27" s="823"/>
      <c r="P27" s="823"/>
      <c r="Q27" s="823"/>
      <c r="R27" s="823"/>
      <c r="S27" s="823"/>
      <c r="T27" s="823"/>
      <c r="U27" s="823"/>
      <c r="V27" s="823"/>
      <c r="W27" s="823"/>
      <c r="X27" s="823"/>
      <c r="Y27" s="823"/>
      <c r="Z27" s="823"/>
      <c r="AA27" s="823"/>
      <c r="AB27" s="823"/>
      <c r="AC27" s="823"/>
      <c r="AD27" s="823"/>
      <c r="AE27" s="824" t="str">
        <f>IF(BW27&gt;'O1'!$BO$15,"",VLOOKUP(B27,'O1'!B32:AJ335,28,FALSE))</f>
        <v/>
      </c>
      <c r="AF27" s="824"/>
      <c r="AG27" s="824"/>
      <c r="AH27" s="822" t="str">
        <f>IF(BW27&gt;'O1'!$BO$15,"",VLOOKUP(B27,'O1'!B32:AJ335,31,FALSE))</f>
        <v/>
      </c>
      <c r="AI27" s="822"/>
      <c r="AJ27" s="822"/>
      <c r="AK27" s="822"/>
      <c r="AL27" s="822"/>
      <c r="AM27" s="650">
        <f t="shared" si="1"/>
        <v>0</v>
      </c>
      <c r="AN27" s="650"/>
      <c r="AO27" s="650"/>
      <c r="AP27" s="650"/>
      <c r="AQ27" s="650"/>
      <c r="AR27" s="650"/>
      <c r="AS27" s="650"/>
      <c r="AT27" s="650">
        <f>ROUND(SUMIF('O1'!$BL$15:$BL$318,B27,'O1'!$BQ$15:$BQ$318),2)</f>
        <v>0</v>
      </c>
      <c r="AU27" s="650"/>
      <c r="AV27" s="650"/>
      <c r="AW27" s="650"/>
      <c r="AX27" s="650"/>
      <c r="AY27" s="650"/>
      <c r="AZ27" s="650"/>
      <c r="BA27" s="650">
        <f>ROUND(SUMIF('O1'!$BL$15:$BL$318,B27,'O1'!$BR$15:$BR$318),2)</f>
        <v>0</v>
      </c>
      <c r="BB27" s="650"/>
      <c r="BC27" s="650"/>
      <c r="BD27" s="650"/>
      <c r="BE27" s="650"/>
      <c r="BF27" s="650"/>
      <c r="BG27" s="650"/>
      <c r="BH27" s="650">
        <f>ROUND(SUMIF('O1'!$BL$15:$BL$318,B27,'O1'!$BS$15:$BS$318),2)</f>
        <v>0</v>
      </c>
      <c r="BI27" s="650"/>
      <c r="BJ27" s="650"/>
      <c r="BK27" s="650"/>
      <c r="BL27" s="650"/>
      <c r="BM27" s="650"/>
      <c r="BN27" s="650"/>
      <c r="BO27" s="650">
        <f>SUMIF('O1'!$BL$15:$BL$318,B27,'O1'!$BT$15:$BT$318)</f>
        <v>0</v>
      </c>
      <c r="BP27" s="650"/>
      <c r="BQ27" s="650"/>
      <c r="BR27" s="650"/>
      <c r="BS27" s="650"/>
      <c r="BT27" s="650"/>
      <c r="BU27" s="650"/>
      <c r="BV27" s="311">
        <f t="shared" si="0"/>
        <v>0</v>
      </c>
      <c r="BW27" s="29">
        <v>18</v>
      </c>
      <c r="BX27" s="113"/>
      <c r="BY27" s="74"/>
      <c r="BZ27" s="112"/>
      <c r="CA27" s="74"/>
    </row>
    <row r="28" spans="1:82" ht="9.9499999999999993" customHeight="1">
      <c r="A28" s="8"/>
      <c r="B28" s="819" t="str">
        <f>IF(BW28&gt;'O1'!$BO$15,"",SMALL('O1'!$BN$15:$BN$318,BW28))</f>
        <v/>
      </c>
      <c r="C28" s="820"/>
      <c r="D28" s="820"/>
      <c r="E28" s="820"/>
      <c r="F28" s="821"/>
      <c r="G28" s="823" t="str">
        <f>IF(BW28&gt;'O1'!$BO$15,"",VLOOKUP(B28,'O1'!B33:AJ336,6,FALSE))</f>
        <v/>
      </c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824" t="str">
        <f>IF(BW28&gt;'O1'!$BO$15,"",VLOOKUP(B28,'O1'!B33:AJ336,28,FALSE))</f>
        <v/>
      </c>
      <c r="AF28" s="824"/>
      <c r="AG28" s="824"/>
      <c r="AH28" s="822" t="str">
        <f>IF(BW28&gt;'O1'!$BO$15,"",VLOOKUP(B28,'O1'!B33:AJ336,31,FALSE))</f>
        <v/>
      </c>
      <c r="AI28" s="822"/>
      <c r="AJ28" s="822"/>
      <c r="AK28" s="822"/>
      <c r="AL28" s="822"/>
      <c r="AM28" s="650">
        <f t="shared" si="1"/>
        <v>0</v>
      </c>
      <c r="AN28" s="650"/>
      <c r="AO28" s="650"/>
      <c r="AP28" s="650"/>
      <c r="AQ28" s="650"/>
      <c r="AR28" s="650"/>
      <c r="AS28" s="650"/>
      <c r="AT28" s="650">
        <f>ROUND(SUMIF('O1'!$BL$15:$BL$318,B28,'O1'!$BQ$15:$BQ$318),2)</f>
        <v>0</v>
      </c>
      <c r="AU28" s="650"/>
      <c r="AV28" s="650"/>
      <c r="AW28" s="650"/>
      <c r="AX28" s="650"/>
      <c r="AY28" s="650"/>
      <c r="AZ28" s="650"/>
      <c r="BA28" s="650">
        <f>ROUND(SUMIF('O1'!$BL$15:$BL$318,B28,'O1'!$BR$15:$BR$318),2)</f>
        <v>0</v>
      </c>
      <c r="BB28" s="650"/>
      <c r="BC28" s="650"/>
      <c r="BD28" s="650"/>
      <c r="BE28" s="650"/>
      <c r="BF28" s="650"/>
      <c r="BG28" s="650"/>
      <c r="BH28" s="650">
        <f>ROUND(SUMIF('O1'!$BL$15:$BL$318,B28,'O1'!$BS$15:$BS$318),2)</f>
        <v>0</v>
      </c>
      <c r="BI28" s="650"/>
      <c r="BJ28" s="650"/>
      <c r="BK28" s="650"/>
      <c r="BL28" s="650"/>
      <c r="BM28" s="650"/>
      <c r="BN28" s="650"/>
      <c r="BO28" s="650">
        <f>SUMIF('O1'!$BL$15:$BL$318,B28,'O1'!$BT$15:$BT$318)</f>
        <v>0</v>
      </c>
      <c r="BP28" s="650"/>
      <c r="BQ28" s="650"/>
      <c r="BR28" s="650"/>
      <c r="BS28" s="650"/>
      <c r="BT28" s="650"/>
      <c r="BU28" s="650"/>
      <c r="BV28" s="311">
        <f t="shared" si="0"/>
        <v>0</v>
      </c>
      <c r="BW28" s="29">
        <v>19</v>
      </c>
      <c r="BX28" s="113"/>
      <c r="BY28" s="74"/>
      <c r="BZ28" s="112"/>
      <c r="CA28" s="74"/>
    </row>
    <row r="29" spans="1:82" ht="9.9499999999999993" customHeight="1">
      <c r="A29" s="8"/>
      <c r="B29" s="819" t="str">
        <f>IF(BW29&gt;'O1'!$BO$15,"",SMALL('O1'!$BN$15:$BN$318,BW29))</f>
        <v/>
      </c>
      <c r="C29" s="820"/>
      <c r="D29" s="820"/>
      <c r="E29" s="820"/>
      <c r="F29" s="821"/>
      <c r="G29" s="823" t="str">
        <f>IF(BW29&gt;'O1'!$BO$15,"",VLOOKUP(B29,'O1'!B34:AJ337,6,FALSE))</f>
        <v/>
      </c>
      <c r="H29" s="823"/>
      <c r="I29" s="823"/>
      <c r="J29" s="823"/>
      <c r="K29" s="823"/>
      <c r="L29" s="823"/>
      <c r="M29" s="823"/>
      <c r="N29" s="823"/>
      <c r="O29" s="823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  <c r="AB29" s="823"/>
      <c r="AC29" s="823"/>
      <c r="AD29" s="823"/>
      <c r="AE29" s="824" t="str">
        <f>IF(BW29&gt;'O1'!$BO$15,"",VLOOKUP(B29,'O1'!B34:AJ337,28,FALSE))</f>
        <v/>
      </c>
      <c r="AF29" s="824"/>
      <c r="AG29" s="824"/>
      <c r="AH29" s="822" t="str">
        <f>IF(BW29&gt;'O1'!$BO$15,"",VLOOKUP(B29,'O1'!B34:AJ337,31,FALSE))</f>
        <v/>
      </c>
      <c r="AI29" s="822"/>
      <c r="AJ29" s="822"/>
      <c r="AK29" s="822"/>
      <c r="AL29" s="822"/>
      <c r="AM29" s="650">
        <f t="shared" si="1"/>
        <v>0</v>
      </c>
      <c r="AN29" s="650"/>
      <c r="AO29" s="650"/>
      <c r="AP29" s="650"/>
      <c r="AQ29" s="650"/>
      <c r="AR29" s="650"/>
      <c r="AS29" s="650"/>
      <c r="AT29" s="650">
        <f>ROUND(SUMIF('O1'!$BL$15:$BL$318,B29,'O1'!$BQ$15:$BQ$318),2)</f>
        <v>0</v>
      </c>
      <c r="AU29" s="650"/>
      <c r="AV29" s="650"/>
      <c r="AW29" s="650"/>
      <c r="AX29" s="650"/>
      <c r="AY29" s="650"/>
      <c r="AZ29" s="650"/>
      <c r="BA29" s="650">
        <f>ROUND(SUMIF('O1'!$BL$15:$BL$318,B29,'O1'!$BR$15:$BR$318),2)</f>
        <v>0</v>
      </c>
      <c r="BB29" s="650"/>
      <c r="BC29" s="650"/>
      <c r="BD29" s="650"/>
      <c r="BE29" s="650"/>
      <c r="BF29" s="650"/>
      <c r="BG29" s="650"/>
      <c r="BH29" s="650">
        <f>ROUND(SUMIF('O1'!$BL$15:$BL$318,B29,'O1'!$BS$15:$BS$318),2)</f>
        <v>0</v>
      </c>
      <c r="BI29" s="650"/>
      <c r="BJ29" s="650"/>
      <c r="BK29" s="650"/>
      <c r="BL29" s="650"/>
      <c r="BM29" s="650"/>
      <c r="BN29" s="650"/>
      <c r="BO29" s="650">
        <f>SUMIF('O1'!$BL$15:$BL$318,B29,'O1'!$BT$15:$BT$318)</f>
        <v>0</v>
      </c>
      <c r="BP29" s="650"/>
      <c r="BQ29" s="650"/>
      <c r="BR29" s="650"/>
      <c r="BS29" s="650"/>
      <c r="BT29" s="650"/>
      <c r="BU29" s="650"/>
      <c r="BV29" s="311">
        <f t="shared" si="0"/>
        <v>0</v>
      </c>
      <c r="BW29" s="29">
        <v>20</v>
      </c>
      <c r="BX29" s="113"/>
      <c r="BY29" s="74"/>
      <c r="BZ29" s="112"/>
      <c r="CA29" s="74"/>
    </row>
    <row r="30" spans="1:82" ht="9.9499999999999993" customHeight="1">
      <c r="A30" s="8"/>
      <c r="B30" s="819" t="str">
        <f>IF(BW30&gt;'O1'!$BO$15,"",SMALL('O1'!$BN$15:$BN$318,BW30))</f>
        <v/>
      </c>
      <c r="C30" s="820"/>
      <c r="D30" s="820"/>
      <c r="E30" s="820"/>
      <c r="F30" s="821"/>
      <c r="G30" s="823" t="str">
        <f>IF(BW30&gt;'O1'!$BO$15,"",VLOOKUP(B30,'O1'!B35:AJ338,6,FALSE))</f>
        <v/>
      </c>
      <c r="H30" s="823"/>
      <c r="I30" s="823"/>
      <c r="J30" s="823"/>
      <c r="K30" s="823"/>
      <c r="L30" s="823"/>
      <c r="M30" s="823"/>
      <c r="N30" s="823"/>
      <c r="O30" s="823"/>
      <c r="P30" s="823"/>
      <c r="Q30" s="823"/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4" t="str">
        <f>IF(BW30&gt;'O1'!$BO$15,"",VLOOKUP(B30,'O1'!B35:AJ338,28,FALSE))</f>
        <v/>
      </c>
      <c r="AF30" s="824"/>
      <c r="AG30" s="824"/>
      <c r="AH30" s="822" t="str">
        <f>IF(BW30&gt;'O1'!$BO$15,"",VLOOKUP(B30,'O1'!B35:AJ338,31,FALSE))</f>
        <v/>
      </c>
      <c r="AI30" s="822"/>
      <c r="AJ30" s="822"/>
      <c r="AK30" s="822"/>
      <c r="AL30" s="822"/>
      <c r="AM30" s="650">
        <f t="shared" si="1"/>
        <v>0</v>
      </c>
      <c r="AN30" s="650"/>
      <c r="AO30" s="650"/>
      <c r="AP30" s="650"/>
      <c r="AQ30" s="650"/>
      <c r="AR30" s="650"/>
      <c r="AS30" s="650"/>
      <c r="AT30" s="650">
        <f>ROUND(SUMIF('O1'!$BL$15:$BL$318,B30,'O1'!$BQ$15:$BQ$318),2)</f>
        <v>0</v>
      </c>
      <c r="AU30" s="650"/>
      <c r="AV30" s="650"/>
      <c r="AW30" s="650"/>
      <c r="AX30" s="650"/>
      <c r="AY30" s="650"/>
      <c r="AZ30" s="650"/>
      <c r="BA30" s="650">
        <f>ROUND(SUMIF('O1'!$BL$15:$BL$318,B30,'O1'!$BR$15:$BR$318),2)</f>
        <v>0</v>
      </c>
      <c r="BB30" s="650"/>
      <c r="BC30" s="650"/>
      <c r="BD30" s="650"/>
      <c r="BE30" s="650"/>
      <c r="BF30" s="650"/>
      <c r="BG30" s="650"/>
      <c r="BH30" s="650">
        <f>ROUND(SUMIF('O1'!$BL$15:$BL$318,B30,'O1'!$BS$15:$BS$318),2)</f>
        <v>0</v>
      </c>
      <c r="BI30" s="650"/>
      <c r="BJ30" s="650"/>
      <c r="BK30" s="650"/>
      <c r="BL30" s="650"/>
      <c r="BM30" s="650"/>
      <c r="BN30" s="650"/>
      <c r="BO30" s="650">
        <f>SUMIF('O1'!$BL$15:$BL$318,B30,'O1'!$BT$15:$BT$318)</f>
        <v>0</v>
      </c>
      <c r="BP30" s="650"/>
      <c r="BQ30" s="650"/>
      <c r="BR30" s="650"/>
      <c r="BS30" s="650"/>
      <c r="BT30" s="650"/>
      <c r="BU30" s="650"/>
      <c r="BV30" s="311">
        <f t="shared" si="0"/>
        <v>0</v>
      </c>
      <c r="BW30" s="29">
        <v>21</v>
      </c>
      <c r="BX30" s="113"/>
      <c r="BY30" s="74"/>
      <c r="BZ30" s="112"/>
      <c r="CA30" s="74"/>
    </row>
    <row r="31" spans="1:82" ht="9.9499999999999993" customHeight="1">
      <c r="A31" s="8"/>
      <c r="B31" s="819" t="str">
        <f>IF(BW31&gt;'O1'!$BO$15,"",SMALL('O1'!$BN$15:$BN$318,BW31))</f>
        <v/>
      </c>
      <c r="C31" s="820"/>
      <c r="D31" s="820"/>
      <c r="E31" s="820"/>
      <c r="F31" s="821"/>
      <c r="G31" s="823" t="str">
        <f>IF(BW31&gt;'O1'!$BO$15,"",VLOOKUP(B31,'O1'!B36:AJ339,6,FALSE))</f>
        <v/>
      </c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4" t="str">
        <f>IF(BW31&gt;'O1'!$BO$15,"",VLOOKUP(B31,'O1'!B36:AJ339,28,FALSE))</f>
        <v/>
      </c>
      <c r="AF31" s="824"/>
      <c r="AG31" s="824"/>
      <c r="AH31" s="822" t="str">
        <f>IF(BW31&gt;'O1'!$BO$15,"",VLOOKUP(B31,'O1'!B36:AJ339,31,FALSE))</f>
        <v/>
      </c>
      <c r="AI31" s="822"/>
      <c r="AJ31" s="822"/>
      <c r="AK31" s="822"/>
      <c r="AL31" s="822"/>
      <c r="AM31" s="650">
        <f t="shared" si="1"/>
        <v>0</v>
      </c>
      <c r="AN31" s="650"/>
      <c r="AO31" s="650"/>
      <c r="AP31" s="650"/>
      <c r="AQ31" s="650"/>
      <c r="AR31" s="650"/>
      <c r="AS31" s="650"/>
      <c r="AT31" s="650">
        <f>ROUND(SUMIF('O1'!$BL$15:$BL$318,B31,'O1'!$BQ$15:$BQ$318),2)</f>
        <v>0</v>
      </c>
      <c r="AU31" s="650"/>
      <c r="AV31" s="650"/>
      <c r="AW31" s="650"/>
      <c r="AX31" s="650"/>
      <c r="AY31" s="650"/>
      <c r="AZ31" s="650"/>
      <c r="BA31" s="650">
        <f>ROUND(SUMIF('O1'!$BL$15:$BL$318,B31,'O1'!$BR$15:$BR$318),2)</f>
        <v>0</v>
      </c>
      <c r="BB31" s="650"/>
      <c r="BC31" s="650"/>
      <c r="BD31" s="650"/>
      <c r="BE31" s="650"/>
      <c r="BF31" s="650"/>
      <c r="BG31" s="650"/>
      <c r="BH31" s="650">
        <f>ROUND(SUMIF('O1'!$BL$15:$BL$318,B31,'O1'!$BS$15:$BS$318),2)</f>
        <v>0</v>
      </c>
      <c r="BI31" s="650"/>
      <c r="BJ31" s="650"/>
      <c r="BK31" s="650"/>
      <c r="BL31" s="650"/>
      <c r="BM31" s="650"/>
      <c r="BN31" s="650"/>
      <c r="BO31" s="650">
        <f>SUMIF('O1'!$BL$15:$BL$318,B31,'O1'!$BT$15:$BT$318)</f>
        <v>0</v>
      </c>
      <c r="BP31" s="650"/>
      <c r="BQ31" s="650"/>
      <c r="BR31" s="650"/>
      <c r="BS31" s="650"/>
      <c r="BT31" s="650"/>
      <c r="BU31" s="650"/>
      <c r="BV31" s="311">
        <f t="shared" si="0"/>
        <v>0</v>
      </c>
      <c r="BW31" s="29">
        <v>22</v>
      </c>
      <c r="BX31" s="113"/>
      <c r="BY31" s="74"/>
      <c r="BZ31" s="112"/>
      <c r="CA31" s="74"/>
    </row>
    <row r="32" spans="1:82" s="17" customFormat="1" ht="9.9499999999999993" customHeight="1">
      <c r="A32" s="114"/>
      <c r="B32" s="819" t="str">
        <f>IF(BW32&gt;'O1'!$BO$15,"",SMALL('O1'!$BN$15:$BN$318,BW32))</f>
        <v/>
      </c>
      <c r="C32" s="820"/>
      <c r="D32" s="820"/>
      <c r="E32" s="820"/>
      <c r="F32" s="821"/>
      <c r="G32" s="823" t="str">
        <f>IF(BW32&gt;'O1'!$BO$15,"",VLOOKUP(B32,'O1'!B37:AJ340,6,FALSE))</f>
        <v/>
      </c>
      <c r="H32" s="823"/>
      <c r="I32" s="823"/>
      <c r="J32" s="823"/>
      <c r="K32" s="823"/>
      <c r="L32" s="823"/>
      <c r="M32" s="823"/>
      <c r="N32" s="823"/>
      <c r="O32" s="823"/>
      <c r="P32" s="823"/>
      <c r="Q32" s="823"/>
      <c r="R32" s="823"/>
      <c r="S32" s="823"/>
      <c r="T32" s="823"/>
      <c r="U32" s="823"/>
      <c r="V32" s="823"/>
      <c r="W32" s="823"/>
      <c r="X32" s="823"/>
      <c r="Y32" s="823"/>
      <c r="Z32" s="823"/>
      <c r="AA32" s="823"/>
      <c r="AB32" s="823"/>
      <c r="AC32" s="823"/>
      <c r="AD32" s="823"/>
      <c r="AE32" s="824" t="str">
        <f>IF(BW32&gt;'O1'!$BO$15,"",VLOOKUP(B32,'O1'!B37:AJ340,28,FALSE))</f>
        <v/>
      </c>
      <c r="AF32" s="824"/>
      <c r="AG32" s="824"/>
      <c r="AH32" s="822" t="str">
        <f>IF(BW32&gt;'O1'!$BO$15,"",VLOOKUP(B32,'O1'!B37:AJ340,31,FALSE))</f>
        <v/>
      </c>
      <c r="AI32" s="822"/>
      <c r="AJ32" s="822"/>
      <c r="AK32" s="822"/>
      <c r="AL32" s="822"/>
      <c r="AM32" s="650">
        <f t="shared" si="1"/>
        <v>0</v>
      </c>
      <c r="AN32" s="650"/>
      <c r="AO32" s="650"/>
      <c r="AP32" s="650"/>
      <c r="AQ32" s="650"/>
      <c r="AR32" s="650"/>
      <c r="AS32" s="650"/>
      <c r="AT32" s="650">
        <f>ROUND(SUMIF('O1'!$BL$15:$BL$318,B32,'O1'!$BQ$15:$BQ$318),2)</f>
        <v>0</v>
      </c>
      <c r="AU32" s="650"/>
      <c r="AV32" s="650"/>
      <c r="AW32" s="650"/>
      <c r="AX32" s="650"/>
      <c r="AY32" s="650"/>
      <c r="AZ32" s="650"/>
      <c r="BA32" s="650">
        <f>ROUND(SUMIF('O1'!$BL$15:$BL$318,B32,'O1'!$BR$15:$BR$318),2)</f>
        <v>0</v>
      </c>
      <c r="BB32" s="650"/>
      <c r="BC32" s="650"/>
      <c r="BD32" s="650"/>
      <c r="BE32" s="650"/>
      <c r="BF32" s="650"/>
      <c r="BG32" s="650"/>
      <c r="BH32" s="650">
        <f>ROUND(SUMIF('O1'!$BL$15:$BL$318,B32,'O1'!$BS$15:$BS$318),2)</f>
        <v>0</v>
      </c>
      <c r="BI32" s="650"/>
      <c r="BJ32" s="650"/>
      <c r="BK32" s="650"/>
      <c r="BL32" s="650"/>
      <c r="BM32" s="650"/>
      <c r="BN32" s="650"/>
      <c r="BO32" s="650">
        <f>SUMIF('O1'!$BL$15:$BL$318,B32,'O1'!$BT$15:$BT$318)</f>
        <v>0</v>
      </c>
      <c r="BP32" s="650"/>
      <c r="BQ32" s="650"/>
      <c r="BR32" s="650"/>
      <c r="BS32" s="650"/>
      <c r="BT32" s="650"/>
      <c r="BU32" s="650"/>
      <c r="BV32" s="311">
        <f t="shared" si="0"/>
        <v>0</v>
      </c>
      <c r="BW32" s="29">
        <v>23</v>
      </c>
      <c r="BX32" s="113"/>
      <c r="BY32" s="74"/>
      <c r="BZ32" s="112"/>
      <c r="CA32" s="74"/>
    </row>
    <row r="33" spans="1:79" ht="9.9499999999999993" customHeight="1">
      <c r="A33" s="8"/>
      <c r="B33" s="819" t="str">
        <f>IF(BW33&gt;'O1'!$BO$15,"",SMALL('O1'!$BN$15:$BN$318,BW33))</f>
        <v/>
      </c>
      <c r="C33" s="820"/>
      <c r="D33" s="820"/>
      <c r="E33" s="820"/>
      <c r="F33" s="821"/>
      <c r="G33" s="823" t="str">
        <f>IF(BW33&gt;'O1'!$BO$15,"",VLOOKUP(B33,'O1'!B38:AJ341,6,FALSE))</f>
        <v/>
      </c>
      <c r="H33" s="823"/>
      <c r="I33" s="823"/>
      <c r="J33" s="823"/>
      <c r="K33" s="823"/>
      <c r="L33" s="823"/>
      <c r="M33" s="823"/>
      <c r="N33" s="823"/>
      <c r="O33" s="823"/>
      <c r="P33" s="823"/>
      <c r="Q33" s="823"/>
      <c r="R33" s="823"/>
      <c r="S33" s="823"/>
      <c r="T33" s="823"/>
      <c r="U33" s="823"/>
      <c r="V33" s="823"/>
      <c r="W33" s="823"/>
      <c r="X33" s="823"/>
      <c r="Y33" s="823"/>
      <c r="Z33" s="823"/>
      <c r="AA33" s="823"/>
      <c r="AB33" s="823"/>
      <c r="AC33" s="823"/>
      <c r="AD33" s="823"/>
      <c r="AE33" s="824" t="str">
        <f>IF(BW33&gt;'O1'!$BO$15,"",VLOOKUP(B33,'O1'!B38:AJ341,28,FALSE))</f>
        <v/>
      </c>
      <c r="AF33" s="824"/>
      <c r="AG33" s="824"/>
      <c r="AH33" s="822" t="str">
        <f>IF(BW33&gt;'O1'!$BO$15,"",VLOOKUP(B33,'O1'!B38:AJ341,31,FALSE))</f>
        <v/>
      </c>
      <c r="AI33" s="822"/>
      <c r="AJ33" s="822"/>
      <c r="AK33" s="822"/>
      <c r="AL33" s="822"/>
      <c r="AM33" s="650">
        <f t="shared" si="1"/>
        <v>0</v>
      </c>
      <c r="AN33" s="650"/>
      <c r="AO33" s="650"/>
      <c r="AP33" s="650"/>
      <c r="AQ33" s="650"/>
      <c r="AR33" s="650"/>
      <c r="AS33" s="650"/>
      <c r="AT33" s="650">
        <f>ROUND(SUMIF('O1'!$BL$15:$BL$318,B33,'O1'!$BQ$15:$BQ$318),2)</f>
        <v>0</v>
      </c>
      <c r="AU33" s="650"/>
      <c r="AV33" s="650"/>
      <c r="AW33" s="650"/>
      <c r="AX33" s="650"/>
      <c r="AY33" s="650"/>
      <c r="AZ33" s="650"/>
      <c r="BA33" s="650">
        <f>ROUND(SUMIF('O1'!$BL$15:$BL$318,B33,'O1'!$BR$15:$BR$318),2)</f>
        <v>0</v>
      </c>
      <c r="BB33" s="650"/>
      <c r="BC33" s="650"/>
      <c r="BD33" s="650"/>
      <c r="BE33" s="650"/>
      <c r="BF33" s="650"/>
      <c r="BG33" s="650"/>
      <c r="BH33" s="650">
        <f>ROUND(SUMIF('O1'!$BL$15:$BL$318,B33,'O1'!$BS$15:$BS$318),2)</f>
        <v>0</v>
      </c>
      <c r="BI33" s="650"/>
      <c r="BJ33" s="650"/>
      <c r="BK33" s="650"/>
      <c r="BL33" s="650"/>
      <c r="BM33" s="650"/>
      <c r="BN33" s="650"/>
      <c r="BO33" s="650">
        <f>SUMIF('O1'!$BL$15:$BL$318,B33,'O1'!$BT$15:$BT$318)</f>
        <v>0</v>
      </c>
      <c r="BP33" s="650"/>
      <c r="BQ33" s="650"/>
      <c r="BR33" s="650"/>
      <c r="BS33" s="650"/>
      <c r="BT33" s="650"/>
      <c r="BU33" s="650"/>
      <c r="BV33" s="311">
        <f t="shared" si="0"/>
        <v>0</v>
      </c>
      <c r="BW33" s="29">
        <v>24</v>
      </c>
      <c r="BX33" s="113"/>
      <c r="BY33" s="74"/>
      <c r="BZ33" s="112"/>
      <c r="CA33" s="74"/>
    </row>
    <row r="34" spans="1:79" ht="9.9499999999999993" customHeight="1">
      <c r="A34" s="8"/>
      <c r="B34" s="819" t="str">
        <f>IF(BW34&gt;'O1'!$BO$15,"",SMALL('O1'!$BN$15:$BN$318,BW34))</f>
        <v/>
      </c>
      <c r="C34" s="820"/>
      <c r="D34" s="820"/>
      <c r="E34" s="820"/>
      <c r="F34" s="821"/>
      <c r="G34" s="823" t="str">
        <f>IF(BW34&gt;'O1'!$BO$15,"",VLOOKUP(B34,'O1'!B39:AJ342,6,FALSE))</f>
        <v/>
      </c>
      <c r="H34" s="823"/>
      <c r="I34" s="823"/>
      <c r="J34" s="823"/>
      <c r="K34" s="823"/>
      <c r="L34" s="823"/>
      <c r="M34" s="823"/>
      <c r="N34" s="823"/>
      <c r="O34" s="823"/>
      <c r="P34" s="823"/>
      <c r="Q34" s="823"/>
      <c r="R34" s="823"/>
      <c r="S34" s="823"/>
      <c r="T34" s="823"/>
      <c r="U34" s="823"/>
      <c r="V34" s="823"/>
      <c r="W34" s="823"/>
      <c r="X34" s="823"/>
      <c r="Y34" s="823"/>
      <c r="Z34" s="823"/>
      <c r="AA34" s="823"/>
      <c r="AB34" s="823"/>
      <c r="AC34" s="823"/>
      <c r="AD34" s="823"/>
      <c r="AE34" s="824" t="str">
        <f>IF(BW34&gt;'O1'!$BO$15,"",VLOOKUP(B34,'O1'!B39:AJ342,28,FALSE))</f>
        <v/>
      </c>
      <c r="AF34" s="824"/>
      <c r="AG34" s="824"/>
      <c r="AH34" s="822" t="str">
        <f>IF(BW34&gt;'O1'!$BO$15,"",VLOOKUP(B34,'O1'!B39:AJ342,31,FALSE))</f>
        <v/>
      </c>
      <c r="AI34" s="822"/>
      <c r="AJ34" s="822"/>
      <c r="AK34" s="822"/>
      <c r="AL34" s="822"/>
      <c r="AM34" s="650">
        <f t="shared" si="1"/>
        <v>0</v>
      </c>
      <c r="AN34" s="650"/>
      <c r="AO34" s="650"/>
      <c r="AP34" s="650"/>
      <c r="AQ34" s="650"/>
      <c r="AR34" s="650"/>
      <c r="AS34" s="650"/>
      <c r="AT34" s="650">
        <f>ROUND(SUMIF('O1'!$BL$15:$BL$318,B34,'O1'!$BQ$15:$BQ$318),2)</f>
        <v>0</v>
      </c>
      <c r="AU34" s="650"/>
      <c r="AV34" s="650"/>
      <c r="AW34" s="650"/>
      <c r="AX34" s="650"/>
      <c r="AY34" s="650"/>
      <c r="AZ34" s="650"/>
      <c r="BA34" s="650">
        <f>ROUND(SUMIF('O1'!$BL$15:$BL$318,B34,'O1'!$BR$15:$BR$318),2)</f>
        <v>0</v>
      </c>
      <c r="BB34" s="650"/>
      <c r="BC34" s="650"/>
      <c r="BD34" s="650"/>
      <c r="BE34" s="650"/>
      <c r="BF34" s="650"/>
      <c r="BG34" s="650"/>
      <c r="BH34" s="650">
        <f>ROUND(SUMIF('O1'!$BL$15:$BL$318,B34,'O1'!$BS$15:$BS$318),2)</f>
        <v>0</v>
      </c>
      <c r="BI34" s="650"/>
      <c r="BJ34" s="650"/>
      <c r="BK34" s="650"/>
      <c r="BL34" s="650"/>
      <c r="BM34" s="650"/>
      <c r="BN34" s="650"/>
      <c r="BO34" s="650">
        <f>SUMIF('O1'!$BL$15:$BL$318,B34,'O1'!$BT$15:$BT$318)</f>
        <v>0</v>
      </c>
      <c r="BP34" s="650"/>
      <c r="BQ34" s="650"/>
      <c r="BR34" s="650"/>
      <c r="BS34" s="650"/>
      <c r="BT34" s="650"/>
      <c r="BU34" s="650"/>
      <c r="BV34" s="311">
        <f t="shared" si="0"/>
        <v>0</v>
      </c>
      <c r="BW34" s="29">
        <v>25</v>
      </c>
      <c r="BX34" s="113"/>
      <c r="BY34" s="74"/>
      <c r="BZ34" s="112"/>
      <c r="CA34" s="74"/>
    </row>
    <row r="35" spans="1:79" ht="9.9499999999999993" customHeight="1">
      <c r="A35" s="8"/>
      <c r="B35" s="819" t="str">
        <f>IF(BW35&gt;'O1'!$BO$15,"",SMALL('O1'!$BN$15:$BN$318,BW35))</f>
        <v/>
      </c>
      <c r="C35" s="820"/>
      <c r="D35" s="820"/>
      <c r="E35" s="820"/>
      <c r="F35" s="821"/>
      <c r="G35" s="823" t="str">
        <f>IF(BW35&gt;'O1'!$BO$15,"",VLOOKUP(B35,'O1'!B40:AJ343,6,FALSE))</f>
        <v/>
      </c>
      <c r="H35" s="823"/>
      <c r="I35" s="823"/>
      <c r="J35" s="823"/>
      <c r="K35" s="823"/>
      <c r="L35" s="823"/>
      <c r="M35" s="823"/>
      <c r="N35" s="823"/>
      <c r="O35" s="823"/>
      <c r="P35" s="823"/>
      <c r="Q35" s="823"/>
      <c r="R35" s="823"/>
      <c r="S35" s="823"/>
      <c r="T35" s="823"/>
      <c r="U35" s="823"/>
      <c r="V35" s="823"/>
      <c r="W35" s="823"/>
      <c r="X35" s="823"/>
      <c r="Y35" s="823"/>
      <c r="Z35" s="823"/>
      <c r="AA35" s="823"/>
      <c r="AB35" s="823"/>
      <c r="AC35" s="823"/>
      <c r="AD35" s="823"/>
      <c r="AE35" s="824" t="str">
        <f>IF(BW35&gt;'O1'!$BO$15,"",VLOOKUP(B35,'O1'!B40:AJ343,28,FALSE))</f>
        <v/>
      </c>
      <c r="AF35" s="824"/>
      <c r="AG35" s="824"/>
      <c r="AH35" s="822" t="str">
        <f>IF(BW35&gt;'O1'!$BO$15,"",VLOOKUP(B35,'O1'!B40:AJ343,31,FALSE))</f>
        <v/>
      </c>
      <c r="AI35" s="822"/>
      <c r="AJ35" s="822"/>
      <c r="AK35" s="822"/>
      <c r="AL35" s="822"/>
      <c r="AM35" s="650">
        <f t="shared" si="1"/>
        <v>0</v>
      </c>
      <c r="AN35" s="650"/>
      <c r="AO35" s="650"/>
      <c r="AP35" s="650"/>
      <c r="AQ35" s="650"/>
      <c r="AR35" s="650"/>
      <c r="AS35" s="650"/>
      <c r="AT35" s="650">
        <f>ROUND(SUMIF('O1'!$BL$15:$BL$318,B35,'O1'!$BQ$15:$BQ$318),2)</f>
        <v>0</v>
      </c>
      <c r="AU35" s="650"/>
      <c r="AV35" s="650"/>
      <c r="AW35" s="650"/>
      <c r="AX35" s="650"/>
      <c r="AY35" s="650"/>
      <c r="AZ35" s="650"/>
      <c r="BA35" s="650">
        <f>ROUND(SUMIF('O1'!$BL$15:$BL$318,B35,'O1'!$BR$15:$BR$318),2)</f>
        <v>0</v>
      </c>
      <c r="BB35" s="650"/>
      <c r="BC35" s="650"/>
      <c r="BD35" s="650"/>
      <c r="BE35" s="650"/>
      <c r="BF35" s="650"/>
      <c r="BG35" s="650"/>
      <c r="BH35" s="650">
        <f>ROUND(SUMIF('O1'!$BL$15:$BL$318,B35,'O1'!$BS$15:$BS$318),2)</f>
        <v>0</v>
      </c>
      <c r="BI35" s="650"/>
      <c r="BJ35" s="650"/>
      <c r="BK35" s="650"/>
      <c r="BL35" s="650"/>
      <c r="BM35" s="650"/>
      <c r="BN35" s="650"/>
      <c r="BO35" s="650">
        <f>SUMIF('O1'!$BL$15:$BL$318,B35,'O1'!$BT$15:$BT$318)</f>
        <v>0</v>
      </c>
      <c r="BP35" s="650"/>
      <c r="BQ35" s="650"/>
      <c r="BR35" s="650"/>
      <c r="BS35" s="650"/>
      <c r="BT35" s="650"/>
      <c r="BU35" s="650"/>
      <c r="BV35" s="311">
        <f t="shared" si="0"/>
        <v>0</v>
      </c>
      <c r="BW35" s="29">
        <v>26</v>
      </c>
      <c r="BX35" s="113"/>
      <c r="BY35" s="74"/>
      <c r="BZ35" s="112"/>
      <c r="CA35" s="74"/>
    </row>
    <row r="36" spans="1:79" ht="9.9499999999999993" customHeight="1">
      <c r="A36" s="8"/>
      <c r="B36" s="819" t="str">
        <f>IF(BW36&gt;'O1'!$BO$15,"",SMALL('O1'!$BN$15:$BN$318,BW36))</f>
        <v/>
      </c>
      <c r="C36" s="820"/>
      <c r="D36" s="820"/>
      <c r="E36" s="820"/>
      <c r="F36" s="821"/>
      <c r="G36" s="823" t="str">
        <f>IF(BW36&gt;'O1'!$BO$15,"",VLOOKUP(B36,'O1'!B41:AJ344,6,FALSE))</f>
        <v/>
      </c>
      <c r="H36" s="823"/>
      <c r="I36" s="823"/>
      <c r="J36" s="823"/>
      <c r="K36" s="823"/>
      <c r="L36" s="823"/>
      <c r="M36" s="823"/>
      <c r="N36" s="823"/>
      <c r="O36" s="823"/>
      <c r="P36" s="823"/>
      <c r="Q36" s="823"/>
      <c r="R36" s="823"/>
      <c r="S36" s="823"/>
      <c r="T36" s="823"/>
      <c r="U36" s="823"/>
      <c r="V36" s="823"/>
      <c r="W36" s="823"/>
      <c r="X36" s="823"/>
      <c r="Y36" s="823"/>
      <c r="Z36" s="823"/>
      <c r="AA36" s="823"/>
      <c r="AB36" s="823"/>
      <c r="AC36" s="823"/>
      <c r="AD36" s="823"/>
      <c r="AE36" s="824" t="str">
        <f>IF(BW36&gt;'O1'!$BO$15,"",VLOOKUP(B36,'O1'!B41:AJ344,28,FALSE))</f>
        <v/>
      </c>
      <c r="AF36" s="824"/>
      <c r="AG36" s="824"/>
      <c r="AH36" s="822" t="str">
        <f>IF(BW36&gt;'O1'!$BO$15,"",VLOOKUP(B36,'O1'!B41:AJ344,31,FALSE))</f>
        <v/>
      </c>
      <c r="AI36" s="822"/>
      <c r="AJ36" s="822"/>
      <c r="AK36" s="822"/>
      <c r="AL36" s="822"/>
      <c r="AM36" s="650">
        <f t="shared" si="1"/>
        <v>0</v>
      </c>
      <c r="AN36" s="650"/>
      <c r="AO36" s="650"/>
      <c r="AP36" s="650"/>
      <c r="AQ36" s="650"/>
      <c r="AR36" s="650"/>
      <c r="AS36" s="650"/>
      <c r="AT36" s="650">
        <f>ROUND(SUMIF('O1'!$BL$15:$BL$318,B36,'O1'!$BQ$15:$BQ$318),2)</f>
        <v>0</v>
      </c>
      <c r="AU36" s="650"/>
      <c r="AV36" s="650"/>
      <c r="AW36" s="650"/>
      <c r="AX36" s="650"/>
      <c r="AY36" s="650"/>
      <c r="AZ36" s="650"/>
      <c r="BA36" s="650">
        <f>ROUND(SUMIF('O1'!$BL$15:$BL$318,B36,'O1'!$BR$15:$BR$318),2)</f>
        <v>0</v>
      </c>
      <c r="BB36" s="650"/>
      <c r="BC36" s="650"/>
      <c r="BD36" s="650"/>
      <c r="BE36" s="650"/>
      <c r="BF36" s="650"/>
      <c r="BG36" s="650"/>
      <c r="BH36" s="650">
        <f>ROUND(SUMIF('O1'!$BL$15:$BL$318,B36,'O1'!$BS$15:$BS$318),2)</f>
        <v>0</v>
      </c>
      <c r="BI36" s="650"/>
      <c r="BJ36" s="650"/>
      <c r="BK36" s="650"/>
      <c r="BL36" s="650"/>
      <c r="BM36" s="650"/>
      <c r="BN36" s="650"/>
      <c r="BO36" s="650">
        <f>SUMIF('O1'!$BL$15:$BL$318,B36,'O1'!$BT$15:$BT$318)</f>
        <v>0</v>
      </c>
      <c r="BP36" s="650"/>
      <c r="BQ36" s="650"/>
      <c r="BR36" s="650"/>
      <c r="BS36" s="650"/>
      <c r="BT36" s="650"/>
      <c r="BU36" s="650"/>
      <c r="BV36" s="311">
        <f t="shared" si="0"/>
        <v>0</v>
      </c>
      <c r="BW36" s="29">
        <v>27</v>
      </c>
      <c r="BX36" s="113"/>
      <c r="BY36" s="74"/>
      <c r="BZ36" s="112"/>
      <c r="CA36" s="74"/>
    </row>
    <row r="37" spans="1:79" ht="9.9499999999999993" customHeight="1">
      <c r="A37" s="8"/>
      <c r="B37" s="819" t="str">
        <f>IF(BW37&gt;'O1'!$BO$15,"",SMALL('O1'!$BN$15:$BN$318,BW37))</f>
        <v/>
      </c>
      <c r="C37" s="820"/>
      <c r="D37" s="820"/>
      <c r="E37" s="820"/>
      <c r="F37" s="821"/>
      <c r="G37" s="823" t="str">
        <f>IF(BW37&gt;'O1'!$BO$15,"",VLOOKUP(B37,'O1'!B42:AJ345,6,FALSE))</f>
        <v/>
      </c>
      <c r="H37" s="823"/>
      <c r="I37" s="823"/>
      <c r="J37" s="823"/>
      <c r="K37" s="823"/>
      <c r="L37" s="823"/>
      <c r="M37" s="823"/>
      <c r="N37" s="823"/>
      <c r="O37" s="823"/>
      <c r="P37" s="823"/>
      <c r="Q37" s="823"/>
      <c r="R37" s="823"/>
      <c r="S37" s="823"/>
      <c r="T37" s="823"/>
      <c r="U37" s="823"/>
      <c r="V37" s="823"/>
      <c r="W37" s="823"/>
      <c r="X37" s="823"/>
      <c r="Y37" s="823"/>
      <c r="Z37" s="823"/>
      <c r="AA37" s="823"/>
      <c r="AB37" s="823"/>
      <c r="AC37" s="823"/>
      <c r="AD37" s="823"/>
      <c r="AE37" s="824" t="str">
        <f>IF(BW37&gt;'O1'!$BO$15,"",VLOOKUP(B37,'O1'!B42:AJ345,28,FALSE))</f>
        <v/>
      </c>
      <c r="AF37" s="824"/>
      <c r="AG37" s="824"/>
      <c r="AH37" s="822" t="str">
        <f>IF(BW37&gt;'O1'!$BO$15,"",VLOOKUP(B37,'O1'!B42:AJ345,31,FALSE))</f>
        <v/>
      </c>
      <c r="AI37" s="822"/>
      <c r="AJ37" s="822"/>
      <c r="AK37" s="822"/>
      <c r="AL37" s="822"/>
      <c r="AM37" s="650">
        <f t="shared" si="1"/>
        <v>0</v>
      </c>
      <c r="AN37" s="650"/>
      <c r="AO37" s="650"/>
      <c r="AP37" s="650"/>
      <c r="AQ37" s="650"/>
      <c r="AR37" s="650"/>
      <c r="AS37" s="650"/>
      <c r="AT37" s="650">
        <f>ROUND(SUMIF('O1'!$BL$15:$BL$318,B37,'O1'!$BQ$15:$BQ$318),2)</f>
        <v>0</v>
      </c>
      <c r="AU37" s="650"/>
      <c r="AV37" s="650"/>
      <c r="AW37" s="650"/>
      <c r="AX37" s="650"/>
      <c r="AY37" s="650"/>
      <c r="AZ37" s="650"/>
      <c r="BA37" s="650">
        <f>ROUND(SUMIF('O1'!$BL$15:$BL$318,B37,'O1'!$BR$15:$BR$318),2)</f>
        <v>0</v>
      </c>
      <c r="BB37" s="650"/>
      <c r="BC37" s="650"/>
      <c r="BD37" s="650"/>
      <c r="BE37" s="650"/>
      <c r="BF37" s="650"/>
      <c r="BG37" s="650"/>
      <c r="BH37" s="650">
        <f>ROUND(SUMIF('O1'!$BL$15:$BL$318,B37,'O1'!$BS$15:$BS$318),2)</f>
        <v>0</v>
      </c>
      <c r="BI37" s="650"/>
      <c r="BJ37" s="650"/>
      <c r="BK37" s="650"/>
      <c r="BL37" s="650"/>
      <c r="BM37" s="650"/>
      <c r="BN37" s="650"/>
      <c r="BO37" s="650">
        <f>SUMIF('O1'!$BL$15:$BL$318,B37,'O1'!$BT$15:$BT$318)</f>
        <v>0</v>
      </c>
      <c r="BP37" s="650"/>
      <c r="BQ37" s="650"/>
      <c r="BR37" s="650"/>
      <c r="BS37" s="650"/>
      <c r="BT37" s="650"/>
      <c r="BU37" s="650"/>
      <c r="BV37" s="311">
        <f t="shared" si="0"/>
        <v>0</v>
      </c>
      <c r="BW37" s="29">
        <v>28</v>
      </c>
      <c r="BX37" s="113"/>
      <c r="BY37" s="74"/>
      <c r="BZ37" s="112"/>
      <c r="CA37" s="74"/>
    </row>
    <row r="38" spans="1:79" ht="9.9499999999999993" customHeight="1">
      <c r="A38" s="8"/>
      <c r="B38" s="819" t="str">
        <f>IF(BW38&gt;'O1'!$BO$15,"",SMALL('O1'!$BN$15:$BN$318,BW38))</f>
        <v/>
      </c>
      <c r="C38" s="820"/>
      <c r="D38" s="820"/>
      <c r="E38" s="820"/>
      <c r="F38" s="821"/>
      <c r="G38" s="823" t="str">
        <f>IF(BW38&gt;'O1'!$BO$15,"",VLOOKUP(B38,'O1'!B43:AJ346,6,FALSE))</f>
        <v/>
      </c>
      <c r="H38" s="823"/>
      <c r="I38" s="823"/>
      <c r="J38" s="823"/>
      <c r="K38" s="823"/>
      <c r="L38" s="823"/>
      <c r="M38" s="823"/>
      <c r="N38" s="823"/>
      <c r="O38" s="823"/>
      <c r="P38" s="823"/>
      <c r="Q38" s="823"/>
      <c r="R38" s="823"/>
      <c r="S38" s="823"/>
      <c r="T38" s="823"/>
      <c r="U38" s="823"/>
      <c r="V38" s="823"/>
      <c r="W38" s="823"/>
      <c r="X38" s="823"/>
      <c r="Y38" s="823"/>
      <c r="Z38" s="823"/>
      <c r="AA38" s="823"/>
      <c r="AB38" s="823"/>
      <c r="AC38" s="823"/>
      <c r="AD38" s="823"/>
      <c r="AE38" s="824" t="str">
        <f>IF(BW38&gt;'O1'!$BO$15,"",VLOOKUP(B38,'O1'!B43:AJ346,28,FALSE))</f>
        <v/>
      </c>
      <c r="AF38" s="824"/>
      <c r="AG38" s="824"/>
      <c r="AH38" s="822" t="str">
        <f>IF(BW38&gt;'O1'!$BO$15,"",VLOOKUP(B38,'O1'!B43:AJ346,31,FALSE))</f>
        <v/>
      </c>
      <c r="AI38" s="822"/>
      <c r="AJ38" s="822"/>
      <c r="AK38" s="822"/>
      <c r="AL38" s="822"/>
      <c r="AM38" s="650">
        <f t="shared" si="1"/>
        <v>0</v>
      </c>
      <c r="AN38" s="650"/>
      <c r="AO38" s="650"/>
      <c r="AP38" s="650"/>
      <c r="AQ38" s="650"/>
      <c r="AR38" s="650"/>
      <c r="AS38" s="650"/>
      <c r="AT38" s="650">
        <f>ROUND(SUMIF('O1'!$BL$15:$BL$318,B38,'O1'!$BQ$15:$BQ$318),2)</f>
        <v>0</v>
      </c>
      <c r="AU38" s="650"/>
      <c r="AV38" s="650"/>
      <c r="AW38" s="650"/>
      <c r="AX38" s="650"/>
      <c r="AY38" s="650"/>
      <c r="AZ38" s="650"/>
      <c r="BA38" s="650">
        <f>ROUND(SUMIF('O1'!$BL$15:$BL$318,B38,'O1'!$BR$15:$BR$318),2)</f>
        <v>0</v>
      </c>
      <c r="BB38" s="650"/>
      <c r="BC38" s="650"/>
      <c r="BD38" s="650"/>
      <c r="BE38" s="650"/>
      <c r="BF38" s="650"/>
      <c r="BG38" s="650"/>
      <c r="BH38" s="650">
        <f>ROUND(SUMIF('O1'!$BL$15:$BL$318,B38,'O1'!$BS$15:$BS$318),2)</f>
        <v>0</v>
      </c>
      <c r="BI38" s="650"/>
      <c r="BJ38" s="650"/>
      <c r="BK38" s="650"/>
      <c r="BL38" s="650"/>
      <c r="BM38" s="650"/>
      <c r="BN38" s="650"/>
      <c r="BO38" s="650">
        <f>SUMIF('O1'!$BL$15:$BL$318,B38,'O1'!$BT$15:$BT$318)</f>
        <v>0</v>
      </c>
      <c r="BP38" s="650"/>
      <c r="BQ38" s="650"/>
      <c r="BR38" s="650"/>
      <c r="BS38" s="650"/>
      <c r="BT38" s="650"/>
      <c r="BU38" s="650"/>
      <c r="BV38" s="311">
        <f t="shared" si="0"/>
        <v>0</v>
      </c>
      <c r="BW38" s="29">
        <v>29</v>
      </c>
      <c r="BX38" s="113"/>
      <c r="BY38" s="74"/>
      <c r="BZ38" s="112"/>
      <c r="CA38" s="74"/>
    </row>
    <row r="39" spans="1:79" ht="9.9499999999999993" customHeight="1">
      <c r="A39" s="8"/>
      <c r="B39" s="819" t="str">
        <f>IF(BW39&gt;'O1'!$BO$15,"",SMALL('O1'!$BN$15:$BN$318,BW39))</f>
        <v/>
      </c>
      <c r="C39" s="820"/>
      <c r="D39" s="820"/>
      <c r="E39" s="820"/>
      <c r="F39" s="821"/>
      <c r="G39" s="823" t="str">
        <f>IF(BW39&gt;'O1'!$BO$15,"",VLOOKUP(B39,'O1'!B44:AJ347,6,FALSE))</f>
        <v/>
      </c>
      <c r="H39" s="823"/>
      <c r="I39" s="823"/>
      <c r="J39" s="823"/>
      <c r="K39" s="823"/>
      <c r="L39" s="823"/>
      <c r="M39" s="823"/>
      <c r="N39" s="823"/>
      <c r="O39" s="823"/>
      <c r="P39" s="823"/>
      <c r="Q39" s="823"/>
      <c r="R39" s="823"/>
      <c r="S39" s="823"/>
      <c r="T39" s="823"/>
      <c r="U39" s="823"/>
      <c r="V39" s="823"/>
      <c r="W39" s="823"/>
      <c r="X39" s="823"/>
      <c r="Y39" s="823"/>
      <c r="Z39" s="823"/>
      <c r="AA39" s="823"/>
      <c r="AB39" s="823"/>
      <c r="AC39" s="823"/>
      <c r="AD39" s="823"/>
      <c r="AE39" s="824" t="str">
        <f>IF(BW39&gt;'O1'!$BO$15,"",VLOOKUP(B39,'O1'!B44:AJ347,28,FALSE))</f>
        <v/>
      </c>
      <c r="AF39" s="824"/>
      <c r="AG39" s="824"/>
      <c r="AH39" s="822" t="str">
        <f>IF(BW39&gt;'O1'!$BO$15,"",VLOOKUP(B39,'O1'!B44:AJ347,31,FALSE))</f>
        <v/>
      </c>
      <c r="AI39" s="822"/>
      <c r="AJ39" s="822"/>
      <c r="AK39" s="822"/>
      <c r="AL39" s="822"/>
      <c r="AM39" s="650">
        <f t="shared" si="1"/>
        <v>0</v>
      </c>
      <c r="AN39" s="650"/>
      <c r="AO39" s="650"/>
      <c r="AP39" s="650"/>
      <c r="AQ39" s="650"/>
      <c r="AR39" s="650"/>
      <c r="AS39" s="650"/>
      <c r="AT39" s="650">
        <f>ROUND(SUMIF('O1'!$BL$15:$BL$318,B39,'O1'!$BQ$15:$BQ$318),2)</f>
        <v>0</v>
      </c>
      <c r="AU39" s="650"/>
      <c r="AV39" s="650"/>
      <c r="AW39" s="650"/>
      <c r="AX39" s="650"/>
      <c r="AY39" s="650"/>
      <c r="AZ39" s="650"/>
      <c r="BA39" s="650">
        <f>ROUND(SUMIF('O1'!$BL$15:$BL$318,B39,'O1'!$BR$15:$BR$318),2)</f>
        <v>0</v>
      </c>
      <c r="BB39" s="650"/>
      <c r="BC39" s="650"/>
      <c r="BD39" s="650"/>
      <c r="BE39" s="650"/>
      <c r="BF39" s="650"/>
      <c r="BG39" s="650"/>
      <c r="BH39" s="650">
        <f>ROUND(SUMIF('O1'!$BL$15:$BL$318,B39,'O1'!$BS$15:$BS$318),2)</f>
        <v>0</v>
      </c>
      <c r="BI39" s="650"/>
      <c r="BJ39" s="650"/>
      <c r="BK39" s="650"/>
      <c r="BL39" s="650"/>
      <c r="BM39" s="650"/>
      <c r="BN39" s="650"/>
      <c r="BO39" s="650">
        <f>SUMIF('O1'!$BL$15:$BL$318,B39,'O1'!$BT$15:$BT$318)</f>
        <v>0</v>
      </c>
      <c r="BP39" s="650"/>
      <c r="BQ39" s="650"/>
      <c r="BR39" s="650"/>
      <c r="BS39" s="650"/>
      <c r="BT39" s="650"/>
      <c r="BU39" s="650"/>
      <c r="BV39" s="311">
        <f t="shared" si="0"/>
        <v>0</v>
      </c>
      <c r="BW39" s="29">
        <v>30</v>
      </c>
      <c r="BX39" s="113"/>
      <c r="BY39" s="74"/>
      <c r="BZ39" s="112"/>
      <c r="CA39" s="74"/>
    </row>
    <row r="40" spans="1:79" ht="9.9499999999999993" customHeight="1">
      <c r="A40" s="8"/>
      <c r="B40" s="819" t="str">
        <f>IF(BW40&gt;'O1'!$BO$15,"",SMALL('O1'!$BN$15:$BN$318,BW40))</f>
        <v/>
      </c>
      <c r="C40" s="820"/>
      <c r="D40" s="820"/>
      <c r="E40" s="820"/>
      <c r="F40" s="821"/>
      <c r="G40" s="823" t="str">
        <f>IF(BW40&gt;'O1'!$BO$15,"",VLOOKUP(B40,'O1'!B45:AJ348,6,FALSE))</f>
        <v/>
      </c>
      <c r="H40" s="823"/>
      <c r="I40" s="823"/>
      <c r="J40" s="823"/>
      <c r="K40" s="823"/>
      <c r="L40" s="823"/>
      <c r="M40" s="823"/>
      <c r="N40" s="823"/>
      <c r="O40" s="823"/>
      <c r="P40" s="823"/>
      <c r="Q40" s="823"/>
      <c r="R40" s="823"/>
      <c r="S40" s="823"/>
      <c r="T40" s="823"/>
      <c r="U40" s="823"/>
      <c r="V40" s="823"/>
      <c r="W40" s="823"/>
      <c r="X40" s="823"/>
      <c r="Y40" s="823"/>
      <c r="Z40" s="823"/>
      <c r="AA40" s="823"/>
      <c r="AB40" s="823"/>
      <c r="AC40" s="823"/>
      <c r="AD40" s="823"/>
      <c r="AE40" s="824" t="str">
        <f>IF(BW40&gt;'O1'!$BO$15,"",VLOOKUP(B40,'O1'!B45:AJ348,28,FALSE))</f>
        <v/>
      </c>
      <c r="AF40" s="824"/>
      <c r="AG40" s="824"/>
      <c r="AH40" s="822" t="str">
        <f>IF(BW40&gt;'O1'!$BO$15,"",VLOOKUP(B40,'O1'!B45:AJ348,31,FALSE))</f>
        <v/>
      </c>
      <c r="AI40" s="822"/>
      <c r="AJ40" s="822"/>
      <c r="AK40" s="822"/>
      <c r="AL40" s="822"/>
      <c r="AM40" s="650">
        <f t="shared" si="1"/>
        <v>0</v>
      </c>
      <c r="AN40" s="650"/>
      <c r="AO40" s="650"/>
      <c r="AP40" s="650"/>
      <c r="AQ40" s="650"/>
      <c r="AR40" s="650"/>
      <c r="AS40" s="650"/>
      <c r="AT40" s="650">
        <f>ROUND(SUMIF('O1'!$BL$15:$BL$318,B40,'O1'!$BQ$15:$BQ$318),2)</f>
        <v>0</v>
      </c>
      <c r="AU40" s="650"/>
      <c r="AV40" s="650"/>
      <c r="AW40" s="650"/>
      <c r="AX40" s="650"/>
      <c r="AY40" s="650"/>
      <c r="AZ40" s="650"/>
      <c r="BA40" s="650">
        <f>ROUND(SUMIF('O1'!$BL$15:$BL$318,B40,'O1'!$BR$15:$BR$318),2)</f>
        <v>0</v>
      </c>
      <c r="BB40" s="650"/>
      <c r="BC40" s="650"/>
      <c r="BD40" s="650"/>
      <c r="BE40" s="650"/>
      <c r="BF40" s="650"/>
      <c r="BG40" s="650"/>
      <c r="BH40" s="650">
        <f>ROUND(SUMIF('O1'!$BL$15:$BL$318,B40,'O1'!$BS$15:$BS$318),2)</f>
        <v>0</v>
      </c>
      <c r="BI40" s="650"/>
      <c r="BJ40" s="650"/>
      <c r="BK40" s="650"/>
      <c r="BL40" s="650"/>
      <c r="BM40" s="650"/>
      <c r="BN40" s="650"/>
      <c r="BO40" s="650">
        <f>SUMIF('O1'!$BL$15:$BL$318,B40,'O1'!$BT$15:$BT$318)</f>
        <v>0</v>
      </c>
      <c r="BP40" s="650"/>
      <c r="BQ40" s="650"/>
      <c r="BR40" s="650"/>
      <c r="BS40" s="650"/>
      <c r="BT40" s="650"/>
      <c r="BU40" s="650"/>
      <c r="BV40" s="311">
        <f t="shared" si="0"/>
        <v>0</v>
      </c>
      <c r="BW40" s="29">
        <v>31</v>
      </c>
      <c r="BX40" s="113"/>
      <c r="BY40" s="74"/>
      <c r="BZ40" s="112"/>
      <c r="CA40" s="74"/>
    </row>
    <row r="41" spans="1:79" ht="9.9499999999999993" customHeight="1">
      <c r="A41" s="8"/>
      <c r="B41" s="819" t="str">
        <f>IF(BW41&gt;'O1'!$BO$15,"",SMALL('O1'!$BN$15:$BN$318,BW41))</f>
        <v/>
      </c>
      <c r="C41" s="820"/>
      <c r="D41" s="820"/>
      <c r="E41" s="820"/>
      <c r="F41" s="821"/>
      <c r="G41" s="823" t="str">
        <f>IF(BW41&gt;'O1'!$BO$15,"",VLOOKUP(B41,'O1'!B46:AJ349,6,FALSE))</f>
        <v/>
      </c>
      <c r="H41" s="823"/>
      <c r="I41" s="823"/>
      <c r="J41" s="823"/>
      <c r="K41" s="823"/>
      <c r="L41" s="823"/>
      <c r="M41" s="823"/>
      <c r="N41" s="823"/>
      <c r="O41" s="823"/>
      <c r="P41" s="823"/>
      <c r="Q41" s="823"/>
      <c r="R41" s="823"/>
      <c r="S41" s="823"/>
      <c r="T41" s="823"/>
      <c r="U41" s="823"/>
      <c r="V41" s="823"/>
      <c r="W41" s="823"/>
      <c r="X41" s="823"/>
      <c r="Y41" s="823"/>
      <c r="Z41" s="823"/>
      <c r="AA41" s="823"/>
      <c r="AB41" s="823"/>
      <c r="AC41" s="823"/>
      <c r="AD41" s="823"/>
      <c r="AE41" s="824" t="str">
        <f>IF(BW41&gt;'O1'!$BO$15,"",VLOOKUP(B41,'O1'!B46:AJ349,28,FALSE))</f>
        <v/>
      </c>
      <c r="AF41" s="824"/>
      <c r="AG41" s="824"/>
      <c r="AH41" s="822" t="str">
        <f>IF(BW41&gt;'O1'!$BO$15,"",VLOOKUP(B41,'O1'!B46:AJ349,31,FALSE))</f>
        <v/>
      </c>
      <c r="AI41" s="822"/>
      <c r="AJ41" s="822"/>
      <c r="AK41" s="822"/>
      <c r="AL41" s="822"/>
      <c r="AM41" s="650">
        <f t="shared" si="1"/>
        <v>0</v>
      </c>
      <c r="AN41" s="650"/>
      <c r="AO41" s="650"/>
      <c r="AP41" s="650"/>
      <c r="AQ41" s="650"/>
      <c r="AR41" s="650"/>
      <c r="AS41" s="650"/>
      <c r="AT41" s="650">
        <f>ROUND(SUMIF('O1'!$BL$15:$BL$318,B41,'O1'!$BQ$15:$BQ$318),2)</f>
        <v>0</v>
      </c>
      <c r="AU41" s="650"/>
      <c r="AV41" s="650"/>
      <c r="AW41" s="650"/>
      <c r="AX41" s="650"/>
      <c r="AY41" s="650"/>
      <c r="AZ41" s="650"/>
      <c r="BA41" s="650">
        <f>ROUND(SUMIF('O1'!$BL$15:$BL$318,B41,'O1'!$BR$15:$BR$318),2)</f>
        <v>0</v>
      </c>
      <c r="BB41" s="650"/>
      <c r="BC41" s="650"/>
      <c r="BD41" s="650"/>
      <c r="BE41" s="650"/>
      <c r="BF41" s="650"/>
      <c r="BG41" s="650"/>
      <c r="BH41" s="650">
        <f>ROUND(SUMIF('O1'!$BL$15:$BL$318,B41,'O1'!$BS$15:$BS$318),2)</f>
        <v>0</v>
      </c>
      <c r="BI41" s="650"/>
      <c r="BJ41" s="650"/>
      <c r="BK41" s="650"/>
      <c r="BL41" s="650"/>
      <c r="BM41" s="650"/>
      <c r="BN41" s="650"/>
      <c r="BO41" s="650">
        <f>SUMIF('O1'!$BL$15:$BL$318,B41,'O1'!$BT$15:$BT$318)</f>
        <v>0</v>
      </c>
      <c r="BP41" s="650"/>
      <c r="BQ41" s="650"/>
      <c r="BR41" s="650"/>
      <c r="BS41" s="650"/>
      <c r="BT41" s="650"/>
      <c r="BU41" s="650"/>
      <c r="BV41" s="311">
        <f t="shared" si="0"/>
        <v>0</v>
      </c>
      <c r="BW41" s="29">
        <v>32</v>
      </c>
      <c r="BX41" s="113"/>
      <c r="BY41" s="74"/>
      <c r="BZ41" s="112"/>
      <c r="CA41" s="74"/>
    </row>
    <row r="42" spans="1:79" ht="9.9499999999999993" customHeight="1">
      <c r="A42" s="8"/>
      <c r="B42" s="819" t="str">
        <f>IF(BW42&gt;'O1'!$BO$15,"",SMALL('O1'!$BN$15:$BN$318,BW42))</f>
        <v/>
      </c>
      <c r="C42" s="820"/>
      <c r="D42" s="820"/>
      <c r="E42" s="820"/>
      <c r="F42" s="821"/>
      <c r="G42" s="823" t="str">
        <f>IF(BW42&gt;'O1'!$BO$15,"",VLOOKUP(B42,'O1'!B47:AJ350,6,FALSE))</f>
        <v/>
      </c>
      <c r="H42" s="823"/>
      <c r="I42" s="823"/>
      <c r="J42" s="823"/>
      <c r="K42" s="823"/>
      <c r="L42" s="823"/>
      <c r="M42" s="823"/>
      <c r="N42" s="823"/>
      <c r="O42" s="823"/>
      <c r="P42" s="823"/>
      <c r="Q42" s="823"/>
      <c r="R42" s="823"/>
      <c r="S42" s="823"/>
      <c r="T42" s="823"/>
      <c r="U42" s="823"/>
      <c r="V42" s="823"/>
      <c r="W42" s="823"/>
      <c r="X42" s="823"/>
      <c r="Y42" s="823"/>
      <c r="Z42" s="823"/>
      <c r="AA42" s="823"/>
      <c r="AB42" s="823"/>
      <c r="AC42" s="823"/>
      <c r="AD42" s="823"/>
      <c r="AE42" s="824" t="str">
        <f>IF(BW42&gt;'O1'!$BO$15,"",VLOOKUP(B42,'O1'!B47:AJ350,28,FALSE))</f>
        <v/>
      </c>
      <c r="AF42" s="824"/>
      <c r="AG42" s="824"/>
      <c r="AH42" s="822" t="str">
        <f>IF(BW42&gt;'O1'!$BO$15,"",VLOOKUP(B42,'O1'!B47:AJ350,31,FALSE))</f>
        <v/>
      </c>
      <c r="AI42" s="822"/>
      <c r="AJ42" s="822"/>
      <c r="AK42" s="822"/>
      <c r="AL42" s="822"/>
      <c r="AM42" s="650">
        <f t="shared" si="1"/>
        <v>0</v>
      </c>
      <c r="AN42" s="650"/>
      <c r="AO42" s="650"/>
      <c r="AP42" s="650"/>
      <c r="AQ42" s="650"/>
      <c r="AR42" s="650"/>
      <c r="AS42" s="650"/>
      <c r="AT42" s="650">
        <f>ROUND(SUMIF('O1'!$BL$15:$BL$318,B42,'O1'!$BQ$15:$BQ$318),2)</f>
        <v>0</v>
      </c>
      <c r="AU42" s="650"/>
      <c r="AV42" s="650"/>
      <c r="AW42" s="650"/>
      <c r="AX42" s="650"/>
      <c r="AY42" s="650"/>
      <c r="AZ42" s="650"/>
      <c r="BA42" s="650">
        <f>ROUND(SUMIF('O1'!$BL$15:$BL$318,B42,'O1'!$BR$15:$BR$318),2)</f>
        <v>0</v>
      </c>
      <c r="BB42" s="650"/>
      <c r="BC42" s="650"/>
      <c r="BD42" s="650"/>
      <c r="BE42" s="650"/>
      <c r="BF42" s="650"/>
      <c r="BG42" s="650"/>
      <c r="BH42" s="650">
        <f>ROUND(SUMIF('O1'!$BL$15:$BL$318,B42,'O1'!$BS$15:$BS$318),2)</f>
        <v>0</v>
      </c>
      <c r="BI42" s="650"/>
      <c r="BJ42" s="650"/>
      <c r="BK42" s="650"/>
      <c r="BL42" s="650"/>
      <c r="BM42" s="650"/>
      <c r="BN42" s="650"/>
      <c r="BO42" s="650">
        <f>SUMIF('O1'!$BL$15:$BL$318,B42,'O1'!$BT$15:$BT$318)</f>
        <v>0</v>
      </c>
      <c r="BP42" s="650"/>
      <c r="BQ42" s="650"/>
      <c r="BR42" s="650"/>
      <c r="BS42" s="650"/>
      <c r="BT42" s="650"/>
      <c r="BU42" s="650"/>
      <c r="BV42" s="311">
        <f t="shared" si="0"/>
        <v>0</v>
      </c>
      <c r="BW42" s="29">
        <v>33</v>
      </c>
      <c r="BX42" s="113"/>
      <c r="BY42" s="74"/>
      <c r="BZ42" s="112"/>
      <c r="CA42" s="74"/>
    </row>
    <row r="43" spans="1:79" ht="9.9499999999999993" customHeight="1">
      <c r="A43" s="8"/>
      <c r="B43" s="819" t="str">
        <f>IF(BW43&gt;'O1'!$BO$15,"",SMALL('O1'!$BN$15:$BN$318,BW43))</f>
        <v/>
      </c>
      <c r="C43" s="820"/>
      <c r="D43" s="820"/>
      <c r="E43" s="820"/>
      <c r="F43" s="821"/>
      <c r="G43" s="823" t="str">
        <f>IF(BW43&gt;'O1'!$BO$15,"",VLOOKUP(B43,'O1'!B48:AJ351,6,FALSE))</f>
        <v/>
      </c>
      <c r="H43" s="823"/>
      <c r="I43" s="823"/>
      <c r="J43" s="823"/>
      <c r="K43" s="823"/>
      <c r="L43" s="823"/>
      <c r="M43" s="823"/>
      <c r="N43" s="823"/>
      <c r="O43" s="823"/>
      <c r="P43" s="823"/>
      <c r="Q43" s="823"/>
      <c r="R43" s="823"/>
      <c r="S43" s="823"/>
      <c r="T43" s="823"/>
      <c r="U43" s="823"/>
      <c r="V43" s="823"/>
      <c r="W43" s="823"/>
      <c r="X43" s="823"/>
      <c r="Y43" s="823"/>
      <c r="Z43" s="823"/>
      <c r="AA43" s="823"/>
      <c r="AB43" s="823"/>
      <c r="AC43" s="823"/>
      <c r="AD43" s="823"/>
      <c r="AE43" s="824" t="str">
        <f>IF(BW43&gt;'O1'!$BO$15,"",VLOOKUP(B43,'O1'!B48:AJ351,28,FALSE))</f>
        <v/>
      </c>
      <c r="AF43" s="824"/>
      <c r="AG43" s="824"/>
      <c r="AH43" s="822" t="str">
        <f>IF(BW43&gt;'O1'!$BO$15,"",VLOOKUP(B43,'O1'!B48:AJ351,31,FALSE))</f>
        <v/>
      </c>
      <c r="AI43" s="822"/>
      <c r="AJ43" s="822"/>
      <c r="AK43" s="822"/>
      <c r="AL43" s="822"/>
      <c r="AM43" s="650">
        <f t="shared" si="1"/>
        <v>0</v>
      </c>
      <c r="AN43" s="650"/>
      <c r="AO43" s="650"/>
      <c r="AP43" s="650"/>
      <c r="AQ43" s="650"/>
      <c r="AR43" s="650"/>
      <c r="AS43" s="650"/>
      <c r="AT43" s="650">
        <f>ROUND(SUMIF('O1'!$BL$15:$BL$318,B43,'O1'!$BQ$15:$BQ$318),2)</f>
        <v>0</v>
      </c>
      <c r="AU43" s="650"/>
      <c r="AV43" s="650"/>
      <c r="AW43" s="650"/>
      <c r="AX43" s="650"/>
      <c r="AY43" s="650"/>
      <c r="AZ43" s="650"/>
      <c r="BA43" s="650">
        <f>ROUND(SUMIF('O1'!$BL$15:$BL$318,B43,'O1'!$BR$15:$BR$318),2)</f>
        <v>0</v>
      </c>
      <c r="BB43" s="650"/>
      <c r="BC43" s="650"/>
      <c r="BD43" s="650"/>
      <c r="BE43" s="650"/>
      <c r="BF43" s="650"/>
      <c r="BG43" s="650"/>
      <c r="BH43" s="650">
        <f>ROUND(SUMIF('O1'!$BL$15:$BL$318,B43,'O1'!$BS$15:$BS$318),2)</f>
        <v>0</v>
      </c>
      <c r="BI43" s="650"/>
      <c r="BJ43" s="650"/>
      <c r="BK43" s="650"/>
      <c r="BL43" s="650"/>
      <c r="BM43" s="650"/>
      <c r="BN43" s="650"/>
      <c r="BO43" s="650">
        <f>SUMIF('O1'!$BL$15:$BL$318,B43,'O1'!$BT$15:$BT$318)</f>
        <v>0</v>
      </c>
      <c r="BP43" s="650"/>
      <c r="BQ43" s="650"/>
      <c r="BR43" s="650"/>
      <c r="BS43" s="650"/>
      <c r="BT43" s="650"/>
      <c r="BU43" s="650"/>
      <c r="BV43" s="311">
        <f t="shared" si="0"/>
        <v>0</v>
      </c>
      <c r="BW43" s="29">
        <v>34</v>
      </c>
      <c r="BX43" s="113"/>
      <c r="BY43" s="74"/>
      <c r="BZ43" s="112"/>
      <c r="CA43" s="74"/>
    </row>
    <row r="44" spans="1:79" ht="9.9499999999999993" customHeight="1">
      <c r="A44" s="8"/>
      <c r="B44" s="819" t="str">
        <f>IF(BW44&gt;'O1'!$BO$15,"",SMALL('O1'!$BN$15:$BN$318,BW44))</f>
        <v/>
      </c>
      <c r="C44" s="820"/>
      <c r="D44" s="820"/>
      <c r="E44" s="820"/>
      <c r="F44" s="821"/>
      <c r="G44" s="823" t="str">
        <f>IF(BW44&gt;'O1'!$BO$15,"",VLOOKUP(B44,'O1'!B49:AJ352,6,FALSE))</f>
        <v/>
      </c>
      <c r="H44" s="823"/>
      <c r="I44" s="823"/>
      <c r="J44" s="823"/>
      <c r="K44" s="823"/>
      <c r="L44" s="823"/>
      <c r="M44" s="823"/>
      <c r="N44" s="823"/>
      <c r="O44" s="823"/>
      <c r="P44" s="823"/>
      <c r="Q44" s="823"/>
      <c r="R44" s="823"/>
      <c r="S44" s="823"/>
      <c r="T44" s="823"/>
      <c r="U44" s="823"/>
      <c r="V44" s="823"/>
      <c r="W44" s="823"/>
      <c r="X44" s="823"/>
      <c r="Y44" s="823"/>
      <c r="Z44" s="823"/>
      <c r="AA44" s="823"/>
      <c r="AB44" s="823"/>
      <c r="AC44" s="823"/>
      <c r="AD44" s="823"/>
      <c r="AE44" s="824" t="str">
        <f>IF(BW44&gt;'O1'!$BO$15,"",VLOOKUP(B44,'O1'!B49:AJ352,28,FALSE))</f>
        <v/>
      </c>
      <c r="AF44" s="824"/>
      <c r="AG44" s="824"/>
      <c r="AH44" s="822" t="str">
        <f>IF(BW44&gt;'O1'!$BO$15,"",VLOOKUP(B44,'O1'!B49:AJ352,31,FALSE))</f>
        <v/>
      </c>
      <c r="AI44" s="822"/>
      <c r="AJ44" s="822"/>
      <c r="AK44" s="822"/>
      <c r="AL44" s="822"/>
      <c r="AM44" s="650">
        <f t="shared" si="1"/>
        <v>0</v>
      </c>
      <c r="AN44" s="650"/>
      <c r="AO44" s="650"/>
      <c r="AP44" s="650"/>
      <c r="AQ44" s="650"/>
      <c r="AR44" s="650"/>
      <c r="AS44" s="650"/>
      <c r="AT44" s="650">
        <f>ROUND(SUMIF('O1'!$BL$15:$BL$318,B44,'O1'!$BQ$15:$BQ$318),2)</f>
        <v>0</v>
      </c>
      <c r="AU44" s="650"/>
      <c r="AV44" s="650"/>
      <c r="AW44" s="650"/>
      <c r="AX44" s="650"/>
      <c r="AY44" s="650"/>
      <c r="AZ44" s="650"/>
      <c r="BA44" s="650">
        <f>ROUND(SUMIF('O1'!$BL$15:$BL$318,B44,'O1'!$BR$15:$BR$318),2)</f>
        <v>0</v>
      </c>
      <c r="BB44" s="650"/>
      <c r="BC44" s="650"/>
      <c r="BD44" s="650"/>
      <c r="BE44" s="650"/>
      <c r="BF44" s="650"/>
      <c r="BG44" s="650"/>
      <c r="BH44" s="650">
        <f>ROUND(SUMIF('O1'!$BL$15:$BL$318,B44,'O1'!$BS$15:$BS$318),2)</f>
        <v>0</v>
      </c>
      <c r="BI44" s="650"/>
      <c r="BJ44" s="650"/>
      <c r="BK44" s="650"/>
      <c r="BL44" s="650"/>
      <c r="BM44" s="650"/>
      <c r="BN44" s="650"/>
      <c r="BO44" s="650">
        <f>SUMIF('O1'!$BL$15:$BL$318,B44,'O1'!$BT$15:$BT$318)</f>
        <v>0</v>
      </c>
      <c r="BP44" s="650"/>
      <c r="BQ44" s="650"/>
      <c r="BR44" s="650"/>
      <c r="BS44" s="650"/>
      <c r="BT44" s="650"/>
      <c r="BU44" s="650"/>
      <c r="BV44" s="311">
        <f t="shared" si="0"/>
        <v>0</v>
      </c>
      <c r="BW44" s="29">
        <v>35</v>
      </c>
      <c r="BX44" s="113"/>
      <c r="BY44" s="74"/>
      <c r="BZ44" s="112"/>
      <c r="CA44" s="74"/>
    </row>
    <row r="45" spans="1:79" s="17" customFormat="1" ht="9.9499999999999993" customHeight="1">
      <c r="A45" s="114"/>
      <c r="B45" s="819" t="str">
        <f>IF(BW45&gt;'O1'!$BO$15,"",SMALL('O1'!$BN$15:$BN$318,BW45))</f>
        <v/>
      </c>
      <c r="C45" s="820"/>
      <c r="D45" s="820"/>
      <c r="E45" s="820"/>
      <c r="F45" s="821"/>
      <c r="G45" s="823" t="str">
        <f>IF(BW45&gt;'O1'!$BO$15,"",VLOOKUP(B45,'O1'!B50:AJ353,6,FALSE))</f>
        <v/>
      </c>
      <c r="H45" s="823"/>
      <c r="I45" s="823"/>
      <c r="J45" s="823"/>
      <c r="K45" s="823"/>
      <c r="L45" s="823"/>
      <c r="M45" s="823"/>
      <c r="N45" s="823"/>
      <c r="O45" s="823"/>
      <c r="P45" s="823"/>
      <c r="Q45" s="823"/>
      <c r="R45" s="823"/>
      <c r="S45" s="823"/>
      <c r="T45" s="823"/>
      <c r="U45" s="823"/>
      <c r="V45" s="823"/>
      <c r="W45" s="823"/>
      <c r="X45" s="823"/>
      <c r="Y45" s="823"/>
      <c r="Z45" s="823"/>
      <c r="AA45" s="823"/>
      <c r="AB45" s="823"/>
      <c r="AC45" s="823"/>
      <c r="AD45" s="823"/>
      <c r="AE45" s="824" t="str">
        <f>IF(BW45&gt;'O1'!$BO$15,"",VLOOKUP(B45,'O1'!B50:AJ353,28,FALSE))</f>
        <v/>
      </c>
      <c r="AF45" s="824"/>
      <c r="AG45" s="824"/>
      <c r="AH45" s="822" t="str">
        <f>IF(BW45&gt;'O1'!$BO$15,"",VLOOKUP(B45,'O1'!B50:AJ353,31,FALSE))</f>
        <v/>
      </c>
      <c r="AI45" s="822"/>
      <c r="AJ45" s="822"/>
      <c r="AK45" s="822"/>
      <c r="AL45" s="822"/>
      <c r="AM45" s="650">
        <f t="shared" si="1"/>
        <v>0</v>
      </c>
      <c r="AN45" s="650"/>
      <c r="AO45" s="650"/>
      <c r="AP45" s="650"/>
      <c r="AQ45" s="650"/>
      <c r="AR45" s="650"/>
      <c r="AS45" s="650"/>
      <c r="AT45" s="650">
        <f>ROUND(SUMIF('O1'!$BL$15:$BL$318,B45,'O1'!$BQ$15:$BQ$318),2)</f>
        <v>0</v>
      </c>
      <c r="AU45" s="650"/>
      <c r="AV45" s="650"/>
      <c r="AW45" s="650"/>
      <c r="AX45" s="650"/>
      <c r="AY45" s="650"/>
      <c r="AZ45" s="650"/>
      <c r="BA45" s="650">
        <f>ROUND(SUMIF('O1'!$BL$15:$BL$318,B45,'O1'!$BR$15:$BR$318),2)</f>
        <v>0</v>
      </c>
      <c r="BB45" s="650"/>
      <c r="BC45" s="650"/>
      <c r="BD45" s="650"/>
      <c r="BE45" s="650"/>
      <c r="BF45" s="650"/>
      <c r="BG45" s="650"/>
      <c r="BH45" s="650">
        <f>ROUND(SUMIF('O1'!$BL$15:$BL$318,B45,'O1'!$BS$15:$BS$318),2)</f>
        <v>0</v>
      </c>
      <c r="BI45" s="650"/>
      <c r="BJ45" s="650"/>
      <c r="BK45" s="650"/>
      <c r="BL45" s="650"/>
      <c r="BM45" s="650"/>
      <c r="BN45" s="650"/>
      <c r="BO45" s="650">
        <f>SUMIF('O1'!$BL$15:$BL$318,B45,'O1'!$BT$15:$BT$318)</f>
        <v>0</v>
      </c>
      <c r="BP45" s="650"/>
      <c r="BQ45" s="650"/>
      <c r="BR45" s="650"/>
      <c r="BS45" s="650"/>
      <c r="BT45" s="650"/>
      <c r="BU45" s="650"/>
      <c r="BV45" s="311">
        <f t="shared" si="0"/>
        <v>0</v>
      </c>
      <c r="BW45" s="29">
        <v>36</v>
      </c>
      <c r="BX45" s="113"/>
      <c r="BY45" s="74"/>
      <c r="BZ45" s="112"/>
      <c r="CA45" s="74"/>
    </row>
    <row r="46" spans="1:79" ht="9.9499999999999993" customHeight="1">
      <c r="A46" s="8"/>
      <c r="B46" s="819" t="str">
        <f>IF(BW46&gt;'O1'!$BO$15,"",SMALL('O1'!$BN$15:$BN$318,BW46))</f>
        <v/>
      </c>
      <c r="C46" s="820"/>
      <c r="D46" s="820"/>
      <c r="E46" s="820"/>
      <c r="F46" s="821"/>
      <c r="G46" s="823" t="str">
        <f>IF(BW46&gt;'O1'!$BO$15,"",VLOOKUP(B46,'O1'!B51:AJ354,6,FALSE))</f>
        <v/>
      </c>
      <c r="H46" s="823"/>
      <c r="I46" s="823"/>
      <c r="J46" s="823"/>
      <c r="K46" s="823"/>
      <c r="L46" s="823"/>
      <c r="M46" s="823"/>
      <c r="N46" s="823"/>
      <c r="O46" s="823"/>
      <c r="P46" s="823"/>
      <c r="Q46" s="823"/>
      <c r="R46" s="823"/>
      <c r="S46" s="823"/>
      <c r="T46" s="823"/>
      <c r="U46" s="823"/>
      <c r="V46" s="823"/>
      <c r="W46" s="823"/>
      <c r="X46" s="823"/>
      <c r="Y46" s="823"/>
      <c r="Z46" s="823"/>
      <c r="AA46" s="823"/>
      <c r="AB46" s="823"/>
      <c r="AC46" s="823"/>
      <c r="AD46" s="823"/>
      <c r="AE46" s="824" t="str">
        <f>IF(BW46&gt;'O1'!$BO$15,"",VLOOKUP(B46,'O1'!B51:AJ354,28,FALSE))</f>
        <v/>
      </c>
      <c r="AF46" s="824"/>
      <c r="AG46" s="824"/>
      <c r="AH46" s="822" t="str">
        <f>IF(BW46&gt;'O1'!$BO$15,"",VLOOKUP(B46,'O1'!B51:AJ354,31,FALSE))</f>
        <v/>
      </c>
      <c r="AI46" s="822"/>
      <c r="AJ46" s="822"/>
      <c r="AK46" s="822"/>
      <c r="AL46" s="822"/>
      <c r="AM46" s="650">
        <f t="shared" si="1"/>
        <v>0</v>
      </c>
      <c r="AN46" s="650"/>
      <c r="AO46" s="650"/>
      <c r="AP46" s="650"/>
      <c r="AQ46" s="650"/>
      <c r="AR46" s="650"/>
      <c r="AS46" s="650"/>
      <c r="AT46" s="650">
        <f>ROUND(SUMIF('O1'!$BL$15:$BL$318,B46,'O1'!$BQ$15:$BQ$318),2)</f>
        <v>0</v>
      </c>
      <c r="AU46" s="650"/>
      <c r="AV46" s="650"/>
      <c r="AW46" s="650"/>
      <c r="AX46" s="650"/>
      <c r="AY46" s="650"/>
      <c r="AZ46" s="650"/>
      <c r="BA46" s="650">
        <f>ROUND(SUMIF('O1'!$BL$15:$BL$318,B46,'O1'!$BR$15:$BR$318),2)</f>
        <v>0</v>
      </c>
      <c r="BB46" s="650"/>
      <c r="BC46" s="650"/>
      <c r="BD46" s="650"/>
      <c r="BE46" s="650"/>
      <c r="BF46" s="650"/>
      <c r="BG46" s="650"/>
      <c r="BH46" s="650">
        <f>ROUND(SUMIF('O1'!$BL$15:$BL$318,B46,'O1'!$BS$15:$BS$318),2)</f>
        <v>0</v>
      </c>
      <c r="BI46" s="650"/>
      <c r="BJ46" s="650"/>
      <c r="BK46" s="650"/>
      <c r="BL46" s="650"/>
      <c r="BM46" s="650"/>
      <c r="BN46" s="650"/>
      <c r="BO46" s="650">
        <f>SUMIF('O1'!$BL$15:$BL$318,B46,'O1'!$BT$15:$BT$318)</f>
        <v>0</v>
      </c>
      <c r="BP46" s="650"/>
      <c r="BQ46" s="650"/>
      <c r="BR46" s="650"/>
      <c r="BS46" s="650"/>
      <c r="BT46" s="650"/>
      <c r="BU46" s="650"/>
      <c r="BV46" s="311">
        <f t="shared" si="0"/>
        <v>0</v>
      </c>
      <c r="BW46" s="29">
        <v>37</v>
      </c>
      <c r="BX46" s="113"/>
      <c r="BY46" s="74"/>
      <c r="BZ46" s="112"/>
      <c r="CA46" s="74"/>
    </row>
    <row r="47" spans="1:79" ht="9.9499999999999993" customHeight="1">
      <c r="A47" s="8"/>
      <c r="B47" s="819" t="str">
        <f>IF(BW47&gt;'O1'!$BO$15,"",SMALL('O1'!$BN$15:$BN$318,BW47))</f>
        <v/>
      </c>
      <c r="C47" s="820"/>
      <c r="D47" s="820"/>
      <c r="E47" s="820"/>
      <c r="F47" s="821"/>
      <c r="G47" s="823" t="str">
        <f>IF(BW47&gt;'O1'!$BO$15,"",VLOOKUP(B47,'O1'!B52:AJ355,6,FALSE))</f>
        <v/>
      </c>
      <c r="H47" s="823"/>
      <c r="I47" s="823"/>
      <c r="J47" s="823"/>
      <c r="K47" s="823"/>
      <c r="L47" s="823"/>
      <c r="M47" s="823"/>
      <c r="N47" s="823"/>
      <c r="O47" s="823"/>
      <c r="P47" s="823"/>
      <c r="Q47" s="823"/>
      <c r="R47" s="823"/>
      <c r="S47" s="823"/>
      <c r="T47" s="823"/>
      <c r="U47" s="823"/>
      <c r="V47" s="823"/>
      <c r="W47" s="823"/>
      <c r="X47" s="823"/>
      <c r="Y47" s="823"/>
      <c r="Z47" s="823"/>
      <c r="AA47" s="823"/>
      <c r="AB47" s="823"/>
      <c r="AC47" s="823"/>
      <c r="AD47" s="823"/>
      <c r="AE47" s="824" t="str">
        <f>IF(BW47&gt;'O1'!$BO$15,"",VLOOKUP(B47,'O1'!B52:AJ355,28,FALSE))</f>
        <v/>
      </c>
      <c r="AF47" s="824"/>
      <c r="AG47" s="824"/>
      <c r="AH47" s="822" t="str">
        <f>IF(BW47&gt;'O1'!$BO$15,"",VLOOKUP(B47,'O1'!B52:AJ355,31,FALSE))</f>
        <v/>
      </c>
      <c r="AI47" s="822"/>
      <c r="AJ47" s="822"/>
      <c r="AK47" s="822"/>
      <c r="AL47" s="822"/>
      <c r="AM47" s="650">
        <f t="shared" si="1"/>
        <v>0</v>
      </c>
      <c r="AN47" s="650"/>
      <c r="AO47" s="650"/>
      <c r="AP47" s="650"/>
      <c r="AQ47" s="650"/>
      <c r="AR47" s="650"/>
      <c r="AS47" s="650"/>
      <c r="AT47" s="650">
        <f>ROUND(SUMIF('O1'!$BL$15:$BL$318,B47,'O1'!$BQ$15:$BQ$318),2)</f>
        <v>0</v>
      </c>
      <c r="AU47" s="650"/>
      <c r="AV47" s="650"/>
      <c r="AW47" s="650"/>
      <c r="AX47" s="650"/>
      <c r="AY47" s="650"/>
      <c r="AZ47" s="650"/>
      <c r="BA47" s="650">
        <f>ROUND(SUMIF('O1'!$BL$15:$BL$318,B47,'O1'!$BR$15:$BR$318),2)</f>
        <v>0</v>
      </c>
      <c r="BB47" s="650"/>
      <c r="BC47" s="650"/>
      <c r="BD47" s="650"/>
      <c r="BE47" s="650"/>
      <c r="BF47" s="650"/>
      <c r="BG47" s="650"/>
      <c r="BH47" s="650">
        <f>ROUND(SUMIF('O1'!$BL$15:$BL$318,B47,'O1'!$BS$15:$BS$318),2)</f>
        <v>0</v>
      </c>
      <c r="BI47" s="650"/>
      <c r="BJ47" s="650"/>
      <c r="BK47" s="650"/>
      <c r="BL47" s="650"/>
      <c r="BM47" s="650"/>
      <c r="BN47" s="650"/>
      <c r="BO47" s="650">
        <f>SUMIF('O1'!$BL$15:$BL$318,B47,'O1'!$BT$15:$BT$318)</f>
        <v>0</v>
      </c>
      <c r="BP47" s="650"/>
      <c r="BQ47" s="650"/>
      <c r="BR47" s="650"/>
      <c r="BS47" s="650"/>
      <c r="BT47" s="650"/>
      <c r="BU47" s="650"/>
      <c r="BV47" s="311">
        <f t="shared" si="0"/>
        <v>0</v>
      </c>
      <c r="BW47" s="29">
        <v>38</v>
      </c>
      <c r="BX47" s="113"/>
      <c r="BY47" s="74"/>
      <c r="BZ47" s="112"/>
      <c r="CA47" s="74"/>
    </row>
    <row r="48" spans="1:79" ht="9.9499999999999993" customHeight="1">
      <c r="A48" s="8"/>
      <c r="B48" s="819" t="str">
        <f>IF(BW48&gt;'O1'!$BO$15,"",SMALL('O1'!$BN$15:$BN$318,BW48))</f>
        <v/>
      </c>
      <c r="C48" s="820"/>
      <c r="D48" s="820"/>
      <c r="E48" s="820"/>
      <c r="F48" s="821"/>
      <c r="G48" s="823" t="str">
        <f>IF(BW48&gt;'O1'!$BO$15,"",VLOOKUP(B48,'O1'!B53:AJ356,6,FALSE))</f>
        <v/>
      </c>
      <c r="H48" s="823"/>
      <c r="I48" s="823"/>
      <c r="J48" s="823"/>
      <c r="K48" s="823"/>
      <c r="L48" s="823"/>
      <c r="M48" s="823"/>
      <c r="N48" s="823"/>
      <c r="O48" s="823"/>
      <c r="P48" s="823"/>
      <c r="Q48" s="823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4" t="str">
        <f>IF(BW48&gt;'O1'!$BO$15,"",VLOOKUP(B48,'O1'!B53:AJ356,28,FALSE))</f>
        <v/>
      </c>
      <c r="AF48" s="824"/>
      <c r="AG48" s="824"/>
      <c r="AH48" s="822" t="str">
        <f>IF(BW48&gt;'O1'!$BO$15,"",VLOOKUP(B48,'O1'!B53:AJ356,31,FALSE))</f>
        <v/>
      </c>
      <c r="AI48" s="822"/>
      <c r="AJ48" s="822"/>
      <c r="AK48" s="822"/>
      <c r="AL48" s="822"/>
      <c r="AM48" s="650">
        <f t="shared" si="1"/>
        <v>0</v>
      </c>
      <c r="AN48" s="650"/>
      <c r="AO48" s="650"/>
      <c r="AP48" s="650"/>
      <c r="AQ48" s="650"/>
      <c r="AR48" s="650"/>
      <c r="AS48" s="650"/>
      <c r="AT48" s="650">
        <f>ROUND(SUMIF('O1'!$BL$15:$BL$318,B48,'O1'!$BQ$15:$BQ$318),2)</f>
        <v>0</v>
      </c>
      <c r="AU48" s="650"/>
      <c r="AV48" s="650"/>
      <c r="AW48" s="650"/>
      <c r="AX48" s="650"/>
      <c r="AY48" s="650"/>
      <c r="AZ48" s="650"/>
      <c r="BA48" s="650">
        <f>ROUND(SUMIF('O1'!$BL$15:$BL$318,B48,'O1'!$BR$15:$BR$318),2)</f>
        <v>0</v>
      </c>
      <c r="BB48" s="650"/>
      <c r="BC48" s="650"/>
      <c r="BD48" s="650"/>
      <c r="BE48" s="650"/>
      <c r="BF48" s="650"/>
      <c r="BG48" s="650"/>
      <c r="BH48" s="650">
        <f>ROUND(SUMIF('O1'!$BL$15:$BL$318,B48,'O1'!$BS$15:$BS$318),2)</f>
        <v>0</v>
      </c>
      <c r="BI48" s="650"/>
      <c r="BJ48" s="650"/>
      <c r="BK48" s="650"/>
      <c r="BL48" s="650"/>
      <c r="BM48" s="650"/>
      <c r="BN48" s="650"/>
      <c r="BO48" s="650">
        <f>SUMIF('O1'!$BL$15:$BL$318,B48,'O1'!$BT$15:$BT$318)</f>
        <v>0</v>
      </c>
      <c r="BP48" s="650"/>
      <c r="BQ48" s="650"/>
      <c r="BR48" s="650"/>
      <c r="BS48" s="650"/>
      <c r="BT48" s="650"/>
      <c r="BU48" s="650"/>
      <c r="BV48" s="311">
        <f t="shared" si="0"/>
        <v>0</v>
      </c>
      <c r="BW48" s="29">
        <v>39</v>
      </c>
      <c r="BX48" s="113"/>
      <c r="BY48" s="74"/>
      <c r="BZ48" s="112"/>
      <c r="CA48" s="74"/>
    </row>
    <row r="49" spans="1:79" ht="9.9499999999999993" customHeight="1">
      <c r="A49" s="8"/>
      <c r="B49" s="819" t="str">
        <f>IF(BW49&gt;'O1'!$BO$15,"",SMALL('O1'!$BN$15:$BN$318,BW49))</f>
        <v/>
      </c>
      <c r="C49" s="820"/>
      <c r="D49" s="820"/>
      <c r="E49" s="820"/>
      <c r="F49" s="821"/>
      <c r="G49" s="823" t="str">
        <f>IF(BW49&gt;'O1'!$BO$15,"",VLOOKUP(B49,'O1'!B54:AJ357,6,FALSE))</f>
        <v/>
      </c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5" t="str">
        <f>IF(BW49&gt;'O1'!$BO$15,"",VLOOKUP(B49,'O1'!B54:AJ357,28,FALSE))</f>
        <v/>
      </c>
      <c r="AF49" s="825"/>
      <c r="AG49" s="825"/>
      <c r="AH49" s="831" t="str">
        <f>IF(BW49&gt;'O1'!$BO$15,"",VLOOKUP(B49,'O1'!B54:AJ357,31,FALSE))</f>
        <v/>
      </c>
      <c r="AI49" s="831"/>
      <c r="AJ49" s="831"/>
      <c r="AK49" s="831"/>
      <c r="AL49" s="831"/>
      <c r="AM49" s="683">
        <f t="shared" si="1"/>
        <v>0</v>
      </c>
      <c r="AN49" s="683"/>
      <c r="AO49" s="683"/>
      <c r="AP49" s="683"/>
      <c r="AQ49" s="683"/>
      <c r="AR49" s="683"/>
      <c r="AS49" s="683"/>
      <c r="AT49" s="683">
        <f>ROUND(SUMIF('O1'!$BL$15:$BL$318,B49,'O1'!$BQ$15:$BQ$318),2)</f>
        <v>0</v>
      </c>
      <c r="AU49" s="683"/>
      <c r="AV49" s="683"/>
      <c r="AW49" s="683"/>
      <c r="AX49" s="683"/>
      <c r="AY49" s="683"/>
      <c r="AZ49" s="683"/>
      <c r="BA49" s="683">
        <f>ROUND(SUMIF('O1'!$BL$15:$BL$318,B49,'O1'!$BR$15:$BR$318),2)</f>
        <v>0</v>
      </c>
      <c r="BB49" s="683"/>
      <c r="BC49" s="683"/>
      <c r="BD49" s="683"/>
      <c r="BE49" s="683"/>
      <c r="BF49" s="683"/>
      <c r="BG49" s="683"/>
      <c r="BH49" s="683">
        <f>ROUND(SUMIF('O1'!$BL$15:$BL$318,B49,'O1'!$BS$15:$BS$318),2)</f>
        <v>0</v>
      </c>
      <c r="BI49" s="683"/>
      <c r="BJ49" s="683"/>
      <c r="BK49" s="683"/>
      <c r="BL49" s="683"/>
      <c r="BM49" s="683"/>
      <c r="BN49" s="683"/>
      <c r="BO49" s="683">
        <f>SUMIF('O1'!$BL$15:$BL$318,B49,'O1'!$BT$15:$BT$318)</f>
        <v>0</v>
      </c>
      <c r="BP49" s="683"/>
      <c r="BQ49" s="683"/>
      <c r="BR49" s="683"/>
      <c r="BS49" s="683"/>
      <c r="BT49" s="683"/>
      <c r="BU49" s="683"/>
      <c r="BV49" s="317">
        <f t="shared" si="0"/>
        <v>0</v>
      </c>
      <c r="BW49" s="29">
        <v>40</v>
      </c>
      <c r="BX49" s="113"/>
      <c r="BY49" s="74"/>
      <c r="BZ49" s="112"/>
      <c r="CA49" s="74"/>
    </row>
    <row r="50" spans="1:79" ht="9.9499999999999993" customHeight="1">
      <c r="A50" s="8"/>
      <c r="B50" s="653" t="s">
        <v>119</v>
      </c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  <c r="AD50" s="654"/>
      <c r="AE50" s="654"/>
      <c r="AF50" s="654"/>
      <c r="AG50" s="654"/>
      <c r="AH50" s="654"/>
      <c r="AI50" s="654"/>
      <c r="AJ50" s="654"/>
      <c r="AK50" s="654"/>
      <c r="AL50" s="655"/>
      <c r="AM50" s="647">
        <f>'O1'!BP319</f>
        <v>27037.650000000005</v>
      </c>
      <c r="AN50" s="648"/>
      <c r="AO50" s="648"/>
      <c r="AP50" s="648"/>
      <c r="AQ50" s="648"/>
      <c r="AR50" s="648"/>
      <c r="AS50" s="649"/>
      <c r="AT50" s="647">
        <f>'O1'!BQ319</f>
        <v>52038.819999999992</v>
      </c>
      <c r="AU50" s="648"/>
      <c r="AV50" s="648"/>
      <c r="AW50" s="648"/>
      <c r="AX50" s="648"/>
      <c r="AY50" s="648"/>
      <c r="AZ50" s="649"/>
      <c r="BA50" s="647">
        <f>'O1'!BR319</f>
        <v>0</v>
      </c>
      <c r="BB50" s="648"/>
      <c r="BC50" s="648"/>
      <c r="BD50" s="648"/>
      <c r="BE50" s="648"/>
      <c r="BF50" s="648"/>
      <c r="BG50" s="649"/>
      <c r="BH50" s="647">
        <f>'O1'!BS319</f>
        <v>0</v>
      </c>
      <c r="BI50" s="648"/>
      <c r="BJ50" s="648"/>
      <c r="BK50" s="648"/>
      <c r="BL50" s="648"/>
      <c r="BM50" s="648"/>
      <c r="BN50" s="649"/>
      <c r="BO50" s="647">
        <f>SUM(BO10:BU49)</f>
        <v>79076.47</v>
      </c>
      <c r="BP50" s="648"/>
      <c r="BQ50" s="648"/>
      <c r="BR50" s="648"/>
      <c r="BS50" s="648"/>
      <c r="BT50" s="648"/>
      <c r="BU50" s="652"/>
      <c r="BV50" s="323">
        <f>BO50*100/$BO$50</f>
        <v>100</v>
      </c>
      <c r="BX50" s="73"/>
      <c r="BY50" s="74"/>
      <c r="BZ50" s="74"/>
      <c r="CA50" s="74"/>
    </row>
    <row r="51" spans="1:79" ht="9.9499999999999993" customHeight="1">
      <c r="A51" s="8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8"/>
      <c r="BO51" s="645"/>
      <c r="BP51" s="646"/>
      <c r="BQ51" s="646"/>
      <c r="BR51" s="646"/>
      <c r="BS51" s="646"/>
      <c r="BT51" s="646"/>
      <c r="BU51" s="646"/>
      <c r="BX51" s="13"/>
      <c r="BY51" s="10"/>
      <c r="BZ51" s="10"/>
      <c r="CA51" s="10"/>
    </row>
    <row r="52" spans="1:79" ht="9.9499999999999993" customHeight="1">
      <c r="A52" s="8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8"/>
      <c r="BX52" s="13"/>
      <c r="BY52" s="10"/>
      <c r="BZ52" s="10"/>
      <c r="CA52" s="10"/>
    </row>
    <row r="53" spans="1:79" ht="9.9499999999999993" customHeight="1">
      <c r="A53" s="8"/>
      <c r="B53" s="110"/>
      <c r="C53" s="110"/>
      <c r="D53" s="110"/>
      <c r="E53" s="110"/>
      <c r="F53" s="110"/>
      <c r="G53" s="111"/>
      <c r="H53" s="111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832">
        <f>'O1'!K2</f>
        <v>42064</v>
      </c>
      <c r="BH53" s="832"/>
      <c r="BI53" s="832"/>
      <c r="BJ53" s="832"/>
      <c r="BK53" s="832"/>
      <c r="BL53" s="832"/>
      <c r="BM53" s="832"/>
      <c r="BN53" s="832"/>
      <c r="BO53" s="832"/>
      <c r="BP53" s="832"/>
      <c r="BQ53" s="832"/>
      <c r="BR53" s="832"/>
      <c r="BS53" s="832"/>
      <c r="BT53" s="832"/>
    </row>
    <row r="54" spans="1:79" ht="9.9499999999999993" customHeight="1">
      <c r="A54" s="8"/>
      <c r="B54" s="116" t="s">
        <v>85</v>
      </c>
      <c r="C54" s="116"/>
      <c r="D54" s="116"/>
      <c r="E54" s="116"/>
      <c r="F54" s="116"/>
      <c r="G54" s="115"/>
      <c r="H54" s="115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7"/>
      <c r="Z54" s="117"/>
      <c r="AA54" s="117"/>
      <c r="AB54" s="117"/>
      <c r="AC54" s="117"/>
      <c r="AD54" s="117"/>
      <c r="AE54" s="117"/>
      <c r="AF54" s="117"/>
      <c r="AG54" s="117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 t="s">
        <v>86</v>
      </c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</row>
    <row r="55" spans="1:79" ht="9.9499999999999993" customHeight="1">
      <c r="A55" s="8"/>
      <c r="B55" s="110"/>
      <c r="C55" s="110"/>
      <c r="D55" s="110"/>
      <c r="E55" s="110"/>
      <c r="F55" s="110"/>
      <c r="G55" s="111"/>
      <c r="H55" s="111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8"/>
    </row>
  </sheetData>
  <sheetProtection password="CC55" sheet="1" objects="1" scenarios="1"/>
  <mergeCells count="384">
    <mergeCell ref="BO50:BU50"/>
    <mergeCell ref="AT35:AZ35"/>
    <mergeCell ref="AT36:AZ36"/>
    <mergeCell ref="AT45:AZ45"/>
    <mergeCell ref="AT46:AZ46"/>
    <mergeCell ref="B50:AL50"/>
    <mergeCell ref="B38:F38"/>
    <mergeCell ref="G38:AD38"/>
    <mergeCell ref="B37:F37"/>
    <mergeCell ref="B36:F36"/>
    <mergeCell ref="BO51:BU51"/>
    <mergeCell ref="BA50:BG50"/>
    <mergeCell ref="AM50:AS50"/>
    <mergeCell ref="AT50:AZ50"/>
    <mergeCell ref="BH50:BN50"/>
    <mergeCell ref="AT33:AZ33"/>
    <mergeCell ref="AM36:AS36"/>
    <mergeCell ref="BH34:BN34"/>
    <mergeCell ref="AM33:AS33"/>
    <mergeCell ref="AM34:AS34"/>
    <mergeCell ref="AT15:AZ15"/>
    <mergeCell ref="AT16:AZ16"/>
    <mergeCell ref="AT24:AZ24"/>
    <mergeCell ref="AT27:AZ27"/>
    <mergeCell ref="AT26:AZ26"/>
    <mergeCell ref="AT28:AZ28"/>
    <mergeCell ref="AT25:AZ25"/>
    <mergeCell ref="AT29:AZ29"/>
    <mergeCell ref="AT30:AZ30"/>
    <mergeCell ref="BH14:BN14"/>
    <mergeCell ref="BO14:BU14"/>
    <mergeCell ref="BO16:BU16"/>
    <mergeCell ref="AT34:AZ34"/>
    <mergeCell ref="AT20:AZ20"/>
    <mergeCell ref="AT21:AZ21"/>
    <mergeCell ref="AT22:AZ22"/>
    <mergeCell ref="AT23:AZ23"/>
    <mergeCell ref="AT31:AZ31"/>
    <mergeCell ref="AT10:AZ10"/>
    <mergeCell ref="AT11:AZ11"/>
    <mergeCell ref="BH11:BN11"/>
    <mergeCell ref="BO13:BU13"/>
    <mergeCell ref="AT17:AZ17"/>
    <mergeCell ref="AT18:AZ18"/>
    <mergeCell ref="AT14:AZ14"/>
    <mergeCell ref="BO15:BU15"/>
    <mergeCell ref="BA13:BG13"/>
    <mergeCell ref="BA14:BG14"/>
    <mergeCell ref="BO8:BU9"/>
    <mergeCell ref="BO10:BU10"/>
    <mergeCell ref="BO11:BU11"/>
    <mergeCell ref="BO12:BU12"/>
    <mergeCell ref="AT12:AZ12"/>
    <mergeCell ref="AT13:AZ13"/>
    <mergeCell ref="AT8:BG8"/>
    <mergeCell ref="AT9:AZ9"/>
    <mergeCell ref="BA9:BG9"/>
    <mergeCell ref="BA10:BG10"/>
    <mergeCell ref="AM8:AS9"/>
    <mergeCell ref="BH12:BN12"/>
    <mergeCell ref="BH13:BN13"/>
    <mergeCell ref="BA17:BG17"/>
    <mergeCell ref="BA16:BG16"/>
    <mergeCell ref="BH15:BN15"/>
    <mergeCell ref="BA11:BG11"/>
    <mergeCell ref="BA12:BG12"/>
    <mergeCell ref="BH8:BN9"/>
    <mergeCell ref="BH10:BN10"/>
    <mergeCell ref="AH15:AL15"/>
    <mergeCell ref="AM18:AS18"/>
    <mergeCell ref="AM37:AS37"/>
    <mergeCell ref="BA30:BG30"/>
    <mergeCell ref="BA32:BG32"/>
    <mergeCell ref="BA33:BG33"/>
    <mergeCell ref="BA35:BG35"/>
    <mergeCell ref="BA31:BG31"/>
    <mergeCell ref="AM35:AS35"/>
    <mergeCell ref="G8:AD9"/>
    <mergeCell ref="G10:AD10"/>
    <mergeCell ref="G11:AD11"/>
    <mergeCell ref="G12:AD12"/>
    <mergeCell ref="G13:AD13"/>
    <mergeCell ref="G14:AD14"/>
    <mergeCell ref="BA15:BG15"/>
    <mergeCell ref="AM16:AS16"/>
    <mergeCell ref="AM15:AS15"/>
    <mergeCell ref="BH17:BN17"/>
    <mergeCell ref="AM17:AS17"/>
    <mergeCell ref="AM28:AS28"/>
    <mergeCell ref="BA19:BG19"/>
    <mergeCell ref="BA21:BG21"/>
    <mergeCell ref="AT19:AZ19"/>
    <mergeCell ref="AM20:AS20"/>
    <mergeCell ref="AM21:AS21"/>
    <mergeCell ref="B35:F35"/>
    <mergeCell ref="BA27:BG27"/>
    <mergeCell ref="BO17:BU17"/>
    <mergeCell ref="BA18:BG18"/>
    <mergeCell ref="BO18:BU18"/>
    <mergeCell ref="BO21:BU21"/>
    <mergeCell ref="BH21:BN21"/>
    <mergeCell ref="BO26:BU26"/>
    <mergeCell ref="BO22:BU22"/>
    <mergeCell ref="BH16:BN16"/>
    <mergeCell ref="BO19:BU19"/>
    <mergeCell ref="BA20:BG20"/>
    <mergeCell ref="BH20:BN20"/>
    <mergeCell ref="BO20:BU20"/>
    <mergeCell ref="BH19:BN19"/>
    <mergeCell ref="BH18:BN18"/>
    <mergeCell ref="G36:AD36"/>
    <mergeCell ref="BH22:BN22"/>
    <mergeCell ref="BA23:BG23"/>
    <mergeCell ref="BH23:BN23"/>
    <mergeCell ref="BA24:BG24"/>
    <mergeCell ref="BH24:BN24"/>
    <mergeCell ref="BA25:BG25"/>
    <mergeCell ref="BA26:BG26"/>
    <mergeCell ref="BH26:BN26"/>
    <mergeCell ref="BH25:BN25"/>
    <mergeCell ref="BO23:BU23"/>
    <mergeCell ref="BO24:BU24"/>
    <mergeCell ref="BO25:BU25"/>
    <mergeCell ref="BA22:BG22"/>
    <mergeCell ref="BH27:BN27"/>
    <mergeCell ref="BH30:BN30"/>
    <mergeCell ref="BO30:BU30"/>
    <mergeCell ref="BO27:BU27"/>
    <mergeCell ref="BA28:BG28"/>
    <mergeCell ref="BH28:BN28"/>
    <mergeCell ref="BO28:BU28"/>
    <mergeCell ref="BA29:BG29"/>
    <mergeCell ref="BH29:BN29"/>
    <mergeCell ref="B34:F34"/>
    <mergeCell ref="G34:AD34"/>
    <mergeCell ref="AH33:AL33"/>
    <mergeCell ref="AT32:AZ32"/>
    <mergeCell ref="BH33:BN33"/>
    <mergeCell ref="BO33:BU33"/>
    <mergeCell ref="BA34:BG34"/>
    <mergeCell ref="B31:F31"/>
    <mergeCell ref="AE31:AG31"/>
    <mergeCell ref="B33:F33"/>
    <mergeCell ref="B30:F30"/>
    <mergeCell ref="BH32:BN32"/>
    <mergeCell ref="BO32:BU32"/>
    <mergeCell ref="B32:F32"/>
    <mergeCell ref="G32:AD32"/>
    <mergeCell ref="AE32:AG32"/>
    <mergeCell ref="BH31:BN31"/>
    <mergeCell ref="BH35:BN35"/>
    <mergeCell ref="BO35:BU35"/>
    <mergeCell ref="BA36:BG36"/>
    <mergeCell ref="BH36:BN36"/>
    <mergeCell ref="BO36:BU36"/>
    <mergeCell ref="BO29:BU29"/>
    <mergeCell ref="BO31:BU31"/>
    <mergeCell ref="BO34:BU34"/>
    <mergeCell ref="BH37:BN37"/>
    <mergeCell ref="BO37:BU37"/>
    <mergeCell ref="AM38:AS38"/>
    <mergeCell ref="BA38:BG38"/>
    <mergeCell ref="BH38:BN38"/>
    <mergeCell ref="BO38:BU38"/>
    <mergeCell ref="AT37:AZ37"/>
    <mergeCell ref="AT38:AZ38"/>
    <mergeCell ref="BA37:BG37"/>
    <mergeCell ref="G27:AD27"/>
    <mergeCell ref="G29:AD29"/>
    <mergeCell ref="B27:F27"/>
    <mergeCell ref="B28:F28"/>
    <mergeCell ref="G28:AD28"/>
    <mergeCell ref="B29:F29"/>
    <mergeCell ref="AE35:AG35"/>
    <mergeCell ref="AH30:AL30"/>
    <mergeCell ref="AH35:AL35"/>
    <mergeCell ref="AE29:AG29"/>
    <mergeCell ref="AE34:AG34"/>
    <mergeCell ref="AH31:AL31"/>
    <mergeCell ref="AH34:AL34"/>
    <mergeCell ref="AE30:AG30"/>
    <mergeCell ref="AE33:AG33"/>
    <mergeCell ref="AH32:AL32"/>
    <mergeCell ref="B47:F47"/>
    <mergeCell ref="BA39:BG39"/>
    <mergeCell ref="BH39:BN39"/>
    <mergeCell ref="AM40:AS40"/>
    <mergeCell ref="BA40:BG40"/>
    <mergeCell ref="BH40:BN40"/>
    <mergeCell ref="AM41:AS41"/>
    <mergeCell ref="B46:F46"/>
    <mergeCell ref="G46:AD46"/>
    <mergeCell ref="AM42:AS42"/>
    <mergeCell ref="B44:F44"/>
    <mergeCell ref="BO39:BU39"/>
    <mergeCell ref="BO40:BU40"/>
    <mergeCell ref="BA41:BG41"/>
    <mergeCell ref="BH41:BN41"/>
    <mergeCell ref="BO41:BU41"/>
    <mergeCell ref="AM39:AS39"/>
    <mergeCell ref="AT39:AZ39"/>
    <mergeCell ref="AT40:AZ40"/>
    <mergeCell ref="AT41:AZ41"/>
    <mergeCell ref="BH42:BN42"/>
    <mergeCell ref="BO42:BU42"/>
    <mergeCell ref="AM43:AS43"/>
    <mergeCell ref="BA43:BG43"/>
    <mergeCell ref="BH43:BN43"/>
    <mergeCell ref="BO43:BU43"/>
    <mergeCell ref="AT42:AZ42"/>
    <mergeCell ref="AT43:AZ43"/>
    <mergeCell ref="BA42:BG42"/>
    <mergeCell ref="BO44:BU44"/>
    <mergeCell ref="AE43:AG43"/>
    <mergeCell ref="AE44:AG44"/>
    <mergeCell ref="AH43:AL43"/>
    <mergeCell ref="AH44:AL44"/>
    <mergeCell ref="BA44:BG44"/>
    <mergeCell ref="BH44:BN44"/>
    <mergeCell ref="AM44:AS44"/>
    <mergeCell ref="AT44:AZ44"/>
    <mergeCell ref="B42:F42"/>
    <mergeCell ref="G42:AD42"/>
    <mergeCell ref="AM45:AS45"/>
    <mergeCell ref="AE42:AG42"/>
    <mergeCell ref="AE45:AG45"/>
    <mergeCell ref="AH42:AL42"/>
    <mergeCell ref="AH45:AL45"/>
    <mergeCell ref="G44:AD44"/>
    <mergeCell ref="B43:F43"/>
    <mergeCell ref="B45:F45"/>
    <mergeCell ref="B40:F40"/>
    <mergeCell ref="G40:AD40"/>
    <mergeCell ref="BO45:BU45"/>
    <mergeCell ref="AE40:AG40"/>
    <mergeCell ref="AH40:AL40"/>
    <mergeCell ref="B41:F41"/>
    <mergeCell ref="BA45:BG45"/>
    <mergeCell ref="BH45:BN45"/>
    <mergeCell ref="AE41:AG41"/>
    <mergeCell ref="AH41:AL41"/>
    <mergeCell ref="B8:F9"/>
    <mergeCell ref="AM46:AS46"/>
    <mergeCell ref="AE8:AG9"/>
    <mergeCell ref="AH8:AL9"/>
    <mergeCell ref="AH10:AL10"/>
    <mergeCell ref="AE10:AG10"/>
    <mergeCell ref="AE11:AG11"/>
    <mergeCell ref="AE12:AG12"/>
    <mergeCell ref="G16:AD16"/>
    <mergeCell ref="G17:AD17"/>
    <mergeCell ref="BH46:BN46"/>
    <mergeCell ref="BO46:BU46"/>
    <mergeCell ref="AM47:AS47"/>
    <mergeCell ref="BA47:BG47"/>
    <mergeCell ref="BH47:BN47"/>
    <mergeCell ref="BO47:BU47"/>
    <mergeCell ref="AT47:AZ47"/>
    <mergeCell ref="BH49:BN49"/>
    <mergeCell ref="BO49:BU49"/>
    <mergeCell ref="AM48:AS48"/>
    <mergeCell ref="BA48:BG48"/>
    <mergeCell ref="BH48:BN48"/>
    <mergeCell ref="BO48:BU48"/>
    <mergeCell ref="AT49:AZ49"/>
    <mergeCell ref="AT48:AZ48"/>
    <mergeCell ref="AH38:AL38"/>
    <mergeCell ref="AE38:AG38"/>
    <mergeCell ref="AH27:AL27"/>
    <mergeCell ref="AE37:AG37"/>
    <mergeCell ref="AH28:AL28"/>
    <mergeCell ref="AH37:AL37"/>
    <mergeCell ref="AE27:AG27"/>
    <mergeCell ref="AE36:AG36"/>
    <mergeCell ref="AH29:AL29"/>
    <mergeCell ref="AH36:AL36"/>
    <mergeCell ref="BG53:BT53"/>
    <mergeCell ref="AH23:AL23"/>
    <mergeCell ref="AH24:AL24"/>
    <mergeCell ref="AH25:AL25"/>
    <mergeCell ref="AM30:AS30"/>
    <mergeCell ref="AM31:AS31"/>
    <mergeCell ref="AM32:AS32"/>
    <mergeCell ref="AM49:AS49"/>
    <mergeCell ref="BA49:BG49"/>
    <mergeCell ref="BA46:BG46"/>
    <mergeCell ref="G49:AD49"/>
    <mergeCell ref="AE48:AG48"/>
    <mergeCell ref="AH49:AL49"/>
    <mergeCell ref="G39:AD39"/>
    <mergeCell ref="G41:AD41"/>
    <mergeCell ref="AH48:AL48"/>
    <mergeCell ref="AE39:AG39"/>
    <mergeCell ref="G47:AD47"/>
    <mergeCell ref="G48:AD48"/>
    <mergeCell ref="AH39:AL39"/>
    <mergeCell ref="BJ2:BU2"/>
    <mergeCell ref="BB2:BI2"/>
    <mergeCell ref="R5:AP5"/>
    <mergeCell ref="B2:BA2"/>
    <mergeCell ref="AZ5:BU5"/>
    <mergeCell ref="AQ5:AY5"/>
    <mergeCell ref="G45:AD45"/>
    <mergeCell ref="G18:AD18"/>
    <mergeCell ref="G19:AD19"/>
    <mergeCell ref="G20:AD20"/>
    <mergeCell ref="G23:AD23"/>
    <mergeCell ref="G25:AD25"/>
    <mergeCell ref="G30:AD30"/>
    <mergeCell ref="G31:AD31"/>
    <mergeCell ref="G33:AD33"/>
    <mergeCell ref="G35:AD35"/>
    <mergeCell ref="AE28:AG28"/>
    <mergeCell ref="AM29:AS29"/>
    <mergeCell ref="AM10:AS10"/>
    <mergeCell ref="AM11:AS11"/>
    <mergeCell ref="AM12:AS12"/>
    <mergeCell ref="AM14:AS14"/>
    <mergeCell ref="AE21:AG21"/>
    <mergeCell ref="AE20:AG20"/>
    <mergeCell ref="AM19:AS19"/>
    <mergeCell ref="AE15:AG15"/>
    <mergeCell ref="G15:AD15"/>
    <mergeCell ref="AM13:AS13"/>
    <mergeCell ref="AE17:AG17"/>
    <mergeCell ref="AE26:AG26"/>
    <mergeCell ref="AE24:AG24"/>
    <mergeCell ref="AH26:AL26"/>
    <mergeCell ref="AH20:AL20"/>
    <mergeCell ref="AH21:AL21"/>
    <mergeCell ref="AE14:AG14"/>
    <mergeCell ref="AE16:AG16"/>
    <mergeCell ref="AM27:AS27"/>
    <mergeCell ref="AM22:AS22"/>
    <mergeCell ref="AM23:AS23"/>
    <mergeCell ref="AM24:AS24"/>
    <mergeCell ref="AM25:AS25"/>
    <mergeCell ref="AH22:AL22"/>
    <mergeCell ref="AE25:AG25"/>
    <mergeCell ref="B25:F25"/>
    <mergeCell ref="G24:AD24"/>
    <mergeCell ref="B24:F24"/>
    <mergeCell ref="AE22:AG22"/>
    <mergeCell ref="AM26:AS26"/>
    <mergeCell ref="B26:F26"/>
    <mergeCell ref="G26:AD26"/>
    <mergeCell ref="AE47:AG47"/>
    <mergeCell ref="B49:F49"/>
    <mergeCell ref="B48:F48"/>
    <mergeCell ref="AE23:AG23"/>
    <mergeCell ref="G37:AD37"/>
    <mergeCell ref="G43:AD43"/>
    <mergeCell ref="AE49:AG49"/>
    <mergeCell ref="AE46:AG46"/>
    <mergeCell ref="B39:F39"/>
    <mergeCell ref="B23:F23"/>
    <mergeCell ref="B19:F19"/>
    <mergeCell ref="G22:AD22"/>
    <mergeCell ref="B18:F18"/>
    <mergeCell ref="AH11:AL11"/>
    <mergeCell ref="AH12:AL12"/>
    <mergeCell ref="AH13:AL13"/>
    <mergeCell ref="AH14:AL14"/>
    <mergeCell ref="AE18:AG18"/>
    <mergeCell ref="AE19:AG19"/>
    <mergeCell ref="AE13:AG13"/>
    <mergeCell ref="AH46:AL46"/>
    <mergeCell ref="AH47:AL47"/>
    <mergeCell ref="B20:F20"/>
    <mergeCell ref="AH16:AL16"/>
    <mergeCell ref="AH17:AL17"/>
    <mergeCell ref="B22:F22"/>
    <mergeCell ref="AH18:AL18"/>
    <mergeCell ref="AH19:AL19"/>
    <mergeCell ref="B21:F21"/>
    <mergeCell ref="G21:AD21"/>
    <mergeCell ref="B17:F17"/>
    <mergeCell ref="B16:F16"/>
    <mergeCell ref="B10:F10"/>
    <mergeCell ref="B11:F11"/>
    <mergeCell ref="B13:F13"/>
    <mergeCell ref="B15:F15"/>
    <mergeCell ref="B12:F12"/>
    <mergeCell ref="B14:F14"/>
  </mergeCells>
  <phoneticPr fontId="2" type="noConversion"/>
  <printOptions horizontalCentered="1"/>
  <pageMargins left="0.59055118110236227" right="0.59055118110236227" top="0.74803149606299213" bottom="0.39370078740157483" header="0.39370078740157483" footer="0.39370078740157483"/>
  <pageSetup paperSize="9" orientation="landscape" r:id="rId1"/>
  <headerFooter alignWithMargins="0">
    <oddFooter>&amp;L&amp;"Arial,Negrito"&amp;8V.110324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Plan2"/>
  <dimension ref="A1:CS89"/>
  <sheetViews>
    <sheetView showGridLines="0" showRowColHeaders="0" showZeros="0" tabSelected="1" topLeftCell="C1" zoomScaleNormal="100" workbookViewId="0">
      <pane ySplit="11" topLeftCell="A12" activePane="bottomLeft" state="frozen"/>
      <selection activeCell="C1" sqref="C1"/>
      <selection pane="bottomLeft" activeCell="E12" sqref="E12"/>
    </sheetView>
  </sheetViews>
  <sheetFormatPr defaultColWidth="1.7109375" defaultRowHeight="9.9499999999999993" customHeight="1"/>
  <cols>
    <col min="1" max="1" width="0.5703125" style="64" hidden="1" customWidth="1"/>
    <col min="2" max="2" width="10.42578125" style="64" hidden="1" customWidth="1"/>
    <col min="3" max="3" width="1.7109375" style="63" customWidth="1"/>
    <col min="4" max="4" width="7.7109375" style="91" customWidth="1"/>
    <col min="5" max="28" width="5.7109375" style="64" customWidth="1"/>
    <col min="29" max="29" width="7.7109375" style="91" customWidth="1"/>
    <col min="30" max="53" width="5.7109375" style="64" customWidth="1"/>
    <col min="54" max="54" width="7.7109375" style="91" customWidth="1"/>
    <col min="55" max="78" width="5.7109375" style="64" customWidth="1"/>
    <col min="79" max="79" width="1.7109375" style="63" customWidth="1"/>
    <col min="80" max="80" width="9.7109375" style="64" hidden="1" customWidth="1"/>
    <col min="81" max="81" width="10.85546875" style="64" hidden="1" customWidth="1"/>
    <col min="82" max="16384" width="1.7109375" style="64"/>
  </cols>
  <sheetData>
    <row r="1" spans="2:97" s="7" customFormat="1" ht="50.1" customHeight="1">
      <c r="C1" s="5"/>
      <c r="D1" s="26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26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5"/>
      <c r="BB1" s="26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5"/>
      <c r="CA1" s="5"/>
      <c r="CB1" s="6"/>
      <c r="CD1" s="8"/>
      <c r="CE1" s="8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</row>
    <row r="2" spans="2:97" s="7" customFormat="1" ht="9.9499999999999993" customHeight="1">
      <c r="C2" s="10"/>
      <c r="D2" s="27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27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5"/>
      <c r="BB2" s="27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5"/>
      <c r="CA2" s="5"/>
      <c r="CB2" s="6"/>
      <c r="CD2" s="8"/>
      <c r="CE2" s="8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</row>
    <row r="3" spans="2:97" s="7" customFormat="1" ht="9.9499999999999993" customHeight="1">
      <c r="C3" s="10"/>
      <c r="D3" s="27"/>
      <c r="J3" s="4"/>
      <c r="K3" s="4"/>
      <c r="L3" s="4"/>
      <c r="M3" s="4"/>
      <c r="N3" s="4"/>
      <c r="O3" s="4"/>
      <c r="P3" s="4"/>
      <c r="Q3" s="4"/>
      <c r="S3" s="2"/>
      <c r="T3" s="2"/>
      <c r="U3" s="2"/>
      <c r="V3" s="2"/>
      <c r="W3" s="2"/>
      <c r="X3" s="2"/>
      <c r="Y3" s="2"/>
      <c r="Z3" s="2"/>
      <c r="AA3" s="2"/>
      <c r="AB3" s="2"/>
      <c r="AC3" s="27"/>
      <c r="AG3" s="4"/>
      <c r="AH3" s="4"/>
      <c r="AI3" s="4"/>
      <c r="AJ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5"/>
      <c r="BB3" s="27"/>
      <c r="BF3" s="4"/>
      <c r="BG3" s="4"/>
      <c r="BH3" s="4"/>
      <c r="BI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5"/>
      <c r="CA3" s="5"/>
      <c r="CB3" s="6"/>
      <c r="CD3" s="8"/>
      <c r="CE3" s="8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</row>
    <row r="4" spans="2:97" s="7" customFormat="1" ht="9.9499999999999993" customHeight="1">
      <c r="C4" s="5"/>
      <c r="D4" s="26"/>
      <c r="E4" s="4"/>
      <c r="F4" s="4"/>
      <c r="G4" s="4"/>
      <c r="H4" s="836"/>
      <c r="I4" s="836"/>
      <c r="J4" s="836"/>
      <c r="K4" s="836"/>
      <c r="L4" s="4"/>
      <c r="M4" s="4"/>
      <c r="N4" s="4"/>
      <c r="O4" s="4"/>
      <c r="P4" s="4"/>
      <c r="Q4" s="4"/>
      <c r="R4" s="4"/>
      <c r="S4" s="4"/>
      <c r="T4" s="4"/>
      <c r="AA4" s="4"/>
      <c r="AB4" s="4"/>
      <c r="AC4" s="26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5"/>
      <c r="BB4" s="26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5"/>
      <c r="CA4" s="5"/>
      <c r="CB4" s="6"/>
    </row>
    <row r="5" spans="2:97" s="7" customFormat="1" ht="15" customHeight="1">
      <c r="C5" s="34"/>
      <c r="D5" s="847" t="s">
        <v>132</v>
      </c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7"/>
      <c r="T5" s="847"/>
      <c r="U5" s="847"/>
      <c r="V5" s="842" t="s">
        <v>82</v>
      </c>
      <c r="W5" s="842"/>
      <c r="X5" s="843"/>
      <c r="Y5" s="814" t="str">
        <f>'Q1'!BJ2</f>
        <v>263097-6</v>
      </c>
      <c r="Z5" s="826"/>
      <c r="AA5" s="826"/>
      <c r="AB5" s="827"/>
      <c r="AC5" s="847" t="s">
        <v>91</v>
      </c>
      <c r="AD5" s="847"/>
      <c r="AE5" s="847"/>
      <c r="AF5" s="847"/>
      <c r="AG5" s="847"/>
      <c r="AH5" s="847"/>
      <c r="AI5" s="847"/>
      <c r="AJ5" s="847"/>
      <c r="AK5" s="847"/>
      <c r="AL5" s="847"/>
      <c r="AM5" s="847"/>
      <c r="AN5" s="847"/>
      <c r="AO5" s="847"/>
      <c r="AP5" s="847"/>
      <c r="AQ5" s="847"/>
      <c r="AR5" s="847"/>
      <c r="AS5" s="847"/>
      <c r="AT5" s="847"/>
      <c r="AU5" s="842" t="s">
        <v>82</v>
      </c>
      <c r="AV5" s="842"/>
      <c r="AW5" s="843"/>
      <c r="AX5" s="814" t="str">
        <f>Y5</f>
        <v>263097-6</v>
      </c>
      <c r="AY5" s="826"/>
      <c r="AZ5" s="826"/>
      <c r="BA5" s="827"/>
      <c r="BB5" s="847" t="s">
        <v>91</v>
      </c>
      <c r="BC5" s="847"/>
      <c r="BD5" s="847"/>
      <c r="BE5" s="847"/>
      <c r="BF5" s="847"/>
      <c r="BG5" s="847"/>
      <c r="BH5" s="847"/>
      <c r="BI5" s="847"/>
      <c r="BJ5" s="847"/>
      <c r="BK5" s="847"/>
      <c r="BL5" s="847"/>
      <c r="BM5" s="847"/>
      <c r="BN5" s="847"/>
      <c r="BO5" s="847"/>
      <c r="BP5" s="847"/>
      <c r="BQ5" s="847"/>
      <c r="BR5" s="847"/>
      <c r="BS5" s="847"/>
      <c r="BT5" s="842" t="s">
        <v>82</v>
      </c>
      <c r="BU5" s="842"/>
      <c r="BV5" s="843"/>
      <c r="BW5" s="814" t="str">
        <f>Y5</f>
        <v>263097-6</v>
      </c>
      <c r="BX5" s="826"/>
      <c r="BY5" s="826"/>
      <c r="BZ5" s="827"/>
      <c r="CA5" s="10"/>
      <c r="CB5" s="6"/>
    </row>
    <row r="6" spans="2:97" s="7" customFormat="1" ht="3" customHeight="1">
      <c r="C6" s="10"/>
      <c r="D6" s="35"/>
      <c r="AC6" s="35"/>
      <c r="BB6" s="35"/>
      <c r="CA6" s="10"/>
      <c r="CB6" s="6"/>
    </row>
    <row r="7" spans="2:97" s="8" customFormat="1" ht="12" customHeight="1">
      <c r="D7" s="837" t="s">
        <v>81</v>
      </c>
      <c r="E7" s="837"/>
      <c r="F7" s="837"/>
      <c r="G7" s="837"/>
      <c r="H7" s="838"/>
      <c r="I7" s="814" t="str">
        <f>'Q1'!R5</f>
        <v>Prefeitura Municipal de Otacílio Costa</v>
      </c>
      <c r="J7" s="815"/>
      <c r="K7" s="815"/>
      <c r="L7" s="815"/>
      <c r="M7" s="815"/>
      <c r="N7" s="815"/>
      <c r="O7" s="815"/>
      <c r="P7" s="816"/>
      <c r="Q7" s="845" t="s">
        <v>40</v>
      </c>
      <c r="R7" s="845"/>
      <c r="S7" s="846"/>
      <c r="T7" s="844" t="str">
        <f>'Q1'!AZ5</f>
        <v>Conclusão quadra Fundo do Campo</v>
      </c>
      <c r="U7" s="826"/>
      <c r="V7" s="826"/>
      <c r="W7" s="826"/>
      <c r="X7" s="826"/>
      <c r="Y7" s="826"/>
      <c r="Z7" s="826"/>
      <c r="AA7" s="826"/>
      <c r="AB7" s="827"/>
      <c r="AC7" s="837" t="s">
        <v>81</v>
      </c>
      <c r="AD7" s="837"/>
      <c r="AE7" s="837"/>
      <c r="AF7" s="837"/>
      <c r="AG7" s="838"/>
      <c r="AH7" s="814" t="str">
        <f>I7</f>
        <v>Prefeitura Municipal de Otacílio Costa</v>
      </c>
      <c r="AI7" s="826"/>
      <c r="AJ7" s="826"/>
      <c r="AK7" s="826"/>
      <c r="AL7" s="826"/>
      <c r="AM7" s="826"/>
      <c r="AN7" s="826"/>
      <c r="AO7" s="827"/>
      <c r="AP7" s="845" t="s">
        <v>40</v>
      </c>
      <c r="AQ7" s="845"/>
      <c r="AR7" s="846"/>
      <c r="AS7" s="844" t="str">
        <f>T7</f>
        <v>Conclusão quadra Fundo do Campo</v>
      </c>
      <c r="AT7" s="826"/>
      <c r="AU7" s="826"/>
      <c r="AV7" s="826"/>
      <c r="AW7" s="826"/>
      <c r="AX7" s="826"/>
      <c r="AY7" s="826"/>
      <c r="AZ7" s="826"/>
      <c r="BA7" s="827"/>
      <c r="BB7" s="837" t="s">
        <v>81</v>
      </c>
      <c r="BC7" s="837"/>
      <c r="BD7" s="837"/>
      <c r="BE7" s="837"/>
      <c r="BF7" s="838"/>
      <c r="BG7" s="814" t="str">
        <f>I7</f>
        <v>Prefeitura Municipal de Otacílio Costa</v>
      </c>
      <c r="BH7" s="826"/>
      <c r="BI7" s="826"/>
      <c r="BJ7" s="826"/>
      <c r="BK7" s="826"/>
      <c r="BL7" s="826"/>
      <c r="BM7" s="826"/>
      <c r="BN7" s="827"/>
      <c r="BO7" s="845" t="s">
        <v>40</v>
      </c>
      <c r="BP7" s="845"/>
      <c r="BQ7" s="846"/>
      <c r="BR7" s="844" t="str">
        <f>T7</f>
        <v>Conclusão quadra Fundo do Campo</v>
      </c>
      <c r="BS7" s="826"/>
      <c r="BT7" s="826"/>
      <c r="BU7" s="826"/>
      <c r="BV7" s="826"/>
      <c r="BW7" s="826"/>
      <c r="BX7" s="826"/>
      <c r="BY7" s="826"/>
      <c r="BZ7" s="827"/>
      <c r="CB7" s="24"/>
    </row>
    <row r="8" spans="2:97" s="8" customFormat="1" ht="3" customHeight="1">
      <c r="D8" s="25"/>
      <c r="E8" s="25"/>
      <c r="F8" s="25"/>
      <c r="G8" s="25"/>
      <c r="H8" s="25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2"/>
      <c r="U8" s="12"/>
      <c r="V8" s="12"/>
      <c r="W8" s="12"/>
      <c r="X8" s="12"/>
      <c r="Y8" s="12"/>
      <c r="Z8" s="12"/>
      <c r="AA8" s="12"/>
      <c r="AB8" s="12"/>
      <c r="AC8" s="25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23"/>
      <c r="AZ8" s="23"/>
      <c r="BB8" s="25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23"/>
      <c r="BY8" s="23"/>
      <c r="CB8" s="24"/>
    </row>
    <row r="9" spans="2:97" s="8" customFormat="1" ht="3" customHeight="1">
      <c r="C9" s="11"/>
      <c r="D9" s="25"/>
      <c r="E9" s="25"/>
      <c r="F9" s="25"/>
      <c r="G9" s="25"/>
      <c r="H9" s="25"/>
      <c r="I9" s="11"/>
      <c r="J9" s="11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4"/>
      <c r="AC9" s="25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B9" s="25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CB9" s="24"/>
    </row>
    <row r="10" spans="2:97" ht="9.9499999999999993" customHeight="1">
      <c r="D10" s="840" t="s">
        <v>84</v>
      </c>
      <c r="E10" s="839" t="s">
        <v>6</v>
      </c>
      <c r="F10" s="839"/>
      <c r="G10" s="839" t="s">
        <v>11</v>
      </c>
      <c r="H10" s="839"/>
      <c r="I10" s="839" t="s">
        <v>12</v>
      </c>
      <c r="J10" s="839"/>
      <c r="K10" s="839" t="s">
        <v>13</v>
      </c>
      <c r="L10" s="839"/>
      <c r="M10" s="839" t="s">
        <v>14</v>
      </c>
      <c r="N10" s="839"/>
      <c r="O10" s="839" t="s">
        <v>15</v>
      </c>
      <c r="P10" s="839"/>
      <c r="Q10" s="839" t="s">
        <v>16</v>
      </c>
      <c r="R10" s="839"/>
      <c r="S10" s="839" t="s">
        <v>17</v>
      </c>
      <c r="T10" s="839"/>
      <c r="U10" s="839" t="s">
        <v>18</v>
      </c>
      <c r="V10" s="839"/>
      <c r="W10" s="839" t="s">
        <v>19</v>
      </c>
      <c r="X10" s="839"/>
      <c r="Y10" s="839" t="s">
        <v>20</v>
      </c>
      <c r="Z10" s="839"/>
      <c r="AA10" s="839" t="s">
        <v>21</v>
      </c>
      <c r="AB10" s="839"/>
      <c r="AC10" s="840" t="s">
        <v>84</v>
      </c>
      <c r="AD10" s="839" t="s">
        <v>22</v>
      </c>
      <c r="AE10" s="839"/>
      <c r="AF10" s="839" t="s">
        <v>23</v>
      </c>
      <c r="AG10" s="839"/>
      <c r="AH10" s="839" t="s">
        <v>24</v>
      </c>
      <c r="AI10" s="839"/>
      <c r="AJ10" s="839" t="s">
        <v>25</v>
      </c>
      <c r="AK10" s="839"/>
      <c r="AL10" s="839" t="s">
        <v>26</v>
      </c>
      <c r="AM10" s="839"/>
      <c r="AN10" s="839" t="s">
        <v>27</v>
      </c>
      <c r="AO10" s="839"/>
      <c r="AP10" s="839" t="s">
        <v>28</v>
      </c>
      <c r="AQ10" s="839"/>
      <c r="AR10" s="839" t="s">
        <v>29</v>
      </c>
      <c r="AS10" s="839"/>
      <c r="AT10" s="839" t="s">
        <v>30</v>
      </c>
      <c r="AU10" s="839"/>
      <c r="AV10" s="839" t="s">
        <v>31</v>
      </c>
      <c r="AW10" s="839"/>
      <c r="AX10" s="839" t="s">
        <v>10</v>
      </c>
      <c r="AY10" s="839"/>
      <c r="AZ10" s="839" t="s">
        <v>9</v>
      </c>
      <c r="BA10" s="839"/>
      <c r="BB10" s="840" t="s">
        <v>84</v>
      </c>
      <c r="BC10" s="839" t="s">
        <v>92</v>
      </c>
      <c r="BD10" s="839"/>
      <c r="BE10" s="839" t="s">
        <v>93</v>
      </c>
      <c r="BF10" s="839"/>
      <c r="BG10" s="839" t="s">
        <v>94</v>
      </c>
      <c r="BH10" s="839"/>
      <c r="BI10" s="839" t="s">
        <v>95</v>
      </c>
      <c r="BJ10" s="839"/>
      <c r="BK10" s="839" t="s">
        <v>96</v>
      </c>
      <c r="BL10" s="839"/>
      <c r="BM10" s="839" t="s">
        <v>97</v>
      </c>
      <c r="BN10" s="839"/>
      <c r="BO10" s="839" t="s">
        <v>98</v>
      </c>
      <c r="BP10" s="839"/>
      <c r="BQ10" s="839" t="s">
        <v>99</v>
      </c>
      <c r="BR10" s="839"/>
      <c r="BS10" s="839" t="s">
        <v>100</v>
      </c>
      <c r="BT10" s="839"/>
      <c r="BU10" s="839" t="s">
        <v>101</v>
      </c>
      <c r="BV10" s="839"/>
      <c r="BW10" s="839" t="s">
        <v>102</v>
      </c>
      <c r="BX10" s="839"/>
      <c r="BY10" s="839" t="s">
        <v>103</v>
      </c>
      <c r="BZ10" s="839"/>
    </row>
    <row r="11" spans="2:97" ht="9.9499999999999993" customHeight="1">
      <c r="D11" s="841"/>
      <c r="E11" s="76" t="s">
        <v>7</v>
      </c>
      <c r="F11" s="77" t="s">
        <v>8</v>
      </c>
      <c r="G11" s="76" t="s">
        <v>7</v>
      </c>
      <c r="H11" s="77" t="s">
        <v>8</v>
      </c>
      <c r="I11" s="76" t="s">
        <v>7</v>
      </c>
      <c r="J11" s="77" t="s">
        <v>8</v>
      </c>
      <c r="K11" s="76" t="s">
        <v>7</v>
      </c>
      <c r="L11" s="77" t="s">
        <v>8</v>
      </c>
      <c r="M11" s="76" t="s">
        <v>7</v>
      </c>
      <c r="N11" s="77" t="s">
        <v>8</v>
      </c>
      <c r="O11" s="76" t="s">
        <v>7</v>
      </c>
      <c r="P11" s="77" t="s">
        <v>8</v>
      </c>
      <c r="Q11" s="76" t="s">
        <v>7</v>
      </c>
      <c r="R11" s="77" t="s">
        <v>8</v>
      </c>
      <c r="S11" s="76" t="s">
        <v>7</v>
      </c>
      <c r="T11" s="77" t="s">
        <v>8</v>
      </c>
      <c r="U11" s="76" t="s">
        <v>7</v>
      </c>
      <c r="V11" s="77" t="s">
        <v>8</v>
      </c>
      <c r="W11" s="76" t="s">
        <v>7</v>
      </c>
      <c r="X11" s="77" t="s">
        <v>8</v>
      </c>
      <c r="Y11" s="76" t="s">
        <v>7</v>
      </c>
      <c r="Z11" s="77" t="s">
        <v>8</v>
      </c>
      <c r="AA11" s="76" t="s">
        <v>7</v>
      </c>
      <c r="AB11" s="77" t="s">
        <v>8</v>
      </c>
      <c r="AC11" s="841"/>
      <c r="AD11" s="76" t="s">
        <v>7</v>
      </c>
      <c r="AE11" s="77" t="s">
        <v>8</v>
      </c>
      <c r="AF11" s="76" t="s">
        <v>7</v>
      </c>
      <c r="AG11" s="77" t="s">
        <v>8</v>
      </c>
      <c r="AH11" s="76" t="s">
        <v>7</v>
      </c>
      <c r="AI11" s="77" t="s">
        <v>8</v>
      </c>
      <c r="AJ11" s="76" t="s">
        <v>7</v>
      </c>
      <c r="AK11" s="77" t="s">
        <v>8</v>
      </c>
      <c r="AL11" s="76" t="s">
        <v>7</v>
      </c>
      <c r="AM11" s="77" t="s">
        <v>8</v>
      </c>
      <c r="AN11" s="76" t="s">
        <v>7</v>
      </c>
      <c r="AO11" s="77" t="s">
        <v>8</v>
      </c>
      <c r="AP11" s="76" t="s">
        <v>7</v>
      </c>
      <c r="AQ11" s="77" t="s">
        <v>8</v>
      </c>
      <c r="AR11" s="76" t="s">
        <v>7</v>
      </c>
      <c r="AS11" s="77" t="s">
        <v>8</v>
      </c>
      <c r="AT11" s="76" t="s">
        <v>7</v>
      </c>
      <c r="AU11" s="77" t="s">
        <v>8</v>
      </c>
      <c r="AV11" s="76" t="s">
        <v>7</v>
      </c>
      <c r="AW11" s="77" t="s">
        <v>8</v>
      </c>
      <c r="AX11" s="76" t="s">
        <v>7</v>
      </c>
      <c r="AY11" s="77" t="s">
        <v>8</v>
      </c>
      <c r="AZ11" s="76" t="s">
        <v>7</v>
      </c>
      <c r="BA11" s="77" t="s">
        <v>8</v>
      </c>
      <c r="BB11" s="841"/>
      <c r="BC11" s="76" t="s">
        <v>7</v>
      </c>
      <c r="BD11" s="77" t="s">
        <v>8</v>
      </c>
      <c r="BE11" s="76" t="s">
        <v>7</v>
      </c>
      <c r="BF11" s="77" t="s">
        <v>8</v>
      </c>
      <c r="BG11" s="76" t="s">
        <v>7</v>
      </c>
      <c r="BH11" s="77" t="s">
        <v>8</v>
      </c>
      <c r="BI11" s="76" t="s">
        <v>7</v>
      </c>
      <c r="BJ11" s="77" t="s">
        <v>8</v>
      </c>
      <c r="BK11" s="76" t="s">
        <v>7</v>
      </c>
      <c r="BL11" s="77" t="s">
        <v>8</v>
      </c>
      <c r="BM11" s="76" t="s">
        <v>7</v>
      </c>
      <c r="BN11" s="77" t="s">
        <v>8</v>
      </c>
      <c r="BO11" s="76" t="s">
        <v>7</v>
      </c>
      <c r="BP11" s="77" t="s">
        <v>8</v>
      </c>
      <c r="BQ11" s="76" t="s">
        <v>7</v>
      </c>
      <c r="BR11" s="77" t="s">
        <v>8</v>
      </c>
      <c r="BS11" s="76" t="s">
        <v>7</v>
      </c>
      <c r="BT11" s="77" t="s">
        <v>8</v>
      </c>
      <c r="BU11" s="76" t="s">
        <v>7</v>
      </c>
      <c r="BV11" s="77" t="s">
        <v>8</v>
      </c>
      <c r="BW11" s="76" t="s">
        <v>7</v>
      </c>
      <c r="BX11" s="77" t="s">
        <v>8</v>
      </c>
      <c r="BY11" s="76" t="s">
        <v>7</v>
      </c>
      <c r="BZ11" s="77" t="s">
        <v>8</v>
      </c>
    </row>
    <row r="12" spans="2:97" ht="9.9499999999999993" customHeight="1">
      <c r="B12" s="70">
        <f>'Q1'!BO10/'Q1'!$BO$50</f>
        <v>0.7190501801610516</v>
      </c>
      <c r="D12" s="78">
        <f>'Q1'!B10</f>
        <v>1</v>
      </c>
      <c r="E12" s="98">
        <v>25</v>
      </c>
      <c r="F12" s="79">
        <f>E12</f>
        <v>25</v>
      </c>
      <c r="G12" s="98">
        <v>25</v>
      </c>
      <c r="H12" s="79">
        <f>F12+G12</f>
        <v>50</v>
      </c>
      <c r="I12" s="97">
        <v>25</v>
      </c>
      <c r="J12" s="79">
        <f>H12+I12</f>
        <v>75</v>
      </c>
      <c r="K12" s="97">
        <v>25</v>
      </c>
      <c r="L12" s="79">
        <f>J12+K12</f>
        <v>100</v>
      </c>
      <c r="M12" s="97"/>
      <c r="N12" s="79">
        <f>L12+M12</f>
        <v>100</v>
      </c>
      <c r="O12" s="97"/>
      <c r="P12" s="79">
        <f>N12+O12</f>
        <v>100</v>
      </c>
      <c r="Q12" s="97"/>
      <c r="R12" s="79">
        <f>P12+Q12</f>
        <v>100</v>
      </c>
      <c r="S12" s="97"/>
      <c r="T12" s="79">
        <f>R12+S12</f>
        <v>100</v>
      </c>
      <c r="U12" s="97"/>
      <c r="V12" s="79">
        <f>T12+U12</f>
        <v>100</v>
      </c>
      <c r="W12" s="97"/>
      <c r="X12" s="79">
        <f>V12+W12</f>
        <v>100</v>
      </c>
      <c r="Y12" s="97"/>
      <c r="Z12" s="79">
        <f>X12+Y12</f>
        <v>100</v>
      </c>
      <c r="AA12" s="97"/>
      <c r="AB12" s="80">
        <f>Z12+AA12</f>
        <v>100</v>
      </c>
      <c r="AC12" s="81">
        <f>D12</f>
        <v>1</v>
      </c>
      <c r="AD12" s="97"/>
      <c r="AE12" s="79">
        <f t="shared" ref="AE12:AE52" si="0">AB12+AD12</f>
        <v>100</v>
      </c>
      <c r="AF12" s="97"/>
      <c r="AG12" s="79">
        <f>AE12+AF12</f>
        <v>100</v>
      </c>
      <c r="AH12" s="97"/>
      <c r="AI12" s="79">
        <f>AG12+AH12</f>
        <v>100</v>
      </c>
      <c r="AJ12" s="97"/>
      <c r="AK12" s="79">
        <f>AI12+AJ12</f>
        <v>100</v>
      </c>
      <c r="AL12" s="97"/>
      <c r="AM12" s="79">
        <f>AK12+AL12</f>
        <v>100</v>
      </c>
      <c r="AN12" s="97"/>
      <c r="AO12" s="79">
        <f>AM12+AN12</f>
        <v>100</v>
      </c>
      <c r="AP12" s="97"/>
      <c r="AQ12" s="79">
        <f>AO12+AP12</f>
        <v>100</v>
      </c>
      <c r="AR12" s="97"/>
      <c r="AS12" s="79">
        <f>AQ12+AR12</f>
        <v>100</v>
      </c>
      <c r="AT12" s="97"/>
      <c r="AU12" s="79">
        <f>AS12+AT12</f>
        <v>100</v>
      </c>
      <c r="AV12" s="97"/>
      <c r="AW12" s="79">
        <f>AU12+AV12</f>
        <v>100</v>
      </c>
      <c r="AX12" s="97"/>
      <c r="AY12" s="79">
        <f>AW12+AX12</f>
        <v>100</v>
      </c>
      <c r="AZ12" s="97"/>
      <c r="BA12" s="80">
        <f>AY12+AZ12</f>
        <v>100</v>
      </c>
      <c r="BB12" s="81">
        <f>AC12</f>
        <v>1</v>
      </c>
      <c r="BC12" s="97"/>
      <c r="BD12" s="79">
        <f t="shared" ref="BD12:BD52" si="1">BA12+BC12</f>
        <v>100</v>
      </c>
      <c r="BE12" s="97"/>
      <c r="BF12" s="79">
        <f t="shared" ref="BF12:BF52" si="2">BD12+BE12</f>
        <v>100</v>
      </c>
      <c r="BG12" s="97"/>
      <c r="BH12" s="79">
        <f>BF12+BG12</f>
        <v>100</v>
      </c>
      <c r="BI12" s="97"/>
      <c r="BJ12" s="79">
        <f>BH12+BI12</f>
        <v>100</v>
      </c>
      <c r="BK12" s="97"/>
      <c r="BL12" s="79">
        <f>BJ12+BK12</f>
        <v>100</v>
      </c>
      <c r="BM12" s="97"/>
      <c r="BN12" s="79">
        <f>BL12+BM12</f>
        <v>100</v>
      </c>
      <c r="BO12" s="97"/>
      <c r="BP12" s="79">
        <f>BN12+BO12</f>
        <v>100</v>
      </c>
      <c r="BQ12" s="97"/>
      <c r="BR12" s="79">
        <f>BP12+BQ12</f>
        <v>100</v>
      </c>
      <c r="BS12" s="97"/>
      <c r="BT12" s="79">
        <f>BR12+BS12</f>
        <v>100</v>
      </c>
      <c r="BU12" s="97"/>
      <c r="BV12" s="79">
        <f>BT12+BU12</f>
        <v>100</v>
      </c>
      <c r="BW12" s="97"/>
      <c r="BX12" s="79">
        <f>BV12+BW12</f>
        <v>100</v>
      </c>
      <c r="BY12" s="97"/>
      <c r="BZ12" s="80">
        <f>BX12+BY12</f>
        <v>100</v>
      </c>
      <c r="CB12" s="70">
        <f>IF(BZ12&lt;&gt;0,IF(ABS(BZ12-100)&gt;=0.01,1,0),0)</f>
        <v>0</v>
      </c>
    </row>
    <row r="13" spans="2:97" ht="9.9499999999999993" customHeight="1">
      <c r="B13" s="70">
        <f>'Q1'!BO11/'Q1'!$BO$50</f>
        <v>0.28094981983894823</v>
      </c>
      <c r="D13" s="71">
        <f>'Q1'!B11</f>
        <v>2</v>
      </c>
      <c r="E13" s="98"/>
      <c r="F13" s="82">
        <f t="shared" ref="F13:F51" si="3">E13</f>
        <v>0</v>
      </c>
      <c r="G13" s="98"/>
      <c r="H13" s="82">
        <f t="shared" ref="H13:T51" si="4">F13+G13</f>
        <v>0</v>
      </c>
      <c r="I13" s="98"/>
      <c r="J13" s="82">
        <f t="shared" si="4"/>
        <v>0</v>
      </c>
      <c r="K13" s="98">
        <v>100</v>
      </c>
      <c r="L13" s="82">
        <f t="shared" si="4"/>
        <v>100</v>
      </c>
      <c r="M13" s="98"/>
      <c r="N13" s="82">
        <f t="shared" si="4"/>
        <v>100</v>
      </c>
      <c r="O13" s="98"/>
      <c r="P13" s="82">
        <f t="shared" si="4"/>
        <v>100</v>
      </c>
      <c r="Q13" s="98"/>
      <c r="R13" s="82">
        <f t="shared" si="4"/>
        <v>100</v>
      </c>
      <c r="S13" s="98"/>
      <c r="T13" s="82">
        <f t="shared" si="4"/>
        <v>100</v>
      </c>
      <c r="U13" s="98"/>
      <c r="V13" s="82">
        <f t="shared" ref="V13:V51" si="5">T13+U13</f>
        <v>100</v>
      </c>
      <c r="W13" s="98"/>
      <c r="X13" s="82">
        <f t="shared" ref="X13:X51" si="6">V13+W13</f>
        <v>100</v>
      </c>
      <c r="Y13" s="98"/>
      <c r="Z13" s="82">
        <f t="shared" ref="Z13:Z51" si="7">X13+Y13</f>
        <v>100</v>
      </c>
      <c r="AA13" s="98"/>
      <c r="AB13" s="83">
        <f t="shared" ref="AB13:AB51" si="8">Z13+AA13</f>
        <v>100</v>
      </c>
      <c r="AC13" s="68">
        <f t="shared" ref="AC13:AC51" si="9">D13</f>
        <v>2</v>
      </c>
      <c r="AD13" s="98"/>
      <c r="AE13" s="82">
        <f t="shared" si="0"/>
        <v>100</v>
      </c>
      <c r="AF13" s="98"/>
      <c r="AG13" s="82">
        <f t="shared" ref="AG13:AG52" si="10">AE13+AF13</f>
        <v>100</v>
      </c>
      <c r="AH13" s="98"/>
      <c r="AI13" s="82">
        <f t="shared" ref="AI13:AI52" si="11">AG13+AH13</f>
        <v>100</v>
      </c>
      <c r="AJ13" s="98"/>
      <c r="AK13" s="82">
        <f t="shared" ref="AK13:AK52" si="12">AI13+AJ13</f>
        <v>100</v>
      </c>
      <c r="AL13" s="98"/>
      <c r="AM13" s="82">
        <f t="shared" ref="AM13:AM52" si="13">AK13+AL13</f>
        <v>100</v>
      </c>
      <c r="AN13" s="98"/>
      <c r="AO13" s="82">
        <f t="shared" ref="AO13:AO52" si="14">AM13+AN13</f>
        <v>100</v>
      </c>
      <c r="AP13" s="98"/>
      <c r="AQ13" s="82">
        <f t="shared" ref="AQ13:AQ52" si="15">AO13+AP13</f>
        <v>100</v>
      </c>
      <c r="AR13" s="98"/>
      <c r="AS13" s="82">
        <f t="shared" ref="AS13:AS52" si="16">AQ13+AR13</f>
        <v>100</v>
      </c>
      <c r="AT13" s="98"/>
      <c r="AU13" s="82">
        <f t="shared" ref="AU13:AU52" si="17">AS13+AT13</f>
        <v>100</v>
      </c>
      <c r="AV13" s="98"/>
      <c r="AW13" s="82">
        <f t="shared" ref="AW13:AW52" si="18">AU13+AV13</f>
        <v>100</v>
      </c>
      <c r="AX13" s="98"/>
      <c r="AY13" s="82">
        <f t="shared" ref="AY13:AY52" si="19">AW13+AX13</f>
        <v>100</v>
      </c>
      <c r="AZ13" s="98"/>
      <c r="BA13" s="83">
        <f t="shared" ref="BA13:BA52" si="20">AY13+AZ13</f>
        <v>100</v>
      </c>
      <c r="BB13" s="68">
        <f t="shared" ref="BB13:BB51" si="21">AC13</f>
        <v>2</v>
      </c>
      <c r="BC13" s="98"/>
      <c r="BD13" s="82">
        <f t="shared" si="1"/>
        <v>100</v>
      </c>
      <c r="BE13" s="98"/>
      <c r="BF13" s="82">
        <f t="shared" si="2"/>
        <v>100</v>
      </c>
      <c r="BG13" s="98"/>
      <c r="BH13" s="82">
        <f t="shared" ref="BH13:BH52" si="22">BF13+BG13</f>
        <v>100</v>
      </c>
      <c r="BI13" s="98"/>
      <c r="BJ13" s="82">
        <f t="shared" ref="BJ13:BJ52" si="23">BH13+BI13</f>
        <v>100</v>
      </c>
      <c r="BK13" s="98"/>
      <c r="BL13" s="82">
        <f t="shared" ref="BL13:BL52" si="24">BJ13+BK13</f>
        <v>100</v>
      </c>
      <c r="BM13" s="98"/>
      <c r="BN13" s="82">
        <f t="shared" ref="BN13:BN52" si="25">BL13+BM13</f>
        <v>100</v>
      </c>
      <c r="BO13" s="98"/>
      <c r="BP13" s="82">
        <f t="shared" ref="BP13:BP52" si="26">BN13+BO13</f>
        <v>100</v>
      </c>
      <c r="BQ13" s="98"/>
      <c r="BR13" s="82">
        <f t="shared" ref="BR13:BR52" si="27">BP13+BQ13</f>
        <v>100</v>
      </c>
      <c r="BS13" s="98"/>
      <c r="BT13" s="82">
        <f t="shared" ref="BT13:BT52" si="28">BR13+BS13</f>
        <v>100</v>
      </c>
      <c r="BU13" s="98"/>
      <c r="BV13" s="82">
        <f t="shared" ref="BV13:BV52" si="29">BT13+BU13</f>
        <v>100</v>
      </c>
      <c r="BW13" s="98"/>
      <c r="BX13" s="82">
        <f t="shared" ref="BX13:BX52" si="30">BV13+BW13</f>
        <v>100</v>
      </c>
      <c r="BY13" s="98"/>
      <c r="BZ13" s="83">
        <f t="shared" ref="BZ13:BZ52" si="31">BX13+BY13</f>
        <v>100</v>
      </c>
      <c r="CB13" s="70">
        <f t="shared" ref="CB13:CB51" si="32">IF(BZ13&lt;&gt;0,IF(ABS(BZ13-100)&gt;=0.01,1,0),0)</f>
        <v>0</v>
      </c>
    </row>
    <row r="14" spans="2:97" ht="9.9499999999999993" customHeight="1">
      <c r="B14" s="70">
        <f>'Q1'!BO12/'Q1'!$BO$50</f>
        <v>0</v>
      </c>
      <c r="D14" s="71" t="str">
        <f>'Q1'!B12</f>
        <v/>
      </c>
      <c r="E14" s="98"/>
      <c r="F14" s="82">
        <f t="shared" si="3"/>
        <v>0</v>
      </c>
      <c r="G14" s="98"/>
      <c r="H14" s="82">
        <f t="shared" si="4"/>
        <v>0</v>
      </c>
      <c r="I14" s="98"/>
      <c r="J14" s="82">
        <f t="shared" si="4"/>
        <v>0</v>
      </c>
      <c r="K14" s="98"/>
      <c r="L14" s="82">
        <f t="shared" si="4"/>
        <v>0</v>
      </c>
      <c r="M14" s="98"/>
      <c r="N14" s="82">
        <f t="shared" si="4"/>
        <v>0</v>
      </c>
      <c r="O14" s="98"/>
      <c r="P14" s="82">
        <f t="shared" si="4"/>
        <v>0</v>
      </c>
      <c r="Q14" s="98"/>
      <c r="R14" s="82">
        <f t="shared" si="4"/>
        <v>0</v>
      </c>
      <c r="S14" s="98"/>
      <c r="T14" s="82">
        <f t="shared" si="4"/>
        <v>0</v>
      </c>
      <c r="U14" s="98"/>
      <c r="V14" s="82">
        <f t="shared" si="5"/>
        <v>0</v>
      </c>
      <c r="W14" s="98"/>
      <c r="X14" s="82">
        <f t="shared" si="6"/>
        <v>0</v>
      </c>
      <c r="Y14" s="98"/>
      <c r="Z14" s="82">
        <f t="shared" si="7"/>
        <v>0</v>
      </c>
      <c r="AA14" s="98"/>
      <c r="AB14" s="83">
        <f t="shared" si="8"/>
        <v>0</v>
      </c>
      <c r="AC14" s="68" t="str">
        <f t="shared" si="9"/>
        <v/>
      </c>
      <c r="AD14" s="98"/>
      <c r="AE14" s="82">
        <f t="shared" si="0"/>
        <v>0</v>
      </c>
      <c r="AF14" s="98"/>
      <c r="AG14" s="82">
        <f t="shared" si="10"/>
        <v>0</v>
      </c>
      <c r="AH14" s="98"/>
      <c r="AI14" s="82">
        <f t="shared" si="11"/>
        <v>0</v>
      </c>
      <c r="AJ14" s="98"/>
      <c r="AK14" s="82">
        <f t="shared" si="12"/>
        <v>0</v>
      </c>
      <c r="AL14" s="98"/>
      <c r="AM14" s="82">
        <f t="shared" si="13"/>
        <v>0</v>
      </c>
      <c r="AN14" s="98"/>
      <c r="AO14" s="82">
        <f t="shared" si="14"/>
        <v>0</v>
      </c>
      <c r="AP14" s="98"/>
      <c r="AQ14" s="82">
        <f t="shared" si="15"/>
        <v>0</v>
      </c>
      <c r="AR14" s="98"/>
      <c r="AS14" s="82">
        <f t="shared" si="16"/>
        <v>0</v>
      </c>
      <c r="AT14" s="98"/>
      <c r="AU14" s="82">
        <f t="shared" si="17"/>
        <v>0</v>
      </c>
      <c r="AV14" s="98"/>
      <c r="AW14" s="82">
        <f t="shared" si="18"/>
        <v>0</v>
      </c>
      <c r="AX14" s="98"/>
      <c r="AY14" s="82">
        <f t="shared" si="19"/>
        <v>0</v>
      </c>
      <c r="AZ14" s="98"/>
      <c r="BA14" s="83">
        <f t="shared" si="20"/>
        <v>0</v>
      </c>
      <c r="BB14" s="68" t="str">
        <f t="shared" si="21"/>
        <v/>
      </c>
      <c r="BC14" s="98"/>
      <c r="BD14" s="82">
        <f t="shared" si="1"/>
        <v>0</v>
      </c>
      <c r="BE14" s="98"/>
      <c r="BF14" s="82">
        <f t="shared" si="2"/>
        <v>0</v>
      </c>
      <c r="BG14" s="98"/>
      <c r="BH14" s="82">
        <f t="shared" si="22"/>
        <v>0</v>
      </c>
      <c r="BI14" s="98"/>
      <c r="BJ14" s="82">
        <f t="shared" si="23"/>
        <v>0</v>
      </c>
      <c r="BK14" s="98"/>
      <c r="BL14" s="82">
        <f t="shared" si="24"/>
        <v>0</v>
      </c>
      <c r="BM14" s="98"/>
      <c r="BN14" s="82">
        <f t="shared" si="25"/>
        <v>0</v>
      </c>
      <c r="BO14" s="98"/>
      <c r="BP14" s="82">
        <f t="shared" si="26"/>
        <v>0</v>
      </c>
      <c r="BQ14" s="98"/>
      <c r="BR14" s="82">
        <f t="shared" si="27"/>
        <v>0</v>
      </c>
      <c r="BS14" s="98"/>
      <c r="BT14" s="82">
        <f t="shared" si="28"/>
        <v>0</v>
      </c>
      <c r="BU14" s="98"/>
      <c r="BV14" s="82">
        <f t="shared" si="29"/>
        <v>0</v>
      </c>
      <c r="BW14" s="98"/>
      <c r="BX14" s="82">
        <f t="shared" si="30"/>
        <v>0</v>
      </c>
      <c r="BY14" s="98"/>
      <c r="BZ14" s="83">
        <f t="shared" si="31"/>
        <v>0</v>
      </c>
      <c r="CB14" s="70">
        <f t="shared" si="32"/>
        <v>0</v>
      </c>
    </row>
    <row r="15" spans="2:97" ht="9.9499999999999993" customHeight="1">
      <c r="B15" s="70">
        <f>'Q1'!BO13/'Q1'!$BO$50</f>
        <v>0</v>
      </c>
      <c r="D15" s="71" t="str">
        <f>'Q1'!B13</f>
        <v/>
      </c>
      <c r="E15" s="98"/>
      <c r="F15" s="82">
        <f t="shared" si="3"/>
        <v>0</v>
      </c>
      <c r="G15" s="98"/>
      <c r="H15" s="82">
        <f t="shared" si="4"/>
        <v>0</v>
      </c>
      <c r="I15" s="98"/>
      <c r="J15" s="82">
        <f t="shared" si="4"/>
        <v>0</v>
      </c>
      <c r="K15" s="98"/>
      <c r="L15" s="82">
        <f t="shared" si="4"/>
        <v>0</v>
      </c>
      <c r="M15" s="98"/>
      <c r="N15" s="82">
        <f t="shared" si="4"/>
        <v>0</v>
      </c>
      <c r="O15" s="98"/>
      <c r="P15" s="82">
        <f t="shared" si="4"/>
        <v>0</v>
      </c>
      <c r="Q15" s="98"/>
      <c r="R15" s="82">
        <f t="shared" si="4"/>
        <v>0</v>
      </c>
      <c r="S15" s="98"/>
      <c r="T15" s="82">
        <f t="shared" si="4"/>
        <v>0</v>
      </c>
      <c r="U15" s="98"/>
      <c r="V15" s="82">
        <f t="shared" si="5"/>
        <v>0</v>
      </c>
      <c r="W15" s="98"/>
      <c r="X15" s="82">
        <f t="shared" si="6"/>
        <v>0</v>
      </c>
      <c r="Y15" s="98"/>
      <c r="Z15" s="82">
        <f t="shared" si="7"/>
        <v>0</v>
      </c>
      <c r="AA15" s="98"/>
      <c r="AB15" s="83">
        <f t="shared" si="8"/>
        <v>0</v>
      </c>
      <c r="AC15" s="68" t="str">
        <f t="shared" si="9"/>
        <v/>
      </c>
      <c r="AD15" s="98"/>
      <c r="AE15" s="82">
        <f t="shared" si="0"/>
        <v>0</v>
      </c>
      <c r="AF15" s="98"/>
      <c r="AG15" s="82">
        <f t="shared" si="10"/>
        <v>0</v>
      </c>
      <c r="AH15" s="98"/>
      <c r="AI15" s="82">
        <f t="shared" si="11"/>
        <v>0</v>
      </c>
      <c r="AJ15" s="98"/>
      <c r="AK15" s="82">
        <f t="shared" si="12"/>
        <v>0</v>
      </c>
      <c r="AL15" s="98"/>
      <c r="AM15" s="82">
        <f t="shared" si="13"/>
        <v>0</v>
      </c>
      <c r="AN15" s="98"/>
      <c r="AO15" s="82">
        <f t="shared" si="14"/>
        <v>0</v>
      </c>
      <c r="AP15" s="98"/>
      <c r="AQ15" s="82">
        <f t="shared" si="15"/>
        <v>0</v>
      </c>
      <c r="AR15" s="98"/>
      <c r="AS15" s="82">
        <f t="shared" si="16"/>
        <v>0</v>
      </c>
      <c r="AT15" s="98"/>
      <c r="AU15" s="82">
        <f t="shared" si="17"/>
        <v>0</v>
      </c>
      <c r="AV15" s="98"/>
      <c r="AW15" s="82">
        <f t="shared" si="18"/>
        <v>0</v>
      </c>
      <c r="AX15" s="98"/>
      <c r="AY15" s="82">
        <f t="shared" si="19"/>
        <v>0</v>
      </c>
      <c r="AZ15" s="98"/>
      <c r="BA15" s="83">
        <f t="shared" si="20"/>
        <v>0</v>
      </c>
      <c r="BB15" s="68" t="str">
        <f t="shared" si="21"/>
        <v/>
      </c>
      <c r="BC15" s="98"/>
      <c r="BD15" s="82">
        <f t="shared" si="1"/>
        <v>0</v>
      </c>
      <c r="BE15" s="98"/>
      <c r="BF15" s="82">
        <f t="shared" si="2"/>
        <v>0</v>
      </c>
      <c r="BG15" s="98"/>
      <c r="BH15" s="82">
        <f t="shared" si="22"/>
        <v>0</v>
      </c>
      <c r="BI15" s="98"/>
      <c r="BJ15" s="82">
        <f t="shared" si="23"/>
        <v>0</v>
      </c>
      <c r="BK15" s="98"/>
      <c r="BL15" s="82">
        <f t="shared" si="24"/>
        <v>0</v>
      </c>
      <c r="BM15" s="98"/>
      <c r="BN15" s="82">
        <f t="shared" si="25"/>
        <v>0</v>
      </c>
      <c r="BO15" s="98"/>
      <c r="BP15" s="82">
        <f t="shared" si="26"/>
        <v>0</v>
      </c>
      <c r="BQ15" s="98"/>
      <c r="BR15" s="82">
        <f t="shared" si="27"/>
        <v>0</v>
      </c>
      <c r="BS15" s="98"/>
      <c r="BT15" s="82">
        <f t="shared" si="28"/>
        <v>0</v>
      </c>
      <c r="BU15" s="98"/>
      <c r="BV15" s="82">
        <f t="shared" si="29"/>
        <v>0</v>
      </c>
      <c r="BW15" s="98"/>
      <c r="BX15" s="82">
        <f t="shared" si="30"/>
        <v>0</v>
      </c>
      <c r="BY15" s="98"/>
      <c r="BZ15" s="83">
        <f t="shared" si="31"/>
        <v>0</v>
      </c>
      <c r="CB15" s="70">
        <f t="shared" si="32"/>
        <v>0</v>
      </c>
    </row>
    <row r="16" spans="2:97" ht="9.9499999999999993" customHeight="1">
      <c r="B16" s="70">
        <f>'Q1'!BO14/'Q1'!$BO$50</f>
        <v>0</v>
      </c>
      <c r="D16" s="71" t="str">
        <f>'Q1'!B14</f>
        <v/>
      </c>
      <c r="E16" s="98"/>
      <c r="F16" s="82">
        <f t="shared" si="3"/>
        <v>0</v>
      </c>
      <c r="G16" s="98"/>
      <c r="H16" s="82">
        <f t="shared" si="4"/>
        <v>0</v>
      </c>
      <c r="I16" s="98"/>
      <c r="J16" s="82">
        <f t="shared" si="4"/>
        <v>0</v>
      </c>
      <c r="K16" s="98"/>
      <c r="L16" s="82">
        <f t="shared" si="4"/>
        <v>0</v>
      </c>
      <c r="M16" s="98"/>
      <c r="N16" s="82">
        <f t="shared" si="4"/>
        <v>0</v>
      </c>
      <c r="O16" s="98"/>
      <c r="P16" s="82">
        <f t="shared" si="4"/>
        <v>0</v>
      </c>
      <c r="Q16" s="98"/>
      <c r="R16" s="82">
        <f t="shared" si="4"/>
        <v>0</v>
      </c>
      <c r="S16" s="98"/>
      <c r="T16" s="82">
        <f t="shared" si="4"/>
        <v>0</v>
      </c>
      <c r="U16" s="98"/>
      <c r="V16" s="82">
        <f t="shared" si="5"/>
        <v>0</v>
      </c>
      <c r="W16" s="98"/>
      <c r="X16" s="82">
        <f t="shared" si="6"/>
        <v>0</v>
      </c>
      <c r="Y16" s="98"/>
      <c r="Z16" s="82">
        <f t="shared" si="7"/>
        <v>0</v>
      </c>
      <c r="AA16" s="98"/>
      <c r="AB16" s="83">
        <f t="shared" si="8"/>
        <v>0</v>
      </c>
      <c r="AC16" s="68" t="str">
        <f t="shared" si="9"/>
        <v/>
      </c>
      <c r="AD16" s="98"/>
      <c r="AE16" s="82">
        <f t="shared" si="0"/>
        <v>0</v>
      </c>
      <c r="AF16" s="98"/>
      <c r="AG16" s="82">
        <f t="shared" si="10"/>
        <v>0</v>
      </c>
      <c r="AH16" s="98"/>
      <c r="AI16" s="82">
        <f t="shared" si="11"/>
        <v>0</v>
      </c>
      <c r="AJ16" s="98"/>
      <c r="AK16" s="82">
        <f t="shared" si="12"/>
        <v>0</v>
      </c>
      <c r="AL16" s="98"/>
      <c r="AM16" s="82">
        <f t="shared" si="13"/>
        <v>0</v>
      </c>
      <c r="AN16" s="98"/>
      <c r="AO16" s="82">
        <f t="shared" si="14"/>
        <v>0</v>
      </c>
      <c r="AP16" s="98"/>
      <c r="AQ16" s="82">
        <f t="shared" si="15"/>
        <v>0</v>
      </c>
      <c r="AR16" s="98"/>
      <c r="AS16" s="82">
        <f t="shared" si="16"/>
        <v>0</v>
      </c>
      <c r="AT16" s="98"/>
      <c r="AU16" s="82">
        <f t="shared" si="17"/>
        <v>0</v>
      </c>
      <c r="AV16" s="98"/>
      <c r="AW16" s="82">
        <f t="shared" si="18"/>
        <v>0</v>
      </c>
      <c r="AX16" s="98"/>
      <c r="AY16" s="82">
        <f t="shared" si="19"/>
        <v>0</v>
      </c>
      <c r="AZ16" s="98"/>
      <c r="BA16" s="83">
        <f t="shared" si="20"/>
        <v>0</v>
      </c>
      <c r="BB16" s="68" t="str">
        <f t="shared" si="21"/>
        <v/>
      </c>
      <c r="BC16" s="98"/>
      <c r="BD16" s="82">
        <f t="shared" si="1"/>
        <v>0</v>
      </c>
      <c r="BE16" s="98"/>
      <c r="BF16" s="82">
        <f t="shared" si="2"/>
        <v>0</v>
      </c>
      <c r="BG16" s="98"/>
      <c r="BH16" s="82">
        <f t="shared" si="22"/>
        <v>0</v>
      </c>
      <c r="BI16" s="98"/>
      <c r="BJ16" s="82">
        <f t="shared" si="23"/>
        <v>0</v>
      </c>
      <c r="BK16" s="98"/>
      <c r="BL16" s="82">
        <f t="shared" si="24"/>
        <v>0</v>
      </c>
      <c r="BM16" s="98"/>
      <c r="BN16" s="82">
        <f t="shared" si="25"/>
        <v>0</v>
      </c>
      <c r="BO16" s="98"/>
      <c r="BP16" s="82">
        <f t="shared" si="26"/>
        <v>0</v>
      </c>
      <c r="BQ16" s="98"/>
      <c r="BR16" s="82">
        <f t="shared" si="27"/>
        <v>0</v>
      </c>
      <c r="BS16" s="98"/>
      <c r="BT16" s="82">
        <f t="shared" si="28"/>
        <v>0</v>
      </c>
      <c r="BU16" s="98"/>
      <c r="BV16" s="82">
        <f t="shared" si="29"/>
        <v>0</v>
      </c>
      <c r="BW16" s="98"/>
      <c r="BX16" s="82">
        <f t="shared" si="30"/>
        <v>0</v>
      </c>
      <c r="BY16" s="98"/>
      <c r="BZ16" s="83">
        <f t="shared" si="31"/>
        <v>0</v>
      </c>
      <c r="CB16" s="70">
        <f t="shared" si="32"/>
        <v>0</v>
      </c>
    </row>
    <row r="17" spans="2:80" ht="9.9499999999999993" customHeight="1">
      <c r="B17" s="70">
        <f>'Q1'!BO15/'Q1'!$BO$50</f>
        <v>0</v>
      </c>
      <c r="D17" s="71" t="str">
        <f>'Q1'!B15</f>
        <v/>
      </c>
      <c r="E17" s="98"/>
      <c r="F17" s="82">
        <f t="shared" si="3"/>
        <v>0</v>
      </c>
      <c r="G17" s="98"/>
      <c r="H17" s="82">
        <f t="shared" si="4"/>
        <v>0</v>
      </c>
      <c r="I17" s="98"/>
      <c r="J17" s="82">
        <f t="shared" si="4"/>
        <v>0</v>
      </c>
      <c r="K17" s="98"/>
      <c r="L17" s="82">
        <f t="shared" si="4"/>
        <v>0</v>
      </c>
      <c r="M17" s="98"/>
      <c r="N17" s="82">
        <f t="shared" si="4"/>
        <v>0</v>
      </c>
      <c r="O17" s="98"/>
      <c r="P17" s="82">
        <f t="shared" si="4"/>
        <v>0</v>
      </c>
      <c r="Q17" s="98"/>
      <c r="R17" s="82">
        <f t="shared" si="4"/>
        <v>0</v>
      </c>
      <c r="S17" s="98"/>
      <c r="T17" s="82">
        <f t="shared" si="4"/>
        <v>0</v>
      </c>
      <c r="U17" s="98"/>
      <c r="V17" s="82">
        <f t="shared" si="5"/>
        <v>0</v>
      </c>
      <c r="W17" s="98"/>
      <c r="X17" s="82">
        <f t="shared" si="6"/>
        <v>0</v>
      </c>
      <c r="Y17" s="98"/>
      <c r="Z17" s="82">
        <f t="shared" si="7"/>
        <v>0</v>
      </c>
      <c r="AA17" s="98"/>
      <c r="AB17" s="83">
        <f t="shared" si="8"/>
        <v>0</v>
      </c>
      <c r="AC17" s="68" t="str">
        <f t="shared" si="9"/>
        <v/>
      </c>
      <c r="AD17" s="98"/>
      <c r="AE17" s="82">
        <f t="shared" si="0"/>
        <v>0</v>
      </c>
      <c r="AF17" s="98"/>
      <c r="AG17" s="82">
        <f t="shared" si="10"/>
        <v>0</v>
      </c>
      <c r="AH17" s="98"/>
      <c r="AI17" s="82">
        <f t="shared" si="11"/>
        <v>0</v>
      </c>
      <c r="AJ17" s="98"/>
      <c r="AK17" s="82">
        <f t="shared" si="12"/>
        <v>0</v>
      </c>
      <c r="AL17" s="98"/>
      <c r="AM17" s="82">
        <f t="shared" si="13"/>
        <v>0</v>
      </c>
      <c r="AN17" s="98"/>
      <c r="AO17" s="82">
        <f t="shared" si="14"/>
        <v>0</v>
      </c>
      <c r="AP17" s="98"/>
      <c r="AQ17" s="82">
        <f t="shared" si="15"/>
        <v>0</v>
      </c>
      <c r="AR17" s="98"/>
      <c r="AS17" s="82">
        <f t="shared" si="16"/>
        <v>0</v>
      </c>
      <c r="AT17" s="98"/>
      <c r="AU17" s="82">
        <f t="shared" si="17"/>
        <v>0</v>
      </c>
      <c r="AV17" s="98"/>
      <c r="AW17" s="82">
        <f t="shared" si="18"/>
        <v>0</v>
      </c>
      <c r="AX17" s="98"/>
      <c r="AY17" s="82">
        <f t="shared" si="19"/>
        <v>0</v>
      </c>
      <c r="AZ17" s="98"/>
      <c r="BA17" s="83">
        <f t="shared" si="20"/>
        <v>0</v>
      </c>
      <c r="BB17" s="68" t="str">
        <f t="shared" si="21"/>
        <v/>
      </c>
      <c r="BC17" s="98"/>
      <c r="BD17" s="82">
        <f t="shared" si="1"/>
        <v>0</v>
      </c>
      <c r="BE17" s="98"/>
      <c r="BF17" s="82">
        <f t="shared" si="2"/>
        <v>0</v>
      </c>
      <c r="BG17" s="98"/>
      <c r="BH17" s="82">
        <f t="shared" si="22"/>
        <v>0</v>
      </c>
      <c r="BI17" s="98"/>
      <c r="BJ17" s="82">
        <f t="shared" si="23"/>
        <v>0</v>
      </c>
      <c r="BK17" s="98"/>
      <c r="BL17" s="82">
        <f t="shared" si="24"/>
        <v>0</v>
      </c>
      <c r="BM17" s="98"/>
      <c r="BN17" s="82">
        <f t="shared" si="25"/>
        <v>0</v>
      </c>
      <c r="BO17" s="98"/>
      <c r="BP17" s="82">
        <f t="shared" si="26"/>
        <v>0</v>
      </c>
      <c r="BQ17" s="98"/>
      <c r="BR17" s="82">
        <f t="shared" si="27"/>
        <v>0</v>
      </c>
      <c r="BS17" s="98"/>
      <c r="BT17" s="82">
        <f t="shared" si="28"/>
        <v>0</v>
      </c>
      <c r="BU17" s="98"/>
      <c r="BV17" s="82">
        <f t="shared" si="29"/>
        <v>0</v>
      </c>
      <c r="BW17" s="98"/>
      <c r="BX17" s="82">
        <f t="shared" si="30"/>
        <v>0</v>
      </c>
      <c r="BY17" s="98"/>
      <c r="BZ17" s="83">
        <f t="shared" si="31"/>
        <v>0</v>
      </c>
      <c r="CB17" s="70">
        <f t="shared" si="32"/>
        <v>0</v>
      </c>
    </row>
    <row r="18" spans="2:80" ht="9.9499999999999993" customHeight="1">
      <c r="B18" s="70">
        <f>'Q1'!BO16/'Q1'!$BO$50</f>
        <v>0</v>
      </c>
      <c r="D18" s="71" t="str">
        <f>'Q1'!B16</f>
        <v/>
      </c>
      <c r="E18" s="98"/>
      <c r="F18" s="82">
        <f t="shared" si="3"/>
        <v>0</v>
      </c>
      <c r="G18" s="98"/>
      <c r="H18" s="82">
        <f t="shared" si="4"/>
        <v>0</v>
      </c>
      <c r="I18" s="98"/>
      <c r="J18" s="82">
        <f t="shared" si="4"/>
        <v>0</v>
      </c>
      <c r="K18" s="98"/>
      <c r="L18" s="82">
        <f t="shared" si="4"/>
        <v>0</v>
      </c>
      <c r="M18" s="98"/>
      <c r="N18" s="82">
        <f t="shared" si="4"/>
        <v>0</v>
      </c>
      <c r="O18" s="98"/>
      <c r="P18" s="82">
        <f t="shared" si="4"/>
        <v>0</v>
      </c>
      <c r="Q18" s="98"/>
      <c r="R18" s="82">
        <f t="shared" si="4"/>
        <v>0</v>
      </c>
      <c r="S18" s="98"/>
      <c r="T18" s="82">
        <f t="shared" si="4"/>
        <v>0</v>
      </c>
      <c r="U18" s="98"/>
      <c r="V18" s="82">
        <f t="shared" si="5"/>
        <v>0</v>
      </c>
      <c r="W18" s="98"/>
      <c r="X18" s="82">
        <f t="shared" si="6"/>
        <v>0</v>
      </c>
      <c r="Y18" s="98"/>
      <c r="Z18" s="82">
        <f t="shared" si="7"/>
        <v>0</v>
      </c>
      <c r="AA18" s="98"/>
      <c r="AB18" s="83">
        <f t="shared" si="8"/>
        <v>0</v>
      </c>
      <c r="AC18" s="68" t="str">
        <f t="shared" si="9"/>
        <v/>
      </c>
      <c r="AD18" s="98"/>
      <c r="AE18" s="82">
        <f t="shared" si="0"/>
        <v>0</v>
      </c>
      <c r="AF18" s="98"/>
      <c r="AG18" s="82">
        <f t="shared" si="10"/>
        <v>0</v>
      </c>
      <c r="AH18" s="98"/>
      <c r="AI18" s="82">
        <f t="shared" si="11"/>
        <v>0</v>
      </c>
      <c r="AJ18" s="98"/>
      <c r="AK18" s="82">
        <f t="shared" si="12"/>
        <v>0</v>
      </c>
      <c r="AL18" s="98"/>
      <c r="AM18" s="82">
        <f t="shared" si="13"/>
        <v>0</v>
      </c>
      <c r="AN18" s="98"/>
      <c r="AO18" s="82">
        <f t="shared" si="14"/>
        <v>0</v>
      </c>
      <c r="AP18" s="98"/>
      <c r="AQ18" s="82">
        <f t="shared" si="15"/>
        <v>0</v>
      </c>
      <c r="AR18" s="98"/>
      <c r="AS18" s="82">
        <f t="shared" si="16"/>
        <v>0</v>
      </c>
      <c r="AT18" s="98"/>
      <c r="AU18" s="82">
        <f t="shared" si="17"/>
        <v>0</v>
      </c>
      <c r="AV18" s="98"/>
      <c r="AW18" s="82">
        <f t="shared" si="18"/>
        <v>0</v>
      </c>
      <c r="AX18" s="98"/>
      <c r="AY18" s="82">
        <f t="shared" si="19"/>
        <v>0</v>
      </c>
      <c r="AZ18" s="98"/>
      <c r="BA18" s="83">
        <f t="shared" si="20"/>
        <v>0</v>
      </c>
      <c r="BB18" s="68" t="str">
        <f t="shared" si="21"/>
        <v/>
      </c>
      <c r="BC18" s="98"/>
      <c r="BD18" s="82">
        <f t="shared" si="1"/>
        <v>0</v>
      </c>
      <c r="BE18" s="98"/>
      <c r="BF18" s="82">
        <f t="shared" si="2"/>
        <v>0</v>
      </c>
      <c r="BG18" s="98"/>
      <c r="BH18" s="82">
        <f t="shared" si="22"/>
        <v>0</v>
      </c>
      <c r="BI18" s="98"/>
      <c r="BJ18" s="82">
        <f t="shared" si="23"/>
        <v>0</v>
      </c>
      <c r="BK18" s="98"/>
      <c r="BL18" s="82">
        <f t="shared" si="24"/>
        <v>0</v>
      </c>
      <c r="BM18" s="98"/>
      <c r="BN18" s="82">
        <f t="shared" si="25"/>
        <v>0</v>
      </c>
      <c r="BO18" s="98"/>
      <c r="BP18" s="82">
        <f t="shared" si="26"/>
        <v>0</v>
      </c>
      <c r="BQ18" s="98"/>
      <c r="BR18" s="82">
        <f t="shared" si="27"/>
        <v>0</v>
      </c>
      <c r="BS18" s="98"/>
      <c r="BT18" s="82">
        <f t="shared" si="28"/>
        <v>0</v>
      </c>
      <c r="BU18" s="98"/>
      <c r="BV18" s="82">
        <f t="shared" si="29"/>
        <v>0</v>
      </c>
      <c r="BW18" s="98"/>
      <c r="BX18" s="82">
        <f t="shared" si="30"/>
        <v>0</v>
      </c>
      <c r="BY18" s="98"/>
      <c r="BZ18" s="83">
        <f t="shared" si="31"/>
        <v>0</v>
      </c>
      <c r="CB18" s="70">
        <f t="shared" si="32"/>
        <v>0</v>
      </c>
    </row>
    <row r="19" spans="2:80" ht="9.9499999999999993" customHeight="1">
      <c r="B19" s="70">
        <f>'Q1'!BO17/'Q1'!$BO$50</f>
        <v>0</v>
      </c>
      <c r="D19" s="71" t="str">
        <f>'Q1'!B17</f>
        <v/>
      </c>
      <c r="E19" s="98"/>
      <c r="F19" s="82">
        <f t="shared" si="3"/>
        <v>0</v>
      </c>
      <c r="G19" s="98"/>
      <c r="H19" s="82">
        <f t="shared" si="4"/>
        <v>0</v>
      </c>
      <c r="I19" s="98"/>
      <c r="J19" s="82">
        <f t="shared" si="4"/>
        <v>0</v>
      </c>
      <c r="K19" s="98"/>
      <c r="L19" s="82">
        <f t="shared" si="4"/>
        <v>0</v>
      </c>
      <c r="M19" s="98"/>
      <c r="N19" s="82">
        <f t="shared" si="4"/>
        <v>0</v>
      </c>
      <c r="O19" s="98"/>
      <c r="P19" s="82">
        <f t="shared" si="4"/>
        <v>0</v>
      </c>
      <c r="Q19" s="98"/>
      <c r="R19" s="82">
        <f t="shared" si="4"/>
        <v>0</v>
      </c>
      <c r="S19" s="98"/>
      <c r="T19" s="82">
        <f t="shared" si="4"/>
        <v>0</v>
      </c>
      <c r="U19" s="98"/>
      <c r="V19" s="82">
        <f t="shared" si="5"/>
        <v>0</v>
      </c>
      <c r="W19" s="98"/>
      <c r="X19" s="82">
        <f t="shared" si="6"/>
        <v>0</v>
      </c>
      <c r="Y19" s="98"/>
      <c r="Z19" s="82">
        <f t="shared" si="7"/>
        <v>0</v>
      </c>
      <c r="AA19" s="98"/>
      <c r="AB19" s="83">
        <f t="shared" si="8"/>
        <v>0</v>
      </c>
      <c r="AC19" s="68" t="str">
        <f t="shared" si="9"/>
        <v/>
      </c>
      <c r="AD19" s="98"/>
      <c r="AE19" s="82">
        <f t="shared" si="0"/>
        <v>0</v>
      </c>
      <c r="AF19" s="98"/>
      <c r="AG19" s="82">
        <f t="shared" si="10"/>
        <v>0</v>
      </c>
      <c r="AH19" s="98"/>
      <c r="AI19" s="82">
        <f t="shared" si="11"/>
        <v>0</v>
      </c>
      <c r="AJ19" s="98"/>
      <c r="AK19" s="82">
        <f t="shared" si="12"/>
        <v>0</v>
      </c>
      <c r="AL19" s="98"/>
      <c r="AM19" s="82">
        <f t="shared" si="13"/>
        <v>0</v>
      </c>
      <c r="AN19" s="98"/>
      <c r="AO19" s="82">
        <f t="shared" si="14"/>
        <v>0</v>
      </c>
      <c r="AP19" s="98"/>
      <c r="AQ19" s="82">
        <f t="shared" si="15"/>
        <v>0</v>
      </c>
      <c r="AR19" s="98"/>
      <c r="AS19" s="82">
        <f t="shared" si="16"/>
        <v>0</v>
      </c>
      <c r="AT19" s="98"/>
      <c r="AU19" s="82">
        <f t="shared" si="17"/>
        <v>0</v>
      </c>
      <c r="AV19" s="98"/>
      <c r="AW19" s="82">
        <f t="shared" si="18"/>
        <v>0</v>
      </c>
      <c r="AX19" s="98"/>
      <c r="AY19" s="82">
        <f t="shared" si="19"/>
        <v>0</v>
      </c>
      <c r="AZ19" s="98"/>
      <c r="BA19" s="83">
        <f t="shared" si="20"/>
        <v>0</v>
      </c>
      <c r="BB19" s="68" t="str">
        <f t="shared" si="21"/>
        <v/>
      </c>
      <c r="BC19" s="98"/>
      <c r="BD19" s="82">
        <f t="shared" si="1"/>
        <v>0</v>
      </c>
      <c r="BE19" s="98"/>
      <c r="BF19" s="82">
        <f t="shared" si="2"/>
        <v>0</v>
      </c>
      <c r="BG19" s="98"/>
      <c r="BH19" s="82">
        <f t="shared" si="22"/>
        <v>0</v>
      </c>
      <c r="BI19" s="98"/>
      <c r="BJ19" s="82">
        <f t="shared" si="23"/>
        <v>0</v>
      </c>
      <c r="BK19" s="98"/>
      <c r="BL19" s="82">
        <f t="shared" si="24"/>
        <v>0</v>
      </c>
      <c r="BM19" s="98"/>
      <c r="BN19" s="82">
        <f t="shared" si="25"/>
        <v>0</v>
      </c>
      <c r="BO19" s="98"/>
      <c r="BP19" s="82">
        <f t="shared" si="26"/>
        <v>0</v>
      </c>
      <c r="BQ19" s="98"/>
      <c r="BR19" s="82">
        <f t="shared" si="27"/>
        <v>0</v>
      </c>
      <c r="BS19" s="98"/>
      <c r="BT19" s="82">
        <f t="shared" si="28"/>
        <v>0</v>
      </c>
      <c r="BU19" s="98"/>
      <c r="BV19" s="82">
        <f t="shared" si="29"/>
        <v>0</v>
      </c>
      <c r="BW19" s="98"/>
      <c r="BX19" s="82">
        <f t="shared" si="30"/>
        <v>0</v>
      </c>
      <c r="BY19" s="98"/>
      <c r="BZ19" s="83">
        <f t="shared" si="31"/>
        <v>0</v>
      </c>
      <c r="CB19" s="70">
        <f t="shared" si="32"/>
        <v>0</v>
      </c>
    </row>
    <row r="20" spans="2:80" ht="9.9499999999999993" customHeight="1">
      <c r="B20" s="70">
        <f>'Q1'!BO18/'Q1'!$BO$50</f>
        <v>0</v>
      </c>
      <c r="D20" s="71" t="str">
        <f>'Q1'!B18</f>
        <v/>
      </c>
      <c r="E20" s="98"/>
      <c r="F20" s="82">
        <f t="shared" si="3"/>
        <v>0</v>
      </c>
      <c r="G20" s="98"/>
      <c r="H20" s="82">
        <f t="shared" si="4"/>
        <v>0</v>
      </c>
      <c r="I20" s="98"/>
      <c r="J20" s="82">
        <f t="shared" si="4"/>
        <v>0</v>
      </c>
      <c r="K20" s="98"/>
      <c r="L20" s="82">
        <f t="shared" si="4"/>
        <v>0</v>
      </c>
      <c r="M20" s="98"/>
      <c r="N20" s="82">
        <f t="shared" si="4"/>
        <v>0</v>
      </c>
      <c r="O20" s="98"/>
      <c r="P20" s="82">
        <f t="shared" si="4"/>
        <v>0</v>
      </c>
      <c r="Q20" s="98"/>
      <c r="R20" s="82">
        <f t="shared" si="4"/>
        <v>0</v>
      </c>
      <c r="S20" s="98"/>
      <c r="T20" s="82">
        <f t="shared" si="4"/>
        <v>0</v>
      </c>
      <c r="U20" s="98"/>
      <c r="V20" s="82">
        <f t="shared" si="5"/>
        <v>0</v>
      </c>
      <c r="W20" s="98"/>
      <c r="X20" s="82">
        <f t="shared" si="6"/>
        <v>0</v>
      </c>
      <c r="Y20" s="98"/>
      <c r="Z20" s="82">
        <f t="shared" si="7"/>
        <v>0</v>
      </c>
      <c r="AA20" s="98"/>
      <c r="AB20" s="83">
        <f t="shared" si="8"/>
        <v>0</v>
      </c>
      <c r="AC20" s="68" t="str">
        <f t="shared" si="9"/>
        <v/>
      </c>
      <c r="AD20" s="98"/>
      <c r="AE20" s="82">
        <f t="shared" si="0"/>
        <v>0</v>
      </c>
      <c r="AF20" s="98"/>
      <c r="AG20" s="82">
        <f t="shared" si="10"/>
        <v>0</v>
      </c>
      <c r="AH20" s="98"/>
      <c r="AI20" s="82">
        <f t="shared" si="11"/>
        <v>0</v>
      </c>
      <c r="AJ20" s="98"/>
      <c r="AK20" s="82">
        <f t="shared" si="12"/>
        <v>0</v>
      </c>
      <c r="AL20" s="98"/>
      <c r="AM20" s="82">
        <f t="shared" si="13"/>
        <v>0</v>
      </c>
      <c r="AN20" s="98"/>
      <c r="AO20" s="82">
        <f t="shared" si="14"/>
        <v>0</v>
      </c>
      <c r="AP20" s="98"/>
      <c r="AQ20" s="82">
        <f t="shared" si="15"/>
        <v>0</v>
      </c>
      <c r="AR20" s="98"/>
      <c r="AS20" s="82">
        <f t="shared" si="16"/>
        <v>0</v>
      </c>
      <c r="AT20" s="98"/>
      <c r="AU20" s="82">
        <f t="shared" si="17"/>
        <v>0</v>
      </c>
      <c r="AV20" s="98"/>
      <c r="AW20" s="82">
        <f t="shared" si="18"/>
        <v>0</v>
      </c>
      <c r="AX20" s="98"/>
      <c r="AY20" s="82">
        <f t="shared" si="19"/>
        <v>0</v>
      </c>
      <c r="AZ20" s="98"/>
      <c r="BA20" s="83">
        <f t="shared" si="20"/>
        <v>0</v>
      </c>
      <c r="BB20" s="68" t="str">
        <f t="shared" si="21"/>
        <v/>
      </c>
      <c r="BC20" s="98"/>
      <c r="BD20" s="82">
        <f t="shared" si="1"/>
        <v>0</v>
      </c>
      <c r="BE20" s="98"/>
      <c r="BF20" s="82">
        <f t="shared" si="2"/>
        <v>0</v>
      </c>
      <c r="BG20" s="98"/>
      <c r="BH20" s="82">
        <f t="shared" si="22"/>
        <v>0</v>
      </c>
      <c r="BI20" s="98"/>
      <c r="BJ20" s="82">
        <f t="shared" si="23"/>
        <v>0</v>
      </c>
      <c r="BK20" s="98"/>
      <c r="BL20" s="82">
        <f t="shared" si="24"/>
        <v>0</v>
      </c>
      <c r="BM20" s="98"/>
      <c r="BN20" s="82">
        <f t="shared" si="25"/>
        <v>0</v>
      </c>
      <c r="BO20" s="98"/>
      <c r="BP20" s="82">
        <f t="shared" si="26"/>
        <v>0</v>
      </c>
      <c r="BQ20" s="98"/>
      <c r="BR20" s="82">
        <f t="shared" si="27"/>
        <v>0</v>
      </c>
      <c r="BS20" s="98"/>
      <c r="BT20" s="82">
        <f t="shared" si="28"/>
        <v>0</v>
      </c>
      <c r="BU20" s="98"/>
      <c r="BV20" s="82">
        <f t="shared" si="29"/>
        <v>0</v>
      </c>
      <c r="BW20" s="98"/>
      <c r="BX20" s="82">
        <f t="shared" si="30"/>
        <v>0</v>
      </c>
      <c r="BY20" s="98"/>
      <c r="BZ20" s="83">
        <f t="shared" si="31"/>
        <v>0</v>
      </c>
      <c r="CB20" s="70">
        <f t="shared" si="32"/>
        <v>0</v>
      </c>
    </row>
    <row r="21" spans="2:80" ht="9.9499999999999993" customHeight="1">
      <c r="B21" s="70">
        <f>'Q1'!BO19/'Q1'!$BO$50</f>
        <v>0</v>
      </c>
      <c r="D21" s="71" t="str">
        <f>'Q1'!B19</f>
        <v/>
      </c>
      <c r="E21" s="98"/>
      <c r="F21" s="82">
        <f t="shared" si="3"/>
        <v>0</v>
      </c>
      <c r="G21" s="98"/>
      <c r="H21" s="82">
        <f t="shared" si="4"/>
        <v>0</v>
      </c>
      <c r="I21" s="98"/>
      <c r="J21" s="82">
        <f t="shared" si="4"/>
        <v>0</v>
      </c>
      <c r="K21" s="98"/>
      <c r="L21" s="82">
        <f t="shared" si="4"/>
        <v>0</v>
      </c>
      <c r="M21" s="98"/>
      <c r="N21" s="82">
        <f t="shared" si="4"/>
        <v>0</v>
      </c>
      <c r="O21" s="98"/>
      <c r="P21" s="82">
        <f t="shared" si="4"/>
        <v>0</v>
      </c>
      <c r="Q21" s="98"/>
      <c r="R21" s="82">
        <f t="shared" si="4"/>
        <v>0</v>
      </c>
      <c r="S21" s="98"/>
      <c r="T21" s="82">
        <f t="shared" si="4"/>
        <v>0</v>
      </c>
      <c r="U21" s="98"/>
      <c r="V21" s="82">
        <f t="shared" si="5"/>
        <v>0</v>
      </c>
      <c r="W21" s="98"/>
      <c r="X21" s="82">
        <f t="shared" si="6"/>
        <v>0</v>
      </c>
      <c r="Y21" s="98"/>
      <c r="Z21" s="82">
        <f t="shared" si="7"/>
        <v>0</v>
      </c>
      <c r="AA21" s="98"/>
      <c r="AB21" s="83">
        <f t="shared" si="8"/>
        <v>0</v>
      </c>
      <c r="AC21" s="68" t="str">
        <f t="shared" si="9"/>
        <v/>
      </c>
      <c r="AD21" s="98"/>
      <c r="AE21" s="82">
        <f t="shared" si="0"/>
        <v>0</v>
      </c>
      <c r="AF21" s="98"/>
      <c r="AG21" s="82">
        <f t="shared" si="10"/>
        <v>0</v>
      </c>
      <c r="AH21" s="98"/>
      <c r="AI21" s="82">
        <f t="shared" si="11"/>
        <v>0</v>
      </c>
      <c r="AJ21" s="98"/>
      <c r="AK21" s="82">
        <f t="shared" si="12"/>
        <v>0</v>
      </c>
      <c r="AL21" s="98"/>
      <c r="AM21" s="82">
        <f t="shared" si="13"/>
        <v>0</v>
      </c>
      <c r="AN21" s="98"/>
      <c r="AO21" s="82">
        <f t="shared" si="14"/>
        <v>0</v>
      </c>
      <c r="AP21" s="98"/>
      <c r="AQ21" s="82">
        <f t="shared" si="15"/>
        <v>0</v>
      </c>
      <c r="AR21" s="98"/>
      <c r="AS21" s="82">
        <f t="shared" si="16"/>
        <v>0</v>
      </c>
      <c r="AT21" s="98"/>
      <c r="AU21" s="82">
        <f t="shared" si="17"/>
        <v>0</v>
      </c>
      <c r="AV21" s="98"/>
      <c r="AW21" s="82">
        <f t="shared" si="18"/>
        <v>0</v>
      </c>
      <c r="AX21" s="98"/>
      <c r="AY21" s="82">
        <f t="shared" si="19"/>
        <v>0</v>
      </c>
      <c r="AZ21" s="98"/>
      <c r="BA21" s="83">
        <f t="shared" si="20"/>
        <v>0</v>
      </c>
      <c r="BB21" s="68" t="str">
        <f t="shared" si="21"/>
        <v/>
      </c>
      <c r="BC21" s="98"/>
      <c r="BD21" s="82">
        <f t="shared" si="1"/>
        <v>0</v>
      </c>
      <c r="BE21" s="98"/>
      <c r="BF21" s="82">
        <f t="shared" si="2"/>
        <v>0</v>
      </c>
      <c r="BG21" s="98"/>
      <c r="BH21" s="82">
        <f t="shared" si="22"/>
        <v>0</v>
      </c>
      <c r="BI21" s="98"/>
      <c r="BJ21" s="82">
        <f t="shared" si="23"/>
        <v>0</v>
      </c>
      <c r="BK21" s="98"/>
      <c r="BL21" s="82">
        <f t="shared" si="24"/>
        <v>0</v>
      </c>
      <c r="BM21" s="98"/>
      <c r="BN21" s="82">
        <f t="shared" si="25"/>
        <v>0</v>
      </c>
      <c r="BO21" s="98"/>
      <c r="BP21" s="82">
        <f t="shared" si="26"/>
        <v>0</v>
      </c>
      <c r="BQ21" s="98"/>
      <c r="BR21" s="82">
        <f t="shared" si="27"/>
        <v>0</v>
      </c>
      <c r="BS21" s="98"/>
      <c r="BT21" s="82">
        <f t="shared" si="28"/>
        <v>0</v>
      </c>
      <c r="BU21" s="98"/>
      <c r="BV21" s="82">
        <f t="shared" si="29"/>
        <v>0</v>
      </c>
      <c r="BW21" s="98"/>
      <c r="BX21" s="82">
        <f t="shared" si="30"/>
        <v>0</v>
      </c>
      <c r="BY21" s="98"/>
      <c r="BZ21" s="83">
        <f t="shared" si="31"/>
        <v>0</v>
      </c>
      <c r="CB21" s="70">
        <f t="shared" si="32"/>
        <v>0</v>
      </c>
    </row>
    <row r="22" spans="2:80" ht="9.9499999999999993" customHeight="1">
      <c r="B22" s="70">
        <f>'Q1'!BO20/'Q1'!$BO$50</f>
        <v>0</v>
      </c>
      <c r="D22" s="71" t="str">
        <f>'Q1'!B20</f>
        <v/>
      </c>
      <c r="E22" s="98"/>
      <c r="F22" s="82">
        <f t="shared" si="3"/>
        <v>0</v>
      </c>
      <c r="G22" s="98"/>
      <c r="H22" s="82">
        <f t="shared" si="4"/>
        <v>0</v>
      </c>
      <c r="I22" s="98"/>
      <c r="J22" s="82">
        <f t="shared" si="4"/>
        <v>0</v>
      </c>
      <c r="K22" s="98"/>
      <c r="L22" s="82">
        <f t="shared" si="4"/>
        <v>0</v>
      </c>
      <c r="M22" s="98"/>
      <c r="N22" s="82">
        <f t="shared" si="4"/>
        <v>0</v>
      </c>
      <c r="O22" s="98"/>
      <c r="P22" s="82">
        <f t="shared" si="4"/>
        <v>0</v>
      </c>
      <c r="Q22" s="98"/>
      <c r="R22" s="82">
        <f t="shared" si="4"/>
        <v>0</v>
      </c>
      <c r="S22" s="98"/>
      <c r="T22" s="82">
        <f t="shared" si="4"/>
        <v>0</v>
      </c>
      <c r="U22" s="98"/>
      <c r="V22" s="82">
        <f t="shared" si="5"/>
        <v>0</v>
      </c>
      <c r="W22" s="98"/>
      <c r="X22" s="82">
        <f t="shared" si="6"/>
        <v>0</v>
      </c>
      <c r="Y22" s="98"/>
      <c r="Z22" s="82">
        <f t="shared" si="7"/>
        <v>0</v>
      </c>
      <c r="AA22" s="98"/>
      <c r="AB22" s="83">
        <f t="shared" si="8"/>
        <v>0</v>
      </c>
      <c r="AC22" s="68" t="str">
        <f t="shared" si="9"/>
        <v/>
      </c>
      <c r="AD22" s="98"/>
      <c r="AE22" s="82">
        <f t="shared" si="0"/>
        <v>0</v>
      </c>
      <c r="AF22" s="98"/>
      <c r="AG22" s="82">
        <f t="shared" si="10"/>
        <v>0</v>
      </c>
      <c r="AH22" s="98"/>
      <c r="AI22" s="82">
        <f t="shared" si="11"/>
        <v>0</v>
      </c>
      <c r="AJ22" s="98"/>
      <c r="AK22" s="82">
        <f t="shared" si="12"/>
        <v>0</v>
      </c>
      <c r="AL22" s="98"/>
      <c r="AM22" s="82">
        <f t="shared" si="13"/>
        <v>0</v>
      </c>
      <c r="AN22" s="98"/>
      <c r="AO22" s="82">
        <f t="shared" si="14"/>
        <v>0</v>
      </c>
      <c r="AP22" s="98"/>
      <c r="AQ22" s="82">
        <f t="shared" si="15"/>
        <v>0</v>
      </c>
      <c r="AR22" s="98"/>
      <c r="AS22" s="82">
        <f t="shared" si="16"/>
        <v>0</v>
      </c>
      <c r="AT22" s="98"/>
      <c r="AU22" s="82">
        <f t="shared" si="17"/>
        <v>0</v>
      </c>
      <c r="AV22" s="98"/>
      <c r="AW22" s="82">
        <f t="shared" si="18"/>
        <v>0</v>
      </c>
      <c r="AX22" s="98"/>
      <c r="AY22" s="82">
        <f t="shared" si="19"/>
        <v>0</v>
      </c>
      <c r="AZ22" s="98"/>
      <c r="BA22" s="83">
        <f t="shared" si="20"/>
        <v>0</v>
      </c>
      <c r="BB22" s="68" t="str">
        <f t="shared" si="21"/>
        <v/>
      </c>
      <c r="BC22" s="98"/>
      <c r="BD22" s="82">
        <f t="shared" si="1"/>
        <v>0</v>
      </c>
      <c r="BE22" s="98"/>
      <c r="BF22" s="82">
        <f t="shared" si="2"/>
        <v>0</v>
      </c>
      <c r="BG22" s="98"/>
      <c r="BH22" s="82">
        <f t="shared" si="22"/>
        <v>0</v>
      </c>
      <c r="BI22" s="98"/>
      <c r="BJ22" s="82">
        <f t="shared" si="23"/>
        <v>0</v>
      </c>
      <c r="BK22" s="98"/>
      <c r="BL22" s="82">
        <f t="shared" si="24"/>
        <v>0</v>
      </c>
      <c r="BM22" s="98"/>
      <c r="BN22" s="82">
        <f t="shared" si="25"/>
        <v>0</v>
      </c>
      <c r="BO22" s="98"/>
      <c r="BP22" s="82">
        <f t="shared" si="26"/>
        <v>0</v>
      </c>
      <c r="BQ22" s="98"/>
      <c r="BR22" s="82">
        <f t="shared" si="27"/>
        <v>0</v>
      </c>
      <c r="BS22" s="98"/>
      <c r="BT22" s="82">
        <f t="shared" si="28"/>
        <v>0</v>
      </c>
      <c r="BU22" s="98"/>
      <c r="BV22" s="82">
        <f t="shared" si="29"/>
        <v>0</v>
      </c>
      <c r="BW22" s="98"/>
      <c r="BX22" s="82">
        <f t="shared" si="30"/>
        <v>0</v>
      </c>
      <c r="BY22" s="98"/>
      <c r="BZ22" s="83">
        <f t="shared" si="31"/>
        <v>0</v>
      </c>
      <c r="CB22" s="70">
        <f t="shared" si="32"/>
        <v>0</v>
      </c>
    </row>
    <row r="23" spans="2:80" ht="9.9499999999999993" customHeight="1">
      <c r="B23" s="70">
        <f>'Q1'!BO21/'Q1'!$BO$50</f>
        <v>0</v>
      </c>
      <c r="D23" s="71" t="str">
        <f>'Q1'!B21</f>
        <v/>
      </c>
      <c r="E23" s="98"/>
      <c r="F23" s="82">
        <f t="shared" si="3"/>
        <v>0</v>
      </c>
      <c r="G23" s="98"/>
      <c r="H23" s="82">
        <f t="shared" si="4"/>
        <v>0</v>
      </c>
      <c r="I23" s="98"/>
      <c r="J23" s="82">
        <f t="shared" si="4"/>
        <v>0</v>
      </c>
      <c r="K23" s="98"/>
      <c r="L23" s="82">
        <f t="shared" si="4"/>
        <v>0</v>
      </c>
      <c r="M23" s="98"/>
      <c r="N23" s="82">
        <f t="shared" si="4"/>
        <v>0</v>
      </c>
      <c r="O23" s="98"/>
      <c r="P23" s="82">
        <f t="shared" si="4"/>
        <v>0</v>
      </c>
      <c r="Q23" s="98"/>
      <c r="R23" s="82">
        <f t="shared" si="4"/>
        <v>0</v>
      </c>
      <c r="S23" s="98"/>
      <c r="T23" s="82">
        <f t="shared" si="4"/>
        <v>0</v>
      </c>
      <c r="U23" s="98"/>
      <c r="V23" s="82">
        <f t="shared" si="5"/>
        <v>0</v>
      </c>
      <c r="W23" s="98"/>
      <c r="X23" s="82">
        <f t="shared" si="6"/>
        <v>0</v>
      </c>
      <c r="Y23" s="98"/>
      <c r="Z23" s="82">
        <f t="shared" si="7"/>
        <v>0</v>
      </c>
      <c r="AA23" s="98"/>
      <c r="AB23" s="83">
        <f t="shared" si="8"/>
        <v>0</v>
      </c>
      <c r="AC23" s="68" t="str">
        <f t="shared" si="9"/>
        <v/>
      </c>
      <c r="AD23" s="98"/>
      <c r="AE23" s="82">
        <f t="shared" si="0"/>
        <v>0</v>
      </c>
      <c r="AF23" s="98"/>
      <c r="AG23" s="82">
        <f t="shared" si="10"/>
        <v>0</v>
      </c>
      <c r="AH23" s="98"/>
      <c r="AI23" s="82">
        <f t="shared" si="11"/>
        <v>0</v>
      </c>
      <c r="AJ23" s="98"/>
      <c r="AK23" s="82">
        <f t="shared" si="12"/>
        <v>0</v>
      </c>
      <c r="AL23" s="98"/>
      <c r="AM23" s="82">
        <f t="shared" si="13"/>
        <v>0</v>
      </c>
      <c r="AN23" s="98"/>
      <c r="AO23" s="82">
        <f t="shared" si="14"/>
        <v>0</v>
      </c>
      <c r="AP23" s="98"/>
      <c r="AQ23" s="82">
        <f t="shared" si="15"/>
        <v>0</v>
      </c>
      <c r="AR23" s="98"/>
      <c r="AS23" s="82">
        <f t="shared" si="16"/>
        <v>0</v>
      </c>
      <c r="AT23" s="98"/>
      <c r="AU23" s="82">
        <f t="shared" si="17"/>
        <v>0</v>
      </c>
      <c r="AV23" s="98"/>
      <c r="AW23" s="82">
        <f t="shared" si="18"/>
        <v>0</v>
      </c>
      <c r="AX23" s="98"/>
      <c r="AY23" s="82">
        <f t="shared" si="19"/>
        <v>0</v>
      </c>
      <c r="AZ23" s="98"/>
      <c r="BA23" s="83">
        <f t="shared" si="20"/>
        <v>0</v>
      </c>
      <c r="BB23" s="68" t="str">
        <f t="shared" si="21"/>
        <v/>
      </c>
      <c r="BC23" s="98"/>
      <c r="BD23" s="82">
        <f t="shared" si="1"/>
        <v>0</v>
      </c>
      <c r="BE23" s="98"/>
      <c r="BF23" s="82">
        <f t="shared" si="2"/>
        <v>0</v>
      </c>
      <c r="BG23" s="98"/>
      <c r="BH23" s="82">
        <f t="shared" si="22"/>
        <v>0</v>
      </c>
      <c r="BI23" s="98"/>
      <c r="BJ23" s="82">
        <f t="shared" si="23"/>
        <v>0</v>
      </c>
      <c r="BK23" s="98"/>
      <c r="BL23" s="82">
        <f t="shared" si="24"/>
        <v>0</v>
      </c>
      <c r="BM23" s="98"/>
      <c r="BN23" s="82">
        <f t="shared" si="25"/>
        <v>0</v>
      </c>
      <c r="BO23" s="98"/>
      <c r="BP23" s="82">
        <f t="shared" si="26"/>
        <v>0</v>
      </c>
      <c r="BQ23" s="98"/>
      <c r="BR23" s="82">
        <f t="shared" si="27"/>
        <v>0</v>
      </c>
      <c r="BS23" s="98"/>
      <c r="BT23" s="82">
        <f t="shared" si="28"/>
        <v>0</v>
      </c>
      <c r="BU23" s="98"/>
      <c r="BV23" s="82">
        <f t="shared" si="29"/>
        <v>0</v>
      </c>
      <c r="BW23" s="98"/>
      <c r="BX23" s="82">
        <f t="shared" si="30"/>
        <v>0</v>
      </c>
      <c r="BY23" s="98"/>
      <c r="BZ23" s="83">
        <f t="shared" si="31"/>
        <v>0</v>
      </c>
      <c r="CB23" s="70">
        <f t="shared" si="32"/>
        <v>0</v>
      </c>
    </row>
    <row r="24" spans="2:80" ht="9.9499999999999993" customHeight="1">
      <c r="B24" s="70">
        <f>'Q1'!BO22/'Q1'!$BO$50</f>
        <v>0</v>
      </c>
      <c r="D24" s="71" t="str">
        <f>'Q1'!B22</f>
        <v/>
      </c>
      <c r="E24" s="98"/>
      <c r="F24" s="82">
        <f t="shared" si="3"/>
        <v>0</v>
      </c>
      <c r="G24" s="98"/>
      <c r="H24" s="82">
        <f t="shared" si="4"/>
        <v>0</v>
      </c>
      <c r="I24" s="98"/>
      <c r="J24" s="82">
        <f t="shared" si="4"/>
        <v>0</v>
      </c>
      <c r="K24" s="98"/>
      <c r="L24" s="82">
        <f t="shared" si="4"/>
        <v>0</v>
      </c>
      <c r="M24" s="98"/>
      <c r="N24" s="82">
        <f t="shared" si="4"/>
        <v>0</v>
      </c>
      <c r="O24" s="98"/>
      <c r="P24" s="82">
        <f t="shared" si="4"/>
        <v>0</v>
      </c>
      <c r="Q24" s="98"/>
      <c r="R24" s="82">
        <f t="shared" si="4"/>
        <v>0</v>
      </c>
      <c r="S24" s="98"/>
      <c r="T24" s="82">
        <f t="shared" si="4"/>
        <v>0</v>
      </c>
      <c r="U24" s="98"/>
      <c r="V24" s="82">
        <f t="shared" si="5"/>
        <v>0</v>
      </c>
      <c r="W24" s="98"/>
      <c r="X24" s="82">
        <f t="shared" si="6"/>
        <v>0</v>
      </c>
      <c r="Y24" s="98"/>
      <c r="Z24" s="82">
        <f t="shared" si="7"/>
        <v>0</v>
      </c>
      <c r="AA24" s="98"/>
      <c r="AB24" s="83">
        <f t="shared" si="8"/>
        <v>0</v>
      </c>
      <c r="AC24" s="68" t="str">
        <f t="shared" si="9"/>
        <v/>
      </c>
      <c r="AD24" s="98"/>
      <c r="AE24" s="82">
        <f t="shared" si="0"/>
        <v>0</v>
      </c>
      <c r="AF24" s="98"/>
      <c r="AG24" s="82">
        <f t="shared" si="10"/>
        <v>0</v>
      </c>
      <c r="AH24" s="98"/>
      <c r="AI24" s="82">
        <f t="shared" si="11"/>
        <v>0</v>
      </c>
      <c r="AJ24" s="98"/>
      <c r="AK24" s="82">
        <f t="shared" si="12"/>
        <v>0</v>
      </c>
      <c r="AL24" s="98"/>
      <c r="AM24" s="82">
        <f t="shared" si="13"/>
        <v>0</v>
      </c>
      <c r="AN24" s="98"/>
      <c r="AO24" s="82">
        <f t="shared" si="14"/>
        <v>0</v>
      </c>
      <c r="AP24" s="98"/>
      <c r="AQ24" s="82">
        <f t="shared" si="15"/>
        <v>0</v>
      </c>
      <c r="AR24" s="98"/>
      <c r="AS24" s="82">
        <f t="shared" si="16"/>
        <v>0</v>
      </c>
      <c r="AT24" s="98"/>
      <c r="AU24" s="82">
        <f t="shared" si="17"/>
        <v>0</v>
      </c>
      <c r="AV24" s="98"/>
      <c r="AW24" s="82">
        <f t="shared" si="18"/>
        <v>0</v>
      </c>
      <c r="AX24" s="98"/>
      <c r="AY24" s="82">
        <f t="shared" si="19"/>
        <v>0</v>
      </c>
      <c r="AZ24" s="98"/>
      <c r="BA24" s="83">
        <f t="shared" si="20"/>
        <v>0</v>
      </c>
      <c r="BB24" s="68" t="str">
        <f t="shared" si="21"/>
        <v/>
      </c>
      <c r="BC24" s="98"/>
      <c r="BD24" s="82">
        <f t="shared" si="1"/>
        <v>0</v>
      </c>
      <c r="BE24" s="98"/>
      <c r="BF24" s="82">
        <f t="shared" si="2"/>
        <v>0</v>
      </c>
      <c r="BG24" s="98"/>
      <c r="BH24" s="82">
        <f t="shared" si="22"/>
        <v>0</v>
      </c>
      <c r="BI24" s="98"/>
      <c r="BJ24" s="82">
        <f t="shared" si="23"/>
        <v>0</v>
      </c>
      <c r="BK24" s="98"/>
      <c r="BL24" s="82">
        <f t="shared" si="24"/>
        <v>0</v>
      </c>
      <c r="BM24" s="98"/>
      <c r="BN24" s="82">
        <f t="shared" si="25"/>
        <v>0</v>
      </c>
      <c r="BO24" s="98"/>
      <c r="BP24" s="82">
        <f t="shared" si="26"/>
        <v>0</v>
      </c>
      <c r="BQ24" s="98"/>
      <c r="BR24" s="82">
        <f t="shared" si="27"/>
        <v>0</v>
      </c>
      <c r="BS24" s="98"/>
      <c r="BT24" s="82">
        <f t="shared" si="28"/>
        <v>0</v>
      </c>
      <c r="BU24" s="98"/>
      <c r="BV24" s="82">
        <f t="shared" si="29"/>
        <v>0</v>
      </c>
      <c r="BW24" s="98"/>
      <c r="BX24" s="82">
        <f t="shared" si="30"/>
        <v>0</v>
      </c>
      <c r="BY24" s="98"/>
      <c r="BZ24" s="83">
        <f t="shared" si="31"/>
        <v>0</v>
      </c>
      <c r="CB24" s="70">
        <f t="shared" si="32"/>
        <v>0</v>
      </c>
    </row>
    <row r="25" spans="2:80" ht="9.9499999999999993" customHeight="1">
      <c r="B25" s="70">
        <f>'Q1'!BO23/'Q1'!$BO$50</f>
        <v>0</v>
      </c>
      <c r="D25" s="71" t="str">
        <f>'Q1'!B23</f>
        <v/>
      </c>
      <c r="E25" s="98"/>
      <c r="F25" s="82">
        <f t="shared" si="3"/>
        <v>0</v>
      </c>
      <c r="G25" s="98"/>
      <c r="H25" s="82">
        <f t="shared" si="4"/>
        <v>0</v>
      </c>
      <c r="I25" s="98"/>
      <c r="J25" s="82">
        <f t="shared" si="4"/>
        <v>0</v>
      </c>
      <c r="K25" s="98"/>
      <c r="L25" s="82">
        <f t="shared" si="4"/>
        <v>0</v>
      </c>
      <c r="M25" s="98"/>
      <c r="N25" s="82">
        <f t="shared" si="4"/>
        <v>0</v>
      </c>
      <c r="O25" s="98"/>
      <c r="P25" s="82">
        <f t="shared" si="4"/>
        <v>0</v>
      </c>
      <c r="Q25" s="98"/>
      <c r="R25" s="82">
        <f t="shared" si="4"/>
        <v>0</v>
      </c>
      <c r="S25" s="98"/>
      <c r="T25" s="82">
        <f t="shared" si="4"/>
        <v>0</v>
      </c>
      <c r="U25" s="98"/>
      <c r="V25" s="82">
        <f t="shared" si="5"/>
        <v>0</v>
      </c>
      <c r="W25" s="98"/>
      <c r="X25" s="82">
        <f t="shared" si="6"/>
        <v>0</v>
      </c>
      <c r="Y25" s="98"/>
      <c r="Z25" s="82">
        <f t="shared" si="7"/>
        <v>0</v>
      </c>
      <c r="AA25" s="98"/>
      <c r="AB25" s="83">
        <f t="shared" si="8"/>
        <v>0</v>
      </c>
      <c r="AC25" s="68" t="str">
        <f t="shared" si="9"/>
        <v/>
      </c>
      <c r="AD25" s="98"/>
      <c r="AE25" s="82">
        <f t="shared" si="0"/>
        <v>0</v>
      </c>
      <c r="AF25" s="98"/>
      <c r="AG25" s="82">
        <f t="shared" si="10"/>
        <v>0</v>
      </c>
      <c r="AH25" s="98"/>
      <c r="AI25" s="82">
        <f t="shared" si="11"/>
        <v>0</v>
      </c>
      <c r="AJ25" s="98"/>
      <c r="AK25" s="82">
        <f t="shared" si="12"/>
        <v>0</v>
      </c>
      <c r="AL25" s="98"/>
      <c r="AM25" s="82">
        <f t="shared" si="13"/>
        <v>0</v>
      </c>
      <c r="AN25" s="98"/>
      <c r="AO25" s="82">
        <f t="shared" si="14"/>
        <v>0</v>
      </c>
      <c r="AP25" s="98"/>
      <c r="AQ25" s="82">
        <f t="shared" si="15"/>
        <v>0</v>
      </c>
      <c r="AR25" s="98"/>
      <c r="AS25" s="82">
        <f t="shared" si="16"/>
        <v>0</v>
      </c>
      <c r="AT25" s="98"/>
      <c r="AU25" s="82">
        <f t="shared" si="17"/>
        <v>0</v>
      </c>
      <c r="AV25" s="98"/>
      <c r="AW25" s="82">
        <f t="shared" si="18"/>
        <v>0</v>
      </c>
      <c r="AX25" s="98"/>
      <c r="AY25" s="82">
        <f t="shared" si="19"/>
        <v>0</v>
      </c>
      <c r="AZ25" s="98"/>
      <c r="BA25" s="83">
        <f t="shared" si="20"/>
        <v>0</v>
      </c>
      <c r="BB25" s="68" t="str">
        <f t="shared" si="21"/>
        <v/>
      </c>
      <c r="BC25" s="98"/>
      <c r="BD25" s="82">
        <f t="shared" si="1"/>
        <v>0</v>
      </c>
      <c r="BE25" s="98"/>
      <c r="BF25" s="82">
        <f t="shared" si="2"/>
        <v>0</v>
      </c>
      <c r="BG25" s="98"/>
      <c r="BH25" s="82">
        <f t="shared" si="22"/>
        <v>0</v>
      </c>
      <c r="BI25" s="98"/>
      <c r="BJ25" s="82">
        <f t="shared" si="23"/>
        <v>0</v>
      </c>
      <c r="BK25" s="98"/>
      <c r="BL25" s="82">
        <f t="shared" si="24"/>
        <v>0</v>
      </c>
      <c r="BM25" s="98"/>
      <c r="BN25" s="82">
        <f t="shared" si="25"/>
        <v>0</v>
      </c>
      <c r="BO25" s="98"/>
      <c r="BP25" s="82">
        <f t="shared" si="26"/>
        <v>0</v>
      </c>
      <c r="BQ25" s="98"/>
      <c r="BR25" s="82">
        <f t="shared" si="27"/>
        <v>0</v>
      </c>
      <c r="BS25" s="98"/>
      <c r="BT25" s="82">
        <f t="shared" si="28"/>
        <v>0</v>
      </c>
      <c r="BU25" s="98"/>
      <c r="BV25" s="82">
        <f t="shared" si="29"/>
        <v>0</v>
      </c>
      <c r="BW25" s="98"/>
      <c r="BX25" s="82">
        <f t="shared" si="30"/>
        <v>0</v>
      </c>
      <c r="BY25" s="98"/>
      <c r="BZ25" s="83">
        <f t="shared" si="31"/>
        <v>0</v>
      </c>
      <c r="CB25" s="70">
        <f t="shared" si="32"/>
        <v>0</v>
      </c>
    </row>
    <row r="26" spans="2:80" ht="9.9499999999999993" customHeight="1">
      <c r="B26" s="70">
        <f>'Q1'!BO24/'Q1'!$BO$50</f>
        <v>0</v>
      </c>
      <c r="D26" s="71" t="str">
        <f>'Q1'!B24</f>
        <v/>
      </c>
      <c r="E26" s="98"/>
      <c r="F26" s="82">
        <f t="shared" si="3"/>
        <v>0</v>
      </c>
      <c r="G26" s="98"/>
      <c r="H26" s="82">
        <f t="shared" si="4"/>
        <v>0</v>
      </c>
      <c r="I26" s="98"/>
      <c r="J26" s="82">
        <f t="shared" si="4"/>
        <v>0</v>
      </c>
      <c r="K26" s="98"/>
      <c r="L26" s="82">
        <f t="shared" si="4"/>
        <v>0</v>
      </c>
      <c r="M26" s="98"/>
      <c r="N26" s="82">
        <f t="shared" si="4"/>
        <v>0</v>
      </c>
      <c r="O26" s="98"/>
      <c r="P26" s="82">
        <f t="shared" si="4"/>
        <v>0</v>
      </c>
      <c r="Q26" s="98"/>
      <c r="R26" s="82">
        <f t="shared" si="4"/>
        <v>0</v>
      </c>
      <c r="S26" s="98"/>
      <c r="T26" s="82">
        <f t="shared" si="4"/>
        <v>0</v>
      </c>
      <c r="U26" s="98"/>
      <c r="V26" s="82">
        <f t="shared" si="5"/>
        <v>0</v>
      </c>
      <c r="W26" s="98"/>
      <c r="X26" s="82">
        <f t="shared" si="6"/>
        <v>0</v>
      </c>
      <c r="Y26" s="98"/>
      <c r="Z26" s="82">
        <f t="shared" si="7"/>
        <v>0</v>
      </c>
      <c r="AA26" s="98"/>
      <c r="AB26" s="83">
        <f t="shared" si="8"/>
        <v>0</v>
      </c>
      <c r="AC26" s="68" t="str">
        <f t="shared" si="9"/>
        <v/>
      </c>
      <c r="AD26" s="98"/>
      <c r="AE26" s="82">
        <f t="shared" si="0"/>
        <v>0</v>
      </c>
      <c r="AF26" s="98"/>
      <c r="AG26" s="82">
        <f t="shared" si="10"/>
        <v>0</v>
      </c>
      <c r="AH26" s="98"/>
      <c r="AI26" s="82">
        <f t="shared" si="11"/>
        <v>0</v>
      </c>
      <c r="AJ26" s="98"/>
      <c r="AK26" s="82">
        <f t="shared" si="12"/>
        <v>0</v>
      </c>
      <c r="AL26" s="98"/>
      <c r="AM26" s="82">
        <f t="shared" si="13"/>
        <v>0</v>
      </c>
      <c r="AN26" s="98"/>
      <c r="AO26" s="82">
        <f t="shared" si="14"/>
        <v>0</v>
      </c>
      <c r="AP26" s="98"/>
      <c r="AQ26" s="82">
        <f t="shared" si="15"/>
        <v>0</v>
      </c>
      <c r="AR26" s="98"/>
      <c r="AS26" s="82">
        <f t="shared" si="16"/>
        <v>0</v>
      </c>
      <c r="AT26" s="98"/>
      <c r="AU26" s="82">
        <f t="shared" si="17"/>
        <v>0</v>
      </c>
      <c r="AV26" s="98"/>
      <c r="AW26" s="82">
        <f t="shared" si="18"/>
        <v>0</v>
      </c>
      <c r="AX26" s="98"/>
      <c r="AY26" s="82">
        <f t="shared" si="19"/>
        <v>0</v>
      </c>
      <c r="AZ26" s="98"/>
      <c r="BA26" s="83">
        <f t="shared" si="20"/>
        <v>0</v>
      </c>
      <c r="BB26" s="68" t="str">
        <f t="shared" si="21"/>
        <v/>
      </c>
      <c r="BC26" s="98"/>
      <c r="BD26" s="82">
        <f t="shared" si="1"/>
        <v>0</v>
      </c>
      <c r="BE26" s="98"/>
      <c r="BF26" s="82">
        <f t="shared" si="2"/>
        <v>0</v>
      </c>
      <c r="BG26" s="98"/>
      <c r="BH26" s="82">
        <f t="shared" si="22"/>
        <v>0</v>
      </c>
      <c r="BI26" s="98"/>
      <c r="BJ26" s="82">
        <f t="shared" si="23"/>
        <v>0</v>
      </c>
      <c r="BK26" s="98"/>
      <c r="BL26" s="82">
        <f t="shared" si="24"/>
        <v>0</v>
      </c>
      <c r="BM26" s="98"/>
      <c r="BN26" s="82">
        <f t="shared" si="25"/>
        <v>0</v>
      </c>
      <c r="BO26" s="98"/>
      <c r="BP26" s="82">
        <f t="shared" si="26"/>
        <v>0</v>
      </c>
      <c r="BQ26" s="98"/>
      <c r="BR26" s="82">
        <f t="shared" si="27"/>
        <v>0</v>
      </c>
      <c r="BS26" s="98"/>
      <c r="BT26" s="82">
        <f t="shared" si="28"/>
        <v>0</v>
      </c>
      <c r="BU26" s="98"/>
      <c r="BV26" s="82">
        <f t="shared" si="29"/>
        <v>0</v>
      </c>
      <c r="BW26" s="98"/>
      <c r="BX26" s="82">
        <f t="shared" si="30"/>
        <v>0</v>
      </c>
      <c r="BY26" s="98"/>
      <c r="BZ26" s="83">
        <f t="shared" si="31"/>
        <v>0</v>
      </c>
      <c r="CB26" s="70">
        <f t="shared" si="32"/>
        <v>0</v>
      </c>
    </row>
    <row r="27" spans="2:80" ht="9.9499999999999993" customHeight="1">
      <c r="B27" s="70">
        <f>'Q1'!BO25/'Q1'!$BO$50</f>
        <v>0</v>
      </c>
      <c r="D27" s="71" t="str">
        <f>'Q1'!B25</f>
        <v/>
      </c>
      <c r="E27" s="98"/>
      <c r="F27" s="82">
        <f t="shared" si="3"/>
        <v>0</v>
      </c>
      <c r="G27" s="98"/>
      <c r="H27" s="82">
        <f t="shared" si="4"/>
        <v>0</v>
      </c>
      <c r="I27" s="98"/>
      <c r="J27" s="82">
        <f t="shared" si="4"/>
        <v>0</v>
      </c>
      <c r="K27" s="98"/>
      <c r="L27" s="82">
        <f t="shared" si="4"/>
        <v>0</v>
      </c>
      <c r="M27" s="98"/>
      <c r="N27" s="82">
        <f t="shared" si="4"/>
        <v>0</v>
      </c>
      <c r="O27" s="98"/>
      <c r="P27" s="82">
        <f t="shared" si="4"/>
        <v>0</v>
      </c>
      <c r="Q27" s="98"/>
      <c r="R27" s="82">
        <f t="shared" si="4"/>
        <v>0</v>
      </c>
      <c r="S27" s="98"/>
      <c r="T27" s="82">
        <f t="shared" si="4"/>
        <v>0</v>
      </c>
      <c r="U27" s="98"/>
      <c r="V27" s="82">
        <f t="shared" si="5"/>
        <v>0</v>
      </c>
      <c r="W27" s="98"/>
      <c r="X27" s="82">
        <f t="shared" si="6"/>
        <v>0</v>
      </c>
      <c r="Y27" s="98"/>
      <c r="Z27" s="82">
        <f t="shared" si="7"/>
        <v>0</v>
      </c>
      <c r="AA27" s="98"/>
      <c r="AB27" s="83">
        <f t="shared" si="8"/>
        <v>0</v>
      </c>
      <c r="AC27" s="68" t="str">
        <f t="shared" si="9"/>
        <v/>
      </c>
      <c r="AD27" s="98"/>
      <c r="AE27" s="82">
        <f t="shared" si="0"/>
        <v>0</v>
      </c>
      <c r="AF27" s="98"/>
      <c r="AG27" s="82">
        <f t="shared" si="10"/>
        <v>0</v>
      </c>
      <c r="AH27" s="98"/>
      <c r="AI27" s="82">
        <f t="shared" si="11"/>
        <v>0</v>
      </c>
      <c r="AJ27" s="98"/>
      <c r="AK27" s="82">
        <f t="shared" si="12"/>
        <v>0</v>
      </c>
      <c r="AL27" s="98"/>
      <c r="AM27" s="82">
        <f t="shared" si="13"/>
        <v>0</v>
      </c>
      <c r="AN27" s="98"/>
      <c r="AO27" s="82">
        <f t="shared" si="14"/>
        <v>0</v>
      </c>
      <c r="AP27" s="98"/>
      <c r="AQ27" s="82">
        <f t="shared" si="15"/>
        <v>0</v>
      </c>
      <c r="AR27" s="98"/>
      <c r="AS27" s="82">
        <f t="shared" si="16"/>
        <v>0</v>
      </c>
      <c r="AT27" s="98"/>
      <c r="AU27" s="82">
        <f t="shared" si="17"/>
        <v>0</v>
      </c>
      <c r="AV27" s="98"/>
      <c r="AW27" s="82">
        <f t="shared" si="18"/>
        <v>0</v>
      </c>
      <c r="AX27" s="98"/>
      <c r="AY27" s="82">
        <f t="shared" si="19"/>
        <v>0</v>
      </c>
      <c r="AZ27" s="98"/>
      <c r="BA27" s="83">
        <f t="shared" si="20"/>
        <v>0</v>
      </c>
      <c r="BB27" s="68" t="str">
        <f t="shared" si="21"/>
        <v/>
      </c>
      <c r="BC27" s="98"/>
      <c r="BD27" s="82">
        <f t="shared" si="1"/>
        <v>0</v>
      </c>
      <c r="BE27" s="98"/>
      <c r="BF27" s="82">
        <f t="shared" si="2"/>
        <v>0</v>
      </c>
      <c r="BG27" s="98"/>
      <c r="BH27" s="82">
        <f t="shared" si="22"/>
        <v>0</v>
      </c>
      <c r="BI27" s="98"/>
      <c r="BJ27" s="82">
        <f t="shared" si="23"/>
        <v>0</v>
      </c>
      <c r="BK27" s="98"/>
      <c r="BL27" s="82">
        <f t="shared" si="24"/>
        <v>0</v>
      </c>
      <c r="BM27" s="98"/>
      <c r="BN27" s="82">
        <f t="shared" si="25"/>
        <v>0</v>
      </c>
      <c r="BO27" s="98"/>
      <c r="BP27" s="82">
        <f t="shared" si="26"/>
        <v>0</v>
      </c>
      <c r="BQ27" s="98"/>
      <c r="BR27" s="82">
        <f t="shared" si="27"/>
        <v>0</v>
      </c>
      <c r="BS27" s="98"/>
      <c r="BT27" s="82">
        <f t="shared" si="28"/>
        <v>0</v>
      </c>
      <c r="BU27" s="98"/>
      <c r="BV27" s="82">
        <f t="shared" si="29"/>
        <v>0</v>
      </c>
      <c r="BW27" s="98"/>
      <c r="BX27" s="82">
        <f t="shared" si="30"/>
        <v>0</v>
      </c>
      <c r="BY27" s="98"/>
      <c r="BZ27" s="83">
        <f t="shared" si="31"/>
        <v>0</v>
      </c>
      <c r="CB27" s="70">
        <f t="shared" si="32"/>
        <v>0</v>
      </c>
    </row>
    <row r="28" spans="2:80" ht="9.9499999999999993" customHeight="1">
      <c r="B28" s="70">
        <f>'Q1'!BO26/'Q1'!$BO$50</f>
        <v>0</v>
      </c>
      <c r="D28" s="71" t="str">
        <f>'Q1'!B26</f>
        <v/>
      </c>
      <c r="E28" s="98"/>
      <c r="F28" s="82">
        <f t="shared" si="3"/>
        <v>0</v>
      </c>
      <c r="G28" s="98"/>
      <c r="H28" s="82">
        <f t="shared" si="4"/>
        <v>0</v>
      </c>
      <c r="I28" s="98"/>
      <c r="J28" s="82">
        <f t="shared" si="4"/>
        <v>0</v>
      </c>
      <c r="K28" s="98"/>
      <c r="L28" s="82">
        <f t="shared" si="4"/>
        <v>0</v>
      </c>
      <c r="M28" s="98"/>
      <c r="N28" s="82">
        <f t="shared" si="4"/>
        <v>0</v>
      </c>
      <c r="O28" s="98"/>
      <c r="P28" s="82">
        <f t="shared" si="4"/>
        <v>0</v>
      </c>
      <c r="Q28" s="98"/>
      <c r="R28" s="82">
        <f t="shared" si="4"/>
        <v>0</v>
      </c>
      <c r="S28" s="98"/>
      <c r="T28" s="82">
        <f t="shared" si="4"/>
        <v>0</v>
      </c>
      <c r="U28" s="98"/>
      <c r="V28" s="82">
        <f t="shared" si="5"/>
        <v>0</v>
      </c>
      <c r="W28" s="98"/>
      <c r="X28" s="82">
        <f t="shared" si="6"/>
        <v>0</v>
      </c>
      <c r="Y28" s="98"/>
      <c r="Z28" s="82">
        <f t="shared" si="7"/>
        <v>0</v>
      </c>
      <c r="AA28" s="98"/>
      <c r="AB28" s="83">
        <f t="shared" si="8"/>
        <v>0</v>
      </c>
      <c r="AC28" s="68" t="str">
        <f t="shared" si="9"/>
        <v/>
      </c>
      <c r="AD28" s="98"/>
      <c r="AE28" s="82">
        <f t="shared" si="0"/>
        <v>0</v>
      </c>
      <c r="AF28" s="98"/>
      <c r="AG28" s="82">
        <f t="shared" si="10"/>
        <v>0</v>
      </c>
      <c r="AH28" s="98"/>
      <c r="AI28" s="82">
        <f t="shared" si="11"/>
        <v>0</v>
      </c>
      <c r="AJ28" s="98"/>
      <c r="AK28" s="82">
        <f t="shared" si="12"/>
        <v>0</v>
      </c>
      <c r="AL28" s="98"/>
      <c r="AM28" s="82">
        <f t="shared" si="13"/>
        <v>0</v>
      </c>
      <c r="AN28" s="98"/>
      <c r="AO28" s="82">
        <f t="shared" si="14"/>
        <v>0</v>
      </c>
      <c r="AP28" s="98"/>
      <c r="AQ28" s="82">
        <f t="shared" si="15"/>
        <v>0</v>
      </c>
      <c r="AR28" s="98"/>
      <c r="AS28" s="82">
        <f t="shared" si="16"/>
        <v>0</v>
      </c>
      <c r="AT28" s="98"/>
      <c r="AU28" s="82">
        <f t="shared" si="17"/>
        <v>0</v>
      </c>
      <c r="AV28" s="98"/>
      <c r="AW28" s="82">
        <f t="shared" si="18"/>
        <v>0</v>
      </c>
      <c r="AX28" s="98"/>
      <c r="AY28" s="82">
        <f t="shared" si="19"/>
        <v>0</v>
      </c>
      <c r="AZ28" s="98"/>
      <c r="BA28" s="83">
        <f t="shared" si="20"/>
        <v>0</v>
      </c>
      <c r="BB28" s="68" t="str">
        <f t="shared" si="21"/>
        <v/>
      </c>
      <c r="BC28" s="98"/>
      <c r="BD28" s="82">
        <f t="shared" si="1"/>
        <v>0</v>
      </c>
      <c r="BE28" s="98"/>
      <c r="BF28" s="82">
        <f t="shared" si="2"/>
        <v>0</v>
      </c>
      <c r="BG28" s="98"/>
      <c r="BH28" s="82">
        <f t="shared" si="22"/>
        <v>0</v>
      </c>
      <c r="BI28" s="98"/>
      <c r="BJ28" s="82">
        <f t="shared" si="23"/>
        <v>0</v>
      </c>
      <c r="BK28" s="98"/>
      <c r="BL28" s="82">
        <f t="shared" si="24"/>
        <v>0</v>
      </c>
      <c r="BM28" s="98"/>
      <c r="BN28" s="82">
        <f t="shared" si="25"/>
        <v>0</v>
      </c>
      <c r="BO28" s="98"/>
      <c r="BP28" s="82">
        <f t="shared" si="26"/>
        <v>0</v>
      </c>
      <c r="BQ28" s="98"/>
      <c r="BR28" s="82">
        <f t="shared" si="27"/>
        <v>0</v>
      </c>
      <c r="BS28" s="98"/>
      <c r="BT28" s="82">
        <f t="shared" si="28"/>
        <v>0</v>
      </c>
      <c r="BU28" s="98"/>
      <c r="BV28" s="82">
        <f t="shared" si="29"/>
        <v>0</v>
      </c>
      <c r="BW28" s="98"/>
      <c r="BX28" s="82">
        <f t="shared" si="30"/>
        <v>0</v>
      </c>
      <c r="BY28" s="98"/>
      <c r="BZ28" s="83">
        <f t="shared" si="31"/>
        <v>0</v>
      </c>
      <c r="CB28" s="70">
        <f t="shared" si="32"/>
        <v>0</v>
      </c>
    </row>
    <row r="29" spans="2:80" ht="9.9499999999999993" customHeight="1">
      <c r="B29" s="70">
        <f>'Q1'!BO27/'Q1'!$BO$50</f>
        <v>0</v>
      </c>
      <c r="D29" s="71" t="str">
        <f>'Q1'!B27</f>
        <v/>
      </c>
      <c r="E29" s="98"/>
      <c r="F29" s="82">
        <f t="shared" si="3"/>
        <v>0</v>
      </c>
      <c r="G29" s="98"/>
      <c r="H29" s="82">
        <f t="shared" si="4"/>
        <v>0</v>
      </c>
      <c r="I29" s="98"/>
      <c r="J29" s="82">
        <f t="shared" si="4"/>
        <v>0</v>
      </c>
      <c r="K29" s="98"/>
      <c r="L29" s="82">
        <f t="shared" si="4"/>
        <v>0</v>
      </c>
      <c r="M29" s="98"/>
      <c r="N29" s="82">
        <f t="shared" si="4"/>
        <v>0</v>
      </c>
      <c r="O29" s="98"/>
      <c r="P29" s="82">
        <f t="shared" si="4"/>
        <v>0</v>
      </c>
      <c r="Q29" s="98"/>
      <c r="R29" s="82">
        <f t="shared" si="4"/>
        <v>0</v>
      </c>
      <c r="S29" s="98"/>
      <c r="T29" s="82">
        <f t="shared" si="4"/>
        <v>0</v>
      </c>
      <c r="U29" s="98"/>
      <c r="V29" s="82">
        <f t="shared" si="5"/>
        <v>0</v>
      </c>
      <c r="W29" s="98"/>
      <c r="X29" s="82">
        <f t="shared" si="6"/>
        <v>0</v>
      </c>
      <c r="Y29" s="98"/>
      <c r="Z29" s="82">
        <f t="shared" si="7"/>
        <v>0</v>
      </c>
      <c r="AA29" s="98"/>
      <c r="AB29" s="83">
        <f t="shared" si="8"/>
        <v>0</v>
      </c>
      <c r="AC29" s="68" t="str">
        <f t="shared" si="9"/>
        <v/>
      </c>
      <c r="AD29" s="98"/>
      <c r="AE29" s="82">
        <f t="shared" si="0"/>
        <v>0</v>
      </c>
      <c r="AF29" s="98"/>
      <c r="AG29" s="82">
        <f t="shared" si="10"/>
        <v>0</v>
      </c>
      <c r="AH29" s="98"/>
      <c r="AI29" s="82">
        <f t="shared" si="11"/>
        <v>0</v>
      </c>
      <c r="AJ29" s="98"/>
      <c r="AK29" s="82">
        <f t="shared" si="12"/>
        <v>0</v>
      </c>
      <c r="AL29" s="98"/>
      <c r="AM29" s="82">
        <f t="shared" si="13"/>
        <v>0</v>
      </c>
      <c r="AN29" s="98"/>
      <c r="AO29" s="82">
        <f t="shared" si="14"/>
        <v>0</v>
      </c>
      <c r="AP29" s="98"/>
      <c r="AQ29" s="82">
        <f t="shared" si="15"/>
        <v>0</v>
      </c>
      <c r="AR29" s="98"/>
      <c r="AS29" s="82">
        <f t="shared" si="16"/>
        <v>0</v>
      </c>
      <c r="AT29" s="98"/>
      <c r="AU29" s="82">
        <f t="shared" si="17"/>
        <v>0</v>
      </c>
      <c r="AV29" s="98"/>
      <c r="AW29" s="82">
        <f t="shared" si="18"/>
        <v>0</v>
      </c>
      <c r="AX29" s="98"/>
      <c r="AY29" s="82">
        <f t="shared" si="19"/>
        <v>0</v>
      </c>
      <c r="AZ29" s="98"/>
      <c r="BA29" s="83">
        <f t="shared" si="20"/>
        <v>0</v>
      </c>
      <c r="BB29" s="68" t="str">
        <f t="shared" si="21"/>
        <v/>
      </c>
      <c r="BC29" s="98"/>
      <c r="BD29" s="82">
        <f t="shared" si="1"/>
        <v>0</v>
      </c>
      <c r="BE29" s="98"/>
      <c r="BF29" s="82">
        <f t="shared" si="2"/>
        <v>0</v>
      </c>
      <c r="BG29" s="98"/>
      <c r="BH29" s="82">
        <f t="shared" si="22"/>
        <v>0</v>
      </c>
      <c r="BI29" s="98"/>
      <c r="BJ29" s="82">
        <f t="shared" si="23"/>
        <v>0</v>
      </c>
      <c r="BK29" s="98"/>
      <c r="BL29" s="82">
        <f t="shared" si="24"/>
        <v>0</v>
      </c>
      <c r="BM29" s="98"/>
      <c r="BN29" s="82">
        <f t="shared" si="25"/>
        <v>0</v>
      </c>
      <c r="BO29" s="98"/>
      <c r="BP29" s="82">
        <f t="shared" si="26"/>
        <v>0</v>
      </c>
      <c r="BQ29" s="98"/>
      <c r="BR29" s="82">
        <f t="shared" si="27"/>
        <v>0</v>
      </c>
      <c r="BS29" s="98"/>
      <c r="BT29" s="82">
        <f t="shared" si="28"/>
        <v>0</v>
      </c>
      <c r="BU29" s="98"/>
      <c r="BV29" s="82">
        <f t="shared" si="29"/>
        <v>0</v>
      </c>
      <c r="BW29" s="98"/>
      <c r="BX29" s="82">
        <f t="shared" si="30"/>
        <v>0</v>
      </c>
      <c r="BY29" s="98"/>
      <c r="BZ29" s="83">
        <f t="shared" si="31"/>
        <v>0</v>
      </c>
      <c r="CB29" s="70">
        <f t="shared" si="32"/>
        <v>0</v>
      </c>
    </row>
    <row r="30" spans="2:80" ht="9.9499999999999993" customHeight="1">
      <c r="B30" s="70">
        <f>'Q1'!BO28/'Q1'!$BO$50</f>
        <v>0</v>
      </c>
      <c r="D30" s="71" t="str">
        <f>'Q1'!B28</f>
        <v/>
      </c>
      <c r="E30" s="98"/>
      <c r="F30" s="82">
        <f t="shared" si="3"/>
        <v>0</v>
      </c>
      <c r="G30" s="98"/>
      <c r="H30" s="82">
        <f t="shared" si="4"/>
        <v>0</v>
      </c>
      <c r="I30" s="98"/>
      <c r="J30" s="82">
        <f t="shared" si="4"/>
        <v>0</v>
      </c>
      <c r="K30" s="98"/>
      <c r="L30" s="82">
        <f t="shared" si="4"/>
        <v>0</v>
      </c>
      <c r="M30" s="98"/>
      <c r="N30" s="82">
        <f t="shared" si="4"/>
        <v>0</v>
      </c>
      <c r="O30" s="98"/>
      <c r="P30" s="82">
        <f t="shared" si="4"/>
        <v>0</v>
      </c>
      <c r="Q30" s="98"/>
      <c r="R30" s="82">
        <f t="shared" si="4"/>
        <v>0</v>
      </c>
      <c r="S30" s="98"/>
      <c r="T30" s="82">
        <f t="shared" si="4"/>
        <v>0</v>
      </c>
      <c r="U30" s="98"/>
      <c r="V30" s="82">
        <f t="shared" si="5"/>
        <v>0</v>
      </c>
      <c r="W30" s="98"/>
      <c r="X30" s="82">
        <f t="shared" si="6"/>
        <v>0</v>
      </c>
      <c r="Y30" s="98"/>
      <c r="Z30" s="82">
        <f t="shared" si="7"/>
        <v>0</v>
      </c>
      <c r="AA30" s="98"/>
      <c r="AB30" s="83">
        <f t="shared" si="8"/>
        <v>0</v>
      </c>
      <c r="AC30" s="68" t="str">
        <f t="shared" si="9"/>
        <v/>
      </c>
      <c r="AD30" s="98"/>
      <c r="AE30" s="82">
        <f t="shared" si="0"/>
        <v>0</v>
      </c>
      <c r="AF30" s="98"/>
      <c r="AG30" s="82">
        <f t="shared" si="10"/>
        <v>0</v>
      </c>
      <c r="AH30" s="98"/>
      <c r="AI30" s="82">
        <f t="shared" si="11"/>
        <v>0</v>
      </c>
      <c r="AJ30" s="98"/>
      <c r="AK30" s="82">
        <f t="shared" si="12"/>
        <v>0</v>
      </c>
      <c r="AL30" s="98"/>
      <c r="AM30" s="82">
        <f t="shared" si="13"/>
        <v>0</v>
      </c>
      <c r="AN30" s="98"/>
      <c r="AO30" s="82">
        <f t="shared" si="14"/>
        <v>0</v>
      </c>
      <c r="AP30" s="98"/>
      <c r="AQ30" s="82">
        <f t="shared" si="15"/>
        <v>0</v>
      </c>
      <c r="AR30" s="98"/>
      <c r="AS30" s="82">
        <f t="shared" si="16"/>
        <v>0</v>
      </c>
      <c r="AT30" s="98"/>
      <c r="AU30" s="82">
        <f t="shared" si="17"/>
        <v>0</v>
      </c>
      <c r="AV30" s="98"/>
      <c r="AW30" s="82">
        <f t="shared" si="18"/>
        <v>0</v>
      </c>
      <c r="AX30" s="98"/>
      <c r="AY30" s="82">
        <f t="shared" si="19"/>
        <v>0</v>
      </c>
      <c r="AZ30" s="98"/>
      <c r="BA30" s="83">
        <f t="shared" si="20"/>
        <v>0</v>
      </c>
      <c r="BB30" s="68" t="str">
        <f t="shared" si="21"/>
        <v/>
      </c>
      <c r="BC30" s="98"/>
      <c r="BD30" s="82">
        <f t="shared" si="1"/>
        <v>0</v>
      </c>
      <c r="BE30" s="98"/>
      <c r="BF30" s="82">
        <f t="shared" si="2"/>
        <v>0</v>
      </c>
      <c r="BG30" s="98"/>
      <c r="BH30" s="82">
        <f t="shared" si="22"/>
        <v>0</v>
      </c>
      <c r="BI30" s="98"/>
      <c r="BJ30" s="82">
        <f t="shared" si="23"/>
        <v>0</v>
      </c>
      <c r="BK30" s="98"/>
      <c r="BL30" s="82">
        <f t="shared" si="24"/>
        <v>0</v>
      </c>
      <c r="BM30" s="98"/>
      <c r="BN30" s="82">
        <f t="shared" si="25"/>
        <v>0</v>
      </c>
      <c r="BO30" s="98"/>
      <c r="BP30" s="82">
        <f t="shared" si="26"/>
        <v>0</v>
      </c>
      <c r="BQ30" s="98"/>
      <c r="BR30" s="82">
        <f t="shared" si="27"/>
        <v>0</v>
      </c>
      <c r="BS30" s="98"/>
      <c r="BT30" s="82">
        <f t="shared" si="28"/>
        <v>0</v>
      </c>
      <c r="BU30" s="98"/>
      <c r="BV30" s="82">
        <f t="shared" si="29"/>
        <v>0</v>
      </c>
      <c r="BW30" s="98"/>
      <c r="BX30" s="82">
        <f t="shared" si="30"/>
        <v>0</v>
      </c>
      <c r="BY30" s="98"/>
      <c r="BZ30" s="83">
        <f t="shared" si="31"/>
        <v>0</v>
      </c>
      <c r="CB30" s="70">
        <f t="shared" si="32"/>
        <v>0</v>
      </c>
    </row>
    <row r="31" spans="2:80" ht="9.9499999999999993" customHeight="1">
      <c r="B31" s="70">
        <f>'Q1'!BO29/'Q1'!$BO$50</f>
        <v>0</v>
      </c>
      <c r="D31" s="71" t="str">
        <f>'Q1'!B29</f>
        <v/>
      </c>
      <c r="E31" s="98"/>
      <c r="F31" s="82">
        <f t="shared" si="3"/>
        <v>0</v>
      </c>
      <c r="G31" s="98"/>
      <c r="H31" s="82">
        <f t="shared" si="4"/>
        <v>0</v>
      </c>
      <c r="I31" s="98"/>
      <c r="J31" s="82">
        <f t="shared" si="4"/>
        <v>0</v>
      </c>
      <c r="K31" s="98"/>
      <c r="L31" s="82">
        <f t="shared" si="4"/>
        <v>0</v>
      </c>
      <c r="M31" s="98"/>
      <c r="N31" s="82">
        <f t="shared" si="4"/>
        <v>0</v>
      </c>
      <c r="O31" s="98"/>
      <c r="P31" s="82">
        <f t="shared" si="4"/>
        <v>0</v>
      </c>
      <c r="Q31" s="98"/>
      <c r="R31" s="82">
        <f t="shared" si="4"/>
        <v>0</v>
      </c>
      <c r="S31" s="98"/>
      <c r="T31" s="82">
        <f t="shared" si="4"/>
        <v>0</v>
      </c>
      <c r="U31" s="98"/>
      <c r="V31" s="82">
        <f t="shared" si="5"/>
        <v>0</v>
      </c>
      <c r="W31" s="98"/>
      <c r="X31" s="82">
        <f t="shared" si="6"/>
        <v>0</v>
      </c>
      <c r="Y31" s="98"/>
      <c r="Z31" s="82">
        <f t="shared" si="7"/>
        <v>0</v>
      </c>
      <c r="AA31" s="98"/>
      <c r="AB31" s="83">
        <f t="shared" si="8"/>
        <v>0</v>
      </c>
      <c r="AC31" s="68" t="str">
        <f t="shared" si="9"/>
        <v/>
      </c>
      <c r="AD31" s="98"/>
      <c r="AE31" s="82">
        <f t="shared" si="0"/>
        <v>0</v>
      </c>
      <c r="AF31" s="98"/>
      <c r="AG31" s="82">
        <f t="shared" si="10"/>
        <v>0</v>
      </c>
      <c r="AH31" s="98"/>
      <c r="AI31" s="82">
        <f t="shared" si="11"/>
        <v>0</v>
      </c>
      <c r="AJ31" s="98"/>
      <c r="AK31" s="82">
        <f t="shared" si="12"/>
        <v>0</v>
      </c>
      <c r="AL31" s="98"/>
      <c r="AM31" s="82">
        <f t="shared" si="13"/>
        <v>0</v>
      </c>
      <c r="AN31" s="98"/>
      <c r="AO31" s="82">
        <f t="shared" si="14"/>
        <v>0</v>
      </c>
      <c r="AP31" s="98"/>
      <c r="AQ31" s="82">
        <f t="shared" si="15"/>
        <v>0</v>
      </c>
      <c r="AR31" s="98"/>
      <c r="AS31" s="82">
        <f t="shared" si="16"/>
        <v>0</v>
      </c>
      <c r="AT31" s="98"/>
      <c r="AU31" s="82">
        <f t="shared" si="17"/>
        <v>0</v>
      </c>
      <c r="AV31" s="98"/>
      <c r="AW31" s="82">
        <f t="shared" si="18"/>
        <v>0</v>
      </c>
      <c r="AX31" s="98"/>
      <c r="AY31" s="82">
        <f t="shared" si="19"/>
        <v>0</v>
      </c>
      <c r="AZ31" s="98"/>
      <c r="BA31" s="83">
        <f t="shared" si="20"/>
        <v>0</v>
      </c>
      <c r="BB31" s="68" t="str">
        <f t="shared" si="21"/>
        <v/>
      </c>
      <c r="BC31" s="98"/>
      <c r="BD31" s="82">
        <f t="shared" si="1"/>
        <v>0</v>
      </c>
      <c r="BE31" s="98"/>
      <c r="BF31" s="82">
        <f t="shared" si="2"/>
        <v>0</v>
      </c>
      <c r="BG31" s="98"/>
      <c r="BH31" s="82">
        <f t="shared" si="22"/>
        <v>0</v>
      </c>
      <c r="BI31" s="98"/>
      <c r="BJ31" s="82">
        <f t="shared" si="23"/>
        <v>0</v>
      </c>
      <c r="BK31" s="98"/>
      <c r="BL31" s="82">
        <f t="shared" si="24"/>
        <v>0</v>
      </c>
      <c r="BM31" s="98"/>
      <c r="BN31" s="82">
        <f t="shared" si="25"/>
        <v>0</v>
      </c>
      <c r="BO31" s="98"/>
      <c r="BP31" s="82">
        <f t="shared" si="26"/>
        <v>0</v>
      </c>
      <c r="BQ31" s="98"/>
      <c r="BR31" s="82">
        <f t="shared" si="27"/>
        <v>0</v>
      </c>
      <c r="BS31" s="98"/>
      <c r="BT31" s="82">
        <f t="shared" si="28"/>
        <v>0</v>
      </c>
      <c r="BU31" s="98"/>
      <c r="BV31" s="82">
        <f t="shared" si="29"/>
        <v>0</v>
      </c>
      <c r="BW31" s="98"/>
      <c r="BX31" s="82">
        <f t="shared" si="30"/>
        <v>0</v>
      </c>
      <c r="BY31" s="98"/>
      <c r="BZ31" s="83">
        <f t="shared" si="31"/>
        <v>0</v>
      </c>
      <c r="CB31" s="70">
        <f t="shared" si="32"/>
        <v>0</v>
      </c>
    </row>
    <row r="32" spans="2:80" ht="9.9499999999999993" customHeight="1">
      <c r="B32" s="70">
        <f>'Q1'!BO30/'Q1'!$BO$50</f>
        <v>0</v>
      </c>
      <c r="D32" s="71" t="str">
        <f>'Q1'!B30</f>
        <v/>
      </c>
      <c r="E32" s="98"/>
      <c r="F32" s="82">
        <f t="shared" si="3"/>
        <v>0</v>
      </c>
      <c r="G32" s="98"/>
      <c r="H32" s="82">
        <f t="shared" si="4"/>
        <v>0</v>
      </c>
      <c r="I32" s="98"/>
      <c r="J32" s="82">
        <f t="shared" si="4"/>
        <v>0</v>
      </c>
      <c r="K32" s="98"/>
      <c r="L32" s="82">
        <f t="shared" si="4"/>
        <v>0</v>
      </c>
      <c r="M32" s="98"/>
      <c r="N32" s="82">
        <f t="shared" si="4"/>
        <v>0</v>
      </c>
      <c r="O32" s="98"/>
      <c r="P32" s="82">
        <f t="shared" si="4"/>
        <v>0</v>
      </c>
      <c r="Q32" s="98"/>
      <c r="R32" s="82">
        <f t="shared" si="4"/>
        <v>0</v>
      </c>
      <c r="S32" s="98"/>
      <c r="T32" s="82">
        <f t="shared" si="4"/>
        <v>0</v>
      </c>
      <c r="U32" s="98"/>
      <c r="V32" s="82">
        <f t="shared" si="5"/>
        <v>0</v>
      </c>
      <c r="W32" s="98"/>
      <c r="X32" s="82">
        <f t="shared" si="6"/>
        <v>0</v>
      </c>
      <c r="Y32" s="98"/>
      <c r="Z32" s="82">
        <f t="shared" si="7"/>
        <v>0</v>
      </c>
      <c r="AA32" s="98"/>
      <c r="AB32" s="83">
        <f t="shared" si="8"/>
        <v>0</v>
      </c>
      <c r="AC32" s="68" t="str">
        <f t="shared" si="9"/>
        <v/>
      </c>
      <c r="AD32" s="98"/>
      <c r="AE32" s="82">
        <f t="shared" si="0"/>
        <v>0</v>
      </c>
      <c r="AF32" s="98"/>
      <c r="AG32" s="82">
        <f t="shared" si="10"/>
        <v>0</v>
      </c>
      <c r="AH32" s="98"/>
      <c r="AI32" s="82">
        <f t="shared" si="11"/>
        <v>0</v>
      </c>
      <c r="AJ32" s="98"/>
      <c r="AK32" s="82">
        <f t="shared" si="12"/>
        <v>0</v>
      </c>
      <c r="AL32" s="98"/>
      <c r="AM32" s="82">
        <f t="shared" si="13"/>
        <v>0</v>
      </c>
      <c r="AN32" s="98"/>
      <c r="AO32" s="82">
        <f t="shared" si="14"/>
        <v>0</v>
      </c>
      <c r="AP32" s="98"/>
      <c r="AQ32" s="82">
        <f t="shared" si="15"/>
        <v>0</v>
      </c>
      <c r="AR32" s="98"/>
      <c r="AS32" s="82">
        <f t="shared" si="16"/>
        <v>0</v>
      </c>
      <c r="AT32" s="98"/>
      <c r="AU32" s="82">
        <f t="shared" si="17"/>
        <v>0</v>
      </c>
      <c r="AV32" s="98"/>
      <c r="AW32" s="82">
        <f t="shared" si="18"/>
        <v>0</v>
      </c>
      <c r="AX32" s="98"/>
      <c r="AY32" s="82">
        <f t="shared" si="19"/>
        <v>0</v>
      </c>
      <c r="AZ32" s="98"/>
      <c r="BA32" s="83">
        <f t="shared" si="20"/>
        <v>0</v>
      </c>
      <c r="BB32" s="68" t="str">
        <f t="shared" si="21"/>
        <v/>
      </c>
      <c r="BC32" s="98"/>
      <c r="BD32" s="82">
        <f t="shared" si="1"/>
        <v>0</v>
      </c>
      <c r="BE32" s="98"/>
      <c r="BF32" s="82">
        <f t="shared" si="2"/>
        <v>0</v>
      </c>
      <c r="BG32" s="98"/>
      <c r="BH32" s="82">
        <f t="shared" si="22"/>
        <v>0</v>
      </c>
      <c r="BI32" s="98"/>
      <c r="BJ32" s="82">
        <f t="shared" si="23"/>
        <v>0</v>
      </c>
      <c r="BK32" s="98"/>
      <c r="BL32" s="82">
        <f t="shared" si="24"/>
        <v>0</v>
      </c>
      <c r="BM32" s="98"/>
      <c r="BN32" s="82">
        <f t="shared" si="25"/>
        <v>0</v>
      </c>
      <c r="BO32" s="98"/>
      <c r="BP32" s="82">
        <f t="shared" si="26"/>
        <v>0</v>
      </c>
      <c r="BQ32" s="98"/>
      <c r="BR32" s="82">
        <f t="shared" si="27"/>
        <v>0</v>
      </c>
      <c r="BS32" s="98"/>
      <c r="BT32" s="82">
        <f t="shared" si="28"/>
        <v>0</v>
      </c>
      <c r="BU32" s="98"/>
      <c r="BV32" s="82">
        <f t="shared" si="29"/>
        <v>0</v>
      </c>
      <c r="BW32" s="98"/>
      <c r="BX32" s="82">
        <f t="shared" si="30"/>
        <v>0</v>
      </c>
      <c r="BY32" s="98"/>
      <c r="BZ32" s="83">
        <f t="shared" si="31"/>
        <v>0</v>
      </c>
      <c r="CB32" s="70">
        <f t="shared" si="32"/>
        <v>0</v>
      </c>
    </row>
    <row r="33" spans="2:80" ht="9.9499999999999993" customHeight="1">
      <c r="B33" s="70">
        <f>'Q1'!BO31/'Q1'!$BO$50</f>
        <v>0</v>
      </c>
      <c r="D33" s="71" t="str">
        <f>'Q1'!B31</f>
        <v/>
      </c>
      <c r="E33" s="98"/>
      <c r="F33" s="82">
        <f t="shared" si="3"/>
        <v>0</v>
      </c>
      <c r="G33" s="98"/>
      <c r="H33" s="82">
        <f t="shared" si="4"/>
        <v>0</v>
      </c>
      <c r="I33" s="98"/>
      <c r="J33" s="82">
        <f t="shared" si="4"/>
        <v>0</v>
      </c>
      <c r="K33" s="98"/>
      <c r="L33" s="82">
        <f t="shared" si="4"/>
        <v>0</v>
      </c>
      <c r="M33" s="98"/>
      <c r="N33" s="82">
        <f t="shared" si="4"/>
        <v>0</v>
      </c>
      <c r="O33" s="98"/>
      <c r="P33" s="82">
        <f t="shared" si="4"/>
        <v>0</v>
      </c>
      <c r="Q33" s="98"/>
      <c r="R33" s="82">
        <f t="shared" si="4"/>
        <v>0</v>
      </c>
      <c r="S33" s="98"/>
      <c r="T33" s="82">
        <f t="shared" si="4"/>
        <v>0</v>
      </c>
      <c r="U33" s="98"/>
      <c r="V33" s="82">
        <f t="shared" si="5"/>
        <v>0</v>
      </c>
      <c r="W33" s="98"/>
      <c r="X33" s="82">
        <f t="shared" si="6"/>
        <v>0</v>
      </c>
      <c r="Y33" s="98"/>
      <c r="Z33" s="82">
        <f t="shared" si="7"/>
        <v>0</v>
      </c>
      <c r="AA33" s="98"/>
      <c r="AB33" s="83">
        <f t="shared" si="8"/>
        <v>0</v>
      </c>
      <c r="AC33" s="68" t="str">
        <f t="shared" si="9"/>
        <v/>
      </c>
      <c r="AD33" s="98"/>
      <c r="AE33" s="82">
        <f t="shared" si="0"/>
        <v>0</v>
      </c>
      <c r="AF33" s="98"/>
      <c r="AG33" s="82">
        <f t="shared" si="10"/>
        <v>0</v>
      </c>
      <c r="AH33" s="98"/>
      <c r="AI33" s="82">
        <f t="shared" si="11"/>
        <v>0</v>
      </c>
      <c r="AJ33" s="98"/>
      <c r="AK33" s="82">
        <f t="shared" si="12"/>
        <v>0</v>
      </c>
      <c r="AL33" s="98"/>
      <c r="AM33" s="82">
        <f t="shared" si="13"/>
        <v>0</v>
      </c>
      <c r="AN33" s="98"/>
      <c r="AO33" s="82">
        <f t="shared" si="14"/>
        <v>0</v>
      </c>
      <c r="AP33" s="98"/>
      <c r="AQ33" s="82">
        <f t="shared" si="15"/>
        <v>0</v>
      </c>
      <c r="AR33" s="98"/>
      <c r="AS33" s="82">
        <f t="shared" si="16"/>
        <v>0</v>
      </c>
      <c r="AT33" s="98"/>
      <c r="AU33" s="82">
        <f t="shared" si="17"/>
        <v>0</v>
      </c>
      <c r="AV33" s="98"/>
      <c r="AW33" s="82">
        <f t="shared" si="18"/>
        <v>0</v>
      </c>
      <c r="AX33" s="98"/>
      <c r="AY33" s="82">
        <f t="shared" si="19"/>
        <v>0</v>
      </c>
      <c r="AZ33" s="98"/>
      <c r="BA33" s="83">
        <f t="shared" si="20"/>
        <v>0</v>
      </c>
      <c r="BB33" s="68" t="str">
        <f t="shared" si="21"/>
        <v/>
      </c>
      <c r="BC33" s="98"/>
      <c r="BD33" s="82">
        <f t="shared" si="1"/>
        <v>0</v>
      </c>
      <c r="BE33" s="98"/>
      <c r="BF33" s="82">
        <f t="shared" si="2"/>
        <v>0</v>
      </c>
      <c r="BG33" s="98"/>
      <c r="BH33" s="82">
        <f t="shared" si="22"/>
        <v>0</v>
      </c>
      <c r="BI33" s="98"/>
      <c r="BJ33" s="82">
        <f t="shared" si="23"/>
        <v>0</v>
      </c>
      <c r="BK33" s="98"/>
      <c r="BL33" s="82">
        <f t="shared" si="24"/>
        <v>0</v>
      </c>
      <c r="BM33" s="98"/>
      <c r="BN33" s="82">
        <f t="shared" si="25"/>
        <v>0</v>
      </c>
      <c r="BO33" s="98"/>
      <c r="BP33" s="82">
        <f t="shared" si="26"/>
        <v>0</v>
      </c>
      <c r="BQ33" s="98"/>
      <c r="BR33" s="82">
        <f t="shared" si="27"/>
        <v>0</v>
      </c>
      <c r="BS33" s="98"/>
      <c r="BT33" s="82">
        <f t="shared" si="28"/>
        <v>0</v>
      </c>
      <c r="BU33" s="98"/>
      <c r="BV33" s="82">
        <f t="shared" si="29"/>
        <v>0</v>
      </c>
      <c r="BW33" s="98"/>
      <c r="BX33" s="82">
        <f t="shared" si="30"/>
        <v>0</v>
      </c>
      <c r="BY33" s="98"/>
      <c r="BZ33" s="83">
        <f t="shared" si="31"/>
        <v>0</v>
      </c>
      <c r="CB33" s="70">
        <f t="shared" si="32"/>
        <v>0</v>
      </c>
    </row>
    <row r="34" spans="2:80" ht="9.9499999999999993" customHeight="1">
      <c r="B34" s="70">
        <f>'Q1'!BO32/'Q1'!$BO$50</f>
        <v>0</v>
      </c>
      <c r="D34" s="71" t="str">
        <f>'Q1'!B32</f>
        <v/>
      </c>
      <c r="E34" s="98"/>
      <c r="F34" s="82">
        <f t="shared" si="3"/>
        <v>0</v>
      </c>
      <c r="G34" s="98"/>
      <c r="H34" s="82">
        <f t="shared" si="4"/>
        <v>0</v>
      </c>
      <c r="I34" s="98"/>
      <c r="J34" s="82">
        <f t="shared" si="4"/>
        <v>0</v>
      </c>
      <c r="K34" s="98"/>
      <c r="L34" s="82">
        <f t="shared" si="4"/>
        <v>0</v>
      </c>
      <c r="M34" s="98"/>
      <c r="N34" s="82">
        <f t="shared" si="4"/>
        <v>0</v>
      </c>
      <c r="O34" s="98"/>
      <c r="P34" s="82">
        <f t="shared" si="4"/>
        <v>0</v>
      </c>
      <c r="Q34" s="98"/>
      <c r="R34" s="82">
        <f t="shared" si="4"/>
        <v>0</v>
      </c>
      <c r="S34" s="98"/>
      <c r="T34" s="82">
        <f t="shared" ref="T34:T51" si="33">R34+S34</f>
        <v>0</v>
      </c>
      <c r="U34" s="98"/>
      <c r="V34" s="82">
        <f t="shared" si="5"/>
        <v>0</v>
      </c>
      <c r="W34" s="98"/>
      <c r="X34" s="82">
        <f t="shared" si="6"/>
        <v>0</v>
      </c>
      <c r="Y34" s="98"/>
      <c r="Z34" s="82">
        <f t="shared" si="7"/>
        <v>0</v>
      </c>
      <c r="AA34" s="98"/>
      <c r="AB34" s="83">
        <f t="shared" si="8"/>
        <v>0</v>
      </c>
      <c r="AC34" s="68" t="str">
        <f t="shared" si="9"/>
        <v/>
      </c>
      <c r="AD34" s="98"/>
      <c r="AE34" s="82">
        <f t="shared" si="0"/>
        <v>0</v>
      </c>
      <c r="AF34" s="98"/>
      <c r="AG34" s="82">
        <f t="shared" si="10"/>
        <v>0</v>
      </c>
      <c r="AH34" s="98"/>
      <c r="AI34" s="82">
        <f t="shared" si="11"/>
        <v>0</v>
      </c>
      <c r="AJ34" s="98"/>
      <c r="AK34" s="82">
        <f t="shared" si="12"/>
        <v>0</v>
      </c>
      <c r="AL34" s="98"/>
      <c r="AM34" s="82">
        <f t="shared" si="13"/>
        <v>0</v>
      </c>
      <c r="AN34" s="98"/>
      <c r="AO34" s="82">
        <f t="shared" si="14"/>
        <v>0</v>
      </c>
      <c r="AP34" s="98"/>
      <c r="AQ34" s="82">
        <f t="shared" si="15"/>
        <v>0</v>
      </c>
      <c r="AR34" s="98"/>
      <c r="AS34" s="82">
        <f t="shared" si="16"/>
        <v>0</v>
      </c>
      <c r="AT34" s="98"/>
      <c r="AU34" s="82">
        <f t="shared" si="17"/>
        <v>0</v>
      </c>
      <c r="AV34" s="98"/>
      <c r="AW34" s="82">
        <f t="shared" si="18"/>
        <v>0</v>
      </c>
      <c r="AX34" s="98"/>
      <c r="AY34" s="82">
        <f t="shared" si="19"/>
        <v>0</v>
      </c>
      <c r="AZ34" s="98"/>
      <c r="BA34" s="83">
        <f t="shared" si="20"/>
        <v>0</v>
      </c>
      <c r="BB34" s="68" t="str">
        <f t="shared" si="21"/>
        <v/>
      </c>
      <c r="BC34" s="98"/>
      <c r="BD34" s="82">
        <f t="shared" si="1"/>
        <v>0</v>
      </c>
      <c r="BE34" s="98"/>
      <c r="BF34" s="82">
        <f t="shared" si="2"/>
        <v>0</v>
      </c>
      <c r="BG34" s="98"/>
      <c r="BH34" s="82">
        <f t="shared" si="22"/>
        <v>0</v>
      </c>
      <c r="BI34" s="98"/>
      <c r="BJ34" s="82">
        <f t="shared" si="23"/>
        <v>0</v>
      </c>
      <c r="BK34" s="98"/>
      <c r="BL34" s="82">
        <f t="shared" si="24"/>
        <v>0</v>
      </c>
      <c r="BM34" s="98"/>
      <c r="BN34" s="82">
        <f t="shared" si="25"/>
        <v>0</v>
      </c>
      <c r="BO34" s="98"/>
      <c r="BP34" s="82">
        <f t="shared" si="26"/>
        <v>0</v>
      </c>
      <c r="BQ34" s="98"/>
      <c r="BR34" s="82">
        <f t="shared" si="27"/>
        <v>0</v>
      </c>
      <c r="BS34" s="98"/>
      <c r="BT34" s="82">
        <f t="shared" si="28"/>
        <v>0</v>
      </c>
      <c r="BU34" s="98"/>
      <c r="BV34" s="82">
        <f t="shared" si="29"/>
        <v>0</v>
      </c>
      <c r="BW34" s="98"/>
      <c r="BX34" s="82">
        <f t="shared" si="30"/>
        <v>0</v>
      </c>
      <c r="BY34" s="98"/>
      <c r="BZ34" s="83">
        <f t="shared" si="31"/>
        <v>0</v>
      </c>
      <c r="CB34" s="70">
        <f t="shared" si="32"/>
        <v>0</v>
      </c>
    </row>
    <row r="35" spans="2:80" ht="9.9499999999999993" customHeight="1">
      <c r="B35" s="70">
        <f>'Q1'!BO33/'Q1'!$BO$50</f>
        <v>0</v>
      </c>
      <c r="D35" s="71" t="str">
        <f>'Q1'!B33</f>
        <v/>
      </c>
      <c r="E35" s="98"/>
      <c r="F35" s="82">
        <f t="shared" si="3"/>
        <v>0</v>
      </c>
      <c r="G35" s="98"/>
      <c r="H35" s="82">
        <f t="shared" si="4"/>
        <v>0</v>
      </c>
      <c r="I35" s="98"/>
      <c r="J35" s="82">
        <f t="shared" si="4"/>
        <v>0</v>
      </c>
      <c r="K35" s="98"/>
      <c r="L35" s="82">
        <f t="shared" si="4"/>
        <v>0</v>
      </c>
      <c r="M35" s="98"/>
      <c r="N35" s="82">
        <f t="shared" si="4"/>
        <v>0</v>
      </c>
      <c r="O35" s="98"/>
      <c r="P35" s="82">
        <f t="shared" si="4"/>
        <v>0</v>
      </c>
      <c r="Q35" s="98"/>
      <c r="R35" s="82">
        <f t="shared" si="4"/>
        <v>0</v>
      </c>
      <c r="S35" s="98"/>
      <c r="T35" s="82">
        <f t="shared" si="33"/>
        <v>0</v>
      </c>
      <c r="U35" s="98"/>
      <c r="V35" s="82">
        <f t="shared" si="5"/>
        <v>0</v>
      </c>
      <c r="W35" s="98"/>
      <c r="X35" s="82">
        <f t="shared" si="6"/>
        <v>0</v>
      </c>
      <c r="Y35" s="98"/>
      <c r="Z35" s="82">
        <f t="shared" si="7"/>
        <v>0</v>
      </c>
      <c r="AA35" s="98"/>
      <c r="AB35" s="83">
        <f t="shared" si="8"/>
        <v>0</v>
      </c>
      <c r="AC35" s="68" t="str">
        <f t="shared" si="9"/>
        <v/>
      </c>
      <c r="AD35" s="98"/>
      <c r="AE35" s="82">
        <f t="shared" si="0"/>
        <v>0</v>
      </c>
      <c r="AF35" s="98"/>
      <c r="AG35" s="82">
        <f t="shared" si="10"/>
        <v>0</v>
      </c>
      <c r="AH35" s="98"/>
      <c r="AI35" s="82">
        <f t="shared" si="11"/>
        <v>0</v>
      </c>
      <c r="AJ35" s="98"/>
      <c r="AK35" s="82">
        <f t="shared" si="12"/>
        <v>0</v>
      </c>
      <c r="AL35" s="98"/>
      <c r="AM35" s="82">
        <f t="shared" si="13"/>
        <v>0</v>
      </c>
      <c r="AN35" s="98"/>
      <c r="AO35" s="82">
        <f t="shared" si="14"/>
        <v>0</v>
      </c>
      <c r="AP35" s="98"/>
      <c r="AQ35" s="82">
        <f t="shared" si="15"/>
        <v>0</v>
      </c>
      <c r="AR35" s="98"/>
      <c r="AS35" s="82">
        <f t="shared" si="16"/>
        <v>0</v>
      </c>
      <c r="AT35" s="98"/>
      <c r="AU35" s="82">
        <f t="shared" si="17"/>
        <v>0</v>
      </c>
      <c r="AV35" s="98"/>
      <c r="AW35" s="82">
        <f t="shared" si="18"/>
        <v>0</v>
      </c>
      <c r="AX35" s="98"/>
      <c r="AY35" s="82">
        <f t="shared" si="19"/>
        <v>0</v>
      </c>
      <c r="AZ35" s="98"/>
      <c r="BA35" s="83">
        <f t="shared" si="20"/>
        <v>0</v>
      </c>
      <c r="BB35" s="68" t="str">
        <f t="shared" si="21"/>
        <v/>
      </c>
      <c r="BC35" s="98"/>
      <c r="BD35" s="82">
        <f t="shared" si="1"/>
        <v>0</v>
      </c>
      <c r="BE35" s="98"/>
      <c r="BF35" s="82">
        <f t="shared" si="2"/>
        <v>0</v>
      </c>
      <c r="BG35" s="98"/>
      <c r="BH35" s="82">
        <f t="shared" si="22"/>
        <v>0</v>
      </c>
      <c r="BI35" s="98"/>
      <c r="BJ35" s="82">
        <f t="shared" si="23"/>
        <v>0</v>
      </c>
      <c r="BK35" s="98"/>
      <c r="BL35" s="82">
        <f t="shared" si="24"/>
        <v>0</v>
      </c>
      <c r="BM35" s="98"/>
      <c r="BN35" s="82">
        <f t="shared" si="25"/>
        <v>0</v>
      </c>
      <c r="BO35" s="98"/>
      <c r="BP35" s="82">
        <f t="shared" si="26"/>
        <v>0</v>
      </c>
      <c r="BQ35" s="98"/>
      <c r="BR35" s="82">
        <f t="shared" si="27"/>
        <v>0</v>
      </c>
      <c r="BS35" s="98"/>
      <c r="BT35" s="82">
        <f t="shared" si="28"/>
        <v>0</v>
      </c>
      <c r="BU35" s="98"/>
      <c r="BV35" s="82">
        <f t="shared" si="29"/>
        <v>0</v>
      </c>
      <c r="BW35" s="98"/>
      <c r="BX35" s="82">
        <f t="shared" si="30"/>
        <v>0</v>
      </c>
      <c r="BY35" s="98"/>
      <c r="BZ35" s="83">
        <f t="shared" si="31"/>
        <v>0</v>
      </c>
      <c r="CB35" s="70">
        <f t="shared" si="32"/>
        <v>0</v>
      </c>
    </row>
    <row r="36" spans="2:80" ht="9.9499999999999993" customHeight="1">
      <c r="B36" s="70">
        <f>'Q1'!BO34/'Q1'!$BO$50</f>
        <v>0</v>
      </c>
      <c r="D36" s="71" t="str">
        <f>'Q1'!B34</f>
        <v/>
      </c>
      <c r="E36" s="98"/>
      <c r="F36" s="82">
        <f t="shared" si="3"/>
        <v>0</v>
      </c>
      <c r="G36" s="98"/>
      <c r="H36" s="82">
        <f t="shared" si="4"/>
        <v>0</v>
      </c>
      <c r="I36" s="98"/>
      <c r="J36" s="82">
        <f t="shared" si="4"/>
        <v>0</v>
      </c>
      <c r="K36" s="98"/>
      <c r="L36" s="82">
        <f t="shared" si="4"/>
        <v>0</v>
      </c>
      <c r="M36" s="98"/>
      <c r="N36" s="82">
        <f t="shared" si="4"/>
        <v>0</v>
      </c>
      <c r="O36" s="98"/>
      <c r="P36" s="82">
        <f t="shared" si="4"/>
        <v>0</v>
      </c>
      <c r="Q36" s="98"/>
      <c r="R36" s="82">
        <f t="shared" si="4"/>
        <v>0</v>
      </c>
      <c r="S36" s="98"/>
      <c r="T36" s="82">
        <f t="shared" si="33"/>
        <v>0</v>
      </c>
      <c r="U36" s="98"/>
      <c r="V36" s="82">
        <f t="shared" si="5"/>
        <v>0</v>
      </c>
      <c r="W36" s="98"/>
      <c r="X36" s="82">
        <f t="shared" si="6"/>
        <v>0</v>
      </c>
      <c r="Y36" s="98"/>
      <c r="Z36" s="82">
        <f t="shared" si="7"/>
        <v>0</v>
      </c>
      <c r="AA36" s="98"/>
      <c r="AB36" s="83">
        <f t="shared" si="8"/>
        <v>0</v>
      </c>
      <c r="AC36" s="68" t="str">
        <f t="shared" si="9"/>
        <v/>
      </c>
      <c r="AD36" s="98"/>
      <c r="AE36" s="82">
        <f t="shared" si="0"/>
        <v>0</v>
      </c>
      <c r="AF36" s="98"/>
      <c r="AG36" s="82">
        <f t="shared" si="10"/>
        <v>0</v>
      </c>
      <c r="AH36" s="98"/>
      <c r="AI36" s="82">
        <f t="shared" si="11"/>
        <v>0</v>
      </c>
      <c r="AJ36" s="98"/>
      <c r="AK36" s="82">
        <f t="shared" si="12"/>
        <v>0</v>
      </c>
      <c r="AL36" s="98"/>
      <c r="AM36" s="82">
        <f t="shared" si="13"/>
        <v>0</v>
      </c>
      <c r="AN36" s="98"/>
      <c r="AO36" s="82">
        <f t="shared" si="14"/>
        <v>0</v>
      </c>
      <c r="AP36" s="98"/>
      <c r="AQ36" s="82">
        <f t="shared" si="15"/>
        <v>0</v>
      </c>
      <c r="AR36" s="98"/>
      <c r="AS36" s="82">
        <f t="shared" si="16"/>
        <v>0</v>
      </c>
      <c r="AT36" s="98"/>
      <c r="AU36" s="82">
        <f t="shared" si="17"/>
        <v>0</v>
      </c>
      <c r="AV36" s="98"/>
      <c r="AW36" s="82">
        <f t="shared" si="18"/>
        <v>0</v>
      </c>
      <c r="AX36" s="98"/>
      <c r="AY36" s="82">
        <f t="shared" si="19"/>
        <v>0</v>
      </c>
      <c r="AZ36" s="98"/>
      <c r="BA36" s="83">
        <f t="shared" si="20"/>
        <v>0</v>
      </c>
      <c r="BB36" s="68" t="str">
        <f t="shared" si="21"/>
        <v/>
      </c>
      <c r="BC36" s="98"/>
      <c r="BD36" s="82">
        <f t="shared" si="1"/>
        <v>0</v>
      </c>
      <c r="BE36" s="98"/>
      <c r="BF36" s="82">
        <f t="shared" si="2"/>
        <v>0</v>
      </c>
      <c r="BG36" s="98"/>
      <c r="BH36" s="82">
        <f t="shared" si="22"/>
        <v>0</v>
      </c>
      <c r="BI36" s="98"/>
      <c r="BJ36" s="82">
        <f t="shared" si="23"/>
        <v>0</v>
      </c>
      <c r="BK36" s="98"/>
      <c r="BL36" s="82">
        <f t="shared" si="24"/>
        <v>0</v>
      </c>
      <c r="BM36" s="98"/>
      <c r="BN36" s="82">
        <f t="shared" si="25"/>
        <v>0</v>
      </c>
      <c r="BO36" s="98"/>
      <c r="BP36" s="82">
        <f t="shared" si="26"/>
        <v>0</v>
      </c>
      <c r="BQ36" s="98"/>
      <c r="BR36" s="82">
        <f t="shared" si="27"/>
        <v>0</v>
      </c>
      <c r="BS36" s="98"/>
      <c r="BT36" s="82">
        <f t="shared" si="28"/>
        <v>0</v>
      </c>
      <c r="BU36" s="98"/>
      <c r="BV36" s="82">
        <f t="shared" si="29"/>
        <v>0</v>
      </c>
      <c r="BW36" s="98"/>
      <c r="BX36" s="82">
        <f t="shared" si="30"/>
        <v>0</v>
      </c>
      <c r="BY36" s="98"/>
      <c r="BZ36" s="83">
        <f t="shared" si="31"/>
        <v>0</v>
      </c>
      <c r="CB36" s="70">
        <f t="shared" si="32"/>
        <v>0</v>
      </c>
    </row>
    <row r="37" spans="2:80" ht="9.9499999999999993" customHeight="1">
      <c r="B37" s="70">
        <f>'Q1'!BO35/'Q1'!$BO$50</f>
        <v>0</v>
      </c>
      <c r="D37" s="71" t="str">
        <f>'Q1'!B35</f>
        <v/>
      </c>
      <c r="E37" s="98"/>
      <c r="F37" s="82">
        <f t="shared" si="3"/>
        <v>0</v>
      </c>
      <c r="G37" s="98"/>
      <c r="H37" s="82">
        <f t="shared" si="4"/>
        <v>0</v>
      </c>
      <c r="I37" s="98"/>
      <c r="J37" s="82">
        <f t="shared" si="4"/>
        <v>0</v>
      </c>
      <c r="K37" s="98"/>
      <c r="L37" s="82">
        <f t="shared" si="4"/>
        <v>0</v>
      </c>
      <c r="M37" s="98"/>
      <c r="N37" s="82">
        <f t="shared" si="4"/>
        <v>0</v>
      </c>
      <c r="O37" s="98"/>
      <c r="P37" s="82">
        <f t="shared" si="4"/>
        <v>0</v>
      </c>
      <c r="Q37" s="98"/>
      <c r="R37" s="82">
        <f t="shared" si="4"/>
        <v>0</v>
      </c>
      <c r="S37" s="98"/>
      <c r="T37" s="82">
        <f t="shared" si="33"/>
        <v>0</v>
      </c>
      <c r="U37" s="98"/>
      <c r="V37" s="82">
        <f t="shared" si="5"/>
        <v>0</v>
      </c>
      <c r="W37" s="98"/>
      <c r="X37" s="82">
        <f t="shared" si="6"/>
        <v>0</v>
      </c>
      <c r="Y37" s="98"/>
      <c r="Z37" s="82">
        <f t="shared" si="7"/>
        <v>0</v>
      </c>
      <c r="AA37" s="98"/>
      <c r="AB37" s="83">
        <f t="shared" si="8"/>
        <v>0</v>
      </c>
      <c r="AC37" s="68" t="str">
        <f t="shared" si="9"/>
        <v/>
      </c>
      <c r="AD37" s="98"/>
      <c r="AE37" s="82">
        <f t="shared" si="0"/>
        <v>0</v>
      </c>
      <c r="AF37" s="98"/>
      <c r="AG37" s="82">
        <f t="shared" si="10"/>
        <v>0</v>
      </c>
      <c r="AH37" s="98"/>
      <c r="AI37" s="82">
        <f t="shared" si="11"/>
        <v>0</v>
      </c>
      <c r="AJ37" s="98"/>
      <c r="AK37" s="82">
        <f t="shared" si="12"/>
        <v>0</v>
      </c>
      <c r="AL37" s="98"/>
      <c r="AM37" s="82">
        <f t="shared" si="13"/>
        <v>0</v>
      </c>
      <c r="AN37" s="98"/>
      <c r="AO37" s="82">
        <f t="shared" si="14"/>
        <v>0</v>
      </c>
      <c r="AP37" s="98"/>
      <c r="AQ37" s="82">
        <f t="shared" si="15"/>
        <v>0</v>
      </c>
      <c r="AR37" s="98"/>
      <c r="AS37" s="82">
        <f t="shared" si="16"/>
        <v>0</v>
      </c>
      <c r="AT37" s="98"/>
      <c r="AU37" s="82">
        <f t="shared" si="17"/>
        <v>0</v>
      </c>
      <c r="AV37" s="98"/>
      <c r="AW37" s="82">
        <f t="shared" si="18"/>
        <v>0</v>
      </c>
      <c r="AX37" s="98"/>
      <c r="AY37" s="82">
        <f t="shared" si="19"/>
        <v>0</v>
      </c>
      <c r="AZ37" s="98"/>
      <c r="BA37" s="83">
        <f t="shared" si="20"/>
        <v>0</v>
      </c>
      <c r="BB37" s="68" t="str">
        <f t="shared" si="21"/>
        <v/>
      </c>
      <c r="BC37" s="98"/>
      <c r="BD37" s="82">
        <f t="shared" si="1"/>
        <v>0</v>
      </c>
      <c r="BE37" s="98"/>
      <c r="BF37" s="82">
        <f t="shared" si="2"/>
        <v>0</v>
      </c>
      <c r="BG37" s="98"/>
      <c r="BH37" s="82">
        <f t="shared" si="22"/>
        <v>0</v>
      </c>
      <c r="BI37" s="98"/>
      <c r="BJ37" s="82">
        <f t="shared" si="23"/>
        <v>0</v>
      </c>
      <c r="BK37" s="98"/>
      <c r="BL37" s="82">
        <f t="shared" si="24"/>
        <v>0</v>
      </c>
      <c r="BM37" s="98"/>
      <c r="BN37" s="82">
        <f t="shared" si="25"/>
        <v>0</v>
      </c>
      <c r="BO37" s="98"/>
      <c r="BP37" s="82">
        <f t="shared" si="26"/>
        <v>0</v>
      </c>
      <c r="BQ37" s="98"/>
      <c r="BR37" s="82">
        <f t="shared" si="27"/>
        <v>0</v>
      </c>
      <c r="BS37" s="98"/>
      <c r="BT37" s="82">
        <f t="shared" si="28"/>
        <v>0</v>
      </c>
      <c r="BU37" s="98"/>
      <c r="BV37" s="82">
        <f t="shared" si="29"/>
        <v>0</v>
      </c>
      <c r="BW37" s="98"/>
      <c r="BX37" s="82">
        <f t="shared" si="30"/>
        <v>0</v>
      </c>
      <c r="BY37" s="98"/>
      <c r="BZ37" s="83">
        <f t="shared" si="31"/>
        <v>0</v>
      </c>
      <c r="CB37" s="70">
        <f t="shared" si="32"/>
        <v>0</v>
      </c>
    </row>
    <row r="38" spans="2:80" ht="9.9499999999999993" customHeight="1">
      <c r="B38" s="70">
        <f>'Q1'!BO36/'Q1'!$BO$50</f>
        <v>0</v>
      </c>
      <c r="D38" s="71" t="str">
        <f>'Q1'!B36</f>
        <v/>
      </c>
      <c r="E38" s="98"/>
      <c r="F38" s="82">
        <f t="shared" si="3"/>
        <v>0</v>
      </c>
      <c r="G38" s="98"/>
      <c r="H38" s="82">
        <f t="shared" si="4"/>
        <v>0</v>
      </c>
      <c r="I38" s="98"/>
      <c r="J38" s="82">
        <f t="shared" si="4"/>
        <v>0</v>
      </c>
      <c r="K38" s="98"/>
      <c r="L38" s="82">
        <f t="shared" si="4"/>
        <v>0</v>
      </c>
      <c r="M38" s="98"/>
      <c r="N38" s="82">
        <f t="shared" si="4"/>
        <v>0</v>
      </c>
      <c r="O38" s="98"/>
      <c r="P38" s="82">
        <f t="shared" si="4"/>
        <v>0</v>
      </c>
      <c r="Q38" s="98"/>
      <c r="R38" s="82">
        <f t="shared" si="4"/>
        <v>0</v>
      </c>
      <c r="S38" s="98"/>
      <c r="T38" s="82">
        <f t="shared" si="33"/>
        <v>0</v>
      </c>
      <c r="U38" s="98"/>
      <c r="V38" s="82">
        <f t="shared" si="5"/>
        <v>0</v>
      </c>
      <c r="W38" s="98"/>
      <c r="X38" s="82">
        <f t="shared" si="6"/>
        <v>0</v>
      </c>
      <c r="Y38" s="98"/>
      <c r="Z38" s="82">
        <f t="shared" si="7"/>
        <v>0</v>
      </c>
      <c r="AA38" s="98"/>
      <c r="AB38" s="83">
        <f t="shared" si="8"/>
        <v>0</v>
      </c>
      <c r="AC38" s="68" t="str">
        <f t="shared" si="9"/>
        <v/>
      </c>
      <c r="AD38" s="98"/>
      <c r="AE38" s="82">
        <f t="shared" si="0"/>
        <v>0</v>
      </c>
      <c r="AF38" s="98"/>
      <c r="AG38" s="82">
        <f t="shared" si="10"/>
        <v>0</v>
      </c>
      <c r="AH38" s="98"/>
      <c r="AI38" s="82">
        <f t="shared" si="11"/>
        <v>0</v>
      </c>
      <c r="AJ38" s="98"/>
      <c r="AK38" s="82">
        <f t="shared" si="12"/>
        <v>0</v>
      </c>
      <c r="AL38" s="98"/>
      <c r="AM38" s="82">
        <f t="shared" si="13"/>
        <v>0</v>
      </c>
      <c r="AN38" s="98"/>
      <c r="AO38" s="82">
        <f t="shared" si="14"/>
        <v>0</v>
      </c>
      <c r="AP38" s="98"/>
      <c r="AQ38" s="82">
        <f t="shared" si="15"/>
        <v>0</v>
      </c>
      <c r="AR38" s="98"/>
      <c r="AS38" s="82">
        <f t="shared" si="16"/>
        <v>0</v>
      </c>
      <c r="AT38" s="98"/>
      <c r="AU38" s="82">
        <f t="shared" si="17"/>
        <v>0</v>
      </c>
      <c r="AV38" s="98"/>
      <c r="AW38" s="82">
        <f t="shared" si="18"/>
        <v>0</v>
      </c>
      <c r="AX38" s="98"/>
      <c r="AY38" s="82">
        <f t="shared" si="19"/>
        <v>0</v>
      </c>
      <c r="AZ38" s="98"/>
      <c r="BA38" s="83">
        <f t="shared" si="20"/>
        <v>0</v>
      </c>
      <c r="BB38" s="68" t="str">
        <f t="shared" si="21"/>
        <v/>
      </c>
      <c r="BC38" s="98"/>
      <c r="BD38" s="82">
        <f t="shared" si="1"/>
        <v>0</v>
      </c>
      <c r="BE38" s="98"/>
      <c r="BF38" s="82">
        <f t="shared" si="2"/>
        <v>0</v>
      </c>
      <c r="BG38" s="98"/>
      <c r="BH38" s="82">
        <f t="shared" si="22"/>
        <v>0</v>
      </c>
      <c r="BI38" s="98"/>
      <c r="BJ38" s="82">
        <f t="shared" si="23"/>
        <v>0</v>
      </c>
      <c r="BK38" s="98"/>
      <c r="BL38" s="82">
        <f t="shared" si="24"/>
        <v>0</v>
      </c>
      <c r="BM38" s="98"/>
      <c r="BN38" s="82">
        <f t="shared" si="25"/>
        <v>0</v>
      </c>
      <c r="BO38" s="98"/>
      <c r="BP38" s="82">
        <f t="shared" si="26"/>
        <v>0</v>
      </c>
      <c r="BQ38" s="98"/>
      <c r="BR38" s="82">
        <f t="shared" si="27"/>
        <v>0</v>
      </c>
      <c r="BS38" s="98"/>
      <c r="BT38" s="82">
        <f t="shared" si="28"/>
        <v>0</v>
      </c>
      <c r="BU38" s="98"/>
      <c r="BV38" s="82">
        <f t="shared" si="29"/>
        <v>0</v>
      </c>
      <c r="BW38" s="98"/>
      <c r="BX38" s="82">
        <f t="shared" si="30"/>
        <v>0</v>
      </c>
      <c r="BY38" s="98"/>
      <c r="BZ38" s="83">
        <f t="shared" si="31"/>
        <v>0</v>
      </c>
      <c r="CB38" s="70">
        <f t="shared" si="32"/>
        <v>0</v>
      </c>
    </row>
    <row r="39" spans="2:80" ht="9.9499999999999993" customHeight="1">
      <c r="B39" s="70">
        <f>'Q1'!BO37/'Q1'!$BO$50</f>
        <v>0</v>
      </c>
      <c r="D39" s="71" t="str">
        <f>'Q1'!B37</f>
        <v/>
      </c>
      <c r="E39" s="98"/>
      <c r="F39" s="82">
        <f t="shared" si="3"/>
        <v>0</v>
      </c>
      <c r="G39" s="98"/>
      <c r="H39" s="82">
        <f t="shared" si="4"/>
        <v>0</v>
      </c>
      <c r="I39" s="98"/>
      <c r="J39" s="82">
        <f t="shared" si="4"/>
        <v>0</v>
      </c>
      <c r="K39" s="98"/>
      <c r="L39" s="82">
        <f t="shared" si="4"/>
        <v>0</v>
      </c>
      <c r="M39" s="98"/>
      <c r="N39" s="82">
        <f t="shared" si="4"/>
        <v>0</v>
      </c>
      <c r="O39" s="98"/>
      <c r="P39" s="82">
        <f t="shared" si="4"/>
        <v>0</v>
      </c>
      <c r="Q39" s="98"/>
      <c r="R39" s="82">
        <f t="shared" si="4"/>
        <v>0</v>
      </c>
      <c r="S39" s="98"/>
      <c r="T39" s="82">
        <f t="shared" si="33"/>
        <v>0</v>
      </c>
      <c r="U39" s="98"/>
      <c r="V39" s="82">
        <f t="shared" si="5"/>
        <v>0</v>
      </c>
      <c r="W39" s="98"/>
      <c r="X39" s="82">
        <f t="shared" si="6"/>
        <v>0</v>
      </c>
      <c r="Y39" s="98"/>
      <c r="Z39" s="82">
        <f t="shared" si="7"/>
        <v>0</v>
      </c>
      <c r="AA39" s="98"/>
      <c r="AB39" s="83">
        <f t="shared" si="8"/>
        <v>0</v>
      </c>
      <c r="AC39" s="68" t="str">
        <f t="shared" si="9"/>
        <v/>
      </c>
      <c r="AD39" s="98"/>
      <c r="AE39" s="82">
        <f t="shared" si="0"/>
        <v>0</v>
      </c>
      <c r="AF39" s="98"/>
      <c r="AG39" s="82">
        <f t="shared" si="10"/>
        <v>0</v>
      </c>
      <c r="AH39" s="98"/>
      <c r="AI39" s="82">
        <f t="shared" si="11"/>
        <v>0</v>
      </c>
      <c r="AJ39" s="98"/>
      <c r="AK39" s="82">
        <f t="shared" si="12"/>
        <v>0</v>
      </c>
      <c r="AL39" s="98"/>
      <c r="AM39" s="82">
        <f t="shared" si="13"/>
        <v>0</v>
      </c>
      <c r="AN39" s="98"/>
      <c r="AO39" s="82">
        <f t="shared" si="14"/>
        <v>0</v>
      </c>
      <c r="AP39" s="98"/>
      <c r="AQ39" s="82">
        <f t="shared" si="15"/>
        <v>0</v>
      </c>
      <c r="AR39" s="98"/>
      <c r="AS39" s="82">
        <f t="shared" si="16"/>
        <v>0</v>
      </c>
      <c r="AT39" s="98"/>
      <c r="AU39" s="82">
        <f t="shared" si="17"/>
        <v>0</v>
      </c>
      <c r="AV39" s="98"/>
      <c r="AW39" s="82">
        <f t="shared" si="18"/>
        <v>0</v>
      </c>
      <c r="AX39" s="98"/>
      <c r="AY39" s="82">
        <f t="shared" si="19"/>
        <v>0</v>
      </c>
      <c r="AZ39" s="98"/>
      <c r="BA39" s="83">
        <f t="shared" si="20"/>
        <v>0</v>
      </c>
      <c r="BB39" s="68" t="str">
        <f t="shared" si="21"/>
        <v/>
      </c>
      <c r="BC39" s="98"/>
      <c r="BD39" s="82">
        <f t="shared" si="1"/>
        <v>0</v>
      </c>
      <c r="BE39" s="98"/>
      <c r="BF39" s="82">
        <f t="shared" si="2"/>
        <v>0</v>
      </c>
      <c r="BG39" s="98"/>
      <c r="BH39" s="82">
        <f t="shared" si="22"/>
        <v>0</v>
      </c>
      <c r="BI39" s="98"/>
      <c r="BJ39" s="82">
        <f t="shared" si="23"/>
        <v>0</v>
      </c>
      <c r="BK39" s="98"/>
      <c r="BL39" s="82">
        <f t="shared" si="24"/>
        <v>0</v>
      </c>
      <c r="BM39" s="98"/>
      <c r="BN39" s="82">
        <f t="shared" si="25"/>
        <v>0</v>
      </c>
      <c r="BO39" s="98"/>
      <c r="BP39" s="82">
        <f t="shared" si="26"/>
        <v>0</v>
      </c>
      <c r="BQ39" s="98"/>
      <c r="BR39" s="82">
        <f t="shared" si="27"/>
        <v>0</v>
      </c>
      <c r="BS39" s="98"/>
      <c r="BT39" s="82">
        <f t="shared" si="28"/>
        <v>0</v>
      </c>
      <c r="BU39" s="98"/>
      <c r="BV39" s="82">
        <f t="shared" si="29"/>
        <v>0</v>
      </c>
      <c r="BW39" s="98"/>
      <c r="BX39" s="82">
        <f t="shared" si="30"/>
        <v>0</v>
      </c>
      <c r="BY39" s="98"/>
      <c r="BZ39" s="83">
        <f t="shared" si="31"/>
        <v>0</v>
      </c>
      <c r="CB39" s="70">
        <f t="shared" si="32"/>
        <v>0</v>
      </c>
    </row>
    <row r="40" spans="2:80" ht="9.9499999999999993" customHeight="1">
      <c r="B40" s="70">
        <f>'Q1'!BO38/'Q1'!$BO$50</f>
        <v>0</v>
      </c>
      <c r="D40" s="71" t="str">
        <f>'Q1'!B38</f>
        <v/>
      </c>
      <c r="E40" s="98"/>
      <c r="F40" s="82">
        <f t="shared" si="3"/>
        <v>0</v>
      </c>
      <c r="G40" s="98"/>
      <c r="H40" s="82">
        <f t="shared" si="4"/>
        <v>0</v>
      </c>
      <c r="I40" s="98"/>
      <c r="J40" s="82">
        <f t="shared" si="4"/>
        <v>0</v>
      </c>
      <c r="K40" s="98"/>
      <c r="L40" s="82">
        <f t="shared" si="4"/>
        <v>0</v>
      </c>
      <c r="M40" s="98"/>
      <c r="N40" s="82">
        <f t="shared" si="4"/>
        <v>0</v>
      </c>
      <c r="O40" s="98"/>
      <c r="P40" s="82">
        <f t="shared" si="4"/>
        <v>0</v>
      </c>
      <c r="Q40" s="98"/>
      <c r="R40" s="82">
        <f t="shared" si="4"/>
        <v>0</v>
      </c>
      <c r="S40" s="98"/>
      <c r="T40" s="82">
        <f t="shared" si="33"/>
        <v>0</v>
      </c>
      <c r="U40" s="98"/>
      <c r="V40" s="82">
        <f t="shared" si="5"/>
        <v>0</v>
      </c>
      <c r="W40" s="98"/>
      <c r="X40" s="82">
        <f t="shared" si="6"/>
        <v>0</v>
      </c>
      <c r="Y40" s="98"/>
      <c r="Z40" s="82">
        <f t="shared" si="7"/>
        <v>0</v>
      </c>
      <c r="AA40" s="98"/>
      <c r="AB40" s="83">
        <f t="shared" si="8"/>
        <v>0</v>
      </c>
      <c r="AC40" s="68" t="str">
        <f t="shared" si="9"/>
        <v/>
      </c>
      <c r="AD40" s="98"/>
      <c r="AE40" s="82">
        <f t="shared" si="0"/>
        <v>0</v>
      </c>
      <c r="AF40" s="98"/>
      <c r="AG40" s="82">
        <f t="shared" si="10"/>
        <v>0</v>
      </c>
      <c r="AH40" s="98"/>
      <c r="AI40" s="82">
        <f t="shared" si="11"/>
        <v>0</v>
      </c>
      <c r="AJ40" s="98"/>
      <c r="AK40" s="82">
        <f t="shared" si="12"/>
        <v>0</v>
      </c>
      <c r="AL40" s="98"/>
      <c r="AM40" s="82">
        <f t="shared" si="13"/>
        <v>0</v>
      </c>
      <c r="AN40" s="98"/>
      <c r="AO40" s="82">
        <f t="shared" si="14"/>
        <v>0</v>
      </c>
      <c r="AP40" s="98"/>
      <c r="AQ40" s="82">
        <f t="shared" si="15"/>
        <v>0</v>
      </c>
      <c r="AR40" s="98"/>
      <c r="AS40" s="82">
        <f t="shared" si="16"/>
        <v>0</v>
      </c>
      <c r="AT40" s="98"/>
      <c r="AU40" s="82">
        <f t="shared" si="17"/>
        <v>0</v>
      </c>
      <c r="AV40" s="98"/>
      <c r="AW40" s="82">
        <f t="shared" si="18"/>
        <v>0</v>
      </c>
      <c r="AX40" s="98"/>
      <c r="AY40" s="82">
        <f t="shared" si="19"/>
        <v>0</v>
      </c>
      <c r="AZ40" s="98"/>
      <c r="BA40" s="83">
        <f t="shared" si="20"/>
        <v>0</v>
      </c>
      <c r="BB40" s="68" t="str">
        <f t="shared" si="21"/>
        <v/>
      </c>
      <c r="BC40" s="98"/>
      <c r="BD40" s="82">
        <f t="shared" si="1"/>
        <v>0</v>
      </c>
      <c r="BE40" s="98"/>
      <c r="BF40" s="82">
        <f t="shared" si="2"/>
        <v>0</v>
      </c>
      <c r="BG40" s="98"/>
      <c r="BH40" s="82">
        <f t="shared" si="22"/>
        <v>0</v>
      </c>
      <c r="BI40" s="98"/>
      <c r="BJ40" s="82">
        <f t="shared" si="23"/>
        <v>0</v>
      </c>
      <c r="BK40" s="98"/>
      <c r="BL40" s="82">
        <f t="shared" si="24"/>
        <v>0</v>
      </c>
      <c r="BM40" s="98"/>
      <c r="BN40" s="82">
        <f t="shared" si="25"/>
        <v>0</v>
      </c>
      <c r="BO40" s="98"/>
      <c r="BP40" s="82">
        <f t="shared" si="26"/>
        <v>0</v>
      </c>
      <c r="BQ40" s="98"/>
      <c r="BR40" s="82">
        <f t="shared" si="27"/>
        <v>0</v>
      </c>
      <c r="BS40" s="98"/>
      <c r="BT40" s="82">
        <f t="shared" si="28"/>
        <v>0</v>
      </c>
      <c r="BU40" s="98"/>
      <c r="BV40" s="82">
        <f t="shared" si="29"/>
        <v>0</v>
      </c>
      <c r="BW40" s="98"/>
      <c r="BX40" s="82">
        <f t="shared" si="30"/>
        <v>0</v>
      </c>
      <c r="BY40" s="98"/>
      <c r="BZ40" s="83">
        <f t="shared" si="31"/>
        <v>0</v>
      </c>
      <c r="CB40" s="70">
        <f t="shared" si="32"/>
        <v>0</v>
      </c>
    </row>
    <row r="41" spans="2:80" ht="9.9499999999999993" customHeight="1">
      <c r="B41" s="70">
        <f>'Q1'!BO39/'Q1'!$BO$50</f>
        <v>0</v>
      </c>
      <c r="D41" s="71" t="str">
        <f>'Q1'!B39</f>
        <v/>
      </c>
      <c r="E41" s="98"/>
      <c r="F41" s="82">
        <f t="shared" si="3"/>
        <v>0</v>
      </c>
      <c r="G41" s="98"/>
      <c r="H41" s="82">
        <f t="shared" si="4"/>
        <v>0</v>
      </c>
      <c r="I41" s="98"/>
      <c r="J41" s="82">
        <f t="shared" si="4"/>
        <v>0</v>
      </c>
      <c r="K41" s="98"/>
      <c r="L41" s="82">
        <f t="shared" si="4"/>
        <v>0</v>
      </c>
      <c r="M41" s="98"/>
      <c r="N41" s="82">
        <f t="shared" si="4"/>
        <v>0</v>
      </c>
      <c r="O41" s="98"/>
      <c r="P41" s="82">
        <f t="shared" si="4"/>
        <v>0</v>
      </c>
      <c r="Q41" s="98"/>
      <c r="R41" s="82">
        <f t="shared" si="4"/>
        <v>0</v>
      </c>
      <c r="S41" s="98"/>
      <c r="T41" s="82">
        <f t="shared" si="33"/>
        <v>0</v>
      </c>
      <c r="U41" s="98"/>
      <c r="V41" s="82">
        <f t="shared" si="5"/>
        <v>0</v>
      </c>
      <c r="W41" s="98"/>
      <c r="X41" s="82">
        <f t="shared" si="6"/>
        <v>0</v>
      </c>
      <c r="Y41" s="98"/>
      <c r="Z41" s="82">
        <f t="shared" si="7"/>
        <v>0</v>
      </c>
      <c r="AA41" s="98"/>
      <c r="AB41" s="83">
        <f t="shared" si="8"/>
        <v>0</v>
      </c>
      <c r="AC41" s="68" t="str">
        <f t="shared" si="9"/>
        <v/>
      </c>
      <c r="AD41" s="98"/>
      <c r="AE41" s="82">
        <f t="shared" si="0"/>
        <v>0</v>
      </c>
      <c r="AF41" s="98"/>
      <c r="AG41" s="82">
        <f t="shared" si="10"/>
        <v>0</v>
      </c>
      <c r="AH41" s="98"/>
      <c r="AI41" s="82">
        <f t="shared" si="11"/>
        <v>0</v>
      </c>
      <c r="AJ41" s="98"/>
      <c r="AK41" s="82">
        <f t="shared" si="12"/>
        <v>0</v>
      </c>
      <c r="AL41" s="98"/>
      <c r="AM41" s="82">
        <f t="shared" si="13"/>
        <v>0</v>
      </c>
      <c r="AN41" s="98"/>
      <c r="AO41" s="82">
        <f t="shared" si="14"/>
        <v>0</v>
      </c>
      <c r="AP41" s="98"/>
      <c r="AQ41" s="82">
        <f t="shared" si="15"/>
        <v>0</v>
      </c>
      <c r="AR41" s="98"/>
      <c r="AS41" s="82">
        <f t="shared" si="16"/>
        <v>0</v>
      </c>
      <c r="AT41" s="98"/>
      <c r="AU41" s="82">
        <f t="shared" si="17"/>
        <v>0</v>
      </c>
      <c r="AV41" s="98"/>
      <c r="AW41" s="82">
        <f t="shared" si="18"/>
        <v>0</v>
      </c>
      <c r="AX41" s="98"/>
      <c r="AY41" s="82">
        <f t="shared" si="19"/>
        <v>0</v>
      </c>
      <c r="AZ41" s="98"/>
      <c r="BA41" s="83">
        <f t="shared" si="20"/>
        <v>0</v>
      </c>
      <c r="BB41" s="68" t="str">
        <f t="shared" si="21"/>
        <v/>
      </c>
      <c r="BC41" s="98"/>
      <c r="BD41" s="82">
        <f t="shared" si="1"/>
        <v>0</v>
      </c>
      <c r="BE41" s="98"/>
      <c r="BF41" s="82">
        <f t="shared" si="2"/>
        <v>0</v>
      </c>
      <c r="BG41" s="98"/>
      <c r="BH41" s="82">
        <f t="shared" si="22"/>
        <v>0</v>
      </c>
      <c r="BI41" s="98"/>
      <c r="BJ41" s="82">
        <f t="shared" si="23"/>
        <v>0</v>
      </c>
      <c r="BK41" s="98"/>
      <c r="BL41" s="82">
        <f t="shared" si="24"/>
        <v>0</v>
      </c>
      <c r="BM41" s="98"/>
      <c r="BN41" s="82">
        <f t="shared" si="25"/>
        <v>0</v>
      </c>
      <c r="BO41" s="98"/>
      <c r="BP41" s="82">
        <f t="shared" si="26"/>
        <v>0</v>
      </c>
      <c r="BQ41" s="98"/>
      <c r="BR41" s="82">
        <f t="shared" si="27"/>
        <v>0</v>
      </c>
      <c r="BS41" s="98"/>
      <c r="BT41" s="82">
        <f t="shared" si="28"/>
        <v>0</v>
      </c>
      <c r="BU41" s="98"/>
      <c r="BV41" s="82">
        <f t="shared" si="29"/>
        <v>0</v>
      </c>
      <c r="BW41" s="98"/>
      <c r="BX41" s="82">
        <f t="shared" si="30"/>
        <v>0</v>
      </c>
      <c r="BY41" s="98"/>
      <c r="BZ41" s="83">
        <f t="shared" si="31"/>
        <v>0</v>
      </c>
      <c r="CB41" s="70">
        <f t="shared" si="32"/>
        <v>0</v>
      </c>
    </row>
    <row r="42" spans="2:80" ht="9.9499999999999993" customHeight="1">
      <c r="B42" s="70">
        <f>'Q1'!BO40/'Q1'!$BO$50</f>
        <v>0</v>
      </c>
      <c r="D42" s="71" t="str">
        <f>'Q1'!B40</f>
        <v/>
      </c>
      <c r="E42" s="98"/>
      <c r="F42" s="82">
        <f t="shared" si="3"/>
        <v>0</v>
      </c>
      <c r="G42" s="98"/>
      <c r="H42" s="82">
        <f t="shared" si="4"/>
        <v>0</v>
      </c>
      <c r="I42" s="98"/>
      <c r="J42" s="82">
        <f t="shared" si="4"/>
        <v>0</v>
      </c>
      <c r="K42" s="98"/>
      <c r="L42" s="82">
        <f t="shared" si="4"/>
        <v>0</v>
      </c>
      <c r="M42" s="98"/>
      <c r="N42" s="82">
        <f t="shared" si="4"/>
        <v>0</v>
      </c>
      <c r="O42" s="98"/>
      <c r="P42" s="82">
        <f t="shared" si="4"/>
        <v>0</v>
      </c>
      <c r="Q42" s="98"/>
      <c r="R42" s="82">
        <f t="shared" si="4"/>
        <v>0</v>
      </c>
      <c r="S42" s="98"/>
      <c r="T42" s="82">
        <f t="shared" si="33"/>
        <v>0</v>
      </c>
      <c r="U42" s="98"/>
      <c r="V42" s="82">
        <f t="shared" si="5"/>
        <v>0</v>
      </c>
      <c r="W42" s="98"/>
      <c r="X42" s="82">
        <f t="shared" si="6"/>
        <v>0</v>
      </c>
      <c r="Y42" s="98"/>
      <c r="Z42" s="82">
        <f t="shared" si="7"/>
        <v>0</v>
      </c>
      <c r="AA42" s="98"/>
      <c r="AB42" s="83">
        <f t="shared" si="8"/>
        <v>0</v>
      </c>
      <c r="AC42" s="68" t="str">
        <f t="shared" si="9"/>
        <v/>
      </c>
      <c r="AD42" s="98"/>
      <c r="AE42" s="82">
        <f t="shared" si="0"/>
        <v>0</v>
      </c>
      <c r="AF42" s="98"/>
      <c r="AG42" s="82">
        <f t="shared" si="10"/>
        <v>0</v>
      </c>
      <c r="AH42" s="98"/>
      <c r="AI42" s="82">
        <f t="shared" si="11"/>
        <v>0</v>
      </c>
      <c r="AJ42" s="98"/>
      <c r="AK42" s="82">
        <f t="shared" si="12"/>
        <v>0</v>
      </c>
      <c r="AL42" s="98"/>
      <c r="AM42" s="82">
        <f t="shared" si="13"/>
        <v>0</v>
      </c>
      <c r="AN42" s="98"/>
      <c r="AO42" s="82">
        <f t="shared" si="14"/>
        <v>0</v>
      </c>
      <c r="AP42" s="98"/>
      <c r="AQ42" s="82">
        <f t="shared" si="15"/>
        <v>0</v>
      </c>
      <c r="AR42" s="98"/>
      <c r="AS42" s="82">
        <f t="shared" si="16"/>
        <v>0</v>
      </c>
      <c r="AT42" s="98"/>
      <c r="AU42" s="82">
        <f t="shared" si="17"/>
        <v>0</v>
      </c>
      <c r="AV42" s="98"/>
      <c r="AW42" s="82">
        <f t="shared" si="18"/>
        <v>0</v>
      </c>
      <c r="AX42" s="98"/>
      <c r="AY42" s="82">
        <f t="shared" si="19"/>
        <v>0</v>
      </c>
      <c r="AZ42" s="98"/>
      <c r="BA42" s="83">
        <f t="shared" si="20"/>
        <v>0</v>
      </c>
      <c r="BB42" s="68" t="str">
        <f t="shared" si="21"/>
        <v/>
      </c>
      <c r="BC42" s="98"/>
      <c r="BD42" s="82">
        <f t="shared" si="1"/>
        <v>0</v>
      </c>
      <c r="BE42" s="98"/>
      <c r="BF42" s="82">
        <f t="shared" si="2"/>
        <v>0</v>
      </c>
      <c r="BG42" s="98"/>
      <c r="BH42" s="82">
        <f t="shared" si="22"/>
        <v>0</v>
      </c>
      <c r="BI42" s="98"/>
      <c r="BJ42" s="82">
        <f t="shared" si="23"/>
        <v>0</v>
      </c>
      <c r="BK42" s="98"/>
      <c r="BL42" s="82">
        <f t="shared" si="24"/>
        <v>0</v>
      </c>
      <c r="BM42" s="98"/>
      <c r="BN42" s="82">
        <f t="shared" si="25"/>
        <v>0</v>
      </c>
      <c r="BO42" s="98"/>
      <c r="BP42" s="82">
        <f t="shared" si="26"/>
        <v>0</v>
      </c>
      <c r="BQ42" s="98"/>
      <c r="BR42" s="82">
        <f t="shared" si="27"/>
        <v>0</v>
      </c>
      <c r="BS42" s="98"/>
      <c r="BT42" s="82">
        <f t="shared" si="28"/>
        <v>0</v>
      </c>
      <c r="BU42" s="98"/>
      <c r="BV42" s="82">
        <f t="shared" si="29"/>
        <v>0</v>
      </c>
      <c r="BW42" s="98"/>
      <c r="BX42" s="82">
        <f t="shared" si="30"/>
        <v>0</v>
      </c>
      <c r="BY42" s="98"/>
      <c r="BZ42" s="83">
        <f t="shared" si="31"/>
        <v>0</v>
      </c>
      <c r="CB42" s="70">
        <f t="shared" si="32"/>
        <v>0</v>
      </c>
    </row>
    <row r="43" spans="2:80" ht="9.9499999999999993" customHeight="1">
      <c r="B43" s="70">
        <f>'Q1'!BO41/'Q1'!$BO$50</f>
        <v>0</v>
      </c>
      <c r="D43" s="71" t="str">
        <f>'Q1'!B41</f>
        <v/>
      </c>
      <c r="E43" s="98"/>
      <c r="F43" s="82">
        <f t="shared" si="3"/>
        <v>0</v>
      </c>
      <c r="G43" s="98"/>
      <c r="H43" s="82">
        <f t="shared" si="4"/>
        <v>0</v>
      </c>
      <c r="I43" s="98"/>
      <c r="J43" s="82">
        <f t="shared" si="4"/>
        <v>0</v>
      </c>
      <c r="K43" s="98"/>
      <c r="L43" s="82">
        <f t="shared" si="4"/>
        <v>0</v>
      </c>
      <c r="M43" s="98"/>
      <c r="N43" s="82">
        <f t="shared" si="4"/>
        <v>0</v>
      </c>
      <c r="O43" s="98"/>
      <c r="P43" s="82">
        <f t="shared" si="4"/>
        <v>0</v>
      </c>
      <c r="Q43" s="98"/>
      <c r="R43" s="82">
        <f t="shared" si="4"/>
        <v>0</v>
      </c>
      <c r="S43" s="98"/>
      <c r="T43" s="82">
        <f t="shared" si="33"/>
        <v>0</v>
      </c>
      <c r="U43" s="98"/>
      <c r="V43" s="82">
        <f t="shared" si="5"/>
        <v>0</v>
      </c>
      <c r="W43" s="98"/>
      <c r="X43" s="82">
        <f t="shared" si="6"/>
        <v>0</v>
      </c>
      <c r="Y43" s="98"/>
      <c r="Z43" s="82">
        <f t="shared" si="7"/>
        <v>0</v>
      </c>
      <c r="AA43" s="98"/>
      <c r="AB43" s="83">
        <f t="shared" si="8"/>
        <v>0</v>
      </c>
      <c r="AC43" s="68" t="str">
        <f t="shared" si="9"/>
        <v/>
      </c>
      <c r="AD43" s="98"/>
      <c r="AE43" s="82">
        <f t="shared" si="0"/>
        <v>0</v>
      </c>
      <c r="AF43" s="98"/>
      <c r="AG43" s="82">
        <f t="shared" si="10"/>
        <v>0</v>
      </c>
      <c r="AH43" s="98"/>
      <c r="AI43" s="82">
        <f t="shared" si="11"/>
        <v>0</v>
      </c>
      <c r="AJ43" s="98"/>
      <c r="AK43" s="82">
        <f t="shared" si="12"/>
        <v>0</v>
      </c>
      <c r="AL43" s="98"/>
      <c r="AM43" s="82">
        <f t="shared" si="13"/>
        <v>0</v>
      </c>
      <c r="AN43" s="98"/>
      <c r="AO43" s="82">
        <f t="shared" si="14"/>
        <v>0</v>
      </c>
      <c r="AP43" s="98"/>
      <c r="AQ43" s="82">
        <f t="shared" si="15"/>
        <v>0</v>
      </c>
      <c r="AR43" s="98"/>
      <c r="AS43" s="82">
        <f t="shared" si="16"/>
        <v>0</v>
      </c>
      <c r="AT43" s="98"/>
      <c r="AU43" s="82">
        <f t="shared" si="17"/>
        <v>0</v>
      </c>
      <c r="AV43" s="98"/>
      <c r="AW43" s="82">
        <f t="shared" si="18"/>
        <v>0</v>
      </c>
      <c r="AX43" s="98"/>
      <c r="AY43" s="82">
        <f t="shared" si="19"/>
        <v>0</v>
      </c>
      <c r="AZ43" s="98"/>
      <c r="BA43" s="83">
        <f t="shared" si="20"/>
        <v>0</v>
      </c>
      <c r="BB43" s="68" t="str">
        <f t="shared" si="21"/>
        <v/>
      </c>
      <c r="BC43" s="98"/>
      <c r="BD43" s="82">
        <f t="shared" si="1"/>
        <v>0</v>
      </c>
      <c r="BE43" s="98"/>
      <c r="BF43" s="82">
        <f t="shared" si="2"/>
        <v>0</v>
      </c>
      <c r="BG43" s="98"/>
      <c r="BH43" s="82">
        <f t="shared" si="22"/>
        <v>0</v>
      </c>
      <c r="BI43" s="98"/>
      <c r="BJ43" s="82">
        <f t="shared" si="23"/>
        <v>0</v>
      </c>
      <c r="BK43" s="98"/>
      <c r="BL43" s="82">
        <f t="shared" si="24"/>
        <v>0</v>
      </c>
      <c r="BM43" s="98"/>
      <c r="BN43" s="82">
        <f t="shared" si="25"/>
        <v>0</v>
      </c>
      <c r="BO43" s="98"/>
      <c r="BP43" s="82">
        <f t="shared" si="26"/>
        <v>0</v>
      </c>
      <c r="BQ43" s="98"/>
      <c r="BR43" s="82">
        <f t="shared" si="27"/>
        <v>0</v>
      </c>
      <c r="BS43" s="98"/>
      <c r="BT43" s="82">
        <f t="shared" si="28"/>
        <v>0</v>
      </c>
      <c r="BU43" s="98"/>
      <c r="BV43" s="82">
        <f t="shared" si="29"/>
        <v>0</v>
      </c>
      <c r="BW43" s="98"/>
      <c r="BX43" s="82">
        <f t="shared" si="30"/>
        <v>0</v>
      </c>
      <c r="BY43" s="98"/>
      <c r="BZ43" s="83">
        <f t="shared" si="31"/>
        <v>0</v>
      </c>
      <c r="CB43" s="70">
        <f t="shared" si="32"/>
        <v>0</v>
      </c>
    </row>
    <row r="44" spans="2:80" s="69" customFormat="1" ht="9.9499999999999993" customHeight="1">
      <c r="B44" s="70">
        <f>'Q1'!BO42/'Q1'!$BO$50</f>
        <v>0</v>
      </c>
      <c r="C44" s="84"/>
      <c r="D44" s="71" t="str">
        <f>'Q1'!B42</f>
        <v/>
      </c>
      <c r="E44" s="98"/>
      <c r="F44" s="82">
        <f t="shared" si="3"/>
        <v>0</v>
      </c>
      <c r="G44" s="98"/>
      <c r="H44" s="82">
        <f t="shared" si="4"/>
        <v>0</v>
      </c>
      <c r="I44" s="98"/>
      <c r="J44" s="82">
        <f t="shared" si="4"/>
        <v>0</v>
      </c>
      <c r="K44" s="98"/>
      <c r="L44" s="82">
        <f t="shared" si="4"/>
        <v>0</v>
      </c>
      <c r="M44" s="98"/>
      <c r="N44" s="82">
        <f t="shared" si="4"/>
        <v>0</v>
      </c>
      <c r="O44" s="98"/>
      <c r="P44" s="82">
        <f t="shared" si="4"/>
        <v>0</v>
      </c>
      <c r="Q44" s="98"/>
      <c r="R44" s="82">
        <f t="shared" si="4"/>
        <v>0</v>
      </c>
      <c r="S44" s="98"/>
      <c r="T44" s="82">
        <f t="shared" si="33"/>
        <v>0</v>
      </c>
      <c r="U44" s="98"/>
      <c r="V44" s="82">
        <f t="shared" si="5"/>
        <v>0</v>
      </c>
      <c r="W44" s="98"/>
      <c r="X44" s="82">
        <f t="shared" si="6"/>
        <v>0</v>
      </c>
      <c r="Y44" s="98"/>
      <c r="Z44" s="82">
        <f t="shared" si="7"/>
        <v>0</v>
      </c>
      <c r="AA44" s="98"/>
      <c r="AB44" s="83">
        <f t="shared" si="8"/>
        <v>0</v>
      </c>
      <c r="AC44" s="68" t="str">
        <f t="shared" si="9"/>
        <v/>
      </c>
      <c r="AD44" s="98"/>
      <c r="AE44" s="82">
        <f t="shared" si="0"/>
        <v>0</v>
      </c>
      <c r="AF44" s="98"/>
      <c r="AG44" s="82">
        <f t="shared" si="10"/>
        <v>0</v>
      </c>
      <c r="AH44" s="98"/>
      <c r="AI44" s="82">
        <f t="shared" si="11"/>
        <v>0</v>
      </c>
      <c r="AJ44" s="98"/>
      <c r="AK44" s="82">
        <f t="shared" si="12"/>
        <v>0</v>
      </c>
      <c r="AL44" s="98"/>
      <c r="AM44" s="82">
        <f t="shared" si="13"/>
        <v>0</v>
      </c>
      <c r="AN44" s="98"/>
      <c r="AO44" s="82">
        <f t="shared" si="14"/>
        <v>0</v>
      </c>
      <c r="AP44" s="98"/>
      <c r="AQ44" s="82">
        <f t="shared" si="15"/>
        <v>0</v>
      </c>
      <c r="AR44" s="98"/>
      <c r="AS44" s="82">
        <f t="shared" si="16"/>
        <v>0</v>
      </c>
      <c r="AT44" s="98"/>
      <c r="AU44" s="82">
        <f t="shared" si="17"/>
        <v>0</v>
      </c>
      <c r="AV44" s="98"/>
      <c r="AW44" s="82">
        <f t="shared" si="18"/>
        <v>0</v>
      </c>
      <c r="AX44" s="98"/>
      <c r="AY44" s="82">
        <f t="shared" si="19"/>
        <v>0</v>
      </c>
      <c r="AZ44" s="98"/>
      <c r="BA44" s="83">
        <f t="shared" si="20"/>
        <v>0</v>
      </c>
      <c r="BB44" s="68" t="str">
        <f t="shared" si="21"/>
        <v/>
      </c>
      <c r="BC44" s="98"/>
      <c r="BD44" s="82">
        <f t="shared" si="1"/>
        <v>0</v>
      </c>
      <c r="BE44" s="98"/>
      <c r="BF44" s="82">
        <f t="shared" si="2"/>
        <v>0</v>
      </c>
      <c r="BG44" s="98"/>
      <c r="BH44" s="82">
        <f t="shared" si="22"/>
        <v>0</v>
      </c>
      <c r="BI44" s="98"/>
      <c r="BJ44" s="82">
        <f t="shared" si="23"/>
        <v>0</v>
      </c>
      <c r="BK44" s="98"/>
      <c r="BL44" s="82">
        <f t="shared" si="24"/>
        <v>0</v>
      </c>
      <c r="BM44" s="98"/>
      <c r="BN44" s="82">
        <f t="shared" si="25"/>
        <v>0</v>
      </c>
      <c r="BO44" s="98"/>
      <c r="BP44" s="82">
        <f t="shared" si="26"/>
        <v>0</v>
      </c>
      <c r="BQ44" s="98"/>
      <c r="BR44" s="82">
        <f t="shared" si="27"/>
        <v>0</v>
      </c>
      <c r="BS44" s="98"/>
      <c r="BT44" s="82">
        <f t="shared" si="28"/>
        <v>0</v>
      </c>
      <c r="BU44" s="98"/>
      <c r="BV44" s="82">
        <f t="shared" si="29"/>
        <v>0</v>
      </c>
      <c r="BW44" s="98"/>
      <c r="BX44" s="82">
        <f t="shared" si="30"/>
        <v>0</v>
      </c>
      <c r="BY44" s="98"/>
      <c r="BZ44" s="83">
        <f t="shared" si="31"/>
        <v>0</v>
      </c>
      <c r="CA44" s="84"/>
      <c r="CB44" s="70">
        <f t="shared" si="32"/>
        <v>0</v>
      </c>
    </row>
    <row r="45" spans="2:80" ht="9.9499999999999993" customHeight="1">
      <c r="B45" s="70">
        <f>'Q1'!BO43/'Q1'!$BO$50</f>
        <v>0</v>
      </c>
      <c r="D45" s="71" t="str">
        <f>'Q1'!B43</f>
        <v/>
      </c>
      <c r="E45" s="98"/>
      <c r="F45" s="82">
        <f t="shared" si="3"/>
        <v>0</v>
      </c>
      <c r="G45" s="98"/>
      <c r="H45" s="82">
        <f t="shared" si="4"/>
        <v>0</v>
      </c>
      <c r="I45" s="98"/>
      <c r="J45" s="82">
        <f t="shared" si="4"/>
        <v>0</v>
      </c>
      <c r="K45" s="98"/>
      <c r="L45" s="82">
        <f t="shared" si="4"/>
        <v>0</v>
      </c>
      <c r="M45" s="98"/>
      <c r="N45" s="82">
        <f t="shared" si="4"/>
        <v>0</v>
      </c>
      <c r="O45" s="98"/>
      <c r="P45" s="82">
        <f t="shared" si="4"/>
        <v>0</v>
      </c>
      <c r="Q45" s="98"/>
      <c r="R45" s="82">
        <f t="shared" si="4"/>
        <v>0</v>
      </c>
      <c r="S45" s="98"/>
      <c r="T45" s="82">
        <f t="shared" si="33"/>
        <v>0</v>
      </c>
      <c r="U45" s="98"/>
      <c r="V45" s="82">
        <f t="shared" si="5"/>
        <v>0</v>
      </c>
      <c r="W45" s="98"/>
      <c r="X45" s="82">
        <f t="shared" si="6"/>
        <v>0</v>
      </c>
      <c r="Y45" s="98"/>
      <c r="Z45" s="82">
        <f t="shared" si="7"/>
        <v>0</v>
      </c>
      <c r="AA45" s="98"/>
      <c r="AB45" s="83">
        <f t="shared" si="8"/>
        <v>0</v>
      </c>
      <c r="AC45" s="68" t="str">
        <f t="shared" si="9"/>
        <v/>
      </c>
      <c r="AD45" s="98"/>
      <c r="AE45" s="82">
        <f t="shared" si="0"/>
        <v>0</v>
      </c>
      <c r="AF45" s="98"/>
      <c r="AG45" s="82">
        <f t="shared" si="10"/>
        <v>0</v>
      </c>
      <c r="AH45" s="98"/>
      <c r="AI45" s="82">
        <f t="shared" si="11"/>
        <v>0</v>
      </c>
      <c r="AJ45" s="98"/>
      <c r="AK45" s="82">
        <f t="shared" si="12"/>
        <v>0</v>
      </c>
      <c r="AL45" s="98"/>
      <c r="AM45" s="82">
        <f t="shared" si="13"/>
        <v>0</v>
      </c>
      <c r="AN45" s="98"/>
      <c r="AO45" s="82">
        <f t="shared" si="14"/>
        <v>0</v>
      </c>
      <c r="AP45" s="98"/>
      <c r="AQ45" s="82">
        <f t="shared" si="15"/>
        <v>0</v>
      </c>
      <c r="AR45" s="98"/>
      <c r="AS45" s="82">
        <f t="shared" si="16"/>
        <v>0</v>
      </c>
      <c r="AT45" s="98"/>
      <c r="AU45" s="82">
        <f t="shared" si="17"/>
        <v>0</v>
      </c>
      <c r="AV45" s="98"/>
      <c r="AW45" s="82">
        <f t="shared" si="18"/>
        <v>0</v>
      </c>
      <c r="AX45" s="98"/>
      <c r="AY45" s="82">
        <f t="shared" si="19"/>
        <v>0</v>
      </c>
      <c r="AZ45" s="98"/>
      <c r="BA45" s="83">
        <f t="shared" si="20"/>
        <v>0</v>
      </c>
      <c r="BB45" s="68" t="str">
        <f t="shared" si="21"/>
        <v/>
      </c>
      <c r="BC45" s="98"/>
      <c r="BD45" s="82">
        <f t="shared" si="1"/>
        <v>0</v>
      </c>
      <c r="BE45" s="98"/>
      <c r="BF45" s="82">
        <f t="shared" si="2"/>
        <v>0</v>
      </c>
      <c r="BG45" s="98"/>
      <c r="BH45" s="82">
        <f t="shared" si="22"/>
        <v>0</v>
      </c>
      <c r="BI45" s="98"/>
      <c r="BJ45" s="82">
        <f t="shared" si="23"/>
        <v>0</v>
      </c>
      <c r="BK45" s="98"/>
      <c r="BL45" s="82">
        <f t="shared" si="24"/>
        <v>0</v>
      </c>
      <c r="BM45" s="98"/>
      <c r="BN45" s="82">
        <f t="shared" si="25"/>
        <v>0</v>
      </c>
      <c r="BO45" s="98"/>
      <c r="BP45" s="82">
        <f t="shared" si="26"/>
        <v>0</v>
      </c>
      <c r="BQ45" s="98"/>
      <c r="BR45" s="82">
        <f t="shared" si="27"/>
        <v>0</v>
      </c>
      <c r="BS45" s="98"/>
      <c r="BT45" s="82">
        <f t="shared" si="28"/>
        <v>0</v>
      </c>
      <c r="BU45" s="98"/>
      <c r="BV45" s="82">
        <f t="shared" si="29"/>
        <v>0</v>
      </c>
      <c r="BW45" s="98"/>
      <c r="BX45" s="82">
        <f t="shared" si="30"/>
        <v>0</v>
      </c>
      <c r="BY45" s="98"/>
      <c r="BZ45" s="83">
        <f t="shared" si="31"/>
        <v>0</v>
      </c>
      <c r="CB45" s="70">
        <f t="shared" si="32"/>
        <v>0</v>
      </c>
    </row>
    <row r="46" spans="2:80" ht="9.9499999999999993" customHeight="1">
      <c r="B46" s="70">
        <f>'Q1'!BO44/'Q1'!$BO$50</f>
        <v>0</v>
      </c>
      <c r="D46" s="71" t="str">
        <f>'Q1'!B44</f>
        <v/>
      </c>
      <c r="E46" s="98"/>
      <c r="F46" s="82">
        <f t="shared" si="3"/>
        <v>0</v>
      </c>
      <c r="G46" s="98"/>
      <c r="H46" s="82">
        <f t="shared" si="4"/>
        <v>0</v>
      </c>
      <c r="I46" s="98"/>
      <c r="J46" s="82">
        <f t="shared" si="4"/>
        <v>0</v>
      </c>
      <c r="K46" s="98"/>
      <c r="L46" s="82">
        <f t="shared" si="4"/>
        <v>0</v>
      </c>
      <c r="M46" s="98"/>
      <c r="N46" s="82">
        <f t="shared" si="4"/>
        <v>0</v>
      </c>
      <c r="O46" s="98"/>
      <c r="P46" s="82">
        <f t="shared" si="4"/>
        <v>0</v>
      </c>
      <c r="Q46" s="98"/>
      <c r="R46" s="82">
        <f t="shared" si="4"/>
        <v>0</v>
      </c>
      <c r="S46" s="98"/>
      <c r="T46" s="82">
        <f t="shared" si="33"/>
        <v>0</v>
      </c>
      <c r="U46" s="98"/>
      <c r="V46" s="82">
        <f t="shared" si="5"/>
        <v>0</v>
      </c>
      <c r="W46" s="98"/>
      <c r="X46" s="82">
        <f t="shared" si="6"/>
        <v>0</v>
      </c>
      <c r="Y46" s="98"/>
      <c r="Z46" s="82">
        <f t="shared" si="7"/>
        <v>0</v>
      </c>
      <c r="AA46" s="98"/>
      <c r="AB46" s="83">
        <f t="shared" si="8"/>
        <v>0</v>
      </c>
      <c r="AC46" s="68" t="str">
        <f t="shared" si="9"/>
        <v/>
      </c>
      <c r="AD46" s="98"/>
      <c r="AE46" s="82">
        <f t="shared" si="0"/>
        <v>0</v>
      </c>
      <c r="AF46" s="98"/>
      <c r="AG46" s="82">
        <f t="shared" si="10"/>
        <v>0</v>
      </c>
      <c r="AH46" s="98"/>
      <c r="AI46" s="82">
        <f t="shared" si="11"/>
        <v>0</v>
      </c>
      <c r="AJ46" s="98"/>
      <c r="AK46" s="82">
        <f t="shared" si="12"/>
        <v>0</v>
      </c>
      <c r="AL46" s="98"/>
      <c r="AM46" s="82">
        <f t="shared" si="13"/>
        <v>0</v>
      </c>
      <c r="AN46" s="98"/>
      <c r="AO46" s="82">
        <f t="shared" si="14"/>
        <v>0</v>
      </c>
      <c r="AP46" s="98"/>
      <c r="AQ46" s="82">
        <f t="shared" si="15"/>
        <v>0</v>
      </c>
      <c r="AR46" s="98"/>
      <c r="AS46" s="82">
        <f t="shared" si="16"/>
        <v>0</v>
      </c>
      <c r="AT46" s="98"/>
      <c r="AU46" s="82">
        <f t="shared" si="17"/>
        <v>0</v>
      </c>
      <c r="AV46" s="98"/>
      <c r="AW46" s="82">
        <f t="shared" si="18"/>
        <v>0</v>
      </c>
      <c r="AX46" s="98"/>
      <c r="AY46" s="82">
        <f t="shared" si="19"/>
        <v>0</v>
      </c>
      <c r="AZ46" s="98"/>
      <c r="BA46" s="83">
        <f t="shared" si="20"/>
        <v>0</v>
      </c>
      <c r="BB46" s="68" t="str">
        <f t="shared" si="21"/>
        <v/>
      </c>
      <c r="BC46" s="98"/>
      <c r="BD46" s="82">
        <f t="shared" si="1"/>
        <v>0</v>
      </c>
      <c r="BE46" s="98"/>
      <c r="BF46" s="82">
        <f t="shared" si="2"/>
        <v>0</v>
      </c>
      <c r="BG46" s="98"/>
      <c r="BH46" s="82">
        <f t="shared" si="22"/>
        <v>0</v>
      </c>
      <c r="BI46" s="98"/>
      <c r="BJ46" s="82">
        <f t="shared" si="23"/>
        <v>0</v>
      </c>
      <c r="BK46" s="98"/>
      <c r="BL46" s="82">
        <f t="shared" si="24"/>
        <v>0</v>
      </c>
      <c r="BM46" s="98"/>
      <c r="BN46" s="82">
        <f t="shared" si="25"/>
        <v>0</v>
      </c>
      <c r="BO46" s="98"/>
      <c r="BP46" s="82">
        <f t="shared" si="26"/>
        <v>0</v>
      </c>
      <c r="BQ46" s="98"/>
      <c r="BR46" s="82">
        <f t="shared" si="27"/>
        <v>0</v>
      </c>
      <c r="BS46" s="98"/>
      <c r="BT46" s="82">
        <f t="shared" si="28"/>
        <v>0</v>
      </c>
      <c r="BU46" s="98"/>
      <c r="BV46" s="82">
        <f t="shared" si="29"/>
        <v>0</v>
      </c>
      <c r="BW46" s="98"/>
      <c r="BX46" s="82">
        <f t="shared" si="30"/>
        <v>0</v>
      </c>
      <c r="BY46" s="98"/>
      <c r="BZ46" s="83">
        <f t="shared" si="31"/>
        <v>0</v>
      </c>
      <c r="CB46" s="70">
        <f t="shared" si="32"/>
        <v>0</v>
      </c>
    </row>
    <row r="47" spans="2:80" ht="9.9499999999999993" customHeight="1">
      <c r="B47" s="70">
        <f>'Q1'!BO45/'Q1'!$BO$50</f>
        <v>0</v>
      </c>
      <c r="D47" s="71" t="str">
        <f>'Q1'!B45</f>
        <v/>
      </c>
      <c r="E47" s="98"/>
      <c r="F47" s="82">
        <f t="shared" si="3"/>
        <v>0</v>
      </c>
      <c r="G47" s="98"/>
      <c r="H47" s="82">
        <f t="shared" si="4"/>
        <v>0</v>
      </c>
      <c r="I47" s="98"/>
      <c r="J47" s="82">
        <f t="shared" si="4"/>
        <v>0</v>
      </c>
      <c r="K47" s="98"/>
      <c r="L47" s="82">
        <f t="shared" si="4"/>
        <v>0</v>
      </c>
      <c r="M47" s="98"/>
      <c r="N47" s="82">
        <f t="shared" si="4"/>
        <v>0</v>
      </c>
      <c r="O47" s="98"/>
      <c r="P47" s="82">
        <f t="shared" si="4"/>
        <v>0</v>
      </c>
      <c r="Q47" s="98"/>
      <c r="R47" s="82">
        <f t="shared" si="4"/>
        <v>0</v>
      </c>
      <c r="S47" s="98"/>
      <c r="T47" s="82">
        <f t="shared" si="33"/>
        <v>0</v>
      </c>
      <c r="U47" s="98"/>
      <c r="V47" s="82">
        <f t="shared" si="5"/>
        <v>0</v>
      </c>
      <c r="W47" s="98"/>
      <c r="X47" s="82">
        <f t="shared" si="6"/>
        <v>0</v>
      </c>
      <c r="Y47" s="98"/>
      <c r="Z47" s="82">
        <f t="shared" si="7"/>
        <v>0</v>
      </c>
      <c r="AA47" s="98"/>
      <c r="AB47" s="83">
        <f t="shared" si="8"/>
        <v>0</v>
      </c>
      <c r="AC47" s="68" t="str">
        <f t="shared" si="9"/>
        <v/>
      </c>
      <c r="AD47" s="98"/>
      <c r="AE47" s="82">
        <f t="shared" si="0"/>
        <v>0</v>
      </c>
      <c r="AF47" s="98"/>
      <c r="AG47" s="82">
        <f t="shared" si="10"/>
        <v>0</v>
      </c>
      <c r="AH47" s="98"/>
      <c r="AI47" s="82">
        <f t="shared" si="11"/>
        <v>0</v>
      </c>
      <c r="AJ47" s="98"/>
      <c r="AK47" s="82">
        <f t="shared" si="12"/>
        <v>0</v>
      </c>
      <c r="AL47" s="98"/>
      <c r="AM47" s="82">
        <f t="shared" si="13"/>
        <v>0</v>
      </c>
      <c r="AN47" s="98"/>
      <c r="AO47" s="82">
        <f t="shared" si="14"/>
        <v>0</v>
      </c>
      <c r="AP47" s="98"/>
      <c r="AQ47" s="82">
        <f t="shared" si="15"/>
        <v>0</v>
      </c>
      <c r="AR47" s="98"/>
      <c r="AS47" s="82">
        <f t="shared" si="16"/>
        <v>0</v>
      </c>
      <c r="AT47" s="98"/>
      <c r="AU47" s="82">
        <f t="shared" si="17"/>
        <v>0</v>
      </c>
      <c r="AV47" s="98"/>
      <c r="AW47" s="82">
        <f t="shared" si="18"/>
        <v>0</v>
      </c>
      <c r="AX47" s="98"/>
      <c r="AY47" s="82">
        <f t="shared" si="19"/>
        <v>0</v>
      </c>
      <c r="AZ47" s="98"/>
      <c r="BA47" s="83">
        <f t="shared" si="20"/>
        <v>0</v>
      </c>
      <c r="BB47" s="68" t="str">
        <f t="shared" si="21"/>
        <v/>
      </c>
      <c r="BC47" s="98"/>
      <c r="BD47" s="82">
        <f t="shared" si="1"/>
        <v>0</v>
      </c>
      <c r="BE47" s="98"/>
      <c r="BF47" s="82">
        <f t="shared" si="2"/>
        <v>0</v>
      </c>
      <c r="BG47" s="98"/>
      <c r="BH47" s="82">
        <f t="shared" si="22"/>
        <v>0</v>
      </c>
      <c r="BI47" s="98"/>
      <c r="BJ47" s="82">
        <f t="shared" si="23"/>
        <v>0</v>
      </c>
      <c r="BK47" s="98"/>
      <c r="BL47" s="82">
        <f t="shared" si="24"/>
        <v>0</v>
      </c>
      <c r="BM47" s="98"/>
      <c r="BN47" s="82">
        <f t="shared" si="25"/>
        <v>0</v>
      </c>
      <c r="BO47" s="98"/>
      <c r="BP47" s="82">
        <f t="shared" si="26"/>
        <v>0</v>
      </c>
      <c r="BQ47" s="98"/>
      <c r="BR47" s="82">
        <f t="shared" si="27"/>
        <v>0</v>
      </c>
      <c r="BS47" s="98"/>
      <c r="BT47" s="82">
        <f t="shared" si="28"/>
        <v>0</v>
      </c>
      <c r="BU47" s="98"/>
      <c r="BV47" s="82">
        <f t="shared" si="29"/>
        <v>0</v>
      </c>
      <c r="BW47" s="98"/>
      <c r="BX47" s="82">
        <f t="shared" si="30"/>
        <v>0</v>
      </c>
      <c r="BY47" s="98"/>
      <c r="BZ47" s="83">
        <f t="shared" si="31"/>
        <v>0</v>
      </c>
      <c r="CB47" s="70">
        <f t="shared" si="32"/>
        <v>0</v>
      </c>
    </row>
    <row r="48" spans="2:80" ht="9.9499999999999993" customHeight="1">
      <c r="B48" s="70">
        <f>'Q1'!BO46/'Q1'!$BO$50</f>
        <v>0</v>
      </c>
      <c r="D48" s="71" t="str">
        <f>'Q1'!B46</f>
        <v/>
      </c>
      <c r="E48" s="98"/>
      <c r="F48" s="82">
        <f t="shared" si="3"/>
        <v>0</v>
      </c>
      <c r="G48" s="98"/>
      <c r="H48" s="82">
        <f t="shared" si="4"/>
        <v>0</v>
      </c>
      <c r="I48" s="98"/>
      <c r="J48" s="82">
        <f t="shared" si="4"/>
        <v>0</v>
      </c>
      <c r="K48" s="98"/>
      <c r="L48" s="82">
        <f t="shared" si="4"/>
        <v>0</v>
      </c>
      <c r="M48" s="98"/>
      <c r="N48" s="82">
        <f t="shared" si="4"/>
        <v>0</v>
      </c>
      <c r="O48" s="98"/>
      <c r="P48" s="82">
        <f t="shared" si="4"/>
        <v>0</v>
      </c>
      <c r="Q48" s="98"/>
      <c r="R48" s="82">
        <f t="shared" si="4"/>
        <v>0</v>
      </c>
      <c r="S48" s="98"/>
      <c r="T48" s="82">
        <f t="shared" si="33"/>
        <v>0</v>
      </c>
      <c r="U48" s="98"/>
      <c r="V48" s="82">
        <f t="shared" si="5"/>
        <v>0</v>
      </c>
      <c r="W48" s="98"/>
      <c r="X48" s="82">
        <f t="shared" si="6"/>
        <v>0</v>
      </c>
      <c r="Y48" s="98"/>
      <c r="Z48" s="82">
        <f t="shared" si="7"/>
        <v>0</v>
      </c>
      <c r="AA48" s="98"/>
      <c r="AB48" s="83">
        <f t="shared" si="8"/>
        <v>0</v>
      </c>
      <c r="AC48" s="68" t="str">
        <f>D48</f>
        <v/>
      </c>
      <c r="AD48" s="98"/>
      <c r="AE48" s="82">
        <f t="shared" si="0"/>
        <v>0</v>
      </c>
      <c r="AF48" s="98"/>
      <c r="AG48" s="82">
        <f t="shared" si="10"/>
        <v>0</v>
      </c>
      <c r="AH48" s="98"/>
      <c r="AI48" s="82">
        <f t="shared" si="11"/>
        <v>0</v>
      </c>
      <c r="AJ48" s="98"/>
      <c r="AK48" s="82">
        <f t="shared" si="12"/>
        <v>0</v>
      </c>
      <c r="AL48" s="98"/>
      <c r="AM48" s="82">
        <f t="shared" si="13"/>
        <v>0</v>
      </c>
      <c r="AN48" s="98"/>
      <c r="AO48" s="82">
        <f t="shared" si="14"/>
        <v>0</v>
      </c>
      <c r="AP48" s="98"/>
      <c r="AQ48" s="82">
        <f t="shared" si="15"/>
        <v>0</v>
      </c>
      <c r="AR48" s="98"/>
      <c r="AS48" s="82">
        <f t="shared" si="16"/>
        <v>0</v>
      </c>
      <c r="AT48" s="98"/>
      <c r="AU48" s="82">
        <f t="shared" si="17"/>
        <v>0</v>
      </c>
      <c r="AV48" s="98"/>
      <c r="AW48" s="82">
        <f t="shared" si="18"/>
        <v>0</v>
      </c>
      <c r="AX48" s="98"/>
      <c r="AY48" s="82">
        <f t="shared" si="19"/>
        <v>0</v>
      </c>
      <c r="AZ48" s="98"/>
      <c r="BA48" s="83">
        <f t="shared" si="20"/>
        <v>0</v>
      </c>
      <c r="BB48" s="68" t="str">
        <f>AC48</f>
        <v/>
      </c>
      <c r="BC48" s="98"/>
      <c r="BD48" s="82">
        <f t="shared" si="1"/>
        <v>0</v>
      </c>
      <c r="BE48" s="98"/>
      <c r="BF48" s="82">
        <f t="shared" si="2"/>
        <v>0</v>
      </c>
      <c r="BG48" s="98"/>
      <c r="BH48" s="82">
        <f t="shared" si="22"/>
        <v>0</v>
      </c>
      <c r="BI48" s="98"/>
      <c r="BJ48" s="82">
        <f t="shared" si="23"/>
        <v>0</v>
      </c>
      <c r="BK48" s="98"/>
      <c r="BL48" s="82">
        <f t="shared" si="24"/>
        <v>0</v>
      </c>
      <c r="BM48" s="98"/>
      <c r="BN48" s="82">
        <f t="shared" si="25"/>
        <v>0</v>
      </c>
      <c r="BO48" s="98"/>
      <c r="BP48" s="82">
        <f t="shared" si="26"/>
        <v>0</v>
      </c>
      <c r="BQ48" s="98"/>
      <c r="BR48" s="82">
        <f t="shared" si="27"/>
        <v>0</v>
      </c>
      <c r="BS48" s="98"/>
      <c r="BT48" s="82">
        <f t="shared" si="28"/>
        <v>0</v>
      </c>
      <c r="BU48" s="98"/>
      <c r="BV48" s="82">
        <f t="shared" si="29"/>
        <v>0</v>
      </c>
      <c r="BW48" s="98"/>
      <c r="BX48" s="82">
        <f t="shared" si="30"/>
        <v>0</v>
      </c>
      <c r="BY48" s="98"/>
      <c r="BZ48" s="83">
        <f t="shared" si="31"/>
        <v>0</v>
      </c>
      <c r="CB48" s="70">
        <f t="shared" si="32"/>
        <v>0</v>
      </c>
    </row>
    <row r="49" spans="2:92" ht="9.9499999999999993" customHeight="1">
      <c r="B49" s="70">
        <f>'Q1'!BO47/'Q1'!$BO$50</f>
        <v>0</v>
      </c>
      <c r="D49" s="71" t="str">
        <f>'Q1'!B47</f>
        <v/>
      </c>
      <c r="E49" s="98"/>
      <c r="F49" s="82">
        <f t="shared" si="3"/>
        <v>0</v>
      </c>
      <c r="G49" s="98"/>
      <c r="H49" s="82">
        <f t="shared" si="4"/>
        <v>0</v>
      </c>
      <c r="I49" s="98"/>
      <c r="J49" s="82">
        <f t="shared" si="4"/>
        <v>0</v>
      </c>
      <c r="K49" s="98"/>
      <c r="L49" s="82">
        <f t="shared" si="4"/>
        <v>0</v>
      </c>
      <c r="M49" s="98"/>
      <c r="N49" s="82">
        <f t="shared" si="4"/>
        <v>0</v>
      </c>
      <c r="O49" s="98"/>
      <c r="P49" s="82">
        <f t="shared" si="4"/>
        <v>0</v>
      </c>
      <c r="Q49" s="98"/>
      <c r="R49" s="82">
        <f t="shared" si="4"/>
        <v>0</v>
      </c>
      <c r="S49" s="98"/>
      <c r="T49" s="82">
        <f t="shared" si="33"/>
        <v>0</v>
      </c>
      <c r="U49" s="98"/>
      <c r="V49" s="82">
        <f t="shared" si="5"/>
        <v>0</v>
      </c>
      <c r="W49" s="98"/>
      <c r="X49" s="82">
        <f t="shared" si="6"/>
        <v>0</v>
      </c>
      <c r="Y49" s="98"/>
      <c r="Z49" s="82">
        <f t="shared" si="7"/>
        <v>0</v>
      </c>
      <c r="AA49" s="98"/>
      <c r="AB49" s="83">
        <f t="shared" si="8"/>
        <v>0</v>
      </c>
      <c r="AC49" s="68" t="str">
        <f t="shared" si="9"/>
        <v/>
      </c>
      <c r="AD49" s="98"/>
      <c r="AE49" s="82">
        <f t="shared" si="0"/>
        <v>0</v>
      </c>
      <c r="AF49" s="98"/>
      <c r="AG49" s="82">
        <f t="shared" si="10"/>
        <v>0</v>
      </c>
      <c r="AH49" s="98"/>
      <c r="AI49" s="82">
        <f t="shared" si="11"/>
        <v>0</v>
      </c>
      <c r="AJ49" s="98"/>
      <c r="AK49" s="82">
        <f t="shared" si="12"/>
        <v>0</v>
      </c>
      <c r="AL49" s="98"/>
      <c r="AM49" s="82">
        <f t="shared" si="13"/>
        <v>0</v>
      </c>
      <c r="AN49" s="98"/>
      <c r="AO49" s="82">
        <f t="shared" si="14"/>
        <v>0</v>
      </c>
      <c r="AP49" s="98"/>
      <c r="AQ49" s="82">
        <f t="shared" si="15"/>
        <v>0</v>
      </c>
      <c r="AR49" s="98"/>
      <c r="AS49" s="82">
        <f t="shared" si="16"/>
        <v>0</v>
      </c>
      <c r="AT49" s="98"/>
      <c r="AU49" s="82">
        <f t="shared" si="17"/>
        <v>0</v>
      </c>
      <c r="AV49" s="98"/>
      <c r="AW49" s="82">
        <f t="shared" si="18"/>
        <v>0</v>
      </c>
      <c r="AX49" s="98"/>
      <c r="AY49" s="82">
        <f t="shared" si="19"/>
        <v>0</v>
      </c>
      <c r="AZ49" s="98"/>
      <c r="BA49" s="83">
        <f t="shared" si="20"/>
        <v>0</v>
      </c>
      <c r="BB49" s="68" t="str">
        <f t="shared" si="21"/>
        <v/>
      </c>
      <c r="BC49" s="98"/>
      <c r="BD49" s="82">
        <f t="shared" si="1"/>
        <v>0</v>
      </c>
      <c r="BE49" s="98"/>
      <c r="BF49" s="82">
        <f t="shared" si="2"/>
        <v>0</v>
      </c>
      <c r="BG49" s="98"/>
      <c r="BH49" s="82">
        <f t="shared" si="22"/>
        <v>0</v>
      </c>
      <c r="BI49" s="98"/>
      <c r="BJ49" s="82">
        <f t="shared" si="23"/>
        <v>0</v>
      </c>
      <c r="BK49" s="98"/>
      <c r="BL49" s="82">
        <f t="shared" si="24"/>
        <v>0</v>
      </c>
      <c r="BM49" s="98"/>
      <c r="BN49" s="82">
        <f t="shared" si="25"/>
        <v>0</v>
      </c>
      <c r="BO49" s="98"/>
      <c r="BP49" s="82">
        <f t="shared" si="26"/>
        <v>0</v>
      </c>
      <c r="BQ49" s="98"/>
      <c r="BR49" s="82">
        <f t="shared" si="27"/>
        <v>0</v>
      </c>
      <c r="BS49" s="98"/>
      <c r="BT49" s="82">
        <f t="shared" si="28"/>
        <v>0</v>
      </c>
      <c r="BU49" s="98"/>
      <c r="BV49" s="82">
        <f t="shared" si="29"/>
        <v>0</v>
      </c>
      <c r="BW49" s="98"/>
      <c r="BX49" s="82">
        <f t="shared" si="30"/>
        <v>0</v>
      </c>
      <c r="BY49" s="98"/>
      <c r="BZ49" s="83">
        <f t="shared" si="31"/>
        <v>0</v>
      </c>
      <c r="CB49" s="70">
        <f t="shared" si="32"/>
        <v>0</v>
      </c>
    </row>
    <row r="50" spans="2:92" ht="9.9499999999999993" customHeight="1">
      <c r="B50" s="70">
        <f>'Q1'!BO48/'Q1'!$BO$50</f>
        <v>0</v>
      </c>
      <c r="D50" s="71" t="str">
        <f>'Q1'!B48</f>
        <v/>
      </c>
      <c r="E50" s="98"/>
      <c r="F50" s="82">
        <f t="shared" si="3"/>
        <v>0</v>
      </c>
      <c r="G50" s="98"/>
      <c r="H50" s="82">
        <f t="shared" si="4"/>
        <v>0</v>
      </c>
      <c r="I50" s="98"/>
      <c r="J50" s="82">
        <f t="shared" si="4"/>
        <v>0</v>
      </c>
      <c r="K50" s="98"/>
      <c r="L50" s="82">
        <f t="shared" si="4"/>
        <v>0</v>
      </c>
      <c r="M50" s="98"/>
      <c r="N50" s="82">
        <f t="shared" si="4"/>
        <v>0</v>
      </c>
      <c r="O50" s="98"/>
      <c r="P50" s="82">
        <f t="shared" si="4"/>
        <v>0</v>
      </c>
      <c r="Q50" s="98"/>
      <c r="R50" s="82">
        <f t="shared" si="4"/>
        <v>0</v>
      </c>
      <c r="S50" s="98"/>
      <c r="T50" s="82">
        <f t="shared" si="33"/>
        <v>0</v>
      </c>
      <c r="U50" s="98"/>
      <c r="V50" s="82">
        <f t="shared" si="5"/>
        <v>0</v>
      </c>
      <c r="W50" s="98"/>
      <c r="X50" s="82">
        <f t="shared" si="6"/>
        <v>0</v>
      </c>
      <c r="Y50" s="98"/>
      <c r="Z50" s="82">
        <f t="shared" si="7"/>
        <v>0</v>
      </c>
      <c r="AA50" s="98"/>
      <c r="AB50" s="83">
        <f t="shared" si="8"/>
        <v>0</v>
      </c>
      <c r="AC50" s="68" t="str">
        <f t="shared" si="9"/>
        <v/>
      </c>
      <c r="AD50" s="98"/>
      <c r="AE50" s="82">
        <f t="shared" si="0"/>
        <v>0</v>
      </c>
      <c r="AF50" s="98"/>
      <c r="AG50" s="82">
        <f t="shared" si="10"/>
        <v>0</v>
      </c>
      <c r="AH50" s="98"/>
      <c r="AI50" s="82">
        <f t="shared" si="11"/>
        <v>0</v>
      </c>
      <c r="AJ50" s="98"/>
      <c r="AK50" s="82">
        <f t="shared" si="12"/>
        <v>0</v>
      </c>
      <c r="AL50" s="98"/>
      <c r="AM50" s="82">
        <f t="shared" si="13"/>
        <v>0</v>
      </c>
      <c r="AN50" s="98"/>
      <c r="AO50" s="82">
        <f t="shared" si="14"/>
        <v>0</v>
      </c>
      <c r="AP50" s="98"/>
      <c r="AQ50" s="82">
        <f t="shared" si="15"/>
        <v>0</v>
      </c>
      <c r="AR50" s="98"/>
      <c r="AS50" s="82">
        <f t="shared" si="16"/>
        <v>0</v>
      </c>
      <c r="AT50" s="98"/>
      <c r="AU50" s="82">
        <f t="shared" si="17"/>
        <v>0</v>
      </c>
      <c r="AV50" s="98"/>
      <c r="AW50" s="82">
        <f t="shared" si="18"/>
        <v>0</v>
      </c>
      <c r="AX50" s="98"/>
      <c r="AY50" s="82">
        <f t="shared" si="19"/>
        <v>0</v>
      </c>
      <c r="AZ50" s="98"/>
      <c r="BA50" s="83">
        <f t="shared" si="20"/>
        <v>0</v>
      </c>
      <c r="BB50" s="68" t="str">
        <f t="shared" si="21"/>
        <v/>
      </c>
      <c r="BC50" s="98"/>
      <c r="BD50" s="82">
        <f t="shared" si="1"/>
        <v>0</v>
      </c>
      <c r="BE50" s="98"/>
      <c r="BF50" s="82">
        <f t="shared" si="2"/>
        <v>0</v>
      </c>
      <c r="BG50" s="98"/>
      <c r="BH50" s="82">
        <f t="shared" si="22"/>
        <v>0</v>
      </c>
      <c r="BI50" s="98"/>
      <c r="BJ50" s="82">
        <f t="shared" si="23"/>
        <v>0</v>
      </c>
      <c r="BK50" s="98"/>
      <c r="BL50" s="82">
        <f t="shared" si="24"/>
        <v>0</v>
      </c>
      <c r="BM50" s="98"/>
      <c r="BN50" s="82">
        <f t="shared" si="25"/>
        <v>0</v>
      </c>
      <c r="BO50" s="98"/>
      <c r="BP50" s="82">
        <f t="shared" si="26"/>
        <v>0</v>
      </c>
      <c r="BQ50" s="98"/>
      <c r="BR50" s="82">
        <f t="shared" si="27"/>
        <v>0</v>
      </c>
      <c r="BS50" s="98"/>
      <c r="BT50" s="82">
        <f t="shared" si="28"/>
        <v>0</v>
      </c>
      <c r="BU50" s="98"/>
      <c r="BV50" s="82">
        <f t="shared" si="29"/>
        <v>0</v>
      </c>
      <c r="BW50" s="98"/>
      <c r="BX50" s="82">
        <f t="shared" si="30"/>
        <v>0</v>
      </c>
      <c r="BY50" s="98"/>
      <c r="BZ50" s="83">
        <f t="shared" si="31"/>
        <v>0</v>
      </c>
      <c r="CB50" s="70">
        <f t="shared" si="32"/>
        <v>0</v>
      </c>
    </row>
    <row r="51" spans="2:92" ht="9.9499999999999993" customHeight="1">
      <c r="B51" s="70">
        <f>'Q1'!BO49/'Q1'!$BO$50</f>
        <v>0</v>
      </c>
      <c r="D51" s="72" t="str">
        <f>'Q1'!B49</f>
        <v/>
      </c>
      <c r="E51" s="99"/>
      <c r="F51" s="85">
        <f t="shared" si="3"/>
        <v>0</v>
      </c>
      <c r="G51" s="99"/>
      <c r="H51" s="85">
        <f t="shared" si="4"/>
        <v>0</v>
      </c>
      <c r="I51" s="99"/>
      <c r="J51" s="85">
        <f t="shared" si="4"/>
        <v>0</v>
      </c>
      <c r="K51" s="99"/>
      <c r="L51" s="85">
        <f t="shared" si="4"/>
        <v>0</v>
      </c>
      <c r="M51" s="99"/>
      <c r="N51" s="85">
        <f t="shared" si="4"/>
        <v>0</v>
      </c>
      <c r="O51" s="99"/>
      <c r="P51" s="85">
        <f t="shared" si="4"/>
        <v>0</v>
      </c>
      <c r="Q51" s="99"/>
      <c r="R51" s="85">
        <f t="shared" si="4"/>
        <v>0</v>
      </c>
      <c r="S51" s="99"/>
      <c r="T51" s="85">
        <f t="shared" si="33"/>
        <v>0</v>
      </c>
      <c r="U51" s="99"/>
      <c r="V51" s="85">
        <f t="shared" si="5"/>
        <v>0</v>
      </c>
      <c r="W51" s="99"/>
      <c r="X51" s="85">
        <f t="shared" si="6"/>
        <v>0</v>
      </c>
      <c r="Y51" s="99"/>
      <c r="Z51" s="85">
        <f t="shared" si="7"/>
        <v>0</v>
      </c>
      <c r="AA51" s="99"/>
      <c r="AB51" s="86">
        <f t="shared" si="8"/>
        <v>0</v>
      </c>
      <c r="AC51" s="87" t="str">
        <f t="shared" si="9"/>
        <v/>
      </c>
      <c r="AD51" s="99"/>
      <c r="AE51" s="85">
        <f t="shared" si="0"/>
        <v>0</v>
      </c>
      <c r="AF51" s="99"/>
      <c r="AG51" s="85">
        <f t="shared" si="10"/>
        <v>0</v>
      </c>
      <c r="AH51" s="99"/>
      <c r="AI51" s="85">
        <f t="shared" si="11"/>
        <v>0</v>
      </c>
      <c r="AJ51" s="99"/>
      <c r="AK51" s="85">
        <f t="shared" si="12"/>
        <v>0</v>
      </c>
      <c r="AL51" s="99"/>
      <c r="AM51" s="85">
        <f t="shared" si="13"/>
        <v>0</v>
      </c>
      <c r="AN51" s="99"/>
      <c r="AO51" s="85">
        <f t="shared" si="14"/>
        <v>0</v>
      </c>
      <c r="AP51" s="99"/>
      <c r="AQ51" s="85">
        <f t="shared" si="15"/>
        <v>0</v>
      </c>
      <c r="AR51" s="99"/>
      <c r="AS51" s="85">
        <f t="shared" si="16"/>
        <v>0</v>
      </c>
      <c r="AT51" s="99"/>
      <c r="AU51" s="85">
        <f t="shared" si="17"/>
        <v>0</v>
      </c>
      <c r="AV51" s="99"/>
      <c r="AW51" s="85">
        <f t="shared" si="18"/>
        <v>0</v>
      </c>
      <c r="AX51" s="99"/>
      <c r="AY51" s="85">
        <f t="shared" si="19"/>
        <v>0</v>
      </c>
      <c r="AZ51" s="99"/>
      <c r="BA51" s="86">
        <f t="shared" si="20"/>
        <v>0</v>
      </c>
      <c r="BB51" s="87" t="str">
        <f t="shared" si="21"/>
        <v/>
      </c>
      <c r="BC51" s="99"/>
      <c r="BD51" s="85">
        <f t="shared" si="1"/>
        <v>0</v>
      </c>
      <c r="BE51" s="99"/>
      <c r="BF51" s="85">
        <f t="shared" si="2"/>
        <v>0</v>
      </c>
      <c r="BG51" s="99"/>
      <c r="BH51" s="85">
        <f t="shared" si="22"/>
        <v>0</v>
      </c>
      <c r="BI51" s="99"/>
      <c r="BJ51" s="85">
        <f t="shared" si="23"/>
        <v>0</v>
      </c>
      <c r="BK51" s="99"/>
      <c r="BL51" s="85">
        <f t="shared" si="24"/>
        <v>0</v>
      </c>
      <c r="BM51" s="99"/>
      <c r="BN51" s="85">
        <f t="shared" si="25"/>
        <v>0</v>
      </c>
      <c r="BO51" s="99"/>
      <c r="BP51" s="85">
        <f t="shared" si="26"/>
        <v>0</v>
      </c>
      <c r="BQ51" s="99"/>
      <c r="BR51" s="85">
        <f t="shared" si="27"/>
        <v>0</v>
      </c>
      <c r="BS51" s="99"/>
      <c r="BT51" s="85">
        <f t="shared" si="28"/>
        <v>0</v>
      </c>
      <c r="BU51" s="99"/>
      <c r="BV51" s="85">
        <f t="shared" si="29"/>
        <v>0</v>
      </c>
      <c r="BW51" s="99"/>
      <c r="BX51" s="85">
        <f t="shared" si="30"/>
        <v>0</v>
      </c>
      <c r="BY51" s="99"/>
      <c r="BZ51" s="86">
        <f t="shared" si="31"/>
        <v>0</v>
      </c>
      <c r="CB51" s="70">
        <f t="shared" si="32"/>
        <v>0</v>
      </c>
    </row>
    <row r="52" spans="2:92" ht="9.9499999999999993" customHeight="1">
      <c r="C52" s="150"/>
      <c r="D52" s="88" t="s">
        <v>231</v>
      </c>
      <c r="E52" s="89">
        <f>SUMPRODUCT($B$12:$B$51,E12:E51)</f>
        <v>17.97625450402629</v>
      </c>
      <c r="F52" s="89">
        <f>SUMPRODUCT($B$12:$B$51,F12:F51)</f>
        <v>17.97625450402629</v>
      </c>
      <c r="G52" s="89">
        <f t="shared" ref="G52:AB52" si="34">SUMPRODUCT($B$12:$B$51,G12:G51)</f>
        <v>17.97625450402629</v>
      </c>
      <c r="H52" s="149">
        <f t="shared" si="34"/>
        <v>35.95250900805258</v>
      </c>
      <c r="I52" s="89">
        <f t="shared" si="34"/>
        <v>17.97625450402629</v>
      </c>
      <c r="J52" s="149">
        <f t="shared" si="34"/>
        <v>53.928763512078874</v>
      </c>
      <c r="K52" s="89">
        <f t="shared" si="34"/>
        <v>46.071236487921112</v>
      </c>
      <c r="L52" s="149">
        <f t="shared" si="34"/>
        <v>99.999999999999986</v>
      </c>
      <c r="M52" s="89">
        <f t="shared" si="34"/>
        <v>0</v>
      </c>
      <c r="N52" s="149">
        <f t="shared" si="34"/>
        <v>99.999999999999986</v>
      </c>
      <c r="O52" s="89">
        <f t="shared" si="34"/>
        <v>0</v>
      </c>
      <c r="P52" s="149">
        <f t="shared" si="34"/>
        <v>99.999999999999986</v>
      </c>
      <c r="Q52" s="89">
        <f t="shared" si="34"/>
        <v>0</v>
      </c>
      <c r="R52" s="149">
        <f t="shared" si="34"/>
        <v>99.999999999999986</v>
      </c>
      <c r="S52" s="89">
        <f t="shared" si="34"/>
        <v>0</v>
      </c>
      <c r="T52" s="149">
        <f t="shared" si="34"/>
        <v>99.999999999999986</v>
      </c>
      <c r="U52" s="89">
        <f t="shared" si="34"/>
        <v>0</v>
      </c>
      <c r="V52" s="149">
        <f t="shared" si="34"/>
        <v>99.999999999999986</v>
      </c>
      <c r="W52" s="89">
        <f t="shared" si="34"/>
        <v>0</v>
      </c>
      <c r="X52" s="149">
        <f t="shared" si="34"/>
        <v>99.999999999999986</v>
      </c>
      <c r="Y52" s="89">
        <f t="shared" si="34"/>
        <v>0</v>
      </c>
      <c r="Z52" s="149">
        <f t="shared" si="34"/>
        <v>99.999999999999986</v>
      </c>
      <c r="AA52" s="89">
        <f t="shared" si="34"/>
        <v>0</v>
      </c>
      <c r="AB52" s="149">
        <f t="shared" si="34"/>
        <v>99.999999999999986</v>
      </c>
      <c r="AC52" s="88" t="s">
        <v>231</v>
      </c>
      <c r="AD52" s="89">
        <f t="shared" ref="AD52:AZ52" si="35">SUMPRODUCT($B$12:$B$51,AD12:AD51)</f>
        <v>0</v>
      </c>
      <c r="AE52" s="149">
        <f t="shared" si="0"/>
        <v>99.999999999999986</v>
      </c>
      <c r="AF52" s="89">
        <f t="shared" si="35"/>
        <v>0</v>
      </c>
      <c r="AG52" s="85">
        <f t="shared" si="10"/>
        <v>99.999999999999986</v>
      </c>
      <c r="AH52" s="89">
        <f t="shared" si="35"/>
        <v>0</v>
      </c>
      <c r="AI52" s="85">
        <f t="shared" si="11"/>
        <v>99.999999999999986</v>
      </c>
      <c r="AJ52" s="89">
        <f t="shared" si="35"/>
        <v>0</v>
      </c>
      <c r="AK52" s="85">
        <f t="shared" si="12"/>
        <v>99.999999999999986</v>
      </c>
      <c r="AL52" s="89">
        <f t="shared" si="35"/>
        <v>0</v>
      </c>
      <c r="AM52" s="85">
        <f t="shared" si="13"/>
        <v>99.999999999999986</v>
      </c>
      <c r="AN52" s="89">
        <f t="shared" si="35"/>
        <v>0</v>
      </c>
      <c r="AO52" s="85">
        <f t="shared" si="14"/>
        <v>99.999999999999986</v>
      </c>
      <c r="AP52" s="89">
        <f t="shared" si="35"/>
        <v>0</v>
      </c>
      <c r="AQ52" s="85">
        <f t="shared" si="15"/>
        <v>99.999999999999986</v>
      </c>
      <c r="AR52" s="89">
        <f t="shared" si="35"/>
        <v>0</v>
      </c>
      <c r="AS52" s="85">
        <f t="shared" si="16"/>
        <v>99.999999999999986</v>
      </c>
      <c r="AT52" s="89">
        <f t="shared" si="35"/>
        <v>0</v>
      </c>
      <c r="AU52" s="85">
        <f t="shared" si="17"/>
        <v>99.999999999999986</v>
      </c>
      <c r="AV52" s="89">
        <f t="shared" si="35"/>
        <v>0</v>
      </c>
      <c r="AW52" s="85">
        <f t="shared" si="18"/>
        <v>99.999999999999986</v>
      </c>
      <c r="AX52" s="89">
        <f t="shared" si="35"/>
        <v>0</v>
      </c>
      <c r="AY52" s="85">
        <f t="shared" si="19"/>
        <v>99.999999999999986</v>
      </c>
      <c r="AZ52" s="89">
        <f t="shared" si="35"/>
        <v>0</v>
      </c>
      <c r="BA52" s="86">
        <f t="shared" si="20"/>
        <v>99.999999999999986</v>
      </c>
      <c r="BB52" s="88" t="s">
        <v>231</v>
      </c>
      <c r="BC52" s="89">
        <f t="shared" ref="BC52:BY52" si="36">SUMPRODUCT($B$12:$B$51,BC12:BC51)</f>
        <v>0</v>
      </c>
      <c r="BD52" s="85">
        <f t="shared" si="1"/>
        <v>99.999999999999986</v>
      </c>
      <c r="BE52" s="89">
        <f t="shared" si="36"/>
        <v>0</v>
      </c>
      <c r="BF52" s="85">
        <f t="shared" si="2"/>
        <v>99.999999999999986</v>
      </c>
      <c r="BG52" s="89">
        <f t="shared" si="36"/>
        <v>0</v>
      </c>
      <c r="BH52" s="85">
        <f t="shared" si="22"/>
        <v>99.999999999999986</v>
      </c>
      <c r="BI52" s="89">
        <f t="shared" si="36"/>
        <v>0</v>
      </c>
      <c r="BJ52" s="85">
        <f t="shared" si="23"/>
        <v>99.999999999999986</v>
      </c>
      <c r="BK52" s="89">
        <f t="shared" si="36"/>
        <v>0</v>
      </c>
      <c r="BL52" s="85">
        <f t="shared" si="24"/>
        <v>99.999999999999986</v>
      </c>
      <c r="BM52" s="89">
        <f t="shared" si="36"/>
        <v>0</v>
      </c>
      <c r="BN52" s="85">
        <f t="shared" si="25"/>
        <v>99.999999999999986</v>
      </c>
      <c r="BO52" s="89">
        <f t="shared" si="36"/>
        <v>0</v>
      </c>
      <c r="BP52" s="85">
        <f t="shared" si="26"/>
        <v>99.999999999999986</v>
      </c>
      <c r="BQ52" s="89">
        <f t="shared" si="36"/>
        <v>0</v>
      </c>
      <c r="BR52" s="85">
        <f t="shared" si="27"/>
        <v>99.999999999999986</v>
      </c>
      <c r="BS52" s="89">
        <f t="shared" si="36"/>
        <v>0</v>
      </c>
      <c r="BT52" s="85">
        <f t="shared" si="28"/>
        <v>99.999999999999986</v>
      </c>
      <c r="BU52" s="89">
        <f t="shared" si="36"/>
        <v>0</v>
      </c>
      <c r="BV52" s="85">
        <f t="shared" si="29"/>
        <v>99.999999999999986</v>
      </c>
      <c r="BW52" s="89">
        <f t="shared" si="36"/>
        <v>0</v>
      </c>
      <c r="BX52" s="85">
        <f t="shared" si="30"/>
        <v>99.999999999999986</v>
      </c>
      <c r="BY52" s="89">
        <f t="shared" si="36"/>
        <v>0</v>
      </c>
      <c r="BZ52" s="86">
        <f t="shared" si="31"/>
        <v>99.999999999999986</v>
      </c>
      <c r="CB52" s="70">
        <f>SUM(CB12:CB51)</f>
        <v>0</v>
      </c>
      <c r="CC52" s="63"/>
    </row>
    <row r="53" spans="2:92" s="67" customFormat="1" ht="9.9499999999999993" customHeight="1">
      <c r="C53" s="75"/>
      <c r="D53" s="90" t="s">
        <v>122</v>
      </c>
      <c r="E53" s="835">
        <f>'Q1'!AM50-CB53</f>
        <v>4860.3500000000022</v>
      </c>
      <c r="F53" s="835"/>
      <c r="G53" s="835">
        <f>G57-G54-G55-G56</f>
        <v>4860.3600000000006</v>
      </c>
      <c r="H53" s="835"/>
      <c r="I53" s="835">
        <f>I57-I54-I55-I56</f>
        <v>4860.3600000000006</v>
      </c>
      <c r="J53" s="835"/>
      <c r="K53" s="835">
        <f>K57-K54-K55-K56</f>
        <v>12456.580000000002</v>
      </c>
      <c r="L53" s="835"/>
      <c r="M53" s="835">
        <f>M57-M54-M55-M56</f>
        <v>0</v>
      </c>
      <c r="N53" s="835"/>
      <c r="O53" s="835">
        <f>O57-O54-O55-O56</f>
        <v>0</v>
      </c>
      <c r="P53" s="835"/>
      <c r="Q53" s="835">
        <f>Q57-Q54-Q55-Q56</f>
        <v>0</v>
      </c>
      <c r="R53" s="835"/>
      <c r="S53" s="835">
        <f>S57-S54-S55-S56</f>
        <v>0</v>
      </c>
      <c r="T53" s="835"/>
      <c r="U53" s="835">
        <f>U57-U54-U55-U56</f>
        <v>0</v>
      </c>
      <c r="V53" s="835"/>
      <c r="W53" s="835">
        <f>W57-W54-W55-W56</f>
        <v>0</v>
      </c>
      <c r="X53" s="835"/>
      <c r="Y53" s="835">
        <f>Y57-Y54-Y55-Y56</f>
        <v>0</v>
      </c>
      <c r="Z53" s="835"/>
      <c r="AA53" s="835">
        <f>AA57-AA54-AA55-AA56</f>
        <v>0</v>
      </c>
      <c r="AB53" s="835"/>
      <c r="AC53" s="90" t="s">
        <v>122</v>
      </c>
      <c r="AD53" s="835">
        <f>AD57-AD54-AD55-AD56</f>
        <v>0</v>
      </c>
      <c r="AE53" s="835"/>
      <c r="AF53" s="835">
        <f>AF57-AF54-AF55-AF56</f>
        <v>0</v>
      </c>
      <c r="AG53" s="835"/>
      <c r="AH53" s="835">
        <f>AH57-AH54-AH55-AH56</f>
        <v>0</v>
      </c>
      <c r="AI53" s="835"/>
      <c r="AJ53" s="835">
        <f>AJ57-AJ54-AJ55-AJ56</f>
        <v>0</v>
      </c>
      <c r="AK53" s="835"/>
      <c r="AL53" s="835">
        <f>AL57-AL54-AL55-AL56</f>
        <v>0</v>
      </c>
      <c r="AM53" s="835"/>
      <c r="AN53" s="835">
        <f>AN57-AN54-AN55-AN56</f>
        <v>0</v>
      </c>
      <c r="AO53" s="835"/>
      <c r="AP53" s="835">
        <f>AP57-AP54-AP55-AP56</f>
        <v>0</v>
      </c>
      <c r="AQ53" s="835"/>
      <c r="AR53" s="835">
        <f>AR57-AR54-AR55-AR56</f>
        <v>0</v>
      </c>
      <c r="AS53" s="835"/>
      <c r="AT53" s="835">
        <f>AT57-AT54-AT55-AT56</f>
        <v>0</v>
      </c>
      <c r="AU53" s="835"/>
      <c r="AV53" s="835">
        <f>AV57-AV54-AV55-AV56</f>
        <v>0</v>
      </c>
      <c r="AW53" s="835"/>
      <c r="AX53" s="835">
        <f>AX57-AX54-AX55-AX56</f>
        <v>0</v>
      </c>
      <c r="AY53" s="835"/>
      <c r="AZ53" s="835">
        <f>AZ57-AZ54-AZ55-AZ56</f>
        <v>0</v>
      </c>
      <c r="BA53" s="835"/>
      <c r="BB53" s="90" t="s">
        <v>122</v>
      </c>
      <c r="BC53" s="835">
        <f>BC57-BC54-BC55-BC56</f>
        <v>0</v>
      </c>
      <c r="BD53" s="835"/>
      <c r="BE53" s="835">
        <f>BE57-BE54-BE55-BE56</f>
        <v>0</v>
      </c>
      <c r="BF53" s="835"/>
      <c r="BG53" s="835">
        <f>BG57-BG54-BG55-BG56</f>
        <v>0</v>
      </c>
      <c r="BH53" s="835"/>
      <c r="BI53" s="835">
        <f>BI57-BI54-BI55-BI56</f>
        <v>0</v>
      </c>
      <c r="BJ53" s="835"/>
      <c r="BK53" s="835">
        <f>BK57-BK54-BK55-BK56</f>
        <v>0</v>
      </c>
      <c r="BL53" s="835"/>
      <c r="BM53" s="835">
        <f>BM57-BM54-BM55-BM56</f>
        <v>0</v>
      </c>
      <c r="BN53" s="835"/>
      <c r="BO53" s="835">
        <f>BO57-BO54-BO55-BO56</f>
        <v>0</v>
      </c>
      <c r="BP53" s="835"/>
      <c r="BQ53" s="835">
        <f>BQ57-BQ54-BQ55-BQ56</f>
        <v>0</v>
      </c>
      <c r="BR53" s="835"/>
      <c r="BS53" s="835">
        <f>BS57-BS54-BS55-BS56</f>
        <v>0</v>
      </c>
      <c r="BT53" s="835"/>
      <c r="BU53" s="835">
        <f>BU57-BU54-BU55-BU56</f>
        <v>0</v>
      </c>
      <c r="BV53" s="835"/>
      <c r="BW53" s="835">
        <f>BW57-BW54-BW55-BW56</f>
        <v>0</v>
      </c>
      <c r="BX53" s="835"/>
      <c r="BY53" s="835">
        <f>BY57-BY54-BY55-BY56</f>
        <v>0</v>
      </c>
      <c r="BZ53" s="835"/>
      <c r="CA53" s="75"/>
      <c r="CB53" s="479">
        <f>SUM(G53:BZ53)</f>
        <v>22177.300000000003</v>
      </c>
      <c r="CC53" s="75"/>
    </row>
    <row r="54" spans="2:92" s="67" customFormat="1" ht="9.9499999999999993" customHeight="1">
      <c r="C54" s="75"/>
      <c r="D54" s="90" t="s">
        <v>123</v>
      </c>
      <c r="E54" s="835">
        <f>'Q1'!AT50-CB54</f>
        <v>9354.6299999999901</v>
      </c>
      <c r="F54" s="835"/>
      <c r="G54" s="835">
        <f>ROUND(SUMPRODUCT('Q1'!$AT$10:$AT$49,G12:G51)/100,2)</f>
        <v>9354.6299999999992</v>
      </c>
      <c r="H54" s="835"/>
      <c r="I54" s="835">
        <f>ROUND(SUMPRODUCT('Q1'!$AT$10:$AT$49,I12:I51)/100,2)</f>
        <v>9354.6299999999992</v>
      </c>
      <c r="J54" s="835"/>
      <c r="K54" s="835">
        <f>ROUND(SUMPRODUCT('Q1'!$AT$10:$AT$49,K12:K51)/100,2)</f>
        <v>23974.93</v>
      </c>
      <c r="L54" s="835"/>
      <c r="M54" s="835">
        <f>ROUND(SUMPRODUCT('Q1'!$AT$10:$AT$49,M12:M51)/100,2)</f>
        <v>0</v>
      </c>
      <c r="N54" s="835"/>
      <c r="O54" s="835">
        <f>ROUND(SUMPRODUCT('Q1'!$AT$10:$AT$49,O12:O51)/100,2)</f>
        <v>0</v>
      </c>
      <c r="P54" s="835"/>
      <c r="Q54" s="835">
        <f>ROUND(SUMPRODUCT('Q1'!$AT$10:$AT$49,Q12:Q51)/100,2)</f>
        <v>0</v>
      </c>
      <c r="R54" s="835"/>
      <c r="S54" s="835">
        <f>ROUND(SUMPRODUCT('Q1'!$AT$10:$AT$49,S12:S51)/100,2)</f>
        <v>0</v>
      </c>
      <c r="T54" s="835"/>
      <c r="U54" s="835">
        <f>ROUND(SUMPRODUCT('Q1'!$AT$10:$AT$49,U12:U51)/100,2)</f>
        <v>0</v>
      </c>
      <c r="V54" s="835"/>
      <c r="W54" s="835">
        <f>ROUND(SUMPRODUCT('Q1'!$AT$10:$AT$49,W12:W51)/100,2)</f>
        <v>0</v>
      </c>
      <c r="X54" s="835"/>
      <c r="Y54" s="835">
        <f>ROUND(SUMPRODUCT('Q1'!$AT$10:$AT$49,Y12:Y51)/100,2)</f>
        <v>0</v>
      </c>
      <c r="Z54" s="835"/>
      <c r="AA54" s="835">
        <f>ROUND(SUMPRODUCT('Q1'!$AT$10:$AT$49,AA12:AA51)/100,2)</f>
        <v>0</v>
      </c>
      <c r="AB54" s="835"/>
      <c r="AC54" s="90" t="s">
        <v>123</v>
      </c>
      <c r="AD54" s="835">
        <f>ROUND(SUMPRODUCT('Q1'!$AT$10:$AT$49,AD12:AD51)/100,2)</f>
        <v>0</v>
      </c>
      <c r="AE54" s="835"/>
      <c r="AF54" s="835">
        <f>ROUND(SUMPRODUCT('Q1'!$AT$10:$AT$49,AF12:AF51)/100,2)</f>
        <v>0</v>
      </c>
      <c r="AG54" s="835"/>
      <c r="AH54" s="835">
        <f>ROUND(SUMPRODUCT('Q1'!$AT$10:$AT$49,AH12:AH51)/100,2)</f>
        <v>0</v>
      </c>
      <c r="AI54" s="835"/>
      <c r="AJ54" s="835">
        <f>ROUND(SUMPRODUCT('Q1'!$AT$10:$AT$49,AJ12:AJ51)/100,2)</f>
        <v>0</v>
      </c>
      <c r="AK54" s="835"/>
      <c r="AL54" s="835">
        <f>ROUND(SUMPRODUCT('Q1'!$AT$10:$AT$49,AL12:AL51)/100,2)</f>
        <v>0</v>
      </c>
      <c r="AM54" s="835"/>
      <c r="AN54" s="835">
        <f>ROUND(SUMPRODUCT('Q1'!$AT$10:$AT$49,AN12:AN51)/100,2)</f>
        <v>0</v>
      </c>
      <c r="AO54" s="835"/>
      <c r="AP54" s="835">
        <f>ROUND(SUMPRODUCT('Q1'!$AT$10:$AT$49,AP12:AP51)/100,2)</f>
        <v>0</v>
      </c>
      <c r="AQ54" s="835"/>
      <c r="AR54" s="835">
        <f>ROUND(SUMPRODUCT('Q1'!$AT$10:$AT$49,AR12:AR51)/100,2)</f>
        <v>0</v>
      </c>
      <c r="AS54" s="835"/>
      <c r="AT54" s="835">
        <f>ROUND(SUMPRODUCT('Q1'!$AT$10:$AT$49,AT12:AT51)/100,2)</f>
        <v>0</v>
      </c>
      <c r="AU54" s="835"/>
      <c r="AV54" s="835">
        <f>ROUND(SUMPRODUCT('Q1'!$AT$10:$AT$49,AV12:AV51)/100,2)</f>
        <v>0</v>
      </c>
      <c r="AW54" s="835"/>
      <c r="AX54" s="835">
        <f>ROUND(SUMPRODUCT('Q1'!$AT$10:$AT$49,AX12:AX51)/100,2)</f>
        <v>0</v>
      </c>
      <c r="AY54" s="835"/>
      <c r="AZ54" s="835">
        <f>ROUND(SUMPRODUCT('Q1'!$AT$10:$AT$49,AZ12:AZ51)/100,2)</f>
        <v>0</v>
      </c>
      <c r="BA54" s="835"/>
      <c r="BB54" s="90" t="s">
        <v>123</v>
      </c>
      <c r="BC54" s="835">
        <f>ROUND(SUMPRODUCT('Q1'!$AT$10:$AT$49,BC12:BC51)/100,2)</f>
        <v>0</v>
      </c>
      <c r="BD54" s="835"/>
      <c r="BE54" s="835">
        <f>ROUND(SUMPRODUCT('Q1'!$AT$10:$AT$49,BE12:BE51)/100,2)</f>
        <v>0</v>
      </c>
      <c r="BF54" s="835"/>
      <c r="BG54" s="835">
        <f>ROUND(SUMPRODUCT('Q1'!$AT$10:$AT$49,BG12:BG51)/100,2)</f>
        <v>0</v>
      </c>
      <c r="BH54" s="835"/>
      <c r="BI54" s="835">
        <f>ROUND(SUMPRODUCT('Q1'!$AT$10:$AT$49,BI12:BI51)/100,2)</f>
        <v>0</v>
      </c>
      <c r="BJ54" s="835"/>
      <c r="BK54" s="835">
        <f>ROUND(SUMPRODUCT('Q1'!$AT$10:$AT$49,BK12:BK51)/100,2)</f>
        <v>0</v>
      </c>
      <c r="BL54" s="835"/>
      <c r="BM54" s="835">
        <f>ROUND(SUMPRODUCT('Q1'!$AT$10:$AT$49,BM12:BM51)/100,2)</f>
        <v>0</v>
      </c>
      <c r="BN54" s="835"/>
      <c r="BO54" s="835">
        <f>ROUND(SUMPRODUCT('Q1'!$AT$10:$AT$49,BO12:BO51)/100,2)</f>
        <v>0</v>
      </c>
      <c r="BP54" s="835"/>
      <c r="BQ54" s="835">
        <f>ROUND(SUMPRODUCT('Q1'!$AT$10:$AT$49,BQ12:BQ51)/100,2)</f>
        <v>0</v>
      </c>
      <c r="BR54" s="835"/>
      <c r="BS54" s="835">
        <f>ROUND(SUMPRODUCT('Q1'!$AT$10:$AT$49,BS12:BS51)/100,2)</f>
        <v>0</v>
      </c>
      <c r="BT54" s="835"/>
      <c r="BU54" s="835">
        <f>ROUND(SUMPRODUCT('Q1'!$AT$10:$AT$49,BU12:BU51)/100,2)</f>
        <v>0</v>
      </c>
      <c r="BV54" s="835"/>
      <c r="BW54" s="835">
        <f>ROUND(SUMPRODUCT('Q1'!$AT$10:$AT$49,BW12:BW51)/100,2)</f>
        <v>0</v>
      </c>
      <c r="BX54" s="835"/>
      <c r="BY54" s="835">
        <f>ROUND(SUMPRODUCT('Q1'!$AT$10:$AT$49,BY12:BY51)/100,2)</f>
        <v>0</v>
      </c>
      <c r="BZ54" s="835"/>
      <c r="CA54" s="75"/>
      <c r="CB54" s="479">
        <f>SUM(G54:BZ54)</f>
        <v>42684.19</v>
      </c>
      <c r="CC54" s="75"/>
    </row>
    <row r="55" spans="2:92" s="67" customFormat="1" ht="9.9499999999999993" customHeight="1">
      <c r="C55" s="75"/>
      <c r="D55" s="90" t="s">
        <v>124</v>
      </c>
      <c r="E55" s="835">
        <f>'Q1'!BA50-CB55</f>
        <v>0</v>
      </c>
      <c r="F55" s="835"/>
      <c r="G55" s="835">
        <f>ROUND(SUMPRODUCT('Q1'!$BA$10:$BA$49,G12:G51)/100,2)</f>
        <v>0</v>
      </c>
      <c r="H55" s="835"/>
      <c r="I55" s="835">
        <f>ROUND(SUMPRODUCT('Q1'!$BA$10:$BA$49,I12:I51)/100,2)</f>
        <v>0</v>
      </c>
      <c r="J55" s="835"/>
      <c r="K55" s="835">
        <f>ROUND(SUMPRODUCT('Q1'!$BA$10:$BA$49,K12:K51)/100,2)</f>
        <v>0</v>
      </c>
      <c r="L55" s="835"/>
      <c r="M55" s="835">
        <f>ROUND(SUMPRODUCT('Q1'!$BA$10:$BA$49,M12:M51)/100,2)</f>
        <v>0</v>
      </c>
      <c r="N55" s="835"/>
      <c r="O55" s="835">
        <f>ROUND(SUMPRODUCT('Q1'!$BA$10:$BA$49,O12:O51)/100,2)</f>
        <v>0</v>
      </c>
      <c r="P55" s="835"/>
      <c r="Q55" s="835">
        <f>ROUND(SUMPRODUCT('Q1'!$BA$10:$BA$49,Q12:Q51)/100,2)</f>
        <v>0</v>
      </c>
      <c r="R55" s="835"/>
      <c r="S55" s="835">
        <f>ROUND(SUMPRODUCT('Q1'!$BA$10:$BA$49,S12:S51)/100,2)</f>
        <v>0</v>
      </c>
      <c r="T55" s="835"/>
      <c r="U55" s="835">
        <f>ROUND(SUMPRODUCT('Q1'!$BA$10:$BA$49,U12:U51)/100,2)</f>
        <v>0</v>
      </c>
      <c r="V55" s="835"/>
      <c r="W55" s="835">
        <f>ROUND(SUMPRODUCT('Q1'!$BA$10:$BA$49,W12:W51)/100,2)</f>
        <v>0</v>
      </c>
      <c r="X55" s="835"/>
      <c r="Y55" s="835">
        <f>ROUND(SUMPRODUCT('Q1'!$BA$10:$BA$49,Y12:Y51)/100,2)</f>
        <v>0</v>
      </c>
      <c r="Z55" s="835"/>
      <c r="AA55" s="835">
        <f>ROUND(SUMPRODUCT('Q1'!$BA$10:$BA$49,AA12:AA51)/100,2)</f>
        <v>0</v>
      </c>
      <c r="AB55" s="835"/>
      <c r="AC55" s="90" t="s">
        <v>124</v>
      </c>
      <c r="AD55" s="835">
        <f>ROUND(SUMPRODUCT('Q1'!$BA$10:$BA$49,AD12:AD51)/100,2)</f>
        <v>0</v>
      </c>
      <c r="AE55" s="835"/>
      <c r="AF55" s="835">
        <f>ROUND(SUMPRODUCT('Q1'!$BA$10:$BA$49,AF12:AF51)/100,2)</f>
        <v>0</v>
      </c>
      <c r="AG55" s="835"/>
      <c r="AH55" s="835">
        <f>ROUND(SUMPRODUCT('Q1'!$BA$10:$BA$49,AH12:AH51)/100,2)</f>
        <v>0</v>
      </c>
      <c r="AI55" s="835"/>
      <c r="AJ55" s="835">
        <f>ROUND(SUMPRODUCT('Q1'!$BA$10:$BA$49,AJ12:AJ51)/100,2)</f>
        <v>0</v>
      </c>
      <c r="AK55" s="835"/>
      <c r="AL55" s="835">
        <f>ROUND(SUMPRODUCT('Q1'!$BA$10:$BA$49,AL12:AL51)/100,2)</f>
        <v>0</v>
      </c>
      <c r="AM55" s="835"/>
      <c r="AN55" s="835">
        <f>ROUND(SUMPRODUCT('Q1'!$BA$10:$BA$49,AN12:AN51)/100,2)</f>
        <v>0</v>
      </c>
      <c r="AO55" s="835"/>
      <c r="AP55" s="835">
        <f>ROUND(SUMPRODUCT('Q1'!$BA$10:$BA$49,AP12:AP51)/100,2)</f>
        <v>0</v>
      </c>
      <c r="AQ55" s="835"/>
      <c r="AR55" s="835">
        <f>ROUND(SUMPRODUCT('Q1'!$BA$10:$BA$49,AR12:AR51)/100,2)</f>
        <v>0</v>
      </c>
      <c r="AS55" s="835"/>
      <c r="AT55" s="835">
        <f>ROUND(SUMPRODUCT('Q1'!$BA$10:$BA$49,AT12:AT51)/100,2)</f>
        <v>0</v>
      </c>
      <c r="AU55" s="835"/>
      <c r="AV55" s="835">
        <f>ROUND(SUMPRODUCT('Q1'!$BA$10:$BA$49,AV12:AV51)/100,2)</f>
        <v>0</v>
      </c>
      <c r="AW55" s="835"/>
      <c r="AX55" s="835">
        <f>ROUND(SUMPRODUCT('Q1'!$BA$10:$BA$49,AX12:AX51)/100,2)</f>
        <v>0</v>
      </c>
      <c r="AY55" s="835"/>
      <c r="AZ55" s="835">
        <f>ROUND(SUMPRODUCT('Q1'!$BA$10:$BA$49,AZ12:AZ51)/100,2)</f>
        <v>0</v>
      </c>
      <c r="BA55" s="835"/>
      <c r="BB55" s="90" t="s">
        <v>124</v>
      </c>
      <c r="BC55" s="835">
        <f>ROUND(SUMPRODUCT('Q1'!$BA$10:$BA$49,BC12:BC51)/100,2)</f>
        <v>0</v>
      </c>
      <c r="BD55" s="835"/>
      <c r="BE55" s="835">
        <f>ROUND(SUMPRODUCT('Q1'!$BA$10:$BA$49,BE12:BE51)/100,2)</f>
        <v>0</v>
      </c>
      <c r="BF55" s="835"/>
      <c r="BG55" s="835">
        <f>ROUND(SUMPRODUCT('Q1'!$BA$10:$BA$49,BG12:BG51)/100,2)</f>
        <v>0</v>
      </c>
      <c r="BH55" s="835"/>
      <c r="BI55" s="835">
        <f>ROUND(SUMPRODUCT('Q1'!$BA$10:$BA$49,BI12:BI51)/100,2)</f>
        <v>0</v>
      </c>
      <c r="BJ55" s="835"/>
      <c r="BK55" s="835">
        <f>ROUND(SUMPRODUCT('Q1'!$BA$10:$BA$49,BK12:BK51)/100,2)</f>
        <v>0</v>
      </c>
      <c r="BL55" s="835"/>
      <c r="BM55" s="835">
        <f>ROUND(SUMPRODUCT('Q1'!$BA$10:$BA$49,BM12:BM51)/100,2)</f>
        <v>0</v>
      </c>
      <c r="BN55" s="835"/>
      <c r="BO55" s="835">
        <f>ROUND(SUMPRODUCT('Q1'!$BA$10:$BA$49,BO12:BO51)/100,2)</f>
        <v>0</v>
      </c>
      <c r="BP55" s="835"/>
      <c r="BQ55" s="835">
        <f>ROUND(SUMPRODUCT('Q1'!$BA$10:$BA$49,BQ12:BQ51)/100,2)</f>
        <v>0</v>
      </c>
      <c r="BR55" s="835"/>
      <c r="BS55" s="835">
        <f>ROUND(SUMPRODUCT('Q1'!$BA$10:$BA$49,BS12:BS51)/100,2)</f>
        <v>0</v>
      </c>
      <c r="BT55" s="835"/>
      <c r="BU55" s="835">
        <f>ROUND(SUMPRODUCT('Q1'!$BA$10:$BA$49,BU12:BU51)/100,2)</f>
        <v>0</v>
      </c>
      <c r="BV55" s="835"/>
      <c r="BW55" s="835">
        <f>ROUND(SUMPRODUCT('Q1'!$BA$10:$BA$49,BW12:BW51)/100,2)</f>
        <v>0</v>
      </c>
      <c r="BX55" s="835"/>
      <c r="BY55" s="835">
        <f>ROUND(SUMPRODUCT('Q1'!$BA$10:$BA$49,BY12:BY51)/100,2)</f>
        <v>0</v>
      </c>
      <c r="BZ55" s="835"/>
      <c r="CA55" s="75"/>
      <c r="CB55" s="479">
        <f>SUM(G55:BZ55)</f>
        <v>0</v>
      </c>
      <c r="CC55" s="75"/>
    </row>
    <row r="56" spans="2:92" s="67" customFormat="1" ht="9.9499999999999993" customHeight="1">
      <c r="C56" s="75"/>
      <c r="D56" s="90" t="s">
        <v>125</v>
      </c>
      <c r="E56" s="835">
        <f>'Q1'!BH50-CB56</f>
        <v>0</v>
      </c>
      <c r="F56" s="835"/>
      <c r="G56" s="835">
        <f>ROUND(SUMPRODUCT('Q1'!$BH$10:$BH$49,G12:G51)/100,2)</f>
        <v>0</v>
      </c>
      <c r="H56" s="835"/>
      <c r="I56" s="835">
        <f>ROUND(SUMPRODUCT('Q1'!$BH$10:$BH$49,I12:I51)/100,2)</f>
        <v>0</v>
      </c>
      <c r="J56" s="835"/>
      <c r="K56" s="835">
        <f>ROUND(SUMPRODUCT('Q1'!$BH$10:$BH$49,K12:K51)/100,2)</f>
        <v>0</v>
      </c>
      <c r="L56" s="835"/>
      <c r="M56" s="835">
        <f>ROUND(SUMPRODUCT('Q1'!$BH$10:$BH$49,M12:M51)/100,2)</f>
        <v>0</v>
      </c>
      <c r="N56" s="835"/>
      <c r="O56" s="835">
        <f>ROUND(SUMPRODUCT('Q1'!$BH$10:$BH$49,O12:O51)/100,2)</f>
        <v>0</v>
      </c>
      <c r="P56" s="835"/>
      <c r="Q56" s="835">
        <f>ROUND(SUMPRODUCT('Q1'!$BH$10:$BH$49,Q12:Q51)/100,2)</f>
        <v>0</v>
      </c>
      <c r="R56" s="835"/>
      <c r="S56" s="835">
        <f>ROUND(SUMPRODUCT('Q1'!$BH$10:$BH$49,S12:S51)/100,2)</f>
        <v>0</v>
      </c>
      <c r="T56" s="835"/>
      <c r="U56" s="835">
        <f>ROUND(SUMPRODUCT('Q1'!$BH$10:$BH$49,U12:U51)/100,2)</f>
        <v>0</v>
      </c>
      <c r="V56" s="835"/>
      <c r="W56" s="835">
        <f>ROUND(SUMPRODUCT('Q1'!$BH$10:$BH$49,W12:W51)/100,2)</f>
        <v>0</v>
      </c>
      <c r="X56" s="835"/>
      <c r="Y56" s="835">
        <f>ROUND(SUMPRODUCT('Q1'!$BH$10:$BH$49,Y12:Y51)/100,2)</f>
        <v>0</v>
      </c>
      <c r="Z56" s="835"/>
      <c r="AA56" s="835">
        <f>ROUND(SUMPRODUCT('Q1'!$BH$10:$BH$49,AA12:AA51)/100,2)</f>
        <v>0</v>
      </c>
      <c r="AB56" s="835"/>
      <c r="AC56" s="90" t="s">
        <v>125</v>
      </c>
      <c r="AD56" s="835">
        <f>ROUND(SUMPRODUCT('Q1'!$BH$10:$BH$49,AD12:AD51)/100,2)</f>
        <v>0</v>
      </c>
      <c r="AE56" s="835"/>
      <c r="AF56" s="835">
        <f>ROUND(SUMPRODUCT('Q1'!$BH$10:$BH$49,AF12:AF51)/100,2)</f>
        <v>0</v>
      </c>
      <c r="AG56" s="835"/>
      <c r="AH56" s="835">
        <f>ROUND(SUMPRODUCT('Q1'!$BH$10:$BH$49,AH12:AH51)/100,2)</f>
        <v>0</v>
      </c>
      <c r="AI56" s="835"/>
      <c r="AJ56" s="835">
        <f>ROUND(SUMPRODUCT('Q1'!$BH$10:$BH$49,AJ12:AJ51)/100,2)</f>
        <v>0</v>
      </c>
      <c r="AK56" s="835"/>
      <c r="AL56" s="835">
        <f>ROUND(SUMPRODUCT('Q1'!$BH$10:$BH$49,AL12:AL51)/100,2)</f>
        <v>0</v>
      </c>
      <c r="AM56" s="835"/>
      <c r="AN56" s="835">
        <f>ROUND(SUMPRODUCT('Q1'!$BH$10:$BH$49,AN12:AN51)/100,2)</f>
        <v>0</v>
      </c>
      <c r="AO56" s="835"/>
      <c r="AP56" s="835">
        <f>ROUND(SUMPRODUCT('Q1'!$BH$10:$BH$49,AP12:AP51)/100,2)</f>
        <v>0</v>
      </c>
      <c r="AQ56" s="835"/>
      <c r="AR56" s="835">
        <f>ROUND(SUMPRODUCT('Q1'!$BH$10:$BH$49,AR12:AR51)/100,2)</f>
        <v>0</v>
      </c>
      <c r="AS56" s="835"/>
      <c r="AT56" s="835">
        <f>ROUND(SUMPRODUCT('Q1'!$BH$10:$BH$49,AT12:AT51)/100,2)</f>
        <v>0</v>
      </c>
      <c r="AU56" s="835"/>
      <c r="AV56" s="835">
        <f>ROUND(SUMPRODUCT('Q1'!$BH$10:$BH$49,AV12:AV51)/100,2)</f>
        <v>0</v>
      </c>
      <c r="AW56" s="835"/>
      <c r="AX56" s="835">
        <f>ROUND(SUMPRODUCT('Q1'!$BH$10:$BH$49,AX12:AX51)/100,2)</f>
        <v>0</v>
      </c>
      <c r="AY56" s="835"/>
      <c r="AZ56" s="835">
        <f>ROUND(SUMPRODUCT('Q1'!$BH$10:$BH$49,AZ12:AZ51)/100,2)</f>
        <v>0</v>
      </c>
      <c r="BA56" s="835"/>
      <c r="BB56" s="90" t="s">
        <v>125</v>
      </c>
      <c r="BC56" s="835">
        <f>ROUND(SUMPRODUCT('Q1'!$BH$10:$BH$49,BC12:BC51)/100,2)</f>
        <v>0</v>
      </c>
      <c r="BD56" s="835"/>
      <c r="BE56" s="835">
        <f>ROUND(SUMPRODUCT('Q1'!$BH$10:$BH$49,BE12:BE51)/100,2)</f>
        <v>0</v>
      </c>
      <c r="BF56" s="835"/>
      <c r="BG56" s="835">
        <f>ROUND(SUMPRODUCT('Q1'!$BH$10:$BH$49,BG12:BG51)/100,2)</f>
        <v>0</v>
      </c>
      <c r="BH56" s="835"/>
      <c r="BI56" s="835">
        <f>ROUND(SUMPRODUCT('Q1'!$BH$10:$BH$49,BI12:BI51)/100,2)</f>
        <v>0</v>
      </c>
      <c r="BJ56" s="835"/>
      <c r="BK56" s="835">
        <f>ROUND(SUMPRODUCT('Q1'!$BH$10:$BH$49,BK12:BK51)/100,2)</f>
        <v>0</v>
      </c>
      <c r="BL56" s="835"/>
      <c r="BM56" s="835">
        <f>ROUND(SUMPRODUCT('Q1'!$BH$10:$BH$49,BM12:BM51)/100,2)</f>
        <v>0</v>
      </c>
      <c r="BN56" s="835"/>
      <c r="BO56" s="835">
        <f>ROUND(SUMPRODUCT('Q1'!$BH$10:$BH$49,BO12:BO51)/100,2)</f>
        <v>0</v>
      </c>
      <c r="BP56" s="835"/>
      <c r="BQ56" s="835">
        <f>ROUND(SUMPRODUCT('Q1'!$BH$10:$BH$49,BQ12:BQ51)/100,2)</f>
        <v>0</v>
      </c>
      <c r="BR56" s="835"/>
      <c r="BS56" s="835">
        <f>ROUND(SUMPRODUCT('Q1'!$BH$10:$BH$49,BS12:BS51)/100,2)</f>
        <v>0</v>
      </c>
      <c r="BT56" s="835"/>
      <c r="BU56" s="835">
        <f>ROUND(SUMPRODUCT('Q1'!$BH$10:$BH$49,BU12:BU51)/100,2)</f>
        <v>0</v>
      </c>
      <c r="BV56" s="835"/>
      <c r="BW56" s="835">
        <f>ROUND(SUMPRODUCT('Q1'!$BH$10:$BH$49,BW12:BW51)/100,2)</f>
        <v>0</v>
      </c>
      <c r="BX56" s="835"/>
      <c r="BY56" s="835">
        <f>ROUND(SUMPRODUCT('Q1'!$BH$10:$BH$49,BY12:BY51)/100,2)</f>
        <v>0</v>
      </c>
      <c r="BZ56" s="835"/>
      <c r="CA56" s="75"/>
      <c r="CB56" s="479">
        <f>SUM(G56:BZ56)</f>
        <v>0</v>
      </c>
      <c r="CC56" s="75"/>
    </row>
    <row r="57" spans="2:92" s="67" customFormat="1" ht="9.9499999999999993" customHeight="1">
      <c r="C57" s="75"/>
      <c r="D57" s="77" t="s">
        <v>232</v>
      </c>
      <c r="E57" s="835">
        <f>'Q1'!BO50-CB57</f>
        <v>14214.979999999996</v>
      </c>
      <c r="F57" s="835"/>
      <c r="G57" s="835">
        <f>ROUND(SUMPRODUCT('Q1'!$BO$10:$BO$49,G12:G51)/100,2)</f>
        <v>14214.99</v>
      </c>
      <c r="H57" s="835"/>
      <c r="I57" s="835">
        <f>ROUND(SUMPRODUCT('Q1'!$BO$10:$BO$49,I12:I51)/100,2)</f>
        <v>14214.99</v>
      </c>
      <c r="J57" s="835"/>
      <c r="K57" s="835">
        <f>ROUND(SUMPRODUCT('Q1'!$BO$10:$BO$49,K12:K51)/100,2)</f>
        <v>36431.51</v>
      </c>
      <c r="L57" s="835"/>
      <c r="M57" s="835">
        <f>ROUND(SUMPRODUCT('Q1'!$BO$10:$BO$49,M12:M51)/100,2)</f>
        <v>0</v>
      </c>
      <c r="N57" s="835"/>
      <c r="O57" s="835">
        <f>ROUND(SUMPRODUCT('Q1'!$BO$10:$BO$49,O12:O51)/100,2)</f>
        <v>0</v>
      </c>
      <c r="P57" s="835"/>
      <c r="Q57" s="835">
        <f>ROUND(SUMPRODUCT('Q1'!$BO$10:$BO$49,Q12:Q51)/100,2)</f>
        <v>0</v>
      </c>
      <c r="R57" s="835"/>
      <c r="S57" s="835">
        <f>ROUND(SUMPRODUCT('Q1'!$BO$10:$BO$49,S12:S51)/100,2)</f>
        <v>0</v>
      </c>
      <c r="T57" s="835"/>
      <c r="U57" s="835">
        <f>ROUND(SUMPRODUCT('Q1'!$BO$10:$BO$49,U12:U51)/100,2)</f>
        <v>0</v>
      </c>
      <c r="V57" s="835"/>
      <c r="W57" s="835">
        <f>ROUND(SUMPRODUCT('Q1'!$BO$10:$BO$49,W12:W51)/100,2)</f>
        <v>0</v>
      </c>
      <c r="X57" s="835"/>
      <c r="Y57" s="835">
        <f>ROUND(SUMPRODUCT('Q1'!$BO$10:$BO$49,Y12:Y51)/100,2)</f>
        <v>0</v>
      </c>
      <c r="Z57" s="835"/>
      <c r="AA57" s="835">
        <f>ROUND(SUMPRODUCT('Q1'!$BO$10:$BO$49,AA12:AA51)/100,2)</f>
        <v>0</v>
      </c>
      <c r="AB57" s="835"/>
      <c r="AC57" s="77" t="s">
        <v>232</v>
      </c>
      <c r="AD57" s="835">
        <f>ROUND(SUMPRODUCT('Q1'!$BO$10:$BO$49,AD12:AD51)/100,2)</f>
        <v>0</v>
      </c>
      <c r="AE57" s="835"/>
      <c r="AF57" s="835">
        <f>ROUND(SUMPRODUCT('Q1'!$BO$10:$BO$49,AF12:AF51)/100,2)</f>
        <v>0</v>
      </c>
      <c r="AG57" s="835"/>
      <c r="AH57" s="835">
        <f>ROUND(SUMPRODUCT('Q1'!$BO$10:$BO$49,AH12:AH51)/100,2)</f>
        <v>0</v>
      </c>
      <c r="AI57" s="835"/>
      <c r="AJ57" s="835">
        <f>ROUND(SUMPRODUCT('Q1'!$BO$10:$BO$49,AJ12:AJ51)/100,2)</f>
        <v>0</v>
      </c>
      <c r="AK57" s="835"/>
      <c r="AL57" s="835">
        <f>ROUND(SUMPRODUCT('Q1'!$BO$10:$BO$49,AL12:AL51)/100,2)</f>
        <v>0</v>
      </c>
      <c r="AM57" s="835"/>
      <c r="AN57" s="835">
        <f>ROUND(SUMPRODUCT('Q1'!$BO$10:$BO$49,AN12:AN51)/100,2)</f>
        <v>0</v>
      </c>
      <c r="AO57" s="835"/>
      <c r="AP57" s="835">
        <f>ROUND(SUMPRODUCT('Q1'!$BO$10:$BO$49,AP12:AP51)/100,2)</f>
        <v>0</v>
      </c>
      <c r="AQ57" s="835"/>
      <c r="AR57" s="835">
        <f>ROUND(SUMPRODUCT('Q1'!$BO$10:$BO$49,AR12:AR51)/100,2)</f>
        <v>0</v>
      </c>
      <c r="AS57" s="835"/>
      <c r="AT57" s="835">
        <f>ROUND(SUMPRODUCT('Q1'!$BO$10:$BO$49,AT12:AT51)/100,2)</f>
        <v>0</v>
      </c>
      <c r="AU57" s="835"/>
      <c r="AV57" s="835">
        <f>ROUND(SUMPRODUCT('Q1'!$BO$10:$BO$49,AV12:AV51)/100,2)</f>
        <v>0</v>
      </c>
      <c r="AW57" s="835"/>
      <c r="AX57" s="835">
        <f>ROUND(SUMPRODUCT('Q1'!$BO$10:$BO$49,AX12:AX51)/100,2)</f>
        <v>0</v>
      </c>
      <c r="AY57" s="835"/>
      <c r="AZ57" s="835">
        <f>ROUND(SUMPRODUCT('Q1'!$BO$10:$BO$49,AZ12:AZ51)/100,2)</f>
        <v>0</v>
      </c>
      <c r="BA57" s="835"/>
      <c r="BB57" s="77" t="s">
        <v>232</v>
      </c>
      <c r="BC57" s="835">
        <f>ROUND(SUMPRODUCT('Q1'!$BO$10:$BO$49,BC12:BC51)/100,2)</f>
        <v>0</v>
      </c>
      <c r="BD57" s="835"/>
      <c r="BE57" s="835">
        <f>ROUND(SUMPRODUCT('Q1'!$BO$10:$BO$49,BE12:BE51)/100,2)</f>
        <v>0</v>
      </c>
      <c r="BF57" s="835"/>
      <c r="BG57" s="835">
        <f>ROUND(SUMPRODUCT('Q1'!$BO$10:$BO$49,BG12:BG51)/100,2)</f>
        <v>0</v>
      </c>
      <c r="BH57" s="835"/>
      <c r="BI57" s="835">
        <f>ROUND(SUMPRODUCT('Q1'!$BO$10:$BO$49,BI12:BI51)/100,2)</f>
        <v>0</v>
      </c>
      <c r="BJ57" s="835"/>
      <c r="BK57" s="835">
        <f>ROUND(SUMPRODUCT('Q1'!$BO$10:$BO$49,BK12:BK51)/100,2)</f>
        <v>0</v>
      </c>
      <c r="BL57" s="835"/>
      <c r="BM57" s="835">
        <f>ROUND(SUMPRODUCT('Q1'!$BO$10:$BO$49,BM12:BM51)/100,2)</f>
        <v>0</v>
      </c>
      <c r="BN57" s="835"/>
      <c r="BO57" s="835">
        <f>ROUND(SUMPRODUCT('Q1'!$BO$10:$BO$49,BO12:BO51)/100,2)</f>
        <v>0</v>
      </c>
      <c r="BP57" s="835"/>
      <c r="BQ57" s="835">
        <f>ROUND(SUMPRODUCT('Q1'!$BO$10:$BO$49,BQ12:BQ51)/100,2)</f>
        <v>0</v>
      </c>
      <c r="BR57" s="835"/>
      <c r="BS57" s="835">
        <f>ROUND(SUMPRODUCT('Q1'!$BO$10:$BO$49,BS12:BS51)/100,2)</f>
        <v>0</v>
      </c>
      <c r="BT57" s="835"/>
      <c r="BU57" s="835">
        <f>ROUND(SUMPRODUCT('Q1'!$BO$10:$BO$49,BU12:BU51)/100,2)</f>
        <v>0</v>
      </c>
      <c r="BV57" s="835"/>
      <c r="BW57" s="835">
        <f>ROUND(SUMPRODUCT('Q1'!$BO$10:$BO$49,BW12:BW51)/100,2)</f>
        <v>0</v>
      </c>
      <c r="BX57" s="835"/>
      <c r="BY57" s="835">
        <f>ROUND(SUMPRODUCT('Q1'!$BO$10:$BO$49,BY12:BY51)/100,2)</f>
        <v>0</v>
      </c>
      <c r="BZ57" s="835"/>
      <c r="CA57" s="75"/>
      <c r="CB57" s="479">
        <f>SUM(G57:BZ57)</f>
        <v>64861.490000000005</v>
      </c>
      <c r="CC57" s="75"/>
    </row>
    <row r="58" spans="2:92" ht="9.9499999999999993" customHeight="1"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9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</row>
    <row r="59" spans="2:92" ht="9.9499999999999993" customHeight="1">
      <c r="D59" s="322"/>
      <c r="E59" s="322"/>
      <c r="F59" s="322"/>
      <c r="G59" s="322"/>
      <c r="H59" s="322"/>
      <c r="I59" s="322"/>
      <c r="J59" s="322"/>
      <c r="K59" s="8"/>
      <c r="L59" s="8"/>
      <c r="M59" s="322"/>
      <c r="N59" s="322"/>
      <c r="O59" s="322"/>
      <c r="P59" s="322"/>
      <c r="Q59" s="322"/>
      <c r="R59" s="322"/>
      <c r="S59" s="322"/>
      <c r="T59" s="8"/>
      <c r="U59" s="832">
        <f>'O1'!K2</f>
        <v>42064</v>
      </c>
      <c r="V59" s="832"/>
      <c r="W59" s="321"/>
      <c r="X59" s="321"/>
      <c r="Y59" s="321"/>
      <c r="Z59" s="321"/>
      <c r="AA59" s="63"/>
      <c r="AB59" s="63"/>
      <c r="AC59" s="322"/>
      <c r="AD59" s="322"/>
      <c r="AE59" s="322"/>
      <c r="AF59" s="322"/>
      <c r="AG59" s="322"/>
      <c r="AH59" s="322"/>
      <c r="AI59" s="322"/>
      <c r="AJ59" s="8"/>
      <c r="AK59" s="8"/>
      <c r="AL59" s="322"/>
      <c r="AM59" s="322"/>
      <c r="AN59" s="322"/>
      <c r="AO59" s="322"/>
      <c r="AP59" s="322"/>
      <c r="AQ59" s="322"/>
      <c r="AR59" s="322"/>
      <c r="AS59" s="8"/>
      <c r="AT59" s="832">
        <f>U59</f>
        <v>42064</v>
      </c>
      <c r="AU59" s="832"/>
      <c r="AV59" s="321"/>
      <c r="AW59" s="321"/>
      <c r="AX59" s="321"/>
      <c r="AY59" s="321"/>
      <c r="AZ59" s="63"/>
      <c r="BA59" s="63"/>
      <c r="BB59" s="322"/>
      <c r="BC59" s="322"/>
      <c r="BD59" s="322"/>
      <c r="BE59" s="322"/>
      <c r="BF59" s="322"/>
      <c r="BG59" s="322"/>
      <c r="BH59" s="322"/>
      <c r="BI59" s="8"/>
      <c r="BJ59" s="8"/>
      <c r="BK59" s="322"/>
      <c r="BL59" s="322"/>
      <c r="BM59" s="322"/>
      <c r="BN59" s="322"/>
      <c r="BO59" s="322"/>
      <c r="BP59" s="322"/>
      <c r="BQ59" s="322"/>
      <c r="BR59" s="8"/>
      <c r="BS59" s="832">
        <f>AT59</f>
        <v>42064</v>
      </c>
      <c r="BT59" s="832"/>
      <c r="BU59" s="321"/>
      <c r="BV59" s="321"/>
      <c r="BW59" s="321"/>
      <c r="BX59" s="321"/>
      <c r="BY59" s="63"/>
      <c r="BZ59" s="63"/>
      <c r="CA59" s="66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</row>
    <row r="60" spans="2:92" ht="9.9499999999999993" customHeight="1">
      <c r="D60" s="8" t="s">
        <v>205</v>
      </c>
      <c r="E60" s="8"/>
      <c r="F60" s="8"/>
      <c r="G60" s="8"/>
      <c r="H60" s="8"/>
      <c r="I60" s="8"/>
      <c r="J60" s="8"/>
      <c r="K60" s="8"/>
      <c r="L60" s="8"/>
      <c r="M60" s="8" t="s">
        <v>205</v>
      </c>
      <c r="N60" s="8"/>
      <c r="O60" s="8"/>
      <c r="P60" s="8"/>
      <c r="Q60" s="8"/>
      <c r="R60" s="8"/>
      <c r="S60" s="8"/>
      <c r="T60" s="8"/>
      <c r="U60" s="8"/>
      <c r="V60" s="8" t="s">
        <v>86</v>
      </c>
      <c r="W60" s="8"/>
      <c r="X60" s="8"/>
      <c r="Y60" s="8"/>
      <c r="Z60" s="8"/>
      <c r="AA60" s="63"/>
      <c r="AB60" s="63"/>
      <c r="AC60" s="8" t="s">
        <v>205</v>
      </c>
      <c r="AD60" s="8"/>
      <c r="AE60" s="8"/>
      <c r="AF60" s="8"/>
      <c r="AG60" s="8"/>
      <c r="AH60" s="8"/>
      <c r="AI60" s="8"/>
      <c r="AJ60" s="8"/>
      <c r="AK60" s="8"/>
      <c r="AL60" s="8" t="s">
        <v>205</v>
      </c>
      <c r="AM60" s="8"/>
      <c r="AN60" s="8"/>
      <c r="AO60" s="8"/>
      <c r="AP60" s="8"/>
      <c r="AQ60" s="8"/>
      <c r="AR60" s="8"/>
      <c r="AS60" s="8"/>
      <c r="AT60" s="8"/>
      <c r="AU60" s="8" t="s">
        <v>86</v>
      </c>
      <c r="AV60" s="8"/>
      <c r="AW60" s="8"/>
      <c r="AX60" s="8"/>
      <c r="AY60" s="8"/>
      <c r="AZ60" s="63"/>
      <c r="BA60" s="63"/>
      <c r="BB60" s="8" t="s">
        <v>205</v>
      </c>
      <c r="BC60" s="8"/>
      <c r="BD60" s="8"/>
      <c r="BE60" s="8"/>
      <c r="BF60" s="8"/>
      <c r="BG60" s="8"/>
      <c r="BH60" s="8"/>
      <c r="BI60" s="8"/>
      <c r="BJ60" s="8"/>
      <c r="BK60" s="8" t="s">
        <v>205</v>
      </c>
      <c r="BL60" s="8"/>
      <c r="BM60" s="8"/>
      <c r="BN60" s="8"/>
      <c r="BO60" s="8"/>
      <c r="BP60" s="8"/>
      <c r="BQ60" s="8"/>
      <c r="BR60" s="8"/>
      <c r="BS60" s="8"/>
      <c r="BT60" s="8" t="s">
        <v>86</v>
      </c>
      <c r="BU60" s="8"/>
      <c r="BV60" s="8"/>
      <c r="BW60" s="8"/>
      <c r="BX60" s="8"/>
      <c r="BY60" s="63"/>
      <c r="BZ60" s="63"/>
      <c r="CA60" s="66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</row>
    <row r="61" spans="2:92" ht="9.9499999999999993" customHeight="1">
      <c r="D61" s="7" t="s">
        <v>206</v>
      </c>
      <c r="E61" s="813"/>
      <c r="F61" s="813"/>
      <c r="G61" s="813"/>
      <c r="H61" s="813"/>
      <c r="I61" s="813"/>
      <c r="J61" s="813"/>
      <c r="K61" s="10"/>
      <c r="L61" s="10"/>
      <c r="M61" s="7" t="s">
        <v>206</v>
      </c>
      <c r="N61" s="2"/>
      <c r="O61" s="813"/>
      <c r="P61" s="813"/>
      <c r="Q61" s="813"/>
      <c r="R61" s="813"/>
      <c r="S61" s="813"/>
      <c r="T61" s="813"/>
      <c r="U61" s="10"/>
      <c r="V61" s="10"/>
      <c r="W61" s="10"/>
      <c r="X61" s="2"/>
      <c r="Y61" s="2"/>
      <c r="Z61" s="2"/>
      <c r="AA61" s="2"/>
      <c r="AB61" s="2"/>
      <c r="AC61" s="7" t="s">
        <v>206</v>
      </c>
      <c r="AD61" s="848">
        <f>E61</f>
        <v>0</v>
      </c>
      <c r="AE61" s="848"/>
      <c r="AF61" s="848"/>
      <c r="AG61" s="848"/>
      <c r="AH61" s="848"/>
      <c r="AI61" s="848"/>
      <c r="AJ61" s="10"/>
      <c r="AK61" s="10"/>
      <c r="AL61" s="7" t="s">
        <v>206</v>
      </c>
      <c r="AM61" s="2"/>
      <c r="AN61" s="848">
        <f>O61</f>
        <v>0</v>
      </c>
      <c r="AO61" s="848"/>
      <c r="AP61" s="848"/>
      <c r="AQ61" s="848"/>
      <c r="AR61" s="848"/>
      <c r="AS61" s="848"/>
      <c r="AT61" s="63"/>
      <c r="AU61" s="63"/>
      <c r="AV61" s="10"/>
      <c r="AW61" s="63"/>
      <c r="AX61" s="63"/>
      <c r="AY61" s="10"/>
      <c r="AZ61" s="10"/>
      <c r="BA61" s="16"/>
      <c r="BB61" s="7" t="s">
        <v>206</v>
      </c>
      <c r="BC61" s="848">
        <f>AD61</f>
        <v>0</v>
      </c>
      <c r="BD61" s="848"/>
      <c r="BE61" s="848"/>
      <c r="BF61" s="848"/>
      <c r="BG61" s="848"/>
      <c r="BH61" s="848"/>
      <c r="BI61" s="10"/>
      <c r="BJ61" s="10"/>
      <c r="BK61" s="7" t="s">
        <v>206</v>
      </c>
      <c r="BL61" s="2"/>
      <c r="BM61" s="848">
        <f>AN61</f>
        <v>0</v>
      </c>
      <c r="BN61" s="848"/>
      <c r="BO61" s="848"/>
      <c r="BP61" s="848"/>
      <c r="BQ61" s="848"/>
      <c r="BR61" s="848"/>
      <c r="BS61" s="66"/>
      <c r="BT61" s="66"/>
      <c r="BU61" s="66"/>
      <c r="BV61" s="66"/>
      <c r="BW61" s="66"/>
      <c r="BX61" s="66"/>
      <c r="BY61" s="66"/>
      <c r="BZ61" s="66"/>
      <c r="CA61" s="66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</row>
    <row r="62" spans="2:92" ht="9.9499999999999993" customHeight="1">
      <c r="D62" s="2"/>
      <c r="E62" s="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2"/>
      <c r="Y62" s="2"/>
      <c r="Z62" s="2"/>
      <c r="AA62" s="2"/>
      <c r="AB62" s="2"/>
      <c r="AC62" s="93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3"/>
      <c r="AX62" s="63"/>
      <c r="AY62" s="66"/>
      <c r="AZ62" s="66"/>
      <c r="BA62" s="66"/>
      <c r="BC62" s="92"/>
      <c r="BD62" s="92"/>
      <c r="BE62" s="92"/>
      <c r="BF62" s="92"/>
      <c r="BG62" s="66"/>
      <c r="BH62" s="66"/>
      <c r="BI62" s="66"/>
      <c r="BJ62" s="66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66"/>
      <c r="BX62" s="66"/>
      <c r="BY62" s="66"/>
      <c r="BZ62" s="66"/>
      <c r="CA62" s="66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</row>
    <row r="63" spans="2:92" ht="9.9499999999999993" hidden="1" customHeight="1">
      <c r="E63" s="92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92"/>
      <c r="Y63" s="92"/>
      <c r="Z63" s="92"/>
      <c r="AA63" s="92"/>
      <c r="AB63" s="92"/>
      <c r="AC63" s="93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C63" s="92"/>
      <c r="BD63" s="92"/>
      <c r="BE63" s="92"/>
      <c r="BF63" s="92"/>
      <c r="BG63" s="66"/>
      <c r="BH63" s="66"/>
      <c r="BI63" s="66"/>
      <c r="BJ63" s="66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66"/>
      <c r="BX63" s="66"/>
      <c r="BY63" s="66"/>
      <c r="BZ63" s="66"/>
      <c r="CA63" s="66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</row>
    <row r="64" spans="2:92" ht="9.9499999999999993" hidden="1" customHeight="1">
      <c r="D64" s="94"/>
      <c r="AC64" s="94"/>
      <c r="BB64" s="94"/>
    </row>
    <row r="65" spans="3:92" ht="9.9499999999999993" hidden="1" customHeight="1">
      <c r="E65" s="92"/>
      <c r="F65" s="95">
        <f>IF(ABS(F52-100)&gt;0.01,1,0)</f>
        <v>1</v>
      </c>
      <c r="G65" s="95"/>
      <c r="H65" s="95">
        <f>IF(ABS(H52-100)&gt;0.01,1,0)</f>
        <v>1</v>
      </c>
      <c r="I65" s="95"/>
      <c r="J65" s="95">
        <f>IF(ABS(J52-100)&gt;0.01,1,0)</f>
        <v>1</v>
      </c>
      <c r="K65" s="95"/>
      <c r="L65" s="95">
        <f>IF(ABS(L52-100)&gt;0.01,1,0)</f>
        <v>0</v>
      </c>
      <c r="M65" s="95"/>
      <c r="N65" s="95">
        <f>IF(ABS(N52-100)&gt;0.01,1,0)</f>
        <v>0</v>
      </c>
      <c r="O65" s="95"/>
      <c r="P65" s="95">
        <f>IF(ABS(P52-100)&gt;0.01,1,0)</f>
        <v>0</v>
      </c>
      <c r="Q65" s="95"/>
      <c r="R65" s="95">
        <f>IF(ABS(R52-100)&gt;0.01,1,0)</f>
        <v>0</v>
      </c>
      <c r="S65" s="95"/>
      <c r="T65" s="95">
        <f>IF(ABS(T52-100)&gt;0.01,1,0)</f>
        <v>0</v>
      </c>
      <c r="U65" s="95"/>
      <c r="V65" s="95">
        <f>IF(ABS(V52-100)&gt;0.01,1,0)</f>
        <v>0</v>
      </c>
      <c r="W65" s="95"/>
      <c r="X65" s="95">
        <f>IF(ABS(X52-100)&gt;0.01,1,0)</f>
        <v>0</v>
      </c>
      <c r="Y65" s="95"/>
      <c r="Z65" s="95">
        <f>IF(ABS(Z52-100)&gt;0.01,1,0)</f>
        <v>0</v>
      </c>
      <c r="AA65" s="95"/>
      <c r="AB65" s="95">
        <f>IF(ABS(AB52-100)&gt;0.01,1,0)</f>
        <v>0</v>
      </c>
      <c r="AC65" s="95"/>
      <c r="AD65" s="95"/>
      <c r="AE65" s="95">
        <f>IF(ABS(AE52-100)&gt;0.01,1,0)</f>
        <v>0</v>
      </c>
      <c r="AF65" s="95"/>
      <c r="AG65" s="95">
        <f>IF(ABS(AG52-100)&gt;0.01,1,0)</f>
        <v>0</v>
      </c>
      <c r="AH65" s="95"/>
      <c r="AI65" s="95">
        <f>IF(ABS(AI52-100)&gt;0.01,1,0)</f>
        <v>0</v>
      </c>
      <c r="AJ65" s="95"/>
      <c r="AK65" s="95">
        <f>IF(ABS(AK52-100)&gt;0.01,1,0)</f>
        <v>0</v>
      </c>
      <c r="AL65" s="95"/>
      <c r="AM65" s="95">
        <f>IF(ABS(AM52-100)&gt;0.01,1,0)</f>
        <v>0</v>
      </c>
      <c r="AN65" s="95"/>
      <c r="AO65" s="95">
        <f>IF(ABS(AO52-100)&gt;0.01,1,0)</f>
        <v>0</v>
      </c>
      <c r="AP65" s="95"/>
      <c r="AQ65" s="95">
        <f>IF(ABS(AQ52-100)&gt;0.01,1,0)</f>
        <v>0</v>
      </c>
      <c r="AR65" s="95"/>
      <c r="AS65" s="95">
        <f>IF(ABS(AS52-100)&gt;0.01,1,0)</f>
        <v>0</v>
      </c>
      <c r="AT65" s="95"/>
      <c r="AU65" s="95">
        <f>IF(ABS(AU52-100)&gt;0.01,1,0)</f>
        <v>0</v>
      </c>
      <c r="AV65" s="95"/>
      <c r="AW65" s="95">
        <f>IF(ABS(AW52-100)&gt;0.01,1,0)</f>
        <v>0</v>
      </c>
      <c r="AX65" s="95"/>
      <c r="AY65" s="95">
        <f>IF(ABS(AY52-100)&gt;0.01,1,0)</f>
        <v>0</v>
      </c>
      <c r="AZ65" s="95"/>
      <c r="BA65" s="95">
        <f>IF(ABS(BA52-100)&gt;0.01,1,0)</f>
        <v>0</v>
      </c>
      <c r="BB65" s="95"/>
      <c r="BC65" s="95"/>
      <c r="BD65" s="95">
        <f>IF(ABS(BD52-100)&gt;0.01,1,0)</f>
        <v>0</v>
      </c>
      <c r="BE65" s="95"/>
      <c r="BF65" s="95">
        <f>IF(ABS(BF52-100)&gt;0.01,1,0)</f>
        <v>0</v>
      </c>
      <c r="BG65" s="95"/>
      <c r="BH65" s="95">
        <f>IF(ABS(BH52-100)&gt;0.01,1,0)</f>
        <v>0</v>
      </c>
      <c r="BI65" s="95"/>
      <c r="BJ65" s="95">
        <f>IF(ABS(BJ52-100)&gt;0.01,1,0)</f>
        <v>0</v>
      </c>
      <c r="BK65" s="95"/>
      <c r="BL65" s="95">
        <f>IF(ABS(BL52-100)&gt;0.01,1,0)</f>
        <v>0</v>
      </c>
      <c r="BM65" s="95"/>
      <c r="BN65" s="95">
        <f>IF(ABS(BN52-100)&gt;0.01,1,0)</f>
        <v>0</v>
      </c>
      <c r="BO65" s="95"/>
      <c r="BP65" s="95">
        <f>IF(ABS(BP52-100)&gt;0.01,1,0)</f>
        <v>0</v>
      </c>
      <c r="BQ65" s="95"/>
      <c r="BR65" s="95">
        <f>IF(ABS(BR52-100)&gt;0.01,1,0)</f>
        <v>0</v>
      </c>
      <c r="BS65" s="95"/>
      <c r="BT65" s="95">
        <f t="shared" ref="BT65:BZ65" si="37">IF(ABS(BT52-100)&gt;0.01,1,0)</f>
        <v>0</v>
      </c>
      <c r="BU65" s="95"/>
      <c r="BV65" s="95">
        <f t="shared" si="37"/>
        <v>0</v>
      </c>
      <c r="BW65" s="95"/>
      <c r="BX65" s="95">
        <f t="shared" si="37"/>
        <v>0</v>
      </c>
      <c r="BY65" s="95"/>
      <c r="BZ65" s="95">
        <f t="shared" si="37"/>
        <v>0</v>
      </c>
      <c r="CA65" s="66"/>
      <c r="CB65" s="92"/>
      <c r="CC65" s="95">
        <f>SUM(E65:BZ65)+1</f>
        <v>4</v>
      </c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</row>
    <row r="66" spans="3:92" ht="9.9499999999999993" hidden="1" customHeight="1"/>
    <row r="67" spans="3:92" ht="9.9499999999999993" hidden="1" customHeight="1"/>
    <row r="68" spans="3:92" ht="9.9499999999999993" hidden="1" customHeight="1"/>
    <row r="69" spans="3:92" ht="12.95" hidden="1" customHeight="1"/>
    <row r="70" spans="3:92" ht="12.95" hidden="1" customHeight="1"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</row>
    <row r="71" spans="3:92" ht="9.9499999999999993" hidden="1" customHeight="1"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</row>
    <row r="72" spans="3:92" ht="9.9499999999999993" hidden="1" customHeight="1"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</row>
    <row r="73" spans="3:92" ht="9.9499999999999993" hidden="1" customHeight="1"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</row>
    <row r="74" spans="3:92" ht="9.9499999999999993" hidden="1" customHeight="1"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</row>
    <row r="75" spans="3:92" s="69" customFormat="1" ht="9.9499999999999993" hidden="1" customHeight="1">
      <c r="C75" s="84"/>
      <c r="D75" s="91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</row>
    <row r="76" spans="3:92" s="2" customFormat="1" ht="9.9499999999999993" hidden="1" customHeight="1">
      <c r="C76" s="3"/>
      <c r="D76" s="96"/>
    </row>
    <row r="77" spans="3:92" s="2" customFormat="1" ht="9.9499999999999993" hidden="1" customHeight="1">
      <c r="C77" s="3"/>
      <c r="D77" s="96"/>
    </row>
    <row r="78" spans="3:92" s="2" customFormat="1" ht="9.9499999999999993" hidden="1" customHeight="1">
      <c r="C78" s="3"/>
      <c r="D78" s="96"/>
      <c r="AC78" s="96"/>
      <c r="BB78" s="96"/>
      <c r="CA78" s="3"/>
    </row>
    <row r="79" spans="3:92" s="2" customFormat="1" ht="9.9499999999999993" hidden="1" customHeight="1">
      <c r="C79" s="3"/>
      <c r="D79" s="96"/>
      <c r="AC79" s="96"/>
      <c r="BB79" s="96"/>
      <c r="CA79" s="3"/>
    </row>
    <row r="80" spans="3:92" s="2" customFormat="1" ht="9.9499999999999993" hidden="1" customHeight="1">
      <c r="C80" s="3"/>
      <c r="D80" s="96"/>
      <c r="AC80" s="96"/>
      <c r="BB80" s="96"/>
      <c r="CA80" s="3"/>
    </row>
    <row r="81" spans="3:79" s="2" customFormat="1" ht="9.9499999999999993" hidden="1" customHeight="1">
      <c r="C81" s="3"/>
      <c r="D81" s="96"/>
      <c r="AC81" s="96"/>
      <c r="BB81" s="96"/>
      <c r="CA81" s="3"/>
    </row>
    <row r="82" spans="3:79" s="2" customFormat="1" ht="9.9499999999999993" hidden="1" customHeight="1">
      <c r="C82" s="3"/>
      <c r="D82" s="96"/>
      <c r="AC82" s="96"/>
      <c r="BB82" s="96"/>
      <c r="CA82" s="3"/>
    </row>
    <row r="83" spans="3:79" s="2" customFormat="1" ht="9.9499999999999993" customHeight="1">
      <c r="C83" s="3"/>
      <c r="D83" s="96"/>
      <c r="AC83" s="96"/>
      <c r="BB83" s="96"/>
      <c r="CA83" s="3"/>
    </row>
    <row r="84" spans="3:79" s="2" customFormat="1" ht="9.9499999999999993" customHeight="1">
      <c r="C84" s="3"/>
      <c r="D84" s="96"/>
      <c r="AC84" s="96"/>
      <c r="BB84" s="96"/>
      <c r="CA84" s="3"/>
    </row>
    <row r="85" spans="3:79" s="2" customFormat="1" ht="9.9499999999999993" customHeight="1">
      <c r="C85" s="3"/>
      <c r="D85" s="96"/>
      <c r="AC85" s="96"/>
      <c r="BB85" s="96"/>
      <c r="CA85" s="3"/>
    </row>
    <row r="86" spans="3:79" s="2" customFormat="1" ht="9.9499999999999993" customHeight="1">
      <c r="C86" s="3"/>
      <c r="D86" s="96"/>
      <c r="AC86" s="96"/>
      <c r="BB86" s="96"/>
      <c r="CA86" s="3"/>
    </row>
    <row r="87" spans="3:79" s="2" customFormat="1" ht="9.9499999999999993" customHeight="1">
      <c r="C87" s="3"/>
      <c r="D87" s="96"/>
      <c r="AC87" s="96"/>
      <c r="BB87" s="96"/>
      <c r="CA87" s="3"/>
    </row>
    <row r="88" spans="3:79" s="2" customFormat="1" ht="9.9499999999999993" customHeight="1">
      <c r="C88" s="3"/>
      <c r="D88" s="96"/>
      <c r="AC88" s="96"/>
      <c r="BB88" s="96"/>
      <c r="CA88" s="3"/>
    </row>
    <row r="89" spans="3:79" s="2" customFormat="1" ht="9.9499999999999993" customHeight="1">
      <c r="C89" s="3"/>
      <c r="D89" s="96"/>
      <c r="AC89" s="96"/>
      <c r="BB89" s="96"/>
      <c r="CA89" s="3"/>
    </row>
  </sheetData>
  <sheetProtection password="CC55" sheet="1" objects="1" scenarios="1"/>
  <mergeCells count="250">
    <mergeCell ref="BS59:BT59"/>
    <mergeCell ref="U59:V59"/>
    <mergeCell ref="E61:J61"/>
    <mergeCell ref="BC61:BH61"/>
    <mergeCell ref="O61:T61"/>
    <mergeCell ref="AN61:AS61"/>
    <mergeCell ref="BM61:BR61"/>
    <mergeCell ref="AT59:AU59"/>
    <mergeCell ref="AD61:AI61"/>
    <mergeCell ref="BB5:BS5"/>
    <mergeCell ref="BT5:BV5"/>
    <mergeCell ref="BW5:BZ5"/>
    <mergeCell ref="BG7:BN7"/>
    <mergeCell ref="BO7:BQ7"/>
    <mergeCell ref="BR7:BZ7"/>
    <mergeCell ref="AC5:AT5"/>
    <mergeCell ref="AU5:AW5"/>
    <mergeCell ref="AX5:BA5"/>
    <mergeCell ref="AH7:AO7"/>
    <mergeCell ref="AP7:AR7"/>
    <mergeCell ref="AS7:BA7"/>
    <mergeCell ref="AF10:AG10"/>
    <mergeCell ref="AR10:AS10"/>
    <mergeCell ref="AT10:AU10"/>
    <mergeCell ref="AV10:AW10"/>
    <mergeCell ref="AJ10:AK10"/>
    <mergeCell ref="AL10:AM10"/>
    <mergeCell ref="AN10:AO10"/>
    <mergeCell ref="AP10:AQ10"/>
    <mergeCell ref="AA10:AB10"/>
    <mergeCell ref="AC10:AC11"/>
    <mergeCell ref="E10:F10"/>
    <mergeCell ref="G10:H10"/>
    <mergeCell ref="I10:J10"/>
    <mergeCell ref="K10:L10"/>
    <mergeCell ref="U10:V10"/>
    <mergeCell ref="W10:X10"/>
    <mergeCell ref="Q10:R10"/>
    <mergeCell ref="Y10:Z10"/>
    <mergeCell ref="AD10:AE10"/>
    <mergeCell ref="O10:P10"/>
    <mergeCell ref="Q7:S7"/>
    <mergeCell ref="D5:U5"/>
    <mergeCell ref="D10:D11"/>
    <mergeCell ref="BB7:BF7"/>
    <mergeCell ref="M10:N10"/>
    <mergeCell ref="BC10:BD10"/>
    <mergeCell ref="BE10:BF10"/>
    <mergeCell ref="S10:T10"/>
    <mergeCell ref="E53:F53"/>
    <mergeCell ref="G53:H53"/>
    <mergeCell ref="I53:J53"/>
    <mergeCell ref="K53:L53"/>
    <mergeCell ref="BB10:BB11"/>
    <mergeCell ref="Y5:AB5"/>
    <mergeCell ref="V5:X5"/>
    <mergeCell ref="D7:H7"/>
    <mergeCell ref="I7:P7"/>
    <mergeCell ref="T7:AB7"/>
    <mergeCell ref="U53:V53"/>
    <mergeCell ref="W53:X53"/>
    <mergeCell ref="Y53:Z53"/>
    <mergeCell ref="AA53:AB53"/>
    <mergeCell ref="M53:N53"/>
    <mergeCell ref="O53:P53"/>
    <mergeCell ref="Q53:R53"/>
    <mergeCell ref="S53:T53"/>
    <mergeCell ref="E54:F54"/>
    <mergeCell ref="G54:H54"/>
    <mergeCell ref="I54:J54"/>
    <mergeCell ref="K54:L54"/>
    <mergeCell ref="M54:N54"/>
    <mergeCell ref="O54:P54"/>
    <mergeCell ref="I55:J55"/>
    <mergeCell ref="K55:L55"/>
    <mergeCell ref="M55:N55"/>
    <mergeCell ref="O55:P55"/>
    <mergeCell ref="AA54:AB54"/>
    <mergeCell ref="S54:T54"/>
    <mergeCell ref="U54:V54"/>
    <mergeCell ref="W54:X54"/>
    <mergeCell ref="Y54:Z54"/>
    <mergeCell ref="Q54:R54"/>
    <mergeCell ref="S55:T55"/>
    <mergeCell ref="U55:V55"/>
    <mergeCell ref="W55:X55"/>
    <mergeCell ref="Y55:Z55"/>
    <mergeCell ref="E57:F57"/>
    <mergeCell ref="G55:H55"/>
    <mergeCell ref="G56:H56"/>
    <mergeCell ref="G57:H57"/>
    <mergeCell ref="E55:F55"/>
    <mergeCell ref="E56:F56"/>
    <mergeCell ref="K56:L56"/>
    <mergeCell ref="M56:N56"/>
    <mergeCell ref="O56:P56"/>
    <mergeCell ref="W57:X57"/>
    <mergeCell ref="AA55:AB55"/>
    <mergeCell ref="Q56:R56"/>
    <mergeCell ref="S56:T56"/>
    <mergeCell ref="U56:V56"/>
    <mergeCell ref="W56:X56"/>
    <mergeCell ref="Q55:R55"/>
    <mergeCell ref="Y57:Z57"/>
    <mergeCell ref="AA57:AB57"/>
    <mergeCell ref="I57:J57"/>
    <mergeCell ref="K57:L57"/>
    <mergeCell ref="M57:N57"/>
    <mergeCell ref="O57:P57"/>
    <mergeCell ref="Q57:R57"/>
    <mergeCell ref="S57:T57"/>
    <mergeCell ref="U57:V57"/>
    <mergeCell ref="AF57:AG57"/>
    <mergeCell ref="AH57:AI57"/>
    <mergeCell ref="AD53:AE53"/>
    <mergeCell ref="AD54:AE54"/>
    <mergeCell ref="AD55:AE55"/>
    <mergeCell ref="AD56:AE56"/>
    <mergeCell ref="AD57:AE57"/>
    <mergeCell ref="AF54:AG54"/>
    <mergeCell ref="AH54:AI54"/>
    <mergeCell ref="AX53:AY53"/>
    <mergeCell ref="AJ53:AK53"/>
    <mergeCell ref="AL53:AM53"/>
    <mergeCell ref="AP53:AQ53"/>
    <mergeCell ref="AN53:AO53"/>
    <mergeCell ref="I56:J56"/>
    <mergeCell ref="AF53:AG53"/>
    <mergeCell ref="AH53:AI53"/>
    <mergeCell ref="AA56:AB56"/>
    <mergeCell ref="Y56:Z56"/>
    <mergeCell ref="BI10:BJ10"/>
    <mergeCell ref="BK10:BL10"/>
    <mergeCell ref="BW10:BX10"/>
    <mergeCell ref="AH10:AI10"/>
    <mergeCell ref="AZ10:BA10"/>
    <mergeCell ref="AX10:AY10"/>
    <mergeCell ref="AJ54:AK54"/>
    <mergeCell ref="BY10:BZ10"/>
    <mergeCell ref="BM10:BN10"/>
    <mergeCell ref="BG10:BH10"/>
    <mergeCell ref="BO10:BP10"/>
    <mergeCell ref="BQ10:BR10"/>
    <mergeCell ref="BS10:BT10"/>
    <mergeCell ref="BU10:BV10"/>
    <mergeCell ref="AP54:AQ54"/>
    <mergeCell ref="AR54:AS54"/>
    <mergeCell ref="AT54:AU54"/>
    <mergeCell ref="AL54:AM54"/>
    <mergeCell ref="AV54:AW54"/>
    <mergeCell ref="AR53:AS53"/>
    <mergeCell ref="AT53:AU53"/>
    <mergeCell ref="AV53:AW53"/>
    <mergeCell ref="AN54:AO54"/>
    <mergeCell ref="AX54:AY54"/>
    <mergeCell ref="AZ54:BA54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Z55:BA55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AJ57:AK57"/>
    <mergeCell ref="AL57:AM57"/>
    <mergeCell ref="AN57:AO57"/>
    <mergeCell ref="AP57:AQ57"/>
    <mergeCell ref="AR57:AS57"/>
    <mergeCell ref="AT57:AU57"/>
    <mergeCell ref="AV57:AW57"/>
    <mergeCell ref="BK54:BL54"/>
    <mergeCell ref="AX57:AY57"/>
    <mergeCell ref="AZ57:BA57"/>
    <mergeCell ref="BC53:BD53"/>
    <mergeCell ref="BC54:BD54"/>
    <mergeCell ref="BC55:BD55"/>
    <mergeCell ref="BC56:BD56"/>
    <mergeCell ref="BC57:BD57"/>
    <mergeCell ref="AZ53:BA53"/>
    <mergeCell ref="AX55:AY55"/>
    <mergeCell ref="BY53:BZ53"/>
    <mergeCell ref="AV55:AW55"/>
    <mergeCell ref="BE53:BF53"/>
    <mergeCell ref="BG53:BH53"/>
    <mergeCell ref="BI53:BJ53"/>
    <mergeCell ref="BK53:BL53"/>
    <mergeCell ref="BM53:BN53"/>
    <mergeCell ref="BE54:BF54"/>
    <mergeCell ref="BG54:BH54"/>
    <mergeCell ref="BI54:BJ54"/>
    <mergeCell ref="BO53:BP53"/>
    <mergeCell ref="BQ53:BR53"/>
    <mergeCell ref="BS53:BT53"/>
    <mergeCell ref="BU53:BV53"/>
    <mergeCell ref="BQ54:BR54"/>
    <mergeCell ref="BS54:BT54"/>
    <mergeCell ref="BU54:BV54"/>
    <mergeCell ref="BW53:BX53"/>
    <mergeCell ref="BY54:BZ54"/>
    <mergeCell ref="BE55:BF55"/>
    <mergeCell ref="BG55:BH55"/>
    <mergeCell ref="BI55:BJ55"/>
    <mergeCell ref="BK55:BL55"/>
    <mergeCell ref="BM55:BN55"/>
    <mergeCell ref="BO55:BP55"/>
    <mergeCell ref="BQ55:BR55"/>
    <mergeCell ref="BS55:BT55"/>
    <mergeCell ref="BM54:BN54"/>
    <mergeCell ref="BW56:BX56"/>
    <mergeCell ref="BY56:BZ56"/>
    <mergeCell ref="BU55:BV55"/>
    <mergeCell ref="BW55:BX55"/>
    <mergeCell ref="BY55:BZ55"/>
    <mergeCell ref="BU56:BV56"/>
    <mergeCell ref="BW54:BX54"/>
    <mergeCell ref="BW57:BX57"/>
    <mergeCell ref="BY57:BZ57"/>
    <mergeCell ref="BU57:BV57"/>
    <mergeCell ref="BO57:BP57"/>
    <mergeCell ref="BQ57:BR57"/>
    <mergeCell ref="BS57:BT57"/>
    <mergeCell ref="H4:K4"/>
    <mergeCell ref="AC7:AG7"/>
    <mergeCell ref="BG57:BH57"/>
    <mergeCell ref="BS56:BT56"/>
    <mergeCell ref="BM56:BN56"/>
    <mergeCell ref="BO56:BP56"/>
    <mergeCell ref="BO54:BP54"/>
    <mergeCell ref="BQ56:BR56"/>
    <mergeCell ref="BI56:BJ56"/>
    <mergeCell ref="BI57:BJ57"/>
    <mergeCell ref="BM57:BN57"/>
    <mergeCell ref="BK57:BL57"/>
    <mergeCell ref="BE56:BF56"/>
    <mergeCell ref="BG56:BH56"/>
    <mergeCell ref="BE57:BF57"/>
    <mergeCell ref="BK56:BL56"/>
  </mergeCells>
  <phoneticPr fontId="2" type="noConversion"/>
  <conditionalFormatting sqref="N12:N52 P12:P52 R12:R52 T12:T52 V12:V52 X12:X52 Z12:Z52 AB12:AB52 AG12:AG52 AI12:AI52 AK12:AK52 AM12:AM52 AO12:AO52 AQ12:AQ52 AS12:AS52 AU12:AU52 AW12:AW52 AY12:AY52 BA12:BA52 BF12:BF52 BH12:BH52 BJ12:BJ52 BL12:BL52 BN12:BN52 BP12:BP52 BR12:BR52 BT12:BT52 BV12:BV52 BX12:BX52 BZ12:BZ52 L12:L52 J12:J52 H12:H52">
    <cfRule type="cellIs" dxfId="18" priority="1" stopIfTrue="1" operator="equal">
      <formula>F12+H12-100</formula>
    </cfRule>
  </conditionalFormatting>
  <conditionalFormatting sqref="AE12:AE52 BD12:BD52">
    <cfRule type="cellIs" dxfId="17" priority="2" stopIfTrue="1" operator="equal">
      <formula>AB12+AE12-100</formula>
    </cfRule>
  </conditionalFormatting>
  <printOptions horizontalCentered="1"/>
  <pageMargins left="0.19685039370078741" right="0.19685039370078741" top="0.59055118110236227" bottom="0.19685039370078741" header="0.39370078740157483" footer="0"/>
  <pageSetup paperSize="9" orientation="landscape" r:id="rId1"/>
  <headerFooter alignWithMargins="0">
    <oddFooter>&amp;R&amp;"Arial,Negrito"&amp;8V.110324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Plan12">
    <outlinePr summaryBelow="0"/>
  </sheetPr>
  <dimension ref="A1:BR329"/>
  <sheetViews>
    <sheetView showGridLines="0" showRowColHeaders="0" showZeros="0" workbookViewId="0">
      <pane ySplit="14" topLeftCell="A60" activePane="bottomLeft" state="frozen"/>
      <selection pane="bottomLeft" activeCell="F2" sqref="F2:L3"/>
    </sheetView>
  </sheetViews>
  <sheetFormatPr defaultColWidth="1.7109375" defaultRowHeight="9.9499999999999993" customHeight="1"/>
  <cols>
    <col min="1" max="1" width="0.85546875" style="10" customWidth="1"/>
    <col min="2" max="50" width="1.7109375" style="7" customWidth="1"/>
    <col min="51" max="51" width="4.28515625" style="17" customWidth="1"/>
    <col min="52" max="52" width="1.7109375" style="10" hidden="1" customWidth="1"/>
    <col min="53" max="53" width="1.7109375" style="7" hidden="1" customWidth="1"/>
    <col min="54" max="54" width="6.7109375" style="195" hidden="1" customWidth="1"/>
    <col min="55" max="55" width="6.7109375" style="196" hidden="1" customWidth="1"/>
    <col min="56" max="56" width="6.7109375" style="197" hidden="1" customWidth="1"/>
    <col min="57" max="57" width="6.7109375" style="199" hidden="1" customWidth="1"/>
    <col min="58" max="60" width="6.7109375" style="196" hidden="1" customWidth="1"/>
    <col min="61" max="61" width="7" style="196" hidden="1" customWidth="1"/>
    <col min="62" max="62" width="9.140625" style="196" hidden="1" customWidth="1"/>
    <col min="63" max="16384" width="1.7109375" style="7"/>
  </cols>
  <sheetData>
    <row r="1" spans="1:70" ht="50.1" customHeight="1">
      <c r="A1" s="5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158"/>
      <c r="AZ1" s="5"/>
      <c r="BA1" s="4"/>
      <c r="BE1" s="198"/>
    </row>
    <row r="2" spans="1:70" ht="6" customHeight="1">
      <c r="A2" s="5"/>
      <c r="C2" s="729" t="s">
        <v>86</v>
      </c>
      <c r="D2" s="729"/>
      <c r="E2" s="729"/>
      <c r="F2" s="812"/>
      <c r="G2" s="812"/>
      <c r="H2" s="812"/>
      <c r="I2" s="812"/>
      <c r="J2" s="812"/>
      <c r="K2" s="812"/>
      <c r="L2" s="812"/>
      <c r="M2" s="4"/>
      <c r="N2" s="4"/>
      <c r="O2" s="4"/>
      <c r="P2" s="4"/>
      <c r="Q2" s="4"/>
      <c r="R2" s="4"/>
      <c r="AC2" s="4"/>
      <c r="AD2" s="4"/>
      <c r="AE2" s="4"/>
      <c r="AF2" s="4"/>
      <c r="AG2" s="4"/>
      <c r="AH2" s="4"/>
      <c r="AI2" s="4"/>
      <c r="AJ2" s="4"/>
      <c r="AK2" s="37"/>
      <c r="AL2" s="37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158"/>
      <c r="AZ2" s="5"/>
      <c r="BA2" s="4"/>
      <c r="BE2" s="198"/>
    </row>
    <row r="3" spans="1:70" ht="5.25" customHeight="1" thickBot="1">
      <c r="A3" s="5"/>
      <c r="C3" s="729"/>
      <c r="D3" s="729"/>
      <c r="E3" s="729"/>
      <c r="F3" s="849"/>
      <c r="G3" s="849"/>
      <c r="H3" s="849"/>
      <c r="I3" s="849"/>
      <c r="J3" s="849"/>
      <c r="K3" s="849"/>
      <c r="L3" s="849"/>
      <c r="M3" s="4"/>
      <c r="N3" s="4"/>
      <c r="O3" s="4"/>
      <c r="P3" s="4"/>
      <c r="AF3" s="4"/>
      <c r="AG3" s="4"/>
      <c r="AH3" s="4"/>
      <c r="AI3" s="4"/>
      <c r="AK3" s="9"/>
      <c r="AL3" s="9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158"/>
      <c r="AZ3" s="5"/>
      <c r="BA3" s="4"/>
      <c r="BE3" s="198"/>
    </row>
    <row r="4" spans="1:70" ht="3.95" customHeight="1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37"/>
      <c r="AL4" s="37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158"/>
      <c r="AZ4" s="5"/>
      <c r="BA4" s="4"/>
    </row>
    <row r="5" spans="1:70" ht="15" customHeight="1">
      <c r="B5" s="850" t="s">
        <v>141</v>
      </c>
      <c r="C5" s="850"/>
      <c r="D5" s="850"/>
      <c r="E5" s="850"/>
      <c r="F5" s="850"/>
      <c r="G5" s="850"/>
      <c r="H5" s="850"/>
      <c r="I5" s="850"/>
      <c r="J5" s="850"/>
      <c r="K5" s="850"/>
      <c r="L5" s="850"/>
      <c r="M5" s="850"/>
      <c r="N5" s="850"/>
      <c r="O5" s="850"/>
      <c r="P5" s="850"/>
      <c r="Q5" s="850"/>
      <c r="R5" s="850"/>
      <c r="S5" s="850"/>
      <c r="T5" s="850"/>
      <c r="U5" s="850"/>
      <c r="V5" s="850"/>
      <c r="W5" s="850"/>
      <c r="X5" s="850"/>
      <c r="Y5" s="850"/>
      <c r="Z5" s="850"/>
      <c r="AA5" s="850"/>
      <c r="AB5" s="850"/>
      <c r="AC5" s="850"/>
      <c r="AD5" s="850"/>
      <c r="AE5" s="850"/>
      <c r="AF5" s="850"/>
      <c r="AG5" s="850"/>
      <c r="AH5" s="850"/>
      <c r="AI5" s="850"/>
      <c r="AJ5" s="850"/>
      <c r="AK5" s="850"/>
      <c r="AL5" s="850"/>
      <c r="AM5" s="850"/>
      <c r="AN5" s="850"/>
      <c r="AO5" s="850"/>
      <c r="AP5" s="850"/>
      <c r="AQ5" s="850"/>
      <c r="AR5" s="850"/>
      <c r="AS5" s="850"/>
      <c r="AT5" s="850"/>
      <c r="AU5" s="850"/>
      <c r="AV5" s="850"/>
      <c r="AW5" s="850"/>
      <c r="AX5" s="850"/>
    </row>
    <row r="6" spans="1:70" ht="9.9499999999999993" customHeight="1">
      <c r="BO6" s="730"/>
      <c r="BP6" s="730"/>
      <c r="BQ6" s="730"/>
      <c r="BR6" s="730"/>
    </row>
    <row r="7" spans="1:70" ht="12" customHeight="1">
      <c r="B7" s="732" t="s">
        <v>81</v>
      </c>
      <c r="C7" s="732"/>
      <c r="D7" s="732"/>
      <c r="E7" s="732"/>
      <c r="F7" s="732"/>
      <c r="G7" s="732"/>
      <c r="H7" s="732"/>
      <c r="I7" s="732"/>
      <c r="J7" s="732"/>
      <c r="K7" s="732"/>
      <c r="L7" s="732"/>
      <c r="M7" s="732"/>
      <c r="N7" s="732"/>
      <c r="O7" s="732"/>
      <c r="P7" s="732"/>
      <c r="Q7" s="732"/>
      <c r="R7" s="732"/>
      <c r="S7" s="814" t="str">
        <f>'O1'!S7</f>
        <v>Prefeitura Municipal de Otacílio Costa</v>
      </c>
      <c r="T7" s="826"/>
      <c r="U7" s="826"/>
      <c r="V7" s="826"/>
      <c r="W7" s="826"/>
      <c r="X7" s="826"/>
      <c r="Y7" s="826"/>
      <c r="Z7" s="826"/>
      <c r="AA7" s="826"/>
      <c r="AB7" s="826"/>
      <c r="AC7" s="826"/>
      <c r="AD7" s="826"/>
      <c r="AE7" s="826"/>
      <c r="AF7" s="826"/>
      <c r="AG7" s="826"/>
      <c r="AH7" s="826"/>
      <c r="AI7" s="826"/>
      <c r="AJ7" s="826"/>
      <c r="AK7" s="826"/>
      <c r="AL7" s="826"/>
      <c r="AM7" s="826"/>
      <c r="AN7" s="826"/>
      <c r="AO7" s="826"/>
      <c r="AP7" s="826"/>
      <c r="AQ7" s="826"/>
      <c r="AR7" s="826"/>
      <c r="AS7" s="826"/>
      <c r="AT7" s="826"/>
      <c r="AU7" s="826"/>
      <c r="AV7" s="826"/>
      <c r="AW7" s="826"/>
      <c r="AX7" s="826"/>
      <c r="AY7" s="827"/>
      <c r="BO7" s="730"/>
      <c r="BP7" s="730"/>
      <c r="BQ7" s="730"/>
      <c r="BR7" s="730"/>
    </row>
    <row r="8" spans="1:70" ht="3" customHeight="1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159"/>
      <c r="BO8" s="151"/>
      <c r="BP8" s="151"/>
      <c r="BQ8" s="151"/>
      <c r="BR8" s="151"/>
    </row>
    <row r="9" spans="1:70" s="10" customFormat="1" ht="13.5" customHeight="1">
      <c r="B9" s="62" t="s">
        <v>40</v>
      </c>
      <c r="C9" s="62"/>
      <c r="D9" s="62"/>
      <c r="E9" s="62"/>
      <c r="F9" s="62"/>
      <c r="G9" s="62"/>
      <c r="H9" s="62"/>
      <c r="I9" s="62"/>
      <c r="J9" s="62"/>
      <c r="K9" s="32"/>
      <c r="L9" s="735" t="str">
        <f>'O1'!L9</f>
        <v>Conclusão quadra Fundo do Campo</v>
      </c>
      <c r="M9" s="857"/>
      <c r="N9" s="857"/>
      <c r="O9" s="857"/>
      <c r="P9" s="857"/>
      <c r="Q9" s="857"/>
      <c r="R9" s="857"/>
      <c r="S9" s="857"/>
      <c r="T9" s="857"/>
      <c r="U9" s="857"/>
      <c r="V9" s="857"/>
      <c r="W9" s="857"/>
      <c r="X9" s="857"/>
      <c r="Y9" s="857"/>
      <c r="Z9" s="857"/>
      <c r="AA9" s="857"/>
      <c r="AB9" s="857"/>
      <c r="AC9" s="857"/>
      <c r="AD9" s="857"/>
      <c r="AE9" s="857"/>
      <c r="AF9" s="857"/>
      <c r="AG9" s="857"/>
      <c r="AH9" s="857"/>
      <c r="AI9" s="857"/>
      <c r="AJ9" s="857"/>
      <c r="AK9" s="857"/>
      <c r="AL9" s="857"/>
      <c r="AM9" s="857"/>
      <c r="AN9" s="857"/>
      <c r="AO9" s="857"/>
      <c r="AP9" s="857"/>
      <c r="AQ9" s="857"/>
      <c r="AR9" s="857"/>
      <c r="AS9" s="857"/>
      <c r="AT9" s="857"/>
      <c r="AU9" s="857"/>
      <c r="AV9" s="857"/>
      <c r="AW9" s="857"/>
      <c r="AX9" s="857"/>
      <c r="AY9" s="858"/>
      <c r="BB9" s="201"/>
      <c r="BC9" s="202"/>
      <c r="BD9" s="203"/>
      <c r="BE9" s="200"/>
      <c r="BF9" s="202"/>
      <c r="BG9" s="202"/>
      <c r="BH9" s="202"/>
      <c r="BI9" s="202"/>
      <c r="BJ9" s="202"/>
      <c r="BO9" s="729"/>
      <c r="BP9" s="729"/>
      <c r="BQ9" s="729"/>
      <c r="BR9" s="729"/>
    </row>
    <row r="10" spans="1:70" s="10" customFormat="1" ht="3" customHeight="1">
      <c r="B10" s="62"/>
      <c r="C10" s="62"/>
      <c r="D10" s="62"/>
      <c r="E10" s="62"/>
      <c r="F10" s="62"/>
      <c r="G10" s="62"/>
      <c r="H10" s="62"/>
      <c r="I10" s="62"/>
      <c r="J10" s="62"/>
      <c r="K10" s="32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60"/>
      <c r="BB10" s="201"/>
      <c r="BC10" s="202"/>
      <c r="BD10" s="203"/>
      <c r="BE10" s="200"/>
      <c r="BF10" s="202"/>
      <c r="BG10" s="202"/>
      <c r="BH10" s="202"/>
      <c r="BI10" s="202"/>
      <c r="BJ10" s="202"/>
      <c r="BO10" s="28"/>
      <c r="BP10" s="28"/>
      <c r="BQ10" s="28"/>
      <c r="BR10" s="28"/>
    </row>
    <row r="11" spans="1:70" s="31" customFormat="1" ht="12" customHeight="1">
      <c r="A11" s="30"/>
      <c r="B11" s="733" t="s">
        <v>82</v>
      </c>
      <c r="C11" s="733"/>
      <c r="D11" s="733"/>
      <c r="E11" s="733"/>
      <c r="F11" s="733"/>
      <c r="G11" s="733"/>
      <c r="H11" s="733"/>
      <c r="I11" s="734"/>
      <c r="J11" s="59" t="str">
        <f>'O1'!J11</f>
        <v>263097-6</v>
      </c>
      <c r="K11" s="60"/>
      <c r="L11" s="60"/>
      <c r="M11" s="60"/>
      <c r="N11" s="60"/>
      <c r="O11" s="60"/>
      <c r="P11" s="60"/>
      <c r="Q11" s="60"/>
      <c r="R11" s="61"/>
      <c r="V11" s="163"/>
      <c r="AY11" s="17"/>
      <c r="AZ11" s="30"/>
      <c r="BB11" s="204"/>
      <c r="BC11" s="205"/>
      <c r="BD11" s="206"/>
      <c r="BE11" s="207"/>
      <c r="BF11" s="205"/>
      <c r="BG11" s="208"/>
      <c r="BH11" s="205"/>
      <c r="BI11" s="205"/>
      <c r="BJ11" s="205"/>
      <c r="BO11" s="731"/>
      <c r="BP11" s="731"/>
      <c r="BQ11" s="731"/>
      <c r="BR11" s="731"/>
    </row>
    <row r="12" spans="1:70" s="10" customFormat="1" ht="9.9499999999999993" customHeight="1">
      <c r="B12" s="11"/>
      <c r="C12" s="11"/>
      <c r="D12" s="11"/>
      <c r="E12" s="11"/>
      <c r="F12" s="11"/>
      <c r="G12" s="11"/>
      <c r="H12" s="11"/>
      <c r="I12" s="11"/>
      <c r="J12" s="36"/>
      <c r="K12" s="36"/>
      <c r="L12" s="36"/>
      <c r="M12" s="36"/>
      <c r="N12" s="36"/>
      <c r="O12" s="36"/>
      <c r="P12" s="36"/>
      <c r="Q12" s="36"/>
      <c r="R12" s="36"/>
      <c r="S12" s="12"/>
      <c r="T12" s="12"/>
      <c r="U12" s="12"/>
      <c r="V12" s="12"/>
      <c r="W12" s="12"/>
      <c r="X12" s="12"/>
      <c r="Y12" s="12"/>
      <c r="Z12" s="12"/>
      <c r="AA12" s="12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54"/>
      <c r="AV12" s="154"/>
      <c r="AW12" s="154"/>
      <c r="AX12" s="154"/>
      <c r="AY12" s="161"/>
      <c r="BB12" s="201"/>
      <c r="BC12" s="202"/>
      <c r="BD12" s="203"/>
      <c r="BE12" s="200"/>
      <c r="BF12" s="202"/>
      <c r="BG12" s="202"/>
      <c r="BH12" s="202"/>
      <c r="BI12" s="202"/>
      <c r="BJ12" s="202"/>
      <c r="BO12" s="729"/>
      <c r="BP12" s="729"/>
      <c r="BQ12" s="729"/>
      <c r="BR12" s="729"/>
    </row>
    <row r="13" spans="1:70" ht="9.9499999999999993" customHeight="1">
      <c r="B13" s="818" t="s">
        <v>3</v>
      </c>
      <c r="C13" s="818"/>
      <c r="D13" s="818"/>
      <c r="E13" s="818"/>
      <c r="F13" s="818"/>
      <c r="G13" s="738" t="s">
        <v>90</v>
      </c>
      <c r="H13" s="738"/>
      <c r="I13" s="738"/>
      <c r="J13" s="738"/>
      <c r="K13" s="738"/>
      <c r="L13" s="738"/>
      <c r="M13" s="738"/>
      <c r="N13" s="738"/>
      <c r="O13" s="738"/>
      <c r="P13" s="738"/>
      <c r="Q13" s="738"/>
      <c r="R13" s="738"/>
      <c r="S13" s="738"/>
      <c r="T13" s="738"/>
      <c r="U13" s="738"/>
      <c r="V13" s="738"/>
      <c r="W13" s="738"/>
      <c r="X13" s="738"/>
      <c r="Y13" s="738"/>
      <c r="Z13" s="738"/>
      <c r="AA13" s="738"/>
      <c r="AB13" s="738"/>
      <c r="AC13" s="738" t="s">
        <v>0</v>
      </c>
      <c r="AD13" s="738"/>
      <c r="AE13" s="738"/>
      <c r="AF13" s="738" t="s">
        <v>1</v>
      </c>
      <c r="AG13" s="738"/>
      <c r="AH13" s="738"/>
      <c r="AI13" s="738"/>
      <c r="AJ13" s="738"/>
      <c r="AK13" s="738" t="s">
        <v>5</v>
      </c>
      <c r="AL13" s="738"/>
      <c r="AM13" s="738"/>
      <c r="AN13" s="738"/>
      <c r="AO13" s="738"/>
      <c r="AP13" s="738"/>
      <c r="AQ13" s="738"/>
      <c r="AR13" s="738"/>
      <c r="AS13" s="738"/>
      <c r="AT13" s="738"/>
      <c r="AU13" s="738"/>
      <c r="AV13" s="738"/>
      <c r="AW13" s="738"/>
      <c r="AX13" s="738"/>
      <c r="AY13" s="738" t="s">
        <v>230</v>
      </c>
    </row>
    <row r="14" spans="1:70" ht="9.9499999999999993" customHeight="1">
      <c r="B14" s="818"/>
      <c r="C14" s="818"/>
      <c r="D14" s="818"/>
      <c r="E14" s="818"/>
      <c r="F14" s="818"/>
      <c r="G14" s="738"/>
      <c r="H14" s="738"/>
      <c r="I14" s="738"/>
      <c r="J14" s="738"/>
      <c r="K14" s="738"/>
      <c r="L14" s="738"/>
      <c r="M14" s="738"/>
      <c r="N14" s="738"/>
      <c r="O14" s="738"/>
      <c r="P14" s="738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  <c r="AD14" s="738"/>
      <c r="AE14" s="738"/>
      <c r="AF14" s="738"/>
      <c r="AG14" s="738"/>
      <c r="AH14" s="738"/>
      <c r="AI14" s="738"/>
      <c r="AJ14" s="738"/>
      <c r="AK14" s="738" t="s">
        <v>4</v>
      </c>
      <c r="AL14" s="738"/>
      <c r="AM14" s="738"/>
      <c r="AN14" s="738"/>
      <c r="AO14" s="738"/>
      <c r="AP14" s="738"/>
      <c r="AQ14" s="738"/>
      <c r="AR14" s="738" t="s">
        <v>2</v>
      </c>
      <c r="AS14" s="738"/>
      <c r="AT14" s="738"/>
      <c r="AU14" s="738"/>
      <c r="AV14" s="738"/>
      <c r="AW14" s="738"/>
      <c r="AX14" s="738"/>
      <c r="AY14" s="738"/>
      <c r="BB14" s="228" t="s">
        <v>162</v>
      </c>
      <c r="BC14" s="227" t="s">
        <v>163</v>
      </c>
      <c r="BD14" s="228" t="s">
        <v>164</v>
      </c>
      <c r="BE14" s="228" t="s">
        <v>165</v>
      </c>
      <c r="BF14" s="223" t="s">
        <v>115</v>
      </c>
      <c r="BG14" s="223" t="s">
        <v>120</v>
      </c>
      <c r="BH14" s="223" t="s">
        <v>166</v>
      </c>
      <c r="BI14" s="210" t="s">
        <v>121</v>
      </c>
      <c r="BJ14" s="210" t="s">
        <v>32</v>
      </c>
    </row>
    <row r="15" spans="1:70" s="17" customFormat="1" ht="9.9499999999999993" customHeight="1">
      <c r="A15" s="16"/>
      <c r="B15" s="852">
        <f>'O1'!B15</f>
        <v>0</v>
      </c>
      <c r="C15" s="853"/>
      <c r="D15" s="853"/>
      <c r="E15" s="853"/>
      <c r="F15" s="853"/>
      <c r="G15" s="854" t="str">
        <f>'O1'!G15</f>
        <v>QUADRA FUNDO DO CAMPO (A LICITAR)</v>
      </c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5">
        <f>'O1'!AC15</f>
        <v>0</v>
      </c>
      <c r="AD15" s="855"/>
      <c r="AE15" s="855"/>
      <c r="AF15" s="856">
        <f>'O1'!AF15</f>
        <v>0</v>
      </c>
      <c r="AG15" s="856"/>
      <c r="AH15" s="856"/>
      <c r="AI15" s="856"/>
      <c r="AJ15" s="856"/>
      <c r="AK15" s="708">
        <f>'O1'!AU15</f>
        <v>0</v>
      </c>
      <c r="AL15" s="708"/>
      <c r="AM15" s="708"/>
      <c r="AN15" s="708"/>
      <c r="AO15" s="708"/>
      <c r="AP15" s="708"/>
      <c r="AQ15" s="708"/>
      <c r="AR15" s="859">
        <f>ROUND(AF15*AK15,2)</f>
        <v>0</v>
      </c>
      <c r="AS15" s="859"/>
      <c r="AT15" s="859"/>
      <c r="AU15" s="859"/>
      <c r="AV15" s="859"/>
      <c r="AW15" s="859"/>
      <c r="AX15" s="859"/>
      <c r="AY15" s="164">
        <f>'O1'!BI15</f>
        <v>0</v>
      </c>
      <c r="AZ15" s="524">
        <f>'O1'!AU15</f>
        <v>0</v>
      </c>
      <c r="BB15" s="211" t="str">
        <f>IF(B15=0,BB14,IF(ISNONTEXT(B15)=TRUE,INT(B15),INT(LEFT(B15,FIND(".",B15)-1))))</f>
        <v>APROPRIAR O MACRO ITEM</v>
      </c>
      <c r="BC15" s="212">
        <f>IF(BC16=1,1,IF(B15&lt;&gt;0,1,IF(G15&lt;&gt;0,1,IF(AC15&lt;&gt;0,1,IF(AF15&lt;&gt;0,1,"")))))</f>
        <v>1</v>
      </c>
      <c r="BD15" s="213" t="str">
        <f>IF(BB15=0," ",IF(BB15&lt;&gt;BB14,BB15," "))</f>
        <v xml:space="preserve"> </v>
      </c>
      <c r="BE15" s="211">
        <f>COUNT(BD15:BD318)</f>
        <v>2</v>
      </c>
      <c r="BF15" s="249">
        <f>IF(AND(AY15&lt;&gt;"R",AY15&lt;&gt;"C",AY15&lt;&gt;"CF",AY15&lt;&gt;"F")=TRUE,AR15*'Q2'!$CB$20,IF(AY15="R",AR15,0))</f>
        <v>0</v>
      </c>
      <c r="BG15" s="249">
        <f>IF(AND(AY15&lt;&gt;"R",AY15&lt;&gt;"C",AY15&lt;&gt;"CF",AY15&lt;&gt;"F")=TRUE,AR15*'Q2'!$CB$21,IF(AY15="C",AR15,0))</f>
        <v>0</v>
      </c>
      <c r="BH15" s="249">
        <f>IF(AND(AY15&lt;&gt;"R",AY15&lt;&gt;"C",AY15&lt;&gt;"CF",AY15&lt;&gt;"F")=TRUE,AR15*'Q2'!$CB$22,IF(AY15="CF",AR15,0))</f>
        <v>0</v>
      </c>
      <c r="BI15" s="289">
        <f>IF(AND(AY15&lt;&gt;"R",AY15&lt;&gt;"C",AY15&lt;&gt;"CF",AY15&lt;&gt;"F")=TRUE,AR15*'Q2'!$CB$23,IF(AY15="F",AR15,0))</f>
        <v>0</v>
      </c>
      <c r="BJ15" s="289">
        <f>'O2'!AR15</f>
        <v>0</v>
      </c>
    </row>
    <row r="16" spans="1:70" s="4" customFormat="1" ht="9.9499999999999993" customHeight="1">
      <c r="A16" s="16"/>
      <c r="B16" s="852">
        <f>'O1'!B16</f>
        <v>1</v>
      </c>
      <c r="C16" s="853"/>
      <c r="D16" s="853"/>
      <c r="E16" s="853"/>
      <c r="F16" s="853"/>
      <c r="G16" s="854" t="str">
        <f>'O1'!G16</f>
        <v>PAVIMENTAÇÕES</v>
      </c>
      <c r="H16" s="854"/>
      <c r="I16" s="854"/>
      <c r="J16" s="854"/>
      <c r="K16" s="854"/>
      <c r="L16" s="854"/>
      <c r="M16" s="854"/>
      <c r="N16" s="854"/>
      <c r="O16" s="854"/>
      <c r="P16" s="854"/>
      <c r="Q16" s="854"/>
      <c r="R16" s="854"/>
      <c r="S16" s="854"/>
      <c r="T16" s="854"/>
      <c r="U16" s="854"/>
      <c r="V16" s="854"/>
      <c r="W16" s="854"/>
      <c r="X16" s="854"/>
      <c r="Y16" s="854"/>
      <c r="Z16" s="854"/>
      <c r="AA16" s="854"/>
      <c r="AB16" s="854"/>
      <c r="AC16" s="855">
        <f>'O1'!AC16</f>
        <v>0</v>
      </c>
      <c r="AD16" s="855"/>
      <c r="AE16" s="855"/>
      <c r="AF16" s="856">
        <f>'O1'!AF16</f>
        <v>0</v>
      </c>
      <c r="AG16" s="856"/>
      <c r="AH16" s="856"/>
      <c r="AI16" s="856"/>
      <c r="AJ16" s="856"/>
      <c r="AK16" s="708">
        <v>58.55</v>
      </c>
      <c r="AL16" s="708"/>
      <c r="AM16" s="708"/>
      <c r="AN16" s="708"/>
      <c r="AO16" s="708"/>
      <c r="AP16" s="708"/>
      <c r="AQ16" s="708"/>
      <c r="AR16" s="851">
        <f t="shared" ref="AR16:AR79" si="0">ROUND(AF16*AK16,2)</f>
        <v>0</v>
      </c>
      <c r="AS16" s="851"/>
      <c r="AT16" s="851"/>
      <c r="AU16" s="851"/>
      <c r="AV16" s="851"/>
      <c r="AW16" s="851"/>
      <c r="AX16" s="851"/>
      <c r="AY16" s="164">
        <f>'O1'!BI16</f>
        <v>0</v>
      </c>
      <c r="AZ16" s="524">
        <f>'O1'!AU16</f>
        <v>0</v>
      </c>
      <c r="BA16" s="17"/>
      <c r="BB16" s="211">
        <f t="shared" ref="BB16:BB79" si="1">IF(B16=0,BB15,IF(ISNONTEXT(B16)=TRUE,INT(B16),INT(LEFT(B16,FIND(".",B16)-1))))</f>
        <v>1</v>
      </c>
      <c r="BC16" s="212">
        <f t="shared" ref="BC16:BC79" si="2">IF(BC17=1,1,IF(B16&lt;&gt;0,1,IF(G16&lt;&gt;0,1,IF(AC16&lt;&gt;0,1,IF(AF16&lt;&gt;0,1,"")))))</f>
        <v>1</v>
      </c>
      <c r="BD16" s="213">
        <f t="shared" ref="BD16:BD79" si="3">IF(BB16=0," ",IF(BB16&lt;&gt;BB15,BB16," "))</f>
        <v>1</v>
      </c>
      <c r="BE16" s="199"/>
      <c r="BF16" s="249">
        <f>IF(AND(AY16&lt;&gt;"R",AY16&lt;&gt;"C",AY16&lt;&gt;"CF",AY16&lt;&gt;"F")=TRUE,AR16*'Q2'!$CB$20,IF(AY16="R",AR16,0))</f>
        <v>0</v>
      </c>
      <c r="BG16" s="249">
        <f>IF(AND(AY16&lt;&gt;"R",AY16&lt;&gt;"C",AY16&lt;&gt;"CF",AY16&lt;&gt;"F")=TRUE,AR16*'Q2'!$CB$21,IF(AY16="C",AR16,0))</f>
        <v>0</v>
      </c>
      <c r="BH16" s="249">
        <f>IF(AND(AY16&lt;&gt;"R",AY16&lt;&gt;"C",AY16&lt;&gt;"CF",AY16&lt;&gt;"F")=TRUE,AR16*'Q2'!$CB$22,IF(AY16="CF",AR16,0))</f>
        <v>0</v>
      </c>
      <c r="BI16" s="289">
        <f>IF(AND(AY16&lt;&gt;"R",AY16&lt;&gt;"C",AY16&lt;&gt;"CF",AY16&lt;&gt;"F")=TRUE,AR16*'Q2'!$CB$23,IF(AY16="F",AR16,0))</f>
        <v>0</v>
      </c>
      <c r="BJ16" s="289">
        <f>'O2'!AR16</f>
        <v>0</v>
      </c>
    </row>
    <row r="17" spans="1:62" s="4" customFormat="1" ht="9.9499999999999993" customHeight="1">
      <c r="A17" s="16"/>
      <c r="B17" s="852" t="str">
        <f>'O1'!B17</f>
        <v>1.1</v>
      </c>
      <c r="C17" s="853"/>
      <c r="D17" s="853"/>
      <c r="E17" s="853"/>
      <c r="F17" s="853"/>
      <c r="G17" s="854" t="str">
        <f>'O1'!G17</f>
        <v>PISO DE CONCRETO LIXADO E= 7CM SOB PISO DE CONCRETO EXISTENTE</v>
      </c>
      <c r="H17" s="854"/>
      <c r="I17" s="854"/>
      <c r="J17" s="854"/>
      <c r="K17" s="854"/>
      <c r="L17" s="854"/>
      <c r="M17" s="854"/>
      <c r="N17" s="854"/>
      <c r="O17" s="854"/>
      <c r="P17" s="854"/>
      <c r="Q17" s="854"/>
      <c r="R17" s="854"/>
      <c r="S17" s="854"/>
      <c r="T17" s="854"/>
      <c r="U17" s="854"/>
      <c r="V17" s="854"/>
      <c r="W17" s="854"/>
      <c r="X17" s="854"/>
      <c r="Y17" s="854"/>
      <c r="Z17" s="854"/>
      <c r="AA17" s="854"/>
      <c r="AB17" s="854"/>
      <c r="AC17" s="855" t="str">
        <f>'O1'!AC17</f>
        <v>M2</v>
      </c>
      <c r="AD17" s="855"/>
      <c r="AE17" s="855"/>
      <c r="AF17" s="856">
        <f>'O1'!AF17</f>
        <v>700</v>
      </c>
      <c r="AG17" s="856"/>
      <c r="AH17" s="856"/>
      <c r="AI17" s="856"/>
      <c r="AJ17" s="856"/>
      <c r="AK17" s="708">
        <v>360</v>
      </c>
      <c r="AL17" s="708"/>
      <c r="AM17" s="708"/>
      <c r="AN17" s="708"/>
      <c r="AO17" s="708"/>
      <c r="AP17" s="708"/>
      <c r="AQ17" s="708"/>
      <c r="AR17" s="851">
        <f t="shared" si="0"/>
        <v>252000</v>
      </c>
      <c r="AS17" s="851"/>
      <c r="AT17" s="851"/>
      <c r="AU17" s="851"/>
      <c r="AV17" s="851"/>
      <c r="AW17" s="851"/>
      <c r="AX17" s="851"/>
      <c r="AY17" s="164">
        <f>'O1'!BI17</f>
        <v>0</v>
      </c>
      <c r="AZ17" s="524">
        <f>'O1'!AU17</f>
        <v>68.87</v>
      </c>
      <c r="BA17" s="17"/>
      <c r="BB17" s="211">
        <f t="shared" si="1"/>
        <v>1</v>
      </c>
      <c r="BC17" s="212">
        <f t="shared" si="2"/>
        <v>1</v>
      </c>
      <c r="BD17" s="213" t="str">
        <f t="shared" si="3"/>
        <v xml:space="preserve"> </v>
      </c>
      <c r="BE17" s="199"/>
      <c r="BF17" s="249">
        <f>IF(AND(AY17&lt;&gt;"R",AY17&lt;&gt;"C",AY17&lt;&gt;"CF",AY17&lt;&gt;"F")=TRUE,AR17*'Q2'!$CB$20,IF(AY17="R",AR17,0))</f>
        <v>5035.1275320239056</v>
      </c>
      <c r="BG17" s="249">
        <f>IF(AND(AY17&lt;&gt;"R",AY17&lt;&gt;"C",AY17&lt;&gt;"CF",AY17&lt;&gt;"F")=TRUE,AR17*'Q2'!$CB$21,IF(AY17="C",AR17,0))</f>
        <v>246964.87246797609</v>
      </c>
      <c r="BH17" s="249">
        <f>IF(AND(AY17&lt;&gt;"R",AY17&lt;&gt;"C",AY17&lt;&gt;"CF",AY17&lt;&gt;"F")=TRUE,AR17*'Q2'!$CB$22,IF(AY17="CF",AR17,0))</f>
        <v>0</v>
      </c>
      <c r="BI17" s="289">
        <f>IF(AND(AY17&lt;&gt;"R",AY17&lt;&gt;"C",AY17&lt;&gt;"CF",AY17&lt;&gt;"F")=TRUE,AR17*'Q2'!$CB$23,IF(AY17="F",AR17,0))</f>
        <v>0</v>
      </c>
      <c r="BJ17" s="289">
        <f>'O2'!AR17</f>
        <v>252000</v>
      </c>
    </row>
    <row r="18" spans="1:62" s="4" customFormat="1" ht="9.9499999999999993" customHeight="1">
      <c r="A18" s="16"/>
      <c r="B18" s="852" t="str">
        <f>'O1'!B18</f>
        <v>1.2</v>
      </c>
      <c r="C18" s="853"/>
      <c r="D18" s="853"/>
      <c r="E18" s="853"/>
      <c r="F18" s="853"/>
      <c r="G18" s="854" t="str">
        <f>'O1'!G18</f>
        <v>TRANSPORTE DO CONCREATO DMT 75KM PESO ESPECIFICO 2,2T/M3</v>
      </c>
      <c r="H18" s="854"/>
      <c r="I18" s="854"/>
      <c r="J18" s="854"/>
      <c r="K18" s="854"/>
      <c r="L18" s="854"/>
      <c r="M18" s="854"/>
      <c r="N18" s="854"/>
      <c r="O18" s="854"/>
      <c r="P18" s="854"/>
      <c r="Q18" s="854"/>
      <c r="R18" s="854"/>
      <c r="S18" s="854"/>
      <c r="T18" s="854"/>
      <c r="U18" s="854"/>
      <c r="V18" s="854"/>
      <c r="W18" s="854"/>
      <c r="X18" s="854"/>
      <c r="Y18" s="854"/>
      <c r="Z18" s="854"/>
      <c r="AA18" s="854"/>
      <c r="AB18" s="854"/>
      <c r="AC18" s="855" t="str">
        <f>'O1'!AC18</f>
        <v>TXKM</v>
      </c>
      <c r="AD18" s="855"/>
      <c r="AE18" s="855"/>
      <c r="AF18" s="856">
        <f>'O1'!AF18</f>
        <v>8085</v>
      </c>
      <c r="AG18" s="856"/>
      <c r="AH18" s="856"/>
      <c r="AI18" s="856"/>
      <c r="AJ18" s="856"/>
      <c r="AK18" s="708">
        <v>135</v>
      </c>
      <c r="AL18" s="708"/>
      <c r="AM18" s="708"/>
      <c r="AN18" s="708"/>
      <c r="AO18" s="708"/>
      <c r="AP18" s="708"/>
      <c r="AQ18" s="708"/>
      <c r="AR18" s="851">
        <f t="shared" si="0"/>
        <v>1091475</v>
      </c>
      <c r="AS18" s="851"/>
      <c r="AT18" s="851"/>
      <c r="AU18" s="851"/>
      <c r="AV18" s="851"/>
      <c r="AW18" s="851"/>
      <c r="AX18" s="851"/>
      <c r="AY18" s="164">
        <f>'O1'!BI18</f>
        <v>0</v>
      </c>
      <c r="AZ18" s="524">
        <f>'O1'!AU18</f>
        <v>1.07</v>
      </c>
      <c r="BA18" s="17"/>
      <c r="BB18" s="211">
        <f t="shared" si="1"/>
        <v>1</v>
      </c>
      <c r="BC18" s="212">
        <f t="shared" si="2"/>
        <v>1</v>
      </c>
      <c r="BD18" s="213" t="str">
        <f t="shared" si="3"/>
        <v xml:space="preserve"> </v>
      </c>
      <c r="BE18" s="199"/>
      <c r="BF18" s="249">
        <f>IF(AND(AY18&lt;&gt;"R",AY18&lt;&gt;"C",AY18&lt;&gt;"CF",AY18&lt;&gt;"F")=TRUE,AR18*'Q2'!$CB$20,IF(AY18="R",AR18,0))</f>
        <v>21808.396123078543</v>
      </c>
      <c r="BG18" s="249">
        <f>IF(AND(AY18&lt;&gt;"R",AY18&lt;&gt;"C",AY18&lt;&gt;"CF",AY18&lt;&gt;"F")=TRUE,AR18*'Q2'!$CB$21,IF(AY18="C",AR18,0))</f>
        <v>1069666.6038769213</v>
      </c>
      <c r="BH18" s="249">
        <f>IF(AND(AY18&lt;&gt;"R",AY18&lt;&gt;"C",AY18&lt;&gt;"CF",AY18&lt;&gt;"F")=TRUE,AR18*'Q2'!$CB$22,IF(AY18="CF",AR18,0))</f>
        <v>0</v>
      </c>
      <c r="BI18" s="289">
        <f>IF(AND(AY18&lt;&gt;"R",AY18&lt;&gt;"C",AY18&lt;&gt;"CF",AY18&lt;&gt;"F")=TRUE,AR18*'Q2'!$CB$23,IF(AY18="F",AR18,0))</f>
        <v>0</v>
      </c>
      <c r="BJ18" s="289">
        <f>'O2'!AR18</f>
        <v>1091475</v>
      </c>
    </row>
    <row r="19" spans="1:62" s="4" customFormat="1" ht="9.9499999999999993" customHeight="1">
      <c r="A19" s="16"/>
      <c r="B19" s="852">
        <f>'O1'!B19</f>
        <v>2</v>
      </c>
      <c r="C19" s="853"/>
      <c r="D19" s="853"/>
      <c r="E19" s="853"/>
      <c r="F19" s="853"/>
      <c r="G19" s="854" t="str">
        <f>'O1'!G19</f>
        <v>COMPLEMENTAÇÃO DE OBRA</v>
      </c>
      <c r="H19" s="854"/>
      <c r="I19" s="854"/>
      <c r="J19" s="854"/>
      <c r="K19" s="854"/>
      <c r="L19" s="854"/>
      <c r="M19" s="854"/>
      <c r="N19" s="854"/>
      <c r="O19" s="854"/>
      <c r="P19" s="854"/>
      <c r="Q19" s="854"/>
      <c r="R19" s="854"/>
      <c r="S19" s="854"/>
      <c r="T19" s="854"/>
      <c r="U19" s="854"/>
      <c r="V19" s="854"/>
      <c r="W19" s="854"/>
      <c r="X19" s="854"/>
      <c r="Y19" s="854"/>
      <c r="Z19" s="854"/>
      <c r="AA19" s="854"/>
      <c r="AB19" s="854"/>
      <c r="AC19" s="855">
        <f>'O1'!AC19</f>
        <v>0</v>
      </c>
      <c r="AD19" s="855"/>
      <c r="AE19" s="855"/>
      <c r="AF19" s="856">
        <f>'O1'!AF19</f>
        <v>0</v>
      </c>
      <c r="AG19" s="856"/>
      <c r="AH19" s="856"/>
      <c r="AI19" s="856"/>
      <c r="AJ19" s="856"/>
      <c r="AK19" s="708">
        <v>130</v>
      </c>
      <c r="AL19" s="708"/>
      <c r="AM19" s="708"/>
      <c r="AN19" s="708"/>
      <c r="AO19" s="708"/>
      <c r="AP19" s="708"/>
      <c r="AQ19" s="708"/>
      <c r="AR19" s="851">
        <f t="shared" si="0"/>
        <v>0</v>
      </c>
      <c r="AS19" s="851"/>
      <c r="AT19" s="851"/>
      <c r="AU19" s="851"/>
      <c r="AV19" s="851"/>
      <c r="AW19" s="851"/>
      <c r="AX19" s="851"/>
      <c r="AY19" s="164">
        <f>'O1'!BI19</f>
        <v>0</v>
      </c>
      <c r="AZ19" s="524">
        <f>'O1'!AU19</f>
        <v>0</v>
      </c>
      <c r="BA19" s="17"/>
      <c r="BB19" s="211">
        <f t="shared" si="1"/>
        <v>2</v>
      </c>
      <c r="BC19" s="212">
        <f t="shared" si="2"/>
        <v>1</v>
      </c>
      <c r="BD19" s="213">
        <f t="shared" si="3"/>
        <v>2</v>
      </c>
      <c r="BE19" s="199"/>
      <c r="BF19" s="249">
        <f>IF(AND(AY19&lt;&gt;"R",AY19&lt;&gt;"C",AY19&lt;&gt;"CF",AY19&lt;&gt;"F")=TRUE,AR19*'Q2'!$CB$20,IF(AY19="R",AR19,0))</f>
        <v>0</v>
      </c>
      <c r="BG19" s="249">
        <f>IF(AND(AY19&lt;&gt;"R",AY19&lt;&gt;"C",AY19&lt;&gt;"CF",AY19&lt;&gt;"F")=TRUE,AR19*'Q2'!$CB$21,IF(AY19="C",AR19,0))</f>
        <v>0</v>
      </c>
      <c r="BH19" s="249">
        <f>IF(AND(AY19&lt;&gt;"R",AY19&lt;&gt;"C",AY19&lt;&gt;"CF",AY19&lt;&gt;"F")=TRUE,AR19*'Q2'!$CB$22,IF(AY19="CF",AR19,0))</f>
        <v>0</v>
      </c>
      <c r="BI19" s="289">
        <f>IF(AND(AY19&lt;&gt;"R",AY19&lt;&gt;"C",AY19&lt;&gt;"CF",AY19&lt;&gt;"F")=TRUE,AR19*'Q2'!$CB$23,IF(AY19="F",AR19,0))</f>
        <v>0</v>
      </c>
      <c r="BJ19" s="289">
        <f>'O2'!AR19</f>
        <v>0</v>
      </c>
    </row>
    <row r="20" spans="1:62" s="4" customFormat="1" ht="9.9499999999999993" customHeight="1">
      <c r="A20" s="16"/>
      <c r="B20" s="852" t="str">
        <f>'O1'!B20</f>
        <v>2.1</v>
      </c>
      <c r="C20" s="853"/>
      <c r="D20" s="853"/>
      <c r="E20" s="853"/>
      <c r="F20" s="853"/>
      <c r="G20" s="854" t="str">
        <f>'O1'!G20</f>
        <v>Pintura e demarcação da quadra</v>
      </c>
      <c r="H20" s="854"/>
      <c r="I20" s="854"/>
      <c r="J20" s="854"/>
      <c r="K20" s="854"/>
      <c r="L20" s="854"/>
      <c r="M20" s="854"/>
      <c r="N20" s="854"/>
      <c r="O20" s="854"/>
      <c r="P20" s="854"/>
      <c r="Q20" s="854"/>
      <c r="R20" s="854"/>
      <c r="S20" s="854"/>
      <c r="T20" s="854"/>
      <c r="U20" s="854"/>
      <c r="V20" s="854"/>
      <c r="W20" s="854"/>
      <c r="X20" s="854"/>
      <c r="Y20" s="854"/>
      <c r="Z20" s="854"/>
      <c r="AA20" s="854"/>
      <c r="AB20" s="854"/>
      <c r="AC20" s="855" t="str">
        <f>'O1'!AC20</f>
        <v>m</v>
      </c>
      <c r="AD20" s="855"/>
      <c r="AE20" s="855"/>
      <c r="AF20" s="856">
        <f>'O1'!AF20</f>
        <v>558.29999999999995</v>
      </c>
      <c r="AG20" s="856"/>
      <c r="AH20" s="856"/>
      <c r="AI20" s="856"/>
      <c r="AJ20" s="856"/>
      <c r="AK20" s="708">
        <f>0.18+0.82</f>
        <v>1</v>
      </c>
      <c r="AL20" s="708"/>
      <c r="AM20" s="708"/>
      <c r="AN20" s="708"/>
      <c r="AO20" s="708"/>
      <c r="AP20" s="708"/>
      <c r="AQ20" s="708"/>
      <c r="AR20" s="851">
        <f t="shared" si="0"/>
        <v>558.29999999999995</v>
      </c>
      <c r="AS20" s="851"/>
      <c r="AT20" s="851"/>
      <c r="AU20" s="851"/>
      <c r="AV20" s="851"/>
      <c r="AW20" s="851"/>
      <c r="AX20" s="851"/>
      <c r="AY20" s="164">
        <f>'O1'!BI20</f>
        <v>0</v>
      </c>
      <c r="AZ20" s="524">
        <f>'O1'!AU20</f>
        <v>9.82</v>
      </c>
      <c r="BA20" s="17"/>
      <c r="BB20" s="211">
        <f t="shared" si="1"/>
        <v>2</v>
      </c>
      <c r="BC20" s="212">
        <f t="shared" si="2"/>
        <v>1</v>
      </c>
      <c r="BD20" s="213" t="str">
        <f t="shared" si="3"/>
        <v xml:space="preserve"> </v>
      </c>
      <c r="BE20" s="199"/>
      <c r="BF20" s="249">
        <f>IF(AND(AY20&lt;&gt;"R",AY20&lt;&gt;"C",AY20&lt;&gt;"CF",AY20&lt;&gt;"F")=TRUE,AR20*'Q2'!$CB$20,IF(AY20="R",AR20,0))</f>
        <v>11.155205163210104</v>
      </c>
      <c r="BG20" s="249">
        <f>IF(AND(AY20&lt;&gt;"R",AY20&lt;&gt;"C",AY20&lt;&gt;"CF",AY20&lt;&gt;"F")=TRUE,AR20*'Q2'!$CB$21,IF(AY20="C",AR20,0))</f>
        <v>547.14479483678986</v>
      </c>
      <c r="BH20" s="249">
        <f>IF(AND(AY20&lt;&gt;"R",AY20&lt;&gt;"C",AY20&lt;&gt;"CF",AY20&lt;&gt;"F")=TRUE,AR20*'Q2'!$CB$22,IF(AY20="CF",AR20,0))</f>
        <v>0</v>
      </c>
      <c r="BI20" s="289">
        <f>IF(AND(AY20&lt;&gt;"R",AY20&lt;&gt;"C",AY20&lt;&gt;"CF",AY20&lt;&gt;"F")=TRUE,AR20*'Q2'!$CB$23,IF(AY20="F",AR20,0))</f>
        <v>0</v>
      </c>
      <c r="BJ20" s="289">
        <f>'O2'!AR20</f>
        <v>558.29999999999995</v>
      </c>
    </row>
    <row r="21" spans="1:62" s="4" customFormat="1" ht="9.9499999999999993" customHeight="1">
      <c r="A21" s="16"/>
      <c r="B21" s="852" t="str">
        <f>'O1'!B21</f>
        <v>2.2</v>
      </c>
      <c r="C21" s="853"/>
      <c r="D21" s="853"/>
      <c r="E21" s="853"/>
      <c r="F21" s="853"/>
      <c r="G21" s="854" t="str">
        <f>'O1'!G21</f>
        <v>Rede de nylon para proteção</v>
      </c>
      <c r="H21" s="854"/>
      <c r="I21" s="854"/>
      <c r="J21" s="854"/>
      <c r="K21" s="854"/>
      <c r="L21" s="854"/>
      <c r="M21" s="854"/>
      <c r="N21" s="854"/>
      <c r="O21" s="854"/>
      <c r="P21" s="854"/>
      <c r="Q21" s="854"/>
      <c r="R21" s="854"/>
      <c r="S21" s="854"/>
      <c r="T21" s="854"/>
      <c r="U21" s="854"/>
      <c r="V21" s="854"/>
      <c r="W21" s="854"/>
      <c r="X21" s="854"/>
      <c r="Y21" s="854"/>
      <c r="Z21" s="854"/>
      <c r="AA21" s="854"/>
      <c r="AB21" s="854"/>
      <c r="AC21" s="855" t="str">
        <f>'O1'!AC21</f>
        <v>M2</v>
      </c>
      <c r="AD21" s="855"/>
      <c r="AE21" s="855"/>
      <c r="AF21" s="856">
        <f>'O1'!AF21</f>
        <v>300</v>
      </c>
      <c r="AG21" s="856"/>
      <c r="AH21" s="856"/>
      <c r="AI21" s="856"/>
      <c r="AJ21" s="856"/>
      <c r="AK21" s="708">
        <f>'O1'!AU21</f>
        <v>10.69</v>
      </c>
      <c r="AL21" s="708"/>
      <c r="AM21" s="708"/>
      <c r="AN21" s="708"/>
      <c r="AO21" s="708"/>
      <c r="AP21" s="708"/>
      <c r="AQ21" s="708"/>
      <c r="AR21" s="851">
        <f t="shared" si="0"/>
        <v>3207</v>
      </c>
      <c r="AS21" s="851"/>
      <c r="AT21" s="851"/>
      <c r="AU21" s="851"/>
      <c r="AV21" s="851"/>
      <c r="AW21" s="851"/>
      <c r="AX21" s="851"/>
      <c r="AY21" s="164">
        <f>'O1'!BI21</f>
        <v>0</v>
      </c>
      <c r="AZ21" s="524">
        <f>'O1'!AU21</f>
        <v>10.69</v>
      </c>
      <c r="BA21" s="17"/>
      <c r="BB21" s="211">
        <f t="shared" si="1"/>
        <v>2</v>
      </c>
      <c r="BC21" s="212">
        <f t="shared" si="2"/>
        <v>1</v>
      </c>
      <c r="BD21" s="213" t="str">
        <f t="shared" si="3"/>
        <v xml:space="preserve"> </v>
      </c>
      <c r="BE21" s="199"/>
      <c r="BF21" s="249">
        <f>IF(AND(AY21&lt;&gt;"R",AY21&lt;&gt;"C",AY21&lt;&gt;"CF",AY21&lt;&gt;"F")=TRUE,AR21*'Q2'!$CB$20,IF(AY21="R",AR21,0))</f>
        <v>64.077992044447086</v>
      </c>
      <c r="BG21" s="249">
        <f>IF(AND(AY21&lt;&gt;"R",AY21&lt;&gt;"C",AY21&lt;&gt;"CF",AY21&lt;&gt;"F")=TRUE,AR21*'Q2'!$CB$21,IF(AY21="C",AR21,0))</f>
        <v>3142.922007955553</v>
      </c>
      <c r="BH21" s="249">
        <f>IF(AND(AY21&lt;&gt;"R",AY21&lt;&gt;"C",AY21&lt;&gt;"CF",AY21&lt;&gt;"F")=TRUE,AR21*'Q2'!$CB$22,IF(AY21="CF",AR21,0))</f>
        <v>0</v>
      </c>
      <c r="BI21" s="289">
        <f>IF(AND(AY21&lt;&gt;"R",AY21&lt;&gt;"C",AY21&lt;&gt;"CF",AY21&lt;&gt;"F")=TRUE,AR21*'Q2'!$CB$23,IF(AY21="F",AR21,0))</f>
        <v>0</v>
      </c>
      <c r="BJ21" s="289">
        <f>'O2'!AR21</f>
        <v>3207</v>
      </c>
    </row>
    <row r="22" spans="1:62" s="4" customFormat="1" ht="9.9499999999999993" customHeight="1">
      <c r="A22" s="16"/>
      <c r="B22" s="852" t="str">
        <f>'O1'!B22</f>
        <v>2.3</v>
      </c>
      <c r="C22" s="853"/>
      <c r="D22" s="853"/>
      <c r="E22" s="853"/>
      <c r="F22" s="853"/>
      <c r="G22" s="854" t="str">
        <f>'O1'!G22</f>
        <v>Balizas para voleibol e rede</v>
      </c>
      <c r="H22" s="854"/>
      <c r="I22" s="854"/>
      <c r="J22" s="854"/>
      <c r="K22" s="854"/>
      <c r="L22" s="854"/>
      <c r="M22" s="854"/>
      <c r="N22" s="854"/>
      <c r="O22" s="854"/>
      <c r="P22" s="854"/>
      <c r="Q22" s="854"/>
      <c r="R22" s="854"/>
      <c r="S22" s="854"/>
      <c r="T22" s="854"/>
      <c r="U22" s="854"/>
      <c r="V22" s="854"/>
      <c r="W22" s="854"/>
      <c r="X22" s="854"/>
      <c r="Y22" s="854"/>
      <c r="Z22" s="854"/>
      <c r="AA22" s="854"/>
      <c r="AB22" s="854"/>
      <c r="AC22" s="855" t="str">
        <f>'O1'!AC22</f>
        <v>CJ</v>
      </c>
      <c r="AD22" s="855"/>
      <c r="AE22" s="855"/>
      <c r="AF22" s="856">
        <f>'O1'!AF22</f>
        <v>1</v>
      </c>
      <c r="AG22" s="856"/>
      <c r="AH22" s="856"/>
      <c r="AI22" s="856"/>
      <c r="AJ22" s="856"/>
      <c r="AK22" s="708">
        <f>'O1'!AU22</f>
        <v>1304.97</v>
      </c>
      <c r="AL22" s="708"/>
      <c r="AM22" s="708"/>
      <c r="AN22" s="708"/>
      <c r="AO22" s="708"/>
      <c r="AP22" s="708"/>
      <c r="AQ22" s="708"/>
      <c r="AR22" s="851">
        <f t="shared" si="0"/>
        <v>1304.97</v>
      </c>
      <c r="AS22" s="851"/>
      <c r="AT22" s="851"/>
      <c r="AU22" s="851"/>
      <c r="AV22" s="851"/>
      <c r="AW22" s="851"/>
      <c r="AX22" s="851"/>
      <c r="AY22" s="164">
        <f>'O1'!BI22</f>
        <v>0</v>
      </c>
      <c r="AZ22" s="524">
        <f>'O1'!AU22</f>
        <v>1304.97</v>
      </c>
      <c r="BA22" s="17"/>
      <c r="BB22" s="211">
        <f t="shared" si="1"/>
        <v>2</v>
      </c>
      <c r="BC22" s="212">
        <f t="shared" si="2"/>
        <v>1</v>
      </c>
      <c r="BD22" s="213" t="str">
        <f t="shared" si="3"/>
        <v xml:space="preserve"> </v>
      </c>
      <c r="BE22" s="199"/>
      <c r="BF22" s="249">
        <f>IF(AND(AY22&lt;&gt;"R",AY22&lt;&gt;"C",AY22&lt;&gt;"CF",AY22&lt;&gt;"F")=TRUE,AR22*'Q2'!$CB$20,IF(AY22="R",AR22,0))</f>
        <v>26.074168156608081</v>
      </c>
      <c r="BG22" s="249">
        <f>IF(AND(AY22&lt;&gt;"R",AY22&lt;&gt;"C",AY22&lt;&gt;"CF",AY22&lt;&gt;"F")=TRUE,AR22*'Q2'!$CB$21,IF(AY22="C",AR22,0))</f>
        <v>1278.895831843392</v>
      </c>
      <c r="BH22" s="249">
        <f>IF(AND(AY22&lt;&gt;"R",AY22&lt;&gt;"C",AY22&lt;&gt;"CF",AY22&lt;&gt;"F")=TRUE,AR22*'Q2'!$CB$22,IF(AY22="CF",AR22,0))</f>
        <v>0</v>
      </c>
      <c r="BI22" s="289">
        <f>IF(AND(AY22&lt;&gt;"R",AY22&lt;&gt;"C",AY22&lt;&gt;"CF",AY22&lt;&gt;"F")=TRUE,AR22*'Q2'!$CB$23,IF(AY22="F",AR22,0))</f>
        <v>0</v>
      </c>
      <c r="BJ22" s="289">
        <f>'O2'!AR22</f>
        <v>1304.97</v>
      </c>
    </row>
    <row r="23" spans="1:62" s="4" customFormat="1" ht="9.9499999999999993" customHeight="1">
      <c r="A23" s="16"/>
      <c r="B23" s="852" t="str">
        <f>'O1'!B23</f>
        <v>2.4</v>
      </c>
      <c r="C23" s="853"/>
      <c r="D23" s="853"/>
      <c r="E23" s="853"/>
      <c r="F23" s="853"/>
      <c r="G23" s="854" t="str">
        <f>'O1'!G23</f>
        <v>Estrut.artic.metálica basquete</v>
      </c>
      <c r="H23" s="854"/>
      <c r="I23" s="854"/>
      <c r="J23" s="854"/>
      <c r="K23" s="854"/>
      <c r="L23" s="854"/>
      <c r="M23" s="854"/>
      <c r="N23" s="854"/>
      <c r="O23" s="854"/>
      <c r="P23" s="854"/>
      <c r="Q23" s="854"/>
      <c r="R23" s="854"/>
      <c r="S23" s="854"/>
      <c r="T23" s="854"/>
      <c r="U23" s="854"/>
      <c r="V23" s="854"/>
      <c r="W23" s="854"/>
      <c r="X23" s="854"/>
      <c r="Y23" s="854"/>
      <c r="Z23" s="854"/>
      <c r="AA23" s="854"/>
      <c r="AB23" s="854"/>
      <c r="AC23" s="855" t="str">
        <f>'O1'!AC23</f>
        <v>CJ</v>
      </c>
      <c r="AD23" s="855"/>
      <c r="AE23" s="855"/>
      <c r="AF23" s="856">
        <f>'O1'!AF23</f>
        <v>2</v>
      </c>
      <c r="AG23" s="856"/>
      <c r="AH23" s="856"/>
      <c r="AI23" s="856"/>
      <c r="AJ23" s="856"/>
      <c r="AK23" s="716">
        <f>20.35+123</f>
        <v>143.35</v>
      </c>
      <c r="AL23" s="708"/>
      <c r="AM23" s="708"/>
      <c r="AN23" s="708"/>
      <c r="AO23" s="708"/>
      <c r="AP23" s="708"/>
      <c r="AQ23" s="708"/>
      <c r="AR23" s="851">
        <f t="shared" si="0"/>
        <v>286.7</v>
      </c>
      <c r="AS23" s="851"/>
      <c r="AT23" s="851"/>
      <c r="AU23" s="851"/>
      <c r="AV23" s="851"/>
      <c r="AW23" s="851"/>
      <c r="AX23" s="851"/>
      <c r="AY23" s="164">
        <f>'O1'!BI23</f>
        <v>0</v>
      </c>
      <c r="AZ23" s="524">
        <f>'O1'!AU23</f>
        <v>3412.83</v>
      </c>
      <c r="BA23" s="17"/>
      <c r="BB23" s="211">
        <f t="shared" si="1"/>
        <v>2</v>
      </c>
      <c r="BC23" s="212">
        <f t="shared" si="2"/>
        <v>1</v>
      </c>
      <c r="BD23" s="213" t="str">
        <f t="shared" si="3"/>
        <v xml:space="preserve"> </v>
      </c>
      <c r="BE23" s="199"/>
      <c r="BF23" s="249">
        <f>IF(AND(AY23&lt;&gt;"R",AY23&lt;&gt;"C",AY23&lt;&gt;"CF",AY23&lt;&gt;"F")=TRUE,AR23*'Q2'!$CB$20,IF(AY23="R",AR23,0))</f>
        <v>5.7284566009176734</v>
      </c>
      <c r="BG23" s="249">
        <f>IF(AND(AY23&lt;&gt;"R",AY23&lt;&gt;"C",AY23&lt;&gt;"CF",AY23&lt;&gt;"F")=TRUE,AR23*'Q2'!$CB$21,IF(AY23="C",AR23,0))</f>
        <v>280.97154339908229</v>
      </c>
      <c r="BH23" s="249">
        <f>IF(AND(AY23&lt;&gt;"R",AY23&lt;&gt;"C",AY23&lt;&gt;"CF",AY23&lt;&gt;"F")=TRUE,AR23*'Q2'!$CB$22,IF(AY23="CF",AR23,0))</f>
        <v>0</v>
      </c>
      <c r="BI23" s="289">
        <f>IF(AND(AY23&lt;&gt;"R",AY23&lt;&gt;"C",AY23&lt;&gt;"CF",AY23&lt;&gt;"F")=TRUE,AR23*'Q2'!$CB$23,IF(AY23="F",AR23,0))</f>
        <v>0</v>
      </c>
      <c r="BJ23" s="289">
        <f>'O2'!AR23</f>
        <v>286.7</v>
      </c>
    </row>
    <row r="24" spans="1:62" s="4" customFormat="1" ht="9.9499999999999993" customHeight="1">
      <c r="A24" s="5"/>
      <c r="B24" s="852" t="str">
        <f>'O1'!B24</f>
        <v>2.5</v>
      </c>
      <c r="C24" s="853"/>
      <c r="D24" s="853"/>
      <c r="E24" s="853"/>
      <c r="F24" s="853"/>
      <c r="G24" s="854" t="str">
        <f>'O1'!G24</f>
        <v>Cestas para basquete</v>
      </c>
      <c r="H24" s="854"/>
      <c r="I24" s="854"/>
      <c r="J24" s="854"/>
      <c r="K24" s="854"/>
      <c r="L24" s="854"/>
      <c r="M24" s="854"/>
      <c r="N24" s="854"/>
      <c r="O24" s="854"/>
      <c r="P24" s="854"/>
      <c r="Q24" s="854"/>
      <c r="R24" s="854"/>
      <c r="S24" s="854"/>
      <c r="T24" s="854"/>
      <c r="U24" s="854"/>
      <c r="V24" s="854"/>
      <c r="W24" s="854"/>
      <c r="X24" s="854"/>
      <c r="Y24" s="854"/>
      <c r="Z24" s="854"/>
      <c r="AA24" s="854"/>
      <c r="AB24" s="854"/>
      <c r="AC24" s="855" t="str">
        <f>'O1'!AC24</f>
        <v>UNID</v>
      </c>
      <c r="AD24" s="855"/>
      <c r="AE24" s="855"/>
      <c r="AF24" s="856">
        <f>'O1'!AF24</f>
        <v>2</v>
      </c>
      <c r="AG24" s="856"/>
      <c r="AH24" s="856"/>
      <c r="AI24" s="856"/>
      <c r="AJ24" s="856"/>
      <c r="AK24" s="708">
        <f>'O1'!AU24</f>
        <v>283.58</v>
      </c>
      <c r="AL24" s="708"/>
      <c r="AM24" s="708"/>
      <c r="AN24" s="708"/>
      <c r="AO24" s="708"/>
      <c r="AP24" s="708"/>
      <c r="AQ24" s="708"/>
      <c r="AR24" s="851">
        <f t="shared" si="0"/>
        <v>567.16</v>
      </c>
      <c r="AS24" s="851"/>
      <c r="AT24" s="851"/>
      <c r="AU24" s="851"/>
      <c r="AV24" s="851"/>
      <c r="AW24" s="851"/>
      <c r="AX24" s="851"/>
      <c r="AY24" s="164">
        <f>'O1'!BI24</f>
        <v>0</v>
      </c>
      <c r="AZ24" s="524">
        <f>'O1'!AU24</f>
        <v>283.58</v>
      </c>
      <c r="BA24" s="17"/>
      <c r="BB24" s="211">
        <f t="shared" si="1"/>
        <v>2</v>
      </c>
      <c r="BC24" s="212">
        <f t="shared" si="2"/>
        <v>1</v>
      </c>
      <c r="BD24" s="213" t="str">
        <f t="shared" si="3"/>
        <v xml:space="preserve"> </v>
      </c>
      <c r="BE24" s="199"/>
      <c r="BF24" s="249">
        <f>IF(AND(AY24&lt;&gt;"R",AY24&lt;&gt;"C",AY24&lt;&gt;"CF",AY24&lt;&gt;"F")=TRUE,AR24*'Q2'!$CB$20,IF(AY24="R",AR24,0))</f>
        <v>11.332233853423325</v>
      </c>
      <c r="BG24" s="249">
        <f>IF(AND(AY24&lt;&gt;"R",AY24&lt;&gt;"C",AY24&lt;&gt;"CF",AY24&lt;&gt;"F")=TRUE,AR24*'Q2'!$CB$21,IF(AY24="C",AR24,0))</f>
        <v>555.82776614657666</v>
      </c>
      <c r="BH24" s="249">
        <f>IF(AND(AY24&lt;&gt;"R",AY24&lt;&gt;"C",AY24&lt;&gt;"CF",AY24&lt;&gt;"F")=TRUE,AR24*'Q2'!$CB$22,IF(AY24="CF",AR24,0))</f>
        <v>0</v>
      </c>
      <c r="BI24" s="289">
        <f>IF(AND(AY24&lt;&gt;"R",AY24&lt;&gt;"C",AY24&lt;&gt;"CF",AY24&lt;&gt;"F")=TRUE,AR24*'Q2'!$CB$23,IF(AY24="F",AR24,0))</f>
        <v>0</v>
      </c>
      <c r="BJ24" s="289">
        <f>'O2'!AR24</f>
        <v>567.16</v>
      </c>
    </row>
    <row r="25" spans="1:62" s="4" customFormat="1" ht="9.9499999999999993" customHeight="1">
      <c r="A25" s="5"/>
      <c r="B25" s="852" t="str">
        <f>'O1'!B25</f>
        <v>2.6</v>
      </c>
      <c r="C25" s="853"/>
      <c r="D25" s="853"/>
      <c r="E25" s="853"/>
      <c r="F25" s="853"/>
      <c r="G25" s="854" t="str">
        <f>'O1'!G25</f>
        <v>Traves para futebol de salão</v>
      </c>
      <c r="H25" s="854"/>
      <c r="I25" s="854"/>
      <c r="J25" s="854"/>
      <c r="K25" s="854"/>
      <c r="L25" s="854"/>
      <c r="M25" s="854"/>
      <c r="N25" s="854"/>
      <c r="O25" s="854"/>
      <c r="P25" s="854"/>
      <c r="Q25" s="854"/>
      <c r="R25" s="854"/>
      <c r="S25" s="854"/>
      <c r="T25" s="854"/>
      <c r="U25" s="854"/>
      <c r="V25" s="854"/>
      <c r="W25" s="854"/>
      <c r="X25" s="854"/>
      <c r="Y25" s="854"/>
      <c r="Z25" s="854"/>
      <c r="AA25" s="854"/>
      <c r="AB25" s="854"/>
      <c r="AC25" s="855" t="str">
        <f>'O1'!AC25</f>
        <v>UNID</v>
      </c>
      <c r="AD25" s="855"/>
      <c r="AE25" s="855"/>
      <c r="AF25" s="856">
        <f>'O1'!AF25</f>
        <v>2</v>
      </c>
      <c r="AG25" s="856"/>
      <c r="AH25" s="856"/>
      <c r="AI25" s="856"/>
      <c r="AJ25" s="856"/>
      <c r="AK25" s="708">
        <f>'O1'!AU25</f>
        <v>1888.29</v>
      </c>
      <c r="AL25" s="708"/>
      <c r="AM25" s="708"/>
      <c r="AN25" s="708"/>
      <c r="AO25" s="708"/>
      <c r="AP25" s="708"/>
      <c r="AQ25" s="708"/>
      <c r="AR25" s="851">
        <f t="shared" si="0"/>
        <v>3776.58</v>
      </c>
      <c r="AS25" s="851"/>
      <c r="AT25" s="851"/>
      <c r="AU25" s="851"/>
      <c r="AV25" s="851"/>
      <c r="AW25" s="851"/>
      <c r="AX25" s="851"/>
      <c r="AY25" s="164">
        <f>'O1'!BI25</f>
        <v>0</v>
      </c>
      <c r="AZ25" s="524">
        <f>'O1'!AU25</f>
        <v>1888.29</v>
      </c>
      <c r="BA25" s="17"/>
      <c r="BB25" s="211">
        <f t="shared" si="1"/>
        <v>2</v>
      </c>
      <c r="BC25" s="212">
        <f t="shared" si="2"/>
        <v>1</v>
      </c>
      <c r="BD25" s="213" t="str">
        <f t="shared" si="3"/>
        <v xml:space="preserve"> </v>
      </c>
      <c r="BE25" s="199"/>
      <c r="BF25" s="249">
        <f>IF(AND(AY25&lt;&gt;"R",AY25&lt;&gt;"C",AY25&lt;&gt;"CF",AY25&lt;&gt;"F")=TRUE,AR25*'Q2'!$CB$20,IF(AY25="R",AR25,0))</f>
        <v>75.458579106709692</v>
      </c>
      <c r="BG25" s="249">
        <f>IF(AND(AY25&lt;&gt;"R",AY25&lt;&gt;"C",AY25&lt;&gt;"CF",AY25&lt;&gt;"F")=TRUE,AR25*'Q2'!$CB$21,IF(AY25="C",AR25,0))</f>
        <v>3701.1214208932902</v>
      </c>
      <c r="BH25" s="249">
        <f>IF(AND(AY25&lt;&gt;"R",AY25&lt;&gt;"C",AY25&lt;&gt;"CF",AY25&lt;&gt;"F")=TRUE,AR25*'Q2'!$CB$22,IF(AY25="CF",AR25,0))</f>
        <v>0</v>
      </c>
      <c r="BI25" s="289">
        <f>IF(AND(AY25&lt;&gt;"R",AY25&lt;&gt;"C",AY25&lt;&gt;"CF",AY25&lt;&gt;"F")=TRUE,AR25*'Q2'!$CB$23,IF(AY25="F",AR25,0))</f>
        <v>0</v>
      </c>
      <c r="BJ25" s="289">
        <f>'O2'!AR25</f>
        <v>3776.58</v>
      </c>
    </row>
    <row r="26" spans="1:62" s="4" customFormat="1" ht="9.9499999999999993" customHeight="1">
      <c r="A26" s="5"/>
      <c r="B26" s="852" t="str">
        <f>'O1'!B26</f>
        <v>2.7</v>
      </c>
      <c r="C26" s="853"/>
      <c r="D26" s="853"/>
      <c r="E26" s="853"/>
      <c r="F26" s="853"/>
      <c r="G26" s="854" t="str">
        <f>'O1'!G26</f>
        <v xml:space="preserve">Placa de registro historico </v>
      </c>
      <c r="H26" s="854"/>
      <c r="I26" s="854"/>
      <c r="J26" s="854"/>
      <c r="K26" s="854"/>
      <c r="L26" s="854"/>
      <c r="M26" s="854"/>
      <c r="N26" s="854"/>
      <c r="O26" s="854"/>
      <c r="P26" s="854"/>
      <c r="Q26" s="854"/>
      <c r="R26" s="854"/>
      <c r="S26" s="854"/>
      <c r="T26" s="854"/>
      <c r="U26" s="854"/>
      <c r="V26" s="854"/>
      <c r="W26" s="854"/>
      <c r="X26" s="854"/>
      <c r="Y26" s="854"/>
      <c r="Z26" s="854"/>
      <c r="AA26" s="854"/>
      <c r="AB26" s="854"/>
      <c r="AC26" s="855" t="str">
        <f>'O1'!AC26</f>
        <v>UND</v>
      </c>
      <c r="AD26" s="855"/>
      <c r="AE26" s="855"/>
      <c r="AF26" s="856">
        <f>'O1'!AF26</f>
        <v>1</v>
      </c>
      <c r="AG26" s="856"/>
      <c r="AH26" s="856"/>
      <c r="AI26" s="856"/>
      <c r="AJ26" s="856"/>
      <c r="AK26" s="708">
        <f>2.5+12.5</f>
        <v>15</v>
      </c>
      <c r="AL26" s="708"/>
      <c r="AM26" s="708"/>
      <c r="AN26" s="708"/>
      <c r="AO26" s="708"/>
      <c r="AP26" s="708"/>
      <c r="AQ26" s="708"/>
      <c r="AR26" s="851">
        <f t="shared" si="0"/>
        <v>15</v>
      </c>
      <c r="AS26" s="851"/>
      <c r="AT26" s="851"/>
      <c r="AU26" s="851"/>
      <c r="AV26" s="851"/>
      <c r="AW26" s="851"/>
      <c r="AX26" s="851"/>
      <c r="AY26" s="164">
        <f>'O1'!BI26</f>
        <v>0</v>
      </c>
      <c r="AZ26" s="524">
        <f>'O1'!AU26</f>
        <v>1052.6400000000001</v>
      </c>
      <c r="BA26" s="17"/>
      <c r="BB26" s="211">
        <f t="shared" si="1"/>
        <v>2</v>
      </c>
      <c r="BC26" s="212">
        <f t="shared" si="2"/>
        <v>1</v>
      </c>
      <c r="BD26" s="213" t="str">
        <f t="shared" si="3"/>
        <v xml:space="preserve"> </v>
      </c>
      <c r="BE26" s="199"/>
      <c r="BF26" s="249">
        <f>IF(AND(AY26&lt;&gt;"R",AY26&lt;&gt;"C",AY26&lt;&gt;"CF",AY26&lt;&gt;"F")=TRUE,AR26*'Q2'!$CB$20,IF(AY26="R",AR26,0))</f>
        <v>0.29970997214428008</v>
      </c>
      <c r="BG26" s="249">
        <f>IF(AND(AY26&lt;&gt;"R",AY26&lt;&gt;"C",AY26&lt;&gt;"CF",AY26&lt;&gt;"F")=TRUE,AR26*'Q2'!$CB$21,IF(AY26="C",AR26,0))</f>
        <v>14.70029002785572</v>
      </c>
      <c r="BH26" s="249">
        <f>IF(AND(AY26&lt;&gt;"R",AY26&lt;&gt;"C",AY26&lt;&gt;"CF",AY26&lt;&gt;"F")=TRUE,AR26*'Q2'!$CB$22,IF(AY26="CF",AR26,0))</f>
        <v>0</v>
      </c>
      <c r="BI26" s="289">
        <f>IF(AND(AY26&lt;&gt;"R",AY26&lt;&gt;"C",AY26&lt;&gt;"CF",AY26&lt;&gt;"F")=TRUE,AR26*'Q2'!$CB$23,IF(AY26="F",AR26,0))</f>
        <v>0</v>
      </c>
      <c r="BJ26" s="289">
        <f>'O2'!AR26</f>
        <v>15</v>
      </c>
    </row>
    <row r="27" spans="1:62" s="4" customFormat="1" ht="9.9499999999999993" customHeight="1">
      <c r="A27" s="5"/>
      <c r="B27" s="852">
        <f>'O1'!B27</f>
        <v>0</v>
      </c>
      <c r="C27" s="853"/>
      <c r="D27" s="853"/>
      <c r="E27" s="853"/>
      <c r="F27" s="853"/>
      <c r="G27" s="854">
        <f>'O1'!G27</f>
        <v>0</v>
      </c>
      <c r="H27" s="854"/>
      <c r="I27" s="854"/>
      <c r="J27" s="854"/>
      <c r="K27" s="854"/>
      <c r="L27" s="854"/>
      <c r="M27" s="854"/>
      <c r="N27" s="854"/>
      <c r="O27" s="854"/>
      <c r="P27" s="854"/>
      <c r="Q27" s="854"/>
      <c r="R27" s="854"/>
      <c r="S27" s="854"/>
      <c r="T27" s="854"/>
      <c r="U27" s="854"/>
      <c r="V27" s="854"/>
      <c r="W27" s="854"/>
      <c r="X27" s="854"/>
      <c r="Y27" s="854"/>
      <c r="Z27" s="854"/>
      <c r="AA27" s="854"/>
      <c r="AB27" s="854"/>
      <c r="AC27" s="855">
        <f>'O1'!AC27</f>
        <v>0</v>
      </c>
      <c r="AD27" s="855"/>
      <c r="AE27" s="855"/>
      <c r="AF27" s="856">
        <f>'O1'!AF27</f>
        <v>0</v>
      </c>
      <c r="AG27" s="856"/>
      <c r="AH27" s="856"/>
      <c r="AI27" s="856"/>
      <c r="AJ27" s="856"/>
      <c r="AK27" s="708">
        <f>2.5+12.5</f>
        <v>15</v>
      </c>
      <c r="AL27" s="708"/>
      <c r="AM27" s="708"/>
      <c r="AN27" s="708"/>
      <c r="AO27" s="708"/>
      <c r="AP27" s="708"/>
      <c r="AQ27" s="708"/>
      <c r="AR27" s="851">
        <f t="shared" si="0"/>
        <v>0</v>
      </c>
      <c r="AS27" s="851"/>
      <c r="AT27" s="851"/>
      <c r="AU27" s="851"/>
      <c r="AV27" s="851"/>
      <c r="AW27" s="851"/>
      <c r="AX27" s="851"/>
      <c r="AY27" s="164">
        <f>'O1'!BI27</f>
        <v>0</v>
      </c>
      <c r="AZ27" s="524">
        <f>'O1'!AU27</f>
        <v>0</v>
      </c>
      <c r="BA27" s="17"/>
      <c r="BB27" s="211">
        <f t="shared" si="1"/>
        <v>2</v>
      </c>
      <c r="BC27" s="212" t="str">
        <f t="shared" si="2"/>
        <v/>
      </c>
      <c r="BD27" s="213" t="str">
        <f t="shared" si="3"/>
        <v xml:space="preserve"> </v>
      </c>
      <c r="BE27" s="199"/>
      <c r="BF27" s="249">
        <f>IF(AND(AY27&lt;&gt;"R",AY27&lt;&gt;"C",AY27&lt;&gt;"CF",AY27&lt;&gt;"F")=TRUE,AR27*'Q2'!$CB$20,IF(AY27="R",AR27,0))</f>
        <v>0</v>
      </c>
      <c r="BG27" s="249">
        <f>IF(AND(AY27&lt;&gt;"R",AY27&lt;&gt;"C",AY27&lt;&gt;"CF",AY27&lt;&gt;"F")=TRUE,AR27*'Q2'!$CB$21,IF(AY27="C",AR27,0))</f>
        <v>0</v>
      </c>
      <c r="BH27" s="249">
        <f>IF(AND(AY27&lt;&gt;"R",AY27&lt;&gt;"C",AY27&lt;&gt;"CF",AY27&lt;&gt;"F")=TRUE,AR27*'Q2'!$CB$22,IF(AY27="CF",AR27,0))</f>
        <v>0</v>
      </c>
      <c r="BI27" s="289">
        <f>IF(AND(AY27&lt;&gt;"R",AY27&lt;&gt;"C",AY27&lt;&gt;"CF",AY27&lt;&gt;"F")=TRUE,AR27*'Q2'!$CB$23,IF(AY27="F",AR27,0))</f>
        <v>0</v>
      </c>
      <c r="BJ27" s="289">
        <f>'O2'!AR27</f>
        <v>0</v>
      </c>
    </row>
    <row r="28" spans="1:62" s="4" customFormat="1" ht="9.9499999999999993" customHeight="1">
      <c r="A28" s="5"/>
      <c r="B28" s="852">
        <f>'O1'!B28</f>
        <v>0</v>
      </c>
      <c r="C28" s="853"/>
      <c r="D28" s="853"/>
      <c r="E28" s="853"/>
      <c r="F28" s="853"/>
      <c r="G28" s="854">
        <f>'O1'!G28</f>
        <v>0</v>
      </c>
      <c r="H28" s="854"/>
      <c r="I28" s="854"/>
      <c r="J28" s="854"/>
      <c r="K28" s="854"/>
      <c r="L28" s="854"/>
      <c r="M28" s="854"/>
      <c r="N28" s="854"/>
      <c r="O28" s="854"/>
      <c r="P28" s="854"/>
      <c r="Q28" s="854"/>
      <c r="R28" s="854"/>
      <c r="S28" s="854"/>
      <c r="T28" s="854"/>
      <c r="U28" s="854"/>
      <c r="V28" s="854"/>
      <c r="W28" s="854"/>
      <c r="X28" s="854"/>
      <c r="Y28" s="854"/>
      <c r="Z28" s="854"/>
      <c r="AA28" s="854"/>
      <c r="AB28" s="854"/>
      <c r="AC28" s="855">
        <f>'O1'!AC28</f>
        <v>0</v>
      </c>
      <c r="AD28" s="855"/>
      <c r="AE28" s="855"/>
      <c r="AF28" s="856">
        <f>'O1'!AF28</f>
        <v>0</v>
      </c>
      <c r="AG28" s="856"/>
      <c r="AH28" s="856"/>
      <c r="AI28" s="856"/>
      <c r="AJ28" s="856"/>
      <c r="AK28" s="708">
        <f>5+20</f>
        <v>25</v>
      </c>
      <c r="AL28" s="708"/>
      <c r="AM28" s="708"/>
      <c r="AN28" s="708"/>
      <c r="AO28" s="708"/>
      <c r="AP28" s="708"/>
      <c r="AQ28" s="708"/>
      <c r="AR28" s="851">
        <f t="shared" si="0"/>
        <v>0</v>
      </c>
      <c r="AS28" s="851"/>
      <c r="AT28" s="851"/>
      <c r="AU28" s="851"/>
      <c r="AV28" s="851"/>
      <c r="AW28" s="851"/>
      <c r="AX28" s="851"/>
      <c r="AY28" s="164">
        <f>'O1'!BI28</f>
        <v>0</v>
      </c>
      <c r="AZ28" s="524">
        <f>'O1'!AU28</f>
        <v>0</v>
      </c>
      <c r="BA28" s="17"/>
      <c r="BB28" s="211">
        <f t="shared" si="1"/>
        <v>2</v>
      </c>
      <c r="BC28" s="212" t="str">
        <f t="shared" si="2"/>
        <v/>
      </c>
      <c r="BD28" s="213" t="str">
        <f t="shared" si="3"/>
        <v xml:space="preserve"> </v>
      </c>
      <c r="BE28" s="199"/>
      <c r="BF28" s="249">
        <f>IF(AND(AY28&lt;&gt;"R",AY28&lt;&gt;"C",AY28&lt;&gt;"CF",AY28&lt;&gt;"F")=TRUE,AR28*'Q2'!$CB$20,IF(AY28="R",AR28,0))</f>
        <v>0</v>
      </c>
      <c r="BG28" s="249">
        <f>IF(AND(AY28&lt;&gt;"R",AY28&lt;&gt;"C",AY28&lt;&gt;"CF",AY28&lt;&gt;"F")=TRUE,AR28*'Q2'!$CB$21,IF(AY28="C",AR28,0))</f>
        <v>0</v>
      </c>
      <c r="BH28" s="249">
        <f>IF(AND(AY28&lt;&gt;"R",AY28&lt;&gt;"C",AY28&lt;&gt;"CF",AY28&lt;&gt;"F")=TRUE,AR28*'Q2'!$CB$22,IF(AY28="CF",AR28,0))</f>
        <v>0</v>
      </c>
      <c r="BI28" s="289">
        <f>IF(AND(AY28&lt;&gt;"R",AY28&lt;&gt;"C",AY28&lt;&gt;"CF",AY28&lt;&gt;"F")=TRUE,AR28*'Q2'!$CB$23,IF(AY28="F",AR28,0))</f>
        <v>0</v>
      </c>
      <c r="BJ28" s="289">
        <f>'O2'!AR28</f>
        <v>0</v>
      </c>
    </row>
    <row r="29" spans="1:62" s="4" customFormat="1" ht="9.9499999999999993" customHeight="1">
      <c r="A29" s="5"/>
      <c r="B29" s="852">
        <f>'O1'!B29</f>
        <v>0</v>
      </c>
      <c r="C29" s="853"/>
      <c r="D29" s="853"/>
      <c r="E29" s="853"/>
      <c r="F29" s="853"/>
      <c r="G29" s="854">
        <f>'O1'!G29</f>
        <v>0</v>
      </c>
      <c r="H29" s="854"/>
      <c r="I29" s="854"/>
      <c r="J29" s="854"/>
      <c r="K29" s="854"/>
      <c r="L29" s="854"/>
      <c r="M29" s="854"/>
      <c r="N29" s="854"/>
      <c r="O29" s="854"/>
      <c r="P29" s="854"/>
      <c r="Q29" s="854"/>
      <c r="R29" s="854"/>
      <c r="S29" s="854"/>
      <c r="T29" s="854"/>
      <c r="U29" s="854"/>
      <c r="V29" s="854"/>
      <c r="W29" s="854"/>
      <c r="X29" s="854"/>
      <c r="Y29" s="854"/>
      <c r="Z29" s="854"/>
      <c r="AA29" s="854"/>
      <c r="AB29" s="854"/>
      <c r="AC29" s="855">
        <f>'O1'!AC29</f>
        <v>0</v>
      </c>
      <c r="AD29" s="855"/>
      <c r="AE29" s="855"/>
      <c r="AF29" s="856">
        <f>'O1'!AF29</f>
        <v>0</v>
      </c>
      <c r="AG29" s="856"/>
      <c r="AH29" s="856"/>
      <c r="AI29" s="856"/>
      <c r="AJ29" s="856"/>
      <c r="AK29" s="708">
        <f>'O1'!AU29</f>
        <v>0</v>
      </c>
      <c r="AL29" s="708"/>
      <c r="AM29" s="708"/>
      <c r="AN29" s="708"/>
      <c r="AO29" s="708"/>
      <c r="AP29" s="708"/>
      <c r="AQ29" s="708"/>
      <c r="AR29" s="851">
        <f t="shared" si="0"/>
        <v>0</v>
      </c>
      <c r="AS29" s="851"/>
      <c r="AT29" s="851"/>
      <c r="AU29" s="851"/>
      <c r="AV29" s="851"/>
      <c r="AW29" s="851"/>
      <c r="AX29" s="851"/>
      <c r="AY29" s="164">
        <f>'O1'!BI29</f>
        <v>0</v>
      </c>
      <c r="AZ29" s="524">
        <f>'O1'!AU29</f>
        <v>0</v>
      </c>
      <c r="BA29" s="17"/>
      <c r="BB29" s="211">
        <f t="shared" si="1"/>
        <v>2</v>
      </c>
      <c r="BC29" s="212" t="str">
        <f t="shared" si="2"/>
        <v/>
      </c>
      <c r="BD29" s="213" t="str">
        <f t="shared" si="3"/>
        <v xml:space="preserve"> </v>
      </c>
      <c r="BE29" s="199"/>
      <c r="BF29" s="249">
        <f>IF(AND(AY29&lt;&gt;"R",AY29&lt;&gt;"C",AY29&lt;&gt;"CF",AY29&lt;&gt;"F")=TRUE,AR29*'Q2'!$CB$20,IF(AY29="R",AR29,0))</f>
        <v>0</v>
      </c>
      <c r="BG29" s="249">
        <f>IF(AND(AY29&lt;&gt;"R",AY29&lt;&gt;"C",AY29&lt;&gt;"CF",AY29&lt;&gt;"F")=TRUE,AR29*'Q2'!$CB$21,IF(AY29="C",AR29,0))</f>
        <v>0</v>
      </c>
      <c r="BH29" s="249">
        <f>IF(AND(AY29&lt;&gt;"R",AY29&lt;&gt;"C",AY29&lt;&gt;"CF",AY29&lt;&gt;"F")=TRUE,AR29*'Q2'!$CB$22,IF(AY29="CF",AR29,0))</f>
        <v>0</v>
      </c>
      <c r="BI29" s="289">
        <f>IF(AND(AY29&lt;&gt;"R",AY29&lt;&gt;"C",AY29&lt;&gt;"CF",AY29&lt;&gt;"F")=TRUE,AR29*'Q2'!$CB$23,IF(AY29="F",AR29,0))</f>
        <v>0</v>
      </c>
      <c r="BJ29" s="289">
        <f>'O2'!AR29</f>
        <v>0</v>
      </c>
    </row>
    <row r="30" spans="1:62" ht="9.9499999999999993" customHeight="1">
      <c r="B30" s="852">
        <f>'O1'!B30</f>
        <v>0</v>
      </c>
      <c r="C30" s="853"/>
      <c r="D30" s="853"/>
      <c r="E30" s="853"/>
      <c r="F30" s="853"/>
      <c r="G30" s="854">
        <f>'O1'!G30</f>
        <v>0</v>
      </c>
      <c r="H30" s="854"/>
      <c r="I30" s="854"/>
      <c r="J30" s="854"/>
      <c r="K30" s="854"/>
      <c r="L30" s="854"/>
      <c r="M30" s="854"/>
      <c r="N30" s="854"/>
      <c r="O30" s="854"/>
      <c r="P30" s="854"/>
      <c r="Q30" s="854"/>
      <c r="R30" s="854"/>
      <c r="S30" s="854"/>
      <c r="T30" s="854"/>
      <c r="U30" s="854"/>
      <c r="V30" s="854"/>
      <c r="W30" s="854"/>
      <c r="X30" s="854"/>
      <c r="Y30" s="854"/>
      <c r="Z30" s="854"/>
      <c r="AA30" s="854"/>
      <c r="AB30" s="854"/>
      <c r="AC30" s="855">
        <f>'O1'!AC30</f>
        <v>0</v>
      </c>
      <c r="AD30" s="855"/>
      <c r="AE30" s="855"/>
      <c r="AF30" s="856">
        <f>'O1'!AF30</f>
        <v>0</v>
      </c>
      <c r="AG30" s="856"/>
      <c r="AH30" s="856"/>
      <c r="AI30" s="856"/>
      <c r="AJ30" s="856"/>
      <c r="AK30" s="708">
        <f>'O1'!AU30</f>
        <v>0</v>
      </c>
      <c r="AL30" s="708"/>
      <c r="AM30" s="708"/>
      <c r="AN30" s="708"/>
      <c r="AO30" s="708"/>
      <c r="AP30" s="708"/>
      <c r="AQ30" s="708"/>
      <c r="AR30" s="851">
        <f t="shared" si="0"/>
        <v>0</v>
      </c>
      <c r="AS30" s="851"/>
      <c r="AT30" s="851"/>
      <c r="AU30" s="851"/>
      <c r="AV30" s="851"/>
      <c r="AW30" s="851"/>
      <c r="AX30" s="851"/>
      <c r="AY30" s="164">
        <f>'O1'!BI30</f>
        <v>0</v>
      </c>
      <c r="AZ30" s="524">
        <f>'O1'!AU30</f>
        <v>0</v>
      </c>
      <c r="BA30" s="17"/>
      <c r="BB30" s="211">
        <f t="shared" si="1"/>
        <v>2</v>
      </c>
      <c r="BC30" s="212" t="str">
        <f t="shared" si="2"/>
        <v/>
      </c>
      <c r="BD30" s="213" t="str">
        <f t="shared" si="3"/>
        <v xml:space="preserve"> </v>
      </c>
      <c r="BF30" s="249">
        <f>IF(AND(AY30&lt;&gt;"R",AY30&lt;&gt;"C",AY30&lt;&gt;"CF",AY30&lt;&gt;"F")=TRUE,AR30*'Q2'!$CB$20,IF(AY30="R",AR30,0))</f>
        <v>0</v>
      </c>
      <c r="BG30" s="249">
        <f>IF(AND(AY30&lt;&gt;"R",AY30&lt;&gt;"C",AY30&lt;&gt;"CF",AY30&lt;&gt;"F")=TRUE,AR30*'Q2'!$CB$21,IF(AY30="C",AR30,0))</f>
        <v>0</v>
      </c>
      <c r="BH30" s="249">
        <f>IF(AND(AY30&lt;&gt;"R",AY30&lt;&gt;"C",AY30&lt;&gt;"CF",AY30&lt;&gt;"F")=TRUE,AR30*'Q2'!$CB$22,IF(AY30="CF",AR30,0))</f>
        <v>0</v>
      </c>
      <c r="BI30" s="289">
        <f>IF(AND(AY30&lt;&gt;"R",AY30&lt;&gt;"C",AY30&lt;&gt;"CF",AY30&lt;&gt;"F")=TRUE,AR30*'Q2'!$CB$23,IF(AY30="F",AR30,0))</f>
        <v>0</v>
      </c>
      <c r="BJ30" s="289">
        <f>'O2'!AR30</f>
        <v>0</v>
      </c>
    </row>
    <row r="31" spans="1:62" ht="9.9499999999999993" customHeight="1">
      <c r="B31" s="852">
        <f>'O1'!B31</f>
        <v>0</v>
      </c>
      <c r="C31" s="853"/>
      <c r="D31" s="853"/>
      <c r="E31" s="853"/>
      <c r="F31" s="853"/>
      <c r="G31" s="854">
        <f>'O1'!G31</f>
        <v>0</v>
      </c>
      <c r="H31" s="854"/>
      <c r="I31" s="854"/>
      <c r="J31" s="854"/>
      <c r="K31" s="854"/>
      <c r="L31" s="854"/>
      <c r="M31" s="854"/>
      <c r="N31" s="854"/>
      <c r="O31" s="854"/>
      <c r="P31" s="854"/>
      <c r="Q31" s="854"/>
      <c r="R31" s="854"/>
      <c r="S31" s="854"/>
      <c r="T31" s="854"/>
      <c r="U31" s="854"/>
      <c r="V31" s="854"/>
      <c r="W31" s="854"/>
      <c r="X31" s="854"/>
      <c r="Y31" s="854"/>
      <c r="Z31" s="854"/>
      <c r="AA31" s="854"/>
      <c r="AB31" s="854"/>
      <c r="AC31" s="855">
        <f>'O1'!AC31</f>
        <v>0</v>
      </c>
      <c r="AD31" s="855"/>
      <c r="AE31" s="855"/>
      <c r="AF31" s="856">
        <f>'O1'!AF31</f>
        <v>0</v>
      </c>
      <c r="AG31" s="856"/>
      <c r="AH31" s="856"/>
      <c r="AI31" s="856"/>
      <c r="AJ31" s="856"/>
      <c r="AK31" s="708">
        <f>5+33</f>
        <v>38</v>
      </c>
      <c r="AL31" s="708"/>
      <c r="AM31" s="708"/>
      <c r="AN31" s="708"/>
      <c r="AO31" s="708"/>
      <c r="AP31" s="708"/>
      <c r="AQ31" s="708"/>
      <c r="AR31" s="851">
        <f t="shared" si="0"/>
        <v>0</v>
      </c>
      <c r="AS31" s="851"/>
      <c r="AT31" s="851"/>
      <c r="AU31" s="851"/>
      <c r="AV31" s="851"/>
      <c r="AW31" s="851"/>
      <c r="AX31" s="851"/>
      <c r="AY31" s="164">
        <f>'O1'!BI31</f>
        <v>0</v>
      </c>
      <c r="AZ31" s="524">
        <f>'O1'!AU31</f>
        <v>0</v>
      </c>
      <c r="BA31" s="17"/>
      <c r="BB31" s="211">
        <f t="shared" si="1"/>
        <v>2</v>
      </c>
      <c r="BC31" s="212" t="str">
        <f t="shared" si="2"/>
        <v/>
      </c>
      <c r="BD31" s="213" t="str">
        <f t="shared" si="3"/>
        <v xml:space="preserve"> </v>
      </c>
      <c r="BF31" s="249">
        <f>IF(AND(AY31&lt;&gt;"R",AY31&lt;&gt;"C",AY31&lt;&gt;"CF",AY31&lt;&gt;"F")=TRUE,AR31*'Q2'!$CB$20,IF(AY31="R",AR31,0))</f>
        <v>0</v>
      </c>
      <c r="BG31" s="249">
        <f>IF(AND(AY31&lt;&gt;"R",AY31&lt;&gt;"C",AY31&lt;&gt;"CF",AY31&lt;&gt;"F")=TRUE,AR31*'Q2'!$CB$21,IF(AY31="C",AR31,0))</f>
        <v>0</v>
      </c>
      <c r="BH31" s="249">
        <f>IF(AND(AY31&lt;&gt;"R",AY31&lt;&gt;"C",AY31&lt;&gt;"CF",AY31&lt;&gt;"F")=TRUE,AR31*'Q2'!$CB$22,IF(AY31="CF",AR31,0))</f>
        <v>0</v>
      </c>
      <c r="BI31" s="289">
        <f>IF(AND(AY31&lt;&gt;"R",AY31&lt;&gt;"C",AY31&lt;&gt;"CF",AY31&lt;&gt;"F")=TRUE,AR31*'Q2'!$CB$23,IF(AY31="F",AR31,0))</f>
        <v>0</v>
      </c>
      <c r="BJ31" s="289">
        <f>'O2'!AR31</f>
        <v>0</v>
      </c>
    </row>
    <row r="32" spans="1:62" ht="9.9499999999999993" customHeight="1">
      <c r="B32" s="852">
        <f>'O1'!B32</f>
        <v>0</v>
      </c>
      <c r="C32" s="853"/>
      <c r="D32" s="853"/>
      <c r="E32" s="853"/>
      <c r="F32" s="853"/>
      <c r="G32" s="854">
        <f>'O1'!G32</f>
        <v>0</v>
      </c>
      <c r="H32" s="854"/>
      <c r="I32" s="854"/>
      <c r="J32" s="854"/>
      <c r="K32" s="854"/>
      <c r="L32" s="854"/>
      <c r="M32" s="854"/>
      <c r="N32" s="854"/>
      <c r="O32" s="854"/>
      <c r="P32" s="854"/>
      <c r="Q32" s="854"/>
      <c r="R32" s="854"/>
      <c r="S32" s="854"/>
      <c r="T32" s="854"/>
      <c r="U32" s="854"/>
      <c r="V32" s="854"/>
      <c r="W32" s="854"/>
      <c r="X32" s="854"/>
      <c r="Y32" s="854"/>
      <c r="Z32" s="854"/>
      <c r="AA32" s="854"/>
      <c r="AB32" s="854"/>
      <c r="AC32" s="855">
        <f>'O1'!AC32</f>
        <v>0</v>
      </c>
      <c r="AD32" s="855"/>
      <c r="AE32" s="855"/>
      <c r="AF32" s="856">
        <f>'O1'!AF32</f>
        <v>0</v>
      </c>
      <c r="AG32" s="856"/>
      <c r="AH32" s="856"/>
      <c r="AI32" s="856"/>
      <c r="AJ32" s="856"/>
      <c r="AK32" s="708">
        <f>'O1'!AU32</f>
        <v>0</v>
      </c>
      <c r="AL32" s="708"/>
      <c r="AM32" s="708"/>
      <c r="AN32" s="708"/>
      <c r="AO32" s="708"/>
      <c r="AP32" s="708"/>
      <c r="AQ32" s="708"/>
      <c r="AR32" s="851">
        <f t="shared" si="0"/>
        <v>0</v>
      </c>
      <c r="AS32" s="851"/>
      <c r="AT32" s="851"/>
      <c r="AU32" s="851"/>
      <c r="AV32" s="851"/>
      <c r="AW32" s="851"/>
      <c r="AX32" s="851"/>
      <c r="AY32" s="164">
        <f>'O1'!BI32</f>
        <v>0</v>
      </c>
      <c r="AZ32" s="524">
        <f>'O1'!AU32</f>
        <v>0</v>
      </c>
      <c r="BA32" s="17"/>
      <c r="BB32" s="211">
        <f t="shared" si="1"/>
        <v>2</v>
      </c>
      <c r="BC32" s="212" t="str">
        <f t="shared" si="2"/>
        <v/>
      </c>
      <c r="BD32" s="213" t="str">
        <f t="shared" si="3"/>
        <v xml:space="preserve"> </v>
      </c>
      <c r="BF32" s="249">
        <f>IF(AND(AY32&lt;&gt;"R",AY32&lt;&gt;"C",AY32&lt;&gt;"CF",AY32&lt;&gt;"F")=TRUE,AR32*'Q2'!$CB$20,IF(AY32="R",AR32,0))</f>
        <v>0</v>
      </c>
      <c r="BG32" s="249">
        <f>IF(AND(AY32&lt;&gt;"R",AY32&lt;&gt;"C",AY32&lt;&gt;"CF",AY32&lt;&gt;"F")=TRUE,AR32*'Q2'!$CB$21,IF(AY32="C",AR32,0))</f>
        <v>0</v>
      </c>
      <c r="BH32" s="249">
        <f>IF(AND(AY32&lt;&gt;"R",AY32&lt;&gt;"C",AY32&lt;&gt;"CF",AY32&lt;&gt;"F")=TRUE,AR32*'Q2'!$CB$22,IF(AY32="CF",AR32,0))</f>
        <v>0</v>
      </c>
      <c r="BI32" s="289">
        <f>IF(AND(AY32&lt;&gt;"R",AY32&lt;&gt;"C",AY32&lt;&gt;"CF",AY32&lt;&gt;"F")=TRUE,AR32*'Q2'!$CB$23,IF(AY32="F",AR32,0))</f>
        <v>0</v>
      </c>
      <c r="BJ32" s="289">
        <f>'O2'!AR32</f>
        <v>0</v>
      </c>
    </row>
    <row r="33" spans="2:62" ht="9.9499999999999993" customHeight="1">
      <c r="B33" s="852">
        <f>'O1'!B33</f>
        <v>0</v>
      </c>
      <c r="C33" s="853"/>
      <c r="D33" s="853"/>
      <c r="E33" s="853"/>
      <c r="F33" s="853"/>
      <c r="G33" s="854">
        <f>'O1'!G33</f>
        <v>0</v>
      </c>
      <c r="H33" s="854"/>
      <c r="I33" s="854"/>
      <c r="J33" s="854"/>
      <c r="K33" s="854"/>
      <c r="L33" s="854"/>
      <c r="M33" s="854"/>
      <c r="N33" s="854"/>
      <c r="O33" s="854"/>
      <c r="P33" s="854"/>
      <c r="Q33" s="854"/>
      <c r="R33" s="854"/>
      <c r="S33" s="854"/>
      <c r="T33" s="854"/>
      <c r="U33" s="854"/>
      <c r="V33" s="854"/>
      <c r="W33" s="854"/>
      <c r="X33" s="854"/>
      <c r="Y33" s="854"/>
      <c r="Z33" s="854"/>
      <c r="AA33" s="854"/>
      <c r="AB33" s="854"/>
      <c r="AC33" s="855">
        <f>'O1'!AC33</f>
        <v>0</v>
      </c>
      <c r="AD33" s="855"/>
      <c r="AE33" s="855"/>
      <c r="AF33" s="856">
        <f>'O1'!AF33</f>
        <v>0</v>
      </c>
      <c r="AG33" s="856"/>
      <c r="AH33" s="856"/>
      <c r="AI33" s="856"/>
      <c r="AJ33" s="856"/>
      <c r="AK33" s="708">
        <f>'O1'!AU33</f>
        <v>0</v>
      </c>
      <c r="AL33" s="708"/>
      <c r="AM33" s="708"/>
      <c r="AN33" s="708"/>
      <c r="AO33" s="708"/>
      <c r="AP33" s="708"/>
      <c r="AQ33" s="708"/>
      <c r="AR33" s="851">
        <f t="shared" si="0"/>
        <v>0</v>
      </c>
      <c r="AS33" s="851"/>
      <c r="AT33" s="851"/>
      <c r="AU33" s="851"/>
      <c r="AV33" s="851"/>
      <c r="AW33" s="851"/>
      <c r="AX33" s="851"/>
      <c r="AY33" s="164">
        <f>'O1'!BI33</f>
        <v>0</v>
      </c>
      <c r="AZ33" s="524">
        <f>'O1'!AU33</f>
        <v>0</v>
      </c>
      <c r="BA33" s="17"/>
      <c r="BB33" s="211">
        <f t="shared" si="1"/>
        <v>2</v>
      </c>
      <c r="BC33" s="212" t="str">
        <f t="shared" si="2"/>
        <v/>
      </c>
      <c r="BD33" s="213" t="str">
        <f t="shared" si="3"/>
        <v xml:space="preserve"> </v>
      </c>
      <c r="BF33" s="249">
        <f>IF(AND(AY33&lt;&gt;"R",AY33&lt;&gt;"C",AY33&lt;&gt;"CF",AY33&lt;&gt;"F")=TRUE,AR33*'Q2'!$CB$20,IF(AY33="R",AR33,0))</f>
        <v>0</v>
      </c>
      <c r="BG33" s="249">
        <f>IF(AND(AY33&lt;&gt;"R",AY33&lt;&gt;"C",AY33&lt;&gt;"CF",AY33&lt;&gt;"F")=TRUE,AR33*'Q2'!$CB$21,IF(AY33="C",AR33,0))</f>
        <v>0</v>
      </c>
      <c r="BH33" s="249">
        <f>IF(AND(AY33&lt;&gt;"R",AY33&lt;&gt;"C",AY33&lt;&gt;"CF",AY33&lt;&gt;"F")=TRUE,AR33*'Q2'!$CB$22,IF(AY33="CF",AR33,0))</f>
        <v>0</v>
      </c>
      <c r="BI33" s="289">
        <f>IF(AND(AY33&lt;&gt;"R",AY33&lt;&gt;"C",AY33&lt;&gt;"CF",AY33&lt;&gt;"F")=TRUE,AR33*'Q2'!$CB$23,IF(AY33="F",AR33,0))</f>
        <v>0</v>
      </c>
      <c r="BJ33" s="289">
        <f>'O2'!AR33</f>
        <v>0</v>
      </c>
    </row>
    <row r="34" spans="2:62" ht="9.9499999999999993" customHeight="1">
      <c r="B34" s="852">
        <f>'O1'!B34</f>
        <v>0</v>
      </c>
      <c r="C34" s="853"/>
      <c r="D34" s="853"/>
      <c r="E34" s="853"/>
      <c r="F34" s="853"/>
      <c r="G34" s="854">
        <f>'O1'!G34</f>
        <v>0</v>
      </c>
      <c r="H34" s="854"/>
      <c r="I34" s="854"/>
      <c r="J34" s="854"/>
      <c r="K34" s="854"/>
      <c r="L34" s="854"/>
      <c r="M34" s="854"/>
      <c r="N34" s="854"/>
      <c r="O34" s="854"/>
      <c r="P34" s="854"/>
      <c r="Q34" s="854"/>
      <c r="R34" s="854"/>
      <c r="S34" s="854"/>
      <c r="T34" s="854"/>
      <c r="U34" s="854"/>
      <c r="V34" s="854"/>
      <c r="W34" s="854"/>
      <c r="X34" s="854"/>
      <c r="Y34" s="854"/>
      <c r="Z34" s="854"/>
      <c r="AA34" s="854"/>
      <c r="AB34" s="854"/>
      <c r="AC34" s="855">
        <f>'O1'!AC34</f>
        <v>0</v>
      </c>
      <c r="AD34" s="855"/>
      <c r="AE34" s="855"/>
      <c r="AF34" s="856">
        <f>'O1'!AF34</f>
        <v>0</v>
      </c>
      <c r="AG34" s="856"/>
      <c r="AH34" s="856"/>
      <c r="AI34" s="856"/>
      <c r="AJ34" s="856"/>
      <c r="AK34" s="708">
        <f>200+800</f>
        <v>1000</v>
      </c>
      <c r="AL34" s="708"/>
      <c r="AM34" s="708"/>
      <c r="AN34" s="708"/>
      <c r="AO34" s="708"/>
      <c r="AP34" s="708"/>
      <c r="AQ34" s="708"/>
      <c r="AR34" s="851">
        <f t="shared" si="0"/>
        <v>0</v>
      </c>
      <c r="AS34" s="851"/>
      <c r="AT34" s="851"/>
      <c r="AU34" s="851"/>
      <c r="AV34" s="851"/>
      <c r="AW34" s="851"/>
      <c r="AX34" s="851"/>
      <c r="AY34" s="164">
        <f>'O1'!BI34</f>
        <v>0</v>
      </c>
      <c r="AZ34" s="524">
        <f>'O1'!AU34</f>
        <v>0</v>
      </c>
      <c r="BA34" s="17"/>
      <c r="BB34" s="211">
        <f t="shared" si="1"/>
        <v>2</v>
      </c>
      <c r="BC34" s="212" t="str">
        <f t="shared" si="2"/>
        <v/>
      </c>
      <c r="BD34" s="213" t="str">
        <f t="shared" si="3"/>
        <v xml:space="preserve"> </v>
      </c>
      <c r="BF34" s="249">
        <f>IF(AND(AY34&lt;&gt;"R",AY34&lt;&gt;"C",AY34&lt;&gt;"CF",AY34&lt;&gt;"F")=TRUE,AR34*'Q2'!$CB$20,IF(AY34="R",AR34,0))</f>
        <v>0</v>
      </c>
      <c r="BG34" s="249">
        <f>IF(AND(AY34&lt;&gt;"R",AY34&lt;&gt;"C",AY34&lt;&gt;"CF",AY34&lt;&gt;"F")=TRUE,AR34*'Q2'!$CB$21,IF(AY34="C",AR34,0))</f>
        <v>0</v>
      </c>
      <c r="BH34" s="249">
        <f>IF(AND(AY34&lt;&gt;"R",AY34&lt;&gt;"C",AY34&lt;&gt;"CF",AY34&lt;&gt;"F")=TRUE,AR34*'Q2'!$CB$22,IF(AY34="CF",AR34,0))</f>
        <v>0</v>
      </c>
      <c r="BI34" s="289">
        <f>IF(AND(AY34&lt;&gt;"R",AY34&lt;&gt;"C",AY34&lt;&gt;"CF",AY34&lt;&gt;"F")=TRUE,AR34*'Q2'!$CB$23,IF(AY34="F",AR34,0))</f>
        <v>0</v>
      </c>
      <c r="BJ34" s="289">
        <f>'O2'!AR34</f>
        <v>0</v>
      </c>
    </row>
    <row r="35" spans="2:62" ht="9.9499999999999993" customHeight="1">
      <c r="B35" s="852">
        <f>'O1'!B35</f>
        <v>0</v>
      </c>
      <c r="C35" s="853"/>
      <c r="D35" s="853"/>
      <c r="E35" s="853"/>
      <c r="F35" s="853"/>
      <c r="G35" s="854">
        <f>'O1'!G35</f>
        <v>0</v>
      </c>
      <c r="H35" s="854"/>
      <c r="I35" s="854"/>
      <c r="J35" s="854"/>
      <c r="K35" s="854"/>
      <c r="L35" s="854"/>
      <c r="M35" s="854"/>
      <c r="N35" s="854"/>
      <c r="O35" s="854"/>
      <c r="P35" s="854"/>
      <c r="Q35" s="854"/>
      <c r="R35" s="854"/>
      <c r="S35" s="854"/>
      <c r="T35" s="854"/>
      <c r="U35" s="854"/>
      <c r="V35" s="854"/>
      <c r="W35" s="854"/>
      <c r="X35" s="854"/>
      <c r="Y35" s="854"/>
      <c r="Z35" s="854"/>
      <c r="AA35" s="854"/>
      <c r="AB35" s="854"/>
      <c r="AC35" s="855">
        <f>'O1'!AC35</f>
        <v>0</v>
      </c>
      <c r="AD35" s="855"/>
      <c r="AE35" s="855"/>
      <c r="AF35" s="856">
        <f>'O1'!AF35</f>
        <v>0</v>
      </c>
      <c r="AG35" s="856"/>
      <c r="AH35" s="856"/>
      <c r="AI35" s="856"/>
      <c r="AJ35" s="856"/>
      <c r="AK35" s="708">
        <f>0.8+2</f>
        <v>2.8</v>
      </c>
      <c r="AL35" s="708"/>
      <c r="AM35" s="708"/>
      <c r="AN35" s="708"/>
      <c r="AO35" s="708"/>
      <c r="AP35" s="708"/>
      <c r="AQ35" s="708"/>
      <c r="AR35" s="851">
        <f t="shared" si="0"/>
        <v>0</v>
      </c>
      <c r="AS35" s="851"/>
      <c r="AT35" s="851"/>
      <c r="AU35" s="851"/>
      <c r="AV35" s="851"/>
      <c r="AW35" s="851"/>
      <c r="AX35" s="851"/>
      <c r="AY35" s="164">
        <f>'O1'!BI35</f>
        <v>0</v>
      </c>
      <c r="AZ35" s="524">
        <f>'O1'!AU35</f>
        <v>0</v>
      </c>
      <c r="BA35" s="17"/>
      <c r="BB35" s="211">
        <f t="shared" si="1"/>
        <v>2</v>
      </c>
      <c r="BC35" s="212" t="str">
        <f t="shared" si="2"/>
        <v/>
      </c>
      <c r="BD35" s="213" t="str">
        <f t="shared" si="3"/>
        <v xml:space="preserve"> </v>
      </c>
      <c r="BF35" s="249">
        <f>IF(AND(AY35&lt;&gt;"R",AY35&lt;&gt;"C",AY35&lt;&gt;"CF",AY35&lt;&gt;"F")=TRUE,AR35*'Q2'!$CB$20,IF(AY35="R",AR35,0))</f>
        <v>0</v>
      </c>
      <c r="BG35" s="249">
        <f>IF(AND(AY35&lt;&gt;"R",AY35&lt;&gt;"C",AY35&lt;&gt;"CF",AY35&lt;&gt;"F")=TRUE,AR35*'Q2'!$CB$21,IF(AY35="C",AR35,0))</f>
        <v>0</v>
      </c>
      <c r="BH35" s="249">
        <f>IF(AND(AY35&lt;&gt;"R",AY35&lt;&gt;"C",AY35&lt;&gt;"CF",AY35&lt;&gt;"F")=TRUE,AR35*'Q2'!$CB$22,IF(AY35="CF",AR35,0))</f>
        <v>0</v>
      </c>
      <c r="BI35" s="289">
        <f>IF(AND(AY35&lt;&gt;"R",AY35&lt;&gt;"C",AY35&lt;&gt;"CF",AY35&lt;&gt;"F")=TRUE,AR35*'Q2'!$CB$23,IF(AY35="F",AR35,0))</f>
        <v>0</v>
      </c>
      <c r="BJ35" s="289">
        <f>'O2'!AR35</f>
        <v>0</v>
      </c>
    </row>
    <row r="36" spans="2:62" ht="9.9499999999999993" customHeight="1">
      <c r="B36" s="852">
        <f>'O1'!B36</f>
        <v>0</v>
      </c>
      <c r="C36" s="853"/>
      <c r="D36" s="853"/>
      <c r="E36" s="853"/>
      <c r="F36" s="853"/>
      <c r="G36" s="854">
        <f>'O1'!G36</f>
        <v>0</v>
      </c>
      <c r="H36" s="854"/>
      <c r="I36" s="854"/>
      <c r="J36" s="854"/>
      <c r="K36" s="854"/>
      <c r="L36" s="854"/>
      <c r="M36" s="854"/>
      <c r="N36" s="854"/>
      <c r="O36" s="854"/>
      <c r="P36" s="854"/>
      <c r="Q36" s="854"/>
      <c r="R36" s="854"/>
      <c r="S36" s="854"/>
      <c r="T36" s="854"/>
      <c r="U36" s="854"/>
      <c r="V36" s="854"/>
      <c r="W36" s="854"/>
      <c r="X36" s="854"/>
      <c r="Y36" s="854"/>
      <c r="Z36" s="854"/>
      <c r="AA36" s="854"/>
      <c r="AB36" s="854"/>
      <c r="AC36" s="855">
        <f>'O1'!AC36</f>
        <v>0</v>
      </c>
      <c r="AD36" s="855"/>
      <c r="AE36" s="855"/>
      <c r="AF36" s="856">
        <f>'O1'!AF36</f>
        <v>0</v>
      </c>
      <c r="AG36" s="856"/>
      <c r="AH36" s="856"/>
      <c r="AI36" s="856"/>
      <c r="AJ36" s="856"/>
      <c r="AK36" s="708">
        <f>37+200</f>
        <v>237</v>
      </c>
      <c r="AL36" s="708"/>
      <c r="AM36" s="708"/>
      <c r="AN36" s="708"/>
      <c r="AO36" s="708"/>
      <c r="AP36" s="708"/>
      <c r="AQ36" s="708"/>
      <c r="AR36" s="851">
        <f t="shared" si="0"/>
        <v>0</v>
      </c>
      <c r="AS36" s="851"/>
      <c r="AT36" s="851"/>
      <c r="AU36" s="851"/>
      <c r="AV36" s="851"/>
      <c r="AW36" s="851"/>
      <c r="AX36" s="851"/>
      <c r="AY36" s="164">
        <f>'O1'!BI36</f>
        <v>0</v>
      </c>
      <c r="AZ36" s="524">
        <f>'O1'!AU36</f>
        <v>0</v>
      </c>
      <c r="BA36" s="17"/>
      <c r="BB36" s="211">
        <f t="shared" si="1"/>
        <v>2</v>
      </c>
      <c r="BC36" s="212" t="str">
        <f t="shared" si="2"/>
        <v/>
      </c>
      <c r="BD36" s="213" t="str">
        <f t="shared" si="3"/>
        <v xml:space="preserve"> </v>
      </c>
      <c r="BF36" s="249">
        <f>IF(AND(AY36&lt;&gt;"R",AY36&lt;&gt;"C",AY36&lt;&gt;"CF",AY36&lt;&gt;"F")=TRUE,AR36*'Q2'!$CB$20,IF(AY36="R",AR36,0))</f>
        <v>0</v>
      </c>
      <c r="BG36" s="249">
        <f>IF(AND(AY36&lt;&gt;"R",AY36&lt;&gt;"C",AY36&lt;&gt;"CF",AY36&lt;&gt;"F")=TRUE,AR36*'Q2'!$CB$21,IF(AY36="C",AR36,0))</f>
        <v>0</v>
      </c>
      <c r="BH36" s="249">
        <f>IF(AND(AY36&lt;&gt;"R",AY36&lt;&gt;"C",AY36&lt;&gt;"CF",AY36&lt;&gt;"F")=TRUE,AR36*'Q2'!$CB$22,IF(AY36="CF",AR36,0))</f>
        <v>0</v>
      </c>
      <c r="BI36" s="289">
        <f>IF(AND(AY36&lt;&gt;"R",AY36&lt;&gt;"C",AY36&lt;&gt;"CF",AY36&lt;&gt;"F")=TRUE,AR36*'Q2'!$CB$23,IF(AY36="F",AR36,0))</f>
        <v>0</v>
      </c>
      <c r="BJ36" s="289">
        <f>'O2'!AR36</f>
        <v>0</v>
      </c>
    </row>
    <row r="37" spans="2:62" ht="9.9499999999999993" customHeight="1">
      <c r="B37" s="852">
        <f>'O1'!B37</f>
        <v>0</v>
      </c>
      <c r="C37" s="853"/>
      <c r="D37" s="853"/>
      <c r="E37" s="853"/>
      <c r="F37" s="853"/>
      <c r="G37" s="854">
        <f>'O1'!G37</f>
        <v>0</v>
      </c>
      <c r="H37" s="854"/>
      <c r="I37" s="854"/>
      <c r="J37" s="854"/>
      <c r="K37" s="854"/>
      <c r="L37" s="854"/>
      <c r="M37" s="854"/>
      <c r="N37" s="854"/>
      <c r="O37" s="854"/>
      <c r="P37" s="854"/>
      <c r="Q37" s="854"/>
      <c r="R37" s="854"/>
      <c r="S37" s="854"/>
      <c r="T37" s="854"/>
      <c r="U37" s="854"/>
      <c r="V37" s="854"/>
      <c r="W37" s="854"/>
      <c r="X37" s="854"/>
      <c r="Y37" s="854"/>
      <c r="Z37" s="854"/>
      <c r="AA37" s="854"/>
      <c r="AB37" s="854"/>
      <c r="AC37" s="855">
        <f>'O1'!AC37</f>
        <v>0</v>
      </c>
      <c r="AD37" s="855"/>
      <c r="AE37" s="855"/>
      <c r="AF37" s="856">
        <f>'O1'!AF37</f>
        <v>0</v>
      </c>
      <c r="AG37" s="856"/>
      <c r="AH37" s="856"/>
      <c r="AI37" s="856"/>
      <c r="AJ37" s="856"/>
      <c r="AK37" s="708">
        <f>300+1400</f>
        <v>1700</v>
      </c>
      <c r="AL37" s="708"/>
      <c r="AM37" s="708"/>
      <c r="AN37" s="708"/>
      <c r="AO37" s="708"/>
      <c r="AP37" s="708"/>
      <c r="AQ37" s="708"/>
      <c r="AR37" s="851">
        <f t="shared" si="0"/>
        <v>0</v>
      </c>
      <c r="AS37" s="851"/>
      <c r="AT37" s="851"/>
      <c r="AU37" s="851"/>
      <c r="AV37" s="851"/>
      <c r="AW37" s="851"/>
      <c r="AX37" s="851"/>
      <c r="AY37" s="164">
        <f>'O1'!BI37</f>
        <v>0</v>
      </c>
      <c r="AZ37" s="524">
        <f>'O1'!AU37</f>
        <v>0</v>
      </c>
      <c r="BA37" s="17"/>
      <c r="BB37" s="211">
        <f t="shared" si="1"/>
        <v>2</v>
      </c>
      <c r="BC37" s="212" t="str">
        <f t="shared" si="2"/>
        <v/>
      </c>
      <c r="BD37" s="213" t="str">
        <f t="shared" si="3"/>
        <v xml:space="preserve"> </v>
      </c>
      <c r="BF37" s="249">
        <f>IF(AND(AY37&lt;&gt;"R",AY37&lt;&gt;"C",AY37&lt;&gt;"CF",AY37&lt;&gt;"F")=TRUE,AR37*'Q2'!$CB$20,IF(AY37="R",AR37,0))</f>
        <v>0</v>
      </c>
      <c r="BG37" s="249">
        <f>IF(AND(AY37&lt;&gt;"R",AY37&lt;&gt;"C",AY37&lt;&gt;"CF",AY37&lt;&gt;"F")=TRUE,AR37*'Q2'!$CB$21,IF(AY37="C",AR37,0))</f>
        <v>0</v>
      </c>
      <c r="BH37" s="249">
        <f>IF(AND(AY37&lt;&gt;"R",AY37&lt;&gt;"C",AY37&lt;&gt;"CF",AY37&lt;&gt;"F")=TRUE,AR37*'Q2'!$CB$22,IF(AY37="CF",AR37,0))</f>
        <v>0</v>
      </c>
      <c r="BI37" s="289">
        <f>IF(AND(AY37&lt;&gt;"R",AY37&lt;&gt;"C",AY37&lt;&gt;"CF",AY37&lt;&gt;"F")=TRUE,AR37*'Q2'!$CB$23,IF(AY37="F",AR37,0))</f>
        <v>0</v>
      </c>
      <c r="BJ37" s="289">
        <f>'O2'!AR37</f>
        <v>0</v>
      </c>
    </row>
    <row r="38" spans="2:62" ht="9.9499999999999993" customHeight="1">
      <c r="B38" s="852">
        <f>'O1'!B38</f>
        <v>0</v>
      </c>
      <c r="C38" s="853"/>
      <c r="D38" s="853"/>
      <c r="E38" s="853"/>
      <c r="F38" s="853"/>
      <c r="G38" s="854">
        <f>'O1'!G38</f>
        <v>0</v>
      </c>
      <c r="H38" s="854"/>
      <c r="I38" s="854"/>
      <c r="J38" s="854"/>
      <c r="K38" s="854"/>
      <c r="L38" s="854"/>
      <c r="M38" s="854"/>
      <c r="N38" s="854"/>
      <c r="O38" s="854"/>
      <c r="P38" s="854"/>
      <c r="Q38" s="854"/>
      <c r="R38" s="854"/>
      <c r="S38" s="854"/>
      <c r="T38" s="854"/>
      <c r="U38" s="854"/>
      <c r="V38" s="854"/>
      <c r="W38" s="854"/>
      <c r="X38" s="854"/>
      <c r="Y38" s="854"/>
      <c r="Z38" s="854"/>
      <c r="AA38" s="854"/>
      <c r="AB38" s="854"/>
      <c r="AC38" s="855">
        <f>'O1'!AC38</f>
        <v>0</v>
      </c>
      <c r="AD38" s="855"/>
      <c r="AE38" s="855"/>
      <c r="AF38" s="856">
        <f>'O1'!AF38</f>
        <v>0</v>
      </c>
      <c r="AG38" s="856"/>
      <c r="AH38" s="856"/>
      <c r="AI38" s="856"/>
      <c r="AJ38" s="856"/>
      <c r="AK38" s="708">
        <f>50+100</f>
        <v>150</v>
      </c>
      <c r="AL38" s="708"/>
      <c r="AM38" s="708"/>
      <c r="AN38" s="708"/>
      <c r="AO38" s="708"/>
      <c r="AP38" s="708"/>
      <c r="AQ38" s="708"/>
      <c r="AR38" s="851">
        <f t="shared" si="0"/>
        <v>0</v>
      </c>
      <c r="AS38" s="851"/>
      <c r="AT38" s="851"/>
      <c r="AU38" s="851"/>
      <c r="AV38" s="851"/>
      <c r="AW38" s="851"/>
      <c r="AX38" s="851"/>
      <c r="AY38" s="164">
        <f>'O1'!BI38</f>
        <v>0</v>
      </c>
      <c r="AZ38" s="524">
        <f>'O1'!AU38</f>
        <v>0</v>
      </c>
      <c r="BA38" s="17"/>
      <c r="BB38" s="211">
        <f t="shared" si="1"/>
        <v>2</v>
      </c>
      <c r="BC38" s="212" t="str">
        <f t="shared" si="2"/>
        <v/>
      </c>
      <c r="BD38" s="213" t="str">
        <f t="shared" si="3"/>
        <v xml:space="preserve"> </v>
      </c>
      <c r="BF38" s="249">
        <f>IF(AND(AY38&lt;&gt;"R",AY38&lt;&gt;"C",AY38&lt;&gt;"CF",AY38&lt;&gt;"F")=TRUE,AR38*'Q2'!$CB$20,IF(AY38="R",AR38,0))</f>
        <v>0</v>
      </c>
      <c r="BG38" s="249">
        <f>IF(AND(AY38&lt;&gt;"R",AY38&lt;&gt;"C",AY38&lt;&gt;"CF",AY38&lt;&gt;"F")=TRUE,AR38*'Q2'!$CB$21,IF(AY38="C",AR38,0))</f>
        <v>0</v>
      </c>
      <c r="BH38" s="249">
        <f>IF(AND(AY38&lt;&gt;"R",AY38&lt;&gt;"C",AY38&lt;&gt;"CF",AY38&lt;&gt;"F")=TRUE,AR38*'Q2'!$CB$22,IF(AY38="CF",AR38,0))</f>
        <v>0</v>
      </c>
      <c r="BI38" s="289">
        <f>IF(AND(AY38&lt;&gt;"R",AY38&lt;&gt;"C",AY38&lt;&gt;"CF",AY38&lt;&gt;"F")=TRUE,AR38*'Q2'!$CB$23,IF(AY38="F",AR38,0))</f>
        <v>0</v>
      </c>
      <c r="BJ38" s="289">
        <f>'O2'!AR38</f>
        <v>0</v>
      </c>
    </row>
    <row r="39" spans="2:62" ht="9.9499999999999993" customHeight="1">
      <c r="B39" s="852">
        <f>'O1'!B39</f>
        <v>0</v>
      </c>
      <c r="C39" s="853"/>
      <c r="D39" s="853"/>
      <c r="E39" s="853"/>
      <c r="F39" s="853"/>
      <c r="G39" s="854">
        <f>'O1'!G39</f>
        <v>0</v>
      </c>
      <c r="H39" s="854"/>
      <c r="I39" s="854"/>
      <c r="J39" s="854"/>
      <c r="K39" s="854"/>
      <c r="L39" s="854"/>
      <c r="M39" s="854"/>
      <c r="N39" s="854"/>
      <c r="O39" s="854"/>
      <c r="P39" s="854"/>
      <c r="Q39" s="854"/>
      <c r="R39" s="854"/>
      <c r="S39" s="854"/>
      <c r="T39" s="854"/>
      <c r="U39" s="854"/>
      <c r="V39" s="854"/>
      <c r="W39" s="854"/>
      <c r="X39" s="854"/>
      <c r="Y39" s="854"/>
      <c r="Z39" s="854"/>
      <c r="AA39" s="854"/>
      <c r="AB39" s="854"/>
      <c r="AC39" s="855">
        <f>'O1'!AC39</f>
        <v>0</v>
      </c>
      <c r="AD39" s="855"/>
      <c r="AE39" s="855"/>
      <c r="AF39" s="856">
        <f>'O1'!AF39</f>
        <v>0</v>
      </c>
      <c r="AG39" s="856"/>
      <c r="AH39" s="856"/>
      <c r="AI39" s="856"/>
      <c r="AJ39" s="856"/>
      <c r="AK39" s="708">
        <f>75+600</f>
        <v>675</v>
      </c>
      <c r="AL39" s="708"/>
      <c r="AM39" s="708"/>
      <c r="AN39" s="708"/>
      <c r="AO39" s="708"/>
      <c r="AP39" s="708"/>
      <c r="AQ39" s="708"/>
      <c r="AR39" s="851">
        <f t="shared" si="0"/>
        <v>0</v>
      </c>
      <c r="AS39" s="851"/>
      <c r="AT39" s="851"/>
      <c r="AU39" s="851"/>
      <c r="AV39" s="851"/>
      <c r="AW39" s="851"/>
      <c r="AX39" s="851"/>
      <c r="AY39" s="164">
        <f>'O1'!BI39</f>
        <v>0</v>
      </c>
      <c r="AZ39" s="524">
        <f>'O1'!AU39</f>
        <v>0</v>
      </c>
      <c r="BA39" s="17"/>
      <c r="BB39" s="211">
        <f t="shared" si="1"/>
        <v>2</v>
      </c>
      <c r="BC39" s="212" t="str">
        <f t="shared" si="2"/>
        <v/>
      </c>
      <c r="BD39" s="213" t="str">
        <f t="shared" si="3"/>
        <v xml:space="preserve"> </v>
      </c>
      <c r="BF39" s="249">
        <f>IF(AND(AY39&lt;&gt;"R",AY39&lt;&gt;"C",AY39&lt;&gt;"CF",AY39&lt;&gt;"F")=TRUE,AR39*'Q2'!$CB$20,IF(AY39="R",AR39,0))</f>
        <v>0</v>
      </c>
      <c r="BG39" s="249">
        <f>IF(AND(AY39&lt;&gt;"R",AY39&lt;&gt;"C",AY39&lt;&gt;"CF",AY39&lt;&gt;"F")=TRUE,AR39*'Q2'!$CB$21,IF(AY39="C",AR39,0))</f>
        <v>0</v>
      </c>
      <c r="BH39" s="249">
        <f>IF(AND(AY39&lt;&gt;"R",AY39&lt;&gt;"C",AY39&lt;&gt;"CF",AY39&lt;&gt;"F")=TRUE,AR39*'Q2'!$CB$22,IF(AY39="CF",AR39,0))</f>
        <v>0</v>
      </c>
      <c r="BI39" s="289">
        <f>IF(AND(AY39&lt;&gt;"R",AY39&lt;&gt;"C",AY39&lt;&gt;"CF",AY39&lt;&gt;"F")=TRUE,AR39*'Q2'!$CB$23,IF(AY39="F",AR39,0))</f>
        <v>0</v>
      </c>
      <c r="BJ39" s="289">
        <f>'O2'!AR39</f>
        <v>0</v>
      </c>
    </row>
    <row r="40" spans="2:62" ht="9.9499999999999993" customHeight="1">
      <c r="B40" s="852">
        <f>'O1'!B40</f>
        <v>0</v>
      </c>
      <c r="C40" s="853"/>
      <c r="D40" s="853"/>
      <c r="E40" s="853"/>
      <c r="F40" s="853"/>
      <c r="G40" s="854">
        <f>'O1'!G40</f>
        <v>0</v>
      </c>
      <c r="H40" s="854"/>
      <c r="I40" s="854"/>
      <c r="J40" s="854"/>
      <c r="K40" s="854"/>
      <c r="L40" s="854"/>
      <c r="M40" s="854"/>
      <c r="N40" s="854"/>
      <c r="O40" s="854"/>
      <c r="P40" s="854"/>
      <c r="Q40" s="854"/>
      <c r="R40" s="854"/>
      <c r="S40" s="854"/>
      <c r="T40" s="854"/>
      <c r="U40" s="854"/>
      <c r="V40" s="854"/>
      <c r="W40" s="854"/>
      <c r="X40" s="854"/>
      <c r="Y40" s="854"/>
      <c r="Z40" s="854"/>
      <c r="AA40" s="854"/>
      <c r="AB40" s="854"/>
      <c r="AC40" s="855">
        <f>'O1'!AC40</f>
        <v>0</v>
      </c>
      <c r="AD40" s="855"/>
      <c r="AE40" s="855"/>
      <c r="AF40" s="856">
        <f>'O1'!AF40</f>
        <v>0</v>
      </c>
      <c r="AG40" s="856"/>
      <c r="AH40" s="856"/>
      <c r="AI40" s="856"/>
      <c r="AJ40" s="856"/>
      <c r="AK40" s="708"/>
      <c r="AL40" s="708"/>
      <c r="AM40" s="708"/>
      <c r="AN40" s="708"/>
      <c r="AO40" s="708"/>
      <c r="AP40" s="708"/>
      <c r="AQ40" s="708"/>
      <c r="AR40" s="851">
        <f t="shared" si="0"/>
        <v>0</v>
      </c>
      <c r="AS40" s="851"/>
      <c r="AT40" s="851"/>
      <c r="AU40" s="851"/>
      <c r="AV40" s="851"/>
      <c r="AW40" s="851"/>
      <c r="AX40" s="851"/>
      <c r="AY40" s="164">
        <f>'O1'!BI40</f>
        <v>0</v>
      </c>
      <c r="AZ40" s="524">
        <f>'O1'!AU40</f>
        <v>0</v>
      </c>
      <c r="BA40" s="17"/>
      <c r="BB40" s="211">
        <f t="shared" si="1"/>
        <v>2</v>
      </c>
      <c r="BC40" s="212" t="str">
        <f t="shared" si="2"/>
        <v/>
      </c>
      <c r="BD40" s="213" t="str">
        <f t="shared" si="3"/>
        <v xml:space="preserve"> </v>
      </c>
      <c r="BF40" s="249">
        <f>IF(AND(AY40&lt;&gt;"R",AY40&lt;&gt;"C",AY40&lt;&gt;"CF",AY40&lt;&gt;"F")=TRUE,AR40*'Q2'!$CB$20,IF(AY40="R",AR40,0))</f>
        <v>0</v>
      </c>
      <c r="BG40" s="249">
        <f>IF(AND(AY40&lt;&gt;"R",AY40&lt;&gt;"C",AY40&lt;&gt;"CF",AY40&lt;&gt;"F")=TRUE,AR40*'Q2'!$CB$21,IF(AY40="C",AR40,0))</f>
        <v>0</v>
      </c>
      <c r="BH40" s="249">
        <f>IF(AND(AY40&lt;&gt;"R",AY40&lt;&gt;"C",AY40&lt;&gt;"CF",AY40&lt;&gt;"F")=TRUE,AR40*'Q2'!$CB$22,IF(AY40="CF",AR40,0))</f>
        <v>0</v>
      </c>
      <c r="BI40" s="289">
        <f>IF(AND(AY40&lt;&gt;"R",AY40&lt;&gt;"C",AY40&lt;&gt;"CF",AY40&lt;&gt;"F")=TRUE,AR40*'Q2'!$CB$23,IF(AY40="F",AR40,0))</f>
        <v>0</v>
      </c>
      <c r="BJ40" s="289">
        <f>'O2'!AR40</f>
        <v>0</v>
      </c>
    </row>
    <row r="41" spans="2:62" ht="9.9499999999999993" customHeight="1">
      <c r="B41" s="852">
        <f>'O1'!B41</f>
        <v>0</v>
      </c>
      <c r="C41" s="853"/>
      <c r="D41" s="853"/>
      <c r="E41" s="853"/>
      <c r="F41" s="853"/>
      <c r="G41" s="854">
        <f>'O1'!G41</f>
        <v>0</v>
      </c>
      <c r="H41" s="854"/>
      <c r="I41" s="854"/>
      <c r="J41" s="854"/>
      <c r="K41" s="854"/>
      <c r="L41" s="854"/>
      <c r="M41" s="854"/>
      <c r="N41" s="854"/>
      <c r="O41" s="854"/>
      <c r="P41" s="854"/>
      <c r="Q41" s="854"/>
      <c r="R41" s="854"/>
      <c r="S41" s="854"/>
      <c r="T41" s="854"/>
      <c r="U41" s="854"/>
      <c r="V41" s="854"/>
      <c r="W41" s="854"/>
      <c r="X41" s="854"/>
      <c r="Y41" s="854"/>
      <c r="Z41" s="854"/>
      <c r="AA41" s="854"/>
      <c r="AB41" s="854"/>
      <c r="AC41" s="855">
        <f>'O1'!AC41</f>
        <v>0</v>
      </c>
      <c r="AD41" s="855"/>
      <c r="AE41" s="855"/>
      <c r="AF41" s="856">
        <f>'O1'!AF41</f>
        <v>0</v>
      </c>
      <c r="AG41" s="856"/>
      <c r="AH41" s="856"/>
      <c r="AI41" s="856"/>
      <c r="AJ41" s="856"/>
      <c r="AK41" s="708">
        <f>'O1'!AU41</f>
        <v>0</v>
      </c>
      <c r="AL41" s="708"/>
      <c r="AM41" s="708"/>
      <c r="AN41" s="708"/>
      <c r="AO41" s="708"/>
      <c r="AP41" s="708"/>
      <c r="AQ41" s="708"/>
      <c r="AR41" s="851">
        <f t="shared" si="0"/>
        <v>0</v>
      </c>
      <c r="AS41" s="851"/>
      <c r="AT41" s="851"/>
      <c r="AU41" s="851"/>
      <c r="AV41" s="851"/>
      <c r="AW41" s="851"/>
      <c r="AX41" s="851"/>
      <c r="AY41" s="164">
        <f>'O1'!BI41</f>
        <v>0</v>
      </c>
      <c r="AZ41" s="524">
        <f>'O1'!AU41</f>
        <v>0</v>
      </c>
      <c r="BA41" s="17"/>
      <c r="BB41" s="211">
        <f t="shared" si="1"/>
        <v>2</v>
      </c>
      <c r="BC41" s="212" t="str">
        <f t="shared" si="2"/>
        <v/>
      </c>
      <c r="BD41" s="213" t="str">
        <f t="shared" si="3"/>
        <v xml:space="preserve"> </v>
      </c>
      <c r="BF41" s="249">
        <f>IF(AND(AY41&lt;&gt;"R",AY41&lt;&gt;"C",AY41&lt;&gt;"CF",AY41&lt;&gt;"F")=TRUE,AR41*'Q2'!$CB$20,IF(AY41="R",AR41,0))</f>
        <v>0</v>
      </c>
      <c r="BG41" s="249">
        <f>IF(AND(AY41&lt;&gt;"R",AY41&lt;&gt;"C",AY41&lt;&gt;"CF",AY41&lt;&gt;"F")=TRUE,AR41*'Q2'!$CB$21,IF(AY41="C",AR41,0))</f>
        <v>0</v>
      </c>
      <c r="BH41" s="249">
        <f>IF(AND(AY41&lt;&gt;"R",AY41&lt;&gt;"C",AY41&lt;&gt;"CF",AY41&lt;&gt;"F")=TRUE,AR41*'Q2'!$CB$22,IF(AY41="CF",AR41,0))</f>
        <v>0</v>
      </c>
      <c r="BI41" s="289">
        <f>IF(AND(AY41&lt;&gt;"R",AY41&lt;&gt;"C",AY41&lt;&gt;"CF",AY41&lt;&gt;"F")=TRUE,AR41*'Q2'!$CB$23,IF(AY41="F",AR41,0))</f>
        <v>0</v>
      </c>
      <c r="BJ41" s="289">
        <f>'O2'!AR41</f>
        <v>0</v>
      </c>
    </row>
    <row r="42" spans="2:62" ht="9.9499999999999993" customHeight="1">
      <c r="B42" s="852">
        <f>'O1'!B42</f>
        <v>0</v>
      </c>
      <c r="C42" s="853"/>
      <c r="D42" s="853"/>
      <c r="E42" s="853"/>
      <c r="F42" s="853"/>
      <c r="G42" s="854">
        <f>'O1'!G42</f>
        <v>0</v>
      </c>
      <c r="H42" s="854"/>
      <c r="I42" s="854"/>
      <c r="J42" s="854"/>
      <c r="K42" s="854"/>
      <c r="L42" s="854"/>
      <c r="M42" s="854"/>
      <c r="N42" s="854"/>
      <c r="O42" s="854"/>
      <c r="P42" s="854"/>
      <c r="Q42" s="854"/>
      <c r="R42" s="854"/>
      <c r="S42" s="854"/>
      <c r="T42" s="854"/>
      <c r="U42" s="854"/>
      <c r="V42" s="854"/>
      <c r="W42" s="854"/>
      <c r="X42" s="854"/>
      <c r="Y42" s="854"/>
      <c r="Z42" s="854"/>
      <c r="AA42" s="854"/>
      <c r="AB42" s="854"/>
      <c r="AC42" s="855">
        <f>'O1'!AC42</f>
        <v>0</v>
      </c>
      <c r="AD42" s="855"/>
      <c r="AE42" s="855"/>
      <c r="AF42" s="856">
        <f>'O1'!AF42</f>
        <v>0</v>
      </c>
      <c r="AG42" s="856"/>
      <c r="AH42" s="856"/>
      <c r="AI42" s="856"/>
      <c r="AJ42" s="856"/>
      <c r="AK42" s="708">
        <f>'O1'!AU42</f>
        <v>0</v>
      </c>
      <c r="AL42" s="708"/>
      <c r="AM42" s="708"/>
      <c r="AN42" s="708"/>
      <c r="AO42" s="708"/>
      <c r="AP42" s="708"/>
      <c r="AQ42" s="708"/>
      <c r="AR42" s="851">
        <f t="shared" si="0"/>
        <v>0</v>
      </c>
      <c r="AS42" s="851"/>
      <c r="AT42" s="851"/>
      <c r="AU42" s="851"/>
      <c r="AV42" s="851"/>
      <c r="AW42" s="851"/>
      <c r="AX42" s="851"/>
      <c r="AY42" s="164">
        <f>'O1'!BI42</f>
        <v>0</v>
      </c>
      <c r="AZ42" s="524">
        <f>'O1'!AU42</f>
        <v>0</v>
      </c>
      <c r="BA42" s="17"/>
      <c r="BB42" s="211">
        <f t="shared" si="1"/>
        <v>2</v>
      </c>
      <c r="BC42" s="212" t="str">
        <f t="shared" si="2"/>
        <v/>
      </c>
      <c r="BD42" s="213" t="str">
        <f t="shared" si="3"/>
        <v xml:space="preserve"> </v>
      </c>
      <c r="BF42" s="249">
        <f>IF(AND(AY42&lt;&gt;"R",AY42&lt;&gt;"C",AY42&lt;&gt;"CF",AY42&lt;&gt;"F")=TRUE,AR42*'Q2'!$CB$20,IF(AY42="R",AR42,0))</f>
        <v>0</v>
      </c>
      <c r="BG42" s="249">
        <f>IF(AND(AY42&lt;&gt;"R",AY42&lt;&gt;"C",AY42&lt;&gt;"CF",AY42&lt;&gt;"F")=TRUE,AR42*'Q2'!$CB$21,IF(AY42="C",AR42,0))</f>
        <v>0</v>
      </c>
      <c r="BH42" s="249">
        <f>IF(AND(AY42&lt;&gt;"R",AY42&lt;&gt;"C",AY42&lt;&gt;"CF",AY42&lt;&gt;"F")=TRUE,AR42*'Q2'!$CB$22,IF(AY42="CF",AR42,0))</f>
        <v>0</v>
      </c>
      <c r="BI42" s="289">
        <f>IF(AND(AY42&lt;&gt;"R",AY42&lt;&gt;"C",AY42&lt;&gt;"CF",AY42&lt;&gt;"F")=TRUE,AR42*'Q2'!$CB$23,IF(AY42="F",AR42,0))</f>
        <v>0</v>
      </c>
      <c r="BJ42" s="289">
        <f>'O2'!AR42</f>
        <v>0</v>
      </c>
    </row>
    <row r="43" spans="2:62" ht="9.9499999999999993" customHeight="1">
      <c r="B43" s="852">
        <f>'O1'!B43</f>
        <v>0</v>
      </c>
      <c r="C43" s="853"/>
      <c r="D43" s="853"/>
      <c r="E43" s="853"/>
      <c r="F43" s="853"/>
      <c r="G43" s="854">
        <f>'O1'!G43</f>
        <v>0</v>
      </c>
      <c r="H43" s="854"/>
      <c r="I43" s="854"/>
      <c r="J43" s="854"/>
      <c r="K43" s="854"/>
      <c r="L43" s="854"/>
      <c r="M43" s="854"/>
      <c r="N43" s="854"/>
      <c r="O43" s="854"/>
      <c r="P43" s="854"/>
      <c r="Q43" s="854"/>
      <c r="R43" s="854"/>
      <c r="S43" s="854"/>
      <c r="T43" s="854"/>
      <c r="U43" s="854"/>
      <c r="V43" s="854"/>
      <c r="W43" s="854"/>
      <c r="X43" s="854"/>
      <c r="Y43" s="854"/>
      <c r="Z43" s="854"/>
      <c r="AA43" s="854"/>
      <c r="AB43" s="854"/>
      <c r="AC43" s="855">
        <f>'O1'!AC43</f>
        <v>0</v>
      </c>
      <c r="AD43" s="855"/>
      <c r="AE43" s="855"/>
      <c r="AF43" s="856">
        <f>'O1'!AF43</f>
        <v>0</v>
      </c>
      <c r="AG43" s="856"/>
      <c r="AH43" s="856"/>
      <c r="AI43" s="856"/>
      <c r="AJ43" s="856"/>
      <c r="AK43" s="708">
        <f>'O1'!AU43</f>
        <v>0</v>
      </c>
      <c r="AL43" s="708"/>
      <c r="AM43" s="708"/>
      <c r="AN43" s="708"/>
      <c r="AO43" s="708"/>
      <c r="AP43" s="708"/>
      <c r="AQ43" s="708"/>
      <c r="AR43" s="851">
        <f t="shared" si="0"/>
        <v>0</v>
      </c>
      <c r="AS43" s="851"/>
      <c r="AT43" s="851"/>
      <c r="AU43" s="851"/>
      <c r="AV43" s="851"/>
      <c r="AW43" s="851"/>
      <c r="AX43" s="851"/>
      <c r="AY43" s="164">
        <f>'O1'!BI43</f>
        <v>0</v>
      </c>
      <c r="AZ43" s="524">
        <f>'O1'!AU43</f>
        <v>0</v>
      </c>
      <c r="BA43" s="17"/>
      <c r="BB43" s="211">
        <f t="shared" si="1"/>
        <v>2</v>
      </c>
      <c r="BC43" s="212" t="str">
        <f t="shared" si="2"/>
        <v/>
      </c>
      <c r="BD43" s="213" t="str">
        <f t="shared" si="3"/>
        <v xml:space="preserve"> </v>
      </c>
      <c r="BF43" s="249">
        <f>IF(AND(AY43&lt;&gt;"R",AY43&lt;&gt;"C",AY43&lt;&gt;"CF",AY43&lt;&gt;"F")=TRUE,AR43*'Q2'!$CB$20,IF(AY43="R",AR43,0))</f>
        <v>0</v>
      </c>
      <c r="BG43" s="249">
        <f>IF(AND(AY43&lt;&gt;"R",AY43&lt;&gt;"C",AY43&lt;&gt;"CF",AY43&lt;&gt;"F")=TRUE,AR43*'Q2'!$CB$21,IF(AY43="C",AR43,0))</f>
        <v>0</v>
      </c>
      <c r="BH43" s="249">
        <f>IF(AND(AY43&lt;&gt;"R",AY43&lt;&gt;"C",AY43&lt;&gt;"CF",AY43&lt;&gt;"F")=TRUE,AR43*'Q2'!$CB$22,IF(AY43="CF",AR43,0))</f>
        <v>0</v>
      </c>
      <c r="BI43" s="289">
        <f>IF(AND(AY43&lt;&gt;"R",AY43&lt;&gt;"C",AY43&lt;&gt;"CF",AY43&lt;&gt;"F")=TRUE,AR43*'Q2'!$CB$23,IF(AY43="F",AR43,0))</f>
        <v>0</v>
      </c>
      <c r="BJ43" s="289">
        <f>'O2'!AR43</f>
        <v>0</v>
      </c>
    </row>
    <row r="44" spans="2:62" ht="9.9499999999999993" customHeight="1">
      <c r="B44" s="852">
        <f>'O1'!B44</f>
        <v>0</v>
      </c>
      <c r="C44" s="853"/>
      <c r="D44" s="853"/>
      <c r="E44" s="853"/>
      <c r="F44" s="853"/>
      <c r="G44" s="854">
        <f>'O1'!G44</f>
        <v>0</v>
      </c>
      <c r="H44" s="854"/>
      <c r="I44" s="854"/>
      <c r="J44" s="854"/>
      <c r="K44" s="854"/>
      <c r="L44" s="854"/>
      <c r="M44" s="854"/>
      <c r="N44" s="854"/>
      <c r="O44" s="854"/>
      <c r="P44" s="854"/>
      <c r="Q44" s="854"/>
      <c r="R44" s="854"/>
      <c r="S44" s="854"/>
      <c r="T44" s="854"/>
      <c r="U44" s="854"/>
      <c r="V44" s="854"/>
      <c r="W44" s="854"/>
      <c r="X44" s="854"/>
      <c r="Y44" s="854"/>
      <c r="Z44" s="854"/>
      <c r="AA44" s="854"/>
      <c r="AB44" s="854"/>
      <c r="AC44" s="855">
        <f>'O1'!AC44</f>
        <v>0</v>
      </c>
      <c r="AD44" s="855"/>
      <c r="AE44" s="855"/>
      <c r="AF44" s="856">
        <f>'O1'!AF44</f>
        <v>0</v>
      </c>
      <c r="AG44" s="856"/>
      <c r="AH44" s="856"/>
      <c r="AI44" s="856"/>
      <c r="AJ44" s="856"/>
      <c r="AK44" s="708">
        <f>'O1'!AU44</f>
        <v>0</v>
      </c>
      <c r="AL44" s="708"/>
      <c r="AM44" s="708"/>
      <c r="AN44" s="708"/>
      <c r="AO44" s="708"/>
      <c r="AP44" s="708"/>
      <c r="AQ44" s="708"/>
      <c r="AR44" s="851">
        <f t="shared" si="0"/>
        <v>0</v>
      </c>
      <c r="AS44" s="851"/>
      <c r="AT44" s="851"/>
      <c r="AU44" s="851"/>
      <c r="AV44" s="851"/>
      <c r="AW44" s="851"/>
      <c r="AX44" s="851"/>
      <c r="AY44" s="164">
        <f>'O1'!BI44</f>
        <v>0</v>
      </c>
      <c r="AZ44" s="524">
        <f>'O1'!AU44</f>
        <v>0</v>
      </c>
      <c r="BA44" s="17"/>
      <c r="BB44" s="211">
        <f t="shared" si="1"/>
        <v>2</v>
      </c>
      <c r="BC44" s="212" t="str">
        <f t="shared" si="2"/>
        <v/>
      </c>
      <c r="BD44" s="213" t="str">
        <f t="shared" si="3"/>
        <v xml:space="preserve"> </v>
      </c>
      <c r="BF44" s="249">
        <f>IF(AND(AY44&lt;&gt;"R",AY44&lt;&gt;"C",AY44&lt;&gt;"CF",AY44&lt;&gt;"F")=TRUE,AR44*'Q2'!$CB$20,IF(AY44="R",AR44,0))</f>
        <v>0</v>
      </c>
      <c r="BG44" s="249">
        <f>IF(AND(AY44&lt;&gt;"R",AY44&lt;&gt;"C",AY44&lt;&gt;"CF",AY44&lt;&gt;"F")=TRUE,AR44*'Q2'!$CB$21,IF(AY44="C",AR44,0))</f>
        <v>0</v>
      </c>
      <c r="BH44" s="249">
        <f>IF(AND(AY44&lt;&gt;"R",AY44&lt;&gt;"C",AY44&lt;&gt;"CF",AY44&lt;&gt;"F")=TRUE,AR44*'Q2'!$CB$22,IF(AY44="CF",AR44,0))</f>
        <v>0</v>
      </c>
      <c r="BI44" s="289">
        <f>IF(AND(AY44&lt;&gt;"R",AY44&lt;&gt;"C",AY44&lt;&gt;"CF",AY44&lt;&gt;"F")=TRUE,AR44*'Q2'!$CB$23,IF(AY44="F",AR44,0))</f>
        <v>0</v>
      </c>
      <c r="BJ44" s="289">
        <f>'O2'!AR44</f>
        <v>0</v>
      </c>
    </row>
    <row r="45" spans="2:62" ht="9.9499999999999993" customHeight="1">
      <c r="B45" s="852">
        <f>'O1'!B45</f>
        <v>0</v>
      </c>
      <c r="C45" s="853"/>
      <c r="D45" s="853"/>
      <c r="E45" s="853"/>
      <c r="F45" s="853"/>
      <c r="G45" s="854">
        <f>'O1'!G45</f>
        <v>0</v>
      </c>
      <c r="H45" s="854"/>
      <c r="I45" s="854"/>
      <c r="J45" s="854"/>
      <c r="K45" s="854"/>
      <c r="L45" s="854"/>
      <c r="M45" s="854"/>
      <c r="N45" s="854"/>
      <c r="O45" s="854"/>
      <c r="P45" s="854"/>
      <c r="Q45" s="854"/>
      <c r="R45" s="854"/>
      <c r="S45" s="854"/>
      <c r="T45" s="854"/>
      <c r="U45" s="854"/>
      <c r="V45" s="854"/>
      <c r="W45" s="854"/>
      <c r="X45" s="854"/>
      <c r="Y45" s="854"/>
      <c r="Z45" s="854"/>
      <c r="AA45" s="854"/>
      <c r="AB45" s="854"/>
      <c r="AC45" s="855">
        <f>'O1'!AC45</f>
        <v>0</v>
      </c>
      <c r="AD45" s="855"/>
      <c r="AE45" s="855"/>
      <c r="AF45" s="856">
        <f>'O1'!AF45</f>
        <v>0</v>
      </c>
      <c r="AG45" s="856"/>
      <c r="AH45" s="856"/>
      <c r="AI45" s="856"/>
      <c r="AJ45" s="856"/>
      <c r="AK45" s="708">
        <f>'O1'!AU45</f>
        <v>0</v>
      </c>
      <c r="AL45" s="708"/>
      <c r="AM45" s="708"/>
      <c r="AN45" s="708"/>
      <c r="AO45" s="708"/>
      <c r="AP45" s="708"/>
      <c r="AQ45" s="708"/>
      <c r="AR45" s="851">
        <f t="shared" si="0"/>
        <v>0</v>
      </c>
      <c r="AS45" s="851"/>
      <c r="AT45" s="851"/>
      <c r="AU45" s="851"/>
      <c r="AV45" s="851"/>
      <c r="AW45" s="851"/>
      <c r="AX45" s="851"/>
      <c r="AY45" s="164">
        <f>'O1'!BI45</f>
        <v>0</v>
      </c>
      <c r="AZ45" s="524">
        <f>'O1'!AU45</f>
        <v>0</v>
      </c>
      <c r="BA45" s="17"/>
      <c r="BB45" s="211">
        <f t="shared" si="1"/>
        <v>2</v>
      </c>
      <c r="BC45" s="212" t="str">
        <f t="shared" si="2"/>
        <v/>
      </c>
      <c r="BD45" s="213" t="str">
        <f t="shared" si="3"/>
        <v xml:space="preserve"> </v>
      </c>
      <c r="BF45" s="249">
        <f>IF(AND(AY45&lt;&gt;"R",AY45&lt;&gt;"C",AY45&lt;&gt;"CF",AY45&lt;&gt;"F")=TRUE,AR45*'Q2'!$CB$20,IF(AY45="R",AR45,0))</f>
        <v>0</v>
      </c>
      <c r="BG45" s="249">
        <f>IF(AND(AY45&lt;&gt;"R",AY45&lt;&gt;"C",AY45&lt;&gt;"CF",AY45&lt;&gt;"F")=TRUE,AR45*'Q2'!$CB$21,IF(AY45="C",AR45,0))</f>
        <v>0</v>
      </c>
      <c r="BH45" s="249">
        <f>IF(AND(AY45&lt;&gt;"R",AY45&lt;&gt;"C",AY45&lt;&gt;"CF",AY45&lt;&gt;"F")=TRUE,AR45*'Q2'!$CB$22,IF(AY45="CF",AR45,0))</f>
        <v>0</v>
      </c>
      <c r="BI45" s="289">
        <f>IF(AND(AY45&lt;&gt;"R",AY45&lt;&gt;"C",AY45&lt;&gt;"CF",AY45&lt;&gt;"F")=TRUE,AR45*'Q2'!$CB$23,IF(AY45="F",AR45,0))</f>
        <v>0</v>
      </c>
      <c r="BJ45" s="289">
        <f>'O2'!AR45</f>
        <v>0</v>
      </c>
    </row>
    <row r="46" spans="2:62" ht="9.9499999999999993" customHeight="1">
      <c r="B46" s="852">
        <f>'O1'!B46</f>
        <v>0</v>
      </c>
      <c r="C46" s="853"/>
      <c r="D46" s="853"/>
      <c r="E46" s="853"/>
      <c r="F46" s="853"/>
      <c r="G46" s="854">
        <f>'O1'!G46</f>
        <v>0</v>
      </c>
      <c r="H46" s="854"/>
      <c r="I46" s="854"/>
      <c r="J46" s="854"/>
      <c r="K46" s="854"/>
      <c r="L46" s="854"/>
      <c r="M46" s="854"/>
      <c r="N46" s="854"/>
      <c r="O46" s="854"/>
      <c r="P46" s="854"/>
      <c r="Q46" s="854"/>
      <c r="R46" s="854"/>
      <c r="S46" s="854"/>
      <c r="T46" s="854"/>
      <c r="U46" s="854"/>
      <c r="V46" s="854"/>
      <c r="W46" s="854"/>
      <c r="X46" s="854"/>
      <c r="Y46" s="854"/>
      <c r="Z46" s="854"/>
      <c r="AA46" s="854"/>
      <c r="AB46" s="854"/>
      <c r="AC46" s="855">
        <f>'O1'!AC46</f>
        <v>0</v>
      </c>
      <c r="AD46" s="855"/>
      <c r="AE46" s="855"/>
      <c r="AF46" s="856">
        <f>'O1'!AF46</f>
        <v>0</v>
      </c>
      <c r="AG46" s="856"/>
      <c r="AH46" s="856"/>
      <c r="AI46" s="856"/>
      <c r="AJ46" s="856"/>
      <c r="AK46" s="708">
        <f>'O1'!AU46</f>
        <v>0</v>
      </c>
      <c r="AL46" s="708"/>
      <c r="AM46" s="708"/>
      <c r="AN46" s="708"/>
      <c r="AO46" s="708"/>
      <c r="AP46" s="708"/>
      <c r="AQ46" s="708"/>
      <c r="AR46" s="851">
        <f t="shared" si="0"/>
        <v>0</v>
      </c>
      <c r="AS46" s="851"/>
      <c r="AT46" s="851"/>
      <c r="AU46" s="851"/>
      <c r="AV46" s="851"/>
      <c r="AW46" s="851"/>
      <c r="AX46" s="851"/>
      <c r="AY46" s="164">
        <f>'O1'!BI46</f>
        <v>0</v>
      </c>
      <c r="AZ46" s="524">
        <f>'O1'!AU46</f>
        <v>0</v>
      </c>
      <c r="BA46" s="17"/>
      <c r="BB46" s="211">
        <f t="shared" si="1"/>
        <v>2</v>
      </c>
      <c r="BC46" s="212" t="str">
        <f t="shared" si="2"/>
        <v/>
      </c>
      <c r="BD46" s="213" t="str">
        <f t="shared" si="3"/>
        <v xml:space="preserve"> </v>
      </c>
      <c r="BF46" s="249">
        <f>IF(AND(AY46&lt;&gt;"R",AY46&lt;&gt;"C",AY46&lt;&gt;"CF",AY46&lt;&gt;"F")=TRUE,AR46*'Q2'!$CB$20,IF(AY46="R",AR46,0))</f>
        <v>0</v>
      </c>
      <c r="BG46" s="249">
        <f>IF(AND(AY46&lt;&gt;"R",AY46&lt;&gt;"C",AY46&lt;&gt;"CF",AY46&lt;&gt;"F")=TRUE,AR46*'Q2'!$CB$21,IF(AY46="C",AR46,0))</f>
        <v>0</v>
      </c>
      <c r="BH46" s="249">
        <f>IF(AND(AY46&lt;&gt;"R",AY46&lt;&gt;"C",AY46&lt;&gt;"CF",AY46&lt;&gt;"F")=TRUE,AR46*'Q2'!$CB$22,IF(AY46="CF",AR46,0))</f>
        <v>0</v>
      </c>
      <c r="BI46" s="289">
        <f>IF(AND(AY46&lt;&gt;"R",AY46&lt;&gt;"C",AY46&lt;&gt;"CF",AY46&lt;&gt;"F")=TRUE,AR46*'Q2'!$CB$23,IF(AY46="F",AR46,0))</f>
        <v>0</v>
      </c>
      <c r="BJ46" s="289">
        <f>'O2'!AR46</f>
        <v>0</v>
      </c>
    </row>
    <row r="47" spans="2:62" ht="9.9499999999999993" customHeight="1">
      <c r="B47" s="852">
        <f>'O1'!B47</f>
        <v>0</v>
      </c>
      <c r="C47" s="853"/>
      <c r="D47" s="853"/>
      <c r="E47" s="853"/>
      <c r="F47" s="853"/>
      <c r="G47" s="854">
        <f>'O1'!G47</f>
        <v>0</v>
      </c>
      <c r="H47" s="854"/>
      <c r="I47" s="854"/>
      <c r="J47" s="854"/>
      <c r="K47" s="854"/>
      <c r="L47" s="854"/>
      <c r="M47" s="854"/>
      <c r="N47" s="854"/>
      <c r="O47" s="854"/>
      <c r="P47" s="854"/>
      <c r="Q47" s="854"/>
      <c r="R47" s="854"/>
      <c r="S47" s="854"/>
      <c r="T47" s="854"/>
      <c r="U47" s="854"/>
      <c r="V47" s="854"/>
      <c r="W47" s="854"/>
      <c r="X47" s="854"/>
      <c r="Y47" s="854"/>
      <c r="Z47" s="854"/>
      <c r="AA47" s="854"/>
      <c r="AB47" s="854"/>
      <c r="AC47" s="855">
        <f>'O1'!AC47</f>
        <v>0</v>
      </c>
      <c r="AD47" s="855"/>
      <c r="AE47" s="855"/>
      <c r="AF47" s="856">
        <f>'O1'!AF47</f>
        <v>0</v>
      </c>
      <c r="AG47" s="856"/>
      <c r="AH47" s="856"/>
      <c r="AI47" s="856"/>
      <c r="AJ47" s="856"/>
      <c r="AK47" s="708">
        <f>'O1'!AU47</f>
        <v>0</v>
      </c>
      <c r="AL47" s="708"/>
      <c r="AM47" s="708"/>
      <c r="AN47" s="708"/>
      <c r="AO47" s="708"/>
      <c r="AP47" s="708"/>
      <c r="AQ47" s="708"/>
      <c r="AR47" s="851">
        <f t="shared" si="0"/>
        <v>0</v>
      </c>
      <c r="AS47" s="851"/>
      <c r="AT47" s="851"/>
      <c r="AU47" s="851"/>
      <c r="AV47" s="851"/>
      <c r="AW47" s="851"/>
      <c r="AX47" s="851"/>
      <c r="AY47" s="164">
        <f>'O1'!BI47</f>
        <v>0</v>
      </c>
      <c r="AZ47" s="524">
        <f>'O1'!AU47</f>
        <v>0</v>
      </c>
      <c r="BA47" s="17"/>
      <c r="BB47" s="211">
        <f t="shared" si="1"/>
        <v>2</v>
      </c>
      <c r="BC47" s="212" t="str">
        <f t="shared" si="2"/>
        <v/>
      </c>
      <c r="BD47" s="213" t="str">
        <f t="shared" si="3"/>
        <v xml:space="preserve"> </v>
      </c>
      <c r="BF47" s="249">
        <f>IF(AND(AY47&lt;&gt;"R",AY47&lt;&gt;"C",AY47&lt;&gt;"CF",AY47&lt;&gt;"F")=TRUE,AR47*'Q2'!$CB$20,IF(AY47="R",AR47,0))</f>
        <v>0</v>
      </c>
      <c r="BG47" s="249">
        <f>IF(AND(AY47&lt;&gt;"R",AY47&lt;&gt;"C",AY47&lt;&gt;"CF",AY47&lt;&gt;"F")=TRUE,AR47*'Q2'!$CB$21,IF(AY47="C",AR47,0))</f>
        <v>0</v>
      </c>
      <c r="BH47" s="249">
        <f>IF(AND(AY47&lt;&gt;"R",AY47&lt;&gt;"C",AY47&lt;&gt;"CF",AY47&lt;&gt;"F")=TRUE,AR47*'Q2'!$CB$22,IF(AY47="CF",AR47,0))</f>
        <v>0</v>
      </c>
      <c r="BI47" s="289">
        <f>IF(AND(AY47&lt;&gt;"R",AY47&lt;&gt;"C",AY47&lt;&gt;"CF",AY47&lt;&gt;"F")=TRUE,AR47*'Q2'!$CB$23,IF(AY47="F",AR47,0))</f>
        <v>0</v>
      </c>
      <c r="BJ47" s="289">
        <f>'O2'!AR47</f>
        <v>0</v>
      </c>
    </row>
    <row r="48" spans="2:62" ht="9.9499999999999993" customHeight="1">
      <c r="B48" s="852">
        <f>'O1'!B48</f>
        <v>0</v>
      </c>
      <c r="C48" s="853"/>
      <c r="D48" s="853"/>
      <c r="E48" s="853"/>
      <c r="F48" s="853"/>
      <c r="G48" s="854">
        <f>'O1'!G48</f>
        <v>0</v>
      </c>
      <c r="H48" s="854"/>
      <c r="I48" s="854"/>
      <c r="J48" s="854"/>
      <c r="K48" s="854"/>
      <c r="L48" s="854"/>
      <c r="M48" s="854"/>
      <c r="N48" s="854"/>
      <c r="O48" s="854"/>
      <c r="P48" s="854"/>
      <c r="Q48" s="854"/>
      <c r="R48" s="854"/>
      <c r="S48" s="854"/>
      <c r="T48" s="854"/>
      <c r="U48" s="854"/>
      <c r="V48" s="854"/>
      <c r="W48" s="854"/>
      <c r="X48" s="854"/>
      <c r="Y48" s="854"/>
      <c r="Z48" s="854"/>
      <c r="AA48" s="854"/>
      <c r="AB48" s="854"/>
      <c r="AC48" s="855">
        <f>'O1'!AC48</f>
        <v>0</v>
      </c>
      <c r="AD48" s="855"/>
      <c r="AE48" s="855"/>
      <c r="AF48" s="856">
        <f>'O1'!AF48</f>
        <v>0</v>
      </c>
      <c r="AG48" s="856"/>
      <c r="AH48" s="856"/>
      <c r="AI48" s="856"/>
      <c r="AJ48" s="856"/>
      <c r="AK48" s="708">
        <f>'O1'!AU48</f>
        <v>0</v>
      </c>
      <c r="AL48" s="708"/>
      <c r="AM48" s="708"/>
      <c r="AN48" s="708"/>
      <c r="AO48" s="708"/>
      <c r="AP48" s="708"/>
      <c r="AQ48" s="708"/>
      <c r="AR48" s="851">
        <f t="shared" si="0"/>
        <v>0</v>
      </c>
      <c r="AS48" s="851"/>
      <c r="AT48" s="851"/>
      <c r="AU48" s="851"/>
      <c r="AV48" s="851"/>
      <c r="AW48" s="851"/>
      <c r="AX48" s="851"/>
      <c r="AY48" s="164">
        <f>'O1'!BI48</f>
        <v>0</v>
      </c>
      <c r="AZ48" s="524">
        <f>'O1'!AU48</f>
        <v>0</v>
      </c>
      <c r="BA48" s="17"/>
      <c r="BB48" s="211">
        <f t="shared" si="1"/>
        <v>2</v>
      </c>
      <c r="BC48" s="212" t="str">
        <f t="shared" si="2"/>
        <v/>
      </c>
      <c r="BD48" s="213" t="str">
        <f t="shared" si="3"/>
        <v xml:space="preserve"> </v>
      </c>
      <c r="BF48" s="249">
        <f>IF(AND(AY48&lt;&gt;"R",AY48&lt;&gt;"C",AY48&lt;&gt;"CF",AY48&lt;&gt;"F")=TRUE,AR48*'Q2'!$CB$20,IF(AY48="R",AR48,0))</f>
        <v>0</v>
      </c>
      <c r="BG48" s="249">
        <f>IF(AND(AY48&lt;&gt;"R",AY48&lt;&gt;"C",AY48&lt;&gt;"CF",AY48&lt;&gt;"F")=TRUE,AR48*'Q2'!$CB$21,IF(AY48="C",AR48,0))</f>
        <v>0</v>
      </c>
      <c r="BH48" s="249">
        <f>IF(AND(AY48&lt;&gt;"R",AY48&lt;&gt;"C",AY48&lt;&gt;"CF",AY48&lt;&gt;"F")=TRUE,AR48*'Q2'!$CB$22,IF(AY48="CF",AR48,0))</f>
        <v>0</v>
      </c>
      <c r="BI48" s="289">
        <f>IF(AND(AY48&lt;&gt;"R",AY48&lt;&gt;"C",AY48&lt;&gt;"CF",AY48&lt;&gt;"F")=TRUE,AR48*'Q2'!$CB$23,IF(AY48="F",AR48,0))</f>
        <v>0</v>
      </c>
      <c r="BJ48" s="289">
        <f>'O2'!AR48</f>
        <v>0</v>
      </c>
    </row>
    <row r="49" spans="2:62" ht="9.9499999999999993" customHeight="1">
      <c r="B49" s="852">
        <f>'O1'!B49</f>
        <v>0</v>
      </c>
      <c r="C49" s="853"/>
      <c r="D49" s="853"/>
      <c r="E49" s="853"/>
      <c r="F49" s="853"/>
      <c r="G49" s="854">
        <f>'O1'!G49</f>
        <v>0</v>
      </c>
      <c r="H49" s="854"/>
      <c r="I49" s="854"/>
      <c r="J49" s="854"/>
      <c r="K49" s="854"/>
      <c r="L49" s="854"/>
      <c r="M49" s="854"/>
      <c r="N49" s="854"/>
      <c r="O49" s="854"/>
      <c r="P49" s="854"/>
      <c r="Q49" s="854"/>
      <c r="R49" s="854"/>
      <c r="S49" s="854"/>
      <c r="T49" s="854"/>
      <c r="U49" s="854"/>
      <c r="V49" s="854"/>
      <c r="W49" s="854"/>
      <c r="X49" s="854"/>
      <c r="Y49" s="854"/>
      <c r="Z49" s="854"/>
      <c r="AA49" s="854"/>
      <c r="AB49" s="854"/>
      <c r="AC49" s="855">
        <f>'O1'!AC49</f>
        <v>0</v>
      </c>
      <c r="AD49" s="855"/>
      <c r="AE49" s="855"/>
      <c r="AF49" s="856">
        <f>'O1'!AF49</f>
        <v>0</v>
      </c>
      <c r="AG49" s="856"/>
      <c r="AH49" s="856"/>
      <c r="AI49" s="856"/>
      <c r="AJ49" s="856"/>
      <c r="AK49" s="708">
        <f>'O1'!AU49</f>
        <v>0</v>
      </c>
      <c r="AL49" s="708"/>
      <c r="AM49" s="708"/>
      <c r="AN49" s="708"/>
      <c r="AO49" s="708"/>
      <c r="AP49" s="708"/>
      <c r="AQ49" s="708"/>
      <c r="AR49" s="851">
        <f t="shared" si="0"/>
        <v>0</v>
      </c>
      <c r="AS49" s="851"/>
      <c r="AT49" s="851"/>
      <c r="AU49" s="851"/>
      <c r="AV49" s="851"/>
      <c r="AW49" s="851"/>
      <c r="AX49" s="851"/>
      <c r="AY49" s="164">
        <f>'O1'!BI49</f>
        <v>0</v>
      </c>
      <c r="AZ49" s="524">
        <f>'O1'!AU49</f>
        <v>0</v>
      </c>
      <c r="BA49" s="17"/>
      <c r="BB49" s="211">
        <f t="shared" si="1"/>
        <v>2</v>
      </c>
      <c r="BC49" s="212" t="str">
        <f t="shared" si="2"/>
        <v/>
      </c>
      <c r="BD49" s="213" t="str">
        <f t="shared" si="3"/>
        <v xml:space="preserve"> </v>
      </c>
      <c r="BF49" s="249">
        <f>IF(AND(AY49&lt;&gt;"R",AY49&lt;&gt;"C",AY49&lt;&gt;"CF",AY49&lt;&gt;"F")=TRUE,AR49*'Q2'!$CB$20,IF(AY49="R",AR49,0))</f>
        <v>0</v>
      </c>
      <c r="BG49" s="249">
        <f>IF(AND(AY49&lt;&gt;"R",AY49&lt;&gt;"C",AY49&lt;&gt;"CF",AY49&lt;&gt;"F")=TRUE,AR49*'Q2'!$CB$21,IF(AY49="C",AR49,0))</f>
        <v>0</v>
      </c>
      <c r="BH49" s="249">
        <f>IF(AND(AY49&lt;&gt;"R",AY49&lt;&gt;"C",AY49&lt;&gt;"CF",AY49&lt;&gt;"F")=TRUE,AR49*'Q2'!$CB$22,IF(AY49="CF",AR49,0))</f>
        <v>0</v>
      </c>
      <c r="BI49" s="289">
        <f>IF(AND(AY49&lt;&gt;"R",AY49&lt;&gt;"C",AY49&lt;&gt;"CF",AY49&lt;&gt;"F")=TRUE,AR49*'Q2'!$CB$23,IF(AY49="F",AR49,0))</f>
        <v>0</v>
      </c>
      <c r="BJ49" s="289">
        <f>'O2'!AR49</f>
        <v>0</v>
      </c>
    </row>
    <row r="50" spans="2:62" ht="9.9499999999999993" customHeight="1">
      <c r="B50" s="852">
        <f>'O1'!B50</f>
        <v>0</v>
      </c>
      <c r="C50" s="853"/>
      <c r="D50" s="853"/>
      <c r="E50" s="853"/>
      <c r="F50" s="853"/>
      <c r="G50" s="854">
        <f>'O1'!G50</f>
        <v>0</v>
      </c>
      <c r="H50" s="854"/>
      <c r="I50" s="854"/>
      <c r="J50" s="854"/>
      <c r="K50" s="854"/>
      <c r="L50" s="854"/>
      <c r="M50" s="854"/>
      <c r="N50" s="854"/>
      <c r="O50" s="854"/>
      <c r="P50" s="854"/>
      <c r="Q50" s="854"/>
      <c r="R50" s="854"/>
      <c r="S50" s="854"/>
      <c r="T50" s="854"/>
      <c r="U50" s="854"/>
      <c r="V50" s="854"/>
      <c r="W50" s="854"/>
      <c r="X50" s="854"/>
      <c r="Y50" s="854"/>
      <c r="Z50" s="854"/>
      <c r="AA50" s="854"/>
      <c r="AB50" s="854"/>
      <c r="AC50" s="855">
        <f>'O1'!AC50</f>
        <v>0</v>
      </c>
      <c r="AD50" s="855"/>
      <c r="AE50" s="855"/>
      <c r="AF50" s="856">
        <f>'O1'!AF50</f>
        <v>0</v>
      </c>
      <c r="AG50" s="856"/>
      <c r="AH50" s="856"/>
      <c r="AI50" s="856"/>
      <c r="AJ50" s="856"/>
      <c r="AK50" s="708">
        <f>'O1'!AU50</f>
        <v>0</v>
      </c>
      <c r="AL50" s="708"/>
      <c r="AM50" s="708"/>
      <c r="AN50" s="708"/>
      <c r="AO50" s="708"/>
      <c r="AP50" s="708"/>
      <c r="AQ50" s="708"/>
      <c r="AR50" s="851">
        <f t="shared" si="0"/>
        <v>0</v>
      </c>
      <c r="AS50" s="851"/>
      <c r="AT50" s="851"/>
      <c r="AU50" s="851"/>
      <c r="AV50" s="851"/>
      <c r="AW50" s="851"/>
      <c r="AX50" s="851"/>
      <c r="AY50" s="164">
        <f>'O1'!BI50</f>
        <v>0</v>
      </c>
      <c r="AZ50" s="524">
        <f>'O1'!AU50</f>
        <v>0</v>
      </c>
      <c r="BA50" s="17"/>
      <c r="BB50" s="211">
        <f t="shared" si="1"/>
        <v>2</v>
      </c>
      <c r="BC50" s="212" t="str">
        <f t="shared" si="2"/>
        <v/>
      </c>
      <c r="BD50" s="213" t="str">
        <f t="shared" si="3"/>
        <v xml:space="preserve"> </v>
      </c>
      <c r="BF50" s="249">
        <f>IF(AND(AY50&lt;&gt;"R",AY50&lt;&gt;"C",AY50&lt;&gt;"CF",AY50&lt;&gt;"F")=TRUE,AR50*'Q2'!$CB$20,IF(AY50="R",AR50,0))</f>
        <v>0</v>
      </c>
      <c r="BG50" s="249">
        <f>IF(AND(AY50&lt;&gt;"R",AY50&lt;&gt;"C",AY50&lt;&gt;"CF",AY50&lt;&gt;"F")=TRUE,AR50*'Q2'!$CB$21,IF(AY50="C",AR50,0))</f>
        <v>0</v>
      </c>
      <c r="BH50" s="249">
        <f>IF(AND(AY50&lt;&gt;"R",AY50&lt;&gt;"C",AY50&lt;&gt;"CF",AY50&lt;&gt;"F")=TRUE,AR50*'Q2'!$CB$22,IF(AY50="CF",AR50,0))</f>
        <v>0</v>
      </c>
      <c r="BI50" s="289">
        <f>IF(AND(AY50&lt;&gt;"R",AY50&lt;&gt;"C",AY50&lt;&gt;"CF",AY50&lt;&gt;"F")=TRUE,AR50*'Q2'!$CB$23,IF(AY50="F",AR50,0))</f>
        <v>0</v>
      </c>
      <c r="BJ50" s="289">
        <f>'O2'!AR50</f>
        <v>0</v>
      </c>
    </row>
    <row r="51" spans="2:62" ht="9.9499999999999993" customHeight="1">
      <c r="B51" s="852">
        <f>'O1'!B51</f>
        <v>0</v>
      </c>
      <c r="C51" s="853"/>
      <c r="D51" s="853"/>
      <c r="E51" s="853"/>
      <c r="F51" s="853"/>
      <c r="G51" s="854">
        <f>'O1'!G51</f>
        <v>0</v>
      </c>
      <c r="H51" s="854"/>
      <c r="I51" s="854"/>
      <c r="J51" s="854"/>
      <c r="K51" s="854"/>
      <c r="L51" s="854"/>
      <c r="M51" s="854"/>
      <c r="N51" s="854"/>
      <c r="O51" s="854"/>
      <c r="P51" s="854"/>
      <c r="Q51" s="854"/>
      <c r="R51" s="854"/>
      <c r="S51" s="854"/>
      <c r="T51" s="854"/>
      <c r="U51" s="854"/>
      <c r="V51" s="854"/>
      <c r="W51" s="854"/>
      <c r="X51" s="854"/>
      <c r="Y51" s="854"/>
      <c r="Z51" s="854"/>
      <c r="AA51" s="854"/>
      <c r="AB51" s="854"/>
      <c r="AC51" s="855">
        <f>'O1'!AC51</f>
        <v>0</v>
      </c>
      <c r="AD51" s="855"/>
      <c r="AE51" s="855"/>
      <c r="AF51" s="856">
        <f>'O1'!AF51</f>
        <v>0</v>
      </c>
      <c r="AG51" s="856"/>
      <c r="AH51" s="856"/>
      <c r="AI51" s="856"/>
      <c r="AJ51" s="856"/>
      <c r="AK51" s="708">
        <f>'O1'!AU51</f>
        <v>0</v>
      </c>
      <c r="AL51" s="708"/>
      <c r="AM51" s="708"/>
      <c r="AN51" s="708"/>
      <c r="AO51" s="708"/>
      <c r="AP51" s="708"/>
      <c r="AQ51" s="708"/>
      <c r="AR51" s="851">
        <f t="shared" si="0"/>
        <v>0</v>
      </c>
      <c r="AS51" s="851"/>
      <c r="AT51" s="851"/>
      <c r="AU51" s="851"/>
      <c r="AV51" s="851"/>
      <c r="AW51" s="851"/>
      <c r="AX51" s="851"/>
      <c r="AY51" s="164">
        <f>'O1'!BI51</f>
        <v>0</v>
      </c>
      <c r="AZ51" s="524">
        <f>'O1'!AU51</f>
        <v>0</v>
      </c>
      <c r="BA51" s="17"/>
      <c r="BB51" s="211">
        <f t="shared" si="1"/>
        <v>2</v>
      </c>
      <c r="BC51" s="212" t="str">
        <f t="shared" si="2"/>
        <v/>
      </c>
      <c r="BD51" s="213" t="str">
        <f t="shared" si="3"/>
        <v xml:space="preserve"> </v>
      </c>
      <c r="BF51" s="249">
        <f>IF(AND(AY51&lt;&gt;"R",AY51&lt;&gt;"C",AY51&lt;&gt;"CF",AY51&lt;&gt;"F")=TRUE,AR51*'Q2'!$CB$20,IF(AY51="R",AR51,0))</f>
        <v>0</v>
      </c>
      <c r="BG51" s="249">
        <f>IF(AND(AY51&lt;&gt;"R",AY51&lt;&gt;"C",AY51&lt;&gt;"CF",AY51&lt;&gt;"F")=TRUE,AR51*'Q2'!$CB$21,IF(AY51="C",AR51,0))</f>
        <v>0</v>
      </c>
      <c r="BH51" s="249">
        <f>IF(AND(AY51&lt;&gt;"R",AY51&lt;&gt;"C",AY51&lt;&gt;"CF",AY51&lt;&gt;"F")=TRUE,AR51*'Q2'!$CB$22,IF(AY51="CF",AR51,0))</f>
        <v>0</v>
      </c>
      <c r="BI51" s="289">
        <f>IF(AND(AY51&lt;&gt;"R",AY51&lt;&gt;"C",AY51&lt;&gt;"CF",AY51&lt;&gt;"F")=TRUE,AR51*'Q2'!$CB$23,IF(AY51="F",AR51,0))</f>
        <v>0</v>
      </c>
      <c r="BJ51" s="289">
        <f>'O2'!AR51</f>
        <v>0</v>
      </c>
    </row>
    <row r="52" spans="2:62" ht="9.9499999999999993" customHeight="1">
      <c r="B52" s="852">
        <f>'O1'!B52</f>
        <v>0</v>
      </c>
      <c r="C52" s="853"/>
      <c r="D52" s="853"/>
      <c r="E52" s="853"/>
      <c r="F52" s="853"/>
      <c r="G52" s="854">
        <f>'O1'!G52</f>
        <v>0</v>
      </c>
      <c r="H52" s="854"/>
      <c r="I52" s="854"/>
      <c r="J52" s="854"/>
      <c r="K52" s="854"/>
      <c r="L52" s="854"/>
      <c r="M52" s="854"/>
      <c r="N52" s="854"/>
      <c r="O52" s="854"/>
      <c r="P52" s="854"/>
      <c r="Q52" s="854"/>
      <c r="R52" s="854"/>
      <c r="S52" s="854"/>
      <c r="T52" s="854"/>
      <c r="U52" s="854"/>
      <c r="V52" s="854"/>
      <c r="W52" s="854"/>
      <c r="X52" s="854"/>
      <c r="Y52" s="854"/>
      <c r="Z52" s="854"/>
      <c r="AA52" s="854"/>
      <c r="AB52" s="854"/>
      <c r="AC52" s="855">
        <f>'O1'!AC52</f>
        <v>0</v>
      </c>
      <c r="AD52" s="855"/>
      <c r="AE52" s="855"/>
      <c r="AF52" s="856">
        <f>'O1'!AF52</f>
        <v>0</v>
      </c>
      <c r="AG52" s="856"/>
      <c r="AH52" s="856"/>
      <c r="AI52" s="856"/>
      <c r="AJ52" s="856"/>
      <c r="AK52" s="708">
        <f>'O1'!AU52</f>
        <v>0</v>
      </c>
      <c r="AL52" s="708"/>
      <c r="AM52" s="708"/>
      <c r="AN52" s="708"/>
      <c r="AO52" s="708"/>
      <c r="AP52" s="708"/>
      <c r="AQ52" s="708"/>
      <c r="AR52" s="851">
        <f t="shared" si="0"/>
        <v>0</v>
      </c>
      <c r="AS52" s="851"/>
      <c r="AT52" s="851"/>
      <c r="AU52" s="851"/>
      <c r="AV52" s="851"/>
      <c r="AW52" s="851"/>
      <c r="AX52" s="851"/>
      <c r="AY52" s="164">
        <f>'O1'!BI52</f>
        <v>0</v>
      </c>
      <c r="AZ52" s="524">
        <f>'O1'!AU52</f>
        <v>0</v>
      </c>
      <c r="BA52" s="17"/>
      <c r="BB52" s="211">
        <f t="shared" si="1"/>
        <v>2</v>
      </c>
      <c r="BC52" s="212" t="str">
        <f t="shared" si="2"/>
        <v/>
      </c>
      <c r="BD52" s="213" t="str">
        <f t="shared" si="3"/>
        <v xml:space="preserve"> </v>
      </c>
      <c r="BF52" s="249">
        <f>IF(AND(AY52&lt;&gt;"R",AY52&lt;&gt;"C",AY52&lt;&gt;"CF",AY52&lt;&gt;"F")=TRUE,AR52*'Q2'!$CB$20,IF(AY52="R",AR52,0))</f>
        <v>0</v>
      </c>
      <c r="BG52" s="249">
        <f>IF(AND(AY52&lt;&gt;"R",AY52&lt;&gt;"C",AY52&lt;&gt;"CF",AY52&lt;&gt;"F")=TRUE,AR52*'Q2'!$CB$21,IF(AY52="C",AR52,0))</f>
        <v>0</v>
      </c>
      <c r="BH52" s="249">
        <f>IF(AND(AY52&lt;&gt;"R",AY52&lt;&gt;"C",AY52&lt;&gt;"CF",AY52&lt;&gt;"F")=TRUE,AR52*'Q2'!$CB$22,IF(AY52="CF",AR52,0))</f>
        <v>0</v>
      </c>
      <c r="BI52" s="289">
        <f>IF(AND(AY52&lt;&gt;"R",AY52&lt;&gt;"C",AY52&lt;&gt;"CF",AY52&lt;&gt;"F")=TRUE,AR52*'Q2'!$CB$23,IF(AY52="F",AR52,0))</f>
        <v>0</v>
      </c>
      <c r="BJ52" s="289">
        <f>'O2'!AR52</f>
        <v>0</v>
      </c>
    </row>
    <row r="53" spans="2:62" ht="9.9499999999999993" customHeight="1">
      <c r="B53" s="852">
        <f>'O1'!B53</f>
        <v>0</v>
      </c>
      <c r="C53" s="853"/>
      <c r="D53" s="853"/>
      <c r="E53" s="853"/>
      <c r="F53" s="853"/>
      <c r="G53" s="854">
        <f>'O1'!G53</f>
        <v>0</v>
      </c>
      <c r="H53" s="854"/>
      <c r="I53" s="854"/>
      <c r="J53" s="854"/>
      <c r="K53" s="854"/>
      <c r="L53" s="854"/>
      <c r="M53" s="854"/>
      <c r="N53" s="854"/>
      <c r="O53" s="854"/>
      <c r="P53" s="854"/>
      <c r="Q53" s="854"/>
      <c r="R53" s="854"/>
      <c r="S53" s="854"/>
      <c r="T53" s="854"/>
      <c r="U53" s="854"/>
      <c r="V53" s="854"/>
      <c r="W53" s="854"/>
      <c r="X53" s="854"/>
      <c r="Y53" s="854"/>
      <c r="Z53" s="854"/>
      <c r="AA53" s="854"/>
      <c r="AB53" s="854"/>
      <c r="AC53" s="855">
        <f>'O1'!AC53</f>
        <v>0</v>
      </c>
      <c r="AD53" s="855"/>
      <c r="AE53" s="855"/>
      <c r="AF53" s="856">
        <f>'O1'!AF53</f>
        <v>0</v>
      </c>
      <c r="AG53" s="856"/>
      <c r="AH53" s="856"/>
      <c r="AI53" s="856"/>
      <c r="AJ53" s="856"/>
      <c r="AK53" s="708">
        <f>'O1'!AU53</f>
        <v>0</v>
      </c>
      <c r="AL53" s="708"/>
      <c r="AM53" s="708"/>
      <c r="AN53" s="708"/>
      <c r="AO53" s="708"/>
      <c r="AP53" s="708"/>
      <c r="AQ53" s="708"/>
      <c r="AR53" s="851">
        <f t="shared" si="0"/>
        <v>0</v>
      </c>
      <c r="AS53" s="851"/>
      <c r="AT53" s="851"/>
      <c r="AU53" s="851"/>
      <c r="AV53" s="851"/>
      <c r="AW53" s="851"/>
      <c r="AX53" s="851"/>
      <c r="AY53" s="164">
        <f>'O1'!BI53</f>
        <v>0</v>
      </c>
      <c r="AZ53" s="524">
        <f>'O1'!AU53</f>
        <v>0</v>
      </c>
      <c r="BA53" s="17"/>
      <c r="BB53" s="211">
        <f t="shared" si="1"/>
        <v>2</v>
      </c>
      <c r="BC53" s="212" t="str">
        <f t="shared" si="2"/>
        <v/>
      </c>
      <c r="BD53" s="213" t="str">
        <f t="shared" si="3"/>
        <v xml:space="preserve"> </v>
      </c>
      <c r="BF53" s="249">
        <f>IF(AND(AY53&lt;&gt;"R",AY53&lt;&gt;"C",AY53&lt;&gt;"CF",AY53&lt;&gt;"F")=TRUE,AR53*'Q2'!$CB$20,IF(AY53="R",AR53,0))</f>
        <v>0</v>
      </c>
      <c r="BG53" s="249">
        <f>IF(AND(AY53&lt;&gt;"R",AY53&lt;&gt;"C",AY53&lt;&gt;"CF",AY53&lt;&gt;"F")=TRUE,AR53*'Q2'!$CB$21,IF(AY53="C",AR53,0))</f>
        <v>0</v>
      </c>
      <c r="BH53" s="249">
        <f>IF(AND(AY53&lt;&gt;"R",AY53&lt;&gt;"C",AY53&lt;&gt;"CF",AY53&lt;&gt;"F")=TRUE,AR53*'Q2'!$CB$22,IF(AY53="CF",AR53,0))</f>
        <v>0</v>
      </c>
      <c r="BI53" s="289">
        <f>IF(AND(AY53&lt;&gt;"R",AY53&lt;&gt;"C",AY53&lt;&gt;"CF",AY53&lt;&gt;"F")=TRUE,AR53*'Q2'!$CB$23,IF(AY53="F",AR53,0))</f>
        <v>0</v>
      </c>
      <c r="BJ53" s="289">
        <f>'O2'!AR53</f>
        <v>0</v>
      </c>
    </row>
    <row r="54" spans="2:62" ht="9.9499999999999993" customHeight="1">
      <c r="B54" s="852">
        <f>'O1'!B54</f>
        <v>0</v>
      </c>
      <c r="C54" s="853"/>
      <c r="D54" s="853"/>
      <c r="E54" s="853"/>
      <c r="F54" s="853"/>
      <c r="G54" s="854">
        <f>'O1'!G54</f>
        <v>0</v>
      </c>
      <c r="H54" s="854"/>
      <c r="I54" s="854"/>
      <c r="J54" s="854"/>
      <c r="K54" s="854"/>
      <c r="L54" s="854"/>
      <c r="M54" s="854"/>
      <c r="N54" s="854"/>
      <c r="O54" s="854"/>
      <c r="P54" s="854"/>
      <c r="Q54" s="854"/>
      <c r="R54" s="854"/>
      <c r="S54" s="854"/>
      <c r="T54" s="854"/>
      <c r="U54" s="854"/>
      <c r="V54" s="854"/>
      <c r="W54" s="854"/>
      <c r="X54" s="854"/>
      <c r="Y54" s="854"/>
      <c r="Z54" s="854"/>
      <c r="AA54" s="854"/>
      <c r="AB54" s="854"/>
      <c r="AC54" s="855">
        <f>'O1'!AC54</f>
        <v>0</v>
      </c>
      <c r="AD54" s="855"/>
      <c r="AE54" s="855"/>
      <c r="AF54" s="856">
        <f>'O1'!AF54</f>
        <v>0</v>
      </c>
      <c r="AG54" s="856"/>
      <c r="AH54" s="856"/>
      <c r="AI54" s="856"/>
      <c r="AJ54" s="856"/>
      <c r="AK54" s="708">
        <f>'O1'!AU54</f>
        <v>0</v>
      </c>
      <c r="AL54" s="708"/>
      <c r="AM54" s="708"/>
      <c r="AN54" s="708"/>
      <c r="AO54" s="708"/>
      <c r="AP54" s="708"/>
      <c r="AQ54" s="708"/>
      <c r="AR54" s="851">
        <f t="shared" si="0"/>
        <v>0</v>
      </c>
      <c r="AS54" s="851"/>
      <c r="AT54" s="851"/>
      <c r="AU54" s="851"/>
      <c r="AV54" s="851"/>
      <c r="AW54" s="851"/>
      <c r="AX54" s="851"/>
      <c r="AY54" s="164">
        <f>'O1'!BI54</f>
        <v>0</v>
      </c>
      <c r="AZ54" s="524">
        <f>'O1'!AU54</f>
        <v>0</v>
      </c>
      <c r="BA54" s="17"/>
      <c r="BB54" s="211">
        <f t="shared" si="1"/>
        <v>2</v>
      </c>
      <c r="BC54" s="212" t="str">
        <f t="shared" si="2"/>
        <v/>
      </c>
      <c r="BD54" s="213" t="str">
        <f t="shared" si="3"/>
        <v xml:space="preserve"> </v>
      </c>
      <c r="BF54" s="249">
        <f>IF(AND(AY54&lt;&gt;"R",AY54&lt;&gt;"C",AY54&lt;&gt;"CF",AY54&lt;&gt;"F")=TRUE,AR54*'Q2'!$CB$20,IF(AY54="R",AR54,0))</f>
        <v>0</v>
      </c>
      <c r="BG54" s="249">
        <f>IF(AND(AY54&lt;&gt;"R",AY54&lt;&gt;"C",AY54&lt;&gt;"CF",AY54&lt;&gt;"F")=TRUE,AR54*'Q2'!$CB$21,IF(AY54="C",AR54,0))</f>
        <v>0</v>
      </c>
      <c r="BH54" s="249">
        <f>IF(AND(AY54&lt;&gt;"R",AY54&lt;&gt;"C",AY54&lt;&gt;"CF",AY54&lt;&gt;"F")=TRUE,AR54*'Q2'!$CB$22,IF(AY54="CF",AR54,0))</f>
        <v>0</v>
      </c>
      <c r="BI54" s="289">
        <f>IF(AND(AY54&lt;&gt;"R",AY54&lt;&gt;"C",AY54&lt;&gt;"CF",AY54&lt;&gt;"F")=TRUE,AR54*'Q2'!$CB$23,IF(AY54="F",AR54,0))</f>
        <v>0</v>
      </c>
      <c r="BJ54" s="289">
        <f>'O2'!AR54</f>
        <v>0</v>
      </c>
    </row>
    <row r="55" spans="2:62" ht="9.9499999999999993" customHeight="1">
      <c r="B55" s="852">
        <f>'O1'!B55</f>
        <v>0</v>
      </c>
      <c r="C55" s="853"/>
      <c r="D55" s="853"/>
      <c r="E55" s="853"/>
      <c r="F55" s="853"/>
      <c r="G55" s="854">
        <f>'O1'!G55</f>
        <v>0</v>
      </c>
      <c r="H55" s="854"/>
      <c r="I55" s="854"/>
      <c r="J55" s="854"/>
      <c r="K55" s="854"/>
      <c r="L55" s="854"/>
      <c r="M55" s="854"/>
      <c r="N55" s="854"/>
      <c r="O55" s="854"/>
      <c r="P55" s="854"/>
      <c r="Q55" s="854"/>
      <c r="R55" s="854"/>
      <c r="S55" s="854"/>
      <c r="T55" s="854"/>
      <c r="U55" s="854"/>
      <c r="V55" s="854"/>
      <c r="W55" s="854"/>
      <c r="X55" s="854"/>
      <c r="Y55" s="854"/>
      <c r="Z55" s="854"/>
      <c r="AA55" s="854"/>
      <c r="AB55" s="854"/>
      <c r="AC55" s="855">
        <f>'O1'!AC55</f>
        <v>0</v>
      </c>
      <c r="AD55" s="855"/>
      <c r="AE55" s="855"/>
      <c r="AF55" s="856">
        <f>'O1'!AF55</f>
        <v>0</v>
      </c>
      <c r="AG55" s="856"/>
      <c r="AH55" s="856"/>
      <c r="AI55" s="856"/>
      <c r="AJ55" s="856"/>
      <c r="AK55" s="708">
        <f>'O1'!AU55</f>
        <v>0</v>
      </c>
      <c r="AL55" s="708"/>
      <c r="AM55" s="708"/>
      <c r="AN55" s="708"/>
      <c r="AO55" s="708"/>
      <c r="AP55" s="708"/>
      <c r="AQ55" s="708"/>
      <c r="AR55" s="851">
        <f t="shared" si="0"/>
        <v>0</v>
      </c>
      <c r="AS55" s="851"/>
      <c r="AT55" s="851"/>
      <c r="AU55" s="851"/>
      <c r="AV55" s="851"/>
      <c r="AW55" s="851"/>
      <c r="AX55" s="851"/>
      <c r="AY55" s="164">
        <f>'O1'!BI55</f>
        <v>0</v>
      </c>
      <c r="AZ55" s="524">
        <f>'O1'!AU55</f>
        <v>0</v>
      </c>
      <c r="BA55" s="17"/>
      <c r="BB55" s="211">
        <f t="shared" si="1"/>
        <v>2</v>
      </c>
      <c r="BC55" s="212" t="str">
        <f t="shared" si="2"/>
        <v/>
      </c>
      <c r="BD55" s="213" t="str">
        <f t="shared" si="3"/>
        <v xml:space="preserve"> </v>
      </c>
      <c r="BF55" s="249">
        <f>IF(AND(AY55&lt;&gt;"R",AY55&lt;&gt;"C",AY55&lt;&gt;"CF",AY55&lt;&gt;"F")=TRUE,AR55*'Q2'!$CB$20,IF(AY55="R",AR55,0))</f>
        <v>0</v>
      </c>
      <c r="BG55" s="249">
        <f>IF(AND(AY55&lt;&gt;"R",AY55&lt;&gt;"C",AY55&lt;&gt;"CF",AY55&lt;&gt;"F")=TRUE,AR55*'Q2'!$CB$21,IF(AY55="C",AR55,0))</f>
        <v>0</v>
      </c>
      <c r="BH55" s="249">
        <f>IF(AND(AY55&lt;&gt;"R",AY55&lt;&gt;"C",AY55&lt;&gt;"CF",AY55&lt;&gt;"F")=TRUE,AR55*'Q2'!$CB$22,IF(AY55="CF",AR55,0))</f>
        <v>0</v>
      </c>
      <c r="BI55" s="289">
        <f>IF(AND(AY55&lt;&gt;"R",AY55&lt;&gt;"C",AY55&lt;&gt;"CF",AY55&lt;&gt;"F")=TRUE,AR55*'Q2'!$CB$23,IF(AY55="F",AR55,0))</f>
        <v>0</v>
      </c>
      <c r="BJ55" s="289">
        <f>'O2'!AR55</f>
        <v>0</v>
      </c>
    </row>
    <row r="56" spans="2:62" ht="9.9499999999999993" customHeight="1">
      <c r="B56" s="852">
        <f>'O1'!B56</f>
        <v>0</v>
      </c>
      <c r="C56" s="853"/>
      <c r="D56" s="853"/>
      <c r="E56" s="853"/>
      <c r="F56" s="853"/>
      <c r="G56" s="854">
        <f>'O1'!G56</f>
        <v>0</v>
      </c>
      <c r="H56" s="854"/>
      <c r="I56" s="854"/>
      <c r="J56" s="854"/>
      <c r="K56" s="854"/>
      <c r="L56" s="854"/>
      <c r="M56" s="854"/>
      <c r="N56" s="854"/>
      <c r="O56" s="854"/>
      <c r="P56" s="854"/>
      <c r="Q56" s="854"/>
      <c r="R56" s="854"/>
      <c r="S56" s="854"/>
      <c r="T56" s="854"/>
      <c r="U56" s="854"/>
      <c r="V56" s="854"/>
      <c r="W56" s="854"/>
      <c r="X56" s="854"/>
      <c r="Y56" s="854"/>
      <c r="Z56" s="854"/>
      <c r="AA56" s="854"/>
      <c r="AB56" s="854"/>
      <c r="AC56" s="855">
        <f>'O1'!AC56</f>
        <v>0</v>
      </c>
      <c r="AD56" s="855"/>
      <c r="AE56" s="855"/>
      <c r="AF56" s="856">
        <f>'O1'!AF56</f>
        <v>0</v>
      </c>
      <c r="AG56" s="856"/>
      <c r="AH56" s="856"/>
      <c r="AI56" s="856"/>
      <c r="AJ56" s="856"/>
      <c r="AK56" s="708">
        <f>'O1'!AU56</f>
        <v>0</v>
      </c>
      <c r="AL56" s="708"/>
      <c r="AM56" s="708"/>
      <c r="AN56" s="708"/>
      <c r="AO56" s="708"/>
      <c r="AP56" s="708"/>
      <c r="AQ56" s="708"/>
      <c r="AR56" s="851">
        <f t="shared" si="0"/>
        <v>0</v>
      </c>
      <c r="AS56" s="851"/>
      <c r="AT56" s="851"/>
      <c r="AU56" s="851"/>
      <c r="AV56" s="851"/>
      <c r="AW56" s="851"/>
      <c r="AX56" s="851"/>
      <c r="AY56" s="164">
        <f>'O1'!BI56</f>
        <v>0</v>
      </c>
      <c r="AZ56" s="524">
        <f>'O1'!AU56</f>
        <v>0</v>
      </c>
      <c r="BA56" s="17"/>
      <c r="BB56" s="211">
        <f t="shared" si="1"/>
        <v>2</v>
      </c>
      <c r="BC56" s="212" t="str">
        <f t="shared" si="2"/>
        <v/>
      </c>
      <c r="BD56" s="213" t="str">
        <f t="shared" si="3"/>
        <v xml:space="preserve"> </v>
      </c>
      <c r="BF56" s="249">
        <f>IF(AND(AY56&lt;&gt;"R",AY56&lt;&gt;"C",AY56&lt;&gt;"CF",AY56&lt;&gt;"F")=TRUE,AR56*'Q2'!$CB$20,IF(AY56="R",AR56,0))</f>
        <v>0</v>
      </c>
      <c r="BG56" s="249">
        <f>IF(AND(AY56&lt;&gt;"R",AY56&lt;&gt;"C",AY56&lt;&gt;"CF",AY56&lt;&gt;"F")=TRUE,AR56*'Q2'!$CB$21,IF(AY56="C",AR56,0))</f>
        <v>0</v>
      </c>
      <c r="BH56" s="249">
        <f>IF(AND(AY56&lt;&gt;"R",AY56&lt;&gt;"C",AY56&lt;&gt;"CF",AY56&lt;&gt;"F")=TRUE,AR56*'Q2'!$CB$22,IF(AY56="CF",AR56,0))</f>
        <v>0</v>
      </c>
      <c r="BI56" s="289">
        <f>IF(AND(AY56&lt;&gt;"R",AY56&lt;&gt;"C",AY56&lt;&gt;"CF",AY56&lt;&gt;"F")=TRUE,AR56*'Q2'!$CB$23,IF(AY56="F",AR56,0))</f>
        <v>0</v>
      </c>
      <c r="BJ56" s="289">
        <f>'O2'!AR56</f>
        <v>0</v>
      </c>
    </row>
    <row r="57" spans="2:62" ht="9.9499999999999993" customHeight="1">
      <c r="B57" s="852">
        <f>'O1'!B57</f>
        <v>0</v>
      </c>
      <c r="C57" s="853"/>
      <c r="D57" s="853"/>
      <c r="E57" s="853"/>
      <c r="F57" s="853"/>
      <c r="G57" s="854">
        <f>'O1'!G57</f>
        <v>0</v>
      </c>
      <c r="H57" s="854"/>
      <c r="I57" s="854"/>
      <c r="J57" s="854"/>
      <c r="K57" s="854"/>
      <c r="L57" s="854"/>
      <c r="M57" s="854"/>
      <c r="N57" s="854"/>
      <c r="O57" s="854"/>
      <c r="P57" s="854"/>
      <c r="Q57" s="854"/>
      <c r="R57" s="854"/>
      <c r="S57" s="854"/>
      <c r="T57" s="854"/>
      <c r="U57" s="854"/>
      <c r="V57" s="854"/>
      <c r="W57" s="854"/>
      <c r="X57" s="854"/>
      <c r="Y57" s="854"/>
      <c r="Z57" s="854"/>
      <c r="AA57" s="854"/>
      <c r="AB57" s="854"/>
      <c r="AC57" s="855">
        <f>'O1'!AC57</f>
        <v>0</v>
      </c>
      <c r="AD57" s="855"/>
      <c r="AE57" s="855"/>
      <c r="AF57" s="856">
        <f>'O1'!AF57</f>
        <v>0</v>
      </c>
      <c r="AG57" s="856"/>
      <c r="AH57" s="856"/>
      <c r="AI57" s="856"/>
      <c r="AJ57" s="856"/>
      <c r="AK57" s="708">
        <f>'O1'!AU57</f>
        <v>0</v>
      </c>
      <c r="AL57" s="708"/>
      <c r="AM57" s="708"/>
      <c r="AN57" s="708"/>
      <c r="AO57" s="708"/>
      <c r="AP57" s="708"/>
      <c r="AQ57" s="708"/>
      <c r="AR57" s="851">
        <f t="shared" si="0"/>
        <v>0</v>
      </c>
      <c r="AS57" s="851"/>
      <c r="AT57" s="851"/>
      <c r="AU57" s="851"/>
      <c r="AV57" s="851"/>
      <c r="AW57" s="851"/>
      <c r="AX57" s="851"/>
      <c r="AY57" s="164">
        <f>'O1'!BI57</f>
        <v>0</v>
      </c>
      <c r="AZ57" s="524">
        <f>'O1'!AU57</f>
        <v>0</v>
      </c>
      <c r="BA57" s="17"/>
      <c r="BB57" s="211">
        <f t="shared" si="1"/>
        <v>2</v>
      </c>
      <c r="BC57" s="212" t="str">
        <f t="shared" si="2"/>
        <v/>
      </c>
      <c r="BD57" s="213" t="str">
        <f t="shared" si="3"/>
        <v xml:space="preserve"> </v>
      </c>
      <c r="BF57" s="249">
        <f>IF(AND(AY57&lt;&gt;"R",AY57&lt;&gt;"C",AY57&lt;&gt;"CF",AY57&lt;&gt;"F")=TRUE,AR57*'Q2'!$CB$20,IF(AY57="R",AR57,0))</f>
        <v>0</v>
      </c>
      <c r="BG57" s="249">
        <f>IF(AND(AY57&lt;&gt;"R",AY57&lt;&gt;"C",AY57&lt;&gt;"CF",AY57&lt;&gt;"F")=TRUE,AR57*'Q2'!$CB$21,IF(AY57="C",AR57,0))</f>
        <v>0</v>
      </c>
      <c r="BH57" s="249">
        <f>IF(AND(AY57&lt;&gt;"R",AY57&lt;&gt;"C",AY57&lt;&gt;"CF",AY57&lt;&gt;"F")=TRUE,AR57*'Q2'!$CB$22,IF(AY57="CF",AR57,0))</f>
        <v>0</v>
      </c>
      <c r="BI57" s="289">
        <f>IF(AND(AY57&lt;&gt;"R",AY57&lt;&gt;"C",AY57&lt;&gt;"CF",AY57&lt;&gt;"F")=TRUE,AR57*'Q2'!$CB$23,IF(AY57="F",AR57,0))</f>
        <v>0</v>
      </c>
      <c r="BJ57" s="289">
        <f>'O2'!AR57</f>
        <v>0</v>
      </c>
    </row>
    <row r="58" spans="2:62" ht="9.9499999999999993" customHeight="1">
      <c r="B58" s="852">
        <f>'O1'!B58</f>
        <v>0</v>
      </c>
      <c r="C58" s="853"/>
      <c r="D58" s="853"/>
      <c r="E58" s="853"/>
      <c r="F58" s="853"/>
      <c r="G58" s="854">
        <f>'O1'!G58</f>
        <v>0</v>
      </c>
      <c r="H58" s="854"/>
      <c r="I58" s="854"/>
      <c r="J58" s="854"/>
      <c r="K58" s="854"/>
      <c r="L58" s="854"/>
      <c r="M58" s="854"/>
      <c r="N58" s="854"/>
      <c r="O58" s="854"/>
      <c r="P58" s="854"/>
      <c r="Q58" s="854"/>
      <c r="R58" s="854"/>
      <c r="S58" s="854"/>
      <c r="T58" s="854"/>
      <c r="U58" s="854"/>
      <c r="V58" s="854"/>
      <c r="W58" s="854"/>
      <c r="X58" s="854"/>
      <c r="Y58" s="854"/>
      <c r="Z58" s="854"/>
      <c r="AA58" s="854"/>
      <c r="AB58" s="854"/>
      <c r="AC58" s="855">
        <f>'O1'!AC58</f>
        <v>0</v>
      </c>
      <c r="AD58" s="855"/>
      <c r="AE58" s="855"/>
      <c r="AF58" s="856">
        <f>'O1'!AF58</f>
        <v>0</v>
      </c>
      <c r="AG58" s="856"/>
      <c r="AH58" s="856"/>
      <c r="AI58" s="856"/>
      <c r="AJ58" s="856"/>
      <c r="AK58" s="708">
        <f>'O1'!AU58</f>
        <v>0</v>
      </c>
      <c r="AL58" s="708"/>
      <c r="AM58" s="708"/>
      <c r="AN58" s="708"/>
      <c r="AO58" s="708"/>
      <c r="AP58" s="708"/>
      <c r="AQ58" s="708"/>
      <c r="AR58" s="851">
        <f t="shared" si="0"/>
        <v>0</v>
      </c>
      <c r="AS58" s="851"/>
      <c r="AT58" s="851"/>
      <c r="AU58" s="851"/>
      <c r="AV58" s="851"/>
      <c r="AW58" s="851"/>
      <c r="AX58" s="851"/>
      <c r="AY58" s="164">
        <f>'O1'!BI58</f>
        <v>0</v>
      </c>
      <c r="AZ58" s="524">
        <f>'O1'!AU58</f>
        <v>0</v>
      </c>
      <c r="BA58" s="17"/>
      <c r="BB58" s="211">
        <f t="shared" si="1"/>
        <v>2</v>
      </c>
      <c r="BC58" s="212" t="str">
        <f t="shared" si="2"/>
        <v/>
      </c>
      <c r="BD58" s="213" t="str">
        <f t="shared" si="3"/>
        <v xml:space="preserve"> </v>
      </c>
      <c r="BF58" s="249">
        <f>IF(AND(AY58&lt;&gt;"R",AY58&lt;&gt;"C",AY58&lt;&gt;"CF",AY58&lt;&gt;"F")=TRUE,AR58*'Q2'!$CB$20,IF(AY58="R",AR58,0))</f>
        <v>0</v>
      </c>
      <c r="BG58" s="249">
        <f>IF(AND(AY58&lt;&gt;"R",AY58&lt;&gt;"C",AY58&lt;&gt;"CF",AY58&lt;&gt;"F")=TRUE,AR58*'Q2'!$CB$21,IF(AY58="C",AR58,0))</f>
        <v>0</v>
      </c>
      <c r="BH58" s="249">
        <f>IF(AND(AY58&lt;&gt;"R",AY58&lt;&gt;"C",AY58&lt;&gt;"CF",AY58&lt;&gt;"F")=TRUE,AR58*'Q2'!$CB$22,IF(AY58="CF",AR58,0))</f>
        <v>0</v>
      </c>
      <c r="BI58" s="289">
        <f>IF(AND(AY58&lt;&gt;"R",AY58&lt;&gt;"C",AY58&lt;&gt;"CF",AY58&lt;&gt;"F")=TRUE,AR58*'Q2'!$CB$23,IF(AY58="F",AR58,0))</f>
        <v>0</v>
      </c>
      <c r="BJ58" s="289">
        <f>'O2'!AR58</f>
        <v>0</v>
      </c>
    </row>
    <row r="59" spans="2:62" ht="9.9499999999999993" customHeight="1">
      <c r="B59" s="852">
        <f>'O1'!B59</f>
        <v>0</v>
      </c>
      <c r="C59" s="853"/>
      <c r="D59" s="853"/>
      <c r="E59" s="853"/>
      <c r="F59" s="853"/>
      <c r="G59" s="854">
        <f>'O1'!G59</f>
        <v>0</v>
      </c>
      <c r="H59" s="854"/>
      <c r="I59" s="854"/>
      <c r="J59" s="854"/>
      <c r="K59" s="854"/>
      <c r="L59" s="854"/>
      <c r="M59" s="854"/>
      <c r="N59" s="854"/>
      <c r="O59" s="854"/>
      <c r="P59" s="854"/>
      <c r="Q59" s="854"/>
      <c r="R59" s="854"/>
      <c r="S59" s="854"/>
      <c r="T59" s="854"/>
      <c r="U59" s="854"/>
      <c r="V59" s="854"/>
      <c r="W59" s="854"/>
      <c r="X59" s="854"/>
      <c r="Y59" s="854"/>
      <c r="Z59" s="854"/>
      <c r="AA59" s="854"/>
      <c r="AB59" s="854"/>
      <c r="AC59" s="855">
        <f>'O1'!AC59</f>
        <v>0</v>
      </c>
      <c r="AD59" s="855"/>
      <c r="AE59" s="855"/>
      <c r="AF59" s="856">
        <f>'O1'!AF59</f>
        <v>0</v>
      </c>
      <c r="AG59" s="856"/>
      <c r="AH59" s="856"/>
      <c r="AI59" s="856"/>
      <c r="AJ59" s="856"/>
      <c r="AK59" s="708">
        <f>'O1'!AU59</f>
        <v>0</v>
      </c>
      <c r="AL59" s="708"/>
      <c r="AM59" s="708"/>
      <c r="AN59" s="708"/>
      <c r="AO59" s="708"/>
      <c r="AP59" s="708"/>
      <c r="AQ59" s="708"/>
      <c r="AR59" s="851">
        <f t="shared" si="0"/>
        <v>0</v>
      </c>
      <c r="AS59" s="851"/>
      <c r="AT59" s="851"/>
      <c r="AU59" s="851"/>
      <c r="AV59" s="851"/>
      <c r="AW59" s="851"/>
      <c r="AX59" s="851"/>
      <c r="AY59" s="164">
        <f>'O1'!BI59</f>
        <v>0</v>
      </c>
      <c r="AZ59" s="524">
        <f>'O1'!AU59</f>
        <v>0</v>
      </c>
      <c r="BA59" s="17"/>
      <c r="BB59" s="211">
        <f t="shared" si="1"/>
        <v>2</v>
      </c>
      <c r="BC59" s="212" t="str">
        <f t="shared" si="2"/>
        <v/>
      </c>
      <c r="BD59" s="213" t="str">
        <f t="shared" si="3"/>
        <v xml:space="preserve"> </v>
      </c>
      <c r="BF59" s="249">
        <f>IF(AND(AY59&lt;&gt;"R",AY59&lt;&gt;"C",AY59&lt;&gt;"CF",AY59&lt;&gt;"F")=TRUE,AR59*'Q2'!$CB$20,IF(AY59="R",AR59,0))</f>
        <v>0</v>
      </c>
      <c r="BG59" s="249">
        <f>IF(AND(AY59&lt;&gt;"R",AY59&lt;&gt;"C",AY59&lt;&gt;"CF",AY59&lt;&gt;"F")=TRUE,AR59*'Q2'!$CB$21,IF(AY59="C",AR59,0))</f>
        <v>0</v>
      </c>
      <c r="BH59" s="249">
        <f>IF(AND(AY59&lt;&gt;"R",AY59&lt;&gt;"C",AY59&lt;&gt;"CF",AY59&lt;&gt;"F")=TRUE,AR59*'Q2'!$CB$22,IF(AY59="CF",AR59,0))</f>
        <v>0</v>
      </c>
      <c r="BI59" s="289">
        <f>IF(AND(AY59&lt;&gt;"R",AY59&lt;&gt;"C",AY59&lt;&gt;"CF",AY59&lt;&gt;"F")=TRUE,AR59*'Q2'!$CB$23,IF(AY59="F",AR59,0))</f>
        <v>0</v>
      </c>
      <c r="BJ59" s="289">
        <f>'O2'!AR59</f>
        <v>0</v>
      </c>
    </row>
    <row r="60" spans="2:62" ht="9.9499999999999993" customHeight="1">
      <c r="B60" s="852">
        <f>'O1'!B60</f>
        <v>0</v>
      </c>
      <c r="C60" s="853"/>
      <c r="D60" s="853"/>
      <c r="E60" s="853"/>
      <c r="F60" s="853"/>
      <c r="G60" s="854">
        <f>'O1'!G60</f>
        <v>0</v>
      </c>
      <c r="H60" s="854"/>
      <c r="I60" s="854"/>
      <c r="J60" s="854"/>
      <c r="K60" s="854"/>
      <c r="L60" s="854"/>
      <c r="M60" s="854"/>
      <c r="N60" s="854"/>
      <c r="O60" s="854"/>
      <c r="P60" s="854"/>
      <c r="Q60" s="854"/>
      <c r="R60" s="854"/>
      <c r="S60" s="854"/>
      <c r="T60" s="854"/>
      <c r="U60" s="854"/>
      <c r="V60" s="854"/>
      <c r="W60" s="854"/>
      <c r="X60" s="854"/>
      <c r="Y60" s="854"/>
      <c r="Z60" s="854"/>
      <c r="AA60" s="854"/>
      <c r="AB60" s="854"/>
      <c r="AC60" s="855">
        <f>'O1'!AC60</f>
        <v>0</v>
      </c>
      <c r="AD60" s="855"/>
      <c r="AE60" s="855"/>
      <c r="AF60" s="856">
        <f>'O1'!AF60</f>
        <v>0</v>
      </c>
      <c r="AG60" s="856"/>
      <c r="AH60" s="856"/>
      <c r="AI60" s="856"/>
      <c r="AJ60" s="856"/>
      <c r="AK60" s="708">
        <f>'O1'!AU60</f>
        <v>0</v>
      </c>
      <c r="AL60" s="708"/>
      <c r="AM60" s="708"/>
      <c r="AN60" s="708"/>
      <c r="AO60" s="708"/>
      <c r="AP60" s="708"/>
      <c r="AQ60" s="708"/>
      <c r="AR60" s="851">
        <f t="shared" si="0"/>
        <v>0</v>
      </c>
      <c r="AS60" s="851"/>
      <c r="AT60" s="851"/>
      <c r="AU60" s="851"/>
      <c r="AV60" s="851"/>
      <c r="AW60" s="851"/>
      <c r="AX60" s="851"/>
      <c r="AY60" s="164">
        <f>'O1'!BI60</f>
        <v>0</v>
      </c>
      <c r="AZ60" s="524">
        <f>'O1'!AU60</f>
        <v>0</v>
      </c>
      <c r="BA60" s="17"/>
      <c r="BB60" s="211">
        <f t="shared" si="1"/>
        <v>2</v>
      </c>
      <c r="BC60" s="212" t="str">
        <f t="shared" si="2"/>
        <v/>
      </c>
      <c r="BD60" s="213" t="str">
        <f t="shared" si="3"/>
        <v xml:space="preserve"> </v>
      </c>
      <c r="BF60" s="249">
        <f>IF(AND(AY60&lt;&gt;"R",AY60&lt;&gt;"C",AY60&lt;&gt;"CF",AY60&lt;&gt;"F")=TRUE,AR60*'Q2'!$CB$20,IF(AY60="R",AR60,0))</f>
        <v>0</v>
      </c>
      <c r="BG60" s="249">
        <f>IF(AND(AY60&lt;&gt;"R",AY60&lt;&gt;"C",AY60&lt;&gt;"CF",AY60&lt;&gt;"F")=TRUE,AR60*'Q2'!$CB$21,IF(AY60="C",AR60,0))</f>
        <v>0</v>
      </c>
      <c r="BH60" s="249">
        <f>IF(AND(AY60&lt;&gt;"R",AY60&lt;&gt;"C",AY60&lt;&gt;"CF",AY60&lt;&gt;"F")=TRUE,AR60*'Q2'!$CB$22,IF(AY60="CF",AR60,0))</f>
        <v>0</v>
      </c>
      <c r="BI60" s="289">
        <f>IF(AND(AY60&lt;&gt;"R",AY60&lt;&gt;"C",AY60&lt;&gt;"CF",AY60&lt;&gt;"F")=TRUE,AR60*'Q2'!$CB$23,IF(AY60="F",AR60,0))</f>
        <v>0</v>
      </c>
      <c r="BJ60" s="289">
        <f>'O2'!AR60</f>
        <v>0</v>
      </c>
    </row>
    <row r="61" spans="2:62" ht="9.9499999999999993" customHeight="1">
      <c r="B61" s="852">
        <f>'O1'!B61</f>
        <v>0</v>
      </c>
      <c r="C61" s="853"/>
      <c r="D61" s="853"/>
      <c r="E61" s="853"/>
      <c r="F61" s="853"/>
      <c r="G61" s="854">
        <f>'O1'!G61</f>
        <v>0</v>
      </c>
      <c r="H61" s="854"/>
      <c r="I61" s="854"/>
      <c r="J61" s="854"/>
      <c r="K61" s="854"/>
      <c r="L61" s="854"/>
      <c r="M61" s="854"/>
      <c r="N61" s="854"/>
      <c r="O61" s="854"/>
      <c r="P61" s="854"/>
      <c r="Q61" s="854"/>
      <c r="R61" s="854"/>
      <c r="S61" s="854"/>
      <c r="T61" s="854"/>
      <c r="U61" s="854"/>
      <c r="V61" s="854"/>
      <c r="W61" s="854"/>
      <c r="X61" s="854"/>
      <c r="Y61" s="854"/>
      <c r="Z61" s="854"/>
      <c r="AA61" s="854"/>
      <c r="AB61" s="854"/>
      <c r="AC61" s="855">
        <f>'O1'!AC61</f>
        <v>0</v>
      </c>
      <c r="AD61" s="855"/>
      <c r="AE61" s="855"/>
      <c r="AF61" s="856">
        <f>'O1'!AF61</f>
        <v>0</v>
      </c>
      <c r="AG61" s="856"/>
      <c r="AH61" s="856"/>
      <c r="AI61" s="856"/>
      <c r="AJ61" s="856"/>
      <c r="AK61" s="708">
        <f>'O1'!AU61</f>
        <v>0</v>
      </c>
      <c r="AL61" s="708"/>
      <c r="AM61" s="708"/>
      <c r="AN61" s="708"/>
      <c r="AO61" s="708"/>
      <c r="AP61" s="708"/>
      <c r="AQ61" s="708"/>
      <c r="AR61" s="851">
        <f t="shared" si="0"/>
        <v>0</v>
      </c>
      <c r="AS61" s="851"/>
      <c r="AT61" s="851"/>
      <c r="AU61" s="851"/>
      <c r="AV61" s="851"/>
      <c r="AW61" s="851"/>
      <c r="AX61" s="851"/>
      <c r="AY61" s="164">
        <f>'O1'!BI61</f>
        <v>0</v>
      </c>
      <c r="AZ61" s="524">
        <f>'O1'!AU61</f>
        <v>0</v>
      </c>
      <c r="BA61" s="17"/>
      <c r="BB61" s="211">
        <f t="shared" si="1"/>
        <v>2</v>
      </c>
      <c r="BC61" s="212" t="str">
        <f t="shared" si="2"/>
        <v/>
      </c>
      <c r="BD61" s="213" t="str">
        <f t="shared" si="3"/>
        <v xml:space="preserve"> </v>
      </c>
      <c r="BF61" s="249">
        <f>IF(AND(AY61&lt;&gt;"R",AY61&lt;&gt;"C",AY61&lt;&gt;"CF",AY61&lt;&gt;"F")=TRUE,AR61*'Q2'!$CB$20,IF(AY61="R",AR61,0))</f>
        <v>0</v>
      </c>
      <c r="BG61" s="249">
        <f>IF(AND(AY61&lt;&gt;"R",AY61&lt;&gt;"C",AY61&lt;&gt;"CF",AY61&lt;&gt;"F")=TRUE,AR61*'Q2'!$CB$21,IF(AY61="C",AR61,0))</f>
        <v>0</v>
      </c>
      <c r="BH61" s="249">
        <f>IF(AND(AY61&lt;&gt;"R",AY61&lt;&gt;"C",AY61&lt;&gt;"CF",AY61&lt;&gt;"F")=TRUE,AR61*'Q2'!$CB$22,IF(AY61="CF",AR61,0))</f>
        <v>0</v>
      </c>
      <c r="BI61" s="289">
        <f>IF(AND(AY61&lt;&gt;"R",AY61&lt;&gt;"C",AY61&lt;&gt;"CF",AY61&lt;&gt;"F")=TRUE,AR61*'Q2'!$CB$23,IF(AY61="F",AR61,0))</f>
        <v>0</v>
      </c>
      <c r="BJ61" s="289">
        <f>'O2'!AR61</f>
        <v>0</v>
      </c>
    </row>
    <row r="62" spans="2:62" ht="9.9499999999999993" customHeight="1">
      <c r="B62" s="852">
        <f>'O1'!B62</f>
        <v>0</v>
      </c>
      <c r="C62" s="853"/>
      <c r="D62" s="853"/>
      <c r="E62" s="853"/>
      <c r="F62" s="853"/>
      <c r="G62" s="854">
        <f>'O1'!G62</f>
        <v>0</v>
      </c>
      <c r="H62" s="854"/>
      <c r="I62" s="854"/>
      <c r="J62" s="854"/>
      <c r="K62" s="854"/>
      <c r="L62" s="854"/>
      <c r="M62" s="854"/>
      <c r="N62" s="854"/>
      <c r="O62" s="854"/>
      <c r="P62" s="854"/>
      <c r="Q62" s="854"/>
      <c r="R62" s="854"/>
      <c r="S62" s="854"/>
      <c r="T62" s="854"/>
      <c r="U62" s="854"/>
      <c r="V62" s="854"/>
      <c r="W62" s="854"/>
      <c r="X62" s="854"/>
      <c r="Y62" s="854"/>
      <c r="Z62" s="854"/>
      <c r="AA62" s="854"/>
      <c r="AB62" s="854"/>
      <c r="AC62" s="855">
        <f>'O1'!AC62</f>
        <v>0</v>
      </c>
      <c r="AD62" s="855"/>
      <c r="AE62" s="855"/>
      <c r="AF62" s="856">
        <f>'O1'!AF62</f>
        <v>0</v>
      </c>
      <c r="AG62" s="856"/>
      <c r="AH62" s="856"/>
      <c r="AI62" s="856"/>
      <c r="AJ62" s="856"/>
      <c r="AK62" s="708">
        <f>'O1'!AU62</f>
        <v>0</v>
      </c>
      <c r="AL62" s="708"/>
      <c r="AM62" s="708"/>
      <c r="AN62" s="708"/>
      <c r="AO62" s="708"/>
      <c r="AP62" s="708"/>
      <c r="AQ62" s="708"/>
      <c r="AR62" s="851">
        <f t="shared" si="0"/>
        <v>0</v>
      </c>
      <c r="AS62" s="851"/>
      <c r="AT62" s="851"/>
      <c r="AU62" s="851"/>
      <c r="AV62" s="851"/>
      <c r="AW62" s="851"/>
      <c r="AX62" s="851"/>
      <c r="AY62" s="164">
        <f>'O1'!BI62</f>
        <v>0</v>
      </c>
      <c r="AZ62" s="524">
        <f>'O1'!AU62</f>
        <v>0</v>
      </c>
      <c r="BA62" s="17"/>
      <c r="BB62" s="211">
        <f t="shared" si="1"/>
        <v>2</v>
      </c>
      <c r="BC62" s="212" t="str">
        <f t="shared" si="2"/>
        <v/>
      </c>
      <c r="BD62" s="213" t="str">
        <f t="shared" si="3"/>
        <v xml:space="preserve"> </v>
      </c>
      <c r="BF62" s="249">
        <f>IF(AND(AY62&lt;&gt;"R",AY62&lt;&gt;"C",AY62&lt;&gt;"CF",AY62&lt;&gt;"F")=TRUE,AR62*'Q2'!$CB$20,IF(AY62="R",AR62,0))</f>
        <v>0</v>
      </c>
      <c r="BG62" s="249">
        <f>IF(AND(AY62&lt;&gt;"R",AY62&lt;&gt;"C",AY62&lt;&gt;"CF",AY62&lt;&gt;"F")=TRUE,AR62*'Q2'!$CB$21,IF(AY62="C",AR62,0))</f>
        <v>0</v>
      </c>
      <c r="BH62" s="249">
        <f>IF(AND(AY62&lt;&gt;"R",AY62&lt;&gt;"C",AY62&lt;&gt;"CF",AY62&lt;&gt;"F")=TRUE,AR62*'Q2'!$CB$22,IF(AY62="CF",AR62,0))</f>
        <v>0</v>
      </c>
      <c r="BI62" s="289">
        <f>IF(AND(AY62&lt;&gt;"R",AY62&lt;&gt;"C",AY62&lt;&gt;"CF",AY62&lt;&gt;"F")=TRUE,AR62*'Q2'!$CB$23,IF(AY62="F",AR62,0))</f>
        <v>0</v>
      </c>
      <c r="BJ62" s="289">
        <f>'O2'!AR62</f>
        <v>0</v>
      </c>
    </row>
    <row r="63" spans="2:62" ht="9.9499999999999993" customHeight="1">
      <c r="B63" s="852">
        <f>'O1'!B63</f>
        <v>0</v>
      </c>
      <c r="C63" s="853"/>
      <c r="D63" s="853"/>
      <c r="E63" s="853"/>
      <c r="F63" s="853"/>
      <c r="G63" s="854">
        <f>'O1'!G63</f>
        <v>0</v>
      </c>
      <c r="H63" s="854"/>
      <c r="I63" s="854"/>
      <c r="J63" s="854"/>
      <c r="K63" s="854"/>
      <c r="L63" s="854"/>
      <c r="M63" s="854"/>
      <c r="N63" s="854"/>
      <c r="O63" s="854"/>
      <c r="P63" s="854"/>
      <c r="Q63" s="854"/>
      <c r="R63" s="854"/>
      <c r="S63" s="854"/>
      <c r="T63" s="854"/>
      <c r="U63" s="854"/>
      <c r="V63" s="854"/>
      <c r="W63" s="854"/>
      <c r="X63" s="854"/>
      <c r="Y63" s="854"/>
      <c r="Z63" s="854"/>
      <c r="AA63" s="854"/>
      <c r="AB63" s="854"/>
      <c r="AC63" s="855">
        <f>'O1'!AC63</f>
        <v>0</v>
      </c>
      <c r="AD63" s="855"/>
      <c r="AE63" s="855"/>
      <c r="AF63" s="856">
        <f>'O1'!AF63</f>
        <v>0</v>
      </c>
      <c r="AG63" s="856"/>
      <c r="AH63" s="856"/>
      <c r="AI63" s="856"/>
      <c r="AJ63" s="856"/>
      <c r="AK63" s="708">
        <f>'O1'!AU63</f>
        <v>0</v>
      </c>
      <c r="AL63" s="708"/>
      <c r="AM63" s="708"/>
      <c r="AN63" s="708"/>
      <c r="AO63" s="708"/>
      <c r="AP63" s="708"/>
      <c r="AQ63" s="708"/>
      <c r="AR63" s="851">
        <f t="shared" si="0"/>
        <v>0</v>
      </c>
      <c r="AS63" s="851"/>
      <c r="AT63" s="851"/>
      <c r="AU63" s="851"/>
      <c r="AV63" s="851"/>
      <c r="AW63" s="851"/>
      <c r="AX63" s="851"/>
      <c r="AY63" s="164">
        <f>'O1'!BI63</f>
        <v>0</v>
      </c>
      <c r="AZ63" s="524">
        <f>'O1'!AU63</f>
        <v>0</v>
      </c>
      <c r="BA63" s="17"/>
      <c r="BB63" s="211">
        <f t="shared" si="1"/>
        <v>2</v>
      </c>
      <c r="BC63" s="212" t="str">
        <f t="shared" si="2"/>
        <v/>
      </c>
      <c r="BD63" s="213" t="str">
        <f t="shared" si="3"/>
        <v xml:space="preserve"> </v>
      </c>
      <c r="BF63" s="249">
        <f>IF(AND(AY63&lt;&gt;"R",AY63&lt;&gt;"C",AY63&lt;&gt;"CF",AY63&lt;&gt;"F")=TRUE,AR63*'Q2'!$CB$20,IF(AY63="R",AR63,0))</f>
        <v>0</v>
      </c>
      <c r="BG63" s="249">
        <f>IF(AND(AY63&lt;&gt;"R",AY63&lt;&gt;"C",AY63&lt;&gt;"CF",AY63&lt;&gt;"F")=TRUE,AR63*'Q2'!$CB$21,IF(AY63="C",AR63,0))</f>
        <v>0</v>
      </c>
      <c r="BH63" s="249">
        <f>IF(AND(AY63&lt;&gt;"R",AY63&lt;&gt;"C",AY63&lt;&gt;"CF",AY63&lt;&gt;"F")=TRUE,AR63*'Q2'!$CB$22,IF(AY63="CF",AR63,0))</f>
        <v>0</v>
      </c>
      <c r="BI63" s="289">
        <f>IF(AND(AY63&lt;&gt;"R",AY63&lt;&gt;"C",AY63&lt;&gt;"CF",AY63&lt;&gt;"F")=TRUE,AR63*'Q2'!$CB$23,IF(AY63="F",AR63,0))</f>
        <v>0</v>
      </c>
      <c r="BJ63" s="289">
        <f>'O2'!AR63</f>
        <v>0</v>
      </c>
    </row>
    <row r="64" spans="2:62" ht="9.9499999999999993" customHeight="1">
      <c r="B64" s="852">
        <f>'O1'!B64</f>
        <v>0</v>
      </c>
      <c r="C64" s="853"/>
      <c r="D64" s="853"/>
      <c r="E64" s="853"/>
      <c r="F64" s="853"/>
      <c r="G64" s="854">
        <f>'O1'!G64</f>
        <v>0</v>
      </c>
      <c r="H64" s="854"/>
      <c r="I64" s="854"/>
      <c r="J64" s="854"/>
      <c r="K64" s="854"/>
      <c r="L64" s="854"/>
      <c r="M64" s="854"/>
      <c r="N64" s="854"/>
      <c r="O64" s="854"/>
      <c r="P64" s="854"/>
      <c r="Q64" s="854"/>
      <c r="R64" s="854"/>
      <c r="S64" s="854"/>
      <c r="T64" s="854"/>
      <c r="U64" s="854"/>
      <c r="V64" s="854"/>
      <c r="W64" s="854"/>
      <c r="X64" s="854"/>
      <c r="Y64" s="854"/>
      <c r="Z64" s="854"/>
      <c r="AA64" s="854"/>
      <c r="AB64" s="854"/>
      <c r="AC64" s="855">
        <f>'O1'!AC64</f>
        <v>0</v>
      </c>
      <c r="AD64" s="855"/>
      <c r="AE64" s="855"/>
      <c r="AF64" s="856">
        <f>'O1'!AF64</f>
        <v>0</v>
      </c>
      <c r="AG64" s="856"/>
      <c r="AH64" s="856"/>
      <c r="AI64" s="856"/>
      <c r="AJ64" s="856"/>
      <c r="AK64" s="708">
        <f>'O1'!AU64</f>
        <v>0</v>
      </c>
      <c r="AL64" s="708"/>
      <c r="AM64" s="708"/>
      <c r="AN64" s="708"/>
      <c r="AO64" s="708"/>
      <c r="AP64" s="708"/>
      <c r="AQ64" s="708"/>
      <c r="AR64" s="851">
        <f t="shared" si="0"/>
        <v>0</v>
      </c>
      <c r="AS64" s="851"/>
      <c r="AT64" s="851"/>
      <c r="AU64" s="851"/>
      <c r="AV64" s="851"/>
      <c r="AW64" s="851"/>
      <c r="AX64" s="851"/>
      <c r="AY64" s="164">
        <f>'O1'!BI64</f>
        <v>0</v>
      </c>
      <c r="AZ64" s="524">
        <f>'O1'!AU64</f>
        <v>0</v>
      </c>
      <c r="BA64" s="17"/>
      <c r="BB64" s="211">
        <f t="shared" si="1"/>
        <v>2</v>
      </c>
      <c r="BC64" s="212" t="str">
        <f t="shared" si="2"/>
        <v/>
      </c>
      <c r="BD64" s="213" t="str">
        <f t="shared" si="3"/>
        <v xml:space="preserve"> </v>
      </c>
      <c r="BF64" s="249">
        <f>IF(AND(AY64&lt;&gt;"R",AY64&lt;&gt;"C",AY64&lt;&gt;"CF",AY64&lt;&gt;"F")=TRUE,AR64*'Q2'!$CB$20,IF(AY64="R",AR64,0))</f>
        <v>0</v>
      </c>
      <c r="BG64" s="249">
        <f>IF(AND(AY64&lt;&gt;"R",AY64&lt;&gt;"C",AY64&lt;&gt;"CF",AY64&lt;&gt;"F")=TRUE,AR64*'Q2'!$CB$21,IF(AY64="C",AR64,0))</f>
        <v>0</v>
      </c>
      <c r="BH64" s="249">
        <f>IF(AND(AY64&lt;&gt;"R",AY64&lt;&gt;"C",AY64&lt;&gt;"CF",AY64&lt;&gt;"F")=TRUE,AR64*'Q2'!$CB$22,IF(AY64="CF",AR64,0))</f>
        <v>0</v>
      </c>
      <c r="BI64" s="289">
        <f>IF(AND(AY64&lt;&gt;"R",AY64&lt;&gt;"C",AY64&lt;&gt;"CF",AY64&lt;&gt;"F")=TRUE,AR64*'Q2'!$CB$23,IF(AY64="F",AR64,0))</f>
        <v>0</v>
      </c>
      <c r="BJ64" s="289">
        <f>'O2'!AR64</f>
        <v>0</v>
      </c>
    </row>
    <row r="65" spans="2:62" ht="9.9499999999999993" customHeight="1">
      <c r="B65" s="852">
        <f>'O1'!B65</f>
        <v>0</v>
      </c>
      <c r="C65" s="853"/>
      <c r="D65" s="853"/>
      <c r="E65" s="853"/>
      <c r="F65" s="853"/>
      <c r="G65" s="854">
        <f>'O1'!G65</f>
        <v>0</v>
      </c>
      <c r="H65" s="854"/>
      <c r="I65" s="854"/>
      <c r="J65" s="854"/>
      <c r="K65" s="854"/>
      <c r="L65" s="854"/>
      <c r="M65" s="854"/>
      <c r="N65" s="854"/>
      <c r="O65" s="854"/>
      <c r="P65" s="854"/>
      <c r="Q65" s="854"/>
      <c r="R65" s="854"/>
      <c r="S65" s="854"/>
      <c r="T65" s="854"/>
      <c r="U65" s="854"/>
      <c r="V65" s="854"/>
      <c r="W65" s="854"/>
      <c r="X65" s="854"/>
      <c r="Y65" s="854"/>
      <c r="Z65" s="854"/>
      <c r="AA65" s="854"/>
      <c r="AB65" s="854"/>
      <c r="AC65" s="855">
        <f>'O1'!AC65</f>
        <v>0</v>
      </c>
      <c r="AD65" s="855"/>
      <c r="AE65" s="855"/>
      <c r="AF65" s="856">
        <f>'O1'!AF65</f>
        <v>0</v>
      </c>
      <c r="AG65" s="856"/>
      <c r="AH65" s="856"/>
      <c r="AI65" s="856"/>
      <c r="AJ65" s="856"/>
      <c r="AK65" s="708">
        <f>'O1'!AU65</f>
        <v>0</v>
      </c>
      <c r="AL65" s="708"/>
      <c r="AM65" s="708"/>
      <c r="AN65" s="708"/>
      <c r="AO65" s="708"/>
      <c r="AP65" s="708"/>
      <c r="AQ65" s="708"/>
      <c r="AR65" s="851">
        <f t="shared" si="0"/>
        <v>0</v>
      </c>
      <c r="AS65" s="851"/>
      <c r="AT65" s="851"/>
      <c r="AU65" s="851"/>
      <c r="AV65" s="851"/>
      <c r="AW65" s="851"/>
      <c r="AX65" s="851"/>
      <c r="AY65" s="164">
        <f>'O1'!BI65</f>
        <v>0</v>
      </c>
      <c r="AZ65" s="524">
        <f>'O1'!AU65</f>
        <v>0</v>
      </c>
      <c r="BA65" s="17"/>
      <c r="BB65" s="211">
        <f t="shared" si="1"/>
        <v>2</v>
      </c>
      <c r="BC65" s="212" t="str">
        <f t="shared" si="2"/>
        <v/>
      </c>
      <c r="BD65" s="213" t="str">
        <f t="shared" si="3"/>
        <v xml:space="preserve"> </v>
      </c>
      <c r="BF65" s="249">
        <f>IF(AND(AY65&lt;&gt;"R",AY65&lt;&gt;"C",AY65&lt;&gt;"CF",AY65&lt;&gt;"F")=TRUE,AR65*'Q2'!$CB$20,IF(AY65="R",AR65,0))</f>
        <v>0</v>
      </c>
      <c r="BG65" s="249">
        <f>IF(AND(AY65&lt;&gt;"R",AY65&lt;&gt;"C",AY65&lt;&gt;"CF",AY65&lt;&gt;"F")=TRUE,AR65*'Q2'!$CB$21,IF(AY65="C",AR65,0))</f>
        <v>0</v>
      </c>
      <c r="BH65" s="249">
        <f>IF(AND(AY65&lt;&gt;"R",AY65&lt;&gt;"C",AY65&lt;&gt;"CF",AY65&lt;&gt;"F")=TRUE,AR65*'Q2'!$CB$22,IF(AY65="CF",AR65,0))</f>
        <v>0</v>
      </c>
      <c r="BI65" s="289">
        <f>IF(AND(AY65&lt;&gt;"R",AY65&lt;&gt;"C",AY65&lt;&gt;"CF",AY65&lt;&gt;"F")=TRUE,AR65*'Q2'!$CB$23,IF(AY65="F",AR65,0))</f>
        <v>0</v>
      </c>
      <c r="BJ65" s="289">
        <f>'O2'!AR65</f>
        <v>0</v>
      </c>
    </row>
    <row r="66" spans="2:62" ht="9.9499999999999993" customHeight="1">
      <c r="B66" s="852">
        <f>'O1'!B66</f>
        <v>0</v>
      </c>
      <c r="C66" s="853"/>
      <c r="D66" s="853"/>
      <c r="E66" s="853"/>
      <c r="F66" s="853"/>
      <c r="G66" s="854">
        <f>'O1'!G66</f>
        <v>0</v>
      </c>
      <c r="H66" s="854"/>
      <c r="I66" s="854"/>
      <c r="J66" s="854"/>
      <c r="K66" s="854"/>
      <c r="L66" s="854"/>
      <c r="M66" s="854"/>
      <c r="N66" s="854"/>
      <c r="O66" s="854"/>
      <c r="P66" s="854"/>
      <c r="Q66" s="854"/>
      <c r="R66" s="854"/>
      <c r="S66" s="854"/>
      <c r="T66" s="854"/>
      <c r="U66" s="854"/>
      <c r="V66" s="854"/>
      <c r="W66" s="854"/>
      <c r="X66" s="854"/>
      <c r="Y66" s="854"/>
      <c r="Z66" s="854"/>
      <c r="AA66" s="854"/>
      <c r="AB66" s="854"/>
      <c r="AC66" s="855">
        <f>'O1'!AC66</f>
        <v>0</v>
      </c>
      <c r="AD66" s="855"/>
      <c r="AE66" s="855"/>
      <c r="AF66" s="856">
        <f>'O1'!AF66</f>
        <v>0</v>
      </c>
      <c r="AG66" s="856"/>
      <c r="AH66" s="856"/>
      <c r="AI66" s="856"/>
      <c r="AJ66" s="856"/>
      <c r="AK66" s="708">
        <f>'O1'!AU66</f>
        <v>0</v>
      </c>
      <c r="AL66" s="708"/>
      <c r="AM66" s="708"/>
      <c r="AN66" s="708"/>
      <c r="AO66" s="708"/>
      <c r="AP66" s="708"/>
      <c r="AQ66" s="708"/>
      <c r="AR66" s="851">
        <f t="shared" si="0"/>
        <v>0</v>
      </c>
      <c r="AS66" s="851"/>
      <c r="AT66" s="851"/>
      <c r="AU66" s="851"/>
      <c r="AV66" s="851"/>
      <c r="AW66" s="851"/>
      <c r="AX66" s="851"/>
      <c r="AY66" s="164">
        <f>'O1'!BI66</f>
        <v>0</v>
      </c>
      <c r="AZ66" s="524">
        <f>'O1'!AU66</f>
        <v>0</v>
      </c>
      <c r="BA66" s="17"/>
      <c r="BB66" s="211">
        <f t="shared" si="1"/>
        <v>2</v>
      </c>
      <c r="BC66" s="212" t="str">
        <f t="shared" si="2"/>
        <v/>
      </c>
      <c r="BD66" s="213" t="str">
        <f t="shared" si="3"/>
        <v xml:space="preserve"> </v>
      </c>
      <c r="BF66" s="249">
        <f>IF(AND(AY66&lt;&gt;"R",AY66&lt;&gt;"C",AY66&lt;&gt;"CF",AY66&lt;&gt;"F")=TRUE,AR66*'Q2'!$CB$20,IF(AY66="R",AR66,0))</f>
        <v>0</v>
      </c>
      <c r="BG66" s="249">
        <f>IF(AND(AY66&lt;&gt;"R",AY66&lt;&gt;"C",AY66&lt;&gt;"CF",AY66&lt;&gt;"F")=TRUE,AR66*'Q2'!$CB$21,IF(AY66="C",AR66,0))</f>
        <v>0</v>
      </c>
      <c r="BH66" s="249">
        <f>IF(AND(AY66&lt;&gt;"R",AY66&lt;&gt;"C",AY66&lt;&gt;"CF",AY66&lt;&gt;"F")=TRUE,AR66*'Q2'!$CB$22,IF(AY66="CF",AR66,0))</f>
        <v>0</v>
      </c>
      <c r="BI66" s="289">
        <f>IF(AND(AY66&lt;&gt;"R",AY66&lt;&gt;"C",AY66&lt;&gt;"CF",AY66&lt;&gt;"F")=TRUE,AR66*'Q2'!$CB$23,IF(AY66="F",AR66,0))</f>
        <v>0</v>
      </c>
      <c r="BJ66" s="289">
        <f>'O2'!AR66</f>
        <v>0</v>
      </c>
    </row>
    <row r="67" spans="2:62" ht="9.9499999999999993" customHeight="1">
      <c r="B67" s="852">
        <f>'O1'!B67</f>
        <v>0</v>
      </c>
      <c r="C67" s="853"/>
      <c r="D67" s="853"/>
      <c r="E67" s="853"/>
      <c r="F67" s="853"/>
      <c r="G67" s="854">
        <f>'O1'!G67</f>
        <v>0</v>
      </c>
      <c r="H67" s="854"/>
      <c r="I67" s="854"/>
      <c r="J67" s="854"/>
      <c r="K67" s="854"/>
      <c r="L67" s="854"/>
      <c r="M67" s="854"/>
      <c r="N67" s="854"/>
      <c r="O67" s="854"/>
      <c r="P67" s="854"/>
      <c r="Q67" s="854"/>
      <c r="R67" s="854"/>
      <c r="S67" s="854"/>
      <c r="T67" s="854"/>
      <c r="U67" s="854"/>
      <c r="V67" s="854"/>
      <c r="W67" s="854"/>
      <c r="X67" s="854"/>
      <c r="Y67" s="854"/>
      <c r="Z67" s="854"/>
      <c r="AA67" s="854"/>
      <c r="AB67" s="854"/>
      <c r="AC67" s="855">
        <f>'O1'!AC67</f>
        <v>0</v>
      </c>
      <c r="AD67" s="855"/>
      <c r="AE67" s="855"/>
      <c r="AF67" s="856">
        <f>'O1'!AF67</f>
        <v>0</v>
      </c>
      <c r="AG67" s="856"/>
      <c r="AH67" s="856"/>
      <c r="AI67" s="856"/>
      <c r="AJ67" s="856"/>
      <c r="AK67" s="708">
        <f>'O1'!AU67</f>
        <v>0</v>
      </c>
      <c r="AL67" s="708"/>
      <c r="AM67" s="708"/>
      <c r="AN67" s="708"/>
      <c r="AO67" s="708"/>
      <c r="AP67" s="708"/>
      <c r="AQ67" s="708"/>
      <c r="AR67" s="851">
        <f t="shared" si="0"/>
        <v>0</v>
      </c>
      <c r="AS67" s="851"/>
      <c r="AT67" s="851"/>
      <c r="AU67" s="851"/>
      <c r="AV67" s="851"/>
      <c r="AW67" s="851"/>
      <c r="AX67" s="851"/>
      <c r="AY67" s="164">
        <f>'O1'!BI67</f>
        <v>0</v>
      </c>
      <c r="AZ67" s="524">
        <f>'O1'!AU67</f>
        <v>0</v>
      </c>
      <c r="BA67" s="17"/>
      <c r="BB67" s="211">
        <f t="shared" si="1"/>
        <v>2</v>
      </c>
      <c r="BC67" s="212" t="str">
        <f t="shared" si="2"/>
        <v/>
      </c>
      <c r="BD67" s="213" t="str">
        <f t="shared" si="3"/>
        <v xml:space="preserve"> </v>
      </c>
      <c r="BF67" s="249">
        <f>IF(AND(AY67&lt;&gt;"R",AY67&lt;&gt;"C",AY67&lt;&gt;"CF",AY67&lt;&gt;"F")=TRUE,AR67*'Q2'!$CB$20,IF(AY67="R",AR67,0))</f>
        <v>0</v>
      </c>
      <c r="BG67" s="249">
        <f>IF(AND(AY67&lt;&gt;"R",AY67&lt;&gt;"C",AY67&lt;&gt;"CF",AY67&lt;&gt;"F")=TRUE,AR67*'Q2'!$CB$21,IF(AY67="C",AR67,0))</f>
        <v>0</v>
      </c>
      <c r="BH67" s="249">
        <f>IF(AND(AY67&lt;&gt;"R",AY67&lt;&gt;"C",AY67&lt;&gt;"CF",AY67&lt;&gt;"F")=TRUE,AR67*'Q2'!$CB$22,IF(AY67="CF",AR67,0))</f>
        <v>0</v>
      </c>
      <c r="BI67" s="289">
        <f>IF(AND(AY67&lt;&gt;"R",AY67&lt;&gt;"C",AY67&lt;&gt;"CF",AY67&lt;&gt;"F")=TRUE,AR67*'Q2'!$CB$23,IF(AY67="F",AR67,0))</f>
        <v>0</v>
      </c>
      <c r="BJ67" s="289">
        <f>'O2'!AR67</f>
        <v>0</v>
      </c>
    </row>
    <row r="68" spans="2:62" ht="9.9499999999999993" customHeight="1">
      <c r="B68" s="852">
        <f>'O1'!B68</f>
        <v>0</v>
      </c>
      <c r="C68" s="853"/>
      <c r="D68" s="853"/>
      <c r="E68" s="853"/>
      <c r="F68" s="853"/>
      <c r="G68" s="854">
        <f>'O1'!G68</f>
        <v>0</v>
      </c>
      <c r="H68" s="854"/>
      <c r="I68" s="854"/>
      <c r="J68" s="854"/>
      <c r="K68" s="854"/>
      <c r="L68" s="854"/>
      <c r="M68" s="854"/>
      <c r="N68" s="854"/>
      <c r="O68" s="854"/>
      <c r="P68" s="854"/>
      <c r="Q68" s="854"/>
      <c r="R68" s="854"/>
      <c r="S68" s="854"/>
      <c r="T68" s="854"/>
      <c r="U68" s="854"/>
      <c r="V68" s="854"/>
      <c r="W68" s="854"/>
      <c r="X68" s="854"/>
      <c r="Y68" s="854"/>
      <c r="Z68" s="854"/>
      <c r="AA68" s="854"/>
      <c r="AB68" s="854"/>
      <c r="AC68" s="855">
        <f>'O1'!AC68</f>
        <v>0</v>
      </c>
      <c r="AD68" s="855"/>
      <c r="AE68" s="855"/>
      <c r="AF68" s="856">
        <f>'O1'!AF68</f>
        <v>0</v>
      </c>
      <c r="AG68" s="856"/>
      <c r="AH68" s="856"/>
      <c r="AI68" s="856"/>
      <c r="AJ68" s="856"/>
      <c r="AK68" s="708">
        <f>'O1'!AU68</f>
        <v>0</v>
      </c>
      <c r="AL68" s="708"/>
      <c r="AM68" s="708"/>
      <c r="AN68" s="708"/>
      <c r="AO68" s="708"/>
      <c r="AP68" s="708"/>
      <c r="AQ68" s="708"/>
      <c r="AR68" s="851">
        <f t="shared" si="0"/>
        <v>0</v>
      </c>
      <c r="AS68" s="851"/>
      <c r="AT68" s="851"/>
      <c r="AU68" s="851"/>
      <c r="AV68" s="851"/>
      <c r="AW68" s="851"/>
      <c r="AX68" s="851"/>
      <c r="AY68" s="164">
        <f>'O1'!BI68</f>
        <v>0</v>
      </c>
      <c r="AZ68" s="524">
        <f>'O1'!AU68</f>
        <v>0</v>
      </c>
      <c r="BA68" s="17"/>
      <c r="BB68" s="211">
        <f t="shared" si="1"/>
        <v>2</v>
      </c>
      <c r="BC68" s="212" t="str">
        <f t="shared" si="2"/>
        <v/>
      </c>
      <c r="BD68" s="213" t="str">
        <f t="shared" si="3"/>
        <v xml:space="preserve"> </v>
      </c>
      <c r="BF68" s="249">
        <f>IF(AND(AY68&lt;&gt;"R",AY68&lt;&gt;"C",AY68&lt;&gt;"CF",AY68&lt;&gt;"F")=TRUE,AR68*'Q2'!$CB$20,IF(AY68="R",AR68,0))</f>
        <v>0</v>
      </c>
      <c r="BG68" s="249">
        <f>IF(AND(AY68&lt;&gt;"R",AY68&lt;&gt;"C",AY68&lt;&gt;"CF",AY68&lt;&gt;"F")=TRUE,AR68*'Q2'!$CB$21,IF(AY68="C",AR68,0))</f>
        <v>0</v>
      </c>
      <c r="BH68" s="249">
        <f>IF(AND(AY68&lt;&gt;"R",AY68&lt;&gt;"C",AY68&lt;&gt;"CF",AY68&lt;&gt;"F")=TRUE,AR68*'Q2'!$CB$22,IF(AY68="CF",AR68,0))</f>
        <v>0</v>
      </c>
      <c r="BI68" s="289">
        <f>IF(AND(AY68&lt;&gt;"R",AY68&lt;&gt;"C",AY68&lt;&gt;"CF",AY68&lt;&gt;"F")=TRUE,AR68*'Q2'!$CB$23,IF(AY68="F",AR68,0))</f>
        <v>0</v>
      </c>
      <c r="BJ68" s="289">
        <f>'O2'!AR68</f>
        <v>0</v>
      </c>
    </row>
    <row r="69" spans="2:62" ht="9.9499999999999993" customHeight="1">
      <c r="B69" s="852">
        <f>'O1'!B69</f>
        <v>0</v>
      </c>
      <c r="C69" s="853"/>
      <c r="D69" s="853"/>
      <c r="E69" s="853"/>
      <c r="F69" s="853"/>
      <c r="G69" s="854">
        <f>'O1'!G69</f>
        <v>0</v>
      </c>
      <c r="H69" s="854"/>
      <c r="I69" s="854"/>
      <c r="J69" s="854"/>
      <c r="K69" s="854"/>
      <c r="L69" s="854"/>
      <c r="M69" s="854"/>
      <c r="N69" s="854"/>
      <c r="O69" s="854"/>
      <c r="P69" s="854"/>
      <c r="Q69" s="854"/>
      <c r="R69" s="854"/>
      <c r="S69" s="854"/>
      <c r="T69" s="854"/>
      <c r="U69" s="854"/>
      <c r="V69" s="854"/>
      <c r="W69" s="854"/>
      <c r="X69" s="854"/>
      <c r="Y69" s="854"/>
      <c r="Z69" s="854"/>
      <c r="AA69" s="854"/>
      <c r="AB69" s="854"/>
      <c r="AC69" s="855">
        <f>'O1'!AC69</f>
        <v>0</v>
      </c>
      <c r="AD69" s="855"/>
      <c r="AE69" s="855"/>
      <c r="AF69" s="856">
        <f>'O1'!AF69</f>
        <v>0</v>
      </c>
      <c r="AG69" s="856"/>
      <c r="AH69" s="856"/>
      <c r="AI69" s="856"/>
      <c r="AJ69" s="856"/>
      <c r="AK69" s="708">
        <f>'O1'!AU69</f>
        <v>0</v>
      </c>
      <c r="AL69" s="708"/>
      <c r="AM69" s="708"/>
      <c r="AN69" s="708"/>
      <c r="AO69" s="708"/>
      <c r="AP69" s="708"/>
      <c r="AQ69" s="708"/>
      <c r="AR69" s="851">
        <f t="shared" si="0"/>
        <v>0</v>
      </c>
      <c r="AS69" s="851"/>
      <c r="AT69" s="851"/>
      <c r="AU69" s="851"/>
      <c r="AV69" s="851"/>
      <c r="AW69" s="851"/>
      <c r="AX69" s="851"/>
      <c r="AY69" s="164">
        <f>'O1'!BI69</f>
        <v>0</v>
      </c>
      <c r="AZ69" s="524">
        <f>'O1'!AU69</f>
        <v>0</v>
      </c>
      <c r="BA69" s="17"/>
      <c r="BB69" s="211">
        <f t="shared" si="1"/>
        <v>2</v>
      </c>
      <c r="BC69" s="212" t="str">
        <f t="shared" si="2"/>
        <v/>
      </c>
      <c r="BD69" s="213" t="str">
        <f t="shared" si="3"/>
        <v xml:space="preserve"> </v>
      </c>
      <c r="BF69" s="249">
        <f>IF(AND(AY69&lt;&gt;"R",AY69&lt;&gt;"C",AY69&lt;&gt;"CF",AY69&lt;&gt;"F")=TRUE,AR69*'Q2'!$CB$20,IF(AY69="R",AR69,0))</f>
        <v>0</v>
      </c>
      <c r="BG69" s="249">
        <f>IF(AND(AY69&lt;&gt;"R",AY69&lt;&gt;"C",AY69&lt;&gt;"CF",AY69&lt;&gt;"F")=TRUE,AR69*'Q2'!$CB$21,IF(AY69="C",AR69,0))</f>
        <v>0</v>
      </c>
      <c r="BH69" s="249">
        <f>IF(AND(AY69&lt;&gt;"R",AY69&lt;&gt;"C",AY69&lt;&gt;"CF",AY69&lt;&gt;"F")=TRUE,AR69*'Q2'!$CB$22,IF(AY69="CF",AR69,0))</f>
        <v>0</v>
      </c>
      <c r="BI69" s="289">
        <f>IF(AND(AY69&lt;&gt;"R",AY69&lt;&gt;"C",AY69&lt;&gt;"CF",AY69&lt;&gt;"F")=TRUE,AR69*'Q2'!$CB$23,IF(AY69="F",AR69,0))</f>
        <v>0</v>
      </c>
      <c r="BJ69" s="289">
        <f>'O2'!AR69</f>
        <v>0</v>
      </c>
    </row>
    <row r="70" spans="2:62" ht="9.9499999999999993" customHeight="1">
      <c r="B70" s="852">
        <f>'O1'!B70</f>
        <v>0</v>
      </c>
      <c r="C70" s="853"/>
      <c r="D70" s="853"/>
      <c r="E70" s="853"/>
      <c r="F70" s="853"/>
      <c r="G70" s="854">
        <f>'O1'!G70</f>
        <v>0</v>
      </c>
      <c r="H70" s="854"/>
      <c r="I70" s="854"/>
      <c r="J70" s="854"/>
      <c r="K70" s="854"/>
      <c r="L70" s="854"/>
      <c r="M70" s="854"/>
      <c r="N70" s="854"/>
      <c r="O70" s="854"/>
      <c r="P70" s="854"/>
      <c r="Q70" s="854"/>
      <c r="R70" s="854"/>
      <c r="S70" s="854"/>
      <c r="T70" s="854"/>
      <c r="U70" s="854"/>
      <c r="V70" s="854"/>
      <c r="W70" s="854"/>
      <c r="X70" s="854"/>
      <c r="Y70" s="854"/>
      <c r="Z70" s="854"/>
      <c r="AA70" s="854"/>
      <c r="AB70" s="854"/>
      <c r="AC70" s="855">
        <f>'O1'!AC70</f>
        <v>0</v>
      </c>
      <c r="AD70" s="855"/>
      <c r="AE70" s="855"/>
      <c r="AF70" s="856">
        <f>'O1'!AF70</f>
        <v>0</v>
      </c>
      <c r="AG70" s="856"/>
      <c r="AH70" s="856"/>
      <c r="AI70" s="856"/>
      <c r="AJ70" s="856"/>
      <c r="AK70" s="708">
        <f>'O1'!AU70</f>
        <v>0</v>
      </c>
      <c r="AL70" s="708"/>
      <c r="AM70" s="708"/>
      <c r="AN70" s="708"/>
      <c r="AO70" s="708"/>
      <c r="AP70" s="708"/>
      <c r="AQ70" s="708"/>
      <c r="AR70" s="851">
        <f t="shared" si="0"/>
        <v>0</v>
      </c>
      <c r="AS70" s="851"/>
      <c r="AT70" s="851"/>
      <c r="AU70" s="851"/>
      <c r="AV70" s="851"/>
      <c r="AW70" s="851"/>
      <c r="AX70" s="851"/>
      <c r="AY70" s="164">
        <f>'O1'!BI70</f>
        <v>0</v>
      </c>
      <c r="AZ70" s="524">
        <f>'O1'!AU70</f>
        <v>0</v>
      </c>
      <c r="BA70" s="17"/>
      <c r="BB70" s="211">
        <f t="shared" si="1"/>
        <v>2</v>
      </c>
      <c r="BC70" s="212" t="str">
        <f t="shared" si="2"/>
        <v/>
      </c>
      <c r="BD70" s="213" t="str">
        <f t="shared" si="3"/>
        <v xml:space="preserve"> </v>
      </c>
      <c r="BF70" s="249">
        <f>IF(AND(AY70&lt;&gt;"R",AY70&lt;&gt;"C",AY70&lt;&gt;"CF",AY70&lt;&gt;"F")=TRUE,AR70*'Q2'!$CB$20,IF(AY70="R",AR70,0))</f>
        <v>0</v>
      </c>
      <c r="BG70" s="249">
        <f>IF(AND(AY70&lt;&gt;"R",AY70&lt;&gt;"C",AY70&lt;&gt;"CF",AY70&lt;&gt;"F")=TRUE,AR70*'Q2'!$CB$21,IF(AY70="C",AR70,0))</f>
        <v>0</v>
      </c>
      <c r="BH70" s="249">
        <f>IF(AND(AY70&lt;&gt;"R",AY70&lt;&gt;"C",AY70&lt;&gt;"CF",AY70&lt;&gt;"F")=TRUE,AR70*'Q2'!$CB$22,IF(AY70="CF",AR70,0))</f>
        <v>0</v>
      </c>
      <c r="BI70" s="289">
        <f>IF(AND(AY70&lt;&gt;"R",AY70&lt;&gt;"C",AY70&lt;&gt;"CF",AY70&lt;&gt;"F")=TRUE,AR70*'Q2'!$CB$23,IF(AY70="F",AR70,0))</f>
        <v>0</v>
      </c>
      <c r="BJ70" s="289">
        <f>'O2'!AR70</f>
        <v>0</v>
      </c>
    </row>
    <row r="71" spans="2:62" ht="9.9499999999999993" customHeight="1">
      <c r="B71" s="852">
        <f>'O1'!B71</f>
        <v>0</v>
      </c>
      <c r="C71" s="853"/>
      <c r="D71" s="853"/>
      <c r="E71" s="853"/>
      <c r="F71" s="853"/>
      <c r="G71" s="854">
        <f>'O1'!G71</f>
        <v>0</v>
      </c>
      <c r="H71" s="854"/>
      <c r="I71" s="854"/>
      <c r="J71" s="854"/>
      <c r="K71" s="854"/>
      <c r="L71" s="854"/>
      <c r="M71" s="854"/>
      <c r="N71" s="854"/>
      <c r="O71" s="854"/>
      <c r="P71" s="854"/>
      <c r="Q71" s="854"/>
      <c r="R71" s="854"/>
      <c r="S71" s="854"/>
      <c r="T71" s="854"/>
      <c r="U71" s="854"/>
      <c r="V71" s="854"/>
      <c r="W71" s="854"/>
      <c r="X71" s="854"/>
      <c r="Y71" s="854"/>
      <c r="Z71" s="854"/>
      <c r="AA71" s="854"/>
      <c r="AB71" s="854"/>
      <c r="AC71" s="855">
        <f>'O1'!AC71</f>
        <v>0</v>
      </c>
      <c r="AD71" s="855"/>
      <c r="AE71" s="855"/>
      <c r="AF71" s="856">
        <f>'O1'!AF71</f>
        <v>0</v>
      </c>
      <c r="AG71" s="856"/>
      <c r="AH71" s="856"/>
      <c r="AI71" s="856"/>
      <c r="AJ71" s="856"/>
      <c r="AK71" s="708">
        <f>'O1'!AU71</f>
        <v>0</v>
      </c>
      <c r="AL71" s="708"/>
      <c r="AM71" s="708"/>
      <c r="AN71" s="708"/>
      <c r="AO71" s="708"/>
      <c r="AP71" s="708"/>
      <c r="AQ71" s="708"/>
      <c r="AR71" s="851">
        <f t="shared" si="0"/>
        <v>0</v>
      </c>
      <c r="AS71" s="851"/>
      <c r="AT71" s="851"/>
      <c r="AU71" s="851"/>
      <c r="AV71" s="851"/>
      <c r="AW71" s="851"/>
      <c r="AX71" s="851"/>
      <c r="AY71" s="164">
        <f>'O1'!BI71</f>
        <v>0</v>
      </c>
      <c r="AZ71" s="524">
        <f>'O1'!AU71</f>
        <v>0</v>
      </c>
      <c r="BA71" s="17"/>
      <c r="BB71" s="211">
        <f t="shared" si="1"/>
        <v>2</v>
      </c>
      <c r="BC71" s="212" t="str">
        <f t="shared" si="2"/>
        <v/>
      </c>
      <c r="BD71" s="213" t="str">
        <f t="shared" si="3"/>
        <v xml:space="preserve"> </v>
      </c>
      <c r="BF71" s="249">
        <f>IF(AND(AY71&lt;&gt;"R",AY71&lt;&gt;"C",AY71&lt;&gt;"CF",AY71&lt;&gt;"F")=TRUE,AR71*'Q2'!$CB$20,IF(AY71="R",AR71,0))</f>
        <v>0</v>
      </c>
      <c r="BG71" s="249">
        <f>IF(AND(AY71&lt;&gt;"R",AY71&lt;&gt;"C",AY71&lt;&gt;"CF",AY71&lt;&gt;"F")=TRUE,AR71*'Q2'!$CB$21,IF(AY71="C",AR71,0))</f>
        <v>0</v>
      </c>
      <c r="BH71" s="249">
        <f>IF(AND(AY71&lt;&gt;"R",AY71&lt;&gt;"C",AY71&lt;&gt;"CF",AY71&lt;&gt;"F")=TRUE,AR71*'Q2'!$CB$22,IF(AY71="CF",AR71,0))</f>
        <v>0</v>
      </c>
      <c r="BI71" s="289">
        <f>IF(AND(AY71&lt;&gt;"R",AY71&lt;&gt;"C",AY71&lt;&gt;"CF",AY71&lt;&gt;"F")=TRUE,AR71*'Q2'!$CB$23,IF(AY71="F",AR71,0))</f>
        <v>0</v>
      </c>
      <c r="BJ71" s="289">
        <f>'O2'!AR71</f>
        <v>0</v>
      </c>
    </row>
    <row r="72" spans="2:62" ht="9.9499999999999993" customHeight="1">
      <c r="B72" s="852">
        <f>'O1'!B72</f>
        <v>0</v>
      </c>
      <c r="C72" s="853"/>
      <c r="D72" s="853"/>
      <c r="E72" s="853"/>
      <c r="F72" s="853"/>
      <c r="G72" s="854">
        <f>'O1'!G72</f>
        <v>0</v>
      </c>
      <c r="H72" s="854"/>
      <c r="I72" s="854"/>
      <c r="J72" s="854"/>
      <c r="K72" s="854"/>
      <c r="L72" s="854"/>
      <c r="M72" s="854"/>
      <c r="N72" s="854"/>
      <c r="O72" s="854"/>
      <c r="P72" s="854"/>
      <c r="Q72" s="854"/>
      <c r="R72" s="854"/>
      <c r="S72" s="854"/>
      <c r="T72" s="854"/>
      <c r="U72" s="854"/>
      <c r="V72" s="854"/>
      <c r="W72" s="854"/>
      <c r="X72" s="854"/>
      <c r="Y72" s="854"/>
      <c r="Z72" s="854"/>
      <c r="AA72" s="854"/>
      <c r="AB72" s="854"/>
      <c r="AC72" s="855">
        <f>'O1'!AC72</f>
        <v>0</v>
      </c>
      <c r="AD72" s="855"/>
      <c r="AE72" s="855"/>
      <c r="AF72" s="856">
        <f>'O1'!AF72</f>
        <v>0</v>
      </c>
      <c r="AG72" s="856"/>
      <c r="AH72" s="856"/>
      <c r="AI72" s="856"/>
      <c r="AJ72" s="856"/>
      <c r="AK72" s="708">
        <f>'O1'!AU72</f>
        <v>0</v>
      </c>
      <c r="AL72" s="708"/>
      <c r="AM72" s="708"/>
      <c r="AN72" s="708"/>
      <c r="AO72" s="708"/>
      <c r="AP72" s="708"/>
      <c r="AQ72" s="708"/>
      <c r="AR72" s="851">
        <f t="shared" si="0"/>
        <v>0</v>
      </c>
      <c r="AS72" s="851"/>
      <c r="AT72" s="851"/>
      <c r="AU72" s="851"/>
      <c r="AV72" s="851"/>
      <c r="AW72" s="851"/>
      <c r="AX72" s="851"/>
      <c r="AY72" s="164">
        <f>'O1'!BI72</f>
        <v>0</v>
      </c>
      <c r="AZ72" s="524">
        <f>'O1'!AU72</f>
        <v>0</v>
      </c>
      <c r="BA72" s="17"/>
      <c r="BB72" s="211">
        <f t="shared" si="1"/>
        <v>2</v>
      </c>
      <c r="BC72" s="212" t="str">
        <f t="shared" si="2"/>
        <v/>
      </c>
      <c r="BD72" s="213" t="str">
        <f t="shared" si="3"/>
        <v xml:space="preserve"> </v>
      </c>
      <c r="BF72" s="249">
        <f>IF(AND(AY72&lt;&gt;"R",AY72&lt;&gt;"C",AY72&lt;&gt;"CF",AY72&lt;&gt;"F")=TRUE,AR72*'Q2'!$CB$20,IF(AY72="R",AR72,0))</f>
        <v>0</v>
      </c>
      <c r="BG72" s="249">
        <f>IF(AND(AY72&lt;&gt;"R",AY72&lt;&gt;"C",AY72&lt;&gt;"CF",AY72&lt;&gt;"F")=TRUE,AR72*'Q2'!$CB$21,IF(AY72="C",AR72,0))</f>
        <v>0</v>
      </c>
      <c r="BH72" s="249">
        <f>IF(AND(AY72&lt;&gt;"R",AY72&lt;&gt;"C",AY72&lt;&gt;"CF",AY72&lt;&gt;"F")=TRUE,AR72*'Q2'!$CB$22,IF(AY72="CF",AR72,0))</f>
        <v>0</v>
      </c>
      <c r="BI72" s="289">
        <f>IF(AND(AY72&lt;&gt;"R",AY72&lt;&gt;"C",AY72&lt;&gt;"CF",AY72&lt;&gt;"F")=TRUE,AR72*'Q2'!$CB$23,IF(AY72="F",AR72,0))</f>
        <v>0</v>
      </c>
      <c r="BJ72" s="289">
        <f>'O2'!AR72</f>
        <v>0</v>
      </c>
    </row>
    <row r="73" spans="2:62" ht="9.9499999999999993" customHeight="1">
      <c r="B73" s="852">
        <f>'O1'!B73</f>
        <v>0</v>
      </c>
      <c r="C73" s="853"/>
      <c r="D73" s="853"/>
      <c r="E73" s="853"/>
      <c r="F73" s="853"/>
      <c r="G73" s="854">
        <f>'O1'!G73</f>
        <v>0</v>
      </c>
      <c r="H73" s="854"/>
      <c r="I73" s="854"/>
      <c r="J73" s="854"/>
      <c r="K73" s="854"/>
      <c r="L73" s="854"/>
      <c r="M73" s="854"/>
      <c r="N73" s="854"/>
      <c r="O73" s="854"/>
      <c r="P73" s="854"/>
      <c r="Q73" s="854"/>
      <c r="R73" s="854"/>
      <c r="S73" s="854"/>
      <c r="T73" s="854"/>
      <c r="U73" s="854"/>
      <c r="V73" s="854"/>
      <c r="W73" s="854"/>
      <c r="X73" s="854"/>
      <c r="Y73" s="854"/>
      <c r="Z73" s="854"/>
      <c r="AA73" s="854"/>
      <c r="AB73" s="854"/>
      <c r="AC73" s="855">
        <f>'O1'!AC73</f>
        <v>0</v>
      </c>
      <c r="AD73" s="855"/>
      <c r="AE73" s="855"/>
      <c r="AF73" s="856">
        <f>'O1'!AF73</f>
        <v>0</v>
      </c>
      <c r="AG73" s="856"/>
      <c r="AH73" s="856"/>
      <c r="AI73" s="856"/>
      <c r="AJ73" s="856"/>
      <c r="AK73" s="708">
        <f>'O1'!AU73</f>
        <v>0</v>
      </c>
      <c r="AL73" s="708"/>
      <c r="AM73" s="708"/>
      <c r="AN73" s="708"/>
      <c r="AO73" s="708"/>
      <c r="AP73" s="708"/>
      <c r="AQ73" s="708"/>
      <c r="AR73" s="851">
        <f t="shared" si="0"/>
        <v>0</v>
      </c>
      <c r="AS73" s="851"/>
      <c r="AT73" s="851"/>
      <c r="AU73" s="851"/>
      <c r="AV73" s="851"/>
      <c r="AW73" s="851"/>
      <c r="AX73" s="851"/>
      <c r="AY73" s="164">
        <f>'O1'!BI73</f>
        <v>0</v>
      </c>
      <c r="AZ73" s="524">
        <f>'O1'!AU73</f>
        <v>0</v>
      </c>
      <c r="BA73" s="17"/>
      <c r="BB73" s="211">
        <f t="shared" si="1"/>
        <v>2</v>
      </c>
      <c r="BC73" s="212" t="str">
        <f t="shared" si="2"/>
        <v/>
      </c>
      <c r="BD73" s="213" t="str">
        <f t="shared" si="3"/>
        <v xml:space="preserve"> </v>
      </c>
      <c r="BF73" s="249">
        <f>IF(AND(AY73&lt;&gt;"R",AY73&lt;&gt;"C",AY73&lt;&gt;"CF",AY73&lt;&gt;"F")=TRUE,AR73*'Q2'!$CB$20,IF(AY73="R",AR73,0))</f>
        <v>0</v>
      </c>
      <c r="BG73" s="249">
        <f>IF(AND(AY73&lt;&gt;"R",AY73&lt;&gt;"C",AY73&lt;&gt;"CF",AY73&lt;&gt;"F")=TRUE,AR73*'Q2'!$CB$21,IF(AY73="C",AR73,0))</f>
        <v>0</v>
      </c>
      <c r="BH73" s="249">
        <f>IF(AND(AY73&lt;&gt;"R",AY73&lt;&gt;"C",AY73&lt;&gt;"CF",AY73&lt;&gt;"F")=TRUE,AR73*'Q2'!$CB$22,IF(AY73="CF",AR73,0))</f>
        <v>0</v>
      </c>
      <c r="BI73" s="289">
        <f>IF(AND(AY73&lt;&gt;"R",AY73&lt;&gt;"C",AY73&lt;&gt;"CF",AY73&lt;&gt;"F")=TRUE,AR73*'Q2'!$CB$23,IF(AY73="F",AR73,0))</f>
        <v>0</v>
      </c>
      <c r="BJ73" s="289">
        <f>'O2'!AR73</f>
        <v>0</v>
      </c>
    </row>
    <row r="74" spans="2:62" ht="9.9499999999999993" customHeight="1">
      <c r="B74" s="852">
        <f>'O1'!B74</f>
        <v>0</v>
      </c>
      <c r="C74" s="853"/>
      <c r="D74" s="853"/>
      <c r="E74" s="853"/>
      <c r="F74" s="853"/>
      <c r="G74" s="854">
        <f>'O1'!G74</f>
        <v>0</v>
      </c>
      <c r="H74" s="854"/>
      <c r="I74" s="854"/>
      <c r="J74" s="854"/>
      <c r="K74" s="854"/>
      <c r="L74" s="854"/>
      <c r="M74" s="854"/>
      <c r="N74" s="854"/>
      <c r="O74" s="854"/>
      <c r="P74" s="854"/>
      <c r="Q74" s="854"/>
      <c r="R74" s="854"/>
      <c r="S74" s="854"/>
      <c r="T74" s="854"/>
      <c r="U74" s="854"/>
      <c r="V74" s="854"/>
      <c r="W74" s="854"/>
      <c r="X74" s="854"/>
      <c r="Y74" s="854"/>
      <c r="Z74" s="854"/>
      <c r="AA74" s="854"/>
      <c r="AB74" s="854"/>
      <c r="AC74" s="855">
        <f>'O1'!AC74</f>
        <v>0</v>
      </c>
      <c r="AD74" s="855"/>
      <c r="AE74" s="855"/>
      <c r="AF74" s="856">
        <f>'O1'!AF74</f>
        <v>0</v>
      </c>
      <c r="AG74" s="856"/>
      <c r="AH74" s="856"/>
      <c r="AI74" s="856"/>
      <c r="AJ74" s="856"/>
      <c r="AK74" s="708">
        <f>'O1'!AU74</f>
        <v>0</v>
      </c>
      <c r="AL74" s="708"/>
      <c r="AM74" s="708"/>
      <c r="AN74" s="708"/>
      <c r="AO74" s="708"/>
      <c r="AP74" s="708"/>
      <c r="AQ74" s="708"/>
      <c r="AR74" s="851">
        <f t="shared" si="0"/>
        <v>0</v>
      </c>
      <c r="AS74" s="851"/>
      <c r="AT74" s="851"/>
      <c r="AU74" s="851"/>
      <c r="AV74" s="851"/>
      <c r="AW74" s="851"/>
      <c r="AX74" s="851"/>
      <c r="AY74" s="164">
        <f>'O1'!BI74</f>
        <v>0</v>
      </c>
      <c r="AZ74" s="524">
        <f>'O1'!AU74</f>
        <v>0</v>
      </c>
      <c r="BA74" s="17"/>
      <c r="BB74" s="211">
        <f t="shared" si="1"/>
        <v>2</v>
      </c>
      <c r="BC74" s="212" t="str">
        <f t="shared" si="2"/>
        <v/>
      </c>
      <c r="BD74" s="213" t="str">
        <f t="shared" si="3"/>
        <v xml:space="preserve"> </v>
      </c>
      <c r="BF74" s="249">
        <f>IF(AND(AY74&lt;&gt;"R",AY74&lt;&gt;"C",AY74&lt;&gt;"CF",AY74&lt;&gt;"F")=TRUE,AR74*'Q2'!$CB$20,IF(AY74="R",AR74,0))</f>
        <v>0</v>
      </c>
      <c r="BG74" s="249">
        <f>IF(AND(AY74&lt;&gt;"R",AY74&lt;&gt;"C",AY74&lt;&gt;"CF",AY74&lt;&gt;"F")=TRUE,AR74*'Q2'!$CB$21,IF(AY74="C",AR74,0))</f>
        <v>0</v>
      </c>
      <c r="BH74" s="249">
        <f>IF(AND(AY74&lt;&gt;"R",AY74&lt;&gt;"C",AY74&lt;&gt;"CF",AY74&lt;&gt;"F")=TRUE,AR74*'Q2'!$CB$22,IF(AY74="CF",AR74,0))</f>
        <v>0</v>
      </c>
      <c r="BI74" s="289">
        <f>IF(AND(AY74&lt;&gt;"R",AY74&lt;&gt;"C",AY74&lt;&gt;"CF",AY74&lt;&gt;"F")=TRUE,AR74*'Q2'!$CB$23,IF(AY74="F",AR74,0))</f>
        <v>0</v>
      </c>
      <c r="BJ74" s="289">
        <f>'O2'!AR74</f>
        <v>0</v>
      </c>
    </row>
    <row r="75" spans="2:62" ht="9.9499999999999993" customHeight="1">
      <c r="B75" s="852">
        <f>'O1'!B75</f>
        <v>0</v>
      </c>
      <c r="C75" s="853"/>
      <c r="D75" s="853"/>
      <c r="E75" s="853"/>
      <c r="F75" s="853"/>
      <c r="G75" s="854">
        <f>'O1'!G75</f>
        <v>0</v>
      </c>
      <c r="H75" s="854"/>
      <c r="I75" s="854"/>
      <c r="J75" s="854"/>
      <c r="K75" s="854"/>
      <c r="L75" s="854"/>
      <c r="M75" s="854"/>
      <c r="N75" s="854"/>
      <c r="O75" s="854"/>
      <c r="P75" s="854"/>
      <c r="Q75" s="854"/>
      <c r="R75" s="854"/>
      <c r="S75" s="854"/>
      <c r="T75" s="854"/>
      <c r="U75" s="854"/>
      <c r="V75" s="854"/>
      <c r="W75" s="854"/>
      <c r="X75" s="854"/>
      <c r="Y75" s="854"/>
      <c r="Z75" s="854"/>
      <c r="AA75" s="854"/>
      <c r="AB75" s="854"/>
      <c r="AC75" s="855">
        <f>'O1'!AC75</f>
        <v>0</v>
      </c>
      <c r="AD75" s="855"/>
      <c r="AE75" s="855"/>
      <c r="AF75" s="856">
        <f>'O1'!AF75</f>
        <v>0</v>
      </c>
      <c r="AG75" s="856"/>
      <c r="AH75" s="856"/>
      <c r="AI75" s="856"/>
      <c r="AJ75" s="856"/>
      <c r="AK75" s="708">
        <f>'O1'!AU75</f>
        <v>0</v>
      </c>
      <c r="AL75" s="708"/>
      <c r="AM75" s="708"/>
      <c r="AN75" s="708"/>
      <c r="AO75" s="708"/>
      <c r="AP75" s="708"/>
      <c r="AQ75" s="708"/>
      <c r="AR75" s="851">
        <f t="shared" si="0"/>
        <v>0</v>
      </c>
      <c r="AS75" s="851"/>
      <c r="AT75" s="851"/>
      <c r="AU75" s="851"/>
      <c r="AV75" s="851"/>
      <c r="AW75" s="851"/>
      <c r="AX75" s="851"/>
      <c r="AY75" s="164">
        <f>'O1'!BI75</f>
        <v>0</v>
      </c>
      <c r="AZ75" s="524">
        <f>'O1'!AU75</f>
        <v>0</v>
      </c>
      <c r="BA75" s="17"/>
      <c r="BB75" s="211">
        <f t="shared" si="1"/>
        <v>2</v>
      </c>
      <c r="BC75" s="212" t="str">
        <f t="shared" si="2"/>
        <v/>
      </c>
      <c r="BD75" s="213" t="str">
        <f t="shared" si="3"/>
        <v xml:space="preserve"> </v>
      </c>
      <c r="BF75" s="249">
        <f>IF(AND(AY75&lt;&gt;"R",AY75&lt;&gt;"C",AY75&lt;&gt;"CF",AY75&lt;&gt;"F")=TRUE,AR75*'Q2'!$CB$20,IF(AY75="R",AR75,0))</f>
        <v>0</v>
      </c>
      <c r="BG75" s="249">
        <f>IF(AND(AY75&lt;&gt;"R",AY75&lt;&gt;"C",AY75&lt;&gt;"CF",AY75&lt;&gt;"F")=TRUE,AR75*'Q2'!$CB$21,IF(AY75="C",AR75,0))</f>
        <v>0</v>
      </c>
      <c r="BH75" s="249">
        <f>IF(AND(AY75&lt;&gt;"R",AY75&lt;&gt;"C",AY75&lt;&gt;"CF",AY75&lt;&gt;"F")=TRUE,AR75*'Q2'!$CB$22,IF(AY75="CF",AR75,0))</f>
        <v>0</v>
      </c>
      <c r="BI75" s="289">
        <f>IF(AND(AY75&lt;&gt;"R",AY75&lt;&gt;"C",AY75&lt;&gt;"CF",AY75&lt;&gt;"F")=TRUE,AR75*'Q2'!$CB$23,IF(AY75="F",AR75,0))</f>
        <v>0</v>
      </c>
      <c r="BJ75" s="289">
        <f>'O2'!AR75</f>
        <v>0</v>
      </c>
    </row>
    <row r="76" spans="2:62" ht="9.9499999999999993" customHeight="1">
      <c r="B76" s="852">
        <f>'O1'!B76</f>
        <v>0</v>
      </c>
      <c r="C76" s="853"/>
      <c r="D76" s="853"/>
      <c r="E76" s="853"/>
      <c r="F76" s="853"/>
      <c r="G76" s="854">
        <f>'O1'!G76</f>
        <v>0</v>
      </c>
      <c r="H76" s="854"/>
      <c r="I76" s="854"/>
      <c r="J76" s="854"/>
      <c r="K76" s="854"/>
      <c r="L76" s="854"/>
      <c r="M76" s="854"/>
      <c r="N76" s="854"/>
      <c r="O76" s="854"/>
      <c r="P76" s="854"/>
      <c r="Q76" s="854"/>
      <c r="R76" s="854"/>
      <c r="S76" s="854"/>
      <c r="T76" s="854"/>
      <c r="U76" s="854"/>
      <c r="V76" s="854"/>
      <c r="W76" s="854"/>
      <c r="X76" s="854"/>
      <c r="Y76" s="854"/>
      <c r="Z76" s="854"/>
      <c r="AA76" s="854"/>
      <c r="AB76" s="854"/>
      <c r="AC76" s="855">
        <f>'O1'!AC76</f>
        <v>0</v>
      </c>
      <c r="AD76" s="855"/>
      <c r="AE76" s="855"/>
      <c r="AF76" s="856">
        <f>'O1'!AF76</f>
        <v>0</v>
      </c>
      <c r="AG76" s="856"/>
      <c r="AH76" s="856"/>
      <c r="AI76" s="856"/>
      <c r="AJ76" s="856"/>
      <c r="AK76" s="708">
        <f>'O1'!AU76</f>
        <v>0</v>
      </c>
      <c r="AL76" s="708"/>
      <c r="AM76" s="708"/>
      <c r="AN76" s="708"/>
      <c r="AO76" s="708"/>
      <c r="AP76" s="708"/>
      <c r="AQ76" s="708"/>
      <c r="AR76" s="851">
        <f t="shared" si="0"/>
        <v>0</v>
      </c>
      <c r="AS76" s="851"/>
      <c r="AT76" s="851"/>
      <c r="AU76" s="851"/>
      <c r="AV76" s="851"/>
      <c r="AW76" s="851"/>
      <c r="AX76" s="851"/>
      <c r="AY76" s="164">
        <f>'O1'!BI76</f>
        <v>0</v>
      </c>
      <c r="AZ76" s="524">
        <f>'O1'!AU76</f>
        <v>0</v>
      </c>
      <c r="BA76" s="17"/>
      <c r="BB76" s="211">
        <f t="shared" si="1"/>
        <v>2</v>
      </c>
      <c r="BC76" s="212" t="str">
        <f t="shared" si="2"/>
        <v/>
      </c>
      <c r="BD76" s="213" t="str">
        <f t="shared" si="3"/>
        <v xml:space="preserve"> </v>
      </c>
      <c r="BF76" s="249">
        <f>IF(AND(AY76&lt;&gt;"R",AY76&lt;&gt;"C",AY76&lt;&gt;"CF",AY76&lt;&gt;"F")=TRUE,AR76*'Q2'!$CB$20,IF(AY76="R",AR76,0))</f>
        <v>0</v>
      </c>
      <c r="BG76" s="249">
        <f>IF(AND(AY76&lt;&gt;"R",AY76&lt;&gt;"C",AY76&lt;&gt;"CF",AY76&lt;&gt;"F")=TRUE,AR76*'Q2'!$CB$21,IF(AY76="C",AR76,0))</f>
        <v>0</v>
      </c>
      <c r="BH76" s="249">
        <f>IF(AND(AY76&lt;&gt;"R",AY76&lt;&gt;"C",AY76&lt;&gt;"CF",AY76&lt;&gt;"F")=TRUE,AR76*'Q2'!$CB$22,IF(AY76="CF",AR76,0))</f>
        <v>0</v>
      </c>
      <c r="BI76" s="289">
        <f>IF(AND(AY76&lt;&gt;"R",AY76&lt;&gt;"C",AY76&lt;&gt;"CF",AY76&lt;&gt;"F")=TRUE,AR76*'Q2'!$CB$23,IF(AY76="F",AR76,0))</f>
        <v>0</v>
      </c>
      <c r="BJ76" s="289">
        <f>'O2'!AR76</f>
        <v>0</v>
      </c>
    </row>
    <row r="77" spans="2:62" ht="9.9499999999999993" customHeight="1">
      <c r="B77" s="852">
        <f>'O1'!B77</f>
        <v>0</v>
      </c>
      <c r="C77" s="853"/>
      <c r="D77" s="853"/>
      <c r="E77" s="853"/>
      <c r="F77" s="853"/>
      <c r="G77" s="854">
        <f>'O1'!G77</f>
        <v>0</v>
      </c>
      <c r="H77" s="854"/>
      <c r="I77" s="854"/>
      <c r="J77" s="854"/>
      <c r="K77" s="854"/>
      <c r="L77" s="854"/>
      <c r="M77" s="854"/>
      <c r="N77" s="854"/>
      <c r="O77" s="854"/>
      <c r="P77" s="854"/>
      <c r="Q77" s="854"/>
      <c r="R77" s="854"/>
      <c r="S77" s="854"/>
      <c r="T77" s="854"/>
      <c r="U77" s="854"/>
      <c r="V77" s="854"/>
      <c r="W77" s="854"/>
      <c r="X77" s="854"/>
      <c r="Y77" s="854"/>
      <c r="Z77" s="854"/>
      <c r="AA77" s="854"/>
      <c r="AB77" s="854"/>
      <c r="AC77" s="855">
        <f>'O1'!AC77</f>
        <v>0</v>
      </c>
      <c r="AD77" s="855"/>
      <c r="AE77" s="855"/>
      <c r="AF77" s="856">
        <f>'O1'!AF77</f>
        <v>0</v>
      </c>
      <c r="AG77" s="856"/>
      <c r="AH77" s="856"/>
      <c r="AI77" s="856"/>
      <c r="AJ77" s="856"/>
      <c r="AK77" s="708">
        <f>'O1'!AU77</f>
        <v>0</v>
      </c>
      <c r="AL77" s="708"/>
      <c r="AM77" s="708"/>
      <c r="AN77" s="708"/>
      <c r="AO77" s="708"/>
      <c r="AP77" s="708"/>
      <c r="AQ77" s="708"/>
      <c r="AR77" s="851">
        <f t="shared" si="0"/>
        <v>0</v>
      </c>
      <c r="AS77" s="851"/>
      <c r="AT77" s="851"/>
      <c r="AU77" s="851"/>
      <c r="AV77" s="851"/>
      <c r="AW77" s="851"/>
      <c r="AX77" s="851"/>
      <c r="AY77" s="164">
        <f>'O1'!BI77</f>
        <v>0</v>
      </c>
      <c r="AZ77" s="524">
        <f>'O1'!AU77</f>
        <v>0</v>
      </c>
      <c r="BA77" s="17"/>
      <c r="BB77" s="211">
        <f t="shared" si="1"/>
        <v>2</v>
      </c>
      <c r="BC77" s="212" t="str">
        <f t="shared" si="2"/>
        <v/>
      </c>
      <c r="BD77" s="213" t="str">
        <f t="shared" si="3"/>
        <v xml:space="preserve"> </v>
      </c>
      <c r="BF77" s="249">
        <f>IF(AND(AY77&lt;&gt;"R",AY77&lt;&gt;"C",AY77&lt;&gt;"CF",AY77&lt;&gt;"F")=TRUE,AR77*'Q2'!$CB$20,IF(AY77="R",AR77,0))</f>
        <v>0</v>
      </c>
      <c r="BG77" s="249">
        <f>IF(AND(AY77&lt;&gt;"R",AY77&lt;&gt;"C",AY77&lt;&gt;"CF",AY77&lt;&gt;"F")=TRUE,AR77*'Q2'!$CB$21,IF(AY77="C",AR77,0))</f>
        <v>0</v>
      </c>
      <c r="BH77" s="249">
        <f>IF(AND(AY77&lt;&gt;"R",AY77&lt;&gt;"C",AY77&lt;&gt;"CF",AY77&lt;&gt;"F")=TRUE,AR77*'Q2'!$CB$22,IF(AY77="CF",AR77,0))</f>
        <v>0</v>
      </c>
      <c r="BI77" s="289">
        <f>IF(AND(AY77&lt;&gt;"R",AY77&lt;&gt;"C",AY77&lt;&gt;"CF",AY77&lt;&gt;"F")=TRUE,AR77*'Q2'!$CB$23,IF(AY77="F",AR77,0))</f>
        <v>0</v>
      </c>
      <c r="BJ77" s="289">
        <f>'O2'!AR77</f>
        <v>0</v>
      </c>
    </row>
    <row r="78" spans="2:62" ht="9.9499999999999993" customHeight="1">
      <c r="B78" s="852">
        <f>'O1'!B78</f>
        <v>0</v>
      </c>
      <c r="C78" s="853"/>
      <c r="D78" s="853"/>
      <c r="E78" s="853"/>
      <c r="F78" s="853"/>
      <c r="G78" s="854">
        <f>'O1'!G78</f>
        <v>0</v>
      </c>
      <c r="H78" s="854"/>
      <c r="I78" s="854"/>
      <c r="J78" s="854"/>
      <c r="K78" s="854"/>
      <c r="L78" s="854"/>
      <c r="M78" s="854"/>
      <c r="N78" s="854"/>
      <c r="O78" s="854"/>
      <c r="P78" s="854"/>
      <c r="Q78" s="854"/>
      <c r="R78" s="854"/>
      <c r="S78" s="854"/>
      <c r="T78" s="854"/>
      <c r="U78" s="854"/>
      <c r="V78" s="854"/>
      <c r="W78" s="854"/>
      <c r="X78" s="854"/>
      <c r="Y78" s="854"/>
      <c r="Z78" s="854"/>
      <c r="AA78" s="854"/>
      <c r="AB78" s="854"/>
      <c r="AC78" s="855">
        <f>'O1'!AC78</f>
        <v>0</v>
      </c>
      <c r="AD78" s="855"/>
      <c r="AE78" s="855"/>
      <c r="AF78" s="856">
        <f>'O1'!AF78</f>
        <v>0</v>
      </c>
      <c r="AG78" s="856"/>
      <c r="AH78" s="856"/>
      <c r="AI78" s="856"/>
      <c r="AJ78" s="856"/>
      <c r="AK78" s="708">
        <f>'O1'!AU78</f>
        <v>0</v>
      </c>
      <c r="AL78" s="708"/>
      <c r="AM78" s="708"/>
      <c r="AN78" s="708"/>
      <c r="AO78" s="708"/>
      <c r="AP78" s="708"/>
      <c r="AQ78" s="708"/>
      <c r="AR78" s="851">
        <f t="shared" si="0"/>
        <v>0</v>
      </c>
      <c r="AS78" s="851"/>
      <c r="AT78" s="851"/>
      <c r="AU78" s="851"/>
      <c r="AV78" s="851"/>
      <c r="AW78" s="851"/>
      <c r="AX78" s="851"/>
      <c r="AY78" s="164">
        <f>'O1'!BI78</f>
        <v>0</v>
      </c>
      <c r="AZ78" s="524">
        <f>'O1'!AU78</f>
        <v>0</v>
      </c>
      <c r="BA78" s="17"/>
      <c r="BB78" s="211">
        <f t="shared" si="1"/>
        <v>2</v>
      </c>
      <c r="BC78" s="212" t="str">
        <f t="shared" si="2"/>
        <v/>
      </c>
      <c r="BD78" s="213" t="str">
        <f t="shared" si="3"/>
        <v xml:space="preserve"> </v>
      </c>
      <c r="BF78" s="249">
        <f>IF(AND(AY78&lt;&gt;"R",AY78&lt;&gt;"C",AY78&lt;&gt;"CF",AY78&lt;&gt;"F")=TRUE,AR78*'Q2'!$CB$20,IF(AY78="R",AR78,0))</f>
        <v>0</v>
      </c>
      <c r="BG78" s="249">
        <f>IF(AND(AY78&lt;&gt;"R",AY78&lt;&gt;"C",AY78&lt;&gt;"CF",AY78&lt;&gt;"F")=TRUE,AR78*'Q2'!$CB$21,IF(AY78="C",AR78,0))</f>
        <v>0</v>
      </c>
      <c r="BH78" s="249">
        <f>IF(AND(AY78&lt;&gt;"R",AY78&lt;&gt;"C",AY78&lt;&gt;"CF",AY78&lt;&gt;"F")=TRUE,AR78*'Q2'!$CB$22,IF(AY78="CF",AR78,0))</f>
        <v>0</v>
      </c>
      <c r="BI78" s="289">
        <f>IF(AND(AY78&lt;&gt;"R",AY78&lt;&gt;"C",AY78&lt;&gt;"CF",AY78&lt;&gt;"F")=TRUE,AR78*'Q2'!$CB$23,IF(AY78="F",AR78,0))</f>
        <v>0</v>
      </c>
      <c r="BJ78" s="289">
        <f>'O2'!AR78</f>
        <v>0</v>
      </c>
    </row>
    <row r="79" spans="2:62" ht="9.9499999999999993" customHeight="1">
      <c r="B79" s="852">
        <f>'O1'!B79</f>
        <v>0</v>
      </c>
      <c r="C79" s="853"/>
      <c r="D79" s="853"/>
      <c r="E79" s="853"/>
      <c r="F79" s="853"/>
      <c r="G79" s="854">
        <f>'O1'!G79</f>
        <v>0</v>
      </c>
      <c r="H79" s="854"/>
      <c r="I79" s="854"/>
      <c r="J79" s="854"/>
      <c r="K79" s="854"/>
      <c r="L79" s="854"/>
      <c r="M79" s="854"/>
      <c r="N79" s="854"/>
      <c r="O79" s="854"/>
      <c r="P79" s="854"/>
      <c r="Q79" s="854"/>
      <c r="R79" s="854"/>
      <c r="S79" s="854"/>
      <c r="T79" s="854"/>
      <c r="U79" s="854"/>
      <c r="V79" s="854"/>
      <c r="W79" s="854"/>
      <c r="X79" s="854"/>
      <c r="Y79" s="854"/>
      <c r="Z79" s="854"/>
      <c r="AA79" s="854"/>
      <c r="AB79" s="854"/>
      <c r="AC79" s="855">
        <f>'O1'!AC79</f>
        <v>0</v>
      </c>
      <c r="AD79" s="855"/>
      <c r="AE79" s="855"/>
      <c r="AF79" s="856">
        <f>'O1'!AF79</f>
        <v>0</v>
      </c>
      <c r="AG79" s="856"/>
      <c r="AH79" s="856"/>
      <c r="AI79" s="856"/>
      <c r="AJ79" s="856"/>
      <c r="AK79" s="708">
        <f>'O1'!AU79</f>
        <v>0</v>
      </c>
      <c r="AL79" s="708"/>
      <c r="AM79" s="708"/>
      <c r="AN79" s="708"/>
      <c r="AO79" s="708"/>
      <c r="AP79" s="708"/>
      <c r="AQ79" s="708"/>
      <c r="AR79" s="851">
        <f t="shared" si="0"/>
        <v>0</v>
      </c>
      <c r="AS79" s="851"/>
      <c r="AT79" s="851"/>
      <c r="AU79" s="851"/>
      <c r="AV79" s="851"/>
      <c r="AW79" s="851"/>
      <c r="AX79" s="851"/>
      <c r="AY79" s="164">
        <f>'O1'!BI79</f>
        <v>0</v>
      </c>
      <c r="AZ79" s="524">
        <f>'O1'!AU79</f>
        <v>0</v>
      </c>
      <c r="BA79" s="17"/>
      <c r="BB79" s="211">
        <f t="shared" si="1"/>
        <v>2</v>
      </c>
      <c r="BC79" s="212" t="str">
        <f t="shared" si="2"/>
        <v/>
      </c>
      <c r="BD79" s="213" t="str">
        <f t="shared" si="3"/>
        <v xml:space="preserve"> </v>
      </c>
      <c r="BF79" s="249">
        <f>IF(AND(AY79&lt;&gt;"R",AY79&lt;&gt;"C",AY79&lt;&gt;"CF",AY79&lt;&gt;"F")=TRUE,AR79*'Q2'!$CB$20,IF(AY79="R",AR79,0))</f>
        <v>0</v>
      </c>
      <c r="BG79" s="249">
        <f>IF(AND(AY79&lt;&gt;"R",AY79&lt;&gt;"C",AY79&lt;&gt;"CF",AY79&lt;&gt;"F")=TRUE,AR79*'Q2'!$CB$21,IF(AY79="C",AR79,0))</f>
        <v>0</v>
      </c>
      <c r="BH79" s="249">
        <f>IF(AND(AY79&lt;&gt;"R",AY79&lt;&gt;"C",AY79&lt;&gt;"CF",AY79&lt;&gt;"F")=TRUE,AR79*'Q2'!$CB$22,IF(AY79="CF",AR79,0))</f>
        <v>0</v>
      </c>
      <c r="BI79" s="289">
        <f>IF(AND(AY79&lt;&gt;"R",AY79&lt;&gt;"C",AY79&lt;&gt;"CF",AY79&lt;&gt;"F")=TRUE,AR79*'Q2'!$CB$23,IF(AY79="F",AR79,0))</f>
        <v>0</v>
      </c>
      <c r="BJ79" s="289">
        <f>'O2'!AR79</f>
        <v>0</v>
      </c>
    </row>
    <row r="80" spans="2:62" ht="9.9499999999999993" customHeight="1">
      <c r="B80" s="852">
        <f>'O1'!B80</f>
        <v>0</v>
      </c>
      <c r="C80" s="853"/>
      <c r="D80" s="853"/>
      <c r="E80" s="853"/>
      <c r="F80" s="853"/>
      <c r="G80" s="854">
        <f>'O1'!G80</f>
        <v>0</v>
      </c>
      <c r="H80" s="854"/>
      <c r="I80" s="854"/>
      <c r="J80" s="854"/>
      <c r="K80" s="854"/>
      <c r="L80" s="854"/>
      <c r="M80" s="854"/>
      <c r="N80" s="854"/>
      <c r="O80" s="854"/>
      <c r="P80" s="854"/>
      <c r="Q80" s="854"/>
      <c r="R80" s="854"/>
      <c r="S80" s="854"/>
      <c r="T80" s="854"/>
      <c r="U80" s="854"/>
      <c r="V80" s="854"/>
      <c r="W80" s="854"/>
      <c r="X80" s="854"/>
      <c r="Y80" s="854"/>
      <c r="Z80" s="854"/>
      <c r="AA80" s="854"/>
      <c r="AB80" s="854"/>
      <c r="AC80" s="855">
        <f>'O1'!AC80</f>
        <v>0</v>
      </c>
      <c r="AD80" s="855"/>
      <c r="AE80" s="855"/>
      <c r="AF80" s="856">
        <f>'O1'!AF80</f>
        <v>0</v>
      </c>
      <c r="AG80" s="856"/>
      <c r="AH80" s="856"/>
      <c r="AI80" s="856"/>
      <c r="AJ80" s="856"/>
      <c r="AK80" s="708">
        <f>'O1'!AU80</f>
        <v>0</v>
      </c>
      <c r="AL80" s="708"/>
      <c r="AM80" s="708"/>
      <c r="AN80" s="708"/>
      <c r="AO80" s="708"/>
      <c r="AP80" s="708"/>
      <c r="AQ80" s="708"/>
      <c r="AR80" s="851">
        <f t="shared" ref="AR80:AR143" si="4">ROUND(AF80*AK80,2)</f>
        <v>0</v>
      </c>
      <c r="AS80" s="851"/>
      <c r="AT80" s="851"/>
      <c r="AU80" s="851"/>
      <c r="AV80" s="851"/>
      <c r="AW80" s="851"/>
      <c r="AX80" s="851"/>
      <c r="AY80" s="164">
        <f>'O1'!BI80</f>
        <v>0</v>
      </c>
      <c r="AZ80" s="524">
        <f>'O1'!AU80</f>
        <v>0</v>
      </c>
      <c r="BA80" s="17"/>
      <c r="BB80" s="211">
        <f t="shared" ref="BB80:BB143" si="5">IF(B80=0,BB79,IF(ISNONTEXT(B80)=TRUE,INT(B80),INT(LEFT(B80,FIND(".",B80)-1))))</f>
        <v>2</v>
      </c>
      <c r="BC80" s="212" t="str">
        <f t="shared" ref="BC80:BC143" si="6">IF(BC81=1,1,IF(B80&lt;&gt;0,1,IF(G80&lt;&gt;0,1,IF(AC80&lt;&gt;0,1,IF(AF80&lt;&gt;0,1,"")))))</f>
        <v/>
      </c>
      <c r="BD80" s="213" t="str">
        <f t="shared" ref="BD80:BD143" si="7">IF(BB80=0," ",IF(BB80&lt;&gt;BB79,BB80," "))</f>
        <v xml:space="preserve"> </v>
      </c>
      <c r="BF80" s="249">
        <f>IF(AND(AY80&lt;&gt;"R",AY80&lt;&gt;"C",AY80&lt;&gt;"CF",AY80&lt;&gt;"F")=TRUE,AR80*'Q2'!$CB$20,IF(AY80="R",AR80,0))</f>
        <v>0</v>
      </c>
      <c r="BG80" s="249">
        <f>IF(AND(AY80&lt;&gt;"R",AY80&lt;&gt;"C",AY80&lt;&gt;"CF",AY80&lt;&gt;"F")=TRUE,AR80*'Q2'!$CB$21,IF(AY80="C",AR80,0))</f>
        <v>0</v>
      </c>
      <c r="BH80" s="249">
        <f>IF(AND(AY80&lt;&gt;"R",AY80&lt;&gt;"C",AY80&lt;&gt;"CF",AY80&lt;&gt;"F")=TRUE,AR80*'Q2'!$CB$22,IF(AY80="CF",AR80,0))</f>
        <v>0</v>
      </c>
      <c r="BI80" s="289">
        <f>IF(AND(AY80&lt;&gt;"R",AY80&lt;&gt;"C",AY80&lt;&gt;"CF",AY80&lt;&gt;"F")=TRUE,AR80*'Q2'!$CB$23,IF(AY80="F",AR80,0))</f>
        <v>0</v>
      </c>
      <c r="BJ80" s="289">
        <f>'O2'!AR80</f>
        <v>0</v>
      </c>
    </row>
    <row r="81" spans="2:62" ht="9.9499999999999993" customHeight="1">
      <c r="B81" s="852">
        <f>'O1'!B81</f>
        <v>0</v>
      </c>
      <c r="C81" s="853"/>
      <c r="D81" s="853"/>
      <c r="E81" s="853"/>
      <c r="F81" s="853"/>
      <c r="G81" s="854">
        <f>'O1'!G81</f>
        <v>0</v>
      </c>
      <c r="H81" s="854"/>
      <c r="I81" s="854"/>
      <c r="J81" s="854"/>
      <c r="K81" s="854"/>
      <c r="L81" s="854"/>
      <c r="M81" s="854"/>
      <c r="N81" s="854"/>
      <c r="O81" s="854"/>
      <c r="P81" s="854"/>
      <c r="Q81" s="854"/>
      <c r="R81" s="854"/>
      <c r="S81" s="854"/>
      <c r="T81" s="854"/>
      <c r="U81" s="854"/>
      <c r="V81" s="854"/>
      <c r="W81" s="854"/>
      <c r="X81" s="854"/>
      <c r="Y81" s="854"/>
      <c r="Z81" s="854"/>
      <c r="AA81" s="854"/>
      <c r="AB81" s="854"/>
      <c r="AC81" s="855">
        <f>'O1'!AC81</f>
        <v>0</v>
      </c>
      <c r="AD81" s="855"/>
      <c r="AE81" s="855"/>
      <c r="AF81" s="856">
        <f>'O1'!AF81</f>
        <v>0</v>
      </c>
      <c r="AG81" s="856"/>
      <c r="AH81" s="856"/>
      <c r="AI81" s="856"/>
      <c r="AJ81" s="856"/>
      <c r="AK81" s="708">
        <f>'O1'!AU81</f>
        <v>0</v>
      </c>
      <c r="AL81" s="708"/>
      <c r="AM81" s="708"/>
      <c r="AN81" s="708"/>
      <c r="AO81" s="708"/>
      <c r="AP81" s="708"/>
      <c r="AQ81" s="708"/>
      <c r="AR81" s="851">
        <f t="shared" si="4"/>
        <v>0</v>
      </c>
      <c r="AS81" s="851"/>
      <c r="AT81" s="851"/>
      <c r="AU81" s="851"/>
      <c r="AV81" s="851"/>
      <c r="AW81" s="851"/>
      <c r="AX81" s="851"/>
      <c r="AY81" s="164">
        <f>'O1'!BI81</f>
        <v>0</v>
      </c>
      <c r="AZ81" s="524">
        <f>'O1'!AU81</f>
        <v>0</v>
      </c>
      <c r="BA81" s="17"/>
      <c r="BB81" s="211">
        <f t="shared" si="5"/>
        <v>2</v>
      </c>
      <c r="BC81" s="212" t="str">
        <f t="shared" si="6"/>
        <v/>
      </c>
      <c r="BD81" s="213" t="str">
        <f t="shared" si="7"/>
        <v xml:space="preserve"> </v>
      </c>
      <c r="BF81" s="249">
        <f>IF(AND(AY81&lt;&gt;"R",AY81&lt;&gt;"C",AY81&lt;&gt;"CF",AY81&lt;&gt;"F")=TRUE,AR81*'Q2'!$CB$20,IF(AY81="R",AR81,0))</f>
        <v>0</v>
      </c>
      <c r="BG81" s="249">
        <f>IF(AND(AY81&lt;&gt;"R",AY81&lt;&gt;"C",AY81&lt;&gt;"CF",AY81&lt;&gt;"F")=TRUE,AR81*'Q2'!$CB$21,IF(AY81="C",AR81,0))</f>
        <v>0</v>
      </c>
      <c r="BH81" s="249">
        <f>IF(AND(AY81&lt;&gt;"R",AY81&lt;&gt;"C",AY81&lt;&gt;"CF",AY81&lt;&gt;"F")=TRUE,AR81*'Q2'!$CB$22,IF(AY81="CF",AR81,0))</f>
        <v>0</v>
      </c>
      <c r="BI81" s="289">
        <f>IF(AND(AY81&lt;&gt;"R",AY81&lt;&gt;"C",AY81&lt;&gt;"CF",AY81&lt;&gt;"F")=TRUE,AR81*'Q2'!$CB$23,IF(AY81="F",AR81,0))</f>
        <v>0</v>
      </c>
      <c r="BJ81" s="289">
        <f>'O2'!AR81</f>
        <v>0</v>
      </c>
    </row>
    <row r="82" spans="2:62" ht="9.9499999999999993" customHeight="1">
      <c r="B82" s="852">
        <f>'O1'!B82</f>
        <v>0</v>
      </c>
      <c r="C82" s="853"/>
      <c r="D82" s="853"/>
      <c r="E82" s="853"/>
      <c r="F82" s="853"/>
      <c r="G82" s="854">
        <f>'O1'!G82</f>
        <v>0</v>
      </c>
      <c r="H82" s="854"/>
      <c r="I82" s="854"/>
      <c r="J82" s="854"/>
      <c r="K82" s="854"/>
      <c r="L82" s="854"/>
      <c r="M82" s="854"/>
      <c r="N82" s="854"/>
      <c r="O82" s="854"/>
      <c r="P82" s="854"/>
      <c r="Q82" s="854"/>
      <c r="R82" s="854"/>
      <c r="S82" s="854"/>
      <c r="T82" s="854"/>
      <c r="U82" s="854"/>
      <c r="V82" s="854"/>
      <c r="W82" s="854"/>
      <c r="X82" s="854"/>
      <c r="Y82" s="854"/>
      <c r="Z82" s="854"/>
      <c r="AA82" s="854"/>
      <c r="AB82" s="854"/>
      <c r="AC82" s="855">
        <f>'O1'!AC82</f>
        <v>0</v>
      </c>
      <c r="AD82" s="855"/>
      <c r="AE82" s="855"/>
      <c r="AF82" s="856">
        <f>'O1'!AF82</f>
        <v>0</v>
      </c>
      <c r="AG82" s="856"/>
      <c r="AH82" s="856"/>
      <c r="AI82" s="856"/>
      <c r="AJ82" s="856"/>
      <c r="AK82" s="708">
        <f>'O1'!AU82</f>
        <v>0</v>
      </c>
      <c r="AL82" s="708"/>
      <c r="AM82" s="708"/>
      <c r="AN82" s="708"/>
      <c r="AO82" s="708"/>
      <c r="AP82" s="708"/>
      <c r="AQ82" s="708"/>
      <c r="AR82" s="851">
        <f t="shared" si="4"/>
        <v>0</v>
      </c>
      <c r="AS82" s="851"/>
      <c r="AT82" s="851"/>
      <c r="AU82" s="851"/>
      <c r="AV82" s="851"/>
      <c r="AW82" s="851"/>
      <c r="AX82" s="851"/>
      <c r="AY82" s="164">
        <f>'O1'!BI82</f>
        <v>0</v>
      </c>
      <c r="AZ82" s="524">
        <f>'O1'!AU82</f>
        <v>0</v>
      </c>
      <c r="BA82" s="17"/>
      <c r="BB82" s="211">
        <f t="shared" si="5"/>
        <v>2</v>
      </c>
      <c r="BC82" s="212" t="str">
        <f t="shared" si="6"/>
        <v/>
      </c>
      <c r="BD82" s="213" t="str">
        <f t="shared" si="7"/>
        <v xml:space="preserve"> </v>
      </c>
      <c r="BF82" s="249">
        <f>IF(AND(AY82&lt;&gt;"R",AY82&lt;&gt;"C",AY82&lt;&gt;"CF",AY82&lt;&gt;"F")=TRUE,AR82*'Q2'!$CB$20,IF(AY82="R",AR82,0))</f>
        <v>0</v>
      </c>
      <c r="BG82" s="249">
        <f>IF(AND(AY82&lt;&gt;"R",AY82&lt;&gt;"C",AY82&lt;&gt;"CF",AY82&lt;&gt;"F")=TRUE,AR82*'Q2'!$CB$21,IF(AY82="C",AR82,0))</f>
        <v>0</v>
      </c>
      <c r="BH82" s="249">
        <f>IF(AND(AY82&lt;&gt;"R",AY82&lt;&gt;"C",AY82&lt;&gt;"CF",AY82&lt;&gt;"F")=TRUE,AR82*'Q2'!$CB$22,IF(AY82="CF",AR82,0))</f>
        <v>0</v>
      </c>
      <c r="BI82" s="289">
        <f>IF(AND(AY82&lt;&gt;"R",AY82&lt;&gt;"C",AY82&lt;&gt;"CF",AY82&lt;&gt;"F")=TRUE,AR82*'Q2'!$CB$23,IF(AY82="F",AR82,0))</f>
        <v>0</v>
      </c>
      <c r="BJ82" s="289">
        <f>'O2'!AR82</f>
        <v>0</v>
      </c>
    </row>
    <row r="83" spans="2:62" ht="9.9499999999999993" customHeight="1">
      <c r="B83" s="852">
        <f>'O1'!B83</f>
        <v>0</v>
      </c>
      <c r="C83" s="853"/>
      <c r="D83" s="853"/>
      <c r="E83" s="853"/>
      <c r="F83" s="853"/>
      <c r="G83" s="854">
        <f>'O1'!G83</f>
        <v>0</v>
      </c>
      <c r="H83" s="854"/>
      <c r="I83" s="854"/>
      <c r="J83" s="854"/>
      <c r="K83" s="854"/>
      <c r="L83" s="854"/>
      <c r="M83" s="854"/>
      <c r="N83" s="854"/>
      <c r="O83" s="854"/>
      <c r="P83" s="854"/>
      <c r="Q83" s="854"/>
      <c r="R83" s="854"/>
      <c r="S83" s="854"/>
      <c r="T83" s="854"/>
      <c r="U83" s="854"/>
      <c r="V83" s="854"/>
      <c r="W83" s="854"/>
      <c r="X83" s="854"/>
      <c r="Y83" s="854"/>
      <c r="Z83" s="854"/>
      <c r="AA83" s="854"/>
      <c r="AB83" s="854"/>
      <c r="AC83" s="855">
        <f>'O1'!AC83</f>
        <v>0</v>
      </c>
      <c r="AD83" s="855"/>
      <c r="AE83" s="855"/>
      <c r="AF83" s="856">
        <f>'O1'!AF83</f>
        <v>0</v>
      </c>
      <c r="AG83" s="856"/>
      <c r="AH83" s="856"/>
      <c r="AI83" s="856"/>
      <c r="AJ83" s="856"/>
      <c r="AK83" s="708">
        <f>'O1'!AU83</f>
        <v>0</v>
      </c>
      <c r="AL83" s="708"/>
      <c r="AM83" s="708"/>
      <c r="AN83" s="708"/>
      <c r="AO83" s="708"/>
      <c r="AP83" s="708"/>
      <c r="AQ83" s="708"/>
      <c r="AR83" s="851">
        <f t="shared" si="4"/>
        <v>0</v>
      </c>
      <c r="AS83" s="851"/>
      <c r="AT83" s="851"/>
      <c r="AU83" s="851"/>
      <c r="AV83" s="851"/>
      <c r="AW83" s="851"/>
      <c r="AX83" s="851"/>
      <c r="AY83" s="164">
        <f>'O1'!BI83</f>
        <v>0</v>
      </c>
      <c r="AZ83" s="524">
        <f>'O1'!AU83</f>
        <v>0</v>
      </c>
      <c r="BA83" s="17"/>
      <c r="BB83" s="211">
        <f t="shared" si="5"/>
        <v>2</v>
      </c>
      <c r="BC83" s="212" t="str">
        <f t="shared" si="6"/>
        <v/>
      </c>
      <c r="BD83" s="213" t="str">
        <f t="shared" si="7"/>
        <v xml:space="preserve"> </v>
      </c>
      <c r="BF83" s="249">
        <f>IF(AND(AY83&lt;&gt;"R",AY83&lt;&gt;"C",AY83&lt;&gt;"CF",AY83&lt;&gt;"F")=TRUE,AR83*'Q2'!$CB$20,IF(AY83="R",AR83,0))</f>
        <v>0</v>
      </c>
      <c r="BG83" s="249">
        <f>IF(AND(AY83&lt;&gt;"R",AY83&lt;&gt;"C",AY83&lt;&gt;"CF",AY83&lt;&gt;"F")=TRUE,AR83*'Q2'!$CB$21,IF(AY83="C",AR83,0))</f>
        <v>0</v>
      </c>
      <c r="BH83" s="249">
        <f>IF(AND(AY83&lt;&gt;"R",AY83&lt;&gt;"C",AY83&lt;&gt;"CF",AY83&lt;&gt;"F")=TRUE,AR83*'Q2'!$CB$22,IF(AY83="CF",AR83,0))</f>
        <v>0</v>
      </c>
      <c r="BI83" s="289">
        <f>IF(AND(AY83&lt;&gt;"R",AY83&lt;&gt;"C",AY83&lt;&gt;"CF",AY83&lt;&gt;"F")=TRUE,AR83*'Q2'!$CB$23,IF(AY83="F",AR83,0))</f>
        <v>0</v>
      </c>
      <c r="BJ83" s="289">
        <f>'O2'!AR83</f>
        <v>0</v>
      </c>
    </row>
    <row r="84" spans="2:62" ht="9.9499999999999993" customHeight="1">
      <c r="B84" s="852">
        <f>'O1'!B84</f>
        <v>0</v>
      </c>
      <c r="C84" s="853"/>
      <c r="D84" s="853"/>
      <c r="E84" s="853"/>
      <c r="F84" s="853"/>
      <c r="G84" s="854">
        <f>'O1'!G84</f>
        <v>0</v>
      </c>
      <c r="H84" s="854"/>
      <c r="I84" s="854"/>
      <c r="J84" s="854"/>
      <c r="K84" s="854"/>
      <c r="L84" s="854"/>
      <c r="M84" s="854"/>
      <c r="N84" s="854"/>
      <c r="O84" s="854"/>
      <c r="P84" s="854"/>
      <c r="Q84" s="854"/>
      <c r="R84" s="854"/>
      <c r="S84" s="854"/>
      <c r="T84" s="854"/>
      <c r="U84" s="854"/>
      <c r="V84" s="854"/>
      <c r="W84" s="854"/>
      <c r="X84" s="854"/>
      <c r="Y84" s="854"/>
      <c r="Z84" s="854"/>
      <c r="AA84" s="854"/>
      <c r="AB84" s="854"/>
      <c r="AC84" s="855">
        <f>'O1'!AC84</f>
        <v>0</v>
      </c>
      <c r="AD84" s="855"/>
      <c r="AE84" s="855"/>
      <c r="AF84" s="856">
        <f>'O1'!AF84</f>
        <v>0</v>
      </c>
      <c r="AG84" s="856"/>
      <c r="AH84" s="856"/>
      <c r="AI84" s="856"/>
      <c r="AJ84" s="856"/>
      <c r="AK84" s="708">
        <f>'O1'!AU84</f>
        <v>0</v>
      </c>
      <c r="AL84" s="708"/>
      <c r="AM84" s="708"/>
      <c r="AN84" s="708"/>
      <c r="AO84" s="708"/>
      <c r="AP84" s="708"/>
      <c r="AQ84" s="708"/>
      <c r="AR84" s="851">
        <f t="shared" si="4"/>
        <v>0</v>
      </c>
      <c r="AS84" s="851"/>
      <c r="AT84" s="851"/>
      <c r="AU84" s="851"/>
      <c r="AV84" s="851"/>
      <c r="AW84" s="851"/>
      <c r="AX84" s="851"/>
      <c r="AY84" s="164">
        <f>'O1'!BI84</f>
        <v>0</v>
      </c>
      <c r="AZ84" s="524">
        <f>'O1'!AU84</f>
        <v>0</v>
      </c>
      <c r="BA84" s="17"/>
      <c r="BB84" s="211">
        <f t="shared" si="5"/>
        <v>2</v>
      </c>
      <c r="BC84" s="212" t="str">
        <f t="shared" si="6"/>
        <v/>
      </c>
      <c r="BD84" s="213" t="str">
        <f t="shared" si="7"/>
        <v xml:space="preserve"> </v>
      </c>
      <c r="BF84" s="249">
        <f>IF(AND(AY84&lt;&gt;"R",AY84&lt;&gt;"C",AY84&lt;&gt;"CF",AY84&lt;&gt;"F")=TRUE,AR84*'Q2'!$CB$20,IF(AY84="R",AR84,0))</f>
        <v>0</v>
      </c>
      <c r="BG84" s="249">
        <f>IF(AND(AY84&lt;&gt;"R",AY84&lt;&gt;"C",AY84&lt;&gt;"CF",AY84&lt;&gt;"F")=TRUE,AR84*'Q2'!$CB$21,IF(AY84="C",AR84,0))</f>
        <v>0</v>
      </c>
      <c r="BH84" s="249">
        <f>IF(AND(AY84&lt;&gt;"R",AY84&lt;&gt;"C",AY84&lt;&gt;"CF",AY84&lt;&gt;"F")=TRUE,AR84*'Q2'!$CB$22,IF(AY84="CF",AR84,0))</f>
        <v>0</v>
      </c>
      <c r="BI84" s="289">
        <f>IF(AND(AY84&lt;&gt;"R",AY84&lt;&gt;"C",AY84&lt;&gt;"CF",AY84&lt;&gt;"F")=TRUE,AR84*'Q2'!$CB$23,IF(AY84="F",AR84,0))</f>
        <v>0</v>
      </c>
      <c r="BJ84" s="289">
        <f>'O2'!AR84</f>
        <v>0</v>
      </c>
    </row>
    <row r="85" spans="2:62" ht="9.9499999999999993" customHeight="1">
      <c r="B85" s="852">
        <f>'O1'!B85</f>
        <v>0</v>
      </c>
      <c r="C85" s="853"/>
      <c r="D85" s="853"/>
      <c r="E85" s="853"/>
      <c r="F85" s="853"/>
      <c r="G85" s="854">
        <f>'O1'!G85</f>
        <v>0</v>
      </c>
      <c r="H85" s="854"/>
      <c r="I85" s="854"/>
      <c r="J85" s="854"/>
      <c r="K85" s="854"/>
      <c r="L85" s="854"/>
      <c r="M85" s="854"/>
      <c r="N85" s="854"/>
      <c r="O85" s="854"/>
      <c r="P85" s="854"/>
      <c r="Q85" s="854"/>
      <c r="R85" s="854"/>
      <c r="S85" s="854"/>
      <c r="T85" s="854"/>
      <c r="U85" s="854"/>
      <c r="V85" s="854"/>
      <c r="W85" s="854"/>
      <c r="X85" s="854"/>
      <c r="Y85" s="854"/>
      <c r="Z85" s="854"/>
      <c r="AA85" s="854"/>
      <c r="AB85" s="854"/>
      <c r="AC85" s="855">
        <f>'O1'!AC85</f>
        <v>0</v>
      </c>
      <c r="AD85" s="855"/>
      <c r="AE85" s="855"/>
      <c r="AF85" s="856">
        <f>'O1'!AF85</f>
        <v>0</v>
      </c>
      <c r="AG85" s="856"/>
      <c r="AH85" s="856"/>
      <c r="AI85" s="856"/>
      <c r="AJ85" s="856"/>
      <c r="AK85" s="708">
        <f>'O1'!AU85</f>
        <v>0</v>
      </c>
      <c r="AL85" s="708"/>
      <c r="AM85" s="708"/>
      <c r="AN85" s="708"/>
      <c r="AO85" s="708"/>
      <c r="AP85" s="708"/>
      <c r="AQ85" s="708"/>
      <c r="AR85" s="851">
        <f t="shared" si="4"/>
        <v>0</v>
      </c>
      <c r="AS85" s="851"/>
      <c r="AT85" s="851"/>
      <c r="AU85" s="851"/>
      <c r="AV85" s="851"/>
      <c r="AW85" s="851"/>
      <c r="AX85" s="851"/>
      <c r="AY85" s="164">
        <f>'O1'!BI85</f>
        <v>0</v>
      </c>
      <c r="AZ85" s="524">
        <f>'O1'!AU85</f>
        <v>0</v>
      </c>
      <c r="BA85" s="17"/>
      <c r="BB85" s="211">
        <f t="shared" si="5"/>
        <v>2</v>
      </c>
      <c r="BC85" s="212" t="str">
        <f t="shared" si="6"/>
        <v/>
      </c>
      <c r="BD85" s="213" t="str">
        <f t="shared" si="7"/>
        <v xml:space="preserve"> </v>
      </c>
      <c r="BF85" s="249">
        <f>IF(AND(AY85&lt;&gt;"R",AY85&lt;&gt;"C",AY85&lt;&gt;"CF",AY85&lt;&gt;"F")=TRUE,AR85*'Q2'!$CB$20,IF(AY85="R",AR85,0))</f>
        <v>0</v>
      </c>
      <c r="BG85" s="249">
        <f>IF(AND(AY85&lt;&gt;"R",AY85&lt;&gt;"C",AY85&lt;&gt;"CF",AY85&lt;&gt;"F")=TRUE,AR85*'Q2'!$CB$21,IF(AY85="C",AR85,0))</f>
        <v>0</v>
      </c>
      <c r="BH85" s="249">
        <f>IF(AND(AY85&lt;&gt;"R",AY85&lt;&gt;"C",AY85&lt;&gt;"CF",AY85&lt;&gt;"F")=TRUE,AR85*'Q2'!$CB$22,IF(AY85="CF",AR85,0))</f>
        <v>0</v>
      </c>
      <c r="BI85" s="289">
        <f>IF(AND(AY85&lt;&gt;"R",AY85&lt;&gt;"C",AY85&lt;&gt;"CF",AY85&lt;&gt;"F")=TRUE,AR85*'Q2'!$CB$23,IF(AY85="F",AR85,0))</f>
        <v>0</v>
      </c>
      <c r="BJ85" s="289">
        <f>'O2'!AR85</f>
        <v>0</v>
      </c>
    </row>
    <row r="86" spans="2:62" ht="9.9499999999999993" customHeight="1">
      <c r="B86" s="852">
        <f>'O1'!B86</f>
        <v>0</v>
      </c>
      <c r="C86" s="853"/>
      <c r="D86" s="853"/>
      <c r="E86" s="853"/>
      <c r="F86" s="853"/>
      <c r="G86" s="854">
        <f>'O1'!G86</f>
        <v>0</v>
      </c>
      <c r="H86" s="854"/>
      <c r="I86" s="854"/>
      <c r="J86" s="854"/>
      <c r="K86" s="854"/>
      <c r="L86" s="854"/>
      <c r="M86" s="854"/>
      <c r="N86" s="854"/>
      <c r="O86" s="854"/>
      <c r="P86" s="854"/>
      <c r="Q86" s="854"/>
      <c r="R86" s="854"/>
      <c r="S86" s="854"/>
      <c r="T86" s="854"/>
      <c r="U86" s="854"/>
      <c r="V86" s="854"/>
      <c r="W86" s="854"/>
      <c r="X86" s="854"/>
      <c r="Y86" s="854"/>
      <c r="Z86" s="854"/>
      <c r="AA86" s="854"/>
      <c r="AB86" s="854"/>
      <c r="AC86" s="855">
        <f>'O1'!AC86</f>
        <v>0</v>
      </c>
      <c r="AD86" s="855"/>
      <c r="AE86" s="855"/>
      <c r="AF86" s="856">
        <f>'O1'!AF86</f>
        <v>0</v>
      </c>
      <c r="AG86" s="856"/>
      <c r="AH86" s="856"/>
      <c r="AI86" s="856"/>
      <c r="AJ86" s="856"/>
      <c r="AK86" s="708">
        <f>'O1'!AU86</f>
        <v>0</v>
      </c>
      <c r="AL86" s="708"/>
      <c r="AM86" s="708"/>
      <c r="AN86" s="708"/>
      <c r="AO86" s="708"/>
      <c r="AP86" s="708"/>
      <c r="AQ86" s="708"/>
      <c r="AR86" s="851">
        <f t="shared" si="4"/>
        <v>0</v>
      </c>
      <c r="AS86" s="851"/>
      <c r="AT86" s="851"/>
      <c r="AU86" s="851"/>
      <c r="AV86" s="851"/>
      <c r="AW86" s="851"/>
      <c r="AX86" s="851"/>
      <c r="AY86" s="164">
        <f>'O1'!BI86</f>
        <v>0</v>
      </c>
      <c r="AZ86" s="524">
        <f>'O1'!AU86</f>
        <v>0</v>
      </c>
      <c r="BA86" s="17"/>
      <c r="BB86" s="211">
        <f t="shared" si="5"/>
        <v>2</v>
      </c>
      <c r="BC86" s="212" t="str">
        <f t="shared" si="6"/>
        <v/>
      </c>
      <c r="BD86" s="213" t="str">
        <f t="shared" si="7"/>
        <v xml:space="preserve"> </v>
      </c>
      <c r="BF86" s="249">
        <f>IF(AND(AY86&lt;&gt;"R",AY86&lt;&gt;"C",AY86&lt;&gt;"CF",AY86&lt;&gt;"F")=TRUE,AR86*'Q2'!$CB$20,IF(AY86="R",AR86,0))</f>
        <v>0</v>
      </c>
      <c r="BG86" s="249">
        <f>IF(AND(AY86&lt;&gt;"R",AY86&lt;&gt;"C",AY86&lt;&gt;"CF",AY86&lt;&gt;"F")=TRUE,AR86*'Q2'!$CB$21,IF(AY86="C",AR86,0))</f>
        <v>0</v>
      </c>
      <c r="BH86" s="249">
        <f>IF(AND(AY86&lt;&gt;"R",AY86&lt;&gt;"C",AY86&lt;&gt;"CF",AY86&lt;&gt;"F")=TRUE,AR86*'Q2'!$CB$22,IF(AY86="CF",AR86,0))</f>
        <v>0</v>
      </c>
      <c r="BI86" s="289">
        <f>IF(AND(AY86&lt;&gt;"R",AY86&lt;&gt;"C",AY86&lt;&gt;"CF",AY86&lt;&gt;"F")=TRUE,AR86*'Q2'!$CB$23,IF(AY86="F",AR86,0))</f>
        <v>0</v>
      </c>
      <c r="BJ86" s="289">
        <f>'O2'!AR86</f>
        <v>0</v>
      </c>
    </row>
    <row r="87" spans="2:62" ht="9.9499999999999993" customHeight="1">
      <c r="B87" s="852">
        <f>'O1'!B87</f>
        <v>0</v>
      </c>
      <c r="C87" s="853"/>
      <c r="D87" s="853"/>
      <c r="E87" s="853"/>
      <c r="F87" s="853"/>
      <c r="G87" s="854">
        <f>'O1'!G87</f>
        <v>0</v>
      </c>
      <c r="H87" s="854"/>
      <c r="I87" s="854"/>
      <c r="J87" s="854"/>
      <c r="K87" s="854"/>
      <c r="L87" s="854"/>
      <c r="M87" s="854"/>
      <c r="N87" s="854"/>
      <c r="O87" s="854"/>
      <c r="P87" s="854"/>
      <c r="Q87" s="854"/>
      <c r="R87" s="854"/>
      <c r="S87" s="854"/>
      <c r="T87" s="854"/>
      <c r="U87" s="854"/>
      <c r="V87" s="854"/>
      <c r="W87" s="854"/>
      <c r="X87" s="854"/>
      <c r="Y87" s="854"/>
      <c r="Z87" s="854"/>
      <c r="AA87" s="854"/>
      <c r="AB87" s="854"/>
      <c r="AC87" s="855">
        <f>'O1'!AC87</f>
        <v>0</v>
      </c>
      <c r="AD87" s="855"/>
      <c r="AE87" s="855"/>
      <c r="AF87" s="856">
        <f>'O1'!AF87</f>
        <v>0</v>
      </c>
      <c r="AG87" s="856"/>
      <c r="AH87" s="856"/>
      <c r="AI87" s="856"/>
      <c r="AJ87" s="856"/>
      <c r="AK87" s="708">
        <f>'O1'!AU87</f>
        <v>0</v>
      </c>
      <c r="AL87" s="708"/>
      <c r="AM87" s="708"/>
      <c r="AN87" s="708"/>
      <c r="AO87" s="708"/>
      <c r="AP87" s="708"/>
      <c r="AQ87" s="708"/>
      <c r="AR87" s="851">
        <f t="shared" si="4"/>
        <v>0</v>
      </c>
      <c r="AS87" s="851"/>
      <c r="AT87" s="851"/>
      <c r="AU87" s="851"/>
      <c r="AV87" s="851"/>
      <c r="AW87" s="851"/>
      <c r="AX87" s="851"/>
      <c r="AY87" s="164">
        <f>'O1'!BI87</f>
        <v>0</v>
      </c>
      <c r="AZ87" s="524">
        <f>'O1'!AU87</f>
        <v>0</v>
      </c>
      <c r="BA87" s="17"/>
      <c r="BB87" s="211">
        <f t="shared" si="5"/>
        <v>2</v>
      </c>
      <c r="BC87" s="212" t="str">
        <f t="shared" si="6"/>
        <v/>
      </c>
      <c r="BD87" s="213" t="str">
        <f t="shared" si="7"/>
        <v xml:space="preserve"> </v>
      </c>
      <c r="BF87" s="249">
        <f>IF(AND(AY87&lt;&gt;"R",AY87&lt;&gt;"C",AY87&lt;&gt;"CF",AY87&lt;&gt;"F")=TRUE,AR87*'Q2'!$CB$20,IF(AY87="R",AR87,0))</f>
        <v>0</v>
      </c>
      <c r="BG87" s="249">
        <f>IF(AND(AY87&lt;&gt;"R",AY87&lt;&gt;"C",AY87&lt;&gt;"CF",AY87&lt;&gt;"F")=TRUE,AR87*'Q2'!$CB$21,IF(AY87="C",AR87,0))</f>
        <v>0</v>
      </c>
      <c r="BH87" s="249">
        <f>IF(AND(AY87&lt;&gt;"R",AY87&lt;&gt;"C",AY87&lt;&gt;"CF",AY87&lt;&gt;"F")=TRUE,AR87*'Q2'!$CB$22,IF(AY87="CF",AR87,0))</f>
        <v>0</v>
      </c>
      <c r="BI87" s="289">
        <f>IF(AND(AY87&lt;&gt;"R",AY87&lt;&gt;"C",AY87&lt;&gt;"CF",AY87&lt;&gt;"F")=TRUE,AR87*'Q2'!$CB$23,IF(AY87="F",AR87,0))</f>
        <v>0</v>
      </c>
      <c r="BJ87" s="289">
        <f>'O2'!AR87</f>
        <v>0</v>
      </c>
    </row>
    <row r="88" spans="2:62" ht="9.9499999999999993" customHeight="1">
      <c r="B88" s="852">
        <f>'O1'!B88</f>
        <v>0</v>
      </c>
      <c r="C88" s="853"/>
      <c r="D88" s="853"/>
      <c r="E88" s="853"/>
      <c r="F88" s="853"/>
      <c r="G88" s="854">
        <f>'O1'!G88</f>
        <v>0</v>
      </c>
      <c r="H88" s="854"/>
      <c r="I88" s="854"/>
      <c r="J88" s="854"/>
      <c r="K88" s="854"/>
      <c r="L88" s="854"/>
      <c r="M88" s="854"/>
      <c r="N88" s="854"/>
      <c r="O88" s="854"/>
      <c r="P88" s="854"/>
      <c r="Q88" s="854"/>
      <c r="R88" s="854"/>
      <c r="S88" s="854"/>
      <c r="T88" s="854"/>
      <c r="U88" s="854"/>
      <c r="V88" s="854"/>
      <c r="W88" s="854"/>
      <c r="X88" s="854"/>
      <c r="Y88" s="854"/>
      <c r="Z88" s="854"/>
      <c r="AA88" s="854"/>
      <c r="AB88" s="854"/>
      <c r="AC88" s="855">
        <f>'O1'!AC88</f>
        <v>0</v>
      </c>
      <c r="AD88" s="855"/>
      <c r="AE88" s="855"/>
      <c r="AF88" s="856">
        <f>'O1'!AF88</f>
        <v>0</v>
      </c>
      <c r="AG88" s="856"/>
      <c r="AH88" s="856"/>
      <c r="AI88" s="856"/>
      <c r="AJ88" s="856"/>
      <c r="AK88" s="708">
        <f>'O1'!AU88</f>
        <v>0</v>
      </c>
      <c r="AL88" s="708"/>
      <c r="AM88" s="708"/>
      <c r="AN88" s="708"/>
      <c r="AO88" s="708"/>
      <c r="AP88" s="708"/>
      <c r="AQ88" s="708"/>
      <c r="AR88" s="851">
        <f t="shared" si="4"/>
        <v>0</v>
      </c>
      <c r="AS88" s="851"/>
      <c r="AT88" s="851"/>
      <c r="AU88" s="851"/>
      <c r="AV88" s="851"/>
      <c r="AW88" s="851"/>
      <c r="AX88" s="851"/>
      <c r="AY88" s="164">
        <f>'O1'!BI88</f>
        <v>0</v>
      </c>
      <c r="AZ88" s="524">
        <f>'O1'!AU88</f>
        <v>0</v>
      </c>
      <c r="BA88" s="17"/>
      <c r="BB88" s="211">
        <f t="shared" si="5"/>
        <v>2</v>
      </c>
      <c r="BC88" s="212" t="str">
        <f t="shared" si="6"/>
        <v/>
      </c>
      <c r="BD88" s="213" t="str">
        <f t="shared" si="7"/>
        <v xml:space="preserve"> </v>
      </c>
      <c r="BF88" s="249">
        <f>IF(AND(AY88&lt;&gt;"R",AY88&lt;&gt;"C",AY88&lt;&gt;"CF",AY88&lt;&gt;"F")=TRUE,AR88*'Q2'!$CB$20,IF(AY88="R",AR88,0))</f>
        <v>0</v>
      </c>
      <c r="BG88" s="249">
        <f>IF(AND(AY88&lt;&gt;"R",AY88&lt;&gt;"C",AY88&lt;&gt;"CF",AY88&lt;&gt;"F")=TRUE,AR88*'Q2'!$CB$21,IF(AY88="C",AR88,0))</f>
        <v>0</v>
      </c>
      <c r="BH88" s="249">
        <f>IF(AND(AY88&lt;&gt;"R",AY88&lt;&gt;"C",AY88&lt;&gt;"CF",AY88&lt;&gt;"F")=TRUE,AR88*'Q2'!$CB$22,IF(AY88="CF",AR88,0))</f>
        <v>0</v>
      </c>
      <c r="BI88" s="289">
        <f>IF(AND(AY88&lt;&gt;"R",AY88&lt;&gt;"C",AY88&lt;&gt;"CF",AY88&lt;&gt;"F")=TRUE,AR88*'Q2'!$CB$23,IF(AY88="F",AR88,0))</f>
        <v>0</v>
      </c>
      <c r="BJ88" s="289">
        <f>'O2'!AR88</f>
        <v>0</v>
      </c>
    </row>
    <row r="89" spans="2:62" ht="9.9499999999999993" customHeight="1">
      <c r="B89" s="852">
        <f>'O1'!B89</f>
        <v>0</v>
      </c>
      <c r="C89" s="853"/>
      <c r="D89" s="853"/>
      <c r="E89" s="853"/>
      <c r="F89" s="853"/>
      <c r="G89" s="854">
        <f>'O1'!G89</f>
        <v>0</v>
      </c>
      <c r="H89" s="854"/>
      <c r="I89" s="854"/>
      <c r="J89" s="854"/>
      <c r="K89" s="854"/>
      <c r="L89" s="854"/>
      <c r="M89" s="854"/>
      <c r="N89" s="854"/>
      <c r="O89" s="854"/>
      <c r="P89" s="854"/>
      <c r="Q89" s="854"/>
      <c r="R89" s="854"/>
      <c r="S89" s="854"/>
      <c r="T89" s="854"/>
      <c r="U89" s="854"/>
      <c r="V89" s="854"/>
      <c r="W89" s="854"/>
      <c r="X89" s="854"/>
      <c r="Y89" s="854"/>
      <c r="Z89" s="854"/>
      <c r="AA89" s="854"/>
      <c r="AB89" s="854"/>
      <c r="AC89" s="855">
        <f>'O1'!AC89</f>
        <v>0</v>
      </c>
      <c r="AD89" s="855"/>
      <c r="AE89" s="855"/>
      <c r="AF89" s="856">
        <f>'O1'!AF89</f>
        <v>0</v>
      </c>
      <c r="AG89" s="856"/>
      <c r="AH89" s="856"/>
      <c r="AI89" s="856"/>
      <c r="AJ89" s="856"/>
      <c r="AK89" s="708">
        <f>'O1'!AU89</f>
        <v>0</v>
      </c>
      <c r="AL89" s="708"/>
      <c r="AM89" s="708"/>
      <c r="AN89" s="708"/>
      <c r="AO89" s="708"/>
      <c r="AP89" s="708"/>
      <c r="AQ89" s="708"/>
      <c r="AR89" s="851">
        <f t="shared" si="4"/>
        <v>0</v>
      </c>
      <c r="AS89" s="851"/>
      <c r="AT89" s="851"/>
      <c r="AU89" s="851"/>
      <c r="AV89" s="851"/>
      <c r="AW89" s="851"/>
      <c r="AX89" s="851"/>
      <c r="AY89" s="164">
        <f>'O1'!BI89</f>
        <v>0</v>
      </c>
      <c r="AZ89" s="524">
        <f>'O1'!AU89</f>
        <v>0</v>
      </c>
      <c r="BA89" s="17"/>
      <c r="BB89" s="211">
        <f t="shared" si="5"/>
        <v>2</v>
      </c>
      <c r="BC89" s="212" t="str">
        <f t="shared" si="6"/>
        <v/>
      </c>
      <c r="BD89" s="213" t="str">
        <f t="shared" si="7"/>
        <v xml:space="preserve"> </v>
      </c>
      <c r="BF89" s="249">
        <f>IF(AND(AY89&lt;&gt;"R",AY89&lt;&gt;"C",AY89&lt;&gt;"CF",AY89&lt;&gt;"F")=TRUE,AR89*'Q2'!$CB$20,IF(AY89="R",AR89,0))</f>
        <v>0</v>
      </c>
      <c r="BG89" s="249">
        <f>IF(AND(AY89&lt;&gt;"R",AY89&lt;&gt;"C",AY89&lt;&gt;"CF",AY89&lt;&gt;"F")=TRUE,AR89*'Q2'!$CB$21,IF(AY89="C",AR89,0))</f>
        <v>0</v>
      </c>
      <c r="BH89" s="249">
        <f>IF(AND(AY89&lt;&gt;"R",AY89&lt;&gt;"C",AY89&lt;&gt;"CF",AY89&lt;&gt;"F")=TRUE,AR89*'Q2'!$CB$22,IF(AY89="CF",AR89,0))</f>
        <v>0</v>
      </c>
      <c r="BI89" s="289">
        <f>IF(AND(AY89&lt;&gt;"R",AY89&lt;&gt;"C",AY89&lt;&gt;"CF",AY89&lt;&gt;"F")=TRUE,AR89*'Q2'!$CB$23,IF(AY89="F",AR89,0))</f>
        <v>0</v>
      </c>
      <c r="BJ89" s="289">
        <f>'O2'!AR89</f>
        <v>0</v>
      </c>
    </row>
    <row r="90" spans="2:62" ht="9.9499999999999993" customHeight="1">
      <c r="B90" s="852">
        <f>'O1'!B90</f>
        <v>0</v>
      </c>
      <c r="C90" s="853"/>
      <c r="D90" s="853"/>
      <c r="E90" s="853"/>
      <c r="F90" s="853"/>
      <c r="G90" s="854">
        <f>'O1'!G90</f>
        <v>0</v>
      </c>
      <c r="H90" s="854"/>
      <c r="I90" s="854"/>
      <c r="J90" s="854"/>
      <c r="K90" s="854"/>
      <c r="L90" s="854"/>
      <c r="M90" s="854"/>
      <c r="N90" s="854"/>
      <c r="O90" s="854"/>
      <c r="P90" s="854"/>
      <c r="Q90" s="854"/>
      <c r="R90" s="854"/>
      <c r="S90" s="854"/>
      <c r="T90" s="854"/>
      <c r="U90" s="854"/>
      <c r="V90" s="854"/>
      <c r="W90" s="854"/>
      <c r="X90" s="854"/>
      <c r="Y90" s="854"/>
      <c r="Z90" s="854"/>
      <c r="AA90" s="854"/>
      <c r="AB90" s="854"/>
      <c r="AC90" s="855">
        <f>'O1'!AC90</f>
        <v>0</v>
      </c>
      <c r="AD90" s="855"/>
      <c r="AE90" s="855"/>
      <c r="AF90" s="856">
        <f>'O1'!AF90</f>
        <v>0</v>
      </c>
      <c r="AG90" s="856"/>
      <c r="AH90" s="856"/>
      <c r="AI90" s="856"/>
      <c r="AJ90" s="856"/>
      <c r="AK90" s="708">
        <f>'O1'!AU90</f>
        <v>0</v>
      </c>
      <c r="AL90" s="708"/>
      <c r="AM90" s="708"/>
      <c r="AN90" s="708"/>
      <c r="AO90" s="708"/>
      <c r="AP90" s="708"/>
      <c r="AQ90" s="708"/>
      <c r="AR90" s="851">
        <f t="shared" si="4"/>
        <v>0</v>
      </c>
      <c r="AS90" s="851"/>
      <c r="AT90" s="851"/>
      <c r="AU90" s="851"/>
      <c r="AV90" s="851"/>
      <c r="AW90" s="851"/>
      <c r="AX90" s="851"/>
      <c r="AY90" s="164">
        <f>'O1'!BI90</f>
        <v>0</v>
      </c>
      <c r="AZ90" s="524">
        <f>'O1'!AU90</f>
        <v>0</v>
      </c>
      <c r="BA90" s="17"/>
      <c r="BB90" s="211">
        <f t="shared" si="5"/>
        <v>2</v>
      </c>
      <c r="BC90" s="212" t="str">
        <f t="shared" si="6"/>
        <v/>
      </c>
      <c r="BD90" s="213" t="str">
        <f t="shared" si="7"/>
        <v xml:space="preserve"> </v>
      </c>
      <c r="BF90" s="249">
        <f>IF(AND(AY90&lt;&gt;"R",AY90&lt;&gt;"C",AY90&lt;&gt;"CF",AY90&lt;&gt;"F")=TRUE,AR90*'Q2'!$CB$20,IF(AY90="R",AR90,0))</f>
        <v>0</v>
      </c>
      <c r="BG90" s="249">
        <f>IF(AND(AY90&lt;&gt;"R",AY90&lt;&gt;"C",AY90&lt;&gt;"CF",AY90&lt;&gt;"F")=TRUE,AR90*'Q2'!$CB$21,IF(AY90="C",AR90,0))</f>
        <v>0</v>
      </c>
      <c r="BH90" s="249">
        <f>IF(AND(AY90&lt;&gt;"R",AY90&lt;&gt;"C",AY90&lt;&gt;"CF",AY90&lt;&gt;"F")=TRUE,AR90*'Q2'!$CB$22,IF(AY90="CF",AR90,0))</f>
        <v>0</v>
      </c>
      <c r="BI90" s="289">
        <f>IF(AND(AY90&lt;&gt;"R",AY90&lt;&gt;"C",AY90&lt;&gt;"CF",AY90&lt;&gt;"F")=TRUE,AR90*'Q2'!$CB$23,IF(AY90="F",AR90,0))</f>
        <v>0</v>
      </c>
      <c r="BJ90" s="289">
        <f>'O2'!AR90</f>
        <v>0</v>
      </c>
    </row>
    <row r="91" spans="2:62" ht="9.9499999999999993" customHeight="1">
      <c r="B91" s="852">
        <f>'O1'!B91</f>
        <v>0</v>
      </c>
      <c r="C91" s="853"/>
      <c r="D91" s="853"/>
      <c r="E91" s="853"/>
      <c r="F91" s="853"/>
      <c r="G91" s="854">
        <f>'O1'!G91</f>
        <v>0</v>
      </c>
      <c r="H91" s="854"/>
      <c r="I91" s="854"/>
      <c r="J91" s="854"/>
      <c r="K91" s="854"/>
      <c r="L91" s="854"/>
      <c r="M91" s="854"/>
      <c r="N91" s="854"/>
      <c r="O91" s="854"/>
      <c r="P91" s="854"/>
      <c r="Q91" s="854"/>
      <c r="R91" s="854"/>
      <c r="S91" s="854"/>
      <c r="T91" s="854"/>
      <c r="U91" s="854"/>
      <c r="V91" s="854"/>
      <c r="W91" s="854"/>
      <c r="X91" s="854"/>
      <c r="Y91" s="854"/>
      <c r="Z91" s="854"/>
      <c r="AA91" s="854"/>
      <c r="AB91" s="854"/>
      <c r="AC91" s="855">
        <f>'O1'!AC91</f>
        <v>0</v>
      </c>
      <c r="AD91" s="855"/>
      <c r="AE91" s="855"/>
      <c r="AF91" s="856">
        <f>'O1'!AF91</f>
        <v>0</v>
      </c>
      <c r="AG91" s="856"/>
      <c r="AH91" s="856"/>
      <c r="AI91" s="856"/>
      <c r="AJ91" s="856"/>
      <c r="AK91" s="708">
        <f>'O1'!AU91</f>
        <v>0</v>
      </c>
      <c r="AL91" s="708"/>
      <c r="AM91" s="708"/>
      <c r="AN91" s="708"/>
      <c r="AO91" s="708"/>
      <c r="AP91" s="708"/>
      <c r="AQ91" s="708"/>
      <c r="AR91" s="851">
        <f t="shared" si="4"/>
        <v>0</v>
      </c>
      <c r="AS91" s="851"/>
      <c r="AT91" s="851"/>
      <c r="AU91" s="851"/>
      <c r="AV91" s="851"/>
      <c r="AW91" s="851"/>
      <c r="AX91" s="851"/>
      <c r="AY91" s="164">
        <f>'O1'!BI91</f>
        <v>0</v>
      </c>
      <c r="AZ91" s="524">
        <f>'O1'!AU91</f>
        <v>0</v>
      </c>
      <c r="BA91" s="17"/>
      <c r="BB91" s="211">
        <f t="shared" si="5"/>
        <v>2</v>
      </c>
      <c r="BC91" s="212" t="str">
        <f t="shared" si="6"/>
        <v/>
      </c>
      <c r="BD91" s="213" t="str">
        <f t="shared" si="7"/>
        <v xml:space="preserve"> </v>
      </c>
      <c r="BF91" s="249">
        <f>IF(AND(AY91&lt;&gt;"R",AY91&lt;&gt;"C",AY91&lt;&gt;"CF",AY91&lt;&gt;"F")=TRUE,AR91*'Q2'!$CB$20,IF(AY91="R",AR91,0))</f>
        <v>0</v>
      </c>
      <c r="BG91" s="249">
        <f>IF(AND(AY91&lt;&gt;"R",AY91&lt;&gt;"C",AY91&lt;&gt;"CF",AY91&lt;&gt;"F")=TRUE,AR91*'Q2'!$CB$21,IF(AY91="C",AR91,0))</f>
        <v>0</v>
      </c>
      <c r="BH91" s="249">
        <f>IF(AND(AY91&lt;&gt;"R",AY91&lt;&gt;"C",AY91&lt;&gt;"CF",AY91&lt;&gt;"F")=TRUE,AR91*'Q2'!$CB$22,IF(AY91="CF",AR91,0))</f>
        <v>0</v>
      </c>
      <c r="BI91" s="289">
        <f>IF(AND(AY91&lt;&gt;"R",AY91&lt;&gt;"C",AY91&lt;&gt;"CF",AY91&lt;&gt;"F")=TRUE,AR91*'Q2'!$CB$23,IF(AY91="F",AR91,0))</f>
        <v>0</v>
      </c>
      <c r="BJ91" s="289">
        <f>'O2'!AR91</f>
        <v>0</v>
      </c>
    </row>
    <row r="92" spans="2:62" ht="9.9499999999999993" customHeight="1">
      <c r="B92" s="852">
        <f>'O1'!B92</f>
        <v>0</v>
      </c>
      <c r="C92" s="853"/>
      <c r="D92" s="853"/>
      <c r="E92" s="853"/>
      <c r="F92" s="853"/>
      <c r="G92" s="854">
        <f>'O1'!G92</f>
        <v>0</v>
      </c>
      <c r="H92" s="854"/>
      <c r="I92" s="854"/>
      <c r="J92" s="854"/>
      <c r="K92" s="854"/>
      <c r="L92" s="854"/>
      <c r="M92" s="854"/>
      <c r="N92" s="854"/>
      <c r="O92" s="854"/>
      <c r="P92" s="854"/>
      <c r="Q92" s="854"/>
      <c r="R92" s="854"/>
      <c r="S92" s="854"/>
      <c r="T92" s="854"/>
      <c r="U92" s="854"/>
      <c r="V92" s="854"/>
      <c r="W92" s="854"/>
      <c r="X92" s="854"/>
      <c r="Y92" s="854"/>
      <c r="Z92" s="854"/>
      <c r="AA92" s="854"/>
      <c r="AB92" s="854"/>
      <c r="AC92" s="855">
        <f>'O1'!AC92</f>
        <v>0</v>
      </c>
      <c r="AD92" s="855"/>
      <c r="AE92" s="855"/>
      <c r="AF92" s="856">
        <f>'O1'!AF92</f>
        <v>0</v>
      </c>
      <c r="AG92" s="856"/>
      <c r="AH92" s="856"/>
      <c r="AI92" s="856"/>
      <c r="AJ92" s="856"/>
      <c r="AK92" s="708">
        <f>'O1'!AU92</f>
        <v>0</v>
      </c>
      <c r="AL92" s="708"/>
      <c r="AM92" s="708"/>
      <c r="AN92" s="708"/>
      <c r="AO92" s="708"/>
      <c r="AP92" s="708"/>
      <c r="AQ92" s="708"/>
      <c r="AR92" s="851">
        <f t="shared" si="4"/>
        <v>0</v>
      </c>
      <c r="AS92" s="851"/>
      <c r="AT92" s="851"/>
      <c r="AU92" s="851"/>
      <c r="AV92" s="851"/>
      <c r="AW92" s="851"/>
      <c r="AX92" s="851"/>
      <c r="AY92" s="164">
        <f>'O1'!BI92</f>
        <v>0</v>
      </c>
      <c r="AZ92" s="524">
        <f>'O1'!AU92</f>
        <v>0</v>
      </c>
      <c r="BA92" s="17"/>
      <c r="BB92" s="211">
        <f t="shared" si="5"/>
        <v>2</v>
      </c>
      <c r="BC92" s="212" t="str">
        <f t="shared" si="6"/>
        <v/>
      </c>
      <c r="BD92" s="213" t="str">
        <f t="shared" si="7"/>
        <v xml:space="preserve"> </v>
      </c>
      <c r="BF92" s="249">
        <f>IF(AND(AY92&lt;&gt;"R",AY92&lt;&gt;"C",AY92&lt;&gt;"CF",AY92&lt;&gt;"F")=TRUE,AR92*'Q2'!$CB$20,IF(AY92="R",AR92,0))</f>
        <v>0</v>
      </c>
      <c r="BG92" s="249">
        <f>IF(AND(AY92&lt;&gt;"R",AY92&lt;&gt;"C",AY92&lt;&gt;"CF",AY92&lt;&gt;"F")=TRUE,AR92*'Q2'!$CB$21,IF(AY92="C",AR92,0))</f>
        <v>0</v>
      </c>
      <c r="BH92" s="249">
        <f>IF(AND(AY92&lt;&gt;"R",AY92&lt;&gt;"C",AY92&lt;&gt;"CF",AY92&lt;&gt;"F")=TRUE,AR92*'Q2'!$CB$22,IF(AY92="CF",AR92,0))</f>
        <v>0</v>
      </c>
      <c r="BI92" s="289">
        <f>IF(AND(AY92&lt;&gt;"R",AY92&lt;&gt;"C",AY92&lt;&gt;"CF",AY92&lt;&gt;"F")=TRUE,AR92*'Q2'!$CB$23,IF(AY92="F",AR92,0))</f>
        <v>0</v>
      </c>
      <c r="BJ92" s="289">
        <f>'O2'!AR92</f>
        <v>0</v>
      </c>
    </row>
    <row r="93" spans="2:62" ht="9.9499999999999993" customHeight="1">
      <c r="B93" s="852">
        <f>'O1'!B93</f>
        <v>0</v>
      </c>
      <c r="C93" s="853"/>
      <c r="D93" s="853"/>
      <c r="E93" s="853"/>
      <c r="F93" s="853"/>
      <c r="G93" s="854">
        <f>'O1'!G93</f>
        <v>0</v>
      </c>
      <c r="H93" s="854"/>
      <c r="I93" s="854"/>
      <c r="J93" s="854"/>
      <c r="K93" s="854"/>
      <c r="L93" s="854"/>
      <c r="M93" s="854"/>
      <c r="N93" s="854"/>
      <c r="O93" s="854"/>
      <c r="P93" s="854"/>
      <c r="Q93" s="854"/>
      <c r="R93" s="854"/>
      <c r="S93" s="854"/>
      <c r="T93" s="854"/>
      <c r="U93" s="854"/>
      <c r="V93" s="854"/>
      <c r="W93" s="854"/>
      <c r="X93" s="854"/>
      <c r="Y93" s="854"/>
      <c r="Z93" s="854"/>
      <c r="AA93" s="854"/>
      <c r="AB93" s="854"/>
      <c r="AC93" s="855">
        <f>'O1'!AC93</f>
        <v>0</v>
      </c>
      <c r="AD93" s="855"/>
      <c r="AE93" s="855"/>
      <c r="AF93" s="856">
        <f>'O1'!AF93</f>
        <v>0</v>
      </c>
      <c r="AG93" s="856"/>
      <c r="AH93" s="856"/>
      <c r="AI93" s="856"/>
      <c r="AJ93" s="856"/>
      <c r="AK93" s="708">
        <f>'O1'!AU93</f>
        <v>0</v>
      </c>
      <c r="AL93" s="708"/>
      <c r="AM93" s="708"/>
      <c r="AN93" s="708"/>
      <c r="AO93" s="708"/>
      <c r="AP93" s="708"/>
      <c r="AQ93" s="708"/>
      <c r="AR93" s="851">
        <f t="shared" si="4"/>
        <v>0</v>
      </c>
      <c r="AS93" s="851"/>
      <c r="AT93" s="851"/>
      <c r="AU93" s="851"/>
      <c r="AV93" s="851"/>
      <c r="AW93" s="851"/>
      <c r="AX93" s="851"/>
      <c r="AY93" s="164">
        <f>'O1'!BI93</f>
        <v>0</v>
      </c>
      <c r="AZ93" s="524">
        <f>'O1'!AU93</f>
        <v>0</v>
      </c>
      <c r="BA93" s="17"/>
      <c r="BB93" s="211">
        <f t="shared" si="5"/>
        <v>2</v>
      </c>
      <c r="BC93" s="212" t="str">
        <f t="shared" si="6"/>
        <v/>
      </c>
      <c r="BD93" s="213" t="str">
        <f t="shared" si="7"/>
        <v xml:space="preserve"> </v>
      </c>
      <c r="BF93" s="249">
        <f>IF(AND(AY93&lt;&gt;"R",AY93&lt;&gt;"C",AY93&lt;&gt;"CF",AY93&lt;&gt;"F")=TRUE,AR93*'Q2'!$CB$20,IF(AY93="R",AR93,0))</f>
        <v>0</v>
      </c>
      <c r="BG93" s="249">
        <f>IF(AND(AY93&lt;&gt;"R",AY93&lt;&gt;"C",AY93&lt;&gt;"CF",AY93&lt;&gt;"F")=TRUE,AR93*'Q2'!$CB$21,IF(AY93="C",AR93,0))</f>
        <v>0</v>
      </c>
      <c r="BH93" s="249">
        <f>IF(AND(AY93&lt;&gt;"R",AY93&lt;&gt;"C",AY93&lt;&gt;"CF",AY93&lt;&gt;"F")=TRUE,AR93*'Q2'!$CB$22,IF(AY93="CF",AR93,0))</f>
        <v>0</v>
      </c>
      <c r="BI93" s="289">
        <f>IF(AND(AY93&lt;&gt;"R",AY93&lt;&gt;"C",AY93&lt;&gt;"CF",AY93&lt;&gt;"F")=TRUE,AR93*'Q2'!$CB$23,IF(AY93="F",AR93,0))</f>
        <v>0</v>
      </c>
      <c r="BJ93" s="289">
        <f>'O2'!AR93</f>
        <v>0</v>
      </c>
    </row>
    <row r="94" spans="2:62" ht="9.9499999999999993" customHeight="1">
      <c r="B94" s="852">
        <f>'O1'!B94</f>
        <v>0</v>
      </c>
      <c r="C94" s="853"/>
      <c r="D94" s="853"/>
      <c r="E94" s="853"/>
      <c r="F94" s="853"/>
      <c r="G94" s="854">
        <f>'O1'!G94</f>
        <v>0</v>
      </c>
      <c r="H94" s="854"/>
      <c r="I94" s="854"/>
      <c r="J94" s="854"/>
      <c r="K94" s="854"/>
      <c r="L94" s="854"/>
      <c r="M94" s="854"/>
      <c r="N94" s="854"/>
      <c r="O94" s="854"/>
      <c r="P94" s="854"/>
      <c r="Q94" s="854"/>
      <c r="R94" s="854"/>
      <c r="S94" s="854"/>
      <c r="T94" s="854"/>
      <c r="U94" s="854"/>
      <c r="V94" s="854"/>
      <c r="W94" s="854"/>
      <c r="X94" s="854"/>
      <c r="Y94" s="854"/>
      <c r="Z94" s="854"/>
      <c r="AA94" s="854"/>
      <c r="AB94" s="854"/>
      <c r="AC94" s="855">
        <f>'O1'!AC94</f>
        <v>0</v>
      </c>
      <c r="AD94" s="855"/>
      <c r="AE94" s="855"/>
      <c r="AF94" s="856">
        <f>'O1'!AF94</f>
        <v>0</v>
      </c>
      <c r="AG94" s="856"/>
      <c r="AH94" s="856"/>
      <c r="AI94" s="856"/>
      <c r="AJ94" s="856"/>
      <c r="AK94" s="708">
        <f>'O1'!AU94</f>
        <v>0</v>
      </c>
      <c r="AL94" s="708"/>
      <c r="AM94" s="708"/>
      <c r="AN94" s="708"/>
      <c r="AO94" s="708"/>
      <c r="AP94" s="708"/>
      <c r="AQ94" s="708"/>
      <c r="AR94" s="851">
        <f t="shared" si="4"/>
        <v>0</v>
      </c>
      <c r="AS94" s="851"/>
      <c r="AT94" s="851"/>
      <c r="AU94" s="851"/>
      <c r="AV94" s="851"/>
      <c r="AW94" s="851"/>
      <c r="AX94" s="851"/>
      <c r="AY94" s="164">
        <f>'O1'!BI94</f>
        <v>0</v>
      </c>
      <c r="AZ94" s="524">
        <f>'O1'!AU94</f>
        <v>0</v>
      </c>
      <c r="BA94" s="17"/>
      <c r="BB94" s="211">
        <f t="shared" si="5"/>
        <v>2</v>
      </c>
      <c r="BC94" s="212" t="str">
        <f t="shared" si="6"/>
        <v/>
      </c>
      <c r="BD94" s="213" t="str">
        <f t="shared" si="7"/>
        <v xml:space="preserve"> </v>
      </c>
      <c r="BF94" s="249">
        <f>IF(AND(AY94&lt;&gt;"R",AY94&lt;&gt;"C",AY94&lt;&gt;"CF",AY94&lt;&gt;"F")=TRUE,AR94*'Q2'!$CB$20,IF(AY94="R",AR94,0))</f>
        <v>0</v>
      </c>
      <c r="BG94" s="249">
        <f>IF(AND(AY94&lt;&gt;"R",AY94&lt;&gt;"C",AY94&lt;&gt;"CF",AY94&lt;&gt;"F")=TRUE,AR94*'Q2'!$CB$21,IF(AY94="C",AR94,0))</f>
        <v>0</v>
      </c>
      <c r="BH94" s="249">
        <f>IF(AND(AY94&lt;&gt;"R",AY94&lt;&gt;"C",AY94&lt;&gt;"CF",AY94&lt;&gt;"F")=TRUE,AR94*'Q2'!$CB$22,IF(AY94="CF",AR94,0))</f>
        <v>0</v>
      </c>
      <c r="BI94" s="289">
        <f>IF(AND(AY94&lt;&gt;"R",AY94&lt;&gt;"C",AY94&lt;&gt;"CF",AY94&lt;&gt;"F")=TRUE,AR94*'Q2'!$CB$23,IF(AY94="F",AR94,0))</f>
        <v>0</v>
      </c>
      <c r="BJ94" s="289">
        <f>'O2'!AR94</f>
        <v>0</v>
      </c>
    </row>
    <row r="95" spans="2:62" ht="9.9499999999999993" customHeight="1">
      <c r="B95" s="852">
        <f>'O1'!B95</f>
        <v>0</v>
      </c>
      <c r="C95" s="853"/>
      <c r="D95" s="853"/>
      <c r="E95" s="853"/>
      <c r="F95" s="853"/>
      <c r="G95" s="854">
        <f>'O1'!G95</f>
        <v>0</v>
      </c>
      <c r="H95" s="854"/>
      <c r="I95" s="854"/>
      <c r="J95" s="854"/>
      <c r="K95" s="854"/>
      <c r="L95" s="854"/>
      <c r="M95" s="854"/>
      <c r="N95" s="854"/>
      <c r="O95" s="854"/>
      <c r="P95" s="854"/>
      <c r="Q95" s="854"/>
      <c r="R95" s="854"/>
      <c r="S95" s="854"/>
      <c r="T95" s="854"/>
      <c r="U95" s="854"/>
      <c r="V95" s="854"/>
      <c r="W95" s="854"/>
      <c r="X95" s="854"/>
      <c r="Y95" s="854"/>
      <c r="Z95" s="854"/>
      <c r="AA95" s="854"/>
      <c r="AB95" s="854"/>
      <c r="AC95" s="855">
        <f>'O1'!AC95</f>
        <v>0</v>
      </c>
      <c r="AD95" s="855"/>
      <c r="AE95" s="855"/>
      <c r="AF95" s="856">
        <f>'O1'!AF95</f>
        <v>0</v>
      </c>
      <c r="AG95" s="856"/>
      <c r="AH95" s="856"/>
      <c r="AI95" s="856"/>
      <c r="AJ95" s="856"/>
      <c r="AK95" s="708">
        <f>'O1'!AU95</f>
        <v>0</v>
      </c>
      <c r="AL95" s="708"/>
      <c r="AM95" s="708"/>
      <c r="AN95" s="708"/>
      <c r="AO95" s="708"/>
      <c r="AP95" s="708"/>
      <c r="AQ95" s="708"/>
      <c r="AR95" s="851">
        <f t="shared" si="4"/>
        <v>0</v>
      </c>
      <c r="AS95" s="851"/>
      <c r="AT95" s="851"/>
      <c r="AU95" s="851"/>
      <c r="AV95" s="851"/>
      <c r="AW95" s="851"/>
      <c r="AX95" s="851"/>
      <c r="AY95" s="164">
        <f>'O1'!BI95</f>
        <v>0</v>
      </c>
      <c r="AZ95" s="524">
        <f>'O1'!AU95</f>
        <v>0</v>
      </c>
      <c r="BA95" s="17"/>
      <c r="BB95" s="211">
        <f t="shared" si="5"/>
        <v>2</v>
      </c>
      <c r="BC95" s="212" t="str">
        <f t="shared" si="6"/>
        <v/>
      </c>
      <c r="BD95" s="213" t="str">
        <f t="shared" si="7"/>
        <v xml:space="preserve"> </v>
      </c>
      <c r="BF95" s="249">
        <f>IF(AND(AY95&lt;&gt;"R",AY95&lt;&gt;"C",AY95&lt;&gt;"CF",AY95&lt;&gt;"F")=TRUE,AR95*'Q2'!$CB$20,IF(AY95="R",AR95,0))</f>
        <v>0</v>
      </c>
      <c r="BG95" s="249">
        <f>IF(AND(AY95&lt;&gt;"R",AY95&lt;&gt;"C",AY95&lt;&gt;"CF",AY95&lt;&gt;"F")=TRUE,AR95*'Q2'!$CB$21,IF(AY95="C",AR95,0))</f>
        <v>0</v>
      </c>
      <c r="BH95" s="249">
        <f>IF(AND(AY95&lt;&gt;"R",AY95&lt;&gt;"C",AY95&lt;&gt;"CF",AY95&lt;&gt;"F")=TRUE,AR95*'Q2'!$CB$22,IF(AY95="CF",AR95,0))</f>
        <v>0</v>
      </c>
      <c r="BI95" s="289">
        <f>IF(AND(AY95&lt;&gt;"R",AY95&lt;&gt;"C",AY95&lt;&gt;"CF",AY95&lt;&gt;"F")=TRUE,AR95*'Q2'!$CB$23,IF(AY95="F",AR95,0))</f>
        <v>0</v>
      </c>
      <c r="BJ95" s="289">
        <f>'O2'!AR95</f>
        <v>0</v>
      </c>
    </row>
    <row r="96" spans="2:62" ht="9.9499999999999993" customHeight="1">
      <c r="B96" s="852">
        <f>'O1'!B96</f>
        <v>0</v>
      </c>
      <c r="C96" s="853"/>
      <c r="D96" s="853"/>
      <c r="E96" s="853"/>
      <c r="F96" s="853"/>
      <c r="G96" s="854">
        <f>'O1'!G96</f>
        <v>0</v>
      </c>
      <c r="H96" s="854"/>
      <c r="I96" s="854"/>
      <c r="J96" s="854"/>
      <c r="K96" s="854"/>
      <c r="L96" s="854"/>
      <c r="M96" s="854"/>
      <c r="N96" s="854"/>
      <c r="O96" s="854"/>
      <c r="P96" s="854"/>
      <c r="Q96" s="854"/>
      <c r="R96" s="854"/>
      <c r="S96" s="854"/>
      <c r="T96" s="854"/>
      <c r="U96" s="854"/>
      <c r="V96" s="854"/>
      <c r="W96" s="854"/>
      <c r="X96" s="854"/>
      <c r="Y96" s="854"/>
      <c r="Z96" s="854"/>
      <c r="AA96" s="854"/>
      <c r="AB96" s="854"/>
      <c r="AC96" s="855">
        <f>'O1'!AC96</f>
        <v>0</v>
      </c>
      <c r="AD96" s="855"/>
      <c r="AE96" s="855"/>
      <c r="AF96" s="856">
        <f>'O1'!AF96</f>
        <v>0</v>
      </c>
      <c r="AG96" s="856"/>
      <c r="AH96" s="856"/>
      <c r="AI96" s="856"/>
      <c r="AJ96" s="856"/>
      <c r="AK96" s="708">
        <f>'O1'!AU96</f>
        <v>0</v>
      </c>
      <c r="AL96" s="708"/>
      <c r="AM96" s="708"/>
      <c r="AN96" s="708"/>
      <c r="AO96" s="708"/>
      <c r="AP96" s="708"/>
      <c r="AQ96" s="708"/>
      <c r="AR96" s="851">
        <f t="shared" si="4"/>
        <v>0</v>
      </c>
      <c r="AS96" s="851"/>
      <c r="AT96" s="851"/>
      <c r="AU96" s="851"/>
      <c r="AV96" s="851"/>
      <c r="AW96" s="851"/>
      <c r="AX96" s="851"/>
      <c r="AY96" s="164">
        <f>'O1'!BI96</f>
        <v>0</v>
      </c>
      <c r="AZ96" s="524">
        <f>'O1'!AU96</f>
        <v>0</v>
      </c>
      <c r="BA96" s="17"/>
      <c r="BB96" s="211">
        <f t="shared" si="5"/>
        <v>2</v>
      </c>
      <c r="BC96" s="212" t="str">
        <f t="shared" si="6"/>
        <v/>
      </c>
      <c r="BD96" s="213" t="str">
        <f t="shared" si="7"/>
        <v xml:space="preserve"> </v>
      </c>
      <c r="BF96" s="249">
        <f>IF(AND(AY96&lt;&gt;"R",AY96&lt;&gt;"C",AY96&lt;&gt;"CF",AY96&lt;&gt;"F")=TRUE,AR96*'Q2'!$CB$20,IF(AY96="R",AR96,0))</f>
        <v>0</v>
      </c>
      <c r="BG96" s="249">
        <f>IF(AND(AY96&lt;&gt;"R",AY96&lt;&gt;"C",AY96&lt;&gt;"CF",AY96&lt;&gt;"F")=TRUE,AR96*'Q2'!$CB$21,IF(AY96="C",AR96,0))</f>
        <v>0</v>
      </c>
      <c r="BH96" s="249">
        <f>IF(AND(AY96&lt;&gt;"R",AY96&lt;&gt;"C",AY96&lt;&gt;"CF",AY96&lt;&gt;"F")=TRUE,AR96*'Q2'!$CB$22,IF(AY96="CF",AR96,0))</f>
        <v>0</v>
      </c>
      <c r="BI96" s="289">
        <f>IF(AND(AY96&lt;&gt;"R",AY96&lt;&gt;"C",AY96&lt;&gt;"CF",AY96&lt;&gt;"F")=TRUE,AR96*'Q2'!$CB$23,IF(AY96="F",AR96,0))</f>
        <v>0</v>
      </c>
      <c r="BJ96" s="289">
        <f>'O2'!AR96</f>
        <v>0</v>
      </c>
    </row>
    <row r="97" spans="2:62" ht="9.9499999999999993" customHeight="1">
      <c r="B97" s="852">
        <f>'O1'!B97</f>
        <v>0</v>
      </c>
      <c r="C97" s="853"/>
      <c r="D97" s="853"/>
      <c r="E97" s="853"/>
      <c r="F97" s="853"/>
      <c r="G97" s="854">
        <f>'O1'!G97</f>
        <v>0</v>
      </c>
      <c r="H97" s="854"/>
      <c r="I97" s="854"/>
      <c r="J97" s="854"/>
      <c r="K97" s="854"/>
      <c r="L97" s="854"/>
      <c r="M97" s="854"/>
      <c r="N97" s="854"/>
      <c r="O97" s="854"/>
      <c r="P97" s="854"/>
      <c r="Q97" s="854"/>
      <c r="R97" s="854"/>
      <c r="S97" s="854"/>
      <c r="T97" s="854"/>
      <c r="U97" s="854"/>
      <c r="V97" s="854"/>
      <c r="W97" s="854"/>
      <c r="X97" s="854"/>
      <c r="Y97" s="854"/>
      <c r="Z97" s="854"/>
      <c r="AA97" s="854"/>
      <c r="AB97" s="854"/>
      <c r="AC97" s="855">
        <f>'O1'!AC97</f>
        <v>0</v>
      </c>
      <c r="AD97" s="855"/>
      <c r="AE97" s="855"/>
      <c r="AF97" s="856">
        <f>'O1'!AF97</f>
        <v>0</v>
      </c>
      <c r="AG97" s="856"/>
      <c r="AH97" s="856"/>
      <c r="AI97" s="856"/>
      <c r="AJ97" s="856"/>
      <c r="AK97" s="708">
        <f>'O1'!AU97</f>
        <v>0</v>
      </c>
      <c r="AL97" s="708"/>
      <c r="AM97" s="708"/>
      <c r="AN97" s="708"/>
      <c r="AO97" s="708"/>
      <c r="AP97" s="708"/>
      <c r="AQ97" s="708"/>
      <c r="AR97" s="851">
        <f t="shared" si="4"/>
        <v>0</v>
      </c>
      <c r="AS97" s="851"/>
      <c r="AT97" s="851"/>
      <c r="AU97" s="851"/>
      <c r="AV97" s="851"/>
      <c r="AW97" s="851"/>
      <c r="AX97" s="851"/>
      <c r="AY97" s="164">
        <f>'O1'!BI97</f>
        <v>0</v>
      </c>
      <c r="AZ97" s="524">
        <f>'O1'!AU97</f>
        <v>0</v>
      </c>
      <c r="BA97" s="17"/>
      <c r="BB97" s="211">
        <f t="shared" si="5"/>
        <v>2</v>
      </c>
      <c r="BC97" s="212" t="str">
        <f t="shared" si="6"/>
        <v/>
      </c>
      <c r="BD97" s="213" t="str">
        <f t="shared" si="7"/>
        <v xml:space="preserve"> </v>
      </c>
      <c r="BF97" s="249">
        <f>IF(AND(AY97&lt;&gt;"R",AY97&lt;&gt;"C",AY97&lt;&gt;"CF",AY97&lt;&gt;"F")=TRUE,AR97*'Q2'!$CB$20,IF(AY97="R",AR97,0))</f>
        <v>0</v>
      </c>
      <c r="BG97" s="249">
        <f>IF(AND(AY97&lt;&gt;"R",AY97&lt;&gt;"C",AY97&lt;&gt;"CF",AY97&lt;&gt;"F")=TRUE,AR97*'Q2'!$CB$21,IF(AY97="C",AR97,0))</f>
        <v>0</v>
      </c>
      <c r="BH97" s="249">
        <f>IF(AND(AY97&lt;&gt;"R",AY97&lt;&gt;"C",AY97&lt;&gt;"CF",AY97&lt;&gt;"F")=TRUE,AR97*'Q2'!$CB$22,IF(AY97="CF",AR97,0))</f>
        <v>0</v>
      </c>
      <c r="BI97" s="289">
        <f>IF(AND(AY97&lt;&gt;"R",AY97&lt;&gt;"C",AY97&lt;&gt;"CF",AY97&lt;&gt;"F")=TRUE,AR97*'Q2'!$CB$23,IF(AY97="F",AR97,0))</f>
        <v>0</v>
      </c>
      <c r="BJ97" s="289">
        <f>'O2'!AR97</f>
        <v>0</v>
      </c>
    </row>
    <row r="98" spans="2:62" ht="9.9499999999999993" customHeight="1">
      <c r="B98" s="852">
        <f>'O1'!B98</f>
        <v>0</v>
      </c>
      <c r="C98" s="853"/>
      <c r="D98" s="853"/>
      <c r="E98" s="853"/>
      <c r="F98" s="853"/>
      <c r="G98" s="854">
        <f>'O1'!G98</f>
        <v>0</v>
      </c>
      <c r="H98" s="854"/>
      <c r="I98" s="854"/>
      <c r="J98" s="854"/>
      <c r="K98" s="854"/>
      <c r="L98" s="854"/>
      <c r="M98" s="854"/>
      <c r="N98" s="854"/>
      <c r="O98" s="854"/>
      <c r="P98" s="854"/>
      <c r="Q98" s="854"/>
      <c r="R98" s="854"/>
      <c r="S98" s="854"/>
      <c r="T98" s="854"/>
      <c r="U98" s="854"/>
      <c r="V98" s="854"/>
      <c r="W98" s="854"/>
      <c r="X98" s="854"/>
      <c r="Y98" s="854"/>
      <c r="Z98" s="854"/>
      <c r="AA98" s="854"/>
      <c r="AB98" s="854"/>
      <c r="AC98" s="855">
        <f>'O1'!AC98</f>
        <v>0</v>
      </c>
      <c r="AD98" s="855"/>
      <c r="AE98" s="855"/>
      <c r="AF98" s="856">
        <f>'O1'!AF98</f>
        <v>0</v>
      </c>
      <c r="AG98" s="856"/>
      <c r="AH98" s="856"/>
      <c r="AI98" s="856"/>
      <c r="AJ98" s="856"/>
      <c r="AK98" s="708">
        <f>'O1'!AU98</f>
        <v>0</v>
      </c>
      <c r="AL98" s="708"/>
      <c r="AM98" s="708"/>
      <c r="AN98" s="708"/>
      <c r="AO98" s="708"/>
      <c r="AP98" s="708"/>
      <c r="AQ98" s="708"/>
      <c r="AR98" s="851">
        <f t="shared" si="4"/>
        <v>0</v>
      </c>
      <c r="AS98" s="851"/>
      <c r="AT98" s="851"/>
      <c r="AU98" s="851"/>
      <c r="AV98" s="851"/>
      <c r="AW98" s="851"/>
      <c r="AX98" s="851"/>
      <c r="AY98" s="164">
        <f>'O1'!BI98</f>
        <v>0</v>
      </c>
      <c r="AZ98" s="524">
        <f>'O1'!AU98</f>
        <v>0</v>
      </c>
      <c r="BA98" s="17"/>
      <c r="BB98" s="211">
        <f t="shared" si="5"/>
        <v>2</v>
      </c>
      <c r="BC98" s="212" t="str">
        <f t="shared" si="6"/>
        <v/>
      </c>
      <c r="BD98" s="213" t="str">
        <f t="shared" si="7"/>
        <v xml:space="preserve"> </v>
      </c>
      <c r="BF98" s="249">
        <f>IF(AND(AY98&lt;&gt;"R",AY98&lt;&gt;"C",AY98&lt;&gt;"CF",AY98&lt;&gt;"F")=TRUE,AR98*'Q2'!$CB$20,IF(AY98="R",AR98,0))</f>
        <v>0</v>
      </c>
      <c r="BG98" s="249">
        <f>IF(AND(AY98&lt;&gt;"R",AY98&lt;&gt;"C",AY98&lt;&gt;"CF",AY98&lt;&gt;"F")=TRUE,AR98*'Q2'!$CB$21,IF(AY98="C",AR98,0))</f>
        <v>0</v>
      </c>
      <c r="BH98" s="249">
        <f>IF(AND(AY98&lt;&gt;"R",AY98&lt;&gt;"C",AY98&lt;&gt;"CF",AY98&lt;&gt;"F")=TRUE,AR98*'Q2'!$CB$22,IF(AY98="CF",AR98,0))</f>
        <v>0</v>
      </c>
      <c r="BI98" s="289">
        <f>IF(AND(AY98&lt;&gt;"R",AY98&lt;&gt;"C",AY98&lt;&gt;"CF",AY98&lt;&gt;"F")=TRUE,AR98*'Q2'!$CB$23,IF(AY98="F",AR98,0))</f>
        <v>0</v>
      </c>
      <c r="BJ98" s="289">
        <f>'O2'!AR98</f>
        <v>0</v>
      </c>
    </row>
    <row r="99" spans="2:62" ht="9.9499999999999993" customHeight="1">
      <c r="B99" s="852">
        <f>'O1'!B99</f>
        <v>0</v>
      </c>
      <c r="C99" s="853"/>
      <c r="D99" s="853"/>
      <c r="E99" s="853"/>
      <c r="F99" s="853"/>
      <c r="G99" s="854">
        <f>'O1'!G99</f>
        <v>0</v>
      </c>
      <c r="H99" s="854"/>
      <c r="I99" s="854"/>
      <c r="J99" s="854"/>
      <c r="K99" s="854"/>
      <c r="L99" s="854"/>
      <c r="M99" s="854"/>
      <c r="N99" s="854"/>
      <c r="O99" s="854"/>
      <c r="P99" s="854"/>
      <c r="Q99" s="854"/>
      <c r="R99" s="854"/>
      <c r="S99" s="854"/>
      <c r="T99" s="854"/>
      <c r="U99" s="854"/>
      <c r="V99" s="854"/>
      <c r="W99" s="854"/>
      <c r="X99" s="854"/>
      <c r="Y99" s="854"/>
      <c r="Z99" s="854"/>
      <c r="AA99" s="854"/>
      <c r="AB99" s="854"/>
      <c r="AC99" s="855">
        <f>'O1'!AC99</f>
        <v>0</v>
      </c>
      <c r="AD99" s="855"/>
      <c r="AE99" s="855"/>
      <c r="AF99" s="856">
        <f>'O1'!AF99</f>
        <v>0</v>
      </c>
      <c r="AG99" s="856"/>
      <c r="AH99" s="856"/>
      <c r="AI99" s="856"/>
      <c r="AJ99" s="856"/>
      <c r="AK99" s="708">
        <f>'O1'!AU99</f>
        <v>0</v>
      </c>
      <c r="AL99" s="708"/>
      <c r="AM99" s="708"/>
      <c r="AN99" s="708"/>
      <c r="AO99" s="708"/>
      <c r="AP99" s="708"/>
      <c r="AQ99" s="708"/>
      <c r="AR99" s="851">
        <f t="shared" si="4"/>
        <v>0</v>
      </c>
      <c r="AS99" s="851"/>
      <c r="AT99" s="851"/>
      <c r="AU99" s="851"/>
      <c r="AV99" s="851"/>
      <c r="AW99" s="851"/>
      <c r="AX99" s="851"/>
      <c r="AY99" s="164">
        <f>'O1'!BI99</f>
        <v>0</v>
      </c>
      <c r="AZ99" s="524">
        <f>'O1'!AU99</f>
        <v>0</v>
      </c>
      <c r="BA99" s="17"/>
      <c r="BB99" s="211">
        <f t="shared" si="5"/>
        <v>2</v>
      </c>
      <c r="BC99" s="212" t="str">
        <f t="shared" si="6"/>
        <v/>
      </c>
      <c r="BD99" s="213" t="str">
        <f t="shared" si="7"/>
        <v xml:space="preserve"> </v>
      </c>
      <c r="BF99" s="249">
        <f>IF(AND(AY99&lt;&gt;"R",AY99&lt;&gt;"C",AY99&lt;&gt;"CF",AY99&lt;&gt;"F")=TRUE,AR99*'Q2'!$CB$20,IF(AY99="R",AR99,0))</f>
        <v>0</v>
      </c>
      <c r="BG99" s="249">
        <f>IF(AND(AY99&lt;&gt;"R",AY99&lt;&gt;"C",AY99&lt;&gt;"CF",AY99&lt;&gt;"F")=TRUE,AR99*'Q2'!$CB$21,IF(AY99="C",AR99,0))</f>
        <v>0</v>
      </c>
      <c r="BH99" s="249">
        <f>IF(AND(AY99&lt;&gt;"R",AY99&lt;&gt;"C",AY99&lt;&gt;"CF",AY99&lt;&gt;"F")=TRUE,AR99*'Q2'!$CB$22,IF(AY99="CF",AR99,0))</f>
        <v>0</v>
      </c>
      <c r="BI99" s="289">
        <f>IF(AND(AY99&lt;&gt;"R",AY99&lt;&gt;"C",AY99&lt;&gt;"CF",AY99&lt;&gt;"F")=TRUE,AR99*'Q2'!$CB$23,IF(AY99="F",AR99,0))</f>
        <v>0</v>
      </c>
      <c r="BJ99" s="289">
        <f>'O2'!AR99</f>
        <v>0</v>
      </c>
    </row>
    <row r="100" spans="2:62" ht="9.9499999999999993" customHeight="1">
      <c r="B100" s="852">
        <f>'O1'!B100</f>
        <v>0</v>
      </c>
      <c r="C100" s="853"/>
      <c r="D100" s="853"/>
      <c r="E100" s="853"/>
      <c r="F100" s="853"/>
      <c r="G100" s="854">
        <f>'O1'!G100</f>
        <v>0</v>
      </c>
      <c r="H100" s="854"/>
      <c r="I100" s="854"/>
      <c r="J100" s="854"/>
      <c r="K100" s="854"/>
      <c r="L100" s="854"/>
      <c r="M100" s="854"/>
      <c r="N100" s="854"/>
      <c r="O100" s="854"/>
      <c r="P100" s="854"/>
      <c r="Q100" s="854"/>
      <c r="R100" s="854"/>
      <c r="S100" s="854"/>
      <c r="T100" s="854"/>
      <c r="U100" s="854"/>
      <c r="V100" s="854"/>
      <c r="W100" s="854"/>
      <c r="X100" s="854"/>
      <c r="Y100" s="854"/>
      <c r="Z100" s="854"/>
      <c r="AA100" s="854"/>
      <c r="AB100" s="854"/>
      <c r="AC100" s="855">
        <f>'O1'!AC100</f>
        <v>0</v>
      </c>
      <c r="AD100" s="855"/>
      <c r="AE100" s="855"/>
      <c r="AF100" s="856">
        <f>'O1'!AF100</f>
        <v>0</v>
      </c>
      <c r="AG100" s="856"/>
      <c r="AH100" s="856"/>
      <c r="AI100" s="856"/>
      <c r="AJ100" s="856"/>
      <c r="AK100" s="708">
        <f>'O1'!AU100</f>
        <v>0</v>
      </c>
      <c r="AL100" s="708"/>
      <c r="AM100" s="708"/>
      <c r="AN100" s="708"/>
      <c r="AO100" s="708"/>
      <c r="AP100" s="708"/>
      <c r="AQ100" s="708"/>
      <c r="AR100" s="851">
        <f t="shared" si="4"/>
        <v>0</v>
      </c>
      <c r="AS100" s="851"/>
      <c r="AT100" s="851"/>
      <c r="AU100" s="851"/>
      <c r="AV100" s="851"/>
      <c r="AW100" s="851"/>
      <c r="AX100" s="851"/>
      <c r="AY100" s="164">
        <f>'O1'!BI100</f>
        <v>0</v>
      </c>
      <c r="AZ100" s="524">
        <f>'O1'!AU100</f>
        <v>0</v>
      </c>
      <c r="BA100" s="17"/>
      <c r="BB100" s="211">
        <f t="shared" si="5"/>
        <v>2</v>
      </c>
      <c r="BC100" s="212" t="str">
        <f t="shared" si="6"/>
        <v/>
      </c>
      <c r="BD100" s="213" t="str">
        <f t="shared" si="7"/>
        <v xml:space="preserve"> </v>
      </c>
      <c r="BF100" s="249">
        <f>IF(AND(AY100&lt;&gt;"R",AY100&lt;&gt;"C",AY100&lt;&gt;"CF",AY100&lt;&gt;"F")=TRUE,AR100*'Q2'!$CB$20,IF(AY100="R",AR100,0))</f>
        <v>0</v>
      </c>
      <c r="BG100" s="249">
        <f>IF(AND(AY100&lt;&gt;"R",AY100&lt;&gt;"C",AY100&lt;&gt;"CF",AY100&lt;&gt;"F")=TRUE,AR100*'Q2'!$CB$21,IF(AY100="C",AR100,0))</f>
        <v>0</v>
      </c>
      <c r="BH100" s="249">
        <f>IF(AND(AY100&lt;&gt;"R",AY100&lt;&gt;"C",AY100&lt;&gt;"CF",AY100&lt;&gt;"F")=TRUE,AR100*'Q2'!$CB$22,IF(AY100="CF",AR100,0))</f>
        <v>0</v>
      </c>
      <c r="BI100" s="289">
        <f>IF(AND(AY100&lt;&gt;"R",AY100&lt;&gt;"C",AY100&lt;&gt;"CF",AY100&lt;&gt;"F")=TRUE,AR100*'Q2'!$CB$23,IF(AY100="F",AR100,0))</f>
        <v>0</v>
      </c>
      <c r="BJ100" s="289">
        <f>'O2'!AR100</f>
        <v>0</v>
      </c>
    </row>
    <row r="101" spans="2:62" ht="9.9499999999999993" customHeight="1">
      <c r="B101" s="852">
        <f>'O1'!B101</f>
        <v>0</v>
      </c>
      <c r="C101" s="853"/>
      <c r="D101" s="853"/>
      <c r="E101" s="853"/>
      <c r="F101" s="853"/>
      <c r="G101" s="854">
        <f>'O1'!G101</f>
        <v>0</v>
      </c>
      <c r="H101" s="854"/>
      <c r="I101" s="854"/>
      <c r="J101" s="854"/>
      <c r="K101" s="854"/>
      <c r="L101" s="854"/>
      <c r="M101" s="854"/>
      <c r="N101" s="854"/>
      <c r="O101" s="854"/>
      <c r="P101" s="854"/>
      <c r="Q101" s="854"/>
      <c r="R101" s="854"/>
      <c r="S101" s="854"/>
      <c r="T101" s="854"/>
      <c r="U101" s="854"/>
      <c r="V101" s="854"/>
      <c r="W101" s="854"/>
      <c r="X101" s="854"/>
      <c r="Y101" s="854"/>
      <c r="Z101" s="854"/>
      <c r="AA101" s="854"/>
      <c r="AB101" s="854"/>
      <c r="AC101" s="855">
        <f>'O1'!AC101</f>
        <v>0</v>
      </c>
      <c r="AD101" s="855"/>
      <c r="AE101" s="855"/>
      <c r="AF101" s="856">
        <f>'O1'!AF101</f>
        <v>0</v>
      </c>
      <c r="AG101" s="856"/>
      <c r="AH101" s="856"/>
      <c r="AI101" s="856"/>
      <c r="AJ101" s="856"/>
      <c r="AK101" s="708">
        <f>'O1'!AU101</f>
        <v>0</v>
      </c>
      <c r="AL101" s="708"/>
      <c r="AM101" s="708"/>
      <c r="AN101" s="708"/>
      <c r="AO101" s="708"/>
      <c r="AP101" s="708"/>
      <c r="AQ101" s="708"/>
      <c r="AR101" s="851">
        <f t="shared" si="4"/>
        <v>0</v>
      </c>
      <c r="AS101" s="851"/>
      <c r="AT101" s="851"/>
      <c r="AU101" s="851"/>
      <c r="AV101" s="851"/>
      <c r="AW101" s="851"/>
      <c r="AX101" s="851"/>
      <c r="AY101" s="164">
        <f>'O1'!BI101</f>
        <v>0</v>
      </c>
      <c r="AZ101" s="524">
        <f>'O1'!AU101</f>
        <v>0</v>
      </c>
      <c r="BB101" s="211">
        <f t="shared" si="5"/>
        <v>2</v>
      </c>
      <c r="BC101" s="212" t="str">
        <f t="shared" si="6"/>
        <v/>
      </c>
      <c r="BD101" s="213" t="str">
        <f t="shared" si="7"/>
        <v xml:space="preserve"> </v>
      </c>
      <c r="BF101" s="249">
        <f>IF(AND(AY101&lt;&gt;"R",AY101&lt;&gt;"C",AY101&lt;&gt;"CF",AY101&lt;&gt;"F")=TRUE,AR101*'Q2'!$CB$20,IF(AY101="R",AR101,0))</f>
        <v>0</v>
      </c>
      <c r="BG101" s="249">
        <f>IF(AND(AY101&lt;&gt;"R",AY101&lt;&gt;"C",AY101&lt;&gt;"CF",AY101&lt;&gt;"F")=TRUE,AR101*'Q2'!$CB$21,IF(AY101="C",AR101,0))</f>
        <v>0</v>
      </c>
      <c r="BH101" s="249">
        <f>IF(AND(AY101&lt;&gt;"R",AY101&lt;&gt;"C",AY101&lt;&gt;"CF",AY101&lt;&gt;"F")=TRUE,AR101*'Q2'!$CB$22,IF(AY101="CF",AR101,0))</f>
        <v>0</v>
      </c>
      <c r="BI101" s="289">
        <f>IF(AND(AY101&lt;&gt;"R",AY101&lt;&gt;"C",AY101&lt;&gt;"CF",AY101&lt;&gt;"F")=TRUE,AR101*'Q2'!$CB$23,IF(AY101="F",AR101,0))</f>
        <v>0</v>
      </c>
      <c r="BJ101" s="289">
        <f>'O2'!AR101</f>
        <v>0</v>
      </c>
    </row>
    <row r="102" spans="2:62" ht="9.9499999999999993" customHeight="1">
      <c r="B102" s="852">
        <f>'O1'!B102</f>
        <v>0</v>
      </c>
      <c r="C102" s="853"/>
      <c r="D102" s="853"/>
      <c r="E102" s="853"/>
      <c r="F102" s="853"/>
      <c r="G102" s="854">
        <f>'O1'!G102</f>
        <v>0</v>
      </c>
      <c r="H102" s="854"/>
      <c r="I102" s="854"/>
      <c r="J102" s="854"/>
      <c r="K102" s="854"/>
      <c r="L102" s="854"/>
      <c r="M102" s="854"/>
      <c r="N102" s="854"/>
      <c r="O102" s="854"/>
      <c r="P102" s="854"/>
      <c r="Q102" s="854"/>
      <c r="R102" s="854"/>
      <c r="S102" s="854"/>
      <c r="T102" s="854"/>
      <c r="U102" s="854"/>
      <c r="V102" s="854"/>
      <c r="W102" s="854"/>
      <c r="X102" s="854"/>
      <c r="Y102" s="854"/>
      <c r="Z102" s="854"/>
      <c r="AA102" s="854"/>
      <c r="AB102" s="854"/>
      <c r="AC102" s="855">
        <f>'O1'!AC102</f>
        <v>0</v>
      </c>
      <c r="AD102" s="855"/>
      <c r="AE102" s="855"/>
      <c r="AF102" s="856">
        <f>'O1'!AF102</f>
        <v>0</v>
      </c>
      <c r="AG102" s="856"/>
      <c r="AH102" s="856"/>
      <c r="AI102" s="856"/>
      <c r="AJ102" s="856"/>
      <c r="AK102" s="708">
        <f>'O1'!AU102</f>
        <v>0</v>
      </c>
      <c r="AL102" s="708"/>
      <c r="AM102" s="708"/>
      <c r="AN102" s="708"/>
      <c r="AO102" s="708"/>
      <c r="AP102" s="708"/>
      <c r="AQ102" s="708"/>
      <c r="AR102" s="851">
        <f t="shared" si="4"/>
        <v>0</v>
      </c>
      <c r="AS102" s="851"/>
      <c r="AT102" s="851"/>
      <c r="AU102" s="851"/>
      <c r="AV102" s="851"/>
      <c r="AW102" s="851"/>
      <c r="AX102" s="851"/>
      <c r="AY102" s="164">
        <f>'O1'!BI102</f>
        <v>0</v>
      </c>
      <c r="AZ102" s="524">
        <f>'O1'!AU102</f>
        <v>0</v>
      </c>
      <c r="BB102" s="211">
        <f t="shared" si="5"/>
        <v>2</v>
      </c>
      <c r="BC102" s="212" t="str">
        <f t="shared" si="6"/>
        <v/>
      </c>
      <c r="BD102" s="213" t="str">
        <f t="shared" si="7"/>
        <v xml:space="preserve"> </v>
      </c>
      <c r="BF102" s="249">
        <f>IF(AND(AY102&lt;&gt;"R",AY102&lt;&gt;"C",AY102&lt;&gt;"CF",AY102&lt;&gt;"F")=TRUE,AR102*'Q2'!$CB$20,IF(AY102="R",AR102,0))</f>
        <v>0</v>
      </c>
      <c r="BG102" s="249">
        <f>IF(AND(AY102&lt;&gt;"R",AY102&lt;&gt;"C",AY102&lt;&gt;"CF",AY102&lt;&gt;"F")=TRUE,AR102*'Q2'!$CB$21,IF(AY102="C",AR102,0))</f>
        <v>0</v>
      </c>
      <c r="BH102" s="249">
        <f>IF(AND(AY102&lt;&gt;"R",AY102&lt;&gt;"C",AY102&lt;&gt;"CF",AY102&lt;&gt;"F")=TRUE,AR102*'Q2'!$CB$22,IF(AY102="CF",AR102,0))</f>
        <v>0</v>
      </c>
      <c r="BI102" s="289">
        <f>IF(AND(AY102&lt;&gt;"R",AY102&lt;&gt;"C",AY102&lt;&gt;"CF",AY102&lt;&gt;"F")=TRUE,AR102*'Q2'!$CB$23,IF(AY102="F",AR102,0))</f>
        <v>0</v>
      </c>
      <c r="BJ102" s="289">
        <f>'O2'!AR102</f>
        <v>0</v>
      </c>
    </row>
    <row r="103" spans="2:62" ht="9.9499999999999993" customHeight="1">
      <c r="B103" s="852">
        <f>'O1'!B103</f>
        <v>0</v>
      </c>
      <c r="C103" s="853"/>
      <c r="D103" s="853"/>
      <c r="E103" s="853"/>
      <c r="F103" s="853"/>
      <c r="G103" s="854">
        <f>'O1'!G103</f>
        <v>0</v>
      </c>
      <c r="H103" s="854"/>
      <c r="I103" s="854"/>
      <c r="J103" s="854"/>
      <c r="K103" s="854"/>
      <c r="L103" s="854"/>
      <c r="M103" s="854"/>
      <c r="N103" s="854"/>
      <c r="O103" s="854"/>
      <c r="P103" s="854"/>
      <c r="Q103" s="854"/>
      <c r="R103" s="854"/>
      <c r="S103" s="854"/>
      <c r="T103" s="854"/>
      <c r="U103" s="854"/>
      <c r="V103" s="854"/>
      <c r="W103" s="854"/>
      <c r="X103" s="854"/>
      <c r="Y103" s="854"/>
      <c r="Z103" s="854"/>
      <c r="AA103" s="854"/>
      <c r="AB103" s="854"/>
      <c r="AC103" s="855">
        <f>'O1'!AC103</f>
        <v>0</v>
      </c>
      <c r="AD103" s="855"/>
      <c r="AE103" s="855"/>
      <c r="AF103" s="856">
        <f>'O1'!AF103</f>
        <v>0</v>
      </c>
      <c r="AG103" s="856"/>
      <c r="AH103" s="856"/>
      <c r="AI103" s="856"/>
      <c r="AJ103" s="856"/>
      <c r="AK103" s="708">
        <f>'O1'!AU103</f>
        <v>0</v>
      </c>
      <c r="AL103" s="708"/>
      <c r="AM103" s="708"/>
      <c r="AN103" s="708"/>
      <c r="AO103" s="708"/>
      <c r="AP103" s="708"/>
      <c r="AQ103" s="708"/>
      <c r="AR103" s="851">
        <f t="shared" si="4"/>
        <v>0</v>
      </c>
      <c r="AS103" s="851"/>
      <c r="AT103" s="851"/>
      <c r="AU103" s="851"/>
      <c r="AV103" s="851"/>
      <c r="AW103" s="851"/>
      <c r="AX103" s="851"/>
      <c r="AY103" s="164">
        <f>'O1'!BI103</f>
        <v>0</v>
      </c>
      <c r="AZ103" s="524">
        <f>'O1'!AU103</f>
        <v>0</v>
      </c>
      <c r="BB103" s="211">
        <f t="shared" si="5"/>
        <v>2</v>
      </c>
      <c r="BC103" s="212" t="str">
        <f t="shared" si="6"/>
        <v/>
      </c>
      <c r="BD103" s="213" t="str">
        <f t="shared" si="7"/>
        <v xml:space="preserve"> </v>
      </c>
      <c r="BF103" s="249">
        <f>IF(AND(AY103&lt;&gt;"R",AY103&lt;&gt;"C",AY103&lt;&gt;"CF",AY103&lt;&gt;"F")=TRUE,AR103*'Q2'!$CB$20,IF(AY103="R",AR103,0))</f>
        <v>0</v>
      </c>
      <c r="BG103" s="249">
        <f>IF(AND(AY103&lt;&gt;"R",AY103&lt;&gt;"C",AY103&lt;&gt;"CF",AY103&lt;&gt;"F")=TRUE,AR103*'Q2'!$CB$21,IF(AY103="C",AR103,0))</f>
        <v>0</v>
      </c>
      <c r="BH103" s="249">
        <f>IF(AND(AY103&lt;&gt;"R",AY103&lt;&gt;"C",AY103&lt;&gt;"CF",AY103&lt;&gt;"F")=TRUE,AR103*'Q2'!$CB$22,IF(AY103="CF",AR103,0))</f>
        <v>0</v>
      </c>
      <c r="BI103" s="289">
        <f>IF(AND(AY103&lt;&gt;"R",AY103&lt;&gt;"C",AY103&lt;&gt;"CF",AY103&lt;&gt;"F")=TRUE,AR103*'Q2'!$CB$23,IF(AY103="F",AR103,0))</f>
        <v>0</v>
      </c>
      <c r="BJ103" s="289">
        <f>'O2'!AR103</f>
        <v>0</v>
      </c>
    </row>
    <row r="104" spans="2:62" ht="9.9499999999999993" customHeight="1">
      <c r="B104" s="852">
        <f>'O1'!B104</f>
        <v>0</v>
      </c>
      <c r="C104" s="853"/>
      <c r="D104" s="853"/>
      <c r="E104" s="853"/>
      <c r="F104" s="853"/>
      <c r="G104" s="854">
        <f>'O1'!G104</f>
        <v>0</v>
      </c>
      <c r="H104" s="854"/>
      <c r="I104" s="854"/>
      <c r="J104" s="854"/>
      <c r="K104" s="854"/>
      <c r="L104" s="854"/>
      <c r="M104" s="854"/>
      <c r="N104" s="854"/>
      <c r="O104" s="854"/>
      <c r="P104" s="854"/>
      <c r="Q104" s="854"/>
      <c r="R104" s="854"/>
      <c r="S104" s="854"/>
      <c r="T104" s="854"/>
      <c r="U104" s="854"/>
      <c r="V104" s="854"/>
      <c r="W104" s="854"/>
      <c r="X104" s="854"/>
      <c r="Y104" s="854"/>
      <c r="Z104" s="854"/>
      <c r="AA104" s="854"/>
      <c r="AB104" s="854"/>
      <c r="AC104" s="855">
        <f>'O1'!AC104</f>
        <v>0</v>
      </c>
      <c r="AD104" s="855"/>
      <c r="AE104" s="855"/>
      <c r="AF104" s="856">
        <f>'O1'!AF104</f>
        <v>0</v>
      </c>
      <c r="AG104" s="856"/>
      <c r="AH104" s="856"/>
      <c r="AI104" s="856"/>
      <c r="AJ104" s="856"/>
      <c r="AK104" s="708">
        <f>'O1'!AU104</f>
        <v>0</v>
      </c>
      <c r="AL104" s="708"/>
      <c r="AM104" s="708"/>
      <c r="AN104" s="708"/>
      <c r="AO104" s="708"/>
      <c r="AP104" s="708"/>
      <c r="AQ104" s="708"/>
      <c r="AR104" s="851">
        <f t="shared" si="4"/>
        <v>0</v>
      </c>
      <c r="AS104" s="851"/>
      <c r="AT104" s="851"/>
      <c r="AU104" s="851"/>
      <c r="AV104" s="851"/>
      <c r="AW104" s="851"/>
      <c r="AX104" s="851"/>
      <c r="AY104" s="164">
        <f>'O1'!BI104</f>
        <v>0</v>
      </c>
      <c r="AZ104" s="524">
        <f>'O1'!AU104</f>
        <v>0</v>
      </c>
      <c r="BB104" s="211">
        <f t="shared" si="5"/>
        <v>2</v>
      </c>
      <c r="BC104" s="212" t="str">
        <f t="shared" si="6"/>
        <v/>
      </c>
      <c r="BD104" s="213" t="str">
        <f t="shared" si="7"/>
        <v xml:space="preserve"> </v>
      </c>
      <c r="BF104" s="249">
        <f>IF(AND(AY104&lt;&gt;"R",AY104&lt;&gt;"C",AY104&lt;&gt;"CF",AY104&lt;&gt;"F")=TRUE,AR104*'Q2'!$CB$20,IF(AY104="R",AR104,0))</f>
        <v>0</v>
      </c>
      <c r="BG104" s="249">
        <f>IF(AND(AY104&lt;&gt;"R",AY104&lt;&gt;"C",AY104&lt;&gt;"CF",AY104&lt;&gt;"F")=TRUE,AR104*'Q2'!$CB$21,IF(AY104="C",AR104,0))</f>
        <v>0</v>
      </c>
      <c r="BH104" s="249">
        <f>IF(AND(AY104&lt;&gt;"R",AY104&lt;&gt;"C",AY104&lt;&gt;"CF",AY104&lt;&gt;"F")=TRUE,AR104*'Q2'!$CB$22,IF(AY104="CF",AR104,0))</f>
        <v>0</v>
      </c>
      <c r="BI104" s="289">
        <f>IF(AND(AY104&lt;&gt;"R",AY104&lt;&gt;"C",AY104&lt;&gt;"CF",AY104&lt;&gt;"F")=TRUE,AR104*'Q2'!$CB$23,IF(AY104="F",AR104,0))</f>
        <v>0</v>
      </c>
      <c r="BJ104" s="289">
        <f>'O2'!AR104</f>
        <v>0</v>
      </c>
    </row>
    <row r="105" spans="2:62" ht="9.9499999999999993" customHeight="1">
      <c r="B105" s="852">
        <f>'O1'!B105</f>
        <v>0</v>
      </c>
      <c r="C105" s="853"/>
      <c r="D105" s="853"/>
      <c r="E105" s="853"/>
      <c r="F105" s="853"/>
      <c r="G105" s="854">
        <f>'O1'!G105</f>
        <v>0</v>
      </c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4"/>
      <c r="V105" s="854"/>
      <c r="W105" s="854"/>
      <c r="X105" s="854"/>
      <c r="Y105" s="854"/>
      <c r="Z105" s="854"/>
      <c r="AA105" s="854"/>
      <c r="AB105" s="854"/>
      <c r="AC105" s="855">
        <f>'O1'!AC105</f>
        <v>0</v>
      </c>
      <c r="AD105" s="855"/>
      <c r="AE105" s="855"/>
      <c r="AF105" s="856">
        <f>'O1'!AF105</f>
        <v>0</v>
      </c>
      <c r="AG105" s="856"/>
      <c r="AH105" s="856"/>
      <c r="AI105" s="856"/>
      <c r="AJ105" s="856"/>
      <c r="AK105" s="708">
        <f>'O1'!AU105</f>
        <v>0</v>
      </c>
      <c r="AL105" s="708"/>
      <c r="AM105" s="708"/>
      <c r="AN105" s="708"/>
      <c r="AO105" s="708"/>
      <c r="AP105" s="708"/>
      <c r="AQ105" s="708"/>
      <c r="AR105" s="851">
        <f t="shared" si="4"/>
        <v>0</v>
      </c>
      <c r="AS105" s="851"/>
      <c r="AT105" s="851"/>
      <c r="AU105" s="851"/>
      <c r="AV105" s="851"/>
      <c r="AW105" s="851"/>
      <c r="AX105" s="851"/>
      <c r="AY105" s="164">
        <f>'O1'!BI105</f>
        <v>0</v>
      </c>
      <c r="AZ105" s="524">
        <f>'O1'!AU105</f>
        <v>0</v>
      </c>
      <c r="BB105" s="211">
        <f t="shared" si="5"/>
        <v>2</v>
      </c>
      <c r="BC105" s="212" t="str">
        <f t="shared" si="6"/>
        <v/>
      </c>
      <c r="BD105" s="213" t="str">
        <f t="shared" si="7"/>
        <v xml:space="preserve"> </v>
      </c>
      <c r="BF105" s="249">
        <f>IF(AND(AY105&lt;&gt;"R",AY105&lt;&gt;"C",AY105&lt;&gt;"CF",AY105&lt;&gt;"F")=TRUE,AR105*'Q2'!$CB$20,IF(AY105="R",AR105,0))</f>
        <v>0</v>
      </c>
      <c r="BG105" s="249">
        <f>IF(AND(AY105&lt;&gt;"R",AY105&lt;&gt;"C",AY105&lt;&gt;"CF",AY105&lt;&gt;"F")=TRUE,AR105*'Q2'!$CB$21,IF(AY105="C",AR105,0))</f>
        <v>0</v>
      </c>
      <c r="BH105" s="249">
        <f>IF(AND(AY105&lt;&gt;"R",AY105&lt;&gt;"C",AY105&lt;&gt;"CF",AY105&lt;&gt;"F")=TRUE,AR105*'Q2'!$CB$22,IF(AY105="CF",AR105,0))</f>
        <v>0</v>
      </c>
      <c r="BI105" s="289">
        <f>IF(AND(AY105&lt;&gt;"R",AY105&lt;&gt;"C",AY105&lt;&gt;"CF",AY105&lt;&gt;"F")=TRUE,AR105*'Q2'!$CB$23,IF(AY105="F",AR105,0))</f>
        <v>0</v>
      </c>
      <c r="BJ105" s="289">
        <f>'O2'!AR105</f>
        <v>0</v>
      </c>
    </row>
    <row r="106" spans="2:62" ht="9.9499999999999993" customHeight="1">
      <c r="B106" s="852">
        <f>'O1'!B106</f>
        <v>0</v>
      </c>
      <c r="C106" s="853"/>
      <c r="D106" s="853"/>
      <c r="E106" s="853"/>
      <c r="F106" s="853"/>
      <c r="G106" s="854">
        <f>'O1'!G106</f>
        <v>0</v>
      </c>
      <c r="H106" s="854"/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4"/>
      <c r="T106" s="854"/>
      <c r="U106" s="854"/>
      <c r="V106" s="854"/>
      <c r="W106" s="854"/>
      <c r="X106" s="854"/>
      <c r="Y106" s="854"/>
      <c r="Z106" s="854"/>
      <c r="AA106" s="854"/>
      <c r="AB106" s="854"/>
      <c r="AC106" s="855">
        <f>'O1'!AC106</f>
        <v>0</v>
      </c>
      <c r="AD106" s="855"/>
      <c r="AE106" s="855"/>
      <c r="AF106" s="856">
        <f>'O1'!AF106</f>
        <v>0</v>
      </c>
      <c r="AG106" s="856"/>
      <c r="AH106" s="856"/>
      <c r="AI106" s="856"/>
      <c r="AJ106" s="856"/>
      <c r="AK106" s="708">
        <f>'O1'!AU106</f>
        <v>0</v>
      </c>
      <c r="AL106" s="708"/>
      <c r="AM106" s="708"/>
      <c r="AN106" s="708"/>
      <c r="AO106" s="708"/>
      <c r="AP106" s="708"/>
      <c r="AQ106" s="708"/>
      <c r="AR106" s="851">
        <f t="shared" si="4"/>
        <v>0</v>
      </c>
      <c r="AS106" s="851"/>
      <c r="AT106" s="851"/>
      <c r="AU106" s="851"/>
      <c r="AV106" s="851"/>
      <c r="AW106" s="851"/>
      <c r="AX106" s="851"/>
      <c r="AY106" s="164">
        <f>'O1'!BI106</f>
        <v>0</v>
      </c>
      <c r="AZ106" s="524">
        <f>'O1'!AU106</f>
        <v>0</v>
      </c>
      <c r="BB106" s="211">
        <f t="shared" si="5"/>
        <v>2</v>
      </c>
      <c r="BC106" s="212" t="str">
        <f t="shared" si="6"/>
        <v/>
      </c>
      <c r="BD106" s="213" t="str">
        <f t="shared" si="7"/>
        <v xml:space="preserve"> </v>
      </c>
      <c r="BF106" s="249">
        <f>IF(AND(AY106&lt;&gt;"R",AY106&lt;&gt;"C",AY106&lt;&gt;"CF",AY106&lt;&gt;"F")=TRUE,AR106*'Q2'!$CB$20,IF(AY106="R",AR106,0))</f>
        <v>0</v>
      </c>
      <c r="BG106" s="249">
        <f>IF(AND(AY106&lt;&gt;"R",AY106&lt;&gt;"C",AY106&lt;&gt;"CF",AY106&lt;&gt;"F")=TRUE,AR106*'Q2'!$CB$21,IF(AY106="C",AR106,0))</f>
        <v>0</v>
      </c>
      <c r="BH106" s="249">
        <f>IF(AND(AY106&lt;&gt;"R",AY106&lt;&gt;"C",AY106&lt;&gt;"CF",AY106&lt;&gt;"F")=TRUE,AR106*'Q2'!$CB$22,IF(AY106="CF",AR106,0))</f>
        <v>0</v>
      </c>
      <c r="BI106" s="289">
        <f>IF(AND(AY106&lt;&gt;"R",AY106&lt;&gt;"C",AY106&lt;&gt;"CF",AY106&lt;&gt;"F")=TRUE,AR106*'Q2'!$CB$23,IF(AY106="F",AR106,0))</f>
        <v>0</v>
      </c>
      <c r="BJ106" s="289">
        <f>'O2'!AR106</f>
        <v>0</v>
      </c>
    </row>
    <row r="107" spans="2:62" ht="9.9499999999999993" customHeight="1">
      <c r="B107" s="852">
        <f>'O1'!B107</f>
        <v>0</v>
      </c>
      <c r="C107" s="853"/>
      <c r="D107" s="853"/>
      <c r="E107" s="853"/>
      <c r="F107" s="853"/>
      <c r="G107" s="854">
        <f>'O1'!G107</f>
        <v>0</v>
      </c>
      <c r="H107" s="854"/>
      <c r="I107" s="854"/>
      <c r="J107" s="854"/>
      <c r="K107" s="854"/>
      <c r="L107" s="854"/>
      <c r="M107" s="854"/>
      <c r="N107" s="854"/>
      <c r="O107" s="854"/>
      <c r="P107" s="854"/>
      <c r="Q107" s="854"/>
      <c r="R107" s="854"/>
      <c r="S107" s="854"/>
      <c r="T107" s="854"/>
      <c r="U107" s="854"/>
      <c r="V107" s="854"/>
      <c r="W107" s="854"/>
      <c r="X107" s="854"/>
      <c r="Y107" s="854"/>
      <c r="Z107" s="854"/>
      <c r="AA107" s="854"/>
      <c r="AB107" s="854"/>
      <c r="AC107" s="855">
        <f>'O1'!AC107</f>
        <v>0</v>
      </c>
      <c r="AD107" s="855"/>
      <c r="AE107" s="855"/>
      <c r="AF107" s="856">
        <f>'O1'!AF107</f>
        <v>0</v>
      </c>
      <c r="AG107" s="856"/>
      <c r="AH107" s="856"/>
      <c r="AI107" s="856"/>
      <c r="AJ107" s="856"/>
      <c r="AK107" s="708">
        <f>'O1'!AU107</f>
        <v>0</v>
      </c>
      <c r="AL107" s="708"/>
      <c r="AM107" s="708"/>
      <c r="AN107" s="708"/>
      <c r="AO107" s="708"/>
      <c r="AP107" s="708"/>
      <c r="AQ107" s="708"/>
      <c r="AR107" s="851">
        <f t="shared" si="4"/>
        <v>0</v>
      </c>
      <c r="AS107" s="851"/>
      <c r="AT107" s="851"/>
      <c r="AU107" s="851"/>
      <c r="AV107" s="851"/>
      <c r="AW107" s="851"/>
      <c r="AX107" s="851"/>
      <c r="AY107" s="164">
        <f>'O1'!BI107</f>
        <v>0</v>
      </c>
      <c r="AZ107" s="524">
        <f>'O1'!AU107</f>
        <v>0</v>
      </c>
      <c r="BB107" s="211">
        <f t="shared" si="5"/>
        <v>2</v>
      </c>
      <c r="BC107" s="212" t="str">
        <f t="shared" si="6"/>
        <v/>
      </c>
      <c r="BD107" s="213" t="str">
        <f t="shared" si="7"/>
        <v xml:space="preserve"> </v>
      </c>
      <c r="BF107" s="249">
        <f>IF(AND(AY107&lt;&gt;"R",AY107&lt;&gt;"C",AY107&lt;&gt;"CF",AY107&lt;&gt;"F")=TRUE,AR107*'Q2'!$CB$20,IF(AY107="R",AR107,0))</f>
        <v>0</v>
      </c>
      <c r="BG107" s="249">
        <f>IF(AND(AY107&lt;&gt;"R",AY107&lt;&gt;"C",AY107&lt;&gt;"CF",AY107&lt;&gt;"F")=TRUE,AR107*'Q2'!$CB$21,IF(AY107="C",AR107,0))</f>
        <v>0</v>
      </c>
      <c r="BH107" s="249">
        <f>IF(AND(AY107&lt;&gt;"R",AY107&lt;&gt;"C",AY107&lt;&gt;"CF",AY107&lt;&gt;"F")=TRUE,AR107*'Q2'!$CB$22,IF(AY107="CF",AR107,0))</f>
        <v>0</v>
      </c>
      <c r="BI107" s="289">
        <f>IF(AND(AY107&lt;&gt;"R",AY107&lt;&gt;"C",AY107&lt;&gt;"CF",AY107&lt;&gt;"F")=TRUE,AR107*'Q2'!$CB$23,IF(AY107="F",AR107,0))</f>
        <v>0</v>
      </c>
      <c r="BJ107" s="289">
        <f>'O2'!AR107</f>
        <v>0</v>
      </c>
    </row>
    <row r="108" spans="2:62" ht="9.9499999999999993" customHeight="1">
      <c r="B108" s="852">
        <f>'O1'!B108</f>
        <v>0</v>
      </c>
      <c r="C108" s="853"/>
      <c r="D108" s="853"/>
      <c r="E108" s="853"/>
      <c r="F108" s="853"/>
      <c r="G108" s="854">
        <f>'O1'!G108</f>
        <v>0</v>
      </c>
      <c r="H108" s="854"/>
      <c r="I108" s="854"/>
      <c r="J108" s="854"/>
      <c r="K108" s="854"/>
      <c r="L108" s="854"/>
      <c r="M108" s="854"/>
      <c r="N108" s="854"/>
      <c r="O108" s="854"/>
      <c r="P108" s="854"/>
      <c r="Q108" s="854"/>
      <c r="R108" s="854"/>
      <c r="S108" s="854"/>
      <c r="T108" s="854"/>
      <c r="U108" s="854"/>
      <c r="V108" s="854"/>
      <c r="W108" s="854"/>
      <c r="X108" s="854"/>
      <c r="Y108" s="854"/>
      <c r="Z108" s="854"/>
      <c r="AA108" s="854"/>
      <c r="AB108" s="854"/>
      <c r="AC108" s="855">
        <f>'O1'!AC108</f>
        <v>0</v>
      </c>
      <c r="AD108" s="855"/>
      <c r="AE108" s="855"/>
      <c r="AF108" s="856">
        <f>'O1'!AF108</f>
        <v>0</v>
      </c>
      <c r="AG108" s="856"/>
      <c r="AH108" s="856"/>
      <c r="AI108" s="856"/>
      <c r="AJ108" s="856"/>
      <c r="AK108" s="708">
        <f>'O1'!AU108</f>
        <v>0</v>
      </c>
      <c r="AL108" s="708"/>
      <c r="AM108" s="708"/>
      <c r="AN108" s="708"/>
      <c r="AO108" s="708"/>
      <c r="AP108" s="708"/>
      <c r="AQ108" s="708"/>
      <c r="AR108" s="851">
        <f t="shared" si="4"/>
        <v>0</v>
      </c>
      <c r="AS108" s="851"/>
      <c r="AT108" s="851"/>
      <c r="AU108" s="851"/>
      <c r="AV108" s="851"/>
      <c r="AW108" s="851"/>
      <c r="AX108" s="851"/>
      <c r="AY108" s="164">
        <f>'O1'!BI108</f>
        <v>0</v>
      </c>
      <c r="AZ108" s="524">
        <f>'O1'!AU108</f>
        <v>0</v>
      </c>
      <c r="BB108" s="211">
        <f t="shared" si="5"/>
        <v>2</v>
      </c>
      <c r="BC108" s="212" t="str">
        <f t="shared" si="6"/>
        <v/>
      </c>
      <c r="BD108" s="213" t="str">
        <f t="shared" si="7"/>
        <v xml:space="preserve"> </v>
      </c>
      <c r="BF108" s="249">
        <f>IF(AND(AY108&lt;&gt;"R",AY108&lt;&gt;"C",AY108&lt;&gt;"CF",AY108&lt;&gt;"F")=TRUE,AR108*'Q2'!$CB$20,IF(AY108="R",AR108,0))</f>
        <v>0</v>
      </c>
      <c r="BG108" s="249">
        <f>IF(AND(AY108&lt;&gt;"R",AY108&lt;&gt;"C",AY108&lt;&gt;"CF",AY108&lt;&gt;"F")=TRUE,AR108*'Q2'!$CB$21,IF(AY108="C",AR108,0))</f>
        <v>0</v>
      </c>
      <c r="BH108" s="249">
        <f>IF(AND(AY108&lt;&gt;"R",AY108&lt;&gt;"C",AY108&lt;&gt;"CF",AY108&lt;&gt;"F")=TRUE,AR108*'Q2'!$CB$22,IF(AY108="CF",AR108,0))</f>
        <v>0</v>
      </c>
      <c r="BI108" s="289">
        <f>IF(AND(AY108&lt;&gt;"R",AY108&lt;&gt;"C",AY108&lt;&gt;"CF",AY108&lt;&gt;"F")=TRUE,AR108*'Q2'!$CB$23,IF(AY108="F",AR108,0))</f>
        <v>0</v>
      </c>
      <c r="BJ108" s="289">
        <f>'O2'!AR108</f>
        <v>0</v>
      </c>
    </row>
    <row r="109" spans="2:62" ht="9.9499999999999993" customHeight="1">
      <c r="B109" s="852">
        <f>'O1'!B109</f>
        <v>0</v>
      </c>
      <c r="C109" s="853"/>
      <c r="D109" s="853"/>
      <c r="E109" s="853"/>
      <c r="F109" s="853"/>
      <c r="G109" s="854">
        <f>'O1'!G109</f>
        <v>0</v>
      </c>
      <c r="H109" s="854"/>
      <c r="I109" s="854"/>
      <c r="J109" s="854"/>
      <c r="K109" s="854"/>
      <c r="L109" s="854"/>
      <c r="M109" s="854"/>
      <c r="N109" s="854"/>
      <c r="O109" s="854"/>
      <c r="P109" s="854"/>
      <c r="Q109" s="854"/>
      <c r="R109" s="854"/>
      <c r="S109" s="854"/>
      <c r="T109" s="854"/>
      <c r="U109" s="854"/>
      <c r="V109" s="854"/>
      <c r="W109" s="854"/>
      <c r="X109" s="854"/>
      <c r="Y109" s="854"/>
      <c r="Z109" s="854"/>
      <c r="AA109" s="854"/>
      <c r="AB109" s="854"/>
      <c r="AC109" s="855">
        <f>'O1'!AC109</f>
        <v>0</v>
      </c>
      <c r="AD109" s="855"/>
      <c r="AE109" s="855"/>
      <c r="AF109" s="856">
        <f>'O1'!AF109</f>
        <v>0</v>
      </c>
      <c r="AG109" s="856"/>
      <c r="AH109" s="856"/>
      <c r="AI109" s="856"/>
      <c r="AJ109" s="856"/>
      <c r="AK109" s="708">
        <f>'O1'!AU109</f>
        <v>0</v>
      </c>
      <c r="AL109" s="708"/>
      <c r="AM109" s="708"/>
      <c r="AN109" s="708"/>
      <c r="AO109" s="708"/>
      <c r="AP109" s="708"/>
      <c r="AQ109" s="708"/>
      <c r="AR109" s="851">
        <f t="shared" si="4"/>
        <v>0</v>
      </c>
      <c r="AS109" s="851"/>
      <c r="AT109" s="851"/>
      <c r="AU109" s="851"/>
      <c r="AV109" s="851"/>
      <c r="AW109" s="851"/>
      <c r="AX109" s="851"/>
      <c r="AY109" s="164">
        <f>'O1'!BI109</f>
        <v>0</v>
      </c>
      <c r="AZ109" s="524">
        <f>'O1'!AU109</f>
        <v>0</v>
      </c>
      <c r="BB109" s="211">
        <f t="shared" si="5"/>
        <v>2</v>
      </c>
      <c r="BC109" s="212" t="str">
        <f t="shared" si="6"/>
        <v/>
      </c>
      <c r="BD109" s="213" t="str">
        <f t="shared" si="7"/>
        <v xml:space="preserve"> </v>
      </c>
      <c r="BF109" s="249">
        <f>IF(AND(AY109&lt;&gt;"R",AY109&lt;&gt;"C",AY109&lt;&gt;"CF",AY109&lt;&gt;"F")=TRUE,AR109*'Q2'!$CB$20,IF(AY109="R",AR109,0))</f>
        <v>0</v>
      </c>
      <c r="BG109" s="249">
        <f>IF(AND(AY109&lt;&gt;"R",AY109&lt;&gt;"C",AY109&lt;&gt;"CF",AY109&lt;&gt;"F")=TRUE,AR109*'Q2'!$CB$21,IF(AY109="C",AR109,0))</f>
        <v>0</v>
      </c>
      <c r="BH109" s="249">
        <f>IF(AND(AY109&lt;&gt;"R",AY109&lt;&gt;"C",AY109&lt;&gt;"CF",AY109&lt;&gt;"F")=TRUE,AR109*'Q2'!$CB$22,IF(AY109="CF",AR109,0))</f>
        <v>0</v>
      </c>
      <c r="BI109" s="289">
        <f>IF(AND(AY109&lt;&gt;"R",AY109&lt;&gt;"C",AY109&lt;&gt;"CF",AY109&lt;&gt;"F")=TRUE,AR109*'Q2'!$CB$23,IF(AY109="F",AR109,0))</f>
        <v>0</v>
      </c>
      <c r="BJ109" s="289">
        <f>'O2'!AR109</f>
        <v>0</v>
      </c>
    </row>
    <row r="110" spans="2:62" ht="9.9499999999999993" customHeight="1">
      <c r="B110" s="852">
        <f>'O1'!B110</f>
        <v>0</v>
      </c>
      <c r="C110" s="853"/>
      <c r="D110" s="853"/>
      <c r="E110" s="853"/>
      <c r="F110" s="853"/>
      <c r="G110" s="854">
        <f>'O1'!G110</f>
        <v>0</v>
      </c>
      <c r="H110" s="854"/>
      <c r="I110" s="854"/>
      <c r="J110" s="854"/>
      <c r="K110" s="854"/>
      <c r="L110" s="854"/>
      <c r="M110" s="854"/>
      <c r="N110" s="854"/>
      <c r="O110" s="854"/>
      <c r="P110" s="854"/>
      <c r="Q110" s="854"/>
      <c r="R110" s="854"/>
      <c r="S110" s="854"/>
      <c r="T110" s="854"/>
      <c r="U110" s="854"/>
      <c r="V110" s="854"/>
      <c r="W110" s="854"/>
      <c r="X110" s="854"/>
      <c r="Y110" s="854"/>
      <c r="Z110" s="854"/>
      <c r="AA110" s="854"/>
      <c r="AB110" s="854"/>
      <c r="AC110" s="855">
        <f>'O1'!AC110</f>
        <v>0</v>
      </c>
      <c r="AD110" s="855"/>
      <c r="AE110" s="855"/>
      <c r="AF110" s="856">
        <f>'O1'!AF110</f>
        <v>0</v>
      </c>
      <c r="AG110" s="856"/>
      <c r="AH110" s="856"/>
      <c r="AI110" s="856"/>
      <c r="AJ110" s="856"/>
      <c r="AK110" s="708">
        <f>'O1'!AU110</f>
        <v>0</v>
      </c>
      <c r="AL110" s="708"/>
      <c r="AM110" s="708"/>
      <c r="AN110" s="708"/>
      <c r="AO110" s="708"/>
      <c r="AP110" s="708"/>
      <c r="AQ110" s="708"/>
      <c r="AR110" s="851">
        <f t="shared" si="4"/>
        <v>0</v>
      </c>
      <c r="AS110" s="851"/>
      <c r="AT110" s="851"/>
      <c r="AU110" s="851"/>
      <c r="AV110" s="851"/>
      <c r="AW110" s="851"/>
      <c r="AX110" s="851"/>
      <c r="AY110" s="164">
        <f>'O1'!BI110</f>
        <v>0</v>
      </c>
      <c r="AZ110" s="524">
        <f>'O1'!AU110</f>
        <v>0</v>
      </c>
      <c r="BB110" s="211">
        <f t="shared" si="5"/>
        <v>2</v>
      </c>
      <c r="BC110" s="212" t="str">
        <f t="shared" si="6"/>
        <v/>
      </c>
      <c r="BD110" s="213" t="str">
        <f t="shared" si="7"/>
        <v xml:space="preserve"> </v>
      </c>
      <c r="BF110" s="249">
        <f>IF(AND(AY110&lt;&gt;"R",AY110&lt;&gt;"C",AY110&lt;&gt;"CF",AY110&lt;&gt;"F")=TRUE,AR110*'Q2'!$CB$20,IF(AY110="R",AR110,0))</f>
        <v>0</v>
      </c>
      <c r="BG110" s="249">
        <f>IF(AND(AY110&lt;&gt;"R",AY110&lt;&gt;"C",AY110&lt;&gt;"CF",AY110&lt;&gt;"F")=TRUE,AR110*'Q2'!$CB$21,IF(AY110="C",AR110,0))</f>
        <v>0</v>
      </c>
      <c r="BH110" s="249">
        <f>IF(AND(AY110&lt;&gt;"R",AY110&lt;&gt;"C",AY110&lt;&gt;"CF",AY110&lt;&gt;"F")=TRUE,AR110*'Q2'!$CB$22,IF(AY110="CF",AR110,0))</f>
        <v>0</v>
      </c>
      <c r="BI110" s="289">
        <f>IF(AND(AY110&lt;&gt;"R",AY110&lt;&gt;"C",AY110&lt;&gt;"CF",AY110&lt;&gt;"F")=TRUE,AR110*'Q2'!$CB$23,IF(AY110="F",AR110,0))</f>
        <v>0</v>
      </c>
      <c r="BJ110" s="289">
        <f>'O2'!AR110</f>
        <v>0</v>
      </c>
    </row>
    <row r="111" spans="2:62" ht="9.9499999999999993" customHeight="1">
      <c r="B111" s="852">
        <f>'O1'!B111</f>
        <v>0</v>
      </c>
      <c r="C111" s="853"/>
      <c r="D111" s="853"/>
      <c r="E111" s="853"/>
      <c r="F111" s="853"/>
      <c r="G111" s="854">
        <f>'O1'!G111</f>
        <v>0</v>
      </c>
      <c r="H111" s="854"/>
      <c r="I111" s="854"/>
      <c r="J111" s="854"/>
      <c r="K111" s="854"/>
      <c r="L111" s="854"/>
      <c r="M111" s="854"/>
      <c r="N111" s="854"/>
      <c r="O111" s="854"/>
      <c r="P111" s="854"/>
      <c r="Q111" s="854"/>
      <c r="R111" s="854"/>
      <c r="S111" s="854"/>
      <c r="T111" s="854"/>
      <c r="U111" s="854"/>
      <c r="V111" s="854"/>
      <c r="W111" s="854"/>
      <c r="X111" s="854"/>
      <c r="Y111" s="854"/>
      <c r="Z111" s="854"/>
      <c r="AA111" s="854"/>
      <c r="AB111" s="854"/>
      <c r="AC111" s="855">
        <f>'O1'!AC111</f>
        <v>0</v>
      </c>
      <c r="AD111" s="855"/>
      <c r="AE111" s="855"/>
      <c r="AF111" s="856">
        <f>'O1'!AF111</f>
        <v>0</v>
      </c>
      <c r="AG111" s="856"/>
      <c r="AH111" s="856"/>
      <c r="AI111" s="856"/>
      <c r="AJ111" s="856"/>
      <c r="AK111" s="708">
        <f>'O1'!AU111</f>
        <v>0</v>
      </c>
      <c r="AL111" s="708"/>
      <c r="AM111" s="708"/>
      <c r="AN111" s="708"/>
      <c r="AO111" s="708"/>
      <c r="AP111" s="708"/>
      <c r="AQ111" s="708"/>
      <c r="AR111" s="851">
        <f t="shared" si="4"/>
        <v>0</v>
      </c>
      <c r="AS111" s="851"/>
      <c r="AT111" s="851"/>
      <c r="AU111" s="851"/>
      <c r="AV111" s="851"/>
      <c r="AW111" s="851"/>
      <c r="AX111" s="851"/>
      <c r="AY111" s="164">
        <f>'O1'!BI111</f>
        <v>0</v>
      </c>
      <c r="AZ111" s="524">
        <f>'O1'!AU111</f>
        <v>0</v>
      </c>
      <c r="BB111" s="211">
        <f t="shared" si="5"/>
        <v>2</v>
      </c>
      <c r="BC111" s="212" t="str">
        <f t="shared" si="6"/>
        <v/>
      </c>
      <c r="BD111" s="213" t="str">
        <f t="shared" si="7"/>
        <v xml:space="preserve"> </v>
      </c>
      <c r="BF111" s="249">
        <f>IF(AND(AY111&lt;&gt;"R",AY111&lt;&gt;"C",AY111&lt;&gt;"CF",AY111&lt;&gt;"F")=TRUE,AR111*'Q2'!$CB$20,IF(AY111="R",AR111,0))</f>
        <v>0</v>
      </c>
      <c r="BG111" s="249">
        <f>IF(AND(AY111&lt;&gt;"R",AY111&lt;&gt;"C",AY111&lt;&gt;"CF",AY111&lt;&gt;"F")=TRUE,AR111*'Q2'!$CB$21,IF(AY111="C",AR111,0))</f>
        <v>0</v>
      </c>
      <c r="BH111" s="249">
        <f>IF(AND(AY111&lt;&gt;"R",AY111&lt;&gt;"C",AY111&lt;&gt;"CF",AY111&lt;&gt;"F")=TRUE,AR111*'Q2'!$CB$22,IF(AY111="CF",AR111,0))</f>
        <v>0</v>
      </c>
      <c r="BI111" s="289">
        <f>IF(AND(AY111&lt;&gt;"R",AY111&lt;&gt;"C",AY111&lt;&gt;"CF",AY111&lt;&gt;"F")=TRUE,AR111*'Q2'!$CB$23,IF(AY111="F",AR111,0))</f>
        <v>0</v>
      </c>
      <c r="BJ111" s="289">
        <f>'O2'!AR111</f>
        <v>0</v>
      </c>
    </row>
    <row r="112" spans="2:62" ht="9.9499999999999993" customHeight="1">
      <c r="B112" s="852">
        <f>'O1'!B112</f>
        <v>0</v>
      </c>
      <c r="C112" s="853"/>
      <c r="D112" s="853"/>
      <c r="E112" s="853"/>
      <c r="F112" s="853"/>
      <c r="G112" s="854">
        <f>'O1'!G112</f>
        <v>0</v>
      </c>
      <c r="H112" s="854"/>
      <c r="I112" s="854"/>
      <c r="J112" s="854"/>
      <c r="K112" s="854"/>
      <c r="L112" s="854"/>
      <c r="M112" s="854"/>
      <c r="N112" s="854"/>
      <c r="O112" s="854"/>
      <c r="P112" s="854"/>
      <c r="Q112" s="854"/>
      <c r="R112" s="854"/>
      <c r="S112" s="854"/>
      <c r="T112" s="854"/>
      <c r="U112" s="854"/>
      <c r="V112" s="854"/>
      <c r="W112" s="854"/>
      <c r="X112" s="854"/>
      <c r="Y112" s="854"/>
      <c r="Z112" s="854"/>
      <c r="AA112" s="854"/>
      <c r="AB112" s="854"/>
      <c r="AC112" s="855">
        <f>'O1'!AC112</f>
        <v>0</v>
      </c>
      <c r="AD112" s="855"/>
      <c r="AE112" s="855"/>
      <c r="AF112" s="856">
        <f>'O1'!AF112</f>
        <v>0</v>
      </c>
      <c r="AG112" s="856"/>
      <c r="AH112" s="856"/>
      <c r="AI112" s="856"/>
      <c r="AJ112" s="856"/>
      <c r="AK112" s="708">
        <f>'O1'!AU112</f>
        <v>0</v>
      </c>
      <c r="AL112" s="708"/>
      <c r="AM112" s="708"/>
      <c r="AN112" s="708"/>
      <c r="AO112" s="708"/>
      <c r="AP112" s="708"/>
      <c r="AQ112" s="708"/>
      <c r="AR112" s="851">
        <f t="shared" si="4"/>
        <v>0</v>
      </c>
      <c r="AS112" s="851"/>
      <c r="AT112" s="851"/>
      <c r="AU112" s="851"/>
      <c r="AV112" s="851"/>
      <c r="AW112" s="851"/>
      <c r="AX112" s="851"/>
      <c r="AY112" s="164">
        <f>'O1'!BI112</f>
        <v>0</v>
      </c>
      <c r="AZ112" s="524">
        <f>'O1'!AU112</f>
        <v>0</v>
      </c>
      <c r="BB112" s="211">
        <f t="shared" si="5"/>
        <v>2</v>
      </c>
      <c r="BC112" s="212" t="str">
        <f t="shared" si="6"/>
        <v/>
      </c>
      <c r="BD112" s="213" t="str">
        <f t="shared" si="7"/>
        <v xml:space="preserve"> </v>
      </c>
      <c r="BF112" s="249">
        <f>IF(AND(AY112&lt;&gt;"R",AY112&lt;&gt;"C",AY112&lt;&gt;"CF",AY112&lt;&gt;"F")=TRUE,AR112*'Q2'!$CB$20,IF(AY112="R",AR112,0))</f>
        <v>0</v>
      </c>
      <c r="BG112" s="249">
        <f>IF(AND(AY112&lt;&gt;"R",AY112&lt;&gt;"C",AY112&lt;&gt;"CF",AY112&lt;&gt;"F")=TRUE,AR112*'Q2'!$CB$21,IF(AY112="C",AR112,0))</f>
        <v>0</v>
      </c>
      <c r="BH112" s="249">
        <f>IF(AND(AY112&lt;&gt;"R",AY112&lt;&gt;"C",AY112&lt;&gt;"CF",AY112&lt;&gt;"F")=TRUE,AR112*'Q2'!$CB$22,IF(AY112="CF",AR112,0))</f>
        <v>0</v>
      </c>
      <c r="BI112" s="289">
        <f>IF(AND(AY112&lt;&gt;"R",AY112&lt;&gt;"C",AY112&lt;&gt;"CF",AY112&lt;&gt;"F")=TRUE,AR112*'Q2'!$CB$23,IF(AY112="F",AR112,0))</f>
        <v>0</v>
      </c>
      <c r="BJ112" s="289">
        <f>'O2'!AR112</f>
        <v>0</v>
      </c>
    </row>
    <row r="113" spans="2:62" ht="9.9499999999999993" customHeight="1">
      <c r="B113" s="852">
        <f>'O1'!B113</f>
        <v>0</v>
      </c>
      <c r="C113" s="853"/>
      <c r="D113" s="853"/>
      <c r="E113" s="853"/>
      <c r="F113" s="853"/>
      <c r="G113" s="854">
        <f>'O1'!G113</f>
        <v>0</v>
      </c>
      <c r="H113" s="854"/>
      <c r="I113" s="854"/>
      <c r="J113" s="854"/>
      <c r="K113" s="854"/>
      <c r="L113" s="854"/>
      <c r="M113" s="854"/>
      <c r="N113" s="854"/>
      <c r="O113" s="854"/>
      <c r="P113" s="854"/>
      <c r="Q113" s="854"/>
      <c r="R113" s="854"/>
      <c r="S113" s="854"/>
      <c r="T113" s="854"/>
      <c r="U113" s="854"/>
      <c r="V113" s="854"/>
      <c r="W113" s="854"/>
      <c r="X113" s="854"/>
      <c r="Y113" s="854"/>
      <c r="Z113" s="854"/>
      <c r="AA113" s="854"/>
      <c r="AB113" s="854"/>
      <c r="AC113" s="855">
        <f>'O1'!AC113</f>
        <v>0</v>
      </c>
      <c r="AD113" s="855"/>
      <c r="AE113" s="855"/>
      <c r="AF113" s="856">
        <f>'O1'!AF113</f>
        <v>0</v>
      </c>
      <c r="AG113" s="856"/>
      <c r="AH113" s="856"/>
      <c r="AI113" s="856"/>
      <c r="AJ113" s="856"/>
      <c r="AK113" s="708">
        <f>'O1'!AU113</f>
        <v>0</v>
      </c>
      <c r="AL113" s="708"/>
      <c r="AM113" s="708"/>
      <c r="AN113" s="708"/>
      <c r="AO113" s="708"/>
      <c r="AP113" s="708"/>
      <c r="AQ113" s="708"/>
      <c r="AR113" s="851">
        <f t="shared" si="4"/>
        <v>0</v>
      </c>
      <c r="AS113" s="851"/>
      <c r="AT113" s="851"/>
      <c r="AU113" s="851"/>
      <c r="AV113" s="851"/>
      <c r="AW113" s="851"/>
      <c r="AX113" s="851"/>
      <c r="AY113" s="164">
        <f>'O1'!BI113</f>
        <v>0</v>
      </c>
      <c r="AZ113" s="524">
        <f>'O1'!AU113</f>
        <v>0</v>
      </c>
      <c r="BB113" s="211">
        <f t="shared" si="5"/>
        <v>2</v>
      </c>
      <c r="BC113" s="212" t="str">
        <f t="shared" si="6"/>
        <v/>
      </c>
      <c r="BD113" s="213" t="str">
        <f t="shared" si="7"/>
        <v xml:space="preserve"> </v>
      </c>
      <c r="BF113" s="249">
        <f>IF(AND(AY113&lt;&gt;"R",AY113&lt;&gt;"C",AY113&lt;&gt;"CF",AY113&lt;&gt;"F")=TRUE,AR113*'Q2'!$CB$20,IF(AY113="R",AR113,0))</f>
        <v>0</v>
      </c>
      <c r="BG113" s="249">
        <f>IF(AND(AY113&lt;&gt;"R",AY113&lt;&gt;"C",AY113&lt;&gt;"CF",AY113&lt;&gt;"F")=TRUE,AR113*'Q2'!$CB$21,IF(AY113="C",AR113,0))</f>
        <v>0</v>
      </c>
      <c r="BH113" s="249">
        <f>IF(AND(AY113&lt;&gt;"R",AY113&lt;&gt;"C",AY113&lt;&gt;"CF",AY113&lt;&gt;"F")=TRUE,AR113*'Q2'!$CB$22,IF(AY113="CF",AR113,0))</f>
        <v>0</v>
      </c>
      <c r="BI113" s="289">
        <f>IF(AND(AY113&lt;&gt;"R",AY113&lt;&gt;"C",AY113&lt;&gt;"CF",AY113&lt;&gt;"F")=TRUE,AR113*'Q2'!$CB$23,IF(AY113="F",AR113,0))</f>
        <v>0</v>
      </c>
      <c r="BJ113" s="289">
        <f>'O2'!AR113</f>
        <v>0</v>
      </c>
    </row>
    <row r="114" spans="2:62" ht="9.9499999999999993" customHeight="1">
      <c r="B114" s="852">
        <f>'O1'!B114</f>
        <v>0</v>
      </c>
      <c r="C114" s="853"/>
      <c r="D114" s="853"/>
      <c r="E114" s="853"/>
      <c r="F114" s="853"/>
      <c r="G114" s="854">
        <f>'O1'!G114</f>
        <v>0</v>
      </c>
      <c r="H114" s="854"/>
      <c r="I114" s="854"/>
      <c r="J114" s="854"/>
      <c r="K114" s="854"/>
      <c r="L114" s="854"/>
      <c r="M114" s="854"/>
      <c r="N114" s="854"/>
      <c r="O114" s="854"/>
      <c r="P114" s="854"/>
      <c r="Q114" s="854"/>
      <c r="R114" s="854"/>
      <c r="S114" s="854"/>
      <c r="T114" s="854"/>
      <c r="U114" s="854"/>
      <c r="V114" s="854"/>
      <c r="W114" s="854"/>
      <c r="X114" s="854"/>
      <c r="Y114" s="854"/>
      <c r="Z114" s="854"/>
      <c r="AA114" s="854"/>
      <c r="AB114" s="854"/>
      <c r="AC114" s="855">
        <f>'O1'!AC114</f>
        <v>0</v>
      </c>
      <c r="AD114" s="855"/>
      <c r="AE114" s="855"/>
      <c r="AF114" s="856">
        <f>'O1'!AF114</f>
        <v>0</v>
      </c>
      <c r="AG114" s="856"/>
      <c r="AH114" s="856"/>
      <c r="AI114" s="856"/>
      <c r="AJ114" s="856"/>
      <c r="AK114" s="708">
        <f>'O1'!AU114</f>
        <v>0</v>
      </c>
      <c r="AL114" s="708"/>
      <c r="AM114" s="708"/>
      <c r="AN114" s="708"/>
      <c r="AO114" s="708"/>
      <c r="AP114" s="708"/>
      <c r="AQ114" s="708"/>
      <c r="AR114" s="851">
        <f t="shared" si="4"/>
        <v>0</v>
      </c>
      <c r="AS114" s="851"/>
      <c r="AT114" s="851"/>
      <c r="AU114" s="851"/>
      <c r="AV114" s="851"/>
      <c r="AW114" s="851"/>
      <c r="AX114" s="851"/>
      <c r="AY114" s="164">
        <f>'O1'!BI114</f>
        <v>0</v>
      </c>
      <c r="AZ114" s="524">
        <f>'O1'!AU114</f>
        <v>0</v>
      </c>
      <c r="BB114" s="211">
        <f t="shared" si="5"/>
        <v>2</v>
      </c>
      <c r="BC114" s="212" t="str">
        <f t="shared" si="6"/>
        <v/>
      </c>
      <c r="BD114" s="213" t="str">
        <f t="shared" si="7"/>
        <v xml:space="preserve"> </v>
      </c>
      <c r="BF114" s="249">
        <f>IF(AND(AY114&lt;&gt;"R",AY114&lt;&gt;"C",AY114&lt;&gt;"CF",AY114&lt;&gt;"F")=TRUE,AR114*'Q2'!$CB$20,IF(AY114="R",AR114,0))</f>
        <v>0</v>
      </c>
      <c r="BG114" s="249">
        <f>IF(AND(AY114&lt;&gt;"R",AY114&lt;&gt;"C",AY114&lt;&gt;"CF",AY114&lt;&gt;"F")=TRUE,AR114*'Q2'!$CB$21,IF(AY114="C",AR114,0))</f>
        <v>0</v>
      </c>
      <c r="BH114" s="249">
        <f>IF(AND(AY114&lt;&gt;"R",AY114&lt;&gt;"C",AY114&lt;&gt;"CF",AY114&lt;&gt;"F")=TRUE,AR114*'Q2'!$CB$22,IF(AY114="CF",AR114,0))</f>
        <v>0</v>
      </c>
      <c r="BI114" s="289">
        <f>IF(AND(AY114&lt;&gt;"R",AY114&lt;&gt;"C",AY114&lt;&gt;"CF",AY114&lt;&gt;"F")=TRUE,AR114*'Q2'!$CB$23,IF(AY114="F",AR114,0))</f>
        <v>0</v>
      </c>
      <c r="BJ114" s="289">
        <f>'O2'!AR114</f>
        <v>0</v>
      </c>
    </row>
    <row r="115" spans="2:62" ht="9.9499999999999993" customHeight="1">
      <c r="B115" s="852">
        <f>'O1'!B115</f>
        <v>0</v>
      </c>
      <c r="C115" s="853"/>
      <c r="D115" s="853"/>
      <c r="E115" s="853"/>
      <c r="F115" s="853"/>
      <c r="G115" s="854">
        <f>'O1'!G115</f>
        <v>0</v>
      </c>
      <c r="H115" s="854"/>
      <c r="I115" s="854"/>
      <c r="J115" s="854"/>
      <c r="K115" s="854"/>
      <c r="L115" s="854"/>
      <c r="M115" s="854"/>
      <c r="N115" s="854"/>
      <c r="O115" s="854"/>
      <c r="P115" s="854"/>
      <c r="Q115" s="854"/>
      <c r="R115" s="854"/>
      <c r="S115" s="854"/>
      <c r="T115" s="854"/>
      <c r="U115" s="854"/>
      <c r="V115" s="854"/>
      <c r="W115" s="854"/>
      <c r="X115" s="854"/>
      <c r="Y115" s="854"/>
      <c r="Z115" s="854"/>
      <c r="AA115" s="854"/>
      <c r="AB115" s="854"/>
      <c r="AC115" s="855">
        <f>'O1'!AC115</f>
        <v>0</v>
      </c>
      <c r="AD115" s="855"/>
      <c r="AE115" s="855"/>
      <c r="AF115" s="856">
        <f>'O1'!AF115</f>
        <v>0</v>
      </c>
      <c r="AG115" s="856"/>
      <c r="AH115" s="856"/>
      <c r="AI115" s="856"/>
      <c r="AJ115" s="856"/>
      <c r="AK115" s="708">
        <f>'O1'!AU115</f>
        <v>0</v>
      </c>
      <c r="AL115" s="708"/>
      <c r="AM115" s="708"/>
      <c r="AN115" s="708"/>
      <c r="AO115" s="708"/>
      <c r="AP115" s="708"/>
      <c r="AQ115" s="708"/>
      <c r="AR115" s="851">
        <f t="shared" si="4"/>
        <v>0</v>
      </c>
      <c r="AS115" s="851"/>
      <c r="AT115" s="851"/>
      <c r="AU115" s="851"/>
      <c r="AV115" s="851"/>
      <c r="AW115" s="851"/>
      <c r="AX115" s="851"/>
      <c r="AY115" s="164">
        <f>'O1'!BI115</f>
        <v>0</v>
      </c>
      <c r="AZ115" s="524">
        <f>'O1'!AU115</f>
        <v>0</v>
      </c>
      <c r="BB115" s="211">
        <f t="shared" si="5"/>
        <v>2</v>
      </c>
      <c r="BC115" s="212" t="str">
        <f t="shared" si="6"/>
        <v/>
      </c>
      <c r="BD115" s="213" t="str">
        <f t="shared" si="7"/>
        <v xml:space="preserve"> </v>
      </c>
      <c r="BF115" s="249">
        <f>IF(AND(AY115&lt;&gt;"R",AY115&lt;&gt;"C",AY115&lt;&gt;"CF",AY115&lt;&gt;"F")=TRUE,AR115*'Q2'!$CB$20,IF(AY115="R",AR115,0))</f>
        <v>0</v>
      </c>
      <c r="BG115" s="249">
        <f>IF(AND(AY115&lt;&gt;"R",AY115&lt;&gt;"C",AY115&lt;&gt;"CF",AY115&lt;&gt;"F")=TRUE,AR115*'Q2'!$CB$21,IF(AY115="C",AR115,0))</f>
        <v>0</v>
      </c>
      <c r="BH115" s="249">
        <f>IF(AND(AY115&lt;&gt;"R",AY115&lt;&gt;"C",AY115&lt;&gt;"CF",AY115&lt;&gt;"F")=TRUE,AR115*'Q2'!$CB$22,IF(AY115="CF",AR115,0))</f>
        <v>0</v>
      </c>
      <c r="BI115" s="289">
        <f>IF(AND(AY115&lt;&gt;"R",AY115&lt;&gt;"C",AY115&lt;&gt;"CF",AY115&lt;&gt;"F")=TRUE,AR115*'Q2'!$CB$23,IF(AY115="F",AR115,0))</f>
        <v>0</v>
      </c>
      <c r="BJ115" s="289">
        <f>'O2'!AR115</f>
        <v>0</v>
      </c>
    </row>
    <row r="116" spans="2:62" ht="9.9499999999999993" customHeight="1">
      <c r="B116" s="852">
        <f>'O1'!B116</f>
        <v>0</v>
      </c>
      <c r="C116" s="853"/>
      <c r="D116" s="853"/>
      <c r="E116" s="853"/>
      <c r="F116" s="853"/>
      <c r="G116" s="854">
        <f>'O1'!G116</f>
        <v>0</v>
      </c>
      <c r="H116" s="854"/>
      <c r="I116" s="854"/>
      <c r="J116" s="854"/>
      <c r="K116" s="854"/>
      <c r="L116" s="854"/>
      <c r="M116" s="854"/>
      <c r="N116" s="854"/>
      <c r="O116" s="854"/>
      <c r="P116" s="854"/>
      <c r="Q116" s="854"/>
      <c r="R116" s="854"/>
      <c r="S116" s="854"/>
      <c r="T116" s="854"/>
      <c r="U116" s="854"/>
      <c r="V116" s="854"/>
      <c r="W116" s="854"/>
      <c r="X116" s="854"/>
      <c r="Y116" s="854"/>
      <c r="Z116" s="854"/>
      <c r="AA116" s="854"/>
      <c r="AB116" s="854"/>
      <c r="AC116" s="855">
        <f>'O1'!AC116</f>
        <v>0</v>
      </c>
      <c r="AD116" s="855"/>
      <c r="AE116" s="855"/>
      <c r="AF116" s="856">
        <f>'O1'!AF116</f>
        <v>0</v>
      </c>
      <c r="AG116" s="856"/>
      <c r="AH116" s="856"/>
      <c r="AI116" s="856"/>
      <c r="AJ116" s="856"/>
      <c r="AK116" s="708">
        <f>'O1'!AU116</f>
        <v>0</v>
      </c>
      <c r="AL116" s="708"/>
      <c r="AM116" s="708"/>
      <c r="AN116" s="708"/>
      <c r="AO116" s="708"/>
      <c r="AP116" s="708"/>
      <c r="AQ116" s="708"/>
      <c r="AR116" s="851">
        <f t="shared" si="4"/>
        <v>0</v>
      </c>
      <c r="AS116" s="851"/>
      <c r="AT116" s="851"/>
      <c r="AU116" s="851"/>
      <c r="AV116" s="851"/>
      <c r="AW116" s="851"/>
      <c r="AX116" s="851"/>
      <c r="AY116" s="164">
        <f>'O1'!BI116</f>
        <v>0</v>
      </c>
      <c r="AZ116" s="524">
        <f>'O1'!AU116</f>
        <v>0</v>
      </c>
      <c r="BB116" s="211">
        <f t="shared" si="5"/>
        <v>2</v>
      </c>
      <c r="BC116" s="212" t="str">
        <f t="shared" si="6"/>
        <v/>
      </c>
      <c r="BD116" s="213" t="str">
        <f t="shared" si="7"/>
        <v xml:space="preserve"> </v>
      </c>
      <c r="BF116" s="249">
        <f>IF(AND(AY116&lt;&gt;"R",AY116&lt;&gt;"C",AY116&lt;&gt;"CF",AY116&lt;&gt;"F")=TRUE,AR116*'Q2'!$CB$20,IF(AY116="R",AR116,0))</f>
        <v>0</v>
      </c>
      <c r="BG116" s="249">
        <f>IF(AND(AY116&lt;&gt;"R",AY116&lt;&gt;"C",AY116&lt;&gt;"CF",AY116&lt;&gt;"F")=TRUE,AR116*'Q2'!$CB$21,IF(AY116="C",AR116,0))</f>
        <v>0</v>
      </c>
      <c r="BH116" s="249">
        <f>IF(AND(AY116&lt;&gt;"R",AY116&lt;&gt;"C",AY116&lt;&gt;"CF",AY116&lt;&gt;"F")=TRUE,AR116*'Q2'!$CB$22,IF(AY116="CF",AR116,0))</f>
        <v>0</v>
      </c>
      <c r="BI116" s="289">
        <f>IF(AND(AY116&lt;&gt;"R",AY116&lt;&gt;"C",AY116&lt;&gt;"CF",AY116&lt;&gt;"F")=TRUE,AR116*'Q2'!$CB$23,IF(AY116="F",AR116,0))</f>
        <v>0</v>
      </c>
      <c r="BJ116" s="289">
        <f>'O2'!AR116</f>
        <v>0</v>
      </c>
    </row>
    <row r="117" spans="2:62" ht="9.9499999999999993" customHeight="1">
      <c r="B117" s="852">
        <f>'O1'!B117</f>
        <v>0</v>
      </c>
      <c r="C117" s="853"/>
      <c r="D117" s="853"/>
      <c r="E117" s="853"/>
      <c r="F117" s="853"/>
      <c r="G117" s="854">
        <f>'O1'!G117</f>
        <v>0</v>
      </c>
      <c r="H117" s="854"/>
      <c r="I117" s="854"/>
      <c r="J117" s="854"/>
      <c r="K117" s="854"/>
      <c r="L117" s="854"/>
      <c r="M117" s="854"/>
      <c r="N117" s="854"/>
      <c r="O117" s="854"/>
      <c r="P117" s="854"/>
      <c r="Q117" s="854"/>
      <c r="R117" s="854"/>
      <c r="S117" s="854"/>
      <c r="T117" s="854"/>
      <c r="U117" s="854"/>
      <c r="V117" s="854"/>
      <c r="W117" s="854"/>
      <c r="X117" s="854"/>
      <c r="Y117" s="854"/>
      <c r="Z117" s="854"/>
      <c r="AA117" s="854"/>
      <c r="AB117" s="854"/>
      <c r="AC117" s="855">
        <f>'O1'!AC117</f>
        <v>0</v>
      </c>
      <c r="AD117" s="855"/>
      <c r="AE117" s="855"/>
      <c r="AF117" s="856">
        <f>'O1'!AF117</f>
        <v>0</v>
      </c>
      <c r="AG117" s="856"/>
      <c r="AH117" s="856"/>
      <c r="AI117" s="856"/>
      <c r="AJ117" s="856"/>
      <c r="AK117" s="708">
        <f>'O1'!AU117</f>
        <v>0</v>
      </c>
      <c r="AL117" s="708"/>
      <c r="AM117" s="708"/>
      <c r="AN117" s="708"/>
      <c r="AO117" s="708"/>
      <c r="AP117" s="708"/>
      <c r="AQ117" s="708"/>
      <c r="AR117" s="851">
        <f t="shared" si="4"/>
        <v>0</v>
      </c>
      <c r="AS117" s="851"/>
      <c r="AT117" s="851"/>
      <c r="AU117" s="851"/>
      <c r="AV117" s="851"/>
      <c r="AW117" s="851"/>
      <c r="AX117" s="851"/>
      <c r="AY117" s="164">
        <f>'O1'!BI117</f>
        <v>0</v>
      </c>
      <c r="AZ117" s="524">
        <f>'O1'!AU117</f>
        <v>0</v>
      </c>
      <c r="BB117" s="211">
        <f t="shared" si="5"/>
        <v>2</v>
      </c>
      <c r="BC117" s="212" t="str">
        <f t="shared" si="6"/>
        <v/>
      </c>
      <c r="BD117" s="213" t="str">
        <f t="shared" si="7"/>
        <v xml:space="preserve"> </v>
      </c>
      <c r="BF117" s="249">
        <f>IF(AND(AY117&lt;&gt;"R",AY117&lt;&gt;"C",AY117&lt;&gt;"CF",AY117&lt;&gt;"F")=TRUE,AR117*'Q2'!$CB$20,IF(AY117="R",AR117,0))</f>
        <v>0</v>
      </c>
      <c r="BG117" s="249">
        <f>IF(AND(AY117&lt;&gt;"R",AY117&lt;&gt;"C",AY117&lt;&gt;"CF",AY117&lt;&gt;"F")=TRUE,AR117*'Q2'!$CB$21,IF(AY117="C",AR117,0))</f>
        <v>0</v>
      </c>
      <c r="BH117" s="249">
        <f>IF(AND(AY117&lt;&gt;"R",AY117&lt;&gt;"C",AY117&lt;&gt;"CF",AY117&lt;&gt;"F")=TRUE,AR117*'Q2'!$CB$22,IF(AY117="CF",AR117,0))</f>
        <v>0</v>
      </c>
      <c r="BI117" s="289">
        <f>IF(AND(AY117&lt;&gt;"R",AY117&lt;&gt;"C",AY117&lt;&gt;"CF",AY117&lt;&gt;"F")=TRUE,AR117*'Q2'!$CB$23,IF(AY117="F",AR117,0))</f>
        <v>0</v>
      </c>
      <c r="BJ117" s="289">
        <f>'O2'!AR117</f>
        <v>0</v>
      </c>
    </row>
    <row r="118" spans="2:62" ht="9.9499999999999993" customHeight="1">
      <c r="B118" s="852">
        <f>'O1'!B118</f>
        <v>0</v>
      </c>
      <c r="C118" s="853"/>
      <c r="D118" s="853"/>
      <c r="E118" s="853"/>
      <c r="F118" s="853"/>
      <c r="G118" s="854">
        <f>'O1'!G118</f>
        <v>0</v>
      </c>
      <c r="H118" s="854"/>
      <c r="I118" s="854"/>
      <c r="J118" s="854"/>
      <c r="K118" s="854"/>
      <c r="L118" s="854"/>
      <c r="M118" s="854"/>
      <c r="N118" s="854"/>
      <c r="O118" s="854"/>
      <c r="P118" s="854"/>
      <c r="Q118" s="854"/>
      <c r="R118" s="854"/>
      <c r="S118" s="854"/>
      <c r="T118" s="854"/>
      <c r="U118" s="854"/>
      <c r="V118" s="854"/>
      <c r="W118" s="854"/>
      <c r="X118" s="854"/>
      <c r="Y118" s="854"/>
      <c r="Z118" s="854"/>
      <c r="AA118" s="854"/>
      <c r="AB118" s="854"/>
      <c r="AC118" s="855">
        <f>'O1'!AC118</f>
        <v>0</v>
      </c>
      <c r="AD118" s="855"/>
      <c r="AE118" s="855"/>
      <c r="AF118" s="856">
        <f>'O1'!AF118</f>
        <v>0</v>
      </c>
      <c r="AG118" s="856"/>
      <c r="AH118" s="856"/>
      <c r="AI118" s="856"/>
      <c r="AJ118" s="856"/>
      <c r="AK118" s="708">
        <f>'O1'!AU118</f>
        <v>0</v>
      </c>
      <c r="AL118" s="708"/>
      <c r="AM118" s="708"/>
      <c r="AN118" s="708"/>
      <c r="AO118" s="708"/>
      <c r="AP118" s="708"/>
      <c r="AQ118" s="708"/>
      <c r="AR118" s="851">
        <f t="shared" si="4"/>
        <v>0</v>
      </c>
      <c r="AS118" s="851"/>
      <c r="AT118" s="851"/>
      <c r="AU118" s="851"/>
      <c r="AV118" s="851"/>
      <c r="AW118" s="851"/>
      <c r="AX118" s="851"/>
      <c r="AY118" s="164">
        <f>'O1'!BI118</f>
        <v>0</v>
      </c>
      <c r="AZ118" s="524">
        <f>'O1'!AU118</f>
        <v>0</v>
      </c>
      <c r="BB118" s="211">
        <f t="shared" si="5"/>
        <v>2</v>
      </c>
      <c r="BC118" s="212" t="str">
        <f t="shared" si="6"/>
        <v/>
      </c>
      <c r="BD118" s="213" t="str">
        <f t="shared" si="7"/>
        <v xml:space="preserve"> </v>
      </c>
      <c r="BF118" s="249">
        <f>IF(AND(AY118&lt;&gt;"R",AY118&lt;&gt;"C",AY118&lt;&gt;"CF",AY118&lt;&gt;"F")=TRUE,AR118*'Q2'!$CB$20,IF(AY118="R",AR118,0))</f>
        <v>0</v>
      </c>
      <c r="BG118" s="249">
        <f>IF(AND(AY118&lt;&gt;"R",AY118&lt;&gt;"C",AY118&lt;&gt;"CF",AY118&lt;&gt;"F")=TRUE,AR118*'Q2'!$CB$21,IF(AY118="C",AR118,0))</f>
        <v>0</v>
      </c>
      <c r="BH118" s="249">
        <f>IF(AND(AY118&lt;&gt;"R",AY118&lt;&gt;"C",AY118&lt;&gt;"CF",AY118&lt;&gt;"F")=TRUE,AR118*'Q2'!$CB$22,IF(AY118="CF",AR118,0))</f>
        <v>0</v>
      </c>
      <c r="BI118" s="289">
        <f>IF(AND(AY118&lt;&gt;"R",AY118&lt;&gt;"C",AY118&lt;&gt;"CF",AY118&lt;&gt;"F")=TRUE,AR118*'Q2'!$CB$23,IF(AY118="F",AR118,0))</f>
        <v>0</v>
      </c>
      <c r="BJ118" s="289">
        <f>'O2'!AR118</f>
        <v>0</v>
      </c>
    </row>
    <row r="119" spans="2:62" ht="9.9499999999999993" customHeight="1">
      <c r="B119" s="852">
        <f>'O1'!B119</f>
        <v>0</v>
      </c>
      <c r="C119" s="853"/>
      <c r="D119" s="853"/>
      <c r="E119" s="853"/>
      <c r="F119" s="853"/>
      <c r="G119" s="854">
        <f>'O1'!G119</f>
        <v>0</v>
      </c>
      <c r="H119" s="854"/>
      <c r="I119" s="854"/>
      <c r="J119" s="854"/>
      <c r="K119" s="854"/>
      <c r="L119" s="854"/>
      <c r="M119" s="854"/>
      <c r="N119" s="854"/>
      <c r="O119" s="854"/>
      <c r="P119" s="854"/>
      <c r="Q119" s="854"/>
      <c r="R119" s="854"/>
      <c r="S119" s="854"/>
      <c r="T119" s="854"/>
      <c r="U119" s="854"/>
      <c r="V119" s="854"/>
      <c r="W119" s="854"/>
      <c r="X119" s="854"/>
      <c r="Y119" s="854"/>
      <c r="Z119" s="854"/>
      <c r="AA119" s="854"/>
      <c r="AB119" s="854"/>
      <c r="AC119" s="855">
        <f>'O1'!AC119</f>
        <v>0</v>
      </c>
      <c r="AD119" s="855"/>
      <c r="AE119" s="855"/>
      <c r="AF119" s="856">
        <f>'O1'!AF119</f>
        <v>0</v>
      </c>
      <c r="AG119" s="856"/>
      <c r="AH119" s="856"/>
      <c r="AI119" s="856"/>
      <c r="AJ119" s="856"/>
      <c r="AK119" s="708">
        <f>'O1'!AU119</f>
        <v>0</v>
      </c>
      <c r="AL119" s="708"/>
      <c r="AM119" s="708"/>
      <c r="AN119" s="708"/>
      <c r="AO119" s="708"/>
      <c r="AP119" s="708"/>
      <c r="AQ119" s="708"/>
      <c r="AR119" s="851">
        <f t="shared" si="4"/>
        <v>0</v>
      </c>
      <c r="AS119" s="851"/>
      <c r="AT119" s="851"/>
      <c r="AU119" s="851"/>
      <c r="AV119" s="851"/>
      <c r="AW119" s="851"/>
      <c r="AX119" s="851"/>
      <c r="AY119" s="164">
        <f>'O1'!BI119</f>
        <v>0</v>
      </c>
      <c r="AZ119" s="524">
        <f>'O1'!AU119</f>
        <v>0</v>
      </c>
      <c r="BB119" s="211">
        <f t="shared" si="5"/>
        <v>2</v>
      </c>
      <c r="BC119" s="212" t="str">
        <f t="shared" si="6"/>
        <v/>
      </c>
      <c r="BD119" s="213" t="str">
        <f t="shared" si="7"/>
        <v xml:space="preserve"> </v>
      </c>
      <c r="BF119" s="249">
        <f>IF(AND(AY119&lt;&gt;"R",AY119&lt;&gt;"C",AY119&lt;&gt;"CF",AY119&lt;&gt;"F")=TRUE,AR119*'Q2'!$CB$20,IF(AY119="R",AR119,0))</f>
        <v>0</v>
      </c>
      <c r="BG119" s="249">
        <f>IF(AND(AY119&lt;&gt;"R",AY119&lt;&gt;"C",AY119&lt;&gt;"CF",AY119&lt;&gt;"F")=TRUE,AR119*'Q2'!$CB$21,IF(AY119="C",AR119,0))</f>
        <v>0</v>
      </c>
      <c r="BH119" s="249">
        <f>IF(AND(AY119&lt;&gt;"R",AY119&lt;&gt;"C",AY119&lt;&gt;"CF",AY119&lt;&gt;"F")=TRUE,AR119*'Q2'!$CB$22,IF(AY119="CF",AR119,0))</f>
        <v>0</v>
      </c>
      <c r="BI119" s="289">
        <f>IF(AND(AY119&lt;&gt;"R",AY119&lt;&gt;"C",AY119&lt;&gt;"CF",AY119&lt;&gt;"F")=TRUE,AR119*'Q2'!$CB$23,IF(AY119="F",AR119,0))</f>
        <v>0</v>
      </c>
      <c r="BJ119" s="289">
        <f>'O2'!AR119</f>
        <v>0</v>
      </c>
    </row>
    <row r="120" spans="2:62" ht="9.9499999999999993" customHeight="1">
      <c r="B120" s="852">
        <f>'O1'!B120</f>
        <v>0</v>
      </c>
      <c r="C120" s="853"/>
      <c r="D120" s="853"/>
      <c r="E120" s="853"/>
      <c r="F120" s="853"/>
      <c r="G120" s="854">
        <f>'O1'!G120</f>
        <v>0</v>
      </c>
      <c r="H120" s="854"/>
      <c r="I120" s="854"/>
      <c r="J120" s="854"/>
      <c r="K120" s="854"/>
      <c r="L120" s="854"/>
      <c r="M120" s="854"/>
      <c r="N120" s="854"/>
      <c r="O120" s="854"/>
      <c r="P120" s="854"/>
      <c r="Q120" s="854"/>
      <c r="R120" s="854"/>
      <c r="S120" s="854"/>
      <c r="T120" s="854"/>
      <c r="U120" s="854"/>
      <c r="V120" s="854"/>
      <c r="W120" s="854"/>
      <c r="X120" s="854"/>
      <c r="Y120" s="854"/>
      <c r="Z120" s="854"/>
      <c r="AA120" s="854"/>
      <c r="AB120" s="854"/>
      <c r="AC120" s="855">
        <f>'O1'!AC120</f>
        <v>0</v>
      </c>
      <c r="AD120" s="855"/>
      <c r="AE120" s="855"/>
      <c r="AF120" s="856">
        <f>'O1'!AF120</f>
        <v>0</v>
      </c>
      <c r="AG120" s="856"/>
      <c r="AH120" s="856"/>
      <c r="AI120" s="856"/>
      <c r="AJ120" s="856"/>
      <c r="AK120" s="708">
        <f>'O1'!AU120</f>
        <v>0</v>
      </c>
      <c r="AL120" s="708"/>
      <c r="AM120" s="708"/>
      <c r="AN120" s="708"/>
      <c r="AO120" s="708"/>
      <c r="AP120" s="708"/>
      <c r="AQ120" s="708"/>
      <c r="AR120" s="851">
        <f t="shared" si="4"/>
        <v>0</v>
      </c>
      <c r="AS120" s="851"/>
      <c r="AT120" s="851"/>
      <c r="AU120" s="851"/>
      <c r="AV120" s="851"/>
      <c r="AW120" s="851"/>
      <c r="AX120" s="851"/>
      <c r="AY120" s="164">
        <f>'O1'!BI120</f>
        <v>0</v>
      </c>
      <c r="AZ120" s="524">
        <f>'O1'!AU120</f>
        <v>0</v>
      </c>
      <c r="BB120" s="211">
        <f t="shared" si="5"/>
        <v>2</v>
      </c>
      <c r="BC120" s="212" t="str">
        <f t="shared" si="6"/>
        <v/>
      </c>
      <c r="BD120" s="213" t="str">
        <f t="shared" si="7"/>
        <v xml:space="preserve"> </v>
      </c>
      <c r="BF120" s="249">
        <f>IF(AND(AY120&lt;&gt;"R",AY120&lt;&gt;"C",AY120&lt;&gt;"CF",AY120&lt;&gt;"F")=TRUE,AR120*'Q2'!$CB$20,IF(AY120="R",AR120,0))</f>
        <v>0</v>
      </c>
      <c r="BG120" s="249">
        <f>IF(AND(AY120&lt;&gt;"R",AY120&lt;&gt;"C",AY120&lt;&gt;"CF",AY120&lt;&gt;"F")=TRUE,AR120*'Q2'!$CB$21,IF(AY120="C",AR120,0))</f>
        <v>0</v>
      </c>
      <c r="BH120" s="249">
        <f>IF(AND(AY120&lt;&gt;"R",AY120&lt;&gt;"C",AY120&lt;&gt;"CF",AY120&lt;&gt;"F")=TRUE,AR120*'Q2'!$CB$22,IF(AY120="CF",AR120,0))</f>
        <v>0</v>
      </c>
      <c r="BI120" s="289">
        <f>IF(AND(AY120&lt;&gt;"R",AY120&lt;&gt;"C",AY120&lt;&gt;"CF",AY120&lt;&gt;"F")=TRUE,AR120*'Q2'!$CB$23,IF(AY120="F",AR120,0))</f>
        <v>0</v>
      </c>
      <c r="BJ120" s="289">
        <f>'O2'!AR120</f>
        <v>0</v>
      </c>
    </row>
    <row r="121" spans="2:62" ht="9.9499999999999993" customHeight="1">
      <c r="B121" s="852">
        <f>'O1'!B121</f>
        <v>0</v>
      </c>
      <c r="C121" s="853"/>
      <c r="D121" s="853"/>
      <c r="E121" s="853"/>
      <c r="F121" s="853"/>
      <c r="G121" s="854">
        <f>'O1'!G121</f>
        <v>0</v>
      </c>
      <c r="H121" s="854"/>
      <c r="I121" s="854"/>
      <c r="J121" s="854"/>
      <c r="K121" s="854"/>
      <c r="L121" s="854"/>
      <c r="M121" s="854"/>
      <c r="N121" s="854"/>
      <c r="O121" s="854"/>
      <c r="P121" s="854"/>
      <c r="Q121" s="854"/>
      <c r="R121" s="854"/>
      <c r="S121" s="854"/>
      <c r="T121" s="854"/>
      <c r="U121" s="854"/>
      <c r="V121" s="854"/>
      <c r="W121" s="854"/>
      <c r="X121" s="854"/>
      <c r="Y121" s="854"/>
      <c r="Z121" s="854"/>
      <c r="AA121" s="854"/>
      <c r="AB121" s="854"/>
      <c r="AC121" s="855">
        <f>'O1'!AC121</f>
        <v>0</v>
      </c>
      <c r="AD121" s="855"/>
      <c r="AE121" s="855"/>
      <c r="AF121" s="856">
        <f>'O1'!AF121</f>
        <v>0</v>
      </c>
      <c r="AG121" s="856"/>
      <c r="AH121" s="856"/>
      <c r="AI121" s="856"/>
      <c r="AJ121" s="856"/>
      <c r="AK121" s="708">
        <f>'O1'!AU121</f>
        <v>0</v>
      </c>
      <c r="AL121" s="708"/>
      <c r="AM121" s="708"/>
      <c r="AN121" s="708"/>
      <c r="AO121" s="708"/>
      <c r="AP121" s="708"/>
      <c r="AQ121" s="708"/>
      <c r="AR121" s="851">
        <f t="shared" si="4"/>
        <v>0</v>
      </c>
      <c r="AS121" s="851"/>
      <c r="AT121" s="851"/>
      <c r="AU121" s="851"/>
      <c r="AV121" s="851"/>
      <c r="AW121" s="851"/>
      <c r="AX121" s="851"/>
      <c r="AY121" s="164">
        <f>'O1'!BI121</f>
        <v>0</v>
      </c>
      <c r="AZ121" s="524">
        <f>'O1'!AU121</f>
        <v>0</v>
      </c>
      <c r="BB121" s="211">
        <f t="shared" si="5"/>
        <v>2</v>
      </c>
      <c r="BC121" s="212" t="str">
        <f t="shared" si="6"/>
        <v/>
      </c>
      <c r="BD121" s="213" t="str">
        <f t="shared" si="7"/>
        <v xml:space="preserve"> </v>
      </c>
      <c r="BF121" s="249">
        <f>IF(AND(AY121&lt;&gt;"R",AY121&lt;&gt;"C",AY121&lt;&gt;"CF",AY121&lt;&gt;"F")=TRUE,AR121*'Q2'!$CB$20,IF(AY121="R",AR121,0))</f>
        <v>0</v>
      </c>
      <c r="BG121" s="249">
        <f>IF(AND(AY121&lt;&gt;"R",AY121&lt;&gt;"C",AY121&lt;&gt;"CF",AY121&lt;&gt;"F")=TRUE,AR121*'Q2'!$CB$21,IF(AY121="C",AR121,0))</f>
        <v>0</v>
      </c>
      <c r="BH121" s="249">
        <f>IF(AND(AY121&lt;&gt;"R",AY121&lt;&gt;"C",AY121&lt;&gt;"CF",AY121&lt;&gt;"F")=TRUE,AR121*'Q2'!$CB$22,IF(AY121="CF",AR121,0))</f>
        <v>0</v>
      </c>
      <c r="BI121" s="289">
        <f>IF(AND(AY121&lt;&gt;"R",AY121&lt;&gt;"C",AY121&lt;&gt;"CF",AY121&lt;&gt;"F")=TRUE,AR121*'Q2'!$CB$23,IF(AY121="F",AR121,0))</f>
        <v>0</v>
      </c>
      <c r="BJ121" s="289">
        <f>'O2'!AR121</f>
        <v>0</v>
      </c>
    </row>
    <row r="122" spans="2:62" ht="9.9499999999999993" customHeight="1">
      <c r="B122" s="852">
        <f>'O1'!B122</f>
        <v>0</v>
      </c>
      <c r="C122" s="853"/>
      <c r="D122" s="853"/>
      <c r="E122" s="853"/>
      <c r="F122" s="853"/>
      <c r="G122" s="854">
        <f>'O1'!G122</f>
        <v>0</v>
      </c>
      <c r="H122" s="854"/>
      <c r="I122" s="854"/>
      <c r="J122" s="854"/>
      <c r="K122" s="854"/>
      <c r="L122" s="854"/>
      <c r="M122" s="854"/>
      <c r="N122" s="854"/>
      <c r="O122" s="854"/>
      <c r="P122" s="854"/>
      <c r="Q122" s="854"/>
      <c r="R122" s="854"/>
      <c r="S122" s="854"/>
      <c r="T122" s="854"/>
      <c r="U122" s="854"/>
      <c r="V122" s="854"/>
      <c r="W122" s="854"/>
      <c r="X122" s="854"/>
      <c r="Y122" s="854"/>
      <c r="Z122" s="854"/>
      <c r="AA122" s="854"/>
      <c r="AB122" s="854"/>
      <c r="AC122" s="855">
        <f>'O1'!AC122</f>
        <v>0</v>
      </c>
      <c r="AD122" s="855"/>
      <c r="AE122" s="855"/>
      <c r="AF122" s="856">
        <f>'O1'!AF122</f>
        <v>0</v>
      </c>
      <c r="AG122" s="856"/>
      <c r="AH122" s="856"/>
      <c r="AI122" s="856"/>
      <c r="AJ122" s="856"/>
      <c r="AK122" s="708">
        <f>'O1'!AU122</f>
        <v>0</v>
      </c>
      <c r="AL122" s="708"/>
      <c r="AM122" s="708"/>
      <c r="AN122" s="708"/>
      <c r="AO122" s="708"/>
      <c r="AP122" s="708"/>
      <c r="AQ122" s="708"/>
      <c r="AR122" s="851">
        <f t="shared" si="4"/>
        <v>0</v>
      </c>
      <c r="AS122" s="851"/>
      <c r="AT122" s="851"/>
      <c r="AU122" s="851"/>
      <c r="AV122" s="851"/>
      <c r="AW122" s="851"/>
      <c r="AX122" s="851"/>
      <c r="AY122" s="164">
        <f>'O1'!BI122</f>
        <v>0</v>
      </c>
      <c r="AZ122" s="524">
        <f>'O1'!AU122</f>
        <v>0</v>
      </c>
      <c r="BB122" s="211">
        <f t="shared" si="5"/>
        <v>2</v>
      </c>
      <c r="BC122" s="212" t="str">
        <f t="shared" si="6"/>
        <v/>
      </c>
      <c r="BD122" s="213" t="str">
        <f t="shared" si="7"/>
        <v xml:space="preserve"> </v>
      </c>
      <c r="BF122" s="249">
        <f>IF(AND(AY122&lt;&gt;"R",AY122&lt;&gt;"C",AY122&lt;&gt;"CF",AY122&lt;&gt;"F")=TRUE,AR122*'Q2'!$CB$20,IF(AY122="R",AR122,0))</f>
        <v>0</v>
      </c>
      <c r="BG122" s="249">
        <f>IF(AND(AY122&lt;&gt;"R",AY122&lt;&gt;"C",AY122&lt;&gt;"CF",AY122&lt;&gt;"F")=TRUE,AR122*'Q2'!$CB$21,IF(AY122="C",AR122,0))</f>
        <v>0</v>
      </c>
      <c r="BH122" s="249">
        <f>IF(AND(AY122&lt;&gt;"R",AY122&lt;&gt;"C",AY122&lt;&gt;"CF",AY122&lt;&gt;"F")=TRUE,AR122*'Q2'!$CB$22,IF(AY122="CF",AR122,0))</f>
        <v>0</v>
      </c>
      <c r="BI122" s="289">
        <f>IF(AND(AY122&lt;&gt;"R",AY122&lt;&gt;"C",AY122&lt;&gt;"CF",AY122&lt;&gt;"F")=TRUE,AR122*'Q2'!$CB$23,IF(AY122="F",AR122,0))</f>
        <v>0</v>
      </c>
      <c r="BJ122" s="289">
        <f>'O2'!AR122</f>
        <v>0</v>
      </c>
    </row>
    <row r="123" spans="2:62" ht="9.9499999999999993" customHeight="1">
      <c r="B123" s="852">
        <f>'O1'!B123</f>
        <v>0</v>
      </c>
      <c r="C123" s="853"/>
      <c r="D123" s="853"/>
      <c r="E123" s="853"/>
      <c r="F123" s="853"/>
      <c r="G123" s="854">
        <f>'O1'!G123</f>
        <v>0</v>
      </c>
      <c r="H123" s="854"/>
      <c r="I123" s="854"/>
      <c r="J123" s="854"/>
      <c r="K123" s="854"/>
      <c r="L123" s="854"/>
      <c r="M123" s="854"/>
      <c r="N123" s="854"/>
      <c r="O123" s="854"/>
      <c r="P123" s="854"/>
      <c r="Q123" s="854"/>
      <c r="R123" s="854"/>
      <c r="S123" s="854"/>
      <c r="T123" s="854"/>
      <c r="U123" s="854"/>
      <c r="V123" s="854"/>
      <c r="W123" s="854"/>
      <c r="X123" s="854"/>
      <c r="Y123" s="854"/>
      <c r="Z123" s="854"/>
      <c r="AA123" s="854"/>
      <c r="AB123" s="854"/>
      <c r="AC123" s="855">
        <f>'O1'!AC123</f>
        <v>0</v>
      </c>
      <c r="AD123" s="855"/>
      <c r="AE123" s="855"/>
      <c r="AF123" s="856">
        <f>'O1'!AF123</f>
        <v>0</v>
      </c>
      <c r="AG123" s="856"/>
      <c r="AH123" s="856"/>
      <c r="AI123" s="856"/>
      <c r="AJ123" s="856"/>
      <c r="AK123" s="708">
        <f>'O1'!AU123</f>
        <v>0</v>
      </c>
      <c r="AL123" s="708"/>
      <c r="AM123" s="708"/>
      <c r="AN123" s="708"/>
      <c r="AO123" s="708"/>
      <c r="AP123" s="708"/>
      <c r="AQ123" s="708"/>
      <c r="AR123" s="851">
        <f t="shared" si="4"/>
        <v>0</v>
      </c>
      <c r="AS123" s="851"/>
      <c r="AT123" s="851"/>
      <c r="AU123" s="851"/>
      <c r="AV123" s="851"/>
      <c r="AW123" s="851"/>
      <c r="AX123" s="851"/>
      <c r="AY123" s="164">
        <f>'O1'!BI123</f>
        <v>0</v>
      </c>
      <c r="AZ123" s="524">
        <f>'O1'!AU123</f>
        <v>0</v>
      </c>
      <c r="BB123" s="211">
        <f t="shared" si="5"/>
        <v>2</v>
      </c>
      <c r="BC123" s="212" t="str">
        <f t="shared" si="6"/>
        <v/>
      </c>
      <c r="BD123" s="213" t="str">
        <f t="shared" si="7"/>
        <v xml:space="preserve"> </v>
      </c>
      <c r="BF123" s="249">
        <f>IF(AND(AY123&lt;&gt;"R",AY123&lt;&gt;"C",AY123&lt;&gt;"CF",AY123&lt;&gt;"F")=TRUE,AR123*'Q2'!$CB$20,IF(AY123="R",AR123,0))</f>
        <v>0</v>
      </c>
      <c r="BG123" s="249">
        <f>IF(AND(AY123&lt;&gt;"R",AY123&lt;&gt;"C",AY123&lt;&gt;"CF",AY123&lt;&gt;"F")=TRUE,AR123*'Q2'!$CB$21,IF(AY123="C",AR123,0))</f>
        <v>0</v>
      </c>
      <c r="BH123" s="249">
        <f>IF(AND(AY123&lt;&gt;"R",AY123&lt;&gt;"C",AY123&lt;&gt;"CF",AY123&lt;&gt;"F")=TRUE,AR123*'Q2'!$CB$22,IF(AY123="CF",AR123,0))</f>
        <v>0</v>
      </c>
      <c r="BI123" s="289">
        <f>IF(AND(AY123&lt;&gt;"R",AY123&lt;&gt;"C",AY123&lt;&gt;"CF",AY123&lt;&gt;"F")=TRUE,AR123*'Q2'!$CB$23,IF(AY123="F",AR123,0))</f>
        <v>0</v>
      </c>
      <c r="BJ123" s="289">
        <f>'O2'!AR123</f>
        <v>0</v>
      </c>
    </row>
    <row r="124" spans="2:62" ht="9.9499999999999993" customHeight="1">
      <c r="B124" s="852">
        <f>'O1'!B124</f>
        <v>0</v>
      </c>
      <c r="C124" s="853"/>
      <c r="D124" s="853"/>
      <c r="E124" s="853"/>
      <c r="F124" s="853"/>
      <c r="G124" s="854">
        <f>'O1'!G124</f>
        <v>0</v>
      </c>
      <c r="H124" s="854"/>
      <c r="I124" s="854"/>
      <c r="J124" s="854"/>
      <c r="K124" s="854"/>
      <c r="L124" s="854"/>
      <c r="M124" s="854"/>
      <c r="N124" s="854"/>
      <c r="O124" s="854"/>
      <c r="P124" s="854"/>
      <c r="Q124" s="854"/>
      <c r="R124" s="854"/>
      <c r="S124" s="854"/>
      <c r="T124" s="854"/>
      <c r="U124" s="854"/>
      <c r="V124" s="854"/>
      <c r="W124" s="854"/>
      <c r="X124" s="854"/>
      <c r="Y124" s="854"/>
      <c r="Z124" s="854"/>
      <c r="AA124" s="854"/>
      <c r="AB124" s="854"/>
      <c r="AC124" s="855">
        <f>'O1'!AC124</f>
        <v>0</v>
      </c>
      <c r="AD124" s="855"/>
      <c r="AE124" s="855"/>
      <c r="AF124" s="856">
        <f>'O1'!AF124</f>
        <v>0</v>
      </c>
      <c r="AG124" s="856"/>
      <c r="AH124" s="856"/>
      <c r="AI124" s="856"/>
      <c r="AJ124" s="856"/>
      <c r="AK124" s="708">
        <f>'O1'!AU124</f>
        <v>0</v>
      </c>
      <c r="AL124" s="708"/>
      <c r="AM124" s="708"/>
      <c r="AN124" s="708"/>
      <c r="AO124" s="708"/>
      <c r="AP124" s="708"/>
      <c r="AQ124" s="708"/>
      <c r="AR124" s="851">
        <f t="shared" si="4"/>
        <v>0</v>
      </c>
      <c r="AS124" s="851"/>
      <c r="AT124" s="851"/>
      <c r="AU124" s="851"/>
      <c r="AV124" s="851"/>
      <c r="AW124" s="851"/>
      <c r="AX124" s="851"/>
      <c r="AY124" s="164">
        <f>'O1'!BI124</f>
        <v>0</v>
      </c>
      <c r="AZ124" s="524">
        <f>'O1'!AU124</f>
        <v>0</v>
      </c>
      <c r="BB124" s="211">
        <f t="shared" si="5"/>
        <v>2</v>
      </c>
      <c r="BC124" s="212" t="str">
        <f t="shared" si="6"/>
        <v/>
      </c>
      <c r="BD124" s="213" t="str">
        <f t="shared" si="7"/>
        <v xml:space="preserve"> </v>
      </c>
      <c r="BF124" s="249">
        <f>IF(AND(AY124&lt;&gt;"R",AY124&lt;&gt;"C",AY124&lt;&gt;"CF",AY124&lt;&gt;"F")=TRUE,AR124*'Q2'!$CB$20,IF(AY124="R",AR124,0))</f>
        <v>0</v>
      </c>
      <c r="BG124" s="249">
        <f>IF(AND(AY124&lt;&gt;"R",AY124&lt;&gt;"C",AY124&lt;&gt;"CF",AY124&lt;&gt;"F")=TRUE,AR124*'Q2'!$CB$21,IF(AY124="C",AR124,0))</f>
        <v>0</v>
      </c>
      <c r="BH124" s="249">
        <f>IF(AND(AY124&lt;&gt;"R",AY124&lt;&gt;"C",AY124&lt;&gt;"CF",AY124&lt;&gt;"F")=TRUE,AR124*'Q2'!$CB$22,IF(AY124="CF",AR124,0))</f>
        <v>0</v>
      </c>
      <c r="BI124" s="289">
        <f>IF(AND(AY124&lt;&gt;"R",AY124&lt;&gt;"C",AY124&lt;&gt;"CF",AY124&lt;&gt;"F")=TRUE,AR124*'Q2'!$CB$23,IF(AY124="F",AR124,0))</f>
        <v>0</v>
      </c>
      <c r="BJ124" s="289">
        <f>'O2'!AR124</f>
        <v>0</v>
      </c>
    </row>
    <row r="125" spans="2:62" ht="9.9499999999999993" customHeight="1">
      <c r="B125" s="852">
        <f>'O1'!B125</f>
        <v>0</v>
      </c>
      <c r="C125" s="853"/>
      <c r="D125" s="853"/>
      <c r="E125" s="853"/>
      <c r="F125" s="853"/>
      <c r="G125" s="854">
        <f>'O1'!G125</f>
        <v>0</v>
      </c>
      <c r="H125" s="854"/>
      <c r="I125" s="854"/>
      <c r="J125" s="854"/>
      <c r="K125" s="854"/>
      <c r="L125" s="854"/>
      <c r="M125" s="854"/>
      <c r="N125" s="854"/>
      <c r="O125" s="854"/>
      <c r="P125" s="854"/>
      <c r="Q125" s="854"/>
      <c r="R125" s="854"/>
      <c r="S125" s="854"/>
      <c r="T125" s="854"/>
      <c r="U125" s="854"/>
      <c r="V125" s="854"/>
      <c r="W125" s="854"/>
      <c r="X125" s="854"/>
      <c r="Y125" s="854"/>
      <c r="Z125" s="854"/>
      <c r="AA125" s="854"/>
      <c r="AB125" s="854"/>
      <c r="AC125" s="855">
        <f>'O1'!AC125</f>
        <v>0</v>
      </c>
      <c r="AD125" s="855"/>
      <c r="AE125" s="855"/>
      <c r="AF125" s="856">
        <f>'O1'!AF125</f>
        <v>0</v>
      </c>
      <c r="AG125" s="856"/>
      <c r="AH125" s="856"/>
      <c r="AI125" s="856"/>
      <c r="AJ125" s="856"/>
      <c r="AK125" s="708">
        <f>'O1'!AU125</f>
        <v>0</v>
      </c>
      <c r="AL125" s="708"/>
      <c r="AM125" s="708"/>
      <c r="AN125" s="708"/>
      <c r="AO125" s="708"/>
      <c r="AP125" s="708"/>
      <c r="AQ125" s="708"/>
      <c r="AR125" s="851">
        <f t="shared" si="4"/>
        <v>0</v>
      </c>
      <c r="AS125" s="851"/>
      <c r="AT125" s="851"/>
      <c r="AU125" s="851"/>
      <c r="AV125" s="851"/>
      <c r="AW125" s="851"/>
      <c r="AX125" s="851"/>
      <c r="AY125" s="164">
        <f>'O1'!BI125</f>
        <v>0</v>
      </c>
      <c r="AZ125" s="524">
        <f>'O1'!AU125</f>
        <v>0</v>
      </c>
      <c r="BB125" s="211">
        <f t="shared" si="5"/>
        <v>2</v>
      </c>
      <c r="BC125" s="212" t="str">
        <f t="shared" si="6"/>
        <v/>
      </c>
      <c r="BD125" s="213" t="str">
        <f t="shared" si="7"/>
        <v xml:space="preserve"> </v>
      </c>
      <c r="BF125" s="249">
        <f>IF(AND(AY125&lt;&gt;"R",AY125&lt;&gt;"C",AY125&lt;&gt;"CF",AY125&lt;&gt;"F")=TRUE,AR125*'Q2'!$CB$20,IF(AY125="R",AR125,0))</f>
        <v>0</v>
      </c>
      <c r="BG125" s="249">
        <f>IF(AND(AY125&lt;&gt;"R",AY125&lt;&gt;"C",AY125&lt;&gt;"CF",AY125&lt;&gt;"F")=TRUE,AR125*'Q2'!$CB$21,IF(AY125="C",AR125,0))</f>
        <v>0</v>
      </c>
      <c r="BH125" s="249">
        <f>IF(AND(AY125&lt;&gt;"R",AY125&lt;&gt;"C",AY125&lt;&gt;"CF",AY125&lt;&gt;"F")=TRUE,AR125*'Q2'!$CB$22,IF(AY125="CF",AR125,0))</f>
        <v>0</v>
      </c>
      <c r="BI125" s="289">
        <f>IF(AND(AY125&lt;&gt;"R",AY125&lt;&gt;"C",AY125&lt;&gt;"CF",AY125&lt;&gt;"F")=TRUE,AR125*'Q2'!$CB$23,IF(AY125="F",AR125,0))</f>
        <v>0</v>
      </c>
      <c r="BJ125" s="289">
        <f>'O2'!AR125</f>
        <v>0</v>
      </c>
    </row>
    <row r="126" spans="2:62" ht="9.9499999999999993" customHeight="1">
      <c r="B126" s="852">
        <f>'O1'!B126</f>
        <v>0</v>
      </c>
      <c r="C126" s="853"/>
      <c r="D126" s="853"/>
      <c r="E126" s="853"/>
      <c r="F126" s="853"/>
      <c r="G126" s="854">
        <f>'O1'!G126</f>
        <v>0</v>
      </c>
      <c r="H126" s="854"/>
      <c r="I126" s="854"/>
      <c r="J126" s="854"/>
      <c r="K126" s="854"/>
      <c r="L126" s="854"/>
      <c r="M126" s="854"/>
      <c r="N126" s="854"/>
      <c r="O126" s="854"/>
      <c r="P126" s="854"/>
      <c r="Q126" s="854"/>
      <c r="R126" s="854"/>
      <c r="S126" s="854"/>
      <c r="T126" s="854"/>
      <c r="U126" s="854"/>
      <c r="V126" s="854"/>
      <c r="W126" s="854"/>
      <c r="X126" s="854"/>
      <c r="Y126" s="854"/>
      <c r="Z126" s="854"/>
      <c r="AA126" s="854"/>
      <c r="AB126" s="854"/>
      <c r="AC126" s="855">
        <f>'O1'!AC126</f>
        <v>0</v>
      </c>
      <c r="AD126" s="855"/>
      <c r="AE126" s="855"/>
      <c r="AF126" s="856">
        <f>'O1'!AF126</f>
        <v>0</v>
      </c>
      <c r="AG126" s="856"/>
      <c r="AH126" s="856"/>
      <c r="AI126" s="856"/>
      <c r="AJ126" s="856"/>
      <c r="AK126" s="708">
        <f>'O1'!AU126</f>
        <v>0</v>
      </c>
      <c r="AL126" s="708"/>
      <c r="AM126" s="708"/>
      <c r="AN126" s="708"/>
      <c r="AO126" s="708"/>
      <c r="AP126" s="708"/>
      <c r="AQ126" s="708"/>
      <c r="AR126" s="851">
        <f t="shared" si="4"/>
        <v>0</v>
      </c>
      <c r="AS126" s="851"/>
      <c r="AT126" s="851"/>
      <c r="AU126" s="851"/>
      <c r="AV126" s="851"/>
      <c r="AW126" s="851"/>
      <c r="AX126" s="851"/>
      <c r="AY126" s="164">
        <f>'O1'!BI126</f>
        <v>0</v>
      </c>
      <c r="AZ126" s="524">
        <f>'O1'!AU126</f>
        <v>0</v>
      </c>
      <c r="BB126" s="211">
        <f t="shared" si="5"/>
        <v>2</v>
      </c>
      <c r="BC126" s="212" t="str">
        <f t="shared" si="6"/>
        <v/>
      </c>
      <c r="BD126" s="213" t="str">
        <f t="shared" si="7"/>
        <v xml:space="preserve"> </v>
      </c>
      <c r="BF126" s="249">
        <f>IF(AND(AY126&lt;&gt;"R",AY126&lt;&gt;"C",AY126&lt;&gt;"CF",AY126&lt;&gt;"F")=TRUE,AR126*'Q2'!$CB$20,IF(AY126="R",AR126,0))</f>
        <v>0</v>
      </c>
      <c r="BG126" s="249">
        <f>IF(AND(AY126&lt;&gt;"R",AY126&lt;&gt;"C",AY126&lt;&gt;"CF",AY126&lt;&gt;"F")=TRUE,AR126*'Q2'!$CB$21,IF(AY126="C",AR126,0))</f>
        <v>0</v>
      </c>
      <c r="BH126" s="249">
        <f>IF(AND(AY126&lt;&gt;"R",AY126&lt;&gt;"C",AY126&lt;&gt;"CF",AY126&lt;&gt;"F")=TRUE,AR126*'Q2'!$CB$22,IF(AY126="CF",AR126,0))</f>
        <v>0</v>
      </c>
      <c r="BI126" s="289">
        <f>IF(AND(AY126&lt;&gt;"R",AY126&lt;&gt;"C",AY126&lt;&gt;"CF",AY126&lt;&gt;"F")=TRUE,AR126*'Q2'!$CB$23,IF(AY126="F",AR126,0))</f>
        <v>0</v>
      </c>
      <c r="BJ126" s="289">
        <f>'O2'!AR126</f>
        <v>0</v>
      </c>
    </row>
    <row r="127" spans="2:62" ht="9.9499999999999993" customHeight="1">
      <c r="B127" s="852">
        <f>'O1'!B127</f>
        <v>0</v>
      </c>
      <c r="C127" s="853"/>
      <c r="D127" s="853"/>
      <c r="E127" s="853"/>
      <c r="F127" s="853"/>
      <c r="G127" s="854">
        <f>'O1'!G127</f>
        <v>0</v>
      </c>
      <c r="H127" s="854"/>
      <c r="I127" s="854"/>
      <c r="J127" s="854"/>
      <c r="K127" s="854"/>
      <c r="L127" s="854"/>
      <c r="M127" s="854"/>
      <c r="N127" s="854"/>
      <c r="O127" s="854"/>
      <c r="P127" s="854"/>
      <c r="Q127" s="854"/>
      <c r="R127" s="854"/>
      <c r="S127" s="854"/>
      <c r="T127" s="854"/>
      <c r="U127" s="854"/>
      <c r="V127" s="854"/>
      <c r="W127" s="854"/>
      <c r="X127" s="854"/>
      <c r="Y127" s="854"/>
      <c r="Z127" s="854"/>
      <c r="AA127" s="854"/>
      <c r="AB127" s="854"/>
      <c r="AC127" s="855">
        <f>'O1'!AC127</f>
        <v>0</v>
      </c>
      <c r="AD127" s="855"/>
      <c r="AE127" s="855"/>
      <c r="AF127" s="856">
        <f>'O1'!AF127</f>
        <v>0</v>
      </c>
      <c r="AG127" s="856"/>
      <c r="AH127" s="856"/>
      <c r="AI127" s="856"/>
      <c r="AJ127" s="856"/>
      <c r="AK127" s="708">
        <f>'O1'!AU127</f>
        <v>0</v>
      </c>
      <c r="AL127" s="708"/>
      <c r="AM127" s="708"/>
      <c r="AN127" s="708"/>
      <c r="AO127" s="708"/>
      <c r="AP127" s="708"/>
      <c r="AQ127" s="708"/>
      <c r="AR127" s="851">
        <f t="shared" si="4"/>
        <v>0</v>
      </c>
      <c r="AS127" s="851"/>
      <c r="AT127" s="851"/>
      <c r="AU127" s="851"/>
      <c r="AV127" s="851"/>
      <c r="AW127" s="851"/>
      <c r="AX127" s="851"/>
      <c r="AY127" s="164">
        <f>'O1'!BI127</f>
        <v>0</v>
      </c>
      <c r="AZ127" s="524">
        <f>'O1'!AU127</f>
        <v>0</v>
      </c>
      <c r="BB127" s="211">
        <f t="shared" si="5"/>
        <v>2</v>
      </c>
      <c r="BC127" s="212" t="str">
        <f t="shared" si="6"/>
        <v/>
      </c>
      <c r="BD127" s="213" t="str">
        <f t="shared" si="7"/>
        <v xml:space="preserve"> </v>
      </c>
      <c r="BF127" s="249">
        <f>IF(AND(AY127&lt;&gt;"R",AY127&lt;&gt;"C",AY127&lt;&gt;"CF",AY127&lt;&gt;"F")=TRUE,AR127*'Q2'!$CB$20,IF(AY127="R",AR127,0))</f>
        <v>0</v>
      </c>
      <c r="BG127" s="249">
        <f>IF(AND(AY127&lt;&gt;"R",AY127&lt;&gt;"C",AY127&lt;&gt;"CF",AY127&lt;&gt;"F")=TRUE,AR127*'Q2'!$CB$21,IF(AY127="C",AR127,0))</f>
        <v>0</v>
      </c>
      <c r="BH127" s="249">
        <f>IF(AND(AY127&lt;&gt;"R",AY127&lt;&gt;"C",AY127&lt;&gt;"CF",AY127&lt;&gt;"F")=TRUE,AR127*'Q2'!$CB$22,IF(AY127="CF",AR127,0))</f>
        <v>0</v>
      </c>
      <c r="BI127" s="289">
        <f>IF(AND(AY127&lt;&gt;"R",AY127&lt;&gt;"C",AY127&lt;&gt;"CF",AY127&lt;&gt;"F")=TRUE,AR127*'Q2'!$CB$23,IF(AY127="F",AR127,0))</f>
        <v>0</v>
      </c>
      <c r="BJ127" s="289">
        <f>'O2'!AR127</f>
        <v>0</v>
      </c>
    </row>
    <row r="128" spans="2:62" ht="9.9499999999999993" customHeight="1">
      <c r="B128" s="852">
        <f>'O1'!B128</f>
        <v>0</v>
      </c>
      <c r="C128" s="853"/>
      <c r="D128" s="853"/>
      <c r="E128" s="853"/>
      <c r="F128" s="853"/>
      <c r="G128" s="854">
        <f>'O1'!G128</f>
        <v>0</v>
      </c>
      <c r="H128" s="854"/>
      <c r="I128" s="854"/>
      <c r="J128" s="854"/>
      <c r="K128" s="854"/>
      <c r="L128" s="854"/>
      <c r="M128" s="854"/>
      <c r="N128" s="854"/>
      <c r="O128" s="854"/>
      <c r="P128" s="854"/>
      <c r="Q128" s="854"/>
      <c r="R128" s="854"/>
      <c r="S128" s="854"/>
      <c r="T128" s="854"/>
      <c r="U128" s="854"/>
      <c r="V128" s="854"/>
      <c r="W128" s="854"/>
      <c r="X128" s="854"/>
      <c r="Y128" s="854"/>
      <c r="Z128" s="854"/>
      <c r="AA128" s="854"/>
      <c r="AB128" s="854"/>
      <c r="AC128" s="855">
        <f>'O1'!AC128</f>
        <v>0</v>
      </c>
      <c r="AD128" s="855"/>
      <c r="AE128" s="855"/>
      <c r="AF128" s="856">
        <f>'O1'!AF128</f>
        <v>0</v>
      </c>
      <c r="AG128" s="856"/>
      <c r="AH128" s="856"/>
      <c r="AI128" s="856"/>
      <c r="AJ128" s="856"/>
      <c r="AK128" s="708">
        <f>'O1'!AU128</f>
        <v>0</v>
      </c>
      <c r="AL128" s="708"/>
      <c r="AM128" s="708"/>
      <c r="AN128" s="708"/>
      <c r="AO128" s="708"/>
      <c r="AP128" s="708"/>
      <c r="AQ128" s="708"/>
      <c r="AR128" s="851">
        <f t="shared" si="4"/>
        <v>0</v>
      </c>
      <c r="AS128" s="851"/>
      <c r="AT128" s="851"/>
      <c r="AU128" s="851"/>
      <c r="AV128" s="851"/>
      <c r="AW128" s="851"/>
      <c r="AX128" s="851"/>
      <c r="AY128" s="164">
        <f>'O1'!BI128</f>
        <v>0</v>
      </c>
      <c r="AZ128" s="524">
        <f>'O1'!AU128</f>
        <v>0</v>
      </c>
      <c r="BB128" s="211">
        <f t="shared" si="5"/>
        <v>2</v>
      </c>
      <c r="BC128" s="212" t="str">
        <f t="shared" si="6"/>
        <v/>
      </c>
      <c r="BD128" s="213" t="str">
        <f t="shared" si="7"/>
        <v xml:space="preserve"> </v>
      </c>
      <c r="BF128" s="249">
        <f>IF(AND(AY128&lt;&gt;"R",AY128&lt;&gt;"C",AY128&lt;&gt;"CF",AY128&lt;&gt;"F")=TRUE,AR128*'Q2'!$CB$20,IF(AY128="R",AR128,0))</f>
        <v>0</v>
      </c>
      <c r="BG128" s="249">
        <f>IF(AND(AY128&lt;&gt;"R",AY128&lt;&gt;"C",AY128&lt;&gt;"CF",AY128&lt;&gt;"F")=TRUE,AR128*'Q2'!$CB$21,IF(AY128="C",AR128,0))</f>
        <v>0</v>
      </c>
      <c r="BH128" s="249">
        <f>IF(AND(AY128&lt;&gt;"R",AY128&lt;&gt;"C",AY128&lt;&gt;"CF",AY128&lt;&gt;"F")=TRUE,AR128*'Q2'!$CB$22,IF(AY128="CF",AR128,0))</f>
        <v>0</v>
      </c>
      <c r="BI128" s="289">
        <f>IF(AND(AY128&lt;&gt;"R",AY128&lt;&gt;"C",AY128&lt;&gt;"CF",AY128&lt;&gt;"F")=TRUE,AR128*'Q2'!$CB$23,IF(AY128="F",AR128,0))</f>
        <v>0</v>
      </c>
      <c r="BJ128" s="289">
        <f>'O2'!AR128</f>
        <v>0</v>
      </c>
    </row>
    <row r="129" spans="2:62" ht="9.9499999999999993" customHeight="1">
      <c r="B129" s="852">
        <f>'O1'!B129</f>
        <v>0</v>
      </c>
      <c r="C129" s="853"/>
      <c r="D129" s="853"/>
      <c r="E129" s="853"/>
      <c r="F129" s="853"/>
      <c r="G129" s="854">
        <f>'O1'!G129</f>
        <v>0</v>
      </c>
      <c r="H129" s="854"/>
      <c r="I129" s="854"/>
      <c r="J129" s="854"/>
      <c r="K129" s="854"/>
      <c r="L129" s="854"/>
      <c r="M129" s="854"/>
      <c r="N129" s="854"/>
      <c r="O129" s="854"/>
      <c r="P129" s="854"/>
      <c r="Q129" s="854"/>
      <c r="R129" s="854"/>
      <c r="S129" s="854"/>
      <c r="T129" s="854"/>
      <c r="U129" s="854"/>
      <c r="V129" s="854"/>
      <c r="W129" s="854"/>
      <c r="X129" s="854"/>
      <c r="Y129" s="854"/>
      <c r="Z129" s="854"/>
      <c r="AA129" s="854"/>
      <c r="AB129" s="854"/>
      <c r="AC129" s="855">
        <f>'O1'!AC129</f>
        <v>0</v>
      </c>
      <c r="AD129" s="855"/>
      <c r="AE129" s="855"/>
      <c r="AF129" s="856">
        <f>'O1'!AF129</f>
        <v>0</v>
      </c>
      <c r="AG129" s="856"/>
      <c r="AH129" s="856"/>
      <c r="AI129" s="856"/>
      <c r="AJ129" s="856"/>
      <c r="AK129" s="708">
        <f>'O1'!AU129</f>
        <v>0</v>
      </c>
      <c r="AL129" s="708"/>
      <c r="AM129" s="708"/>
      <c r="AN129" s="708"/>
      <c r="AO129" s="708"/>
      <c r="AP129" s="708"/>
      <c r="AQ129" s="708"/>
      <c r="AR129" s="851">
        <f t="shared" si="4"/>
        <v>0</v>
      </c>
      <c r="AS129" s="851"/>
      <c r="AT129" s="851"/>
      <c r="AU129" s="851"/>
      <c r="AV129" s="851"/>
      <c r="AW129" s="851"/>
      <c r="AX129" s="851"/>
      <c r="AY129" s="164">
        <f>'O1'!BI129</f>
        <v>0</v>
      </c>
      <c r="AZ129" s="524">
        <f>'O1'!AU129</f>
        <v>0</v>
      </c>
      <c r="BB129" s="211">
        <f t="shared" si="5"/>
        <v>2</v>
      </c>
      <c r="BC129" s="212" t="str">
        <f t="shared" si="6"/>
        <v/>
      </c>
      <c r="BD129" s="213" t="str">
        <f t="shared" si="7"/>
        <v xml:space="preserve"> </v>
      </c>
      <c r="BF129" s="249">
        <f>IF(AND(AY129&lt;&gt;"R",AY129&lt;&gt;"C",AY129&lt;&gt;"CF",AY129&lt;&gt;"F")=TRUE,AR129*'Q2'!$CB$20,IF(AY129="R",AR129,0))</f>
        <v>0</v>
      </c>
      <c r="BG129" s="249">
        <f>IF(AND(AY129&lt;&gt;"R",AY129&lt;&gt;"C",AY129&lt;&gt;"CF",AY129&lt;&gt;"F")=TRUE,AR129*'Q2'!$CB$21,IF(AY129="C",AR129,0))</f>
        <v>0</v>
      </c>
      <c r="BH129" s="249">
        <f>IF(AND(AY129&lt;&gt;"R",AY129&lt;&gt;"C",AY129&lt;&gt;"CF",AY129&lt;&gt;"F")=TRUE,AR129*'Q2'!$CB$22,IF(AY129="CF",AR129,0))</f>
        <v>0</v>
      </c>
      <c r="BI129" s="289">
        <f>IF(AND(AY129&lt;&gt;"R",AY129&lt;&gt;"C",AY129&lt;&gt;"CF",AY129&lt;&gt;"F")=TRUE,AR129*'Q2'!$CB$23,IF(AY129="F",AR129,0))</f>
        <v>0</v>
      </c>
      <c r="BJ129" s="289">
        <f>'O2'!AR129</f>
        <v>0</v>
      </c>
    </row>
    <row r="130" spans="2:62" ht="9.9499999999999993" customHeight="1">
      <c r="B130" s="852">
        <f>'O1'!B130</f>
        <v>0</v>
      </c>
      <c r="C130" s="853"/>
      <c r="D130" s="853"/>
      <c r="E130" s="853"/>
      <c r="F130" s="853"/>
      <c r="G130" s="854">
        <f>'O1'!G130</f>
        <v>0</v>
      </c>
      <c r="H130" s="854"/>
      <c r="I130" s="854"/>
      <c r="J130" s="854"/>
      <c r="K130" s="854"/>
      <c r="L130" s="854"/>
      <c r="M130" s="854"/>
      <c r="N130" s="854"/>
      <c r="O130" s="854"/>
      <c r="P130" s="854"/>
      <c r="Q130" s="854"/>
      <c r="R130" s="854"/>
      <c r="S130" s="854"/>
      <c r="T130" s="854"/>
      <c r="U130" s="854"/>
      <c r="V130" s="854"/>
      <c r="W130" s="854"/>
      <c r="X130" s="854"/>
      <c r="Y130" s="854"/>
      <c r="Z130" s="854"/>
      <c r="AA130" s="854"/>
      <c r="AB130" s="854"/>
      <c r="AC130" s="855">
        <f>'O1'!AC130</f>
        <v>0</v>
      </c>
      <c r="AD130" s="855"/>
      <c r="AE130" s="855"/>
      <c r="AF130" s="856">
        <f>'O1'!AF130</f>
        <v>0</v>
      </c>
      <c r="AG130" s="856"/>
      <c r="AH130" s="856"/>
      <c r="AI130" s="856"/>
      <c r="AJ130" s="856"/>
      <c r="AK130" s="708">
        <f>'O1'!AU130</f>
        <v>0</v>
      </c>
      <c r="AL130" s="708"/>
      <c r="AM130" s="708"/>
      <c r="AN130" s="708"/>
      <c r="AO130" s="708"/>
      <c r="AP130" s="708"/>
      <c r="AQ130" s="708"/>
      <c r="AR130" s="851">
        <f t="shared" si="4"/>
        <v>0</v>
      </c>
      <c r="AS130" s="851"/>
      <c r="AT130" s="851"/>
      <c r="AU130" s="851"/>
      <c r="AV130" s="851"/>
      <c r="AW130" s="851"/>
      <c r="AX130" s="851"/>
      <c r="AY130" s="164">
        <f>'O1'!BI130</f>
        <v>0</v>
      </c>
      <c r="AZ130" s="524">
        <f>'O1'!AU130</f>
        <v>0</v>
      </c>
      <c r="BB130" s="211">
        <f t="shared" si="5"/>
        <v>2</v>
      </c>
      <c r="BC130" s="212" t="str">
        <f t="shared" si="6"/>
        <v/>
      </c>
      <c r="BD130" s="213" t="str">
        <f t="shared" si="7"/>
        <v xml:space="preserve"> </v>
      </c>
      <c r="BF130" s="249">
        <f>IF(AND(AY130&lt;&gt;"R",AY130&lt;&gt;"C",AY130&lt;&gt;"CF",AY130&lt;&gt;"F")=TRUE,AR130*'Q2'!$CB$20,IF(AY130="R",AR130,0))</f>
        <v>0</v>
      </c>
      <c r="BG130" s="249">
        <f>IF(AND(AY130&lt;&gt;"R",AY130&lt;&gt;"C",AY130&lt;&gt;"CF",AY130&lt;&gt;"F")=TRUE,AR130*'Q2'!$CB$21,IF(AY130="C",AR130,0))</f>
        <v>0</v>
      </c>
      <c r="BH130" s="249">
        <f>IF(AND(AY130&lt;&gt;"R",AY130&lt;&gt;"C",AY130&lt;&gt;"CF",AY130&lt;&gt;"F")=TRUE,AR130*'Q2'!$CB$22,IF(AY130="CF",AR130,0))</f>
        <v>0</v>
      </c>
      <c r="BI130" s="289">
        <f>IF(AND(AY130&lt;&gt;"R",AY130&lt;&gt;"C",AY130&lt;&gt;"CF",AY130&lt;&gt;"F")=TRUE,AR130*'Q2'!$CB$23,IF(AY130="F",AR130,0))</f>
        <v>0</v>
      </c>
      <c r="BJ130" s="289">
        <f>'O2'!AR130</f>
        <v>0</v>
      </c>
    </row>
    <row r="131" spans="2:62" ht="9.9499999999999993" customHeight="1">
      <c r="B131" s="852">
        <f>'O1'!B131</f>
        <v>0</v>
      </c>
      <c r="C131" s="853"/>
      <c r="D131" s="853"/>
      <c r="E131" s="853"/>
      <c r="F131" s="853"/>
      <c r="G131" s="854">
        <f>'O1'!G131</f>
        <v>0</v>
      </c>
      <c r="H131" s="854"/>
      <c r="I131" s="854"/>
      <c r="J131" s="854"/>
      <c r="K131" s="854"/>
      <c r="L131" s="854"/>
      <c r="M131" s="854"/>
      <c r="N131" s="854"/>
      <c r="O131" s="854"/>
      <c r="P131" s="854"/>
      <c r="Q131" s="854"/>
      <c r="R131" s="854"/>
      <c r="S131" s="854"/>
      <c r="T131" s="854"/>
      <c r="U131" s="854"/>
      <c r="V131" s="854"/>
      <c r="W131" s="854"/>
      <c r="X131" s="854"/>
      <c r="Y131" s="854"/>
      <c r="Z131" s="854"/>
      <c r="AA131" s="854"/>
      <c r="AB131" s="854"/>
      <c r="AC131" s="855">
        <f>'O1'!AC131</f>
        <v>0</v>
      </c>
      <c r="AD131" s="855"/>
      <c r="AE131" s="855"/>
      <c r="AF131" s="856">
        <f>'O1'!AF131</f>
        <v>0</v>
      </c>
      <c r="AG131" s="856"/>
      <c r="AH131" s="856"/>
      <c r="AI131" s="856"/>
      <c r="AJ131" s="856"/>
      <c r="AK131" s="708">
        <f>'O1'!AU131</f>
        <v>0</v>
      </c>
      <c r="AL131" s="708"/>
      <c r="AM131" s="708"/>
      <c r="AN131" s="708"/>
      <c r="AO131" s="708"/>
      <c r="AP131" s="708"/>
      <c r="AQ131" s="708"/>
      <c r="AR131" s="851">
        <f t="shared" si="4"/>
        <v>0</v>
      </c>
      <c r="AS131" s="851"/>
      <c r="AT131" s="851"/>
      <c r="AU131" s="851"/>
      <c r="AV131" s="851"/>
      <c r="AW131" s="851"/>
      <c r="AX131" s="851"/>
      <c r="AY131" s="164">
        <f>'O1'!BI131</f>
        <v>0</v>
      </c>
      <c r="AZ131" s="524">
        <f>'O1'!AU131</f>
        <v>0</v>
      </c>
      <c r="BB131" s="211">
        <f t="shared" si="5"/>
        <v>2</v>
      </c>
      <c r="BC131" s="212" t="str">
        <f t="shared" si="6"/>
        <v/>
      </c>
      <c r="BD131" s="213" t="str">
        <f t="shared" si="7"/>
        <v xml:space="preserve"> </v>
      </c>
      <c r="BF131" s="249">
        <f>IF(AND(AY131&lt;&gt;"R",AY131&lt;&gt;"C",AY131&lt;&gt;"CF",AY131&lt;&gt;"F")=TRUE,AR131*'Q2'!$CB$20,IF(AY131="R",AR131,0))</f>
        <v>0</v>
      </c>
      <c r="BG131" s="249">
        <f>IF(AND(AY131&lt;&gt;"R",AY131&lt;&gt;"C",AY131&lt;&gt;"CF",AY131&lt;&gt;"F")=TRUE,AR131*'Q2'!$CB$21,IF(AY131="C",AR131,0))</f>
        <v>0</v>
      </c>
      <c r="BH131" s="249">
        <f>IF(AND(AY131&lt;&gt;"R",AY131&lt;&gt;"C",AY131&lt;&gt;"CF",AY131&lt;&gt;"F")=TRUE,AR131*'Q2'!$CB$22,IF(AY131="CF",AR131,0))</f>
        <v>0</v>
      </c>
      <c r="BI131" s="289">
        <f>IF(AND(AY131&lt;&gt;"R",AY131&lt;&gt;"C",AY131&lt;&gt;"CF",AY131&lt;&gt;"F")=TRUE,AR131*'Q2'!$CB$23,IF(AY131="F",AR131,0))</f>
        <v>0</v>
      </c>
      <c r="BJ131" s="289">
        <f>'O2'!AR131</f>
        <v>0</v>
      </c>
    </row>
    <row r="132" spans="2:62" ht="9.9499999999999993" customHeight="1">
      <c r="B132" s="852">
        <f>'O1'!B132</f>
        <v>0</v>
      </c>
      <c r="C132" s="853"/>
      <c r="D132" s="853"/>
      <c r="E132" s="853"/>
      <c r="F132" s="853"/>
      <c r="G132" s="854">
        <f>'O1'!G132</f>
        <v>0</v>
      </c>
      <c r="H132" s="854"/>
      <c r="I132" s="854"/>
      <c r="J132" s="854"/>
      <c r="K132" s="854"/>
      <c r="L132" s="854"/>
      <c r="M132" s="854"/>
      <c r="N132" s="854"/>
      <c r="O132" s="854"/>
      <c r="P132" s="854"/>
      <c r="Q132" s="854"/>
      <c r="R132" s="854"/>
      <c r="S132" s="854"/>
      <c r="T132" s="854"/>
      <c r="U132" s="854"/>
      <c r="V132" s="854"/>
      <c r="W132" s="854"/>
      <c r="X132" s="854"/>
      <c r="Y132" s="854"/>
      <c r="Z132" s="854"/>
      <c r="AA132" s="854"/>
      <c r="AB132" s="854"/>
      <c r="AC132" s="855">
        <f>'O1'!AC132</f>
        <v>0</v>
      </c>
      <c r="AD132" s="855"/>
      <c r="AE132" s="855"/>
      <c r="AF132" s="856">
        <f>'O1'!AF132</f>
        <v>0</v>
      </c>
      <c r="AG132" s="856"/>
      <c r="AH132" s="856"/>
      <c r="AI132" s="856"/>
      <c r="AJ132" s="856"/>
      <c r="AK132" s="708">
        <f>'O1'!AU132</f>
        <v>0</v>
      </c>
      <c r="AL132" s="708"/>
      <c r="AM132" s="708"/>
      <c r="AN132" s="708"/>
      <c r="AO132" s="708"/>
      <c r="AP132" s="708"/>
      <c r="AQ132" s="708"/>
      <c r="AR132" s="851">
        <f t="shared" si="4"/>
        <v>0</v>
      </c>
      <c r="AS132" s="851"/>
      <c r="AT132" s="851"/>
      <c r="AU132" s="851"/>
      <c r="AV132" s="851"/>
      <c r="AW132" s="851"/>
      <c r="AX132" s="851"/>
      <c r="AY132" s="164">
        <f>'O1'!BI132</f>
        <v>0</v>
      </c>
      <c r="AZ132" s="524">
        <f>'O1'!AU132</f>
        <v>0</v>
      </c>
      <c r="BB132" s="211">
        <f t="shared" si="5"/>
        <v>2</v>
      </c>
      <c r="BC132" s="212" t="str">
        <f t="shared" si="6"/>
        <v/>
      </c>
      <c r="BD132" s="213" t="str">
        <f t="shared" si="7"/>
        <v xml:space="preserve"> </v>
      </c>
      <c r="BF132" s="249">
        <f>IF(AND(AY132&lt;&gt;"R",AY132&lt;&gt;"C",AY132&lt;&gt;"CF",AY132&lt;&gt;"F")=TRUE,AR132*'Q2'!$CB$20,IF(AY132="R",AR132,0))</f>
        <v>0</v>
      </c>
      <c r="BG132" s="249">
        <f>IF(AND(AY132&lt;&gt;"R",AY132&lt;&gt;"C",AY132&lt;&gt;"CF",AY132&lt;&gt;"F")=TRUE,AR132*'Q2'!$CB$21,IF(AY132="C",AR132,0))</f>
        <v>0</v>
      </c>
      <c r="BH132" s="249">
        <f>IF(AND(AY132&lt;&gt;"R",AY132&lt;&gt;"C",AY132&lt;&gt;"CF",AY132&lt;&gt;"F")=TRUE,AR132*'Q2'!$CB$22,IF(AY132="CF",AR132,0))</f>
        <v>0</v>
      </c>
      <c r="BI132" s="289">
        <f>IF(AND(AY132&lt;&gt;"R",AY132&lt;&gt;"C",AY132&lt;&gt;"CF",AY132&lt;&gt;"F")=TRUE,AR132*'Q2'!$CB$23,IF(AY132="F",AR132,0))</f>
        <v>0</v>
      </c>
      <c r="BJ132" s="289">
        <f>'O2'!AR132</f>
        <v>0</v>
      </c>
    </row>
    <row r="133" spans="2:62" ht="9.9499999999999993" customHeight="1">
      <c r="B133" s="852">
        <f>'O1'!B133</f>
        <v>0</v>
      </c>
      <c r="C133" s="853"/>
      <c r="D133" s="853"/>
      <c r="E133" s="853"/>
      <c r="F133" s="853"/>
      <c r="G133" s="854">
        <f>'O1'!G133</f>
        <v>0</v>
      </c>
      <c r="H133" s="854"/>
      <c r="I133" s="854"/>
      <c r="J133" s="854"/>
      <c r="K133" s="854"/>
      <c r="L133" s="854"/>
      <c r="M133" s="854"/>
      <c r="N133" s="854"/>
      <c r="O133" s="854"/>
      <c r="P133" s="854"/>
      <c r="Q133" s="854"/>
      <c r="R133" s="854"/>
      <c r="S133" s="854"/>
      <c r="T133" s="854"/>
      <c r="U133" s="854"/>
      <c r="V133" s="854"/>
      <c r="W133" s="854"/>
      <c r="X133" s="854"/>
      <c r="Y133" s="854"/>
      <c r="Z133" s="854"/>
      <c r="AA133" s="854"/>
      <c r="AB133" s="854"/>
      <c r="AC133" s="855">
        <f>'O1'!AC133</f>
        <v>0</v>
      </c>
      <c r="AD133" s="855"/>
      <c r="AE133" s="855"/>
      <c r="AF133" s="856">
        <f>'O1'!AF133</f>
        <v>0</v>
      </c>
      <c r="AG133" s="856"/>
      <c r="AH133" s="856"/>
      <c r="AI133" s="856"/>
      <c r="AJ133" s="856"/>
      <c r="AK133" s="708">
        <f>'O1'!AU133</f>
        <v>0</v>
      </c>
      <c r="AL133" s="708"/>
      <c r="AM133" s="708"/>
      <c r="AN133" s="708"/>
      <c r="AO133" s="708"/>
      <c r="AP133" s="708"/>
      <c r="AQ133" s="708"/>
      <c r="AR133" s="851">
        <f t="shared" si="4"/>
        <v>0</v>
      </c>
      <c r="AS133" s="851"/>
      <c r="AT133" s="851"/>
      <c r="AU133" s="851"/>
      <c r="AV133" s="851"/>
      <c r="AW133" s="851"/>
      <c r="AX133" s="851"/>
      <c r="AY133" s="164">
        <f>'O1'!BI133</f>
        <v>0</v>
      </c>
      <c r="AZ133" s="524">
        <f>'O1'!AU133</f>
        <v>0</v>
      </c>
      <c r="BB133" s="211">
        <f t="shared" si="5"/>
        <v>2</v>
      </c>
      <c r="BC133" s="212" t="str">
        <f t="shared" si="6"/>
        <v/>
      </c>
      <c r="BD133" s="213" t="str">
        <f t="shared" si="7"/>
        <v xml:space="preserve"> </v>
      </c>
      <c r="BF133" s="249">
        <f>IF(AND(AY133&lt;&gt;"R",AY133&lt;&gt;"C",AY133&lt;&gt;"CF",AY133&lt;&gt;"F")=TRUE,AR133*'Q2'!$CB$20,IF(AY133="R",AR133,0))</f>
        <v>0</v>
      </c>
      <c r="BG133" s="249">
        <f>IF(AND(AY133&lt;&gt;"R",AY133&lt;&gt;"C",AY133&lt;&gt;"CF",AY133&lt;&gt;"F")=TRUE,AR133*'Q2'!$CB$21,IF(AY133="C",AR133,0))</f>
        <v>0</v>
      </c>
      <c r="BH133" s="249">
        <f>IF(AND(AY133&lt;&gt;"R",AY133&lt;&gt;"C",AY133&lt;&gt;"CF",AY133&lt;&gt;"F")=TRUE,AR133*'Q2'!$CB$22,IF(AY133="CF",AR133,0))</f>
        <v>0</v>
      </c>
      <c r="BI133" s="289">
        <f>IF(AND(AY133&lt;&gt;"R",AY133&lt;&gt;"C",AY133&lt;&gt;"CF",AY133&lt;&gt;"F")=TRUE,AR133*'Q2'!$CB$23,IF(AY133="F",AR133,0))</f>
        <v>0</v>
      </c>
      <c r="BJ133" s="289">
        <f>'O2'!AR133</f>
        <v>0</v>
      </c>
    </row>
    <row r="134" spans="2:62" ht="9.9499999999999993" customHeight="1">
      <c r="B134" s="852">
        <f>'O1'!B134</f>
        <v>0</v>
      </c>
      <c r="C134" s="853"/>
      <c r="D134" s="853"/>
      <c r="E134" s="853"/>
      <c r="F134" s="853"/>
      <c r="G134" s="854">
        <f>'O1'!G134</f>
        <v>0</v>
      </c>
      <c r="H134" s="854"/>
      <c r="I134" s="854"/>
      <c r="J134" s="854"/>
      <c r="K134" s="854"/>
      <c r="L134" s="854"/>
      <c r="M134" s="854"/>
      <c r="N134" s="854"/>
      <c r="O134" s="854"/>
      <c r="P134" s="854"/>
      <c r="Q134" s="854"/>
      <c r="R134" s="854"/>
      <c r="S134" s="854"/>
      <c r="T134" s="854"/>
      <c r="U134" s="854"/>
      <c r="V134" s="854"/>
      <c r="W134" s="854"/>
      <c r="X134" s="854"/>
      <c r="Y134" s="854"/>
      <c r="Z134" s="854"/>
      <c r="AA134" s="854"/>
      <c r="AB134" s="854"/>
      <c r="AC134" s="855">
        <f>'O1'!AC134</f>
        <v>0</v>
      </c>
      <c r="AD134" s="855"/>
      <c r="AE134" s="855"/>
      <c r="AF134" s="856">
        <f>'O1'!AF134</f>
        <v>0</v>
      </c>
      <c r="AG134" s="856"/>
      <c r="AH134" s="856"/>
      <c r="AI134" s="856"/>
      <c r="AJ134" s="856"/>
      <c r="AK134" s="708">
        <f>'O1'!AU134</f>
        <v>0</v>
      </c>
      <c r="AL134" s="708"/>
      <c r="AM134" s="708"/>
      <c r="AN134" s="708"/>
      <c r="AO134" s="708"/>
      <c r="AP134" s="708"/>
      <c r="AQ134" s="708"/>
      <c r="AR134" s="851">
        <f t="shared" si="4"/>
        <v>0</v>
      </c>
      <c r="AS134" s="851"/>
      <c r="AT134" s="851"/>
      <c r="AU134" s="851"/>
      <c r="AV134" s="851"/>
      <c r="AW134" s="851"/>
      <c r="AX134" s="851"/>
      <c r="AY134" s="164">
        <f>'O1'!BI134</f>
        <v>0</v>
      </c>
      <c r="AZ134" s="524">
        <f>'O1'!AU134</f>
        <v>0</v>
      </c>
      <c r="BB134" s="211">
        <f t="shared" si="5"/>
        <v>2</v>
      </c>
      <c r="BC134" s="212" t="str">
        <f t="shared" si="6"/>
        <v/>
      </c>
      <c r="BD134" s="213" t="str">
        <f t="shared" si="7"/>
        <v xml:space="preserve"> </v>
      </c>
      <c r="BF134" s="249">
        <f>IF(AND(AY134&lt;&gt;"R",AY134&lt;&gt;"C",AY134&lt;&gt;"CF",AY134&lt;&gt;"F")=TRUE,AR134*'Q2'!$CB$20,IF(AY134="R",AR134,0))</f>
        <v>0</v>
      </c>
      <c r="BG134" s="249">
        <f>IF(AND(AY134&lt;&gt;"R",AY134&lt;&gt;"C",AY134&lt;&gt;"CF",AY134&lt;&gt;"F")=TRUE,AR134*'Q2'!$CB$21,IF(AY134="C",AR134,0))</f>
        <v>0</v>
      </c>
      <c r="BH134" s="249">
        <f>IF(AND(AY134&lt;&gt;"R",AY134&lt;&gt;"C",AY134&lt;&gt;"CF",AY134&lt;&gt;"F")=TRUE,AR134*'Q2'!$CB$22,IF(AY134="CF",AR134,0))</f>
        <v>0</v>
      </c>
      <c r="BI134" s="289">
        <f>IF(AND(AY134&lt;&gt;"R",AY134&lt;&gt;"C",AY134&lt;&gt;"CF",AY134&lt;&gt;"F")=TRUE,AR134*'Q2'!$CB$23,IF(AY134="F",AR134,0))</f>
        <v>0</v>
      </c>
      <c r="BJ134" s="289">
        <f>'O2'!AR134</f>
        <v>0</v>
      </c>
    </row>
    <row r="135" spans="2:62" ht="9.9499999999999993" customHeight="1">
      <c r="B135" s="852">
        <f>'O1'!B135</f>
        <v>0</v>
      </c>
      <c r="C135" s="853"/>
      <c r="D135" s="853"/>
      <c r="E135" s="853"/>
      <c r="F135" s="853"/>
      <c r="G135" s="854">
        <f>'O1'!G135</f>
        <v>0</v>
      </c>
      <c r="H135" s="854"/>
      <c r="I135" s="854"/>
      <c r="J135" s="854"/>
      <c r="K135" s="854"/>
      <c r="L135" s="854"/>
      <c r="M135" s="854"/>
      <c r="N135" s="854"/>
      <c r="O135" s="854"/>
      <c r="P135" s="854"/>
      <c r="Q135" s="854"/>
      <c r="R135" s="854"/>
      <c r="S135" s="854"/>
      <c r="T135" s="854"/>
      <c r="U135" s="854"/>
      <c r="V135" s="854"/>
      <c r="W135" s="854"/>
      <c r="X135" s="854"/>
      <c r="Y135" s="854"/>
      <c r="Z135" s="854"/>
      <c r="AA135" s="854"/>
      <c r="AB135" s="854"/>
      <c r="AC135" s="855">
        <f>'O1'!AC135</f>
        <v>0</v>
      </c>
      <c r="AD135" s="855"/>
      <c r="AE135" s="855"/>
      <c r="AF135" s="856">
        <f>'O1'!AF135</f>
        <v>0</v>
      </c>
      <c r="AG135" s="856"/>
      <c r="AH135" s="856"/>
      <c r="AI135" s="856"/>
      <c r="AJ135" s="856"/>
      <c r="AK135" s="708">
        <f>'O1'!AU135</f>
        <v>0</v>
      </c>
      <c r="AL135" s="708"/>
      <c r="AM135" s="708"/>
      <c r="AN135" s="708"/>
      <c r="AO135" s="708"/>
      <c r="AP135" s="708"/>
      <c r="AQ135" s="708"/>
      <c r="AR135" s="851">
        <f t="shared" si="4"/>
        <v>0</v>
      </c>
      <c r="AS135" s="851"/>
      <c r="AT135" s="851"/>
      <c r="AU135" s="851"/>
      <c r="AV135" s="851"/>
      <c r="AW135" s="851"/>
      <c r="AX135" s="851"/>
      <c r="AY135" s="164">
        <f>'O1'!BI135</f>
        <v>0</v>
      </c>
      <c r="AZ135" s="524">
        <f>'O1'!AU135</f>
        <v>0</v>
      </c>
      <c r="BB135" s="211">
        <f t="shared" si="5"/>
        <v>2</v>
      </c>
      <c r="BC135" s="212" t="str">
        <f t="shared" si="6"/>
        <v/>
      </c>
      <c r="BD135" s="213" t="str">
        <f t="shared" si="7"/>
        <v xml:space="preserve"> </v>
      </c>
      <c r="BF135" s="249">
        <f>IF(AND(AY135&lt;&gt;"R",AY135&lt;&gt;"C",AY135&lt;&gt;"CF",AY135&lt;&gt;"F")=TRUE,AR135*'Q2'!$CB$20,IF(AY135="R",AR135,0))</f>
        <v>0</v>
      </c>
      <c r="BG135" s="249">
        <f>IF(AND(AY135&lt;&gt;"R",AY135&lt;&gt;"C",AY135&lt;&gt;"CF",AY135&lt;&gt;"F")=TRUE,AR135*'Q2'!$CB$21,IF(AY135="C",AR135,0))</f>
        <v>0</v>
      </c>
      <c r="BH135" s="249">
        <f>IF(AND(AY135&lt;&gt;"R",AY135&lt;&gt;"C",AY135&lt;&gt;"CF",AY135&lt;&gt;"F")=TRUE,AR135*'Q2'!$CB$22,IF(AY135="CF",AR135,0))</f>
        <v>0</v>
      </c>
      <c r="BI135" s="289">
        <f>IF(AND(AY135&lt;&gt;"R",AY135&lt;&gt;"C",AY135&lt;&gt;"CF",AY135&lt;&gt;"F")=TRUE,AR135*'Q2'!$CB$23,IF(AY135="F",AR135,0))</f>
        <v>0</v>
      </c>
      <c r="BJ135" s="289">
        <f>'O2'!AR135</f>
        <v>0</v>
      </c>
    </row>
    <row r="136" spans="2:62" ht="9.9499999999999993" customHeight="1">
      <c r="B136" s="852">
        <f>'O1'!B136</f>
        <v>0</v>
      </c>
      <c r="C136" s="853"/>
      <c r="D136" s="853"/>
      <c r="E136" s="853"/>
      <c r="F136" s="853"/>
      <c r="G136" s="854">
        <f>'O1'!G136</f>
        <v>0</v>
      </c>
      <c r="H136" s="854"/>
      <c r="I136" s="854"/>
      <c r="J136" s="854"/>
      <c r="K136" s="854"/>
      <c r="L136" s="854"/>
      <c r="M136" s="854"/>
      <c r="N136" s="854"/>
      <c r="O136" s="854"/>
      <c r="P136" s="854"/>
      <c r="Q136" s="854"/>
      <c r="R136" s="854"/>
      <c r="S136" s="854"/>
      <c r="T136" s="854"/>
      <c r="U136" s="854"/>
      <c r="V136" s="854"/>
      <c r="W136" s="854"/>
      <c r="X136" s="854"/>
      <c r="Y136" s="854"/>
      <c r="Z136" s="854"/>
      <c r="AA136" s="854"/>
      <c r="AB136" s="854"/>
      <c r="AC136" s="855">
        <f>'O1'!AC136</f>
        <v>0</v>
      </c>
      <c r="AD136" s="855"/>
      <c r="AE136" s="855"/>
      <c r="AF136" s="856">
        <f>'O1'!AF136</f>
        <v>0</v>
      </c>
      <c r="AG136" s="856"/>
      <c r="AH136" s="856"/>
      <c r="AI136" s="856"/>
      <c r="AJ136" s="856"/>
      <c r="AK136" s="708">
        <f>'O1'!AU136</f>
        <v>0</v>
      </c>
      <c r="AL136" s="708"/>
      <c r="AM136" s="708"/>
      <c r="AN136" s="708"/>
      <c r="AO136" s="708"/>
      <c r="AP136" s="708"/>
      <c r="AQ136" s="708"/>
      <c r="AR136" s="851">
        <f t="shared" si="4"/>
        <v>0</v>
      </c>
      <c r="AS136" s="851"/>
      <c r="AT136" s="851"/>
      <c r="AU136" s="851"/>
      <c r="AV136" s="851"/>
      <c r="AW136" s="851"/>
      <c r="AX136" s="851"/>
      <c r="AY136" s="164">
        <f>'O1'!BI136</f>
        <v>0</v>
      </c>
      <c r="AZ136" s="524">
        <f>'O1'!AU136</f>
        <v>0</v>
      </c>
      <c r="BB136" s="211">
        <f t="shared" si="5"/>
        <v>2</v>
      </c>
      <c r="BC136" s="212" t="str">
        <f t="shared" si="6"/>
        <v/>
      </c>
      <c r="BD136" s="213" t="str">
        <f t="shared" si="7"/>
        <v xml:space="preserve"> </v>
      </c>
      <c r="BF136" s="249">
        <f>IF(AND(AY136&lt;&gt;"R",AY136&lt;&gt;"C",AY136&lt;&gt;"CF",AY136&lt;&gt;"F")=TRUE,AR136*'Q2'!$CB$20,IF(AY136="R",AR136,0))</f>
        <v>0</v>
      </c>
      <c r="BG136" s="249">
        <f>IF(AND(AY136&lt;&gt;"R",AY136&lt;&gt;"C",AY136&lt;&gt;"CF",AY136&lt;&gt;"F")=TRUE,AR136*'Q2'!$CB$21,IF(AY136="C",AR136,0))</f>
        <v>0</v>
      </c>
      <c r="BH136" s="249">
        <f>IF(AND(AY136&lt;&gt;"R",AY136&lt;&gt;"C",AY136&lt;&gt;"CF",AY136&lt;&gt;"F")=TRUE,AR136*'Q2'!$CB$22,IF(AY136="CF",AR136,0))</f>
        <v>0</v>
      </c>
      <c r="BI136" s="289">
        <f>IF(AND(AY136&lt;&gt;"R",AY136&lt;&gt;"C",AY136&lt;&gt;"CF",AY136&lt;&gt;"F")=TRUE,AR136*'Q2'!$CB$23,IF(AY136="F",AR136,0))</f>
        <v>0</v>
      </c>
      <c r="BJ136" s="289">
        <f>'O2'!AR136</f>
        <v>0</v>
      </c>
    </row>
    <row r="137" spans="2:62" ht="9.9499999999999993" customHeight="1">
      <c r="B137" s="852">
        <f>'O1'!B137</f>
        <v>0</v>
      </c>
      <c r="C137" s="853"/>
      <c r="D137" s="853"/>
      <c r="E137" s="853"/>
      <c r="F137" s="853"/>
      <c r="G137" s="854">
        <f>'O1'!G137</f>
        <v>0</v>
      </c>
      <c r="H137" s="854"/>
      <c r="I137" s="854"/>
      <c r="J137" s="854"/>
      <c r="K137" s="854"/>
      <c r="L137" s="854"/>
      <c r="M137" s="854"/>
      <c r="N137" s="854"/>
      <c r="O137" s="854"/>
      <c r="P137" s="854"/>
      <c r="Q137" s="854"/>
      <c r="R137" s="854"/>
      <c r="S137" s="854"/>
      <c r="T137" s="854"/>
      <c r="U137" s="854"/>
      <c r="V137" s="854"/>
      <c r="W137" s="854"/>
      <c r="X137" s="854"/>
      <c r="Y137" s="854"/>
      <c r="Z137" s="854"/>
      <c r="AA137" s="854"/>
      <c r="AB137" s="854"/>
      <c r="AC137" s="855">
        <f>'O1'!AC137</f>
        <v>0</v>
      </c>
      <c r="AD137" s="855"/>
      <c r="AE137" s="855"/>
      <c r="AF137" s="856">
        <f>'O1'!AF137</f>
        <v>0</v>
      </c>
      <c r="AG137" s="856"/>
      <c r="AH137" s="856"/>
      <c r="AI137" s="856"/>
      <c r="AJ137" s="856"/>
      <c r="AK137" s="708">
        <f>'O1'!AU137</f>
        <v>0</v>
      </c>
      <c r="AL137" s="708"/>
      <c r="AM137" s="708"/>
      <c r="AN137" s="708"/>
      <c r="AO137" s="708"/>
      <c r="AP137" s="708"/>
      <c r="AQ137" s="708"/>
      <c r="AR137" s="851">
        <f t="shared" si="4"/>
        <v>0</v>
      </c>
      <c r="AS137" s="851"/>
      <c r="AT137" s="851"/>
      <c r="AU137" s="851"/>
      <c r="AV137" s="851"/>
      <c r="AW137" s="851"/>
      <c r="AX137" s="851"/>
      <c r="AY137" s="164">
        <f>'O1'!BI137</f>
        <v>0</v>
      </c>
      <c r="AZ137" s="524">
        <f>'O1'!AU137</f>
        <v>0</v>
      </c>
      <c r="BB137" s="211">
        <f t="shared" si="5"/>
        <v>2</v>
      </c>
      <c r="BC137" s="212" t="str">
        <f t="shared" si="6"/>
        <v/>
      </c>
      <c r="BD137" s="213" t="str">
        <f t="shared" si="7"/>
        <v xml:space="preserve"> </v>
      </c>
      <c r="BF137" s="249">
        <f>IF(AND(AY137&lt;&gt;"R",AY137&lt;&gt;"C",AY137&lt;&gt;"CF",AY137&lt;&gt;"F")=TRUE,AR137*'Q2'!$CB$20,IF(AY137="R",AR137,0))</f>
        <v>0</v>
      </c>
      <c r="BG137" s="249">
        <f>IF(AND(AY137&lt;&gt;"R",AY137&lt;&gt;"C",AY137&lt;&gt;"CF",AY137&lt;&gt;"F")=TRUE,AR137*'Q2'!$CB$21,IF(AY137="C",AR137,0))</f>
        <v>0</v>
      </c>
      <c r="BH137" s="249">
        <f>IF(AND(AY137&lt;&gt;"R",AY137&lt;&gt;"C",AY137&lt;&gt;"CF",AY137&lt;&gt;"F")=TRUE,AR137*'Q2'!$CB$22,IF(AY137="CF",AR137,0))</f>
        <v>0</v>
      </c>
      <c r="BI137" s="289">
        <f>IF(AND(AY137&lt;&gt;"R",AY137&lt;&gt;"C",AY137&lt;&gt;"CF",AY137&lt;&gt;"F")=TRUE,AR137*'Q2'!$CB$23,IF(AY137="F",AR137,0))</f>
        <v>0</v>
      </c>
      <c r="BJ137" s="289">
        <f>'O2'!AR137</f>
        <v>0</v>
      </c>
    </row>
    <row r="138" spans="2:62" ht="9.9499999999999993" customHeight="1">
      <c r="B138" s="852">
        <f>'O1'!B138</f>
        <v>0</v>
      </c>
      <c r="C138" s="853"/>
      <c r="D138" s="853"/>
      <c r="E138" s="853"/>
      <c r="F138" s="853"/>
      <c r="G138" s="854">
        <f>'O1'!G138</f>
        <v>0</v>
      </c>
      <c r="H138" s="854"/>
      <c r="I138" s="854"/>
      <c r="J138" s="854"/>
      <c r="K138" s="854"/>
      <c r="L138" s="854"/>
      <c r="M138" s="854"/>
      <c r="N138" s="854"/>
      <c r="O138" s="854"/>
      <c r="P138" s="854"/>
      <c r="Q138" s="854"/>
      <c r="R138" s="854"/>
      <c r="S138" s="854"/>
      <c r="T138" s="854"/>
      <c r="U138" s="854"/>
      <c r="V138" s="854"/>
      <c r="W138" s="854"/>
      <c r="X138" s="854"/>
      <c r="Y138" s="854"/>
      <c r="Z138" s="854"/>
      <c r="AA138" s="854"/>
      <c r="AB138" s="854"/>
      <c r="AC138" s="855">
        <f>'O1'!AC138</f>
        <v>0</v>
      </c>
      <c r="AD138" s="855"/>
      <c r="AE138" s="855"/>
      <c r="AF138" s="856">
        <f>'O1'!AF138</f>
        <v>0</v>
      </c>
      <c r="AG138" s="856"/>
      <c r="AH138" s="856"/>
      <c r="AI138" s="856"/>
      <c r="AJ138" s="856"/>
      <c r="AK138" s="708">
        <f>'O1'!AU138</f>
        <v>0</v>
      </c>
      <c r="AL138" s="708"/>
      <c r="AM138" s="708"/>
      <c r="AN138" s="708"/>
      <c r="AO138" s="708"/>
      <c r="AP138" s="708"/>
      <c r="AQ138" s="708"/>
      <c r="AR138" s="851">
        <f t="shared" si="4"/>
        <v>0</v>
      </c>
      <c r="AS138" s="851"/>
      <c r="AT138" s="851"/>
      <c r="AU138" s="851"/>
      <c r="AV138" s="851"/>
      <c r="AW138" s="851"/>
      <c r="AX138" s="851"/>
      <c r="AY138" s="164">
        <f>'O1'!BI138</f>
        <v>0</v>
      </c>
      <c r="AZ138" s="524">
        <f>'O1'!AU138</f>
        <v>0</v>
      </c>
      <c r="BB138" s="211">
        <f t="shared" si="5"/>
        <v>2</v>
      </c>
      <c r="BC138" s="212" t="str">
        <f t="shared" si="6"/>
        <v/>
      </c>
      <c r="BD138" s="213" t="str">
        <f t="shared" si="7"/>
        <v xml:space="preserve"> </v>
      </c>
      <c r="BF138" s="249">
        <f>IF(AND(AY138&lt;&gt;"R",AY138&lt;&gt;"C",AY138&lt;&gt;"CF",AY138&lt;&gt;"F")=TRUE,AR138*'Q2'!$CB$20,IF(AY138="R",AR138,0))</f>
        <v>0</v>
      </c>
      <c r="BG138" s="249">
        <f>IF(AND(AY138&lt;&gt;"R",AY138&lt;&gt;"C",AY138&lt;&gt;"CF",AY138&lt;&gt;"F")=TRUE,AR138*'Q2'!$CB$21,IF(AY138="C",AR138,0))</f>
        <v>0</v>
      </c>
      <c r="BH138" s="249">
        <f>IF(AND(AY138&lt;&gt;"R",AY138&lt;&gt;"C",AY138&lt;&gt;"CF",AY138&lt;&gt;"F")=TRUE,AR138*'Q2'!$CB$22,IF(AY138="CF",AR138,0))</f>
        <v>0</v>
      </c>
      <c r="BI138" s="289">
        <f>IF(AND(AY138&lt;&gt;"R",AY138&lt;&gt;"C",AY138&lt;&gt;"CF",AY138&lt;&gt;"F")=TRUE,AR138*'Q2'!$CB$23,IF(AY138="F",AR138,0))</f>
        <v>0</v>
      </c>
      <c r="BJ138" s="289">
        <f>'O2'!AR138</f>
        <v>0</v>
      </c>
    </row>
    <row r="139" spans="2:62" ht="9.9499999999999993" customHeight="1">
      <c r="B139" s="852">
        <f>'O1'!B139</f>
        <v>0</v>
      </c>
      <c r="C139" s="853"/>
      <c r="D139" s="853"/>
      <c r="E139" s="853"/>
      <c r="F139" s="853"/>
      <c r="G139" s="854">
        <f>'O1'!G139</f>
        <v>0</v>
      </c>
      <c r="H139" s="854"/>
      <c r="I139" s="854"/>
      <c r="J139" s="854"/>
      <c r="K139" s="854"/>
      <c r="L139" s="854"/>
      <c r="M139" s="854"/>
      <c r="N139" s="854"/>
      <c r="O139" s="854"/>
      <c r="P139" s="854"/>
      <c r="Q139" s="854"/>
      <c r="R139" s="854"/>
      <c r="S139" s="854"/>
      <c r="T139" s="854"/>
      <c r="U139" s="854"/>
      <c r="V139" s="854"/>
      <c r="W139" s="854"/>
      <c r="X139" s="854"/>
      <c r="Y139" s="854"/>
      <c r="Z139" s="854"/>
      <c r="AA139" s="854"/>
      <c r="AB139" s="854"/>
      <c r="AC139" s="855">
        <f>'O1'!AC139</f>
        <v>0</v>
      </c>
      <c r="AD139" s="855"/>
      <c r="AE139" s="855"/>
      <c r="AF139" s="856">
        <f>'O1'!AF139</f>
        <v>0</v>
      </c>
      <c r="AG139" s="856"/>
      <c r="AH139" s="856"/>
      <c r="AI139" s="856"/>
      <c r="AJ139" s="856"/>
      <c r="AK139" s="708">
        <f>'O1'!AU139</f>
        <v>0</v>
      </c>
      <c r="AL139" s="708"/>
      <c r="AM139" s="708"/>
      <c r="AN139" s="708"/>
      <c r="AO139" s="708"/>
      <c r="AP139" s="708"/>
      <c r="AQ139" s="708"/>
      <c r="AR139" s="851">
        <f t="shared" si="4"/>
        <v>0</v>
      </c>
      <c r="AS139" s="851"/>
      <c r="AT139" s="851"/>
      <c r="AU139" s="851"/>
      <c r="AV139" s="851"/>
      <c r="AW139" s="851"/>
      <c r="AX139" s="851"/>
      <c r="AY139" s="164">
        <f>'O1'!BI139</f>
        <v>0</v>
      </c>
      <c r="AZ139" s="524">
        <f>'O1'!AU139</f>
        <v>0</v>
      </c>
      <c r="BB139" s="211">
        <f t="shared" si="5"/>
        <v>2</v>
      </c>
      <c r="BC139" s="212" t="str">
        <f t="shared" si="6"/>
        <v/>
      </c>
      <c r="BD139" s="213" t="str">
        <f t="shared" si="7"/>
        <v xml:space="preserve"> </v>
      </c>
      <c r="BF139" s="249">
        <f>IF(AND(AY139&lt;&gt;"R",AY139&lt;&gt;"C",AY139&lt;&gt;"CF",AY139&lt;&gt;"F")=TRUE,AR139*'Q2'!$CB$20,IF(AY139="R",AR139,0))</f>
        <v>0</v>
      </c>
      <c r="BG139" s="249">
        <f>IF(AND(AY139&lt;&gt;"R",AY139&lt;&gt;"C",AY139&lt;&gt;"CF",AY139&lt;&gt;"F")=TRUE,AR139*'Q2'!$CB$21,IF(AY139="C",AR139,0))</f>
        <v>0</v>
      </c>
      <c r="BH139" s="249">
        <f>IF(AND(AY139&lt;&gt;"R",AY139&lt;&gt;"C",AY139&lt;&gt;"CF",AY139&lt;&gt;"F")=TRUE,AR139*'Q2'!$CB$22,IF(AY139="CF",AR139,0))</f>
        <v>0</v>
      </c>
      <c r="BI139" s="289">
        <f>IF(AND(AY139&lt;&gt;"R",AY139&lt;&gt;"C",AY139&lt;&gt;"CF",AY139&lt;&gt;"F")=TRUE,AR139*'Q2'!$CB$23,IF(AY139="F",AR139,0))</f>
        <v>0</v>
      </c>
      <c r="BJ139" s="289">
        <f>'O2'!AR139</f>
        <v>0</v>
      </c>
    </row>
    <row r="140" spans="2:62" ht="9.9499999999999993" customHeight="1">
      <c r="B140" s="852">
        <f>'O1'!B140</f>
        <v>0</v>
      </c>
      <c r="C140" s="853"/>
      <c r="D140" s="853"/>
      <c r="E140" s="853"/>
      <c r="F140" s="853"/>
      <c r="G140" s="854">
        <f>'O1'!G140</f>
        <v>0</v>
      </c>
      <c r="H140" s="854"/>
      <c r="I140" s="854"/>
      <c r="J140" s="854"/>
      <c r="K140" s="854"/>
      <c r="L140" s="854"/>
      <c r="M140" s="854"/>
      <c r="N140" s="854"/>
      <c r="O140" s="854"/>
      <c r="P140" s="854"/>
      <c r="Q140" s="854"/>
      <c r="R140" s="854"/>
      <c r="S140" s="854"/>
      <c r="T140" s="854"/>
      <c r="U140" s="854"/>
      <c r="V140" s="854"/>
      <c r="W140" s="854"/>
      <c r="X140" s="854"/>
      <c r="Y140" s="854"/>
      <c r="Z140" s="854"/>
      <c r="AA140" s="854"/>
      <c r="AB140" s="854"/>
      <c r="AC140" s="855">
        <f>'O1'!AC140</f>
        <v>0</v>
      </c>
      <c r="AD140" s="855"/>
      <c r="AE140" s="855"/>
      <c r="AF140" s="856">
        <f>'O1'!AF140</f>
        <v>0</v>
      </c>
      <c r="AG140" s="856"/>
      <c r="AH140" s="856"/>
      <c r="AI140" s="856"/>
      <c r="AJ140" s="856"/>
      <c r="AK140" s="708">
        <f>'O1'!AU140</f>
        <v>0</v>
      </c>
      <c r="AL140" s="708"/>
      <c r="AM140" s="708"/>
      <c r="AN140" s="708"/>
      <c r="AO140" s="708"/>
      <c r="AP140" s="708"/>
      <c r="AQ140" s="708"/>
      <c r="AR140" s="851">
        <f t="shared" si="4"/>
        <v>0</v>
      </c>
      <c r="AS140" s="851"/>
      <c r="AT140" s="851"/>
      <c r="AU140" s="851"/>
      <c r="AV140" s="851"/>
      <c r="AW140" s="851"/>
      <c r="AX140" s="851"/>
      <c r="AY140" s="164">
        <f>'O1'!BI140</f>
        <v>0</v>
      </c>
      <c r="AZ140" s="524">
        <f>'O1'!AU140</f>
        <v>0</v>
      </c>
      <c r="BB140" s="211">
        <f t="shared" si="5"/>
        <v>2</v>
      </c>
      <c r="BC140" s="212" t="str">
        <f t="shared" si="6"/>
        <v/>
      </c>
      <c r="BD140" s="213" t="str">
        <f t="shared" si="7"/>
        <v xml:space="preserve"> </v>
      </c>
      <c r="BF140" s="249">
        <f>IF(AND(AY140&lt;&gt;"R",AY140&lt;&gt;"C",AY140&lt;&gt;"CF",AY140&lt;&gt;"F")=TRUE,AR140*'Q2'!$CB$20,IF(AY140="R",AR140,0))</f>
        <v>0</v>
      </c>
      <c r="BG140" s="249">
        <f>IF(AND(AY140&lt;&gt;"R",AY140&lt;&gt;"C",AY140&lt;&gt;"CF",AY140&lt;&gt;"F")=TRUE,AR140*'Q2'!$CB$21,IF(AY140="C",AR140,0))</f>
        <v>0</v>
      </c>
      <c r="BH140" s="249">
        <f>IF(AND(AY140&lt;&gt;"R",AY140&lt;&gt;"C",AY140&lt;&gt;"CF",AY140&lt;&gt;"F")=TRUE,AR140*'Q2'!$CB$22,IF(AY140="CF",AR140,0))</f>
        <v>0</v>
      </c>
      <c r="BI140" s="289">
        <f>IF(AND(AY140&lt;&gt;"R",AY140&lt;&gt;"C",AY140&lt;&gt;"CF",AY140&lt;&gt;"F")=TRUE,AR140*'Q2'!$CB$23,IF(AY140="F",AR140,0))</f>
        <v>0</v>
      </c>
      <c r="BJ140" s="289">
        <f>'O2'!AR140</f>
        <v>0</v>
      </c>
    </row>
    <row r="141" spans="2:62" ht="9.9499999999999993" customHeight="1">
      <c r="B141" s="852">
        <f>'O1'!B141</f>
        <v>0</v>
      </c>
      <c r="C141" s="853"/>
      <c r="D141" s="853"/>
      <c r="E141" s="853"/>
      <c r="F141" s="853"/>
      <c r="G141" s="854">
        <f>'O1'!G141</f>
        <v>0</v>
      </c>
      <c r="H141" s="854"/>
      <c r="I141" s="854"/>
      <c r="J141" s="854"/>
      <c r="K141" s="854"/>
      <c r="L141" s="854"/>
      <c r="M141" s="854"/>
      <c r="N141" s="854"/>
      <c r="O141" s="854"/>
      <c r="P141" s="854"/>
      <c r="Q141" s="854"/>
      <c r="R141" s="854"/>
      <c r="S141" s="854"/>
      <c r="T141" s="854"/>
      <c r="U141" s="854"/>
      <c r="V141" s="854"/>
      <c r="W141" s="854"/>
      <c r="X141" s="854"/>
      <c r="Y141" s="854"/>
      <c r="Z141" s="854"/>
      <c r="AA141" s="854"/>
      <c r="AB141" s="854"/>
      <c r="AC141" s="855">
        <f>'O1'!AC141</f>
        <v>0</v>
      </c>
      <c r="AD141" s="855"/>
      <c r="AE141" s="855"/>
      <c r="AF141" s="856">
        <f>'O1'!AF141</f>
        <v>0</v>
      </c>
      <c r="AG141" s="856"/>
      <c r="AH141" s="856"/>
      <c r="AI141" s="856"/>
      <c r="AJ141" s="856"/>
      <c r="AK141" s="708">
        <f>'O1'!AU141</f>
        <v>0</v>
      </c>
      <c r="AL141" s="708"/>
      <c r="AM141" s="708"/>
      <c r="AN141" s="708"/>
      <c r="AO141" s="708"/>
      <c r="AP141" s="708"/>
      <c r="AQ141" s="708"/>
      <c r="AR141" s="851">
        <f t="shared" si="4"/>
        <v>0</v>
      </c>
      <c r="AS141" s="851"/>
      <c r="AT141" s="851"/>
      <c r="AU141" s="851"/>
      <c r="AV141" s="851"/>
      <c r="AW141" s="851"/>
      <c r="AX141" s="851"/>
      <c r="AY141" s="164">
        <f>'O1'!BI141</f>
        <v>0</v>
      </c>
      <c r="AZ141" s="524">
        <f>'O1'!AU141</f>
        <v>0</v>
      </c>
      <c r="BB141" s="211">
        <f t="shared" si="5"/>
        <v>2</v>
      </c>
      <c r="BC141" s="212" t="str">
        <f t="shared" si="6"/>
        <v/>
      </c>
      <c r="BD141" s="213" t="str">
        <f t="shared" si="7"/>
        <v xml:space="preserve"> </v>
      </c>
      <c r="BF141" s="249">
        <f>IF(AND(AY141&lt;&gt;"R",AY141&lt;&gt;"C",AY141&lt;&gt;"CF",AY141&lt;&gt;"F")=TRUE,AR141*'Q2'!$CB$20,IF(AY141="R",AR141,0))</f>
        <v>0</v>
      </c>
      <c r="BG141" s="249">
        <f>IF(AND(AY141&lt;&gt;"R",AY141&lt;&gt;"C",AY141&lt;&gt;"CF",AY141&lt;&gt;"F")=TRUE,AR141*'Q2'!$CB$21,IF(AY141="C",AR141,0))</f>
        <v>0</v>
      </c>
      <c r="BH141" s="249">
        <f>IF(AND(AY141&lt;&gt;"R",AY141&lt;&gt;"C",AY141&lt;&gt;"CF",AY141&lt;&gt;"F")=TRUE,AR141*'Q2'!$CB$22,IF(AY141="CF",AR141,0))</f>
        <v>0</v>
      </c>
      <c r="BI141" s="289">
        <f>IF(AND(AY141&lt;&gt;"R",AY141&lt;&gt;"C",AY141&lt;&gt;"CF",AY141&lt;&gt;"F")=TRUE,AR141*'Q2'!$CB$23,IF(AY141="F",AR141,0))</f>
        <v>0</v>
      </c>
      <c r="BJ141" s="289">
        <f>'O2'!AR141</f>
        <v>0</v>
      </c>
    </row>
    <row r="142" spans="2:62" ht="9.9499999999999993" customHeight="1">
      <c r="B142" s="852">
        <f>'O1'!B142</f>
        <v>0</v>
      </c>
      <c r="C142" s="853"/>
      <c r="D142" s="853"/>
      <c r="E142" s="853"/>
      <c r="F142" s="853"/>
      <c r="G142" s="854">
        <f>'O1'!G142</f>
        <v>0</v>
      </c>
      <c r="H142" s="854"/>
      <c r="I142" s="854"/>
      <c r="J142" s="854"/>
      <c r="K142" s="854"/>
      <c r="L142" s="854"/>
      <c r="M142" s="854"/>
      <c r="N142" s="854"/>
      <c r="O142" s="854"/>
      <c r="P142" s="854"/>
      <c r="Q142" s="854"/>
      <c r="R142" s="854"/>
      <c r="S142" s="854"/>
      <c r="T142" s="854"/>
      <c r="U142" s="854"/>
      <c r="V142" s="854"/>
      <c r="W142" s="854"/>
      <c r="X142" s="854"/>
      <c r="Y142" s="854"/>
      <c r="Z142" s="854"/>
      <c r="AA142" s="854"/>
      <c r="AB142" s="854"/>
      <c r="AC142" s="855">
        <f>'O1'!AC142</f>
        <v>0</v>
      </c>
      <c r="AD142" s="855"/>
      <c r="AE142" s="855"/>
      <c r="AF142" s="856">
        <f>'O1'!AF142</f>
        <v>0</v>
      </c>
      <c r="AG142" s="856"/>
      <c r="AH142" s="856"/>
      <c r="AI142" s="856"/>
      <c r="AJ142" s="856"/>
      <c r="AK142" s="708">
        <f>'O1'!AU142</f>
        <v>0</v>
      </c>
      <c r="AL142" s="708"/>
      <c r="AM142" s="708"/>
      <c r="AN142" s="708"/>
      <c r="AO142" s="708"/>
      <c r="AP142" s="708"/>
      <c r="AQ142" s="708"/>
      <c r="AR142" s="851">
        <f t="shared" si="4"/>
        <v>0</v>
      </c>
      <c r="AS142" s="851"/>
      <c r="AT142" s="851"/>
      <c r="AU142" s="851"/>
      <c r="AV142" s="851"/>
      <c r="AW142" s="851"/>
      <c r="AX142" s="851"/>
      <c r="AY142" s="164">
        <f>'O1'!BI142</f>
        <v>0</v>
      </c>
      <c r="AZ142" s="524">
        <f>'O1'!AU142</f>
        <v>0</v>
      </c>
      <c r="BB142" s="211">
        <f t="shared" si="5"/>
        <v>2</v>
      </c>
      <c r="BC142" s="212" t="str">
        <f t="shared" si="6"/>
        <v/>
      </c>
      <c r="BD142" s="213" t="str">
        <f t="shared" si="7"/>
        <v xml:space="preserve"> </v>
      </c>
      <c r="BF142" s="249">
        <f>IF(AND(AY142&lt;&gt;"R",AY142&lt;&gt;"C",AY142&lt;&gt;"CF",AY142&lt;&gt;"F")=TRUE,AR142*'Q2'!$CB$20,IF(AY142="R",AR142,0))</f>
        <v>0</v>
      </c>
      <c r="BG142" s="249">
        <f>IF(AND(AY142&lt;&gt;"R",AY142&lt;&gt;"C",AY142&lt;&gt;"CF",AY142&lt;&gt;"F")=TRUE,AR142*'Q2'!$CB$21,IF(AY142="C",AR142,0))</f>
        <v>0</v>
      </c>
      <c r="BH142" s="249">
        <f>IF(AND(AY142&lt;&gt;"R",AY142&lt;&gt;"C",AY142&lt;&gt;"CF",AY142&lt;&gt;"F")=TRUE,AR142*'Q2'!$CB$22,IF(AY142="CF",AR142,0))</f>
        <v>0</v>
      </c>
      <c r="BI142" s="289">
        <f>IF(AND(AY142&lt;&gt;"R",AY142&lt;&gt;"C",AY142&lt;&gt;"CF",AY142&lt;&gt;"F")=TRUE,AR142*'Q2'!$CB$23,IF(AY142="F",AR142,0))</f>
        <v>0</v>
      </c>
      <c r="BJ142" s="289">
        <f>'O2'!AR142</f>
        <v>0</v>
      </c>
    </row>
    <row r="143" spans="2:62" ht="9.9499999999999993" customHeight="1">
      <c r="B143" s="852">
        <f>'O1'!B143</f>
        <v>0</v>
      </c>
      <c r="C143" s="853"/>
      <c r="D143" s="853"/>
      <c r="E143" s="853"/>
      <c r="F143" s="853"/>
      <c r="G143" s="854">
        <f>'O1'!G143</f>
        <v>0</v>
      </c>
      <c r="H143" s="854"/>
      <c r="I143" s="854"/>
      <c r="J143" s="854"/>
      <c r="K143" s="854"/>
      <c r="L143" s="854"/>
      <c r="M143" s="854"/>
      <c r="N143" s="854"/>
      <c r="O143" s="854"/>
      <c r="P143" s="854"/>
      <c r="Q143" s="854"/>
      <c r="R143" s="854"/>
      <c r="S143" s="854"/>
      <c r="T143" s="854"/>
      <c r="U143" s="854"/>
      <c r="V143" s="854"/>
      <c r="W143" s="854"/>
      <c r="X143" s="854"/>
      <c r="Y143" s="854"/>
      <c r="Z143" s="854"/>
      <c r="AA143" s="854"/>
      <c r="AB143" s="854"/>
      <c r="AC143" s="855">
        <f>'O1'!AC143</f>
        <v>0</v>
      </c>
      <c r="AD143" s="855"/>
      <c r="AE143" s="855"/>
      <c r="AF143" s="856">
        <f>'O1'!AF143</f>
        <v>0</v>
      </c>
      <c r="AG143" s="856"/>
      <c r="AH143" s="856"/>
      <c r="AI143" s="856"/>
      <c r="AJ143" s="856"/>
      <c r="AK143" s="708">
        <f>'O1'!AU143</f>
        <v>0</v>
      </c>
      <c r="AL143" s="708"/>
      <c r="AM143" s="708"/>
      <c r="AN143" s="708"/>
      <c r="AO143" s="708"/>
      <c r="AP143" s="708"/>
      <c r="AQ143" s="708"/>
      <c r="AR143" s="851">
        <f t="shared" si="4"/>
        <v>0</v>
      </c>
      <c r="AS143" s="851"/>
      <c r="AT143" s="851"/>
      <c r="AU143" s="851"/>
      <c r="AV143" s="851"/>
      <c r="AW143" s="851"/>
      <c r="AX143" s="851"/>
      <c r="AY143" s="164">
        <f>'O1'!BI143</f>
        <v>0</v>
      </c>
      <c r="AZ143" s="524">
        <f>'O1'!AU143</f>
        <v>0</v>
      </c>
      <c r="BB143" s="211">
        <f t="shared" si="5"/>
        <v>2</v>
      </c>
      <c r="BC143" s="212" t="str">
        <f t="shared" si="6"/>
        <v/>
      </c>
      <c r="BD143" s="213" t="str">
        <f t="shared" si="7"/>
        <v xml:space="preserve"> </v>
      </c>
      <c r="BF143" s="249">
        <f>IF(AND(AY143&lt;&gt;"R",AY143&lt;&gt;"C",AY143&lt;&gt;"CF",AY143&lt;&gt;"F")=TRUE,AR143*'Q2'!$CB$20,IF(AY143="R",AR143,0))</f>
        <v>0</v>
      </c>
      <c r="BG143" s="249">
        <f>IF(AND(AY143&lt;&gt;"R",AY143&lt;&gt;"C",AY143&lt;&gt;"CF",AY143&lt;&gt;"F")=TRUE,AR143*'Q2'!$CB$21,IF(AY143="C",AR143,0))</f>
        <v>0</v>
      </c>
      <c r="BH143" s="249">
        <f>IF(AND(AY143&lt;&gt;"R",AY143&lt;&gt;"C",AY143&lt;&gt;"CF",AY143&lt;&gt;"F")=TRUE,AR143*'Q2'!$CB$22,IF(AY143="CF",AR143,0))</f>
        <v>0</v>
      </c>
      <c r="BI143" s="289">
        <f>IF(AND(AY143&lt;&gt;"R",AY143&lt;&gt;"C",AY143&lt;&gt;"CF",AY143&lt;&gt;"F")=TRUE,AR143*'Q2'!$CB$23,IF(AY143="F",AR143,0))</f>
        <v>0</v>
      </c>
      <c r="BJ143" s="289">
        <f>'O2'!AR143</f>
        <v>0</v>
      </c>
    </row>
    <row r="144" spans="2:62" ht="9.9499999999999993" customHeight="1">
      <c r="B144" s="852">
        <f>'O1'!B144</f>
        <v>0</v>
      </c>
      <c r="C144" s="853"/>
      <c r="D144" s="853"/>
      <c r="E144" s="853"/>
      <c r="F144" s="853"/>
      <c r="G144" s="854">
        <f>'O1'!G144</f>
        <v>0</v>
      </c>
      <c r="H144" s="854"/>
      <c r="I144" s="854"/>
      <c r="J144" s="854"/>
      <c r="K144" s="854"/>
      <c r="L144" s="854"/>
      <c r="M144" s="854"/>
      <c r="N144" s="854"/>
      <c r="O144" s="854"/>
      <c r="P144" s="854"/>
      <c r="Q144" s="854"/>
      <c r="R144" s="854"/>
      <c r="S144" s="854"/>
      <c r="T144" s="854"/>
      <c r="U144" s="854"/>
      <c r="V144" s="854"/>
      <c r="W144" s="854"/>
      <c r="X144" s="854"/>
      <c r="Y144" s="854"/>
      <c r="Z144" s="854"/>
      <c r="AA144" s="854"/>
      <c r="AB144" s="854"/>
      <c r="AC144" s="855">
        <f>'O1'!AC144</f>
        <v>0</v>
      </c>
      <c r="AD144" s="855"/>
      <c r="AE144" s="855"/>
      <c r="AF144" s="856">
        <f>'O1'!AF144</f>
        <v>0</v>
      </c>
      <c r="AG144" s="856"/>
      <c r="AH144" s="856"/>
      <c r="AI144" s="856"/>
      <c r="AJ144" s="856"/>
      <c r="AK144" s="708">
        <f>'O1'!AU144</f>
        <v>0</v>
      </c>
      <c r="AL144" s="708"/>
      <c r="AM144" s="708"/>
      <c r="AN144" s="708"/>
      <c r="AO144" s="708"/>
      <c r="AP144" s="708"/>
      <c r="AQ144" s="708"/>
      <c r="AR144" s="851">
        <f t="shared" ref="AR144:AR207" si="8">ROUND(AF144*AK144,2)</f>
        <v>0</v>
      </c>
      <c r="AS144" s="851"/>
      <c r="AT144" s="851"/>
      <c r="AU144" s="851"/>
      <c r="AV144" s="851"/>
      <c r="AW144" s="851"/>
      <c r="AX144" s="851"/>
      <c r="AY144" s="164">
        <f>'O1'!BI144</f>
        <v>0</v>
      </c>
      <c r="AZ144" s="524">
        <f>'O1'!AU144</f>
        <v>0</v>
      </c>
      <c r="BB144" s="211">
        <f t="shared" ref="BB144:BB207" si="9">IF(B144=0,BB143,IF(ISNONTEXT(B144)=TRUE,INT(B144),INT(LEFT(B144,FIND(".",B144)-1))))</f>
        <v>2</v>
      </c>
      <c r="BC144" s="212" t="str">
        <f t="shared" ref="BC144:BC207" si="10">IF(BC145=1,1,IF(B144&lt;&gt;0,1,IF(G144&lt;&gt;0,1,IF(AC144&lt;&gt;0,1,IF(AF144&lt;&gt;0,1,"")))))</f>
        <v/>
      </c>
      <c r="BD144" s="213" t="str">
        <f t="shared" ref="BD144:BD207" si="11">IF(BB144=0," ",IF(BB144&lt;&gt;BB143,BB144," "))</f>
        <v xml:space="preserve"> </v>
      </c>
      <c r="BF144" s="249">
        <f>IF(AND(AY144&lt;&gt;"R",AY144&lt;&gt;"C",AY144&lt;&gt;"CF",AY144&lt;&gt;"F")=TRUE,AR144*'Q2'!$CB$20,IF(AY144="R",AR144,0))</f>
        <v>0</v>
      </c>
      <c r="BG144" s="249">
        <f>IF(AND(AY144&lt;&gt;"R",AY144&lt;&gt;"C",AY144&lt;&gt;"CF",AY144&lt;&gt;"F")=TRUE,AR144*'Q2'!$CB$21,IF(AY144="C",AR144,0))</f>
        <v>0</v>
      </c>
      <c r="BH144" s="249">
        <f>IF(AND(AY144&lt;&gt;"R",AY144&lt;&gt;"C",AY144&lt;&gt;"CF",AY144&lt;&gt;"F")=TRUE,AR144*'Q2'!$CB$22,IF(AY144="CF",AR144,0))</f>
        <v>0</v>
      </c>
      <c r="BI144" s="289">
        <f>IF(AND(AY144&lt;&gt;"R",AY144&lt;&gt;"C",AY144&lt;&gt;"CF",AY144&lt;&gt;"F")=TRUE,AR144*'Q2'!$CB$23,IF(AY144="F",AR144,0))</f>
        <v>0</v>
      </c>
      <c r="BJ144" s="289">
        <f>'O2'!AR144</f>
        <v>0</v>
      </c>
    </row>
    <row r="145" spans="2:62" ht="9.9499999999999993" customHeight="1">
      <c r="B145" s="852">
        <f>'O1'!B145</f>
        <v>0</v>
      </c>
      <c r="C145" s="853"/>
      <c r="D145" s="853"/>
      <c r="E145" s="853"/>
      <c r="F145" s="853"/>
      <c r="G145" s="854">
        <f>'O1'!G145</f>
        <v>0</v>
      </c>
      <c r="H145" s="854"/>
      <c r="I145" s="854"/>
      <c r="J145" s="854"/>
      <c r="K145" s="854"/>
      <c r="L145" s="854"/>
      <c r="M145" s="854"/>
      <c r="N145" s="854"/>
      <c r="O145" s="854"/>
      <c r="P145" s="854"/>
      <c r="Q145" s="854"/>
      <c r="R145" s="854"/>
      <c r="S145" s="854"/>
      <c r="T145" s="854"/>
      <c r="U145" s="854"/>
      <c r="V145" s="854"/>
      <c r="W145" s="854"/>
      <c r="X145" s="854"/>
      <c r="Y145" s="854"/>
      <c r="Z145" s="854"/>
      <c r="AA145" s="854"/>
      <c r="AB145" s="854"/>
      <c r="AC145" s="855">
        <f>'O1'!AC145</f>
        <v>0</v>
      </c>
      <c r="AD145" s="855"/>
      <c r="AE145" s="855"/>
      <c r="AF145" s="856">
        <f>'O1'!AF145</f>
        <v>0</v>
      </c>
      <c r="AG145" s="856"/>
      <c r="AH145" s="856"/>
      <c r="AI145" s="856"/>
      <c r="AJ145" s="856"/>
      <c r="AK145" s="708">
        <f>'O1'!AU145</f>
        <v>0</v>
      </c>
      <c r="AL145" s="708"/>
      <c r="AM145" s="708"/>
      <c r="AN145" s="708"/>
      <c r="AO145" s="708"/>
      <c r="AP145" s="708"/>
      <c r="AQ145" s="708"/>
      <c r="AR145" s="851">
        <f t="shared" si="8"/>
        <v>0</v>
      </c>
      <c r="AS145" s="851"/>
      <c r="AT145" s="851"/>
      <c r="AU145" s="851"/>
      <c r="AV145" s="851"/>
      <c r="AW145" s="851"/>
      <c r="AX145" s="851"/>
      <c r="AY145" s="164">
        <f>'O1'!BI145</f>
        <v>0</v>
      </c>
      <c r="AZ145" s="524">
        <f>'O1'!AU145</f>
        <v>0</v>
      </c>
      <c r="BB145" s="211">
        <f t="shared" si="9"/>
        <v>2</v>
      </c>
      <c r="BC145" s="212" t="str">
        <f t="shared" si="10"/>
        <v/>
      </c>
      <c r="BD145" s="213" t="str">
        <f t="shared" si="11"/>
        <v xml:space="preserve"> </v>
      </c>
      <c r="BF145" s="249">
        <f>IF(AND(AY145&lt;&gt;"R",AY145&lt;&gt;"C",AY145&lt;&gt;"CF",AY145&lt;&gt;"F")=TRUE,AR145*'Q2'!$CB$20,IF(AY145="R",AR145,0))</f>
        <v>0</v>
      </c>
      <c r="BG145" s="249">
        <f>IF(AND(AY145&lt;&gt;"R",AY145&lt;&gt;"C",AY145&lt;&gt;"CF",AY145&lt;&gt;"F")=TRUE,AR145*'Q2'!$CB$21,IF(AY145="C",AR145,0))</f>
        <v>0</v>
      </c>
      <c r="BH145" s="249">
        <f>IF(AND(AY145&lt;&gt;"R",AY145&lt;&gt;"C",AY145&lt;&gt;"CF",AY145&lt;&gt;"F")=TRUE,AR145*'Q2'!$CB$22,IF(AY145="CF",AR145,0))</f>
        <v>0</v>
      </c>
      <c r="BI145" s="289">
        <f>IF(AND(AY145&lt;&gt;"R",AY145&lt;&gt;"C",AY145&lt;&gt;"CF",AY145&lt;&gt;"F")=TRUE,AR145*'Q2'!$CB$23,IF(AY145="F",AR145,0))</f>
        <v>0</v>
      </c>
      <c r="BJ145" s="289">
        <f>'O2'!AR145</f>
        <v>0</v>
      </c>
    </row>
    <row r="146" spans="2:62" ht="9.9499999999999993" customHeight="1">
      <c r="B146" s="852">
        <f>'O1'!B146</f>
        <v>0</v>
      </c>
      <c r="C146" s="853"/>
      <c r="D146" s="853"/>
      <c r="E146" s="853"/>
      <c r="F146" s="853"/>
      <c r="G146" s="854">
        <f>'O1'!G146</f>
        <v>0</v>
      </c>
      <c r="H146" s="854"/>
      <c r="I146" s="854"/>
      <c r="J146" s="854"/>
      <c r="K146" s="854"/>
      <c r="L146" s="854"/>
      <c r="M146" s="854"/>
      <c r="N146" s="854"/>
      <c r="O146" s="854"/>
      <c r="P146" s="854"/>
      <c r="Q146" s="854"/>
      <c r="R146" s="854"/>
      <c r="S146" s="854"/>
      <c r="T146" s="854"/>
      <c r="U146" s="854"/>
      <c r="V146" s="854"/>
      <c r="W146" s="854"/>
      <c r="X146" s="854"/>
      <c r="Y146" s="854"/>
      <c r="Z146" s="854"/>
      <c r="AA146" s="854"/>
      <c r="AB146" s="854"/>
      <c r="AC146" s="855">
        <f>'O1'!AC146</f>
        <v>0</v>
      </c>
      <c r="AD146" s="855"/>
      <c r="AE146" s="855"/>
      <c r="AF146" s="856">
        <f>'O1'!AF146</f>
        <v>0</v>
      </c>
      <c r="AG146" s="856"/>
      <c r="AH146" s="856"/>
      <c r="AI146" s="856"/>
      <c r="AJ146" s="856"/>
      <c r="AK146" s="708">
        <f>'O1'!AU146</f>
        <v>0</v>
      </c>
      <c r="AL146" s="708"/>
      <c r="AM146" s="708"/>
      <c r="AN146" s="708"/>
      <c r="AO146" s="708"/>
      <c r="AP146" s="708"/>
      <c r="AQ146" s="708"/>
      <c r="AR146" s="851">
        <f t="shared" si="8"/>
        <v>0</v>
      </c>
      <c r="AS146" s="851"/>
      <c r="AT146" s="851"/>
      <c r="AU146" s="851"/>
      <c r="AV146" s="851"/>
      <c r="AW146" s="851"/>
      <c r="AX146" s="851"/>
      <c r="AY146" s="164">
        <f>'O1'!BI146</f>
        <v>0</v>
      </c>
      <c r="AZ146" s="524">
        <f>'O1'!AU146</f>
        <v>0</v>
      </c>
      <c r="BB146" s="211">
        <f t="shared" si="9"/>
        <v>2</v>
      </c>
      <c r="BC146" s="212" t="str">
        <f t="shared" si="10"/>
        <v/>
      </c>
      <c r="BD146" s="213" t="str">
        <f t="shared" si="11"/>
        <v xml:space="preserve"> </v>
      </c>
      <c r="BF146" s="249">
        <f>IF(AND(AY146&lt;&gt;"R",AY146&lt;&gt;"C",AY146&lt;&gt;"CF",AY146&lt;&gt;"F")=TRUE,AR146*'Q2'!$CB$20,IF(AY146="R",AR146,0))</f>
        <v>0</v>
      </c>
      <c r="BG146" s="249">
        <f>IF(AND(AY146&lt;&gt;"R",AY146&lt;&gt;"C",AY146&lt;&gt;"CF",AY146&lt;&gt;"F")=TRUE,AR146*'Q2'!$CB$21,IF(AY146="C",AR146,0))</f>
        <v>0</v>
      </c>
      <c r="BH146" s="249">
        <f>IF(AND(AY146&lt;&gt;"R",AY146&lt;&gt;"C",AY146&lt;&gt;"CF",AY146&lt;&gt;"F")=TRUE,AR146*'Q2'!$CB$22,IF(AY146="CF",AR146,0))</f>
        <v>0</v>
      </c>
      <c r="BI146" s="289">
        <f>IF(AND(AY146&lt;&gt;"R",AY146&lt;&gt;"C",AY146&lt;&gt;"CF",AY146&lt;&gt;"F")=TRUE,AR146*'Q2'!$CB$23,IF(AY146="F",AR146,0))</f>
        <v>0</v>
      </c>
      <c r="BJ146" s="289">
        <f>'O2'!AR146</f>
        <v>0</v>
      </c>
    </row>
    <row r="147" spans="2:62" ht="9.9499999999999993" customHeight="1">
      <c r="B147" s="852">
        <f>'O1'!B147</f>
        <v>0</v>
      </c>
      <c r="C147" s="853"/>
      <c r="D147" s="853"/>
      <c r="E147" s="853"/>
      <c r="F147" s="853"/>
      <c r="G147" s="854">
        <f>'O1'!G147</f>
        <v>0</v>
      </c>
      <c r="H147" s="854"/>
      <c r="I147" s="854"/>
      <c r="J147" s="854"/>
      <c r="K147" s="854"/>
      <c r="L147" s="854"/>
      <c r="M147" s="854"/>
      <c r="N147" s="854"/>
      <c r="O147" s="854"/>
      <c r="P147" s="854"/>
      <c r="Q147" s="854"/>
      <c r="R147" s="854"/>
      <c r="S147" s="854"/>
      <c r="T147" s="854"/>
      <c r="U147" s="854"/>
      <c r="V147" s="854"/>
      <c r="W147" s="854"/>
      <c r="X147" s="854"/>
      <c r="Y147" s="854"/>
      <c r="Z147" s="854"/>
      <c r="AA147" s="854"/>
      <c r="AB147" s="854"/>
      <c r="AC147" s="855">
        <f>'O1'!AC147</f>
        <v>0</v>
      </c>
      <c r="AD147" s="855"/>
      <c r="AE147" s="855"/>
      <c r="AF147" s="856">
        <f>'O1'!AF147</f>
        <v>0</v>
      </c>
      <c r="AG147" s="856"/>
      <c r="AH147" s="856"/>
      <c r="AI147" s="856"/>
      <c r="AJ147" s="856"/>
      <c r="AK147" s="708">
        <f>'O1'!AU147</f>
        <v>0</v>
      </c>
      <c r="AL147" s="708"/>
      <c r="AM147" s="708"/>
      <c r="AN147" s="708"/>
      <c r="AO147" s="708"/>
      <c r="AP147" s="708"/>
      <c r="AQ147" s="708"/>
      <c r="AR147" s="851">
        <f t="shared" si="8"/>
        <v>0</v>
      </c>
      <c r="AS147" s="851"/>
      <c r="AT147" s="851"/>
      <c r="AU147" s="851"/>
      <c r="AV147" s="851"/>
      <c r="AW147" s="851"/>
      <c r="AX147" s="851"/>
      <c r="AY147" s="164">
        <f>'O1'!BI147</f>
        <v>0</v>
      </c>
      <c r="AZ147" s="524">
        <f>'O1'!AU147</f>
        <v>0</v>
      </c>
      <c r="BB147" s="211">
        <f t="shared" si="9"/>
        <v>2</v>
      </c>
      <c r="BC147" s="212" t="str">
        <f t="shared" si="10"/>
        <v/>
      </c>
      <c r="BD147" s="213" t="str">
        <f t="shared" si="11"/>
        <v xml:space="preserve"> </v>
      </c>
      <c r="BF147" s="249">
        <f>IF(AND(AY147&lt;&gt;"R",AY147&lt;&gt;"C",AY147&lt;&gt;"CF",AY147&lt;&gt;"F")=TRUE,AR147*'Q2'!$CB$20,IF(AY147="R",AR147,0))</f>
        <v>0</v>
      </c>
      <c r="BG147" s="249">
        <f>IF(AND(AY147&lt;&gt;"R",AY147&lt;&gt;"C",AY147&lt;&gt;"CF",AY147&lt;&gt;"F")=TRUE,AR147*'Q2'!$CB$21,IF(AY147="C",AR147,0))</f>
        <v>0</v>
      </c>
      <c r="BH147" s="249">
        <f>IF(AND(AY147&lt;&gt;"R",AY147&lt;&gt;"C",AY147&lt;&gt;"CF",AY147&lt;&gt;"F")=TRUE,AR147*'Q2'!$CB$22,IF(AY147="CF",AR147,0))</f>
        <v>0</v>
      </c>
      <c r="BI147" s="289">
        <f>IF(AND(AY147&lt;&gt;"R",AY147&lt;&gt;"C",AY147&lt;&gt;"CF",AY147&lt;&gt;"F")=TRUE,AR147*'Q2'!$CB$23,IF(AY147="F",AR147,0))</f>
        <v>0</v>
      </c>
      <c r="BJ147" s="289">
        <f>'O2'!AR147</f>
        <v>0</v>
      </c>
    </row>
    <row r="148" spans="2:62" ht="9.9499999999999993" customHeight="1">
      <c r="B148" s="852">
        <f>'O1'!B148</f>
        <v>0</v>
      </c>
      <c r="C148" s="853"/>
      <c r="D148" s="853"/>
      <c r="E148" s="853"/>
      <c r="F148" s="853"/>
      <c r="G148" s="854">
        <f>'O1'!G148</f>
        <v>0</v>
      </c>
      <c r="H148" s="854"/>
      <c r="I148" s="854"/>
      <c r="J148" s="854"/>
      <c r="K148" s="854"/>
      <c r="L148" s="854"/>
      <c r="M148" s="854"/>
      <c r="N148" s="854"/>
      <c r="O148" s="854"/>
      <c r="P148" s="854"/>
      <c r="Q148" s="854"/>
      <c r="R148" s="854"/>
      <c r="S148" s="854"/>
      <c r="T148" s="854"/>
      <c r="U148" s="854"/>
      <c r="V148" s="854"/>
      <c r="W148" s="854"/>
      <c r="X148" s="854"/>
      <c r="Y148" s="854"/>
      <c r="Z148" s="854"/>
      <c r="AA148" s="854"/>
      <c r="AB148" s="854"/>
      <c r="AC148" s="855">
        <f>'O1'!AC148</f>
        <v>0</v>
      </c>
      <c r="AD148" s="855"/>
      <c r="AE148" s="855"/>
      <c r="AF148" s="856">
        <f>'O1'!AF148</f>
        <v>0</v>
      </c>
      <c r="AG148" s="856"/>
      <c r="AH148" s="856"/>
      <c r="AI148" s="856"/>
      <c r="AJ148" s="856"/>
      <c r="AK148" s="708">
        <f>'O1'!AU148</f>
        <v>0</v>
      </c>
      <c r="AL148" s="708"/>
      <c r="AM148" s="708"/>
      <c r="AN148" s="708"/>
      <c r="AO148" s="708"/>
      <c r="AP148" s="708"/>
      <c r="AQ148" s="708"/>
      <c r="AR148" s="851">
        <f t="shared" si="8"/>
        <v>0</v>
      </c>
      <c r="AS148" s="851"/>
      <c r="AT148" s="851"/>
      <c r="AU148" s="851"/>
      <c r="AV148" s="851"/>
      <c r="AW148" s="851"/>
      <c r="AX148" s="851"/>
      <c r="AY148" s="164">
        <f>'O1'!BI148</f>
        <v>0</v>
      </c>
      <c r="AZ148" s="524">
        <f>'O1'!AU148</f>
        <v>0</v>
      </c>
      <c r="BB148" s="211">
        <f t="shared" si="9"/>
        <v>2</v>
      </c>
      <c r="BC148" s="212" t="str">
        <f t="shared" si="10"/>
        <v/>
      </c>
      <c r="BD148" s="213" t="str">
        <f t="shared" si="11"/>
        <v xml:space="preserve"> </v>
      </c>
      <c r="BF148" s="249">
        <f>IF(AND(AY148&lt;&gt;"R",AY148&lt;&gt;"C",AY148&lt;&gt;"CF",AY148&lt;&gt;"F")=TRUE,AR148*'Q2'!$CB$20,IF(AY148="R",AR148,0))</f>
        <v>0</v>
      </c>
      <c r="BG148" s="249">
        <f>IF(AND(AY148&lt;&gt;"R",AY148&lt;&gt;"C",AY148&lt;&gt;"CF",AY148&lt;&gt;"F")=TRUE,AR148*'Q2'!$CB$21,IF(AY148="C",AR148,0))</f>
        <v>0</v>
      </c>
      <c r="BH148" s="249">
        <f>IF(AND(AY148&lt;&gt;"R",AY148&lt;&gt;"C",AY148&lt;&gt;"CF",AY148&lt;&gt;"F")=TRUE,AR148*'Q2'!$CB$22,IF(AY148="CF",AR148,0))</f>
        <v>0</v>
      </c>
      <c r="BI148" s="289">
        <f>IF(AND(AY148&lt;&gt;"R",AY148&lt;&gt;"C",AY148&lt;&gt;"CF",AY148&lt;&gt;"F")=TRUE,AR148*'Q2'!$CB$23,IF(AY148="F",AR148,0))</f>
        <v>0</v>
      </c>
      <c r="BJ148" s="289">
        <f>'O2'!AR148</f>
        <v>0</v>
      </c>
    </row>
    <row r="149" spans="2:62" ht="9.9499999999999993" customHeight="1">
      <c r="B149" s="852">
        <f>'O1'!B149</f>
        <v>0</v>
      </c>
      <c r="C149" s="853"/>
      <c r="D149" s="853"/>
      <c r="E149" s="853"/>
      <c r="F149" s="853"/>
      <c r="G149" s="854">
        <f>'O1'!G149</f>
        <v>0</v>
      </c>
      <c r="H149" s="854"/>
      <c r="I149" s="854"/>
      <c r="J149" s="854"/>
      <c r="K149" s="854"/>
      <c r="L149" s="854"/>
      <c r="M149" s="854"/>
      <c r="N149" s="854"/>
      <c r="O149" s="854"/>
      <c r="P149" s="854"/>
      <c r="Q149" s="854"/>
      <c r="R149" s="854"/>
      <c r="S149" s="854"/>
      <c r="T149" s="854"/>
      <c r="U149" s="854"/>
      <c r="V149" s="854"/>
      <c r="W149" s="854"/>
      <c r="X149" s="854"/>
      <c r="Y149" s="854"/>
      <c r="Z149" s="854"/>
      <c r="AA149" s="854"/>
      <c r="AB149" s="854"/>
      <c r="AC149" s="855">
        <f>'O1'!AC149</f>
        <v>0</v>
      </c>
      <c r="AD149" s="855"/>
      <c r="AE149" s="855"/>
      <c r="AF149" s="856">
        <f>'O1'!AF149</f>
        <v>0</v>
      </c>
      <c r="AG149" s="856"/>
      <c r="AH149" s="856"/>
      <c r="AI149" s="856"/>
      <c r="AJ149" s="856"/>
      <c r="AK149" s="708">
        <f>'O1'!AU149</f>
        <v>0</v>
      </c>
      <c r="AL149" s="708"/>
      <c r="AM149" s="708"/>
      <c r="AN149" s="708"/>
      <c r="AO149" s="708"/>
      <c r="AP149" s="708"/>
      <c r="AQ149" s="708"/>
      <c r="AR149" s="851">
        <f t="shared" si="8"/>
        <v>0</v>
      </c>
      <c r="AS149" s="851"/>
      <c r="AT149" s="851"/>
      <c r="AU149" s="851"/>
      <c r="AV149" s="851"/>
      <c r="AW149" s="851"/>
      <c r="AX149" s="851"/>
      <c r="AY149" s="164">
        <f>'O1'!BI149</f>
        <v>0</v>
      </c>
      <c r="AZ149" s="524">
        <f>'O1'!AU149</f>
        <v>0</v>
      </c>
      <c r="BB149" s="211">
        <f t="shared" si="9"/>
        <v>2</v>
      </c>
      <c r="BC149" s="212" t="str">
        <f t="shared" si="10"/>
        <v/>
      </c>
      <c r="BD149" s="213" t="str">
        <f t="shared" si="11"/>
        <v xml:space="preserve"> </v>
      </c>
      <c r="BF149" s="249">
        <f>IF(AND(AY149&lt;&gt;"R",AY149&lt;&gt;"C",AY149&lt;&gt;"CF",AY149&lt;&gt;"F")=TRUE,AR149*'Q2'!$CB$20,IF(AY149="R",AR149,0))</f>
        <v>0</v>
      </c>
      <c r="BG149" s="249">
        <f>IF(AND(AY149&lt;&gt;"R",AY149&lt;&gt;"C",AY149&lt;&gt;"CF",AY149&lt;&gt;"F")=TRUE,AR149*'Q2'!$CB$21,IF(AY149="C",AR149,0))</f>
        <v>0</v>
      </c>
      <c r="BH149" s="249">
        <f>IF(AND(AY149&lt;&gt;"R",AY149&lt;&gt;"C",AY149&lt;&gt;"CF",AY149&lt;&gt;"F")=TRUE,AR149*'Q2'!$CB$22,IF(AY149="CF",AR149,0))</f>
        <v>0</v>
      </c>
      <c r="BI149" s="289">
        <f>IF(AND(AY149&lt;&gt;"R",AY149&lt;&gt;"C",AY149&lt;&gt;"CF",AY149&lt;&gt;"F")=TRUE,AR149*'Q2'!$CB$23,IF(AY149="F",AR149,0))</f>
        <v>0</v>
      </c>
      <c r="BJ149" s="289">
        <f>'O2'!AR149</f>
        <v>0</v>
      </c>
    </row>
    <row r="150" spans="2:62" ht="9.9499999999999993" customHeight="1">
      <c r="B150" s="852">
        <f>'O1'!B150</f>
        <v>0</v>
      </c>
      <c r="C150" s="853"/>
      <c r="D150" s="853"/>
      <c r="E150" s="853"/>
      <c r="F150" s="853"/>
      <c r="G150" s="854">
        <f>'O1'!G150</f>
        <v>0</v>
      </c>
      <c r="H150" s="854"/>
      <c r="I150" s="854"/>
      <c r="J150" s="854"/>
      <c r="K150" s="854"/>
      <c r="L150" s="854"/>
      <c r="M150" s="854"/>
      <c r="N150" s="854"/>
      <c r="O150" s="854"/>
      <c r="P150" s="854"/>
      <c r="Q150" s="854"/>
      <c r="R150" s="854"/>
      <c r="S150" s="854"/>
      <c r="T150" s="854"/>
      <c r="U150" s="854"/>
      <c r="V150" s="854"/>
      <c r="W150" s="854"/>
      <c r="X150" s="854"/>
      <c r="Y150" s="854"/>
      <c r="Z150" s="854"/>
      <c r="AA150" s="854"/>
      <c r="AB150" s="854"/>
      <c r="AC150" s="855">
        <f>'O1'!AC150</f>
        <v>0</v>
      </c>
      <c r="AD150" s="855"/>
      <c r="AE150" s="855"/>
      <c r="AF150" s="856">
        <f>'O1'!AF150</f>
        <v>0</v>
      </c>
      <c r="AG150" s="856"/>
      <c r="AH150" s="856"/>
      <c r="AI150" s="856"/>
      <c r="AJ150" s="856"/>
      <c r="AK150" s="708">
        <f>'O1'!AU150</f>
        <v>0</v>
      </c>
      <c r="AL150" s="708"/>
      <c r="AM150" s="708"/>
      <c r="AN150" s="708"/>
      <c r="AO150" s="708"/>
      <c r="AP150" s="708"/>
      <c r="AQ150" s="708"/>
      <c r="AR150" s="851">
        <f t="shared" si="8"/>
        <v>0</v>
      </c>
      <c r="AS150" s="851"/>
      <c r="AT150" s="851"/>
      <c r="AU150" s="851"/>
      <c r="AV150" s="851"/>
      <c r="AW150" s="851"/>
      <c r="AX150" s="851"/>
      <c r="AY150" s="164">
        <f>'O1'!BI150</f>
        <v>0</v>
      </c>
      <c r="AZ150" s="524">
        <f>'O1'!AU150</f>
        <v>0</v>
      </c>
      <c r="BB150" s="211">
        <f t="shared" si="9"/>
        <v>2</v>
      </c>
      <c r="BC150" s="212" t="str">
        <f t="shared" si="10"/>
        <v/>
      </c>
      <c r="BD150" s="213" t="str">
        <f t="shared" si="11"/>
        <v xml:space="preserve"> </v>
      </c>
      <c r="BF150" s="249">
        <f>IF(AND(AY150&lt;&gt;"R",AY150&lt;&gt;"C",AY150&lt;&gt;"CF",AY150&lt;&gt;"F")=TRUE,AR150*'Q2'!$CB$20,IF(AY150="R",AR150,0))</f>
        <v>0</v>
      </c>
      <c r="BG150" s="249">
        <f>IF(AND(AY150&lt;&gt;"R",AY150&lt;&gt;"C",AY150&lt;&gt;"CF",AY150&lt;&gt;"F")=TRUE,AR150*'Q2'!$CB$21,IF(AY150="C",AR150,0))</f>
        <v>0</v>
      </c>
      <c r="BH150" s="249">
        <f>IF(AND(AY150&lt;&gt;"R",AY150&lt;&gt;"C",AY150&lt;&gt;"CF",AY150&lt;&gt;"F")=TRUE,AR150*'Q2'!$CB$22,IF(AY150="CF",AR150,0))</f>
        <v>0</v>
      </c>
      <c r="BI150" s="289">
        <f>IF(AND(AY150&lt;&gt;"R",AY150&lt;&gt;"C",AY150&lt;&gt;"CF",AY150&lt;&gt;"F")=TRUE,AR150*'Q2'!$CB$23,IF(AY150="F",AR150,0))</f>
        <v>0</v>
      </c>
      <c r="BJ150" s="289">
        <f>'O2'!AR150</f>
        <v>0</v>
      </c>
    </row>
    <row r="151" spans="2:62" ht="9.9499999999999993" customHeight="1">
      <c r="B151" s="852">
        <f>'O1'!B151</f>
        <v>0</v>
      </c>
      <c r="C151" s="853"/>
      <c r="D151" s="853"/>
      <c r="E151" s="853"/>
      <c r="F151" s="853"/>
      <c r="G151" s="854">
        <f>'O1'!G151</f>
        <v>0</v>
      </c>
      <c r="H151" s="854"/>
      <c r="I151" s="854"/>
      <c r="J151" s="854"/>
      <c r="K151" s="854"/>
      <c r="L151" s="854"/>
      <c r="M151" s="854"/>
      <c r="N151" s="854"/>
      <c r="O151" s="854"/>
      <c r="P151" s="854"/>
      <c r="Q151" s="854"/>
      <c r="R151" s="854"/>
      <c r="S151" s="854"/>
      <c r="T151" s="854"/>
      <c r="U151" s="854"/>
      <c r="V151" s="854"/>
      <c r="W151" s="854"/>
      <c r="X151" s="854"/>
      <c r="Y151" s="854"/>
      <c r="Z151" s="854"/>
      <c r="AA151" s="854"/>
      <c r="AB151" s="854"/>
      <c r="AC151" s="855">
        <f>'O1'!AC151</f>
        <v>0</v>
      </c>
      <c r="AD151" s="855"/>
      <c r="AE151" s="855"/>
      <c r="AF151" s="856">
        <f>'O1'!AF151</f>
        <v>0</v>
      </c>
      <c r="AG151" s="856"/>
      <c r="AH151" s="856"/>
      <c r="AI151" s="856"/>
      <c r="AJ151" s="856"/>
      <c r="AK151" s="708">
        <f>'O1'!AU151</f>
        <v>0</v>
      </c>
      <c r="AL151" s="708"/>
      <c r="AM151" s="708"/>
      <c r="AN151" s="708"/>
      <c r="AO151" s="708"/>
      <c r="AP151" s="708"/>
      <c r="AQ151" s="708"/>
      <c r="AR151" s="851">
        <f t="shared" si="8"/>
        <v>0</v>
      </c>
      <c r="AS151" s="851"/>
      <c r="AT151" s="851"/>
      <c r="AU151" s="851"/>
      <c r="AV151" s="851"/>
      <c r="AW151" s="851"/>
      <c r="AX151" s="851"/>
      <c r="AY151" s="164">
        <f>'O1'!BI151</f>
        <v>0</v>
      </c>
      <c r="AZ151" s="524">
        <f>'O1'!AU151</f>
        <v>0</v>
      </c>
      <c r="BB151" s="211">
        <f t="shared" si="9"/>
        <v>2</v>
      </c>
      <c r="BC151" s="212" t="str">
        <f t="shared" si="10"/>
        <v/>
      </c>
      <c r="BD151" s="213" t="str">
        <f t="shared" si="11"/>
        <v xml:space="preserve"> </v>
      </c>
      <c r="BF151" s="249">
        <f>IF(AND(AY151&lt;&gt;"R",AY151&lt;&gt;"C",AY151&lt;&gt;"CF",AY151&lt;&gt;"F")=TRUE,AR151*'Q2'!$CB$20,IF(AY151="R",AR151,0))</f>
        <v>0</v>
      </c>
      <c r="BG151" s="249">
        <f>IF(AND(AY151&lt;&gt;"R",AY151&lt;&gt;"C",AY151&lt;&gt;"CF",AY151&lt;&gt;"F")=TRUE,AR151*'Q2'!$CB$21,IF(AY151="C",AR151,0))</f>
        <v>0</v>
      </c>
      <c r="BH151" s="249">
        <f>IF(AND(AY151&lt;&gt;"R",AY151&lt;&gt;"C",AY151&lt;&gt;"CF",AY151&lt;&gt;"F")=TRUE,AR151*'Q2'!$CB$22,IF(AY151="CF",AR151,0))</f>
        <v>0</v>
      </c>
      <c r="BI151" s="289">
        <f>IF(AND(AY151&lt;&gt;"R",AY151&lt;&gt;"C",AY151&lt;&gt;"CF",AY151&lt;&gt;"F")=TRUE,AR151*'Q2'!$CB$23,IF(AY151="F",AR151,0))</f>
        <v>0</v>
      </c>
      <c r="BJ151" s="289">
        <f>'O2'!AR151</f>
        <v>0</v>
      </c>
    </row>
    <row r="152" spans="2:62" ht="9.9499999999999993" customHeight="1">
      <c r="B152" s="852">
        <f>'O1'!B152</f>
        <v>0</v>
      </c>
      <c r="C152" s="853"/>
      <c r="D152" s="853"/>
      <c r="E152" s="853"/>
      <c r="F152" s="853"/>
      <c r="G152" s="854">
        <f>'O1'!G152</f>
        <v>0</v>
      </c>
      <c r="H152" s="854"/>
      <c r="I152" s="854"/>
      <c r="J152" s="854"/>
      <c r="K152" s="854"/>
      <c r="L152" s="854"/>
      <c r="M152" s="854"/>
      <c r="N152" s="854"/>
      <c r="O152" s="854"/>
      <c r="P152" s="854"/>
      <c r="Q152" s="854"/>
      <c r="R152" s="854"/>
      <c r="S152" s="854"/>
      <c r="T152" s="854"/>
      <c r="U152" s="854"/>
      <c r="V152" s="854"/>
      <c r="W152" s="854"/>
      <c r="X152" s="854"/>
      <c r="Y152" s="854"/>
      <c r="Z152" s="854"/>
      <c r="AA152" s="854"/>
      <c r="AB152" s="854"/>
      <c r="AC152" s="855">
        <f>'O1'!AC152</f>
        <v>0</v>
      </c>
      <c r="AD152" s="855"/>
      <c r="AE152" s="855"/>
      <c r="AF152" s="856">
        <f>'O1'!AF152</f>
        <v>0</v>
      </c>
      <c r="AG152" s="856"/>
      <c r="AH152" s="856"/>
      <c r="AI152" s="856"/>
      <c r="AJ152" s="856"/>
      <c r="AK152" s="708">
        <f>'O1'!AU152</f>
        <v>0</v>
      </c>
      <c r="AL152" s="708"/>
      <c r="AM152" s="708"/>
      <c r="AN152" s="708"/>
      <c r="AO152" s="708"/>
      <c r="AP152" s="708"/>
      <c r="AQ152" s="708"/>
      <c r="AR152" s="851">
        <f t="shared" si="8"/>
        <v>0</v>
      </c>
      <c r="AS152" s="851"/>
      <c r="AT152" s="851"/>
      <c r="AU152" s="851"/>
      <c r="AV152" s="851"/>
      <c r="AW152" s="851"/>
      <c r="AX152" s="851"/>
      <c r="AY152" s="164">
        <f>'O1'!BI152</f>
        <v>0</v>
      </c>
      <c r="AZ152" s="524">
        <f>'O1'!AU152</f>
        <v>0</v>
      </c>
      <c r="BB152" s="211">
        <f t="shared" si="9"/>
        <v>2</v>
      </c>
      <c r="BC152" s="212" t="str">
        <f t="shared" si="10"/>
        <v/>
      </c>
      <c r="BD152" s="213" t="str">
        <f t="shared" si="11"/>
        <v xml:space="preserve"> </v>
      </c>
      <c r="BF152" s="249">
        <f>IF(AND(AY152&lt;&gt;"R",AY152&lt;&gt;"C",AY152&lt;&gt;"CF",AY152&lt;&gt;"F")=TRUE,AR152*'Q2'!$CB$20,IF(AY152="R",AR152,0))</f>
        <v>0</v>
      </c>
      <c r="BG152" s="249">
        <f>IF(AND(AY152&lt;&gt;"R",AY152&lt;&gt;"C",AY152&lt;&gt;"CF",AY152&lt;&gt;"F")=TRUE,AR152*'Q2'!$CB$21,IF(AY152="C",AR152,0))</f>
        <v>0</v>
      </c>
      <c r="BH152" s="249">
        <f>IF(AND(AY152&lt;&gt;"R",AY152&lt;&gt;"C",AY152&lt;&gt;"CF",AY152&lt;&gt;"F")=TRUE,AR152*'Q2'!$CB$22,IF(AY152="CF",AR152,0))</f>
        <v>0</v>
      </c>
      <c r="BI152" s="289">
        <f>IF(AND(AY152&lt;&gt;"R",AY152&lt;&gt;"C",AY152&lt;&gt;"CF",AY152&lt;&gt;"F")=TRUE,AR152*'Q2'!$CB$23,IF(AY152="F",AR152,0))</f>
        <v>0</v>
      </c>
      <c r="BJ152" s="289">
        <f>'O2'!AR152</f>
        <v>0</v>
      </c>
    </row>
    <row r="153" spans="2:62" ht="9.9499999999999993" customHeight="1">
      <c r="B153" s="852">
        <f>'O1'!B153</f>
        <v>0</v>
      </c>
      <c r="C153" s="853"/>
      <c r="D153" s="853"/>
      <c r="E153" s="853"/>
      <c r="F153" s="853"/>
      <c r="G153" s="854">
        <f>'O1'!G153</f>
        <v>0</v>
      </c>
      <c r="H153" s="854"/>
      <c r="I153" s="854"/>
      <c r="J153" s="854"/>
      <c r="K153" s="854"/>
      <c r="L153" s="854"/>
      <c r="M153" s="854"/>
      <c r="N153" s="854"/>
      <c r="O153" s="854"/>
      <c r="P153" s="854"/>
      <c r="Q153" s="854"/>
      <c r="R153" s="854"/>
      <c r="S153" s="854"/>
      <c r="T153" s="854"/>
      <c r="U153" s="854"/>
      <c r="V153" s="854"/>
      <c r="W153" s="854"/>
      <c r="X153" s="854"/>
      <c r="Y153" s="854"/>
      <c r="Z153" s="854"/>
      <c r="AA153" s="854"/>
      <c r="AB153" s="854"/>
      <c r="AC153" s="855">
        <f>'O1'!AC153</f>
        <v>0</v>
      </c>
      <c r="AD153" s="855"/>
      <c r="AE153" s="855"/>
      <c r="AF153" s="856">
        <f>'O1'!AF153</f>
        <v>0</v>
      </c>
      <c r="AG153" s="856"/>
      <c r="AH153" s="856"/>
      <c r="AI153" s="856"/>
      <c r="AJ153" s="856"/>
      <c r="AK153" s="708">
        <f>'O1'!AU153</f>
        <v>0</v>
      </c>
      <c r="AL153" s="708"/>
      <c r="AM153" s="708"/>
      <c r="AN153" s="708"/>
      <c r="AO153" s="708"/>
      <c r="AP153" s="708"/>
      <c r="AQ153" s="708"/>
      <c r="AR153" s="851">
        <f t="shared" si="8"/>
        <v>0</v>
      </c>
      <c r="AS153" s="851"/>
      <c r="AT153" s="851"/>
      <c r="AU153" s="851"/>
      <c r="AV153" s="851"/>
      <c r="AW153" s="851"/>
      <c r="AX153" s="851"/>
      <c r="AY153" s="164">
        <f>'O1'!BI153</f>
        <v>0</v>
      </c>
      <c r="AZ153" s="524">
        <f>'O1'!AU153</f>
        <v>0</v>
      </c>
      <c r="BB153" s="211">
        <f t="shared" si="9"/>
        <v>2</v>
      </c>
      <c r="BC153" s="212" t="str">
        <f t="shared" si="10"/>
        <v/>
      </c>
      <c r="BD153" s="213" t="str">
        <f t="shared" si="11"/>
        <v xml:space="preserve"> </v>
      </c>
      <c r="BF153" s="249">
        <f>IF(AND(AY153&lt;&gt;"R",AY153&lt;&gt;"C",AY153&lt;&gt;"CF",AY153&lt;&gt;"F")=TRUE,AR153*'Q2'!$CB$20,IF(AY153="R",AR153,0))</f>
        <v>0</v>
      </c>
      <c r="BG153" s="249">
        <f>IF(AND(AY153&lt;&gt;"R",AY153&lt;&gt;"C",AY153&lt;&gt;"CF",AY153&lt;&gt;"F")=TRUE,AR153*'Q2'!$CB$21,IF(AY153="C",AR153,0))</f>
        <v>0</v>
      </c>
      <c r="BH153" s="249">
        <f>IF(AND(AY153&lt;&gt;"R",AY153&lt;&gt;"C",AY153&lt;&gt;"CF",AY153&lt;&gt;"F")=TRUE,AR153*'Q2'!$CB$22,IF(AY153="CF",AR153,0))</f>
        <v>0</v>
      </c>
      <c r="BI153" s="289">
        <f>IF(AND(AY153&lt;&gt;"R",AY153&lt;&gt;"C",AY153&lt;&gt;"CF",AY153&lt;&gt;"F")=TRUE,AR153*'Q2'!$CB$23,IF(AY153="F",AR153,0))</f>
        <v>0</v>
      </c>
      <c r="BJ153" s="289">
        <f>'O2'!AR153</f>
        <v>0</v>
      </c>
    </row>
    <row r="154" spans="2:62" ht="9.9499999999999993" customHeight="1">
      <c r="B154" s="852">
        <f>'O1'!B154</f>
        <v>0</v>
      </c>
      <c r="C154" s="853"/>
      <c r="D154" s="853"/>
      <c r="E154" s="853"/>
      <c r="F154" s="853"/>
      <c r="G154" s="854">
        <f>'O1'!G154</f>
        <v>0</v>
      </c>
      <c r="H154" s="854"/>
      <c r="I154" s="854"/>
      <c r="J154" s="854"/>
      <c r="K154" s="854"/>
      <c r="L154" s="854"/>
      <c r="M154" s="854"/>
      <c r="N154" s="854"/>
      <c r="O154" s="854"/>
      <c r="P154" s="854"/>
      <c r="Q154" s="854"/>
      <c r="R154" s="854"/>
      <c r="S154" s="854"/>
      <c r="T154" s="854"/>
      <c r="U154" s="854"/>
      <c r="V154" s="854"/>
      <c r="W154" s="854"/>
      <c r="X154" s="854"/>
      <c r="Y154" s="854"/>
      <c r="Z154" s="854"/>
      <c r="AA154" s="854"/>
      <c r="AB154" s="854"/>
      <c r="AC154" s="855">
        <f>'O1'!AC154</f>
        <v>0</v>
      </c>
      <c r="AD154" s="855"/>
      <c r="AE154" s="855"/>
      <c r="AF154" s="856">
        <f>'O1'!AF154</f>
        <v>0</v>
      </c>
      <c r="AG154" s="856"/>
      <c r="AH154" s="856"/>
      <c r="AI154" s="856"/>
      <c r="AJ154" s="856"/>
      <c r="AK154" s="708">
        <f>'O1'!AU154</f>
        <v>0</v>
      </c>
      <c r="AL154" s="708"/>
      <c r="AM154" s="708"/>
      <c r="AN154" s="708"/>
      <c r="AO154" s="708"/>
      <c r="AP154" s="708"/>
      <c r="AQ154" s="708"/>
      <c r="AR154" s="851">
        <f t="shared" si="8"/>
        <v>0</v>
      </c>
      <c r="AS154" s="851"/>
      <c r="AT154" s="851"/>
      <c r="AU154" s="851"/>
      <c r="AV154" s="851"/>
      <c r="AW154" s="851"/>
      <c r="AX154" s="851"/>
      <c r="AY154" s="164">
        <f>'O1'!BI154</f>
        <v>0</v>
      </c>
      <c r="AZ154" s="524">
        <f>'O1'!AU154</f>
        <v>0</v>
      </c>
      <c r="BB154" s="211">
        <f t="shared" si="9"/>
        <v>2</v>
      </c>
      <c r="BC154" s="212" t="str">
        <f t="shared" si="10"/>
        <v/>
      </c>
      <c r="BD154" s="213" t="str">
        <f t="shared" si="11"/>
        <v xml:space="preserve"> </v>
      </c>
      <c r="BF154" s="249">
        <f>IF(AND(AY154&lt;&gt;"R",AY154&lt;&gt;"C",AY154&lt;&gt;"CF",AY154&lt;&gt;"F")=TRUE,AR154*'Q2'!$CB$20,IF(AY154="R",AR154,0))</f>
        <v>0</v>
      </c>
      <c r="BG154" s="249">
        <f>IF(AND(AY154&lt;&gt;"R",AY154&lt;&gt;"C",AY154&lt;&gt;"CF",AY154&lt;&gt;"F")=TRUE,AR154*'Q2'!$CB$21,IF(AY154="C",AR154,0))</f>
        <v>0</v>
      </c>
      <c r="BH154" s="249">
        <f>IF(AND(AY154&lt;&gt;"R",AY154&lt;&gt;"C",AY154&lt;&gt;"CF",AY154&lt;&gt;"F")=TRUE,AR154*'Q2'!$CB$22,IF(AY154="CF",AR154,0))</f>
        <v>0</v>
      </c>
      <c r="BI154" s="289">
        <f>IF(AND(AY154&lt;&gt;"R",AY154&lt;&gt;"C",AY154&lt;&gt;"CF",AY154&lt;&gt;"F")=TRUE,AR154*'Q2'!$CB$23,IF(AY154="F",AR154,0))</f>
        <v>0</v>
      </c>
      <c r="BJ154" s="289">
        <f>'O2'!AR154</f>
        <v>0</v>
      </c>
    </row>
    <row r="155" spans="2:62" ht="9.9499999999999993" customHeight="1">
      <c r="B155" s="852">
        <f>'O1'!B155</f>
        <v>0</v>
      </c>
      <c r="C155" s="853"/>
      <c r="D155" s="853"/>
      <c r="E155" s="853"/>
      <c r="F155" s="853"/>
      <c r="G155" s="854">
        <f>'O1'!G155</f>
        <v>0</v>
      </c>
      <c r="H155" s="854"/>
      <c r="I155" s="854"/>
      <c r="J155" s="854"/>
      <c r="K155" s="854"/>
      <c r="L155" s="854"/>
      <c r="M155" s="854"/>
      <c r="N155" s="854"/>
      <c r="O155" s="854"/>
      <c r="P155" s="854"/>
      <c r="Q155" s="854"/>
      <c r="R155" s="854"/>
      <c r="S155" s="854"/>
      <c r="T155" s="854"/>
      <c r="U155" s="854"/>
      <c r="V155" s="854"/>
      <c r="W155" s="854"/>
      <c r="X155" s="854"/>
      <c r="Y155" s="854"/>
      <c r="Z155" s="854"/>
      <c r="AA155" s="854"/>
      <c r="AB155" s="854"/>
      <c r="AC155" s="855">
        <f>'O1'!AC155</f>
        <v>0</v>
      </c>
      <c r="AD155" s="855"/>
      <c r="AE155" s="855"/>
      <c r="AF155" s="856">
        <f>'O1'!AF155</f>
        <v>0</v>
      </c>
      <c r="AG155" s="856"/>
      <c r="AH155" s="856"/>
      <c r="AI155" s="856"/>
      <c r="AJ155" s="856"/>
      <c r="AK155" s="708">
        <f>'O1'!AU155</f>
        <v>0</v>
      </c>
      <c r="AL155" s="708"/>
      <c r="AM155" s="708"/>
      <c r="AN155" s="708"/>
      <c r="AO155" s="708"/>
      <c r="AP155" s="708"/>
      <c r="AQ155" s="708"/>
      <c r="AR155" s="851">
        <f t="shared" si="8"/>
        <v>0</v>
      </c>
      <c r="AS155" s="851"/>
      <c r="AT155" s="851"/>
      <c r="AU155" s="851"/>
      <c r="AV155" s="851"/>
      <c r="AW155" s="851"/>
      <c r="AX155" s="851"/>
      <c r="AY155" s="164">
        <f>'O1'!BI155</f>
        <v>0</v>
      </c>
      <c r="AZ155" s="524">
        <f>'O1'!AU155</f>
        <v>0</v>
      </c>
      <c r="BB155" s="211">
        <f t="shared" si="9"/>
        <v>2</v>
      </c>
      <c r="BC155" s="212" t="str">
        <f t="shared" si="10"/>
        <v/>
      </c>
      <c r="BD155" s="213" t="str">
        <f t="shared" si="11"/>
        <v xml:space="preserve"> </v>
      </c>
      <c r="BF155" s="249">
        <f>IF(AND(AY155&lt;&gt;"R",AY155&lt;&gt;"C",AY155&lt;&gt;"CF",AY155&lt;&gt;"F")=TRUE,AR155*'Q2'!$CB$20,IF(AY155="R",AR155,0))</f>
        <v>0</v>
      </c>
      <c r="BG155" s="249">
        <f>IF(AND(AY155&lt;&gt;"R",AY155&lt;&gt;"C",AY155&lt;&gt;"CF",AY155&lt;&gt;"F")=TRUE,AR155*'Q2'!$CB$21,IF(AY155="C",AR155,0))</f>
        <v>0</v>
      </c>
      <c r="BH155" s="249">
        <f>IF(AND(AY155&lt;&gt;"R",AY155&lt;&gt;"C",AY155&lt;&gt;"CF",AY155&lt;&gt;"F")=TRUE,AR155*'Q2'!$CB$22,IF(AY155="CF",AR155,0))</f>
        <v>0</v>
      </c>
      <c r="BI155" s="289">
        <f>IF(AND(AY155&lt;&gt;"R",AY155&lt;&gt;"C",AY155&lt;&gt;"CF",AY155&lt;&gt;"F")=TRUE,AR155*'Q2'!$CB$23,IF(AY155="F",AR155,0))</f>
        <v>0</v>
      </c>
      <c r="BJ155" s="289">
        <f>'O2'!AR155</f>
        <v>0</v>
      </c>
    </row>
    <row r="156" spans="2:62" ht="9.9499999999999993" customHeight="1">
      <c r="B156" s="852">
        <f>'O1'!B156</f>
        <v>0</v>
      </c>
      <c r="C156" s="853"/>
      <c r="D156" s="853"/>
      <c r="E156" s="853"/>
      <c r="F156" s="853"/>
      <c r="G156" s="854">
        <f>'O1'!G156</f>
        <v>0</v>
      </c>
      <c r="H156" s="854"/>
      <c r="I156" s="854"/>
      <c r="J156" s="854"/>
      <c r="K156" s="854"/>
      <c r="L156" s="854"/>
      <c r="M156" s="854"/>
      <c r="N156" s="854"/>
      <c r="O156" s="854"/>
      <c r="P156" s="854"/>
      <c r="Q156" s="854"/>
      <c r="R156" s="854"/>
      <c r="S156" s="854"/>
      <c r="T156" s="854"/>
      <c r="U156" s="854"/>
      <c r="V156" s="854"/>
      <c r="W156" s="854"/>
      <c r="X156" s="854"/>
      <c r="Y156" s="854"/>
      <c r="Z156" s="854"/>
      <c r="AA156" s="854"/>
      <c r="AB156" s="854"/>
      <c r="AC156" s="855">
        <f>'O1'!AC156</f>
        <v>0</v>
      </c>
      <c r="AD156" s="855"/>
      <c r="AE156" s="855"/>
      <c r="AF156" s="856">
        <f>'O1'!AF156</f>
        <v>0</v>
      </c>
      <c r="AG156" s="856"/>
      <c r="AH156" s="856"/>
      <c r="AI156" s="856"/>
      <c r="AJ156" s="856"/>
      <c r="AK156" s="708">
        <f>'O1'!AU156</f>
        <v>0</v>
      </c>
      <c r="AL156" s="708"/>
      <c r="AM156" s="708"/>
      <c r="AN156" s="708"/>
      <c r="AO156" s="708"/>
      <c r="AP156" s="708"/>
      <c r="AQ156" s="708"/>
      <c r="AR156" s="851">
        <f t="shared" si="8"/>
        <v>0</v>
      </c>
      <c r="AS156" s="851"/>
      <c r="AT156" s="851"/>
      <c r="AU156" s="851"/>
      <c r="AV156" s="851"/>
      <c r="AW156" s="851"/>
      <c r="AX156" s="851"/>
      <c r="AY156" s="164">
        <f>'O1'!BI156</f>
        <v>0</v>
      </c>
      <c r="AZ156" s="524">
        <f>'O1'!AU156</f>
        <v>0</v>
      </c>
      <c r="BB156" s="211">
        <f t="shared" si="9"/>
        <v>2</v>
      </c>
      <c r="BC156" s="212" t="str">
        <f t="shared" si="10"/>
        <v/>
      </c>
      <c r="BD156" s="213" t="str">
        <f t="shared" si="11"/>
        <v xml:space="preserve"> </v>
      </c>
      <c r="BF156" s="249">
        <f>IF(AND(AY156&lt;&gt;"R",AY156&lt;&gt;"C",AY156&lt;&gt;"CF",AY156&lt;&gt;"F")=TRUE,AR156*'Q2'!$CB$20,IF(AY156="R",AR156,0))</f>
        <v>0</v>
      </c>
      <c r="BG156" s="249">
        <f>IF(AND(AY156&lt;&gt;"R",AY156&lt;&gt;"C",AY156&lt;&gt;"CF",AY156&lt;&gt;"F")=TRUE,AR156*'Q2'!$CB$21,IF(AY156="C",AR156,0))</f>
        <v>0</v>
      </c>
      <c r="BH156" s="249">
        <f>IF(AND(AY156&lt;&gt;"R",AY156&lt;&gt;"C",AY156&lt;&gt;"CF",AY156&lt;&gt;"F")=TRUE,AR156*'Q2'!$CB$22,IF(AY156="CF",AR156,0))</f>
        <v>0</v>
      </c>
      <c r="BI156" s="289">
        <f>IF(AND(AY156&lt;&gt;"R",AY156&lt;&gt;"C",AY156&lt;&gt;"CF",AY156&lt;&gt;"F")=TRUE,AR156*'Q2'!$CB$23,IF(AY156="F",AR156,0))</f>
        <v>0</v>
      </c>
      <c r="BJ156" s="289">
        <f>'O2'!AR156</f>
        <v>0</v>
      </c>
    </row>
    <row r="157" spans="2:62" ht="9.9499999999999993" customHeight="1">
      <c r="B157" s="852">
        <f>'O1'!B157</f>
        <v>0</v>
      </c>
      <c r="C157" s="853"/>
      <c r="D157" s="853"/>
      <c r="E157" s="853"/>
      <c r="F157" s="853"/>
      <c r="G157" s="854">
        <f>'O1'!G157</f>
        <v>0</v>
      </c>
      <c r="H157" s="854"/>
      <c r="I157" s="854"/>
      <c r="J157" s="854"/>
      <c r="K157" s="854"/>
      <c r="L157" s="854"/>
      <c r="M157" s="854"/>
      <c r="N157" s="854"/>
      <c r="O157" s="854"/>
      <c r="P157" s="854"/>
      <c r="Q157" s="854"/>
      <c r="R157" s="854"/>
      <c r="S157" s="854"/>
      <c r="T157" s="854"/>
      <c r="U157" s="854"/>
      <c r="V157" s="854"/>
      <c r="W157" s="854"/>
      <c r="X157" s="854"/>
      <c r="Y157" s="854"/>
      <c r="Z157" s="854"/>
      <c r="AA157" s="854"/>
      <c r="AB157" s="854"/>
      <c r="AC157" s="855">
        <f>'O1'!AC157</f>
        <v>0</v>
      </c>
      <c r="AD157" s="855"/>
      <c r="AE157" s="855"/>
      <c r="AF157" s="856">
        <f>'O1'!AF157</f>
        <v>0</v>
      </c>
      <c r="AG157" s="856"/>
      <c r="AH157" s="856"/>
      <c r="AI157" s="856"/>
      <c r="AJ157" s="856"/>
      <c r="AK157" s="708">
        <f>'O1'!AU157</f>
        <v>0</v>
      </c>
      <c r="AL157" s="708"/>
      <c r="AM157" s="708"/>
      <c r="AN157" s="708"/>
      <c r="AO157" s="708"/>
      <c r="AP157" s="708"/>
      <c r="AQ157" s="708"/>
      <c r="AR157" s="851">
        <f t="shared" si="8"/>
        <v>0</v>
      </c>
      <c r="AS157" s="851"/>
      <c r="AT157" s="851"/>
      <c r="AU157" s="851"/>
      <c r="AV157" s="851"/>
      <c r="AW157" s="851"/>
      <c r="AX157" s="851"/>
      <c r="AY157" s="164">
        <f>'O1'!BI157</f>
        <v>0</v>
      </c>
      <c r="AZ157" s="524">
        <f>'O1'!AU157</f>
        <v>0</v>
      </c>
      <c r="BB157" s="211">
        <f t="shared" si="9"/>
        <v>2</v>
      </c>
      <c r="BC157" s="212" t="str">
        <f t="shared" si="10"/>
        <v/>
      </c>
      <c r="BD157" s="213" t="str">
        <f t="shared" si="11"/>
        <v xml:space="preserve"> </v>
      </c>
      <c r="BF157" s="249">
        <f>IF(AND(AY157&lt;&gt;"R",AY157&lt;&gt;"C",AY157&lt;&gt;"CF",AY157&lt;&gt;"F")=TRUE,AR157*'Q2'!$CB$20,IF(AY157="R",AR157,0))</f>
        <v>0</v>
      </c>
      <c r="BG157" s="249">
        <f>IF(AND(AY157&lt;&gt;"R",AY157&lt;&gt;"C",AY157&lt;&gt;"CF",AY157&lt;&gt;"F")=TRUE,AR157*'Q2'!$CB$21,IF(AY157="C",AR157,0))</f>
        <v>0</v>
      </c>
      <c r="BH157" s="249">
        <f>IF(AND(AY157&lt;&gt;"R",AY157&lt;&gt;"C",AY157&lt;&gt;"CF",AY157&lt;&gt;"F")=TRUE,AR157*'Q2'!$CB$22,IF(AY157="CF",AR157,0))</f>
        <v>0</v>
      </c>
      <c r="BI157" s="289">
        <f>IF(AND(AY157&lt;&gt;"R",AY157&lt;&gt;"C",AY157&lt;&gt;"CF",AY157&lt;&gt;"F")=TRUE,AR157*'Q2'!$CB$23,IF(AY157="F",AR157,0))</f>
        <v>0</v>
      </c>
      <c r="BJ157" s="289">
        <f>'O2'!AR157</f>
        <v>0</v>
      </c>
    </row>
    <row r="158" spans="2:62" ht="9.9499999999999993" customHeight="1">
      <c r="B158" s="852">
        <f>'O1'!B158</f>
        <v>0</v>
      </c>
      <c r="C158" s="853"/>
      <c r="D158" s="853"/>
      <c r="E158" s="853"/>
      <c r="F158" s="853"/>
      <c r="G158" s="854">
        <f>'O1'!G158</f>
        <v>0</v>
      </c>
      <c r="H158" s="854"/>
      <c r="I158" s="854"/>
      <c r="J158" s="854"/>
      <c r="K158" s="854"/>
      <c r="L158" s="854"/>
      <c r="M158" s="854"/>
      <c r="N158" s="854"/>
      <c r="O158" s="854"/>
      <c r="P158" s="854"/>
      <c r="Q158" s="854"/>
      <c r="R158" s="854"/>
      <c r="S158" s="854"/>
      <c r="T158" s="854"/>
      <c r="U158" s="854"/>
      <c r="V158" s="854"/>
      <c r="W158" s="854"/>
      <c r="X158" s="854"/>
      <c r="Y158" s="854"/>
      <c r="Z158" s="854"/>
      <c r="AA158" s="854"/>
      <c r="AB158" s="854"/>
      <c r="AC158" s="855">
        <f>'O1'!AC158</f>
        <v>0</v>
      </c>
      <c r="AD158" s="855"/>
      <c r="AE158" s="855"/>
      <c r="AF158" s="856">
        <f>'O1'!AF158</f>
        <v>0</v>
      </c>
      <c r="AG158" s="856"/>
      <c r="AH158" s="856"/>
      <c r="AI158" s="856"/>
      <c r="AJ158" s="856"/>
      <c r="AK158" s="708">
        <f>'O1'!AU158</f>
        <v>0</v>
      </c>
      <c r="AL158" s="708"/>
      <c r="AM158" s="708"/>
      <c r="AN158" s="708"/>
      <c r="AO158" s="708"/>
      <c r="AP158" s="708"/>
      <c r="AQ158" s="708"/>
      <c r="AR158" s="851">
        <f t="shared" si="8"/>
        <v>0</v>
      </c>
      <c r="AS158" s="851"/>
      <c r="AT158" s="851"/>
      <c r="AU158" s="851"/>
      <c r="AV158" s="851"/>
      <c r="AW158" s="851"/>
      <c r="AX158" s="851"/>
      <c r="AY158" s="164">
        <f>'O1'!BI158</f>
        <v>0</v>
      </c>
      <c r="AZ158" s="524">
        <f>'O1'!AU158</f>
        <v>0</v>
      </c>
      <c r="BB158" s="211">
        <f t="shared" si="9"/>
        <v>2</v>
      </c>
      <c r="BC158" s="212" t="str">
        <f t="shared" si="10"/>
        <v/>
      </c>
      <c r="BD158" s="213" t="str">
        <f t="shared" si="11"/>
        <v xml:space="preserve"> </v>
      </c>
      <c r="BF158" s="249">
        <f>IF(AND(AY158&lt;&gt;"R",AY158&lt;&gt;"C",AY158&lt;&gt;"CF",AY158&lt;&gt;"F")=TRUE,AR158*'Q2'!$CB$20,IF(AY158="R",AR158,0))</f>
        <v>0</v>
      </c>
      <c r="BG158" s="249">
        <f>IF(AND(AY158&lt;&gt;"R",AY158&lt;&gt;"C",AY158&lt;&gt;"CF",AY158&lt;&gt;"F")=TRUE,AR158*'Q2'!$CB$21,IF(AY158="C",AR158,0))</f>
        <v>0</v>
      </c>
      <c r="BH158" s="249">
        <f>IF(AND(AY158&lt;&gt;"R",AY158&lt;&gt;"C",AY158&lt;&gt;"CF",AY158&lt;&gt;"F")=TRUE,AR158*'Q2'!$CB$22,IF(AY158="CF",AR158,0))</f>
        <v>0</v>
      </c>
      <c r="BI158" s="289">
        <f>IF(AND(AY158&lt;&gt;"R",AY158&lt;&gt;"C",AY158&lt;&gt;"CF",AY158&lt;&gt;"F")=TRUE,AR158*'Q2'!$CB$23,IF(AY158="F",AR158,0))</f>
        <v>0</v>
      </c>
      <c r="BJ158" s="289">
        <f>'O2'!AR158</f>
        <v>0</v>
      </c>
    </row>
    <row r="159" spans="2:62" ht="9.9499999999999993" customHeight="1">
      <c r="B159" s="852">
        <f>'O1'!B159</f>
        <v>0</v>
      </c>
      <c r="C159" s="853"/>
      <c r="D159" s="853"/>
      <c r="E159" s="853"/>
      <c r="F159" s="853"/>
      <c r="G159" s="854">
        <f>'O1'!G159</f>
        <v>0</v>
      </c>
      <c r="H159" s="854"/>
      <c r="I159" s="854"/>
      <c r="J159" s="854"/>
      <c r="K159" s="854"/>
      <c r="L159" s="854"/>
      <c r="M159" s="854"/>
      <c r="N159" s="854"/>
      <c r="O159" s="854"/>
      <c r="P159" s="854"/>
      <c r="Q159" s="854"/>
      <c r="R159" s="854"/>
      <c r="S159" s="854"/>
      <c r="T159" s="854"/>
      <c r="U159" s="854"/>
      <c r="V159" s="854"/>
      <c r="W159" s="854"/>
      <c r="X159" s="854"/>
      <c r="Y159" s="854"/>
      <c r="Z159" s="854"/>
      <c r="AA159" s="854"/>
      <c r="AB159" s="854"/>
      <c r="AC159" s="855">
        <f>'O1'!AC159</f>
        <v>0</v>
      </c>
      <c r="AD159" s="855"/>
      <c r="AE159" s="855"/>
      <c r="AF159" s="856">
        <f>'O1'!AF159</f>
        <v>0</v>
      </c>
      <c r="AG159" s="856"/>
      <c r="AH159" s="856"/>
      <c r="AI159" s="856"/>
      <c r="AJ159" s="856"/>
      <c r="AK159" s="708">
        <f>'O1'!AU159</f>
        <v>0</v>
      </c>
      <c r="AL159" s="708"/>
      <c r="AM159" s="708"/>
      <c r="AN159" s="708"/>
      <c r="AO159" s="708"/>
      <c r="AP159" s="708"/>
      <c r="AQ159" s="708"/>
      <c r="AR159" s="851">
        <f t="shared" si="8"/>
        <v>0</v>
      </c>
      <c r="AS159" s="851"/>
      <c r="AT159" s="851"/>
      <c r="AU159" s="851"/>
      <c r="AV159" s="851"/>
      <c r="AW159" s="851"/>
      <c r="AX159" s="851"/>
      <c r="AY159" s="164">
        <f>'O1'!BI159</f>
        <v>0</v>
      </c>
      <c r="AZ159" s="524">
        <f>'O1'!AU159</f>
        <v>0</v>
      </c>
      <c r="BB159" s="211">
        <f t="shared" si="9"/>
        <v>2</v>
      </c>
      <c r="BC159" s="212" t="str">
        <f t="shared" si="10"/>
        <v/>
      </c>
      <c r="BD159" s="213" t="str">
        <f t="shared" si="11"/>
        <v xml:space="preserve"> </v>
      </c>
      <c r="BF159" s="249">
        <f>IF(AND(AY159&lt;&gt;"R",AY159&lt;&gt;"C",AY159&lt;&gt;"CF",AY159&lt;&gt;"F")=TRUE,AR159*'Q2'!$CB$20,IF(AY159="R",AR159,0))</f>
        <v>0</v>
      </c>
      <c r="BG159" s="249">
        <f>IF(AND(AY159&lt;&gt;"R",AY159&lt;&gt;"C",AY159&lt;&gt;"CF",AY159&lt;&gt;"F")=TRUE,AR159*'Q2'!$CB$21,IF(AY159="C",AR159,0))</f>
        <v>0</v>
      </c>
      <c r="BH159" s="249">
        <f>IF(AND(AY159&lt;&gt;"R",AY159&lt;&gt;"C",AY159&lt;&gt;"CF",AY159&lt;&gt;"F")=TRUE,AR159*'Q2'!$CB$22,IF(AY159="CF",AR159,0))</f>
        <v>0</v>
      </c>
      <c r="BI159" s="289">
        <f>IF(AND(AY159&lt;&gt;"R",AY159&lt;&gt;"C",AY159&lt;&gt;"CF",AY159&lt;&gt;"F")=TRUE,AR159*'Q2'!$CB$23,IF(AY159="F",AR159,0))</f>
        <v>0</v>
      </c>
      <c r="BJ159" s="289">
        <f>'O2'!AR159</f>
        <v>0</v>
      </c>
    </row>
    <row r="160" spans="2:62" ht="9.9499999999999993" customHeight="1">
      <c r="B160" s="852">
        <f>'O1'!B160</f>
        <v>0</v>
      </c>
      <c r="C160" s="853"/>
      <c r="D160" s="853"/>
      <c r="E160" s="853"/>
      <c r="F160" s="853"/>
      <c r="G160" s="854">
        <f>'O1'!G160</f>
        <v>0</v>
      </c>
      <c r="H160" s="854"/>
      <c r="I160" s="854"/>
      <c r="J160" s="854"/>
      <c r="K160" s="854"/>
      <c r="L160" s="854"/>
      <c r="M160" s="854"/>
      <c r="N160" s="854"/>
      <c r="O160" s="854"/>
      <c r="P160" s="854"/>
      <c r="Q160" s="854"/>
      <c r="R160" s="854"/>
      <c r="S160" s="854"/>
      <c r="T160" s="854"/>
      <c r="U160" s="854"/>
      <c r="V160" s="854"/>
      <c r="W160" s="854"/>
      <c r="X160" s="854"/>
      <c r="Y160" s="854"/>
      <c r="Z160" s="854"/>
      <c r="AA160" s="854"/>
      <c r="AB160" s="854"/>
      <c r="AC160" s="855">
        <f>'O1'!AC160</f>
        <v>0</v>
      </c>
      <c r="AD160" s="855"/>
      <c r="AE160" s="855"/>
      <c r="AF160" s="856">
        <f>'O1'!AF160</f>
        <v>0</v>
      </c>
      <c r="AG160" s="856"/>
      <c r="AH160" s="856"/>
      <c r="AI160" s="856"/>
      <c r="AJ160" s="856"/>
      <c r="AK160" s="708">
        <f>'O1'!AU160</f>
        <v>0</v>
      </c>
      <c r="AL160" s="708"/>
      <c r="AM160" s="708"/>
      <c r="AN160" s="708"/>
      <c r="AO160" s="708"/>
      <c r="AP160" s="708"/>
      <c r="AQ160" s="708"/>
      <c r="AR160" s="851">
        <f t="shared" si="8"/>
        <v>0</v>
      </c>
      <c r="AS160" s="851"/>
      <c r="AT160" s="851"/>
      <c r="AU160" s="851"/>
      <c r="AV160" s="851"/>
      <c r="AW160" s="851"/>
      <c r="AX160" s="851"/>
      <c r="AY160" s="164">
        <f>'O1'!BI160</f>
        <v>0</v>
      </c>
      <c r="AZ160" s="524">
        <f>'O1'!AU160</f>
        <v>0</v>
      </c>
      <c r="BB160" s="211">
        <f t="shared" si="9"/>
        <v>2</v>
      </c>
      <c r="BC160" s="212" t="str">
        <f t="shared" si="10"/>
        <v/>
      </c>
      <c r="BD160" s="213" t="str">
        <f t="shared" si="11"/>
        <v xml:space="preserve"> </v>
      </c>
      <c r="BF160" s="249">
        <f>IF(AND(AY160&lt;&gt;"R",AY160&lt;&gt;"C",AY160&lt;&gt;"CF",AY160&lt;&gt;"F")=TRUE,AR160*'Q2'!$CB$20,IF(AY160="R",AR160,0))</f>
        <v>0</v>
      </c>
      <c r="BG160" s="249">
        <f>IF(AND(AY160&lt;&gt;"R",AY160&lt;&gt;"C",AY160&lt;&gt;"CF",AY160&lt;&gt;"F")=TRUE,AR160*'Q2'!$CB$21,IF(AY160="C",AR160,0))</f>
        <v>0</v>
      </c>
      <c r="BH160" s="249">
        <f>IF(AND(AY160&lt;&gt;"R",AY160&lt;&gt;"C",AY160&lt;&gt;"CF",AY160&lt;&gt;"F")=TRUE,AR160*'Q2'!$CB$22,IF(AY160="CF",AR160,0))</f>
        <v>0</v>
      </c>
      <c r="BI160" s="289">
        <f>IF(AND(AY160&lt;&gt;"R",AY160&lt;&gt;"C",AY160&lt;&gt;"CF",AY160&lt;&gt;"F")=TRUE,AR160*'Q2'!$CB$23,IF(AY160="F",AR160,0))</f>
        <v>0</v>
      </c>
      <c r="BJ160" s="289">
        <f>'O2'!AR160</f>
        <v>0</v>
      </c>
    </row>
    <row r="161" spans="2:62" ht="9.9499999999999993" customHeight="1">
      <c r="B161" s="852">
        <f>'O1'!B161</f>
        <v>0</v>
      </c>
      <c r="C161" s="853"/>
      <c r="D161" s="853"/>
      <c r="E161" s="853"/>
      <c r="F161" s="853"/>
      <c r="G161" s="854">
        <f>'O1'!G161</f>
        <v>0</v>
      </c>
      <c r="H161" s="854"/>
      <c r="I161" s="854"/>
      <c r="J161" s="854"/>
      <c r="K161" s="854"/>
      <c r="L161" s="854"/>
      <c r="M161" s="854"/>
      <c r="N161" s="854"/>
      <c r="O161" s="854"/>
      <c r="P161" s="854"/>
      <c r="Q161" s="854"/>
      <c r="R161" s="854"/>
      <c r="S161" s="854"/>
      <c r="T161" s="854"/>
      <c r="U161" s="854"/>
      <c r="V161" s="854"/>
      <c r="W161" s="854"/>
      <c r="X161" s="854"/>
      <c r="Y161" s="854"/>
      <c r="Z161" s="854"/>
      <c r="AA161" s="854"/>
      <c r="AB161" s="854"/>
      <c r="AC161" s="855">
        <f>'O1'!AC161</f>
        <v>0</v>
      </c>
      <c r="AD161" s="855"/>
      <c r="AE161" s="855"/>
      <c r="AF161" s="856">
        <f>'O1'!AF161</f>
        <v>0</v>
      </c>
      <c r="AG161" s="856"/>
      <c r="AH161" s="856"/>
      <c r="AI161" s="856"/>
      <c r="AJ161" s="856"/>
      <c r="AK161" s="708">
        <f>'O1'!AU161</f>
        <v>0</v>
      </c>
      <c r="AL161" s="708"/>
      <c r="AM161" s="708"/>
      <c r="AN161" s="708"/>
      <c r="AO161" s="708"/>
      <c r="AP161" s="708"/>
      <c r="AQ161" s="708"/>
      <c r="AR161" s="851">
        <f t="shared" si="8"/>
        <v>0</v>
      </c>
      <c r="AS161" s="851"/>
      <c r="AT161" s="851"/>
      <c r="AU161" s="851"/>
      <c r="AV161" s="851"/>
      <c r="AW161" s="851"/>
      <c r="AX161" s="851"/>
      <c r="AY161" s="164">
        <f>'O1'!BI161</f>
        <v>0</v>
      </c>
      <c r="AZ161" s="524">
        <f>'O1'!AU161</f>
        <v>0</v>
      </c>
      <c r="BB161" s="211">
        <f t="shared" si="9"/>
        <v>2</v>
      </c>
      <c r="BC161" s="212" t="str">
        <f t="shared" si="10"/>
        <v/>
      </c>
      <c r="BD161" s="213" t="str">
        <f t="shared" si="11"/>
        <v xml:space="preserve"> </v>
      </c>
      <c r="BF161" s="249">
        <f>IF(AND(AY161&lt;&gt;"R",AY161&lt;&gt;"C",AY161&lt;&gt;"CF",AY161&lt;&gt;"F")=TRUE,AR161*'Q2'!$CB$20,IF(AY161="R",AR161,0))</f>
        <v>0</v>
      </c>
      <c r="BG161" s="249">
        <f>IF(AND(AY161&lt;&gt;"R",AY161&lt;&gt;"C",AY161&lt;&gt;"CF",AY161&lt;&gt;"F")=TRUE,AR161*'Q2'!$CB$21,IF(AY161="C",AR161,0))</f>
        <v>0</v>
      </c>
      <c r="BH161" s="249">
        <f>IF(AND(AY161&lt;&gt;"R",AY161&lt;&gt;"C",AY161&lt;&gt;"CF",AY161&lt;&gt;"F")=TRUE,AR161*'Q2'!$CB$22,IF(AY161="CF",AR161,0))</f>
        <v>0</v>
      </c>
      <c r="BI161" s="289">
        <f>IF(AND(AY161&lt;&gt;"R",AY161&lt;&gt;"C",AY161&lt;&gt;"CF",AY161&lt;&gt;"F")=TRUE,AR161*'Q2'!$CB$23,IF(AY161="F",AR161,0))</f>
        <v>0</v>
      </c>
      <c r="BJ161" s="289">
        <f>'O2'!AR161</f>
        <v>0</v>
      </c>
    </row>
    <row r="162" spans="2:62" ht="9.9499999999999993" customHeight="1">
      <c r="B162" s="852">
        <f>'O1'!B162</f>
        <v>0</v>
      </c>
      <c r="C162" s="853"/>
      <c r="D162" s="853"/>
      <c r="E162" s="853"/>
      <c r="F162" s="853"/>
      <c r="G162" s="854">
        <f>'O1'!G162</f>
        <v>0</v>
      </c>
      <c r="H162" s="854"/>
      <c r="I162" s="854"/>
      <c r="J162" s="854"/>
      <c r="K162" s="854"/>
      <c r="L162" s="854"/>
      <c r="M162" s="854"/>
      <c r="N162" s="854"/>
      <c r="O162" s="854"/>
      <c r="P162" s="854"/>
      <c r="Q162" s="854"/>
      <c r="R162" s="854"/>
      <c r="S162" s="854"/>
      <c r="T162" s="854"/>
      <c r="U162" s="854"/>
      <c r="V162" s="854"/>
      <c r="W162" s="854"/>
      <c r="X162" s="854"/>
      <c r="Y162" s="854"/>
      <c r="Z162" s="854"/>
      <c r="AA162" s="854"/>
      <c r="AB162" s="854"/>
      <c r="AC162" s="855">
        <f>'O1'!AC162</f>
        <v>0</v>
      </c>
      <c r="AD162" s="855"/>
      <c r="AE162" s="855"/>
      <c r="AF162" s="856">
        <f>'O1'!AF162</f>
        <v>0</v>
      </c>
      <c r="AG162" s="856"/>
      <c r="AH162" s="856"/>
      <c r="AI162" s="856"/>
      <c r="AJ162" s="856"/>
      <c r="AK162" s="708">
        <f>'O1'!AU162</f>
        <v>0</v>
      </c>
      <c r="AL162" s="708"/>
      <c r="AM162" s="708"/>
      <c r="AN162" s="708"/>
      <c r="AO162" s="708"/>
      <c r="AP162" s="708"/>
      <c r="AQ162" s="708"/>
      <c r="AR162" s="851">
        <f t="shared" si="8"/>
        <v>0</v>
      </c>
      <c r="AS162" s="851"/>
      <c r="AT162" s="851"/>
      <c r="AU162" s="851"/>
      <c r="AV162" s="851"/>
      <c r="AW162" s="851"/>
      <c r="AX162" s="851"/>
      <c r="AY162" s="164">
        <f>'O1'!BI162</f>
        <v>0</v>
      </c>
      <c r="AZ162" s="524">
        <f>'O1'!AU162</f>
        <v>0</v>
      </c>
      <c r="BB162" s="211">
        <f t="shared" si="9"/>
        <v>2</v>
      </c>
      <c r="BC162" s="212" t="str">
        <f t="shared" si="10"/>
        <v/>
      </c>
      <c r="BD162" s="213" t="str">
        <f t="shared" si="11"/>
        <v xml:space="preserve"> </v>
      </c>
      <c r="BF162" s="249">
        <f>IF(AND(AY162&lt;&gt;"R",AY162&lt;&gt;"C",AY162&lt;&gt;"CF",AY162&lt;&gt;"F")=TRUE,AR162*'Q2'!$CB$20,IF(AY162="R",AR162,0))</f>
        <v>0</v>
      </c>
      <c r="BG162" s="249">
        <f>IF(AND(AY162&lt;&gt;"R",AY162&lt;&gt;"C",AY162&lt;&gt;"CF",AY162&lt;&gt;"F")=TRUE,AR162*'Q2'!$CB$21,IF(AY162="C",AR162,0))</f>
        <v>0</v>
      </c>
      <c r="BH162" s="249">
        <f>IF(AND(AY162&lt;&gt;"R",AY162&lt;&gt;"C",AY162&lt;&gt;"CF",AY162&lt;&gt;"F")=TRUE,AR162*'Q2'!$CB$22,IF(AY162="CF",AR162,0))</f>
        <v>0</v>
      </c>
      <c r="BI162" s="289">
        <f>IF(AND(AY162&lt;&gt;"R",AY162&lt;&gt;"C",AY162&lt;&gt;"CF",AY162&lt;&gt;"F")=TRUE,AR162*'Q2'!$CB$23,IF(AY162="F",AR162,0))</f>
        <v>0</v>
      </c>
      <c r="BJ162" s="289">
        <f>'O2'!AR162</f>
        <v>0</v>
      </c>
    </row>
    <row r="163" spans="2:62" ht="9.9499999999999993" customHeight="1">
      <c r="B163" s="852">
        <f>'O1'!B163</f>
        <v>0</v>
      </c>
      <c r="C163" s="853"/>
      <c r="D163" s="853"/>
      <c r="E163" s="853"/>
      <c r="F163" s="853"/>
      <c r="G163" s="854">
        <f>'O1'!G163</f>
        <v>0</v>
      </c>
      <c r="H163" s="854"/>
      <c r="I163" s="854"/>
      <c r="J163" s="854"/>
      <c r="K163" s="854"/>
      <c r="L163" s="854"/>
      <c r="M163" s="854"/>
      <c r="N163" s="854"/>
      <c r="O163" s="854"/>
      <c r="P163" s="854"/>
      <c r="Q163" s="854"/>
      <c r="R163" s="854"/>
      <c r="S163" s="854"/>
      <c r="T163" s="854"/>
      <c r="U163" s="854"/>
      <c r="V163" s="854"/>
      <c r="W163" s="854"/>
      <c r="X163" s="854"/>
      <c r="Y163" s="854"/>
      <c r="Z163" s="854"/>
      <c r="AA163" s="854"/>
      <c r="AB163" s="854"/>
      <c r="AC163" s="855">
        <f>'O1'!AC163</f>
        <v>0</v>
      </c>
      <c r="AD163" s="855"/>
      <c r="AE163" s="855"/>
      <c r="AF163" s="856">
        <f>'O1'!AF163</f>
        <v>0</v>
      </c>
      <c r="AG163" s="856"/>
      <c r="AH163" s="856"/>
      <c r="AI163" s="856"/>
      <c r="AJ163" s="856"/>
      <c r="AK163" s="708">
        <f>'O1'!AU163</f>
        <v>0</v>
      </c>
      <c r="AL163" s="708"/>
      <c r="AM163" s="708"/>
      <c r="AN163" s="708"/>
      <c r="AO163" s="708"/>
      <c r="AP163" s="708"/>
      <c r="AQ163" s="708"/>
      <c r="AR163" s="851">
        <f t="shared" si="8"/>
        <v>0</v>
      </c>
      <c r="AS163" s="851"/>
      <c r="AT163" s="851"/>
      <c r="AU163" s="851"/>
      <c r="AV163" s="851"/>
      <c r="AW163" s="851"/>
      <c r="AX163" s="851"/>
      <c r="AY163" s="164">
        <f>'O1'!BI163</f>
        <v>0</v>
      </c>
      <c r="AZ163" s="524">
        <f>'O1'!AU163</f>
        <v>0</v>
      </c>
      <c r="BB163" s="211">
        <f t="shared" si="9"/>
        <v>2</v>
      </c>
      <c r="BC163" s="212" t="str">
        <f t="shared" si="10"/>
        <v/>
      </c>
      <c r="BD163" s="213" t="str">
        <f t="shared" si="11"/>
        <v xml:space="preserve"> </v>
      </c>
      <c r="BF163" s="249">
        <f>IF(AND(AY163&lt;&gt;"R",AY163&lt;&gt;"C",AY163&lt;&gt;"CF",AY163&lt;&gt;"F")=TRUE,AR163*'Q2'!$CB$20,IF(AY163="R",AR163,0))</f>
        <v>0</v>
      </c>
      <c r="BG163" s="249">
        <f>IF(AND(AY163&lt;&gt;"R",AY163&lt;&gt;"C",AY163&lt;&gt;"CF",AY163&lt;&gt;"F")=TRUE,AR163*'Q2'!$CB$21,IF(AY163="C",AR163,0))</f>
        <v>0</v>
      </c>
      <c r="BH163" s="249">
        <f>IF(AND(AY163&lt;&gt;"R",AY163&lt;&gt;"C",AY163&lt;&gt;"CF",AY163&lt;&gt;"F")=TRUE,AR163*'Q2'!$CB$22,IF(AY163="CF",AR163,0))</f>
        <v>0</v>
      </c>
      <c r="BI163" s="289">
        <f>IF(AND(AY163&lt;&gt;"R",AY163&lt;&gt;"C",AY163&lt;&gt;"CF",AY163&lt;&gt;"F")=TRUE,AR163*'Q2'!$CB$23,IF(AY163="F",AR163,0))</f>
        <v>0</v>
      </c>
      <c r="BJ163" s="289">
        <f>'O2'!AR163</f>
        <v>0</v>
      </c>
    </row>
    <row r="164" spans="2:62" ht="9.9499999999999993" customHeight="1">
      <c r="B164" s="852">
        <f>'O1'!B164</f>
        <v>0</v>
      </c>
      <c r="C164" s="853"/>
      <c r="D164" s="853"/>
      <c r="E164" s="853"/>
      <c r="F164" s="853"/>
      <c r="G164" s="854">
        <f>'O1'!G164</f>
        <v>0</v>
      </c>
      <c r="H164" s="854"/>
      <c r="I164" s="854"/>
      <c r="J164" s="854"/>
      <c r="K164" s="854"/>
      <c r="L164" s="854"/>
      <c r="M164" s="854"/>
      <c r="N164" s="854"/>
      <c r="O164" s="854"/>
      <c r="P164" s="854"/>
      <c r="Q164" s="854"/>
      <c r="R164" s="854"/>
      <c r="S164" s="854"/>
      <c r="T164" s="854"/>
      <c r="U164" s="854"/>
      <c r="V164" s="854"/>
      <c r="W164" s="854"/>
      <c r="X164" s="854"/>
      <c r="Y164" s="854"/>
      <c r="Z164" s="854"/>
      <c r="AA164" s="854"/>
      <c r="AB164" s="854"/>
      <c r="AC164" s="855">
        <f>'O1'!AC164</f>
        <v>0</v>
      </c>
      <c r="AD164" s="855"/>
      <c r="AE164" s="855"/>
      <c r="AF164" s="856">
        <f>'O1'!AF164</f>
        <v>0</v>
      </c>
      <c r="AG164" s="856"/>
      <c r="AH164" s="856"/>
      <c r="AI164" s="856"/>
      <c r="AJ164" s="856"/>
      <c r="AK164" s="708">
        <f>'O1'!AU164</f>
        <v>0</v>
      </c>
      <c r="AL164" s="708"/>
      <c r="AM164" s="708"/>
      <c r="AN164" s="708"/>
      <c r="AO164" s="708"/>
      <c r="AP164" s="708"/>
      <c r="AQ164" s="708"/>
      <c r="AR164" s="851">
        <f t="shared" si="8"/>
        <v>0</v>
      </c>
      <c r="AS164" s="851"/>
      <c r="AT164" s="851"/>
      <c r="AU164" s="851"/>
      <c r="AV164" s="851"/>
      <c r="AW164" s="851"/>
      <c r="AX164" s="851"/>
      <c r="AY164" s="164">
        <f>'O1'!BI164</f>
        <v>0</v>
      </c>
      <c r="AZ164" s="524">
        <f>'O1'!AU164</f>
        <v>0</v>
      </c>
      <c r="BB164" s="211">
        <f t="shared" si="9"/>
        <v>2</v>
      </c>
      <c r="BC164" s="212" t="str">
        <f t="shared" si="10"/>
        <v/>
      </c>
      <c r="BD164" s="213" t="str">
        <f t="shared" si="11"/>
        <v xml:space="preserve"> </v>
      </c>
      <c r="BF164" s="249">
        <f>IF(AND(AY164&lt;&gt;"R",AY164&lt;&gt;"C",AY164&lt;&gt;"CF",AY164&lt;&gt;"F")=TRUE,AR164*'Q2'!$CB$20,IF(AY164="R",AR164,0))</f>
        <v>0</v>
      </c>
      <c r="BG164" s="249">
        <f>IF(AND(AY164&lt;&gt;"R",AY164&lt;&gt;"C",AY164&lt;&gt;"CF",AY164&lt;&gt;"F")=TRUE,AR164*'Q2'!$CB$21,IF(AY164="C",AR164,0))</f>
        <v>0</v>
      </c>
      <c r="BH164" s="249">
        <f>IF(AND(AY164&lt;&gt;"R",AY164&lt;&gt;"C",AY164&lt;&gt;"CF",AY164&lt;&gt;"F")=TRUE,AR164*'Q2'!$CB$22,IF(AY164="CF",AR164,0))</f>
        <v>0</v>
      </c>
      <c r="BI164" s="289">
        <f>IF(AND(AY164&lt;&gt;"R",AY164&lt;&gt;"C",AY164&lt;&gt;"CF",AY164&lt;&gt;"F")=TRUE,AR164*'Q2'!$CB$23,IF(AY164="F",AR164,0))</f>
        <v>0</v>
      </c>
      <c r="BJ164" s="289">
        <f>'O2'!AR164</f>
        <v>0</v>
      </c>
    </row>
    <row r="165" spans="2:62" ht="9.9499999999999993" customHeight="1">
      <c r="B165" s="852">
        <f>'O1'!B165</f>
        <v>0</v>
      </c>
      <c r="C165" s="853"/>
      <c r="D165" s="853"/>
      <c r="E165" s="853"/>
      <c r="F165" s="853"/>
      <c r="G165" s="854">
        <f>'O1'!G165</f>
        <v>0</v>
      </c>
      <c r="H165" s="854"/>
      <c r="I165" s="854"/>
      <c r="J165" s="854"/>
      <c r="K165" s="854"/>
      <c r="L165" s="854"/>
      <c r="M165" s="854"/>
      <c r="N165" s="854"/>
      <c r="O165" s="854"/>
      <c r="P165" s="854"/>
      <c r="Q165" s="854"/>
      <c r="R165" s="854"/>
      <c r="S165" s="854"/>
      <c r="T165" s="854"/>
      <c r="U165" s="854"/>
      <c r="V165" s="854"/>
      <c r="W165" s="854"/>
      <c r="X165" s="854"/>
      <c r="Y165" s="854"/>
      <c r="Z165" s="854"/>
      <c r="AA165" s="854"/>
      <c r="AB165" s="854"/>
      <c r="AC165" s="855">
        <f>'O1'!AC165</f>
        <v>0</v>
      </c>
      <c r="AD165" s="855"/>
      <c r="AE165" s="855"/>
      <c r="AF165" s="856">
        <f>'O1'!AF165</f>
        <v>0</v>
      </c>
      <c r="AG165" s="856"/>
      <c r="AH165" s="856"/>
      <c r="AI165" s="856"/>
      <c r="AJ165" s="856"/>
      <c r="AK165" s="708">
        <f>'O1'!AU165</f>
        <v>0</v>
      </c>
      <c r="AL165" s="708"/>
      <c r="AM165" s="708"/>
      <c r="AN165" s="708"/>
      <c r="AO165" s="708"/>
      <c r="AP165" s="708"/>
      <c r="AQ165" s="708"/>
      <c r="AR165" s="851">
        <f t="shared" si="8"/>
        <v>0</v>
      </c>
      <c r="AS165" s="851"/>
      <c r="AT165" s="851"/>
      <c r="AU165" s="851"/>
      <c r="AV165" s="851"/>
      <c r="AW165" s="851"/>
      <c r="AX165" s="851"/>
      <c r="AY165" s="164">
        <f>'O1'!BI165</f>
        <v>0</v>
      </c>
      <c r="AZ165" s="524">
        <f>'O1'!AU165</f>
        <v>0</v>
      </c>
      <c r="BB165" s="211">
        <f t="shared" si="9"/>
        <v>2</v>
      </c>
      <c r="BC165" s="212" t="str">
        <f t="shared" si="10"/>
        <v/>
      </c>
      <c r="BD165" s="213" t="str">
        <f t="shared" si="11"/>
        <v xml:space="preserve"> </v>
      </c>
      <c r="BF165" s="249">
        <f>IF(AND(AY165&lt;&gt;"R",AY165&lt;&gt;"C",AY165&lt;&gt;"CF",AY165&lt;&gt;"F")=TRUE,AR165*'Q2'!$CB$20,IF(AY165="R",AR165,0))</f>
        <v>0</v>
      </c>
      <c r="BG165" s="249">
        <f>IF(AND(AY165&lt;&gt;"R",AY165&lt;&gt;"C",AY165&lt;&gt;"CF",AY165&lt;&gt;"F")=TRUE,AR165*'Q2'!$CB$21,IF(AY165="C",AR165,0))</f>
        <v>0</v>
      </c>
      <c r="BH165" s="249">
        <f>IF(AND(AY165&lt;&gt;"R",AY165&lt;&gt;"C",AY165&lt;&gt;"CF",AY165&lt;&gt;"F")=TRUE,AR165*'Q2'!$CB$22,IF(AY165="CF",AR165,0))</f>
        <v>0</v>
      </c>
      <c r="BI165" s="289">
        <f>IF(AND(AY165&lt;&gt;"R",AY165&lt;&gt;"C",AY165&lt;&gt;"CF",AY165&lt;&gt;"F")=TRUE,AR165*'Q2'!$CB$23,IF(AY165="F",AR165,0))</f>
        <v>0</v>
      </c>
      <c r="BJ165" s="289">
        <f>'O2'!AR165</f>
        <v>0</v>
      </c>
    </row>
    <row r="166" spans="2:62" ht="9.9499999999999993" customHeight="1">
      <c r="B166" s="852">
        <f>'O1'!B166</f>
        <v>0</v>
      </c>
      <c r="C166" s="853"/>
      <c r="D166" s="853"/>
      <c r="E166" s="853"/>
      <c r="F166" s="853"/>
      <c r="G166" s="854">
        <f>'O1'!G166</f>
        <v>0</v>
      </c>
      <c r="H166" s="854"/>
      <c r="I166" s="854"/>
      <c r="J166" s="854"/>
      <c r="K166" s="854"/>
      <c r="L166" s="854"/>
      <c r="M166" s="854"/>
      <c r="N166" s="854"/>
      <c r="O166" s="854"/>
      <c r="P166" s="854"/>
      <c r="Q166" s="854"/>
      <c r="R166" s="854"/>
      <c r="S166" s="854"/>
      <c r="T166" s="854"/>
      <c r="U166" s="854"/>
      <c r="V166" s="854"/>
      <c r="W166" s="854"/>
      <c r="X166" s="854"/>
      <c r="Y166" s="854"/>
      <c r="Z166" s="854"/>
      <c r="AA166" s="854"/>
      <c r="AB166" s="854"/>
      <c r="AC166" s="855">
        <f>'O1'!AC166</f>
        <v>0</v>
      </c>
      <c r="AD166" s="855"/>
      <c r="AE166" s="855"/>
      <c r="AF166" s="856">
        <f>'O1'!AF166</f>
        <v>0</v>
      </c>
      <c r="AG166" s="856"/>
      <c r="AH166" s="856"/>
      <c r="AI166" s="856"/>
      <c r="AJ166" s="856"/>
      <c r="AK166" s="708">
        <f>'O1'!AU166</f>
        <v>0</v>
      </c>
      <c r="AL166" s="708"/>
      <c r="AM166" s="708"/>
      <c r="AN166" s="708"/>
      <c r="AO166" s="708"/>
      <c r="AP166" s="708"/>
      <c r="AQ166" s="708"/>
      <c r="AR166" s="851">
        <f t="shared" si="8"/>
        <v>0</v>
      </c>
      <c r="AS166" s="851"/>
      <c r="AT166" s="851"/>
      <c r="AU166" s="851"/>
      <c r="AV166" s="851"/>
      <c r="AW166" s="851"/>
      <c r="AX166" s="851"/>
      <c r="AY166" s="164">
        <f>'O1'!BI166</f>
        <v>0</v>
      </c>
      <c r="AZ166" s="524">
        <f>'O1'!AU166</f>
        <v>0</v>
      </c>
      <c r="BB166" s="211">
        <f t="shared" si="9"/>
        <v>2</v>
      </c>
      <c r="BC166" s="212" t="str">
        <f t="shared" si="10"/>
        <v/>
      </c>
      <c r="BD166" s="213" t="str">
        <f t="shared" si="11"/>
        <v xml:space="preserve"> </v>
      </c>
      <c r="BF166" s="249">
        <f>IF(AND(AY166&lt;&gt;"R",AY166&lt;&gt;"C",AY166&lt;&gt;"CF",AY166&lt;&gt;"F")=TRUE,AR166*'Q2'!$CB$20,IF(AY166="R",AR166,0))</f>
        <v>0</v>
      </c>
      <c r="BG166" s="249">
        <f>IF(AND(AY166&lt;&gt;"R",AY166&lt;&gt;"C",AY166&lt;&gt;"CF",AY166&lt;&gt;"F")=TRUE,AR166*'Q2'!$CB$21,IF(AY166="C",AR166,0))</f>
        <v>0</v>
      </c>
      <c r="BH166" s="249">
        <f>IF(AND(AY166&lt;&gt;"R",AY166&lt;&gt;"C",AY166&lt;&gt;"CF",AY166&lt;&gt;"F")=TRUE,AR166*'Q2'!$CB$22,IF(AY166="CF",AR166,0))</f>
        <v>0</v>
      </c>
      <c r="BI166" s="289">
        <f>IF(AND(AY166&lt;&gt;"R",AY166&lt;&gt;"C",AY166&lt;&gt;"CF",AY166&lt;&gt;"F")=TRUE,AR166*'Q2'!$CB$23,IF(AY166="F",AR166,0))</f>
        <v>0</v>
      </c>
      <c r="BJ166" s="289">
        <f>'O2'!AR166</f>
        <v>0</v>
      </c>
    </row>
    <row r="167" spans="2:62" ht="9.9499999999999993" customHeight="1">
      <c r="B167" s="852">
        <f>'O1'!B167</f>
        <v>0</v>
      </c>
      <c r="C167" s="853"/>
      <c r="D167" s="853"/>
      <c r="E167" s="853"/>
      <c r="F167" s="853"/>
      <c r="G167" s="854">
        <f>'O1'!G167</f>
        <v>0</v>
      </c>
      <c r="H167" s="854"/>
      <c r="I167" s="854"/>
      <c r="J167" s="854"/>
      <c r="K167" s="854"/>
      <c r="L167" s="854"/>
      <c r="M167" s="854"/>
      <c r="N167" s="854"/>
      <c r="O167" s="854"/>
      <c r="P167" s="854"/>
      <c r="Q167" s="854"/>
      <c r="R167" s="854"/>
      <c r="S167" s="854"/>
      <c r="T167" s="854"/>
      <c r="U167" s="854"/>
      <c r="V167" s="854"/>
      <c r="W167" s="854"/>
      <c r="X167" s="854"/>
      <c r="Y167" s="854"/>
      <c r="Z167" s="854"/>
      <c r="AA167" s="854"/>
      <c r="AB167" s="854"/>
      <c r="AC167" s="855">
        <f>'O1'!AC167</f>
        <v>0</v>
      </c>
      <c r="AD167" s="855"/>
      <c r="AE167" s="855"/>
      <c r="AF167" s="856">
        <f>'O1'!AF167</f>
        <v>0</v>
      </c>
      <c r="AG167" s="856"/>
      <c r="AH167" s="856"/>
      <c r="AI167" s="856"/>
      <c r="AJ167" s="856"/>
      <c r="AK167" s="708">
        <f>'O1'!AU167</f>
        <v>0</v>
      </c>
      <c r="AL167" s="708"/>
      <c r="AM167" s="708"/>
      <c r="AN167" s="708"/>
      <c r="AO167" s="708"/>
      <c r="AP167" s="708"/>
      <c r="AQ167" s="708"/>
      <c r="AR167" s="851">
        <f t="shared" si="8"/>
        <v>0</v>
      </c>
      <c r="AS167" s="851"/>
      <c r="AT167" s="851"/>
      <c r="AU167" s="851"/>
      <c r="AV167" s="851"/>
      <c r="AW167" s="851"/>
      <c r="AX167" s="851"/>
      <c r="AY167" s="164">
        <f>'O1'!BI167</f>
        <v>0</v>
      </c>
      <c r="AZ167" s="524">
        <f>'O1'!AU167</f>
        <v>0</v>
      </c>
      <c r="BB167" s="211">
        <f t="shared" si="9"/>
        <v>2</v>
      </c>
      <c r="BC167" s="212" t="str">
        <f t="shared" si="10"/>
        <v/>
      </c>
      <c r="BD167" s="213" t="str">
        <f t="shared" si="11"/>
        <v xml:space="preserve"> </v>
      </c>
      <c r="BF167" s="249">
        <f>IF(AND(AY167&lt;&gt;"R",AY167&lt;&gt;"C",AY167&lt;&gt;"CF",AY167&lt;&gt;"F")=TRUE,AR167*'Q2'!$CB$20,IF(AY167="R",AR167,0))</f>
        <v>0</v>
      </c>
      <c r="BG167" s="249">
        <f>IF(AND(AY167&lt;&gt;"R",AY167&lt;&gt;"C",AY167&lt;&gt;"CF",AY167&lt;&gt;"F")=TRUE,AR167*'Q2'!$CB$21,IF(AY167="C",AR167,0))</f>
        <v>0</v>
      </c>
      <c r="BH167" s="249">
        <f>IF(AND(AY167&lt;&gt;"R",AY167&lt;&gt;"C",AY167&lt;&gt;"CF",AY167&lt;&gt;"F")=TRUE,AR167*'Q2'!$CB$22,IF(AY167="CF",AR167,0))</f>
        <v>0</v>
      </c>
      <c r="BI167" s="289">
        <f>IF(AND(AY167&lt;&gt;"R",AY167&lt;&gt;"C",AY167&lt;&gt;"CF",AY167&lt;&gt;"F")=TRUE,AR167*'Q2'!$CB$23,IF(AY167="F",AR167,0))</f>
        <v>0</v>
      </c>
      <c r="BJ167" s="289">
        <f>'O2'!AR167</f>
        <v>0</v>
      </c>
    </row>
    <row r="168" spans="2:62" ht="9.9499999999999993" customHeight="1">
      <c r="B168" s="852">
        <f>'O1'!B168</f>
        <v>0</v>
      </c>
      <c r="C168" s="853"/>
      <c r="D168" s="853"/>
      <c r="E168" s="853"/>
      <c r="F168" s="853"/>
      <c r="G168" s="854">
        <f>'O1'!G168</f>
        <v>0</v>
      </c>
      <c r="H168" s="854"/>
      <c r="I168" s="854"/>
      <c r="J168" s="854"/>
      <c r="K168" s="854"/>
      <c r="L168" s="854"/>
      <c r="M168" s="854"/>
      <c r="N168" s="854"/>
      <c r="O168" s="854"/>
      <c r="P168" s="854"/>
      <c r="Q168" s="854"/>
      <c r="R168" s="854"/>
      <c r="S168" s="854"/>
      <c r="T168" s="854"/>
      <c r="U168" s="854"/>
      <c r="V168" s="854"/>
      <c r="W168" s="854"/>
      <c r="X168" s="854"/>
      <c r="Y168" s="854"/>
      <c r="Z168" s="854"/>
      <c r="AA168" s="854"/>
      <c r="AB168" s="854"/>
      <c r="AC168" s="855">
        <f>'O1'!AC168</f>
        <v>0</v>
      </c>
      <c r="AD168" s="855"/>
      <c r="AE168" s="855"/>
      <c r="AF168" s="856">
        <f>'O1'!AF168</f>
        <v>0</v>
      </c>
      <c r="AG168" s="856"/>
      <c r="AH168" s="856"/>
      <c r="AI168" s="856"/>
      <c r="AJ168" s="856"/>
      <c r="AK168" s="708">
        <f>'O1'!AU168</f>
        <v>0</v>
      </c>
      <c r="AL168" s="708"/>
      <c r="AM168" s="708"/>
      <c r="AN168" s="708"/>
      <c r="AO168" s="708"/>
      <c r="AP168" s="708"/>
      <c r="AQ168" s="708"/>
      <c r="AR168" s="851">
        <f t="shared" si="8"/>
        <v>0</v>
      </c>
      <c r="AS168" s="851"/>
      <c r="AT168" s="851"/>
      <c r="AU168" s="851"/>
      <c r="AV168" s="851"/>
      <c r="AW168" s="851"/>
      <c r="AX168" s="851"/>
      <c r="AY168" s="164">
        <f>'O1'!BI168</f>
        <v>0</v>
      </c>
      <c r="AZ168" s="524">
        <f>'O1'!AU168</f>
        <v>0</v>
      </c>
      <c r="BB168" s="211">
        <f t="shared" si="9"/>
        <v>2</v>
      </c>
      <c r="BC168" s="212" t="str">
        <f t="shared" si="10"/>
        <v/>
      </c>
      <c r="BD168" s="213" t="str">
        <f t="shared" si="11"/>
        <v xml:space="preserve"> </v>
      </c>
      <c r="BF168" s="249">
        <f>IF(AND(AY168&lt;&gt;"R",AY168&lt;&gt;"C",AY168&lt;&gt;"CF",AY168&lt;&gt;"F")=TRUE,AR168*'Q2'!$CB$20,IF(AY168="R",AR168,0))</f>
        <v>0</v>
      </c>
      <c r="BG168" s="249">
        <f>IF(AND(AY168&lt;&gt;"R",AY168&lt;&gt;"C",AY168&lt;&gt;"CF",AY168&lt;&gt;"F")=TRUE,AR168*'Q2'!$CB$21,IF(AY168="C",AR168,0))</f>
        <v>0</v>
      </c>
      <c r="BH168" s="249">
        <f>IF(AND(AY168&lt;&gt;"R",AY168&lt;&gt;"C",AY168&lt;&gt;"CF",AY168&lt;&gt;"F")=TRUE,AR168*'Q2'!$CB$22,IF(AY168="CF",AR168,0))</f>
        <v>0</v>
      </c>
      <c r="BI168" s="289">
        <f>IF(AND(AY168&lt;&gt;"R",AY168&lt;&gt;"C",AY168&lt;&gt;"CF",AY168&lt;&gt;"F")=TRUE,AR168*'Q2'!$CB$23,IF(AY168="F",AR168,0))</f>
        <v>0</v>
      </c>
      <c r="BJ168" s="289">
        <f>'O2'!AR168</f>
        <v>0</v>
      </c>
    </row>
    <row r="169" spans="2:62" ht="9.9499999999999993" customHeight="1">
      <c r="B169" s="852">
        <f>'O1'!B169</f>
        <v>0</v>
      </c>
      <c r="C169" s="853"/>
      <c r="D169" s="853"/>
      <c r="E169" s="853"/>
      <c r="F169" s="853"/>
      <c r="G169" s="854">
        <f>'O1'!G169</f>
        <v>0</v>
      </c>
      <c r="H169" s="854"/>
      <c r="I169" s="854"/>
      <c r="J169" s="854"/>
      <c r="K169" s="854"/>
      <c r="L169" s="854"/>
      <c r="M169" s="854"/>
      <c r="N169" s="854"/>
      <c r="O169" s="854"/>
      <c r="P169" s="854"/>
      <c r="Q169" s="854"/>
      <c r="R169" s="854"/>
      <c r="S169" s="854"/>
      <c r="T169" s="854"/>
      <c r="U169" s="854"/>
      <c r="V169" s="854"/>
      <c r="W169" s="854"/>
      <c r="X169" s="854"/>
      <c r="Y169" s="854"/>
      <c r="Z169" s="854"/>
      <c r="AA169" s="854"/>
      <c r="AB169" s="854"/>
      <c r="AC169" s="855">
        <f>'O1'!AC169</f>
        <v>0</v>
      </c>
      <c r="AD169" s="855"/>
      <c r="AE169" s="855"/>
      <c r="AF169" s="856">
        <f>'O1'!AF169</f>
        <v>0</v>
      </c>
      <c r="AG169" s="856"/>
      <c r="AH169" s="856"/>
      <c r="AI169" s="856"/>
      <c r="AJ169" s="856"/>
      <c r="AK169" s="708">
        <f>'O1'!AU169</f>
        <v>0</v>
      </c>
      <c r="AL169" s="708"/>
      <c r="AM169" s="708"/>
      <c r="AN169" s="708"/>
      <c r="AO169" s="708"/>
      <c r="AP169" s="708"/>
      <c r="AQ169" s="708"/>
      <c r="AR169" s="851">
        <f t="shared" si="8"/>
        <v>0</v>
      </c>
      <c r="AS169" s="851"/>
      <c r="AT169" s="851"/>
      <c r="AU169" s="851"/>
      <c r="AV169" s="851"/>
      <c r="AW169" s="851"/>
      <c r="AX169" s="851"/>
      <c r="AY169" s="164">
        <f>'O1'!BI169</f>
        <v>0</v>
      </c>
      <c r="AZ169" s="524">
        <f>'O1'!AU169</f>
        <v>0</v>
      </c>
      <c r="BB169" s="211">
        <f t="shared" si="9"/>
        <v>2</v>
      </c>
      <c r="BC169" s="212" t="str">
        <f t="shared" si="10"/>
        <v/>
      </c>
      <c r="BD169" s="213" t="str">
        <f t="shared" si="11"/>
        <v xml:space="preserve"> </v>
      </c>
      <c r="BF169" s="249">
        <f>IF(AND(AY169&lt;&gt;"R",AY169&lt;&gt;"C",AY169&lt;&gt;"CF",AY169&lt;&gt;"F")=TRUE,AR169*'Q2'!$CB$20,IF(AY169="R",AR169,0))</f>
        <v>0</v>
      </c>
      <c r="BG169" s="249">
        <f>IF(AND(AY169&lt;&gt;"R",AY169&lt;&gt;"C",AY169&lt;&gt;"CF",AY169&lt;&gt;"F")=TRUE,AR169*'Q2'!$CB$21,IF(AY169="C",AR169,0))</f>
        <v>0</v>
      </c>
      <c r="BH169" s="249">
        <f>IF(AND(AY169&lt;&gt;"R",AY169&lt;&gt;"C",AY169&lt;&gt;"CF",AY169&lt;&gt;"F")=TRUE,AR169*'Q2'!$CB$22,IF(AY169="CF",AR169,0))</f>
        <v>0</v>
      </c>
      <c r="BI169" s="289">
        <f>IF(AND(AY169&lt;&gt;"R",AY169&lt;&gt;"C",AY169&lt;&gt;"CF",AY169&lt;&gt;"F")=TRUE,AR169*'Q2'!$CB$23,IF(AY169="F",AR169,0))</f>
        <v>0</v>
      </c>
      <c r="BJ169" s="289">
        <f>'O2'!AR169</f>
        <v>0</v>
      </c>
    </row>
    <row r="170" spans="2:62" ht="9.9499999999999993" customHeight="1">
      <c r="B170" s="852">
        <f>'O1'!B170</f>
        <v>0</v>
      </c>
      <c r="C170" s="853"/>
      <c r="D170" s="853"/>
      <c r="E170" s="853"/>
      <c r="F170" s="853"/>
      <c r="G170" s="854">
        <f>'O1'!G170</f>
        <v>0</v>
      </c>
      <c r="H170" s="854"/>
      <c r="I170" s="854"/>
      <c r="J170" s="854"/>
      <c r="K170" s="854"/>
      <c r="L170" s="854"/>
      <c r="M170" s="854"/>
      <c r="N170" s="854"/>
      <c r="O170" s="854"/>
      <c r="P170" s="854"/>
      <c r="Q170" s="854"/>
      <c r="R170" s="854"/>
      <c r="S170" s="854"/>
      <c r="T170" s="854"/>
      <c r="U170" s="854"/>
      <c r="V170" s="854"/>
      <c r="W170" s="854"/>
      <c r="X170" s="854"/>
      <c r="Y170" s="854"/>
      <c r="Z170" s="854"/>
      <c r="AA170" s="854"/>
      <c r="AB170" s="854"/>
      <c r="AC170" s="855">
        <f>'O1'!AC170</f>
        <v>0</v>
      </c>
      <c r="AD170" s="855"/>
      <c r="AE170" s="855"/>
      <c r="AF170" s="856">
        <f>'O1'!AF170</f>
        <v>0</v>
      </c>
      <c r="AG170" s="856"/>
      <c r="AH170" s="856"/>
      <c r="AI170" s="856"/>
      <c r="AJ170" s="856"/>
      <c r="AK170" s="708">
        <f>'O1'!AU170</f>
        <v>0</v>
      </c>
      <c r="AL170" s="708"/>
      <c r="AM170" s="708"/>
      <c r="AN170" s="708"/>
      <c r="AO170" s="708"/>
      <c r="AP170" s="708"/>
      <c r="AQ170" s="708"/>
      <c r="AR170" s="851">
        <f t="shared" si="8"/>
        <v>0</v>
      </c>
      <c r="AS170" s="851"/>
      <c r="AT170" s="851"/>
      <c r="AU170" s="851"/>
      <c r="AV170" s="851"/>
      <c r="AW170" s="851"/>
      <c r="AX170" s="851"/>
      <c r="AY170" s="164">
        <f>'O1'!BI170</f>
        <v>0</v>
      </c>
      <c r="AZ170" s="524">
        <f>'O1'!AU170</f>
        <v>0</v>
      </c>
      <c r="BB170" s="211">
        <f t="shared" si="9"/>
        <v>2</v>
      </c>
      <c r="BC170" s="212" t="str">
        <f t="shared" si="10"/>
        <v/>
      </c>
      <c r="BD170" s="213" t="str">
        <f t="shared" si="11"/>
        <v xml:space="preserve"> </v>
      </c>
      <c r="BF170" s="249">
        <f>IF(AND(AY170&lt;&gt;"R",AY170&lt;&gt;"C",AY170&lt;&gt;"CF",AY170&lt;&gt;"F")=TRUE,AR170*'Q2'!$CB$20,IF(AY170="R",AR170,0))</f>
        <v>0</v>
      </c>
      <c r="BG170" s="249">
        <f>IF(AND(AY170&lt;&gt;"R",AY170&lt;&gt;"C",AY170&lt;&gt;"CF",AY170&lt;&gt;"F")=TRUE,AR170*'Q2'!$CB$21,IF(AY170="C",AR170,0))</f>
        <v>0</v>
      </c>
      <c r="BH170" s="249">
        <f>IF(AND(AY170&lt;&gt;"R",AY170&lt;&gt;"C",AY170&lt;&gt;"CF",AY170&lt;&gt;"F")=TRUE,AR170*'Q2'!$CB$22,IF(AY170="CF",AR170,0))</f>
        <v>0</v>
      </c>
      <c r="BI170" s="289">
        <f>IF(AND(AY170&lt;&gt;"R",AY170&lt;&gt;"C",AY170&lt;&gt;"CF",AY170&lt;&gt;"F")=TRUE,AR170*'Q2'!$CB$23,IF(AY170="F",AR170,0))</f>
        <v>0</v>
      </c>
      <c r="BJ170" s="289">
        <f>'O2'!AR170</f>
        <v>0</v>
      </c>
    </row>
    <row r="171" spans="2:62" ht="9.9499999999999993" customHeight="1">
      <c r="B171" s="852">
        <f>'O1'!B171</f>
        <v>0</v>
      </c>
      <c r="C171" s="853"/>
      <c r="D171" s="853"/>
      <c r="E171" s="853"/>
      <c r="F171" s="853"/>
      <c r="G171" s="854">
        <f>'O1'!G171</f>
        <v>0</v>
      </c>
      <c r="H171" s="854"/>
      <c r="I171" s="854"/>
      <c r="J171" s="854"/>
      <c r="K171" s="854"/>
      <c r="L171" s="854"/>
      <c r="M171" s="854"/>
      <c r="N171" s="854"/>
      <c r="O171" s="854"/>
      <c r="P171" s="854"/>
      <c r="Q171" s="854"/>
      <c r="R171" s="854"/>
      <c r="S171" s="854"/>
      <c r="T171" s="854"/>
      <c r="U171" s="854"/>
      <c r="V171" s="854"/>
      <c r="W171" s="854"/>
      <c r="X171" s="854"/>
      <c r="Y171" s="854"/>
      <c r="Z171" s="854"/>
      <c r="AA171" s="854"/>
      <c r="AB171" s="854"/>
      <c r="AC171" s="855">
        <f>'O1'!AC171</f>
        <v>0</v>
      </c>
      <c r="AD171" s="855"/>
      <c r="AE171" s="855"/>
      <c r="AF171" s="856">
        <f>'O1'!AF171</f>
        <v>0</v>
      </c>
      <c r="AG171" s="856"/>
      <c r="AH171" s="856"/>
      <c r="AI171" s="856"/>
      <c r="AJ171" s="856"/>
      <c r="AK171" s="708">
        <f>'O1'!AU171</f>
        <v>0</v>
      </c>
      <c r="AL171" s="708"/>
      <c r="AM171" s="708"/>
      <c r="AN171" s="708"/>
      <c r="AO171" s="708"/>
      <c r="AP171" s="708"/>
      <c r="AQ171" s="708"/>
      <c r="AR171" s="851">
        <f t="shared" si="8"/>
        <v>0</v>
      </c>
      <c r="AS171" s="851"/>
      <c r="AT171" s="851"/>
      <c r="AU171" s="851"/>
      <c r="AV171" s="851"/>
      <c r="AW171" s="851"/>
      <c r="AX171" s="851"/>
      <c r="AY171" s="164">
        <f>'O1'!BI171</f>
        <v>0</v>
      </c>
      <c r="AZ171" s="524">
        <f>'O1'!AU171</f>
        <v>0</v>
      </c>
      <c r="BB171" s="211">
        <f t="shared" si="9"/>
        <v>2</v>
      </c>
      <c r="BC171" s="212" t="str">
        <f t="shared" si="10"/>
        <v/>
      </c>
      <c r="BD171" s="213" t="str">
        <f t="shared" si="11"/>
        <v xml:space="preserve"> </v>
      </c>
      <c r="BF171" s="249">
        <f>IF(AND(AY171&lt;&gt;"R",AY171&lt;&gt;"C",AY171&lt;&gt;"CF",AY171&lt;&gt;"F")=TRUE,AR171*'Q2'!$CB$20,IF(AY171="R",AR171,0))</f>
        <v>0</v>
      </c>
      <c r="BG171" s="249">
        <f>IF(AND(AY171&lt;&gt;"R",AY171&lt;&gt;"C",AY171&lt;&gt;"CF",AY171&lt;&gt;"F")=TRUE,AR171*'Q2'!$CB$21,IF(AY171="C",AR171,0))</f>
        <v>0</v>
      </c>
      <c r="BH171" s="249">
        <f>IF(AND(AY171&lt;&gt;"R",AY171&lt;&gt;"C",AY171&lt;&gt;"CF",AY171&lt;&gt;"F")=TRUE,AR171*'Q2'!$CB$22,IF(AY171="CF",AR171,0))</f>
        <v>0</v>
      </c>
      <c r="BI171" s="289">
        <f>IF(AND(AY171&lt;&gt;"R",AY171&lt;&gt;"C",AY171&lt;&gt;"CF",AY171&lt;&gt;"F")=TRUE,AR171*'Q2'!$CB$23,IF(AY171="F",AR171,0))</f>
        <v>0</v>
      </c>
      <c r="BJ171" s="289">
        <f>'O2'!AR171</f>
        <v>0</v>
      </c>
    </row>
    <row r="172" spans="2:62" ht="9.9499999999999993" customHeight="1">
      <c r="B172" s="852">
        <f>'O1'!B172</f>
        <v>0</v>
      </c>
      <c r="C172" s="853"/>
      <c r="D172" s="853"/>
      <c r="E172" s="853"/>
      <c r="F172" s="853"/>
      <c r="G172" s="854">
        <f>'O1'!G172</f>
        <v>0</v>
      </c>
      <c r="H172" s="854"/>
      <c r="I172" s="854"/>
      <c r="J172" s="854"/>
      <c r="K172" s="854"/>
      <c r="L172" s="854"/>
      <c r="M172" s="854"/>
      <c r="N172" s="854"/>
      <c r="O172" s="854"/>
      <c r="P172" s="854"/>
      <c r="Q172" s="854"/>
      <c r="R172" s="854"/>
      <c r="S172" s="854"/>
      <c r="T172" s="854"/>
      <c r="U172" s="854"/>
      <c r="V172" s="854"/>
      <c r="W172" s="854"/>
      <c r="X172" s="854"/>
      <c r="Y172" s="854"/>
      <c r="Z172" s="854"/>
      <c r="AA172" s="854"/>
      <c r="AB172" s="854"/>
      <c r="AC172" s="855">
        <f>'O1'!AC172</f>
        <v>0</v>
      </c>
      <c r="AD172" s="855"/>
      <c r="AE172" s="855"/>
      <c r="AF172" s="856">
        <f>'O1'!AF172</f>
        <v>0</v>
      </c>
      <c r="AG172" s="856"/>
      <c r="AH172" s="856"/>
      <c r="AI172" s="856"/>
      <c r="AJ172" s="856"/>
      <c r="AK172" s="708">
        <f>'O1'!AU172</f>
        <v>0</v>
      </c>
      <c r="AL172" s="708"/>
      <c r="AM172" s="708"/>
      <c r="AN172" s="708"/>
      <c r="AO172" s="708"/>
      <c r="AP172" s="708"/>
      <c r="AQ172" s="708"/>
      <c r="AR172" s="851">
        <f t="shared" si="8"/>
        <v>0</v>
      </c>
      <c r="AS172" s="851"/>
      <c r="AT172" s="851"/>
      <c r="AU172" s="851"/>
      <c r="AV172" s="851"/>
      <c r="AW172" s="851"/>
      <c r="AX172" s="851"/>
      <c r="AY172" s="164">
        <f>'O1'!BI172</f>
        <v>0</v>
      </c>
      <c r="AZ172" s="524">
        <f>'O1'!AU172</f>
        <v>0</v>
      </c>
      <c r="BB172" s="211">
        <f t="shared" si="9"/>
        <v>2</v>
      </c>
      <c r="BC172" s="212" t="str">
        <f t="shared" si="10"/>
        <v/>
      </c>
      <c r="BD172" s="213" t="str">
        <f t="shared" si="11"/>
        <v xml:space="preserve"> </v>
      </c>
      <c r="BF172" s="249">
        <f>IF(AND(AY172&lt;&gt;"R",AY172&lt;&gt;"C",AY172&lt;&gt;"CF",AY172&lt;&gt;"F")=TRUE,AR172*'Q2'!$CB$20,IF(AY172="R",AR172,0))</f>
        <v>0</v>
      </c>
      <c r="BG172" s="249">
        <f>IF(AND(AY172&lt;&gt;"R",AY172&lt;&gt;"C",AY172&lt;&gt;"CF",AY172&lt;&gt;"F")=TRUE,AR172*'Q2'!$CB$21,IF(AY172="C",AR172,0))</f>
        <v>0</v>
      </c>
      <c r="BH172" s="249">
        <f>IF(AND(AY172&lt;&gt;"R",AY172&lt;&gt;"C",AY172&lt;&gt;"CF",AY172&lt;&gt;"F")=TRUE,AR172*'Q2'!$CB$22,IF(AY172="CF",AR172,0))</f>
        <v>0</v>
      </c>
      <c r="BI172" s="289">
        <f>IF(AND(AY172&lt;&gt;"R",AY172&lt;&gt;"C",AY172&lt;&gt;"CF",AY172&lt;&gt;"F")=TRUE,AR172*'Q2'!$CB$23,IF(AY172="F",AR172,0))</f>
        <v>0</v>
      </c>
      <c r="BJ172" s="289">
        <f>'O2'!AR172</f>
        <v>0</v>
      </c>
    </row>
    <row r="173" spans="2:62" ht="9.9499999999999993" customHeight="1">
      <c r="B173" s="852">
        <f>'O1'!B173</f>
        <v>0</v>
      </c>
      <c r="C173" s="853"/>
      <c r="D173" s="853"/>
      <c r="E173" s="853"/>
      <c r="F173" s="853"/>
      <c r="G173" s="854">
        <f>'O1'!G173</f>
        <v>0</v>
      </c>
      <c r="H173" s="854"/>
      <c r="I173" s="854"/>
      <c r="J173" s="854"/>
      <c r="K173" s="854"/>
      <c r="L173" s="854"/>
      <c r="M173" s="854"/>
      <c r="N173" s="854"/>
      <c r="O173" s="854"/>
      <c r="P173" s="854"/>
      <c r="Q173" s="854"/>
      <c r="R173" s="854"/>
      <c r="S173" s="854"/>
      <c r="T173" s="854"/>
      <c r="U173" s="854"/>
      <c r="V173" s="854"/>
      <c r="W173" s="854"/>
      <c r="X173" s="854"/>
      <c r="Y173" s="854"/>
      <c r="Z173" s="854"/>
      <c r="AA173" s="854"/>
      <c r="AB173" s="854"/>
      <c r="AC173" s="855">
        <f>'O1'!AC173</f>
        <v>0</v>
      </c>
      <c r="AD173" s="855"/>
      <c r="AE173" s="855"/>
      <c r="AF173" s="856">
        <f>'O1'!AF173</f>
        <v>0</v>
      </c>
      <c r="AG173" s="856"/>
      <c r="AH173" s="856"/>
      <c r="AI173" s="856"/>
      <c r="AJ173" s="856"/>
      <c r="AK173" s="708">
        <f>'O1'!AU173</f>
        <v>0</v>
      </c>
      <c r="AL173" s="708"/>
      <c r="AM173" s="708"/>
      <c r="AN173" s="708"/>
      <c r="AO173" s="708"/>
      <c r="AP173" s="708"/>
      <c r="AQ173" s="708"/>
      <c r="AR173" s="851">
        <f t="shared" si="8"/>
        <v>0</v>
      </c>
      <c r="AS173" s="851"/>
      <c r="AT173" s="851"/>
      <c r="AU173" s="851"/>
      <c r="AV173" s="851"/>
      <c r="AW173" s="851"/>
      <c r="AX173" s="851"/>
      <c r="AY173" s="164">
        <f>'O1'!BI173</f>
        <v>0</v>
      </c>
      <c r="AZ173" s="524">
        <f>'O1'!AU173</f>
        <v>0</v>
      </c>
      <c r="BB173" s="211">
        <f t="shared" si="9"/>
        <v>2</v>
      </c>
      <c r="BC173" s="212" t="str">
        <f t="shared" si="10"/>
        <v/>
      </c>
      <c r="BD173" s="213" t="str">
        <f t="shared" si="11"/>
        <v xml:space="preserve"> </v>
      </c>
      <c r="BF173" s="249">
        <f>IF(AND(AY173&lt;&gt;"R",AY173&lt;&gt;"C",AY173&lt;&gt;"CF",AY173&lt;&gt;"F")=TRUE,AR173*'Q2'!$CB$20,IF(AY173="R",AR173,0))</f>
        <v>0</v>
      </c>
      <c r="BG173" s="249">
        <f>IF(AND(AY173&lt;&gt;"R",AY173&lt;&gt;"C",AY173&lt;&gt;"CF",AY173&lt;&gt;"F")=TRUE,AR173*'Q2'!$CB$21,IF(AY173="C",AR173,0))</f>
        <v>0</v>
      </c>
      <c r="BH173" s="249">
        <f>IF(AND(AY173&lt;&gt;"R",AY173&lt;&gt;"C",AY173&lt;&gt;"CF",AY173&lt;&gt;"F")=TRUE,AR173*'Q2'!$CB$22,IF(AY173="CF",AR173,0))</f>
        <v>0</v>
      </c>
      <c r="BI173" s="289">
        <f>IF(AND(AY173&lt;&gt;"R",AY173&lt;&gt;"C",AY173&lt;&gt;"CF",AY173&lt;&gt;"F")=TRUE,AR173*'Q2'!$CB$23,IF(AY173="F",AR173,0))</f>
        <v>0</v>
      </c>
      <c r="BJ173" s="289">
        <f>'O2'!AR173</f>
        <v>0</v>
      </c>
    </row>
    <row r="174" spans="2:62" ht="9.9499999999999993" customHeight="1">
      <c r="B174" s="852">
        <f>'O1'!B174</f>
        <v>0</v>
      </c>
      <c r="C174" s="853"/>
      <c r="D174" s="853"/>
      <c r="E174" s="853"/>
      <c r="F174" s="853"/>
      <c r="G174" s="854">
        <f>'O1'!G174</f>
        <v>0</v>
      </c>
      <c r="H174" s="854"/>
      <c r="I174" s="854"/>
      <c r="J174" s="854"/>
      <c r="K174" s="854"/>
      <c r="L174" s="854"/>
      <c r="M174" s="854"/>
      <c r="N174" s="854"/>
      <c r="O174" s="854"/>
      <c r="P174" s="854"/>
      <c r="Q174" s="854"/>
      <c r="R174" s="854"/>
      <c r="S174" s="854"/>
      <c r="T174" s="854"/>
      <c r="U174" s="854"/>
      <c r="V174" s="854"/>
      <c r="W174" s="854"/>
      <c r="X174" s="854"/>
      <c r="Y174" s="854"/>
      <c r="Z174" s="854"/>
      <c r="AA174" s="854"/>
      <c r="AB174" s="854"/>
      <c r="AC174" s="855">
        <f>'O1'!AC174</f>
        <v>0</v>
      </c>
      <c r="AD174" s="855"/>
      <c r="AE174" s="855"/>
      <c r="AF174" s="856">
        <f>'O1'!AF174</f>
        <v>0</v>
      </c>
      <c r="AG174" s="856"/>
      <c r="AH174" s="856"/>
      <c r="AI174" s="856"/>
      <c r="AJ174" s="856"/>
      <c r="AK174" s="708">
        <f>'O1'!AU174</f>
        <v>0</v>
      </c>
      <c r="AL174" s="708"/>
      <c r="AM174" s="708"/>
      <c r="AN174" s="708"/>
      <c r="AO174" s="708"/>
      <c r="AP174" s="708"/>
      <c r="AQ174" s="708"/>
      <c r="AR174" s="851">
        <f t="shared" si="8"/>
        <v>0</v>
      </c>
      <c r="AS174" s="851"/>
      <c r="AT174" s="851"/>
      <c r="AU174" s="851"/>
      <c r="AV174" s="851"/>
      <c r="AW174" s="851"/>
      <c r="AX174" s="851"/>
      <c r="AY174" s="164">
        <f>'O1'!BI174</f>
        <v>0</v>
      </c>
      <c r="AZ174" s="524">
        <f>'O1'!AU174</f>
        <v>0</v>
      </c>
      <c r="BB174" s="211">
        <f t="shared" si="9"/>
        <v>2</v>
      </c>
      <c r="BC174" s="212" t="str">
        <f t="shared" si="10"/>
        <v/>
      </c>
      <c r="BD174" s="213" t="str">
        <f t="shared" si="11"/>
        <v xml:space="preserve"> </v>
      </c>
      <c r="BF174" s="249">
        <f>IF(AND(AY174&lt;&gt;"R",AY174&lt;&gt;"C",AY174&lt;&gt;"CF",AY174&lt;&gt;"F")=TRUE,AR174*'Q2'!$CB$20,IF(AY174="R",AR174,0))</f>
        <v>0</v>
      </c>
      <c r="BG174" s="249">
        <f>IF(AND(AY174&lt;&gt;"R",AY174&lt;&gt;"C",AY174&lt;&gt;"CF",AY174&lt;&gt;"F")=TRUE,AR174*'Q2'!$CB$21,IF(AY174="C",AR174,0))</f>
        <v>0</v>
      </c>
      <c r="BH174" s="249">
        <f>IF(AND(AY174&lt;&gt;"R",AY174&lt;&gt;"C",AY174&lt;&gt;"CF",AY174&lt;&gt;"F")=TRUE,AR174*'Q2'!$CB$22,IF(AY174="CF",AR174,0))</f>
        <v>0</v>
      </c>
      <c r="BI174" s="289">
        <f>IF(AND(AY174&lt;&gt;"R",AY174&lt;&gt;"C",AY174&lt;&gt;"CF",AY174&lt;&gt;"F")=TRUE,AR174*'Q2'!$CB$23,IF(AY174="F",AR174,0))</f>
        <v>0</v>
      </c>
      <c r="BJ174" s="289">
        <f>'O2'!AR174</f>
        <v>0</v>
      </c>
    </row>
    <row r="175" spans="2:62" ht="9.9499999999999993" customHeight="1">
      <c r="B175" s="852">
        <f>'O1'!B175</f>
        <v>0</v>
      </c>
      <c r="C175" s="853"/>
      <c r="D175" s="853"/>
      <c r="E175" s="853"/>
      <c r="F175" s="853"/>
      <c r="G175" s="854">
        <f>'O1'!G175</f>
        <v>0</v>
      </c>
      <c r="H175" s="854"/>
      <c r="I175" s="854"/>
      <c r="J175" s="854"/>
      <c r="K175" s="854"/>
      <c r="L175" s="854"/>
      <c r="M175" s="854"/>
      <c r="N175" s="854"/>
      <c r="O175" s="854"/>
      <c r="P175" s="854"/>
      <c r="Q175" s="854"/>
      <c r="R175" s="854"/>
      <c r="S175" s="854"/>
      <c r="T175" s="854"/>
      <c r="U175" s="854"/>
      <c r="V175" s="854"/>
      <c r="W175" s="854"/>
      <c r="X175" s="854"/>
      <c r="Y175" s="854"/>
      <c r="Z175" s="854"/>
      <c r="AA175" s="854"/>
      <c r="AB175" s="854"/>
      <c r="AC175" s="855">
        <f>'O1'!AC175</f>
        <v>0</v>
      </c>
      <c r="AD175" s="855"/>
      <c r="AE175" s="855"/>
      <c r="AF175" s="856">
        <f>'O1'!AF175</f>
        <v>0</v>
      </c>
      <c r="AG175" s="856"/>
      <c r="AH175" s="856"/>
      <c r="AI175" s="856"/>
      <c r="AJ175" s="856"/>
      <c r="AK175" s="708">
        <f>'O1'!AU175</f>
        <v>0</v>
      </c>
      <c r="AL175" s="708"/>
      <c r="AM175" s="708"/>
      <c r="AN175" s="708"/>
      <c r="AO175" s="708"/>
      <c r="AP175" s="708"/>
      <c r="AQ175" s="708"/>
      <c r="AR175" s="851">
        <f t="shared" si="8"/>
        <v>0</v>
      </c>
      <c r="AS175" s="851"/>
      <c r="AT175" s="851"/>
      <c r="AU175" s="851"/>
      <c r="AV175" s="851"/>
      <c r="AW175" s="851"/>
      <c r="AX175" s="851"/>
      <c r="AY175" s="164">
        <f>'O1'!BI175</f>
        <v>0</v>
      </c>
      <c r="AZ175" s="524">
        <f>'O1'!AU175</f>
        <v>0</v>
      </c>
      <c r="BB175" s="211">
        <f t="shared" si="9"/>
        <v>2</v>
      </c>
      <c r="BC175" s="212" t="str">
        <f t="shared" si="10"/>
        <v/>
      </c>
      <c r="BD175" s="213" t="str">
        <f t="shared" si="11"/>
        <v xml:space="preserve"> </v>
      </c>
      <c r="BF175" s="249">
        <f>IF(AND(AY175&lt;&gt;"R",AY175&lt;&gt;"C",AY175&lt;&gt;"CF",AY175&lt;&gt;"F")=TRUE,AR175*'Q2'!$CB$20,IF(AY175="R",AR175,0))</f>
        <v>0</v>
      </c>
      <c r="BG175" s="249">
        <f>IF(AND(AY175&lt;&gt;"R",AY175&lt;&gt;"C",AY175&lt;&gt;"CF",AY175&lt;&gt;"F")=TRUE,AR175*'Q2'!$CB$21,IF(AY175="C",AR175,0))</f>
        <v>0</v>
      </c>
      <c r="BH175" s="249">
        <f>IF(AND(AY175&lt;&gt;"R",AY175&lt;&gt;"C",AY175&lt;&gt;"CF",AY175&lt;&gt;"F")=TRUE,AR175*'Q2'!$CB$22,IF(AY175="CF",AR175,0))</f>
        <v>0</v>
      </c>
      <c r="BI175" s="289">
        <f>IF(AND(AY175&lt;&gt;"R",AY175&lt;&gt;"C",AY175&lt;&gt;"CF",AY175&lt;&gt;"F")=TRUE,AR175*'Q2'!$CB$23,IF(AY175="F",AR175,0))</f>
        <v>0</v>
      </c>
      <c r="BJ175" s="289">
        <f>'O2'!AR175</f>
        <v>0</v>
      </c>
    </row>
    <row r="176" spans="2:62" ht="9.9499999999999993" customHeight="1">
      <c r="B176" s="852">
        <f>'O1'!B176</f>
        <v>0</v>
      </c>
      <c r="C176" s="853"/>
      <c r="D176" s="853"/>
      <c r="E176" s="853"/>
      <c r="F176" s="853"/>
      <c r="G176" s="854">
        <f>'O1'!G176</f>
        <v>0</v>
      </c>
      <c r="H176" s="854"/>
      <c r="I176" s="854"/>
      <c r="J176" s="854"/>
      <c r="K176" s="854"/>
      <c r="L176" s="854"/>
      <c r="M176" s="854"/>
      <c r="N176" s="854"/>
      <c r="O176" s="854"/>
      <c r="P176" s="854"/>
      <c r="Q176" s="854"/>
      <c r="R176" s="854"/>
      <c r="S176" s="854"/>
      <c r="T176" s="854"/>
      <c r="U176" s="854"/>
      <c r="V176" s="854"/>
      <c r="W176" s="854"/>
      <c r="X176" s="854"/>
      <c r="Y176" s="854"/>
      <c r="Z176" s="854"/>
      <c r="AA176" s="854"/>
      <c r="AB176" s="854"/>
      <c r="AC176" s="855">
        <f>'O1'!AC176</f>
        <v>0</v>
      </c>
      <c r="AD176" s="855"/>
      <c r="AE176" s="855"/>
      <c r="AF176" s="856">
        <f>'O1'!AF176</f>
        <v>0</v>
      </c>
      <c r="AG176" s="856"/>
      <c r="AH176" s="856"/>
      <c r="AI176" s="856"/>
      <c r="AJ176" s="856"/>
      <c r="AK176" s="708">
        <f>'O1'!AU176</f>
        <v>0</v>
      </c>
      <c r="AL176" s="708"/>
      <c r="AM176" s="708"/>
      <c r="AN176" s="708"/>
      <c r="AO176" s="708"/>
      <c r="AP176" s="708"/>
      <c r="AQ176" s="708"/>
      <c r="AR176" s="851">
        <f t="shared" si="8"/>
        <v>0</v>
      </c>
      <c r="AS176" s="851"/>
      <c r="AT176" s="851"/>
      <c r="AU176" s="851"/>
      <c r="AV176" s="851"/>
      <c r="AW176" s="851"/>
      <c r="AX176" s="851"/>
      <c r="AY176" s="164">
        <f>'O1'!BI176</f>
        <v>0</v>
      </c>
      <c r="AZ176" s="524">
        <f>'O1'!AU176</f>
        <v>0</v>
      </c>
      <c r="BB176" s="211">
        <f t="shared" si="9"/>
        <v>2</v>
      </c>
      <c r="BC176" s="212" t="str">
        <f t="shared" si="10"/>
        <v/>
      </c>
      <c r="BD176" s="213" t="str">
        <f t="shared" si="11"/>
        <v xml:space="preserve"> </v>
      </c>
      <c r="BF176" s="249">
        <f>IF(AND(AY176&lt;&gt;"R",AY176&lt;&gt;"C",AY176&lt;&gt;"CF",AY176&lt;&gt;"F")=TRUE,AR176*'Q2'!$CB$20,IF(AY176="R",AR176,0))</f>
        <v>0</v>
      </c>
      <c r="BG176" s="249">
        <f>IF(AND(AY176&lt;&gt;"R",AY176&lt;&gt;"C",AY176&lt;&gt;"CF",AY176&lt;&gt;"F")=TRUE,AR176*'Q2'!$CB$21,IF(AY176="C",AR176,0))</f>
        <v>0</v>
      </c>
      <c r="BH176" s="249">
        <f>IF(AND(AY176&lt;&gt;"R",AY176&lt;&gt;"C",AY176&lt;&gt;"CF",AY176&lt;&gt;"F")=TRUE,AR176*'Q2'!$CB$22,IF(AY176="CF",AR176,0))</f>
        <v>0</v>
      </c>
      <c r="BI176" s="289">
        <f>IF(AND(AY176&lt;&gt;"R",AY176&lt;&gt;"C",AY176&lt;&gt;"CF",AY176&lt;&gt;"F")=TRUE,AR176*'Q2'!$CB$23,IF(AY176="F",AR176,0))</f>
        <v>0</v>
      </c>
      <c r="BJ176" s="289">
        <f>'O2'!AR176</f>
        <v>0</v>
      </c>
    </row>
    <row r="177" spans="2:62" ht="9.9499999999999993" customHeight="1">
      <c r="B177" s="852">
        <f>'O1'!B177</f>
        <v>0</v>
      </c>
      <c r="C177" s="853"/>
      <c r="D177" s="853"/>
      <c r="E177" s="853"/>
      <c r="F177" s="853"/>
      <c r="G177" s="854">
        <f>'O1'!G177</f>
        <v>0</v>
      </c>
      <c r="H177" s="854"/>
      <c r="I177" s="854"/>
      <c r="J177" s="854"/>
      <c r="K177" s="854"/>
      <c r="L177" s="854"/>
      <c r="M177" s="854"/>
      <c r="N177" s="854"/>
      <c r="O177" s="854"/>
      <c r="P177" s="854"/>
      <c r="Q177" s="854"/>
      <c r="R177" s="854"/>
      <c r="S177" s="854"/>
      <c r="T177" s="854"/>
      <c r="U177" s="854"/>
      <c r="V177" s="854"/>
      <c r="W177" s="854"/>
      <c r="X177" s="854"/>
      <c r="Y177" s="854"/>
      <c r="Z177" s="854"/>
      <c r="AA177" s="854"/>
      <c r="AB177" s="854"/>
      <c r="AC177" s="855">
        <f>'O1'!AC177</f>
        <v>0</v>
      </c>
      <c r="AD177" s="855"/>
      <c r="AE177" s="855"/>
      <c r="AF177" s="856">
        <f>'O1'!AF177</f>
        <v>0</v>
      </c>
      <c r="AG177" s="856"/>
      <c r="AH177" s="856"/>
      <c r="AI177" s="856"/>
      <c r="AJ177" s="856"/>
      <c r="AK177" s="708">
        <f>'O1'!AU177</f>
        <v>0</v>
      </c>
      <c r="AL177" s="708"/>
      <c r="AM177" s="708"/>
      <c r="AN177" s="708"/>
      <c r="AO177" s="708"/>
      <c r="AP177" s="708"/>
      <c r="AQ177" s="708"/>
      <c r="AR177" s="851">
        <f t="shared" si="8"/>
        <v>0</v>
      </c>
      <c r="AS177" s="851"/>
      <c r="AT177" s="851"/>
      <c r="AU177" s="851"/>
      <c r="AV177" s="851"/>
      <c r="AW177" s="851"/>
      <c r="AX177" s="851"/>
      <c r="AY177" s="164">
        <f>'O1'!BI177</f>
        <v>0</v>
      </c>
      <c r="AZ177" s="524">
        <f>'O1'!AU177</f>
        <v>0</v>
      </c>
      <c r="BB177" s="211">
        <f t="shared" si="9"/>
        <v>2</v>
      </c>
      <c r="BC177" s="212" t="str">
        <f t="shared" si="10"/>
        <v/>
      </c>
      <c r="BD177" s="213" t="str">
        <f t="shared" si="11"/>
        <v xml:space="preserve"> </v>
      </c>
      <c r="BF177" s="249">
        <f>IF(AND(AY177&lt;&gt;"R",AY177&lt;&gt;"C",AY177&lt;&gt;"CF",AY177&lt;&gt;"F")=TRUE,AR177*'Q2'!$CB$20,IF(AY177="R",AR177,0))</f>
        <v>0</v>
      </c>
      <c r="BG177" s="249">
        <f>IF(AND(AY177&lt;&gt;"R",AY177&lt;&gt;"C",AY177&lt;&gt;"CF",AY177&lt;&gt;"F")=TRUE,AR177*'Q2'!$CB$21,IF(AY177="C",AR177,0))</f>
        <v>0</v>
      </c>
      <c r="BH177" s="249">
        <f>IF(AND(AY177&lt;&gt;"R",AY177&lt;&gt;"C",AY177&lt;&gt;"CF",AY177&lt;&gt;"F")=TRUE,AR177*'Q2'!$CB$22,IF(AY177="CF",AR177,0))</f>
        <v>0</v>
      </c>
      <c r="BI177" s="289">
        <f>IF(AND(AY177&lt;&gt;"R",AY177&lt;&gt;"C",AY177&lt;&gt;"CF",AY177&lt;&gt;"F")=TRUE,AR177*'Q2'!$CB$23,IF(AY177="F",AR177,0))</f>
        <v>0</v>
      </c>
      <c r="BJ177" s="289">
        <f>'O2'!AR177</f>
        <v>0</v>
      </c>
    </row>
    <row r="178" spans="2:62" ht="9.9499999999999993" customHeight="1">
      <c r="B178" s="852">
        <f>'O1'!B178</f>
        <v>0</v>
      </c>
      <c r="C178" s="853"/>
      <c r="D178" s="853"/>
      <c r="E178" s="853"/>
      <c r="F178" s="853"/>
      <c r="G178" s="854">
        <f>'O1'!G178</f>
        <v>0</v>
      </c>
      <c r="H178" s="854"/>
      <c r="I178" s="854"/>
      <c r="J178" s="854"/>
      <c r="K178" s="854"/>
      <c r="L178" s="854"/>
      <c r="M178" s="854"/>
      <c r="N178" s="854"/>
      <c r="O178" s="854"/>
      <c r="P178" s="854"/>
      <c r="Q178" s="854"/>
      <c r="R178" s="854"/>
      <c r="S178" s="854"/>
      <c r="T178" s="854"/>
      <c r="U178" s="854"/>
      <c r="V178" s="854"/>
      <c r="W178" s="854"/>
      <c r="X178" s="854"/>
      <c r="Y178" s="854"/>
      <c r="Z178" s="854"/>
      <c r="AA178" s="854"/>
      <c r="AB178" s="854"/>
      <c r="AC178" s="855">
        <f>'O1'!AC178</f>
        <v>0</v>
      </c>
      <c r="AD178" s="855"/>
      <c r="AE178" s="855"/>
      <c r="AF178" s="856">
        <f>'O1'!AF178</f>
        <v>0</v>
      </c>
      <c r="AG178" s="856"/>
      <c r="AH178" s="856"/>
      <c r="AI178" s="856"/>
      <c r="AJ178" s="856"/>
      <c r="AK178" s="708">
        <f>'O1'!AU178</f>
        <v>0</v>
      </c>
      <c r="AL178" s="708"/>
      <c r="AM178" s="708"/>
      <c r="AN178" s="708"/>
      <c r="AO178" s="708"/>
      <c r="AP178" s="708"/>
      <c r="AQ178" s="708"/>
      <c r="AR178" s="851">
        <f t="shared" si="8"/>
        <v>0</v>
      </c>
      <c r="AS178" s="851"/>
      <c r="AT178" s="851"/>
      <c r="AU178" s="851"/>
      <c r="AV178" s="851"/>
      <c r="AW178" s="851"/>
      <c r="AX178" s="851"/>
      <c r="AY178" s="164">
        <f>'O1'!BI178</f>
        <v>0</v>
      </c>
      <c r="AZ178" s="524">
        <f>'O1'!AU178</f>
        <v>0</v>
      </c>
      <c r="BB178" s="211">
        <f t="shared" si="9"/>
        <v>2</v>
      </c>
      <c r="BC178" s="212" t="str">
        <f t="shared" si="10"/>
        <v/>
      </c>
      <c r="BD178" s="213" t="str">
        <f t="shared" si="11"/>
        <v xml:space="preserve"> </v>
      </c>
      <c r="BF178" s="249">
        <f>IF(AND(AY178&lt;&gt;"R",AY178&lt;&gt;"C",AY178&lt;&gt;"CF",AY178&lt;&gt;"F")=TRUE,AR178*'Q2'!$CB$20,IF(AY178="R",AR178,0))</f>
        <v>0</v>
      </c>
      <c r="BG178" s="249">
        <f>IF(AND(AY178&lt;&gt;"R",AY178&lt;&gt;"C",AY178&lt;&gt;"CF",AY178&lt;&gt;"F")=TRUE,AR178*'Q2'!$CB$21,IF(AY178="C",AR178,0))</f>
        <v>0</v>
      </c>
      <c r="BH178" s="249">
        <f>IF(AND(AY178&lt;&gt;"R",AY178&lt;&gt;"C",AY178&lt;&gt;"CF",AY178&lt;&gt;"F")=TRUE,AR178*'Q2'!$CB$22,IF(AY178="CF",AR178,0))</f>
        <v>0</v>
      </c>
      <c r="BI178" s="289">
        <f>IF(AND(AY178&lt;&gt;"R",AY178&lt;&gt;"C",AY178&lt;&gt;"CF",AY178&lt;&gt;"F")=TRUE,AR178*'Q2'!$CB$23,IF(AY178="F",AR178,0))</f>
        <v>0</v>
      </c>
      <c r="BJ178" s="289">
        <f>'O2'!AR178</f>
        <v>0</v>
      </c>
    </row>
    <row r="179" spans="2:62" ht="9.9499999999999993" customHeight="1">
      <c r="B179" s="852">
        <f>'O1'!B179</f>
        <v>0</v>
      </c>
      <c r="C179" s="853"/>
      <c r="D179" s="853"/>
      <c r="E179" s="853"/>
      <c r="F179" s="853"/>
      <c r="G179" s="854">
        <f>'O1'!G179</f>
        <v>0</v>
      </c>
      <c r="H179" s="854"/>
      <c r="I179" s="854"/>
      <c r="J179" s="854"/>
      <c r="K179" s="854"/>
      <c r="L179" s="854"/>
      <c r="M179" s="854"/>
      <c r="N179" s="854"/>
      <c r="O179" s="854"/>
      <c r="P179" s="854"/>
      <c r="Q179" s="854"/>
      <c r="R179" s="854"/>
      <c r="S179" s="854"/>
      <c r="T179" s="854"/>
      <c r="U179" s="854"/>
      <c r="V179" s="854"/>
      <c r="W179" s="854"/>
      <c r="X179" s="854"/>
      <c r="Y179" s="854"/>
      <c r="Z179" s="854"/>
      <c r="AA179" s="854"/>
      <c r="AB179" s="854"/>
      <c r="AC179" s="855">
        <f>'O1'!AC179</f>
        <v>0</v>
      </c>
      <c r="AD179" s="855"/>
      <c r="AE179" s="855"/>
      <c r="AF179" s="856">
        <f>'O1'!AF179</f>
        <v>0</v>
      </c>
      <c r="AG179" s="856"/>
      <c r="AH179" s="856"/>
      <c r="AI179" s="856"/>
      <c r="AJ179" s="856"/>
      <c r="AK179" s="708">
        <f>'O1'!AU179</f>
        <v>0</v>
      </c>
      <c r="AL179" s="708"/>
      <c r="AM179" s="708"/>
      <c r="AN179" s="708"/>
      <c r="AO179" s="708"/>
      <c r="AP179" s="708"/>
      <c r="AQ179" s="708"/>
      <c r="AR179" s="851">
        <f t="shared" si="8"/>
        <v>0</v>
      </c>
      <c r="AS179" s="851"/>
      <c r="AT179" s="851"/>
      <c r="AU179" s="851"/>
      <c r="AV179" s="851"/>
      <c r="AW179" s="851"/>
      <c r="AX179" s="851"/>
      <c r="AY179" s="164">
        <f>'O1'!BI179</f>
        <v>0</v>
      </c>
      <c r="AZ179" s="524">
        <f>'O1'!AU179</f>
        <v>0</v>
      </c>
      <c r="BB179" s="211">
        <f t="shared" si="9"/>
        <v>2</v>
      </c>
      <c r="BC179" s="212" t="str">
        <f t="shared" si="10"/>
        <v/>
      </c>
      <c r="BD179" s="213" t="str">
        <f t="shared" si="11"/>
        <v xml:space="preserve"> </v>
      </c>
      <c r="BF179" s="249">
        <f>IF(AND(AY179&lt;&gt;"R",AY179&lt;&gt;"C",AY179&lt;&gt;"CF",AY179&lt;&gt;"F")=TRUE,AR179*'Q2'!$CB$20,IF(AY179="R",AR179,0))</f>
        <v>0</v>
      </c>
      <c r="BG179" s="249">
        <f>IF(AND(AY179&lt;&gt;"R",AY179&lt;&gt;"C",AY179&lt;&gt;"CF",AY179&lt;&gt;"F")=TRUE,AR179*'Q2'!$CB$21,IF(AY179="C",AR179,0))</f>
        <v>0</v>
      </c>
      <c r="BH179" s="249">
        <f>IF(AND(AY179&lt;&gt;"R",AY179&lt;&gt;"C",AY179&lt;&gt;"CF",AY179&lt;&gt;"F")=TRUE,AR179*'Q2'!$CB$22,IF(AY179="CF",AR179,0))</f>
        <v>0</v>
      </c>
      <c r="BI179" s="289">
        <f>IF(AND(AY179&lt;&gt;"R",AY179&lt;&gt;"C",AY179&lt;&gt;"CF",AY179&lt;&gt;"F")=TRUE,AR179*'Q2'!$CB$23,IF(AY179="F",AR179,0))</f>
        <v>0</v>
      </c>
      <c r="BJ179" s="289">
        <f>'O2'!AR179</f>
        <v>0</v>
      </c>
    </row>
    <row r="180" spans="2:62" ht="9.9499999999999993" customHeight="1">
      <c r="B180" s="852">
        <f>'O1'!B180</f>
        <v>0</v>
      </c>
      <c r="C180" s="853"/>
      <c r="D180" s="853"/>
      <c r="E180" s="853"/>
      <c r="F180" s="853"/>
      <c r="G180" s="854">
        <f>'O1'!G180</f>
        <v>0</v>
      </c>
      <c r="H180" s="854"/>
      <c r="I180" s="854"/>
      <c r="J180" s="854"/>
      <c r="K180" s="854"/>
      <c r="L180" s="854"/>
      <c r="M180" s="854"/>
      <c r="N180" s="854"/>
      <c r="O180" s="854"/>
      <c r="P180" s="854"/>
      <c r="Q180" s="854"/>
      <c r="R180" s="854"/>
      <c r="S180" s="854"/>
      <c r="T180" s="854"/>
      <c r="U180" s="854"/>
      <c r="V180" s="854"/>
      <c r="W180" s="854"/>
      <c r="X180" s="854"/>
      <c r="Y180" s="854"/>
      <c r="Z180" s="854"/>
      <c r="AA180" s="854"/>
      <c r="AB180" s="854"/>
      <c r="AC180" s="855">
        <f>'O1'!AC180</f>
        <v>0</v>
      </c>
      <c r="AD180" s="855"/>
      <c r="AE180" s="855"/>
      <c r="AF180" s="856">
        <f>'O1'!AF180</f>
        <v>0</v>
      </c>
      <c r="AG180" s="856"/>
      <c r="AH180" s="856"/>
      <c r="AI180" s="856"/>
      <c r="AJ180" s="856"/>
      <c r="AK180" s="708">
        <f>'O1'!AU180</f>
        <v>0</v>
      </c>
      <c r="AL180" s="708"/>
      <c r="AM180" s="708"/>
      <c r="AN180" s="708"/>
      <c r="AO180" s="708"/>
      <c r="AP180" s="708"/>
      <c r="AQ180" s="708"/>
      <c r="AR180" s="851">
        <f t="shared" si="8"/>
        <v>0</v>
      </c>
      <c r="AS180" s="851"/>
      <c r="AT180" s="851"/>
      <c r="AU180" s="851"/>
      <c r="AV180" s="851"/>
      <c r="AW180" s="851"/>
      <c r="AX180" s="851"/>
      <c r="AY180" s="164">
        <f>'O1'!BI180</f>
        <v>0</v>
      </c>
      <c r="AZ180" s="524">
        <f>'O1'!AU180</f>
        <v>0</v>
      </c>
      <c r="BB180" s="211">
        <f t="shared" si="9"/>
        <v>2</v>
      </c>
      <c r="BC180" s="212" t="str">
        <f t="shared" si="10"/>
        <v/>
      </c>
      <c r="BD180" s="213" t="str">
        <f t="shared" si="11"/>
        <v xml:space="preserve"> </v>
      </c>
      <c r="BF180" s="249">
        <f>IF(AND(AY180&lt;&gt;"R",AY180&lt;&gt;"C",AY180&lt;&gt;"CF",AY180&lt;&gt;"F")=TRUE,AR180*'Q2'!$CB$20,IF(AY180="R",AR180,0))</f>
        <v>0</v>
      </c>
      <c r="BG180" s="249">
        <f>IF(AND(AY180&lt;&gt;"R",AY180&lt;&gt;"C",AY180&lt;&gt;"CF",AY180&lt;&gt;"F")=TRUE,AR180*'Q2'!$CB$21,IF(AY180="C",AR180,0))</f>
        <v>0</v>
      </c>
      <c r="BH180" s="249">
        <f>IF(AND(AY180&lt;&gt;"R",AY180&lt;&gt;"C",AY180&lt;&gt;"CF",AY180&lt;&gt;"F")=TRUE,AR180*'Q2'!$CB$22,IF(AY180="CF",AR180,0))</f>
        <v>0</v>
      </c>
      <c r="BI180" s="289">
        <f>IF(AND(AY180&lt;&gt;"R",AY180&lt;&gt;"C",AY180&lt;&gt;"CF",AY180&lt;&gt;"F")=TRUE,AR180*'Q2'!$CB$23,IF(AY180="F",AR180,0))</f>
        <v>0</v>
      </c>
      <c r="BJ180" s="289">
        <f>'O2'!AR180</f>
        <v>0</v>
      </c>
    </row>
    <row r="181" spans="2:62" ht="9.9499999999999993" customHeight="1">
      <c r="B181" s="852">
        <f>'O1'!B181</f>
        <v>0</v>
      </c>
      <c r="C181" s="853"/>
      <c r="D181" s="853"/>
      <c r="E181" s="853"/>
      <c r="F181" s="853"/>
      <c r="G181" s="854">
        <f>'O1'!G181</f>
        <v>0</v>
      </c>
      <c r="H181" s="854"/>
      <c r="I181" s="854"/>
      <c r="J181" s="854"/>
      <c r="K181" s="854"/>
      <c r="L181" s="854"/>
      <c r="M181" s="854"/>
      <c r="N181" s="854"/>
      <c r="O181" s="854"/>
      <c r="P181" s="854"/>
      <c r="Q181" s="854"/>
      <c r="R181" s="854"/>
      <c r="S181" s="854"/>
      <c r="T181" s="854"/>
      <c r="U181" s="854"/>
      <c r="V181" s="854"/>
      <c r="W181" s="854"/>
      <c r="X181" s="854"/>
      <c r="Y181" s="854"/>
      <c r="Z181" s="854"/>
      <c r="AA181" s="854"/>
      <c r="AB181" s="854"/>
      <c r="AC181" s="855">
        <f>'O1'!AC181</f>
        <v>0</v>
      </c>
      <c r="AD181" s="855"/>
      <c r="AE181" s="855"/>
      <c r="AF181" s="856">
        <f>'O1'!AF181</f>
        <v>0</v>
      </c>
      <c r="AG181" s="856"/>
      <c r="AH181" s="856"/>
      <c r="AI181" s="856"/>
      <c r="AJ181" s="856"/>
      <c r="AK181" s="708">
        <f>'O1'!AU181</f>
        <v>0</v>
      </c>
      <c r="AL181" s="708"/>
      <c r="AM181" s="708"/>
      <c r="AN181" s="708"/>
      <c r="AO181" s="708"/>
      <c r="AP181" s="708"/>
      <c r="AQ181" s="708"/>
      <c r="AR181" s="851">
        <f t="shared" si="8"/>
        <v>0</v>
      </c>
      <c r="AS181" s="851"/>
      <c r="AT181" s="851"/>
      <c r="AU181" s="851"/>
      <c r="AV181" s="851"/>
      <c r="AW181" s="851"/>
      <c r="AX181" s="851"/>
      <c r="AY181" s="164">
        <f>'O1'!BI181</f>
        <v>0</v>
      </c>
      <c r="AZ181" s="524">
        <f>'O1'!AU181</f>
        <v>0</v>
      </c>
      <c r="BB181" s="211">
        <f t="shared" si="9"/>
        <v>2</v>
      </c>
      <c r="BC181" s="212" t="str">
        <f t="shared" si="10"/>
        <v/>
      </c>
      <c r="BD181" s="213" t="str">
        <f t="shared" si="11"/>
        <v xml:space="preserve"> </v>
      </c>
      <c r="BF181" s="249">
        <f>IF(AND(AY181&lt;&gt;"R",AY181&lt;&gt;"C",AY181&lt;&gt;"CF",AY181&lt;&gt;"F")=TRUE,AR181*'Q2'!$CB$20,IF(AY181="R",AR181,0))</f>
        <v>0</v>
      </c>
      <c r="BG181" s="249">
        <f>IF(AND(AY181&lt;&gt;"R",AY181&lt;&gt;"C",AY181&lt;&gt;"CF",AY181&lt;&gt;"F")=TRUE,AR181*'Q2'!$CB$21,IF(AY181="C",AR181,0))</f>
        <v>0</v>
      </c>
      <c r="BH181" s="249">
        <f>IF(AND(AY181&lt;&gt;"R",AY181&lt;&gt;"C",AY181&lt;&gt;"CF",AY181&lt;&gt;"F")=TRUE,AR181*'Q2'!$CB$22,IF(AY181="CF",AR181,0))</f>
        <v>0</v>
      </c>
      <c r="BI181" s="289">
        <f>IF(AND(AY181&lt;&gt;"R",AY181&lt;&gt;"C",AY181&lt;&gt;"CF",AY181&lt;&gt;"F")=TRUE,AR181*'Q2'!$CB$23,IF(AY181="F",AR181,0))</f>
        <v>0</v>
      </c>
      <c r="BJ181" s="289">
        <f>'O2'!AR181</f>
        <v>0</v>
      </c>
    </row>
    <row r="182" spans="2:62" ht="9.9499999999999993" customHeight="1">
      <c r="B182" s="852">
        <f>'O1'!B182</f>
        <v>0</v>
      </c>
      <c r="C182" s="853"/>
      <c r="D182" s="853"/>
      <c r="E182" s="853"/>
      <c r="F182" s="853"/>
      <c r="G182" s="854">
        <f>'O1'!G182</f>
        <v>0</v>
      </c>
      <c r="H182" s="854"/>
      <c r="I182" s="854"/>
      <c r="J182" s="854"/>
      <c r="K182" s="854"/>
      <c r="L182" s="854"/>
      <c r="M182" s="854"/>
      <c r="N182" s="854"/>
      <c r="O182" s="854"/>
      <c r="P182" s="854"/>
      <c r="Q182" s="854"/>
      <c r="R182" s="854"/>
      <c r="S182" s="854"/>
      <c r="T182" s="854"/>
      <c r="U182" s="854"/>
      <c r="V182" s="854"/>
      <c r="W182" s="854"/>
      <c r="X182" s="854"/>
      <c r="Y182" s="854"/>
      <c r="Z182" s="854"/>
      <c r="AA182" s="854"/>
      <c r="AB182" s="854"/>
      <c r="AC182" s="855">
        <f>'O1'!AC182</f>
        <v>0</v>
      </c>
      <c r="AD182" s="855"/>
      <c r="AE182" s="855"/>
      <c r="AF182" s="856">
        <f>'O1'!AF182</f>
        <v>0</v>
      </c>
      <c r="AG182" s="856"/>
      <c r="AH182" s="856"/>
      <c r="AI182" s="856"/>
      <c r="AJ182" s="856"/>
      <c r="AK182" s="708">
        <f>'O1'!AU182</f>
        <v>0</v>
      </c>
      <c r="AL182" s="708"/>
      <c r="AM182" s="708"/>
      <c r="AN182" s="708"/>
      <c r="AO182" s="708"/>
      <c r="AP182" s="708"/>
      <c r="AQ182" s="708"/>
      <c r="AR182" s="851">
        <f t="shared" si="8"/>
        <v>0</v>
      </c>
      <c r="AS182" s="851"/>
      <c r="AT182" s="851"/>
      <c r="AU182" s="851"/>
      <c r="AV182" s="851"/>
      <c r="AW182" s="851"/>
      <c r="AX182" s="851"/>
      <c r="AY182" s="164">
        <f>'O1'!BI182</f>
        <v>0</v>
      </c>
      <c r="AZ182" s="524">
        <f>'O1'!AU182</f>
        <v>0</v>
      </c>
      <c r="BB182" s="211">
        <f t="shared" si="9"/>
        <v>2</v>
      </c>
      <c r="BC182" s="212" t="str">
        <f t="shared" si="10"/>
        <v/>
      </c>
      <c r="BD182" s="213" t="str">
        <f t="shared" si="11"/>
        <v xml:space="preserve"> </v>
      </c>
      <c r="BF182" s="249">
        <f>IF(AND(AY182&lt;&gt;"R",AY182&lt;&gt;"C",AY182&lt;&gt;"CF",AY182&lt;&gt;"F")=TRUE,AR182*'Q2'!$CB$20,IF(AY182="R",AR182,0))</f>
        <v>0</v>
      </c>
      <c r="BG182" s="249">
        <f>IF(AND(AY182&lt;&gt;"R",AY182&lt;&gt;"C",AY182&lt;&gt;"CF",AY182&lt;&gt;"F")=TRUE,AR182*'Q2'!$CB$21,IF(AY182="C",AR182,0))</f>
        <v>0</v>
      </c>
      <c r="BH182" s="249">
        <f>IF(AND(AY182&lt;&gt;"R",AY182&lt;&gt;"C",AY182&lt;&gt;"CF",AY182&lt;&gt;"F")=TRUE,AR182*'Q2'!$CB$22,IF(AY182="CF",AR182,0))</f>
        <v>0</v>
      </c>
      <c r="BI182" s="289">
        <f>IF(AND(AY182&lt;&gt;"R",AY182&lt;&gt;"C",AY182&lt;&gt;"CF",AY182&lt;&gt;"F")=TRUE,AR182*'Q2'!$CB$23,IF(AY182="F",AR182,0))</f>
        <v>0</v>
      </c>
      <c r="BJ182" s="289">
        <f>'O2'!AR182</f>
        <v>0</v>
      </c>
    </row>
    <row r="183" spans="2:62" ht="9.9499999999999993" customHeight="1">
      <c r="B183" s="852">
        <f>'O1'!B183</f>
        <v>0</v>
      </c>
      <c r="C183" s="853"/>
      <c r="D183" s="853"/>
      <c r="E183" s="853"/>
      <c r="F183" s="853"/>
      <c r="G183" s="854">
        <f>'O1'!G183</f>
        <v>0</v>
      </c>
      <c r="H183" s="854"/>
      <c r="I183" s="854"/>
      <c r="J183" s="854"/>
      <c r="K183" s="854"/>
      <c r="L183" s="854"/>
      <c r="M183" s="854"/>
      <c r="N183" s="854"/>
      <c r="O183" s="854"/>
      <c r="P183" s="854"/>
      <c r="Q183" s="854"/>
      <c r="R183" s="854"/>
      <c r="S183" s="854"/>
      <c r="T183" s="854"/>
      <c r="U183" s="854"/>
      <c r="V183" s="854"/>
      <c r="W183" s="854"/>
      <c r="X183" s="854"/>
      <c r="Y183" s="854"/>
      <c r="Z183" s="854"/>
      <c r="AA183" s="854"/>
      <c r="AB183" s="854"/>
      <c r="AC183" s="855">
        <f>'O1'!AC183</f>
        <v>0</v>
      </c>
      <c r="AD183" s="855"/>
      <c r="AE183" s="855"/>
      <c r="AF183" s="856">
        <f>'O1'!AF183</f>
        <v>0</v>
      </c>
      <c r="AG183" s="856"/>
      <c r="AH183" s="856"/>
      <c r="AI183" s="856"/>
      <c r="AJ183" s="856"/>
      <c r="AK183" s="708">
        <f>'O1'!AU183</f>
        <v>0</v>
      </c>
      <c r="AL183" s="708"/>
      <c r="AM183" s="708"/>
      <c r="AN183" s="708"/>
      <c r="AO183" s="708"/>
      <c r="AP183" s="708"/>
      <c r="AQ183" s="708"/>
      <c r="AR183" s="851">
        <f t="shared" si="8"/>
        <v>0</v>
      </c>
      <c r="AS183" s="851"/>
      <c r="AT183" s="851"/>
      <c r="AU183" s="851"/>
      <c r="AV183" s="851"/>
      <c r="AW183" s="851"/>
      <c r="AX183" s="851"/>
      <c r="AY183" s="164">
        <f>'O1'!BI183</f>
        <v>0</v>
      </c>
      <c r="AZ183" s="524">
        <f>'O1'!AU183</f>
        <v>0</v>
      </c>
      <c r="BB183" s="211">
        <f t="shared" si="9"/>
        <v>2</v>
      </c>
      <c r="BC183" s="212" t="str">
        <f t="shared" si="10"/>
        <v/>
      </c>
      <c r="BD183" s="213" t="str">
        <f t="shared" si="11"/>
        <v xml:space="preserve"> </v>
      </c>
      <c r="BF183" s="249">
        <f>IF(AND(AY183&lt;&gt;"R",AY183&lt;&gt;"C",AY183&lt;&gt;"CF",AY183&lt;&gt;"F")=TRUE,AR183*'Q2'!$CB$20,IF(AY183="R",AR183,0))</f>
        <v>0</v>
      </c>
      <c r="BG183" s="249">
        <f>IF(AND(AY183&lt;&gt;"R",AY183&lt;&gt;"C",AY183&lt;&gt;"CF",AY183&lt;&gt;"F")=TRUE,AR183*'Q2'!$CB$21,IF(AY183="C",AR183,0))</f>
        <v>0</v>
      </c>
      <c r="BH183" s="249">
        <f>IF(AND(AY183&lt;&gt;"R",AY183&lt;&gt;"C",AY183&lt;&gt;"CF",AY183&lt;&gt;"F")=TRUE,AR183*'Q2'!$CB$22,IF(AY183="CF",AR183,0))</f>
        <v>0</v>
      </c>
      <c r="BI183" s="289">
        <f>IF(AND(AY183&lt;&gt;"R",AY183&lt;&gt;"C",AY183&lt;&gt;"CF",AY183&lt;&gt;"F")=TRUE,AR183*'Q2'!$CB$23,IF(AY183="F",AR183,0))</f>
        <v>0</v>
      </c>
      <c r="BJ183" s="289">
        <f>'O2'!AR183</f>
        <v>0</v>
      </c>
    </row>
    <row r="184" spans="2:62" ht="9.9499999999999993" customHeight="1">
      <c r="B184" s="852">
        <f>'O1'!B184</f>
        <v>0</v>
      </c>
      <c r="C184" s="853"/>
      <c r="D184" s="853"/>
      <c r="E184" s="853"/>
      <c r="F184" s="853"/>
      <c r="G184" s="854">
        <f>'O1'!G184</f>
        <v>0</v>
      </c>
      <c r="H184" s="854"/>
      <c r="I184" s="854"/>
      <c r="J184" s="854"/>
      <c r="K184" s="854"/>
      <c r="L184" s="854"/>
      <c r="M184" s="854"/>
      <c r="N184" s="854"/>
      <c r="O184" s="854"/>
      <c r="P184" s="854"/>
      <c r="Q184" s="854"/>
      <c r="R184" s="854"/>
      <c r="S184" s="854"/>
      <c r="T184" s="854"/>
      <c r="U184" s="854"/>
      <c r="V184" s="854"/>
      <c r="W184" s="854"/>
      <c r="X184" s="854"/>
      <c r="Y184" s="854"/>
      <c r="Z184" s="854"/>
      <c r="AA184" s="854"/>
      <c r="AB184" s="854"/>
      <c r="AC184" s="855">
        <f>'O1'!AC184</f>
        <v>0</v>
      </c>
      <c r="AD184" s="855"/>
      <c r="AE184" s="855"/>
      <c r="AF184" s="856">
        <f>'O1'!AF184</f>
        <v>0</v>
      </c>
      <c r="AG184" s="856"/>
      <c r="AH184" s="856"/>
      <c r="AI184" s="856"/>
      <c r="AJ184" s="856"/>
      <c r="AK184" s="708">
        <f>'O1'!AU184</f>
        <v>0</v>
      </c>
      <c r="AL184" s="708"/>
      <c r="AM184" s="708"/>
      <c r="AN184" s="708"/>
      <c r="AO184" s="708"/>
      <c r="AP184" s="708"/>
      <c r="AQ184" s="708"/>
      <c r="AR184" s="851">
        <f t="shared" si="8"/>
        <v>0</v>
      </c>
      <c r="AS184" s="851"/>
      <c r="AT184" s="851"/>
      <c r="AU184" s="851"/>
      <c r="AV184" s="851"/>
      <c r="AW184" s="851"/>
      <c r="AX184" s="851"/>
      <c r="AY184" s="164">
        <f>'O1'!BI184</f>
        <v>0</v>
      </c>
      <c r="AZ184" s="524">
        <f>'O1'!AU184</f>
        <v>0</v>
      </c>
      <c r="BB184" s="211">
        <f t="shared" si="9"/>
        <v>2</v>
      </c>
      <c r="BC184" s="212" t="str">
        <f t="shared" si="10"/>
        <v/>
      </c>
      <c r="BD184" s="213" t="str">
        <f t="shared" si="11"/>
        <v xml:space="preserve"> </v>
      </c>
      <c r="BF184" s="249">
        <f>IF(AND(AY184&lt;&gt;"R",AY184&lt;&gt;"C",AY184&lt;&gt;"CF",AY184&lt;&gt;"F")=TRUE,AR184*'Q2'!$CB$20,IF(AY184="R",AR184,0))</f>
        <v>0</v>
      </c>
      <c r="BG184" s="249">
        <f>IF(AND(AY184&lt;&gt;"R",AY184&lt;&gt;"C",AY184&lt;&gt;"CF",AY184&lt;&gt;"F")=TRUE,AR184*'Q2'!$CB$21,IF(AY184="C",AR184,0))</f>
        <v>0</v>
      </c>
      <c r="BH184" s="249">
        <f>IF(AND(AY184&lt;&gt;"R",AY184&lt;&gt;"C",AY184&lt;&gt;"CF",AY184&lt;&gt;"F")=TRUE,AR184*'Q2'!$CB$22,IF(AY184="CF",AR184,0))</f>
        <v>0</v>
      </c>
      <c r="BI184" s="289">
        <f>IF(AND(AY184&lt;&gt;"R",AY184&lt;&gt;"C",AY184&lt;&gt;"CF",AY184&lt;&gt;"F")=TRUE,AR184*'Q2'!$CB$23,IF(AY184="F",AR184,0))</f>
        <v>0</v>
      </c>
      <c r="BJ184" s="289">
        <f>'O2'!AR184</f>
        <v>0</v>
      </c>
    </row>
    <row r="185" spans="2:62" ht="9.9499999999999993" customHeight="1">
      <c r="B185" s="852">
        <f>'O1'!B185</f>
        <v>0</v>
      </c>
      <c r="C185" s="853"/>
      <c r="D185" s="853"/>
      <c r="E185" s="853"/>
      <c r="F185" s="853"/>
      <c r="G185" s="854">
        <f>'O1'!G185</f>
        <v>0</v>
      </c>
      <c r="H185" s="854"/>
      <c r="I185" s="854"/>
      <c r="J185" s="854"/>
      <c r="K185" s="854"/>
      <c r="L185" s="854"/>
      <c r="M185" s="854"/>
      <c r="N185" s="854"/>
      <c r="O185" s="854"/>
      <c r="P185" s="854"/>
      <c r="Q185" s="854"/>
      <c r="R185" s="854"/>
      <c r="S185" s="854"/>
      <c r="T185" s="854"/>
      <c r="U185" s="854"/>
      <c r="V185" s="854"/>
      <c r="W185" s="854"/>
      <c r="X185" s="854"/>
      <c r="Y185" s="854"/>
      <c r="Z185" s="854"/>
      <c r="AA185" s="854"/>
      <c r="AB185" s="854"/>
      <c r="AC185" s="855">
        <f>'O1'!AC185</f>
        <v>0</v>
      </c>
      <c r="AD185" s="855"/>
      <c r="AE185" s="855"/>
      <c r="AF185" s="856">
        <f>'O1'!AF185</f>
        <v>0</v>
      </c>
      <c r="AG185" s="856"/>
      <c r="AH185" s="856"/>
      <c r="AI185" s="856"/>
      <c r="AJ185" s="856"/>
      <c r="AK185" s="708">
        <f>'O1'!AU185</f>
        <v>0</v>
      </c>
      <c r="AL185" s="708"/>
      <c r="AM185" s="708"/>
      <c r="AN185" s="708"/>
      <c r="AO185" s="708"/>
      <c r="AP185" s="708"/>
      <c r="AQ185" s="708"/>
      <c r="AR185" s="851">
        <f t="shared" si="8"/>
        <v>0</v>
      </c>
      <c r="AS185" s="851"/>
      <c r="AT185" s="851"/>
      <c r="AU185" s="851"/>
      <c r="AV185" s="851"/>
      <c r="AW185" s="851"/>
      <c r="AX185" s="851"/>
      <c r="AY185" s="164">
        <f>'O1'!BI185</f>
        <v>0</v>
      </c>
      <c r="AZ185" s="524">
        <f>'O1'!AU185</f>
        <v>0</v>
      </c>
      <c r="BB185" s="211">
        <f t="shared" si="9"/>
        <v>2</v>
      </c>
      <c r="BC185" s="212" t="str">
        <f t="shared" si="10"/>
        <v/>
      </c>
      <c r="BD185" s="213" t="str">
        <f t="shared" si="11"/>
        <v xml:space="preserve"> </v>
      </c>
      <c r="BF185" s="249">
        <f>IF(AND(AY185&lt;&gt;"R",AY185&lt;&gt;"C",AY185&lt;&gt;"CF",AY185&lt;&gt;"F")=TRUE,AR185*'Q2'!$CB$20,IF(AY185="R",AR185,0))</f>
        <v>0</v>
      </c>
      <c r="BG185" s="249">
        <f>IF(AND(AY185&lt;&gt;"R",AY185&lt;&gt;"C",AY185&lt;&gt;"CF",AY185&lt;&gt;"F")=TRUE,AR185*'Q2'!$CB$21,IF(AY185="C",AR185,0))</f>
        <v>0</v>
      </c>
      <c r="BH185" s="249">
        <f>IF(AND(AY185&lt;&gt;"R",AY185&lt;&gt;"C",AY185&lt;&gt;"CF",AY185&lt;&gt;"F")=TRUE,AR185*'Q2'!$CB$22,IF(AY185="CF",AR185,0))</f>
        <v>0</v>
      </c>
      <c r="BI185" s="289">
        <f>IF(AND(AY185&lt;&gt;"R",AY185&lt;&gt;"C",AY185&lt;&gt;"CF",AY185&lt;&gt;"F")=TRUE,AR185*'Q2'!$CB$23,IF(AY185="F",AR185,0))</f>
        <v>0</v>
      </c>
      <c r="BJ185" s="289">
        <f>'O2'!AR185</f>
        <v>0</v>
      </c>
    </row>
    <row r="186" spans="2:62" ht="9.9499999999999993" customHeight="1">
      <c r="B186" s="852">
        <f>'O1'!B186</f>
        <v>0</v>
      </c>
      <c r="C186" s="853"/>
      <c r="D186" s="853"/>
      <c r="E186" s="853"/>
      <c r="F186" s="853"/>
      <c r="G186" s="854">
        <f>'O1'!G186</f>
        <v>0</v>
      </c>
      <c r="H186" s="854"/>
      <c r="I186" s="854"/>
      <c r="J186" s="854"/>
      <c r="K186" s="854"/>
      <c r="L186" s="854"/>
      <c r="M186" s="854"/>
      <c r="N186" s="854"/>
      <c r="O186" s="854"/>
      <c r="P186" s="854"/>
      <c r="Q186" s="854"/>
      <c r="R186" s="854"/>
      <c r="S186" s="854"/>
      <c r="T186" s="854"/>
      <c r="U186" s="854"/>
      <c r="V186" s="854"/>
      <c r="W186" s="854"/>
      <c r="X186" s="854"/>
      <c r="Y186" s="854"/>
      <c r="Z186" s="854"/>
      <c r="AA186" s="854"/>
      <c r="AB186" s="854"/>
      <c r="AC186" s="855">
        <f>'O1'!AC186</f>
        <v>0</v>
      </c>
      <c r="AD186" s="855"/>
      <c r="AE186" s="855"/>
      <c r="AF186" s="856">
        <f>'O1'!AF186</f>
        <v>0</v>
      </c>
      <c r="AG186" s="856"/>
      <c r="AH186" s="856"/>
      <c r="AI186" s="856"/>
      <c r="AJ186" s="856"/>
      <c r="AK186" s="708">
        <f>'O1'!AU186</f>
        <v>0</v>
      </c>
      <c r="AL186" s="708"/>
      <c r="AM186" s="708"/>
      <c r="AN186" s="708"/>
      <c r="AO186" s="708"/>
      <c r="AP186" s="708"/>
      <c r="AQ186" s="708"/>
      <c r="AR186" s="851">
        <f t="shared" si="8"/>
        <v>0</v>
      </c>
      <c r="AS186" s="851"/>
      <c r="AT186" s="851"/>
      <c r="AU186" s="851"/>
      <c r="AV186" s="851"/>
      <c r="AW186" s="851"/>
      <c r="AX186" s="851"/>
      <c r="AY186" s="164">
        <f>'O1'!BI186</f>
        <v>0</v>
      </c>
      <c r="AZ186" s="524">
        <f>'O1'!AU186</f>
        <v>0</v>
      </c>
      <c r="BB186" s="211">
        <f t="shared" si="9"/>
        <v>2</v>
      </c>
      <c r="BC186" s="212" t="str">
        <f t="shared" si="10"/>
        <v/>
      </c>
      <c r="BD186" s="213" t="str">
        <f t="shared" si="11"/>
        <v xml:space="preserve"> </v>
      </c>
      <c r="BF186" s="249">
        <f>IF(AND(AY186&lt;&gt;"R",AY186&lt;&gt;"C",AY186&lt;&gt;"CF",AY186&lt;&gt;"F")=TRUE,AR186*'Q2'!$CB$20,IF(AY186="R",AR186,0))</f>
        <v>0</v>
      </c>
      <c r="BG186" s="249">
        <f>IF(AND(AY186&lt;&gt;"R",AY186&lt;&gt;"C",AY186&lt;&gt;"CF",AY186&lt;&gt;"F")=TRUE,AR186*'Q2'!$CB$21,IF(AY186="C",AR186,0))</f>
        <v>0</v>
      </c>
      <c r="BH186" s="249">
        <f>IF(AND(AY186&lt;&gt;"R",AY186&lt;&gt;"C",AY186&lt;&gt;"CF",AY186&lt;&gt;"F")=TRUE,AR186*'Q2'!$CB$22,IF(AY186="CF",AR186,0))</f>
        <v>0</v>
      </c>
      <c r="BI186" s="289">
        <f>IF(AND(AY186&lt;&gt;"R",AY186&lt;&gt;"C",AY186&lt;&gt;"CF",AY186&lt;&gt;"F")=TRUE,AR186*'Q2'!$CB$23,IF(AY186="F",AR186,0))</f>
        <v>0</v>
      </c>
      <c r="BJ186" s="289">
        <f>'O2'!AR186</f>
        <v>0</v>
      </c>
    </row>
    <row r="187" spans="2:62" ht="9.9499999999999993" customHeight="1">
      <c r="B187" s="852">
        <f>'O1'!B187</f>
        <v>0</v>
      </c>
      <c r="C187" s="853"/>
      <c r="D187" s="853"/>
      <c r="E187" s="853"/>
      <c r="F187" s="853"/>
      <c r="G187" s="854">
        <f>'O1'!G187</f>
        <v>0</v>
      </c>
      <c r="H187" s="854"/>
      <c r="I187" s="854"/>
      <c r="J187" s="854"/>
      <c r="K187" s="854"/>
      <c r="L187" s="854"/>
      <c r="M187" s="854"/>
      <c r="N187" s="854"/>
      <c r="O187" s="854"/>
      <c r="P187" s="854"/>
      <c r="Q187" s="854"/>
      <c r="R187" s="854"/>
      <c r="S187" s="854"/>
      <c r="T187" s="854"/>
      <c r="U187" s="854"/>
      <c r="V187" s="854"/>
      <c r="W187" s="854"/>
      <c r="X187" s="854"/>
      <c r="Y187" s="854"/>
      <c r="Z187" s="854"/>
      <c r="AA187" s="854"/>
      <c r="AB187" s="854"/>
      <c r="AC187" s="855">
        <f>'O1'!AC187</f>
        <v>0</v>
      </c>
      <c r="AD187" s="855"/>
      <c r="AE187" s="855"/>
      <c r="AF187" s="856">
        <f>'O1'!AF187</f>
        <v>0</v>
      </c>
      <c r="AG187" s="856"/>
      <c r="AH187" s="856"/>
      <c r="AI187" s="856"/>
      <c r="AJ187" s="856"/>
      <c r="AK187" s="708">
        <f>'O1'!AU187</f>
        <v>0</v>
      </c>
      <c r="AL187" s="708"/>
      <c r="AM187" s="708"/>
      <c r="AN187" s="708"/>
      <c r="AO187" s="708"/>
      <c r="AP187" s="708"/>
      <c r="AQ187" s="708"/>
      <c r="AR187" s="851">
        <f t="shared" si="8"/>
        <v>0</v>
      </c>
      <c r="AS187" s="851"/>
      <c r="AT187" s="851"/>
      <c r="AU187" s="851"/>
      <c r="AV187" s="851"/>
      <c r="AW187" s="851"/>
      <c r="AX187" s="851"/>
      <c r="AY187" s="164">
        <f>'O1'!BI187</f>
        <v>0</v>
      </c>
      <c r="AZ187" s="524">
        <f>'O1'!AU187</f>
        <v>0</v>
      </c>
      <c r="BB187" s="211">
        <f t="shared" si="9"/>
        <v>2</v>
      </c>
      <c r="BC187" s="212" t="str">
        <f t="shared" si="10"/>
        <v/>
      </c>
      <c r="BD187" s="213" t="str">
        <f t="shared" si="11"/>
        <v xml:space="preserve"> </v>
      </c>
      <c r="BF187" s="249">
        <f>IF(AND(AY187&lt;&gt;"R",AY187&lt;&gt;"C",AY187&lt;&gt;"CF",AY187&lt;&gt;"F")=TRUE,AR187*'Q2'!$CB$20,IF(AY187="R",AR187,0))</f>
        <v>0</v>
      </c>
      <c r="BG187" s="249">
        <f>IF(AND(AY187&lt;&gt;"R",AY187&lt;&gt;"C",AY187&lt;&gt;"CF",AY187&lt;&gt;"F")=TRUE,AR187*'Q2'!$CB$21,IF(AY187="C",AR187,0))</f>
        <v>0</v>
      </c>
      <c r="BH187" s="249">
        <f>IF(AND(AY187&lt;&gt;"R",AY187&lt;&gt;"C",AY187&lt;&gt;"CF",AY187&lt;&gt;"F")=TRUE,AR187*'Q2'!$CB$22,IF(AY187="CF",AR187,0))</f>
        <v>0</v>
      </c>
      <c r="BI187" s="289">
        <f>IF(AND(AY187&lt;&gt;"R",AY187&lt;&gt;"C",AY187&lt;&gt;"CF",AY187&lt;&gt;"F")=TRUE,AR187*'Q2'!$CB$23,IF(AY187="F",AR187,0))</f>
        <v>0</v>
      </c>
      <c r="BJ187" s="289">
        <f>'O2'!AR187</f>
        <v>0</v>
      </c>
    </row>
    <row r="188" spans="2:62" ht="9.9499999999999993" customHeight="1">
      <c r="B188" s="852">
        <f>'O1'!B188</f>
        <v>0</v>
      </c>
      <c r="C188" s="853"/>
      <c r="D188" s="853"/>
      <c r="E188" s="853"/>
      <c r="F188" s="853"/>
      <c r="G188" s="854">
        <f>'O1'!G188</f>
        <v>0</v>
      </c>
      <c r="H188" s="854"/>
      <c r="I188" s="854"/>
      <c r="J188" s="854"/>
      <c r="K188" s="854"/>
      <c r="L188" s="854"/>
      <c r="M188" s="854"/>
      <c r="N188" s="854"/>
      <c r="O188" s="854"/>
      <c r="P188" s="854"/>
      <c r="Q188" s="854"/>
      <c r="R188" s="854"/>
      <c r="S188" s="854"/>
      <c r="T188" s="854"/>
      <c r="U188" s="854"/>
      <c r="V188" s="854"/>
      <c r="W188" s="854"/>
      <c r="X188" s="854"/>
      <c r="Y188" s="854"/>
      <c r="Z188" s="854"/>
      <c r="AA188" s="854"/>
      <c r="AB188" s="854"/>
      <c r="AC188" s="855">
        <f>'O1'!AC188</f>
        <v>0</v>
      </c>
      <c r="AD188" s="855"/>
      <c r="AE188" s="855"/>
      <c r="AF188" s="856">
        <f>'O1'!AF188</f>
        <v>0</v>
      </c>
      <c r="AG188" s="856"/>
      <c r="AH188" s="856"/>
      <c r="AI188" s="856"/>
      <c r="AJ188" s="856"/>
      <c r="AK188" s="708">
        <f>'O1'!AU188</f>
        <v>0</v>
      </c>
      <c r="AL188" s="708"/>
      <c r="AM188" s="708"/>
      <c r="AN188" s="708"/>
      <c r="AO188" s="708"/>
      <c r="AP188" s="708"/>
      <c r="AQ188" s="708"/>
      <c r="AR188" s="851">
        <f t="shared" si="8"/>
        <v>0</v>
      </c>
      <c r="AS188" s="851"/>
      <c r="AT188" s="851"/>
      <c r="AU188" s="851"/>
      <c r="AV188" s="851"/>
      <c r="AW188" s="851"/>
      <c r="AX188" s="851"/>
      <c r="AY188" s="164">
        <f>'O1'!BI188</f>
        <v>0</v>
      </c>
      <c r="AZ188" s="524">
        <f>'O1'!AU188</f>
        <v>0</v>
      </c>
      <c r="BB188" s="211">
        <f t="shared" si="9"/>
        <v>2</v>
      </c>
      <c r="BC188" s="212" t="str">
        <f t="shared" si="10"/>
        <v/>
      </c>
      <c r="BD188" s="213" t="str">
        <f t="shared" si="11"/>
        <v xml:space="preserve"> </v>
      </c>
      <c r="BF188" s="249">
        <f>IF(AND(AY188&lt;&gt;"R",AY188&lt;&gt;"C",AY188&lt;&gt;"CF",AY188&lt;&gt;"F")=TRUE,AR188*'Q2'!$CB$20,IF(AY188="R",AR188,0))</f>
        <v>0</v>
      </c>
      <c r="BG188" s="249">
        <f>IF(AND(AY188&lt;&gt;"R",AY188&lt;&gt;"C",AY188&lt;&gt;"CF",AY188&lt;&gt;"F")=TRUE,AR188*'Q2'!$CB$21,IF(AY188="C",AR188,0))</f>
        <v>0</v>
      </c>
      <c r="BH188" s="249">
        <f>IF(AND(AY188&lt;&gt;"R",AY188&lt;&gt;"C",AY188&lt;&gt;"CF",AY188&lt;&gt;"F")=TRUE,AR188*'Q2'!$CB$22,IF(AY188="CF",AR188,0))</f>
        <v>0</v>
      </c>
      <c r="BI188" s="289">
        <f>IF(AND(AY188&lt;&gt;"R",AY188&lt;&gt;"C",AY188&lt;&gt;"CF",AY188&lt;&gt;"F")=TRUE,AR188*'Q2'!$CB$23,IF(AY188="F",AR188,0))</f>
        <v>0</v>
      </c>
      <c r="BJ188" s="289">
        <f>'O2'!AR188</f>
        <v>0</v>
      </c>
    </row>
    <row r="189" spans="2:62" ht="9.9499999999999993" customHeight="1">
      <c r="B189" s="852">
        <f>'O1'!B189</f>
        <v>0</v>
      </c>
      <c r="C189" s="853"/>
      <c r="D189" s="853"/>
      <c r="E189" s="853"/>
      <c r="F189" s="853"/>
      <c r="G189" s="854">
        <f>'O1'!G189</f>
        <v>0</v>
      </c>
      <c r="H189" s="854"/>
      <c r="I189" s="854"/>
      <c r="J189" s="854"/>
      <c r="K189" s="854"/>
      <c r="L189" s="854"/>
      <c r="M189" s="854"/>
      <c r="N189" s="854"/>
      <c r="O189" s="854"/>
      <c r="P189" s="854"/>
      <c r="Q189" s="854"/>
      <c r="R189" s="854"/>
      <c r="S189" s="854"/>
      <c r="T189" s="854"/>
      <c r="U189" s="854"/>
      <c r="V189" s="854"/>
      <c r="W189" s="854"/>
      <c r="X189" s="854"/>
      <c r="Y189" s="854"/>
      <c r="Z189" s="854"/>
      <c r="AA189" s="854"/>
      <c r="AB189" s="854"/>
      <c r="AC189" s="855">
        <f>'O1'!AC189</f>
        <v>0</v>
      </c>
      <c r="AD189" s="855"/>
      <c r="AE189" s="855"/>
      <c r="AF189" s="856">
        <f>'O1'!AF189</f>
        <v>0</v>
      </c>
      <c r="AG189" s="856"/>
      <c r="AH189" s="856"/>
      <c r="AI189" s="856"/>
      <c r="AJ189" s="856"/>
      <c r="AK189" s="708">
        <f>'O1'!AU189</f>
        <v>0</v>
      </c>
      <c r="AL189" s="708"/>
      <c r="AM189" s="708"/>
      <c r="AN189" s="708"/>
      <c r="AO189" s="708"/>
      <c r="AP189" s="708"/>
      <c r="AQ189" s="708"/>
      <c r="AR189" s="851">
        <f t="shared" si="8"/>
        <v>0</v>
      </c>
      <c r="AS189" s="851"/>
      <c r="AT189" s="851"/>
      <c r="AU189" s="851"/>
      <c r="AV189" s="851"/>
      <c r="AW189" s="851"/>
      <c r="AX189" s="851"/>
      <c r="AY189" s="164">
        <f>'O1'!BI189</f>
        <v>0</v>
      </c>
      <c r="AZ189" s="524">
        <f>'O1'!AU189</f>
        <v>0</v>
      </c>
      <c r="BB189" s="211">
        <f t="shared" si="9"/>
        <v>2</v>
      </c>
      <c r="BC189" s="212" t="str">
        <f t="shared" si="10"/>
        <v/>
      </c>
      <c r="BD189" s="213" t="str">
        <f t="shared" si="11"/>
        <v xml:space="preserve"> </v>
      </c>
      <c r="BF189" s="249">
        <f>IF(AND(AY189&lt;&gt;"R",AY189&lt;&gt;"C",AY189&lt;&gt;"CF",AY189&lt;&gt;"F")=TRUE,AR189*'Q2'!$CB$20,IF(AY189="R",AR189,0))</f>
        <v>0</v>
      </c>
      <c r="BG189" s="249">
        <f>IF(AND(AY189&lt;&gt;"R",AY189&lt;&gt;"C",AY189&lt;&gt;"CF",AY189&lt;&gt;"F")=TRUE,AR189*'Q2'!$CB$21,IF(AY189="C",AR189,0))</f>
        <v>0</v>
      </c>
      <c r="BH189" s="249">
        <f>IF(AND(AY189&lt;&gt;"R",AY189&lt;&gt;"C",AY189&lt;&gt;"CF",AY189&lt;&gt;"F")=TRUE,AR189*'Q2'!$CB$22,IF(AY189="CF",AR189,0))</f>
        <v>0</v>
      </c>
      <c r="BI189" s="289">
        <f>IF(AND(AY189&lt;&gt;"R",AY189&lt;&gt;"C",AY189&lt;&gt;"CF",AY189&lt;&gt;"F")=TRUE,AR189*'Q2'!$CB$23,IF(AY189="F",AR189,0))</f>
        <v>0</v>
      </c>
      <c r="BJ189" s="289">
        <f>'O2'!AR189</f>
        <v>0</v>
      </c>
    </row>
    <row r="190" spans="2:62" ht="9.9499999999999993" customHeight="1">
      <c r="B190" s="852">
        <f>'O1'!B190</f>
        <v>0</v>
      </c>
      <c r="C190" s="853"/>
      <c r="D190" s="853"/>
      <c r="E190" s="853"/>
      <c r="F190" s="853"/>
      <c r="G190" s="854">
        <f>'O1'!G190</f>
        <v>0</v>
      </c>
      <c r="H190" s="854"/>
      <c r="I190" s="854"/>
      <c r="J190" s="854"/>
      <c r="K190" s="854"/>
      <c r="L190" s="854"/>
      <c r="M190" s="854"/>
      <c r="N190" s="854"/>
      <c r="O190" s="854"/>
      <c r="P190" s="854"/>
      <c r="Q190" s="854"/>
      <c r="R190" s="854"/>
      <c r="S190" s="854"/>
      <c r="T190" s="854"/>
      <c r="U190" s="854"/>
      <c r="V190" s="854"/>
      <c r="W190" s="854"/>
      <c r="X190" s="854"/>
      <c r="Y190" s="854"/>
      <c r="Z190" s="854"/>
      <c r="AA190" s="854"/>
      <c r="AB190" s="854"/>
      <c r="AC190" s="855">
        <f>'O1'!AC190</f>
        <v>0</v>
      </c>
      <c r="AD190" s="855"/>
      <c r="AE190" s="855"/>
      <c r="AF190" s="856">
        <f>'O1'!AF190</f>
        <v>0</v>
      </c>
      <c r="AG190" s="856"/>
      <c r="AH190" s="856"/>
      <c r="AI190" s="856"/>
      <c r="AJ190" s="856"/>
      <c r="AK190" s="708">
        <f>'O1'!AU190</f>
        <v>0</v>
      </c>
      <c r="AL190" s="708"/>
      <c r="AM190" s="708"/>
      <c r="AN190" s="708"/>
      <c r="AO190" s="708"/>
      <c r="AP190" s="708"/>
      <c r="AQ190" s="708"/>
      <c r="AR190" s="851">
        <f t="shared" si="8"/>
        <v>0</v>
      </c>
      <c r="AS190" s="851"/>
      <c r="AT190" s="851"/>
      <c r="AU190" s="851"/>
      <c r="AV190" s="851"/>
      <c r="AW190" s="851"/>
      <c r="AX190" s="851"/>
      <c r="AY190" s="164">
        <f>'O1'!BI190</f>
        <v>0</v>
      </c>
      <c r="AZ190" s="524">
        <f>'O1'!AU190</f>
        <v>0</v>
      </c>
      <c r="BB190" s="211">
        <f t="shared" si="9"/>
        <v>2</v>
      </c>
      <c r="BC190" s="212" t="str">
        <f t="shared" si="10"/>
        <v/>
      </c>
      <c r="BD190" s="213" t="str">
        <f t="shared" si="11"/>
        <v xml:space="preserve"> </v>
      </c>
      <c r="BF190" s="249">
        <f>IF(AND(AY190&lt;&gt;"R",AY190&lt;&gt;"C",AY190&lt;&gt;"CF",AY190&lt;&gt;"F")=TRUE,AR190*'Q2'!$CB$20,IF(AY190="R",AR190,0))</f>
        <v>0</v>
      </c>
      <c r="BG190" s="249">
        <f>IF(AND(AY190&lt;&gt;"R",AY190&lt;&gt;"C",AY190&lt;&gt;"CF",AY190&lt;&gt;"F")=TRUE,AR190*'Q2'!$CB$21,IF(AY190="C",AR190,0))</f>
        <v>0</v>
      </c>
      <c r="BH190" s="249">
        <f>IF(AND(AY190&lt;&gt;"R",AY190&lt;&gt;"C",AY190&lt;&gt;"CF",AY190&lt;&gt;"F")=TRUE,AR190*'Q2'!$CB$22,IF(AY190="CF",AR190,0))</f>
        <v>0</v>
      </c>
      <c r="BI190" s="289">
        <f>IF(AND(AY190&lt;&gt;"R",AY190&lt;&gt;"C",AY190&lt;&gt;"CF",AY190&lt;&gt;"F")=TRUE,AR190*'Q2'!$CB$23,IF(AY190="F",AR190,0))</f>
        <v>0</v>
      </c>
      <c r="BJ190" s="289">
        <f>'O2'!AR190</f>
        <v>0</v>
      </c>
    </row>
    <row r="191" spans="2:62" ht="9.9499999999999993" customHeight="1">
      <c r="B191" s="852">
        <f>'O1'!B191</f>
        <v>0</v>
      </c>
      <c r="C191" s="853"/>
      <c r="D191" s="853"/>
      <c r="E191" s="853"/>
      <c r="F191" s="853"/>
      <c r="G191" s="854">
        <f>'O1'!G191</f>
        <v>0</v>
      </c>
      <c r="H191" s="854"/>
      <c r="I191" s="854"/>
      <c r="J191" s="854"/>
      <c r="K191" s="854"/>
      <c r="L191" s="854"/>
      <c r="M191" s="854"/>
      <c r="N191" s="854"/>
      <c r="O191" s="854"/>
      <c r="P191" s="854"/>
      <c r="Q191" s="854"/>
      <c r="R191" s="854"/>
      <c r="S191" s="854"/>
      <c r="T191" s="854"/>
      <c r="U191" s="854"/>
      <c r="V191" s="854"/>
      <c r="W191" s="854"/>
      <c r="X191" s="854"/>
      <c r="Y191" s="854"/>
      <c r="Z191" s="854"/>
      <c r="AA191" s="854"/>
      <c r="AB191" s="854"/>
      <c r="AC191" s="855">
        <f>'O1'!AC191</f>
        <v>0</v>
      </c>
      <c r="AD191" s="855"/>
      <c r="AE191" s="855"/>
      <c r="AF191" s="856">
        <f>'O1'!AF191</f>
        <v>0</v>
      </c>
      <c r="AG191" s="856"/>
      <c r="AH191" s="856"/>
      <c r="AI191" s="856"/>
      <c r="AJ191" s="856"/>
      <c r="AK191" s="708">
        <f>'O1'!AU191</f>
        <v>0</v>
      </c>
      <c r="AL191" s="708"/>
      <c r="AM191" s="708"/>
      <c r="AN191" s="708"/>
      <c r="AO191" s="708"/>
      <c r="AP191" s="708"/>
      <c r="AQ191" s="708"/>
      <c r="AR191" s="851">
        <f t="shared" si="8"/>
        <v>0</v>
      </c>
      <c r="AS191" s="851"/>
      <c r="AT191" s="851"/>
      <c r="AU191" s="851"/>
      <c r="AV191" s="851"/>
      <c r="AW191" s="851"/>
      <c r="AX191" s="851"/>
      <c r="AY191" s="164">
        <f>'O1'!BI191</f>
        <v>0</v>
      </c>
      <c r="AZ191" s="524">
        <f>'O1'!AU191</f>
        <v>0</v>
      </c>
      <c r="BB191" s="211">
        <f t="shared" si="9"/>
        <v>2</v>
      </c>
      <c r="BC191" s="212" t="str">
        <f t="shared" si="10"/>
        <v/>
      </c>
      <c r="BD191" s="213" t="str">
        <f t="shared" si="11"/>
        <v xml:space="preserve"> </v>
      </c>
      <c r="BF191" s="249">
        <f>IF(AND(AY191&lt;&gt;"R",AY191&lt;&gt;"C",AY191&lt;&gt;"CF",AY191&lt;&gt;"F")=TRUE,AR191*'Q2'!$CB$20,IF(AY191="R",AR191,0))</f>
        <v>0</v>
      </c>
      <c r="BG191" s="249">
        <f>IF(AND(AY191&lt;&gt;"R",AY191&lt;&gt;"C",AY191&lt;&gt;"CF",AY191&lt;&gt;"F")=TRUE,AR191*'Q2'!$CB$21,IF(AY191="C",AR191,0))</f>
        <v>0</v>
      </c>
      <c r="BH191" s="249">
        <f>IF(AND(AY191&lt;&gt;"R",AY191&lt;&gt;"C",AY191&lt;&gt;"CF",AY191&lt;&gt;"F")=TRUE,AR191*'Q2'!$CB$22,IF(AY191="CF",AR191,0))</f>
        <v>0</v>
      </c>
      <c r="BI191" s="289">
        <f>IF(AND(AY191&lt;&gt;"R",AY191&lt;&gt;"C",AY191&lt;&gt;"CF",AY191&lt;&gt;"F")=TRUE,AR191*'Q2'!$CB$23,IF(AY191="F",AR191,0))</f>
        <v>0</v>
      </c>
      <c r="BJ191" s="289">
        <f>'O2'!AR191</f>
        <v>0</v>
      </c>
    </row>
    <row r="192" spans="2:62" ht="9.9499999999999993" customHeight="1">
      <c r="B192" s="852">
        <f>'O1'!B192</f>
        <v>0</v>
      </c>
      <c r="C192" s="853"/>
      <c r="D192" s="853"/>
      <c r="E192" s="853"/>
      <c r="F192" s="853"/>
      <c r="G192" s="854">
        <f>'O1'!G192</f>
        <v>0</v>
      </c>
      <c r="H192" s="854"/>
      <c r="I192" s="854"/>
      <c r="J192" s="854"/>
      <c r="K192" s="854"/>
      <c r="L192" s="854"/>
      <c r="M192" s="854"/>
      <c r="N192" s="854"/>
      <c r="O192" s="854"/>
      <c r="P192" s="854"/>
      <c r="Q192" s="854"/>
      <c r="R192" s="854"/>
      <c r="S192" s="854"/>
      <c r="T192" s="854"/>
      <c r="U192" s="854"/>
      <c r="V192" s="854"/>
      <c r="W192" s="854"/>
      <c r="X192" s="854"/>
      <c r="Y192" s="854"/>
      <c r="Z192" s="854"/>
      <c r="AA192" s="854"/>
      <c r="AB192" s="854"/>
      <c r="AC192" s="855">
        <f>'O1'!AC192</f>
        <v>0</v>
      </c>
      <c r="AD192" s="855"/>
      <c r="AE192" s="855"/>
      <c r="AF192" s="856">
        <f>'O1'!AF192</f>
        <v>0</v>
      </c>
      <c r="AG192" s="856"/>
      <c r="AH192" s="856"/>
      <c r="AI192" s="856"/>
      <c r="AJ192" s="856"/>
      <c r="AK192" s="708">
        <f>'O1'!AU192</f>
        <v>0</v>
      </c>
      <c r="AL192" s="708"/>
      <c r="AM192" s="708"/>
      <c r="AN192" s="708"/>
      <c r="AO192" s="708"/>
      <c r="AP192" s="708"/>
      <c r="AQ192" s="708"/>
      <c r="AR192" s="851">
        <f t="shared" si="8"/>
        <v>0</v>
      </c>
      <c r="AS192" s="851"/>
      <c r="AT192" s="851"/>
      <c r="AU192" s="851"/>
      <c r="AV192" s="851"/>
      <c r="AW192" s="851"/>
      <c r="AX192" s="851"/>
      <c r="AY192" s="164">
        <f>'O1'!BI192</f>
        <v>0</v>
      </c>
      <c r="AZ192" s="524">
        <f>'O1'!AU192</f>
        <v>0</v>
      </c>
      <c r="BB192" s="211">
        <f t="shared" si="9"/>
        <v>2</v>
      </c>
      <c r="BC192" s="212" t="str">
        <f t="shared" si="10"/>
        <v/>
      </c>
      <c r="BD192" s="213" t="str">
        <f t="shared" si="11"/>
        <v xml:space="preserve"> </v>
      </c>
      <c r="BF192" s="249">
        <f>IF(AND(AY192&lt;&gt;"R",AY192&lt;&gt;"C",AY192&lt;&gt;"CF",AY192&lt;&gt;"F")=TRUE,AR192*'Q2'!$CB$20,IF(AY192="R",AR192,0))</f>
        <v>0</v>
      </c>
      <c r="BG192" s="249">
        <f>IF(AND(AY192&lt;&gt;"R",AY192&lt;&gt;"C",AY192&lt;&gt;"CF",AY192&lt;&gt;"F")=TRUE,AR192*'Q2'!$CB$21,IF(AY192="C",AR192,0))</f>
        <v>0</v>
      </c>
      <c r="BH192" s="249">
        <f>IF(AND(AY192&lt;&gt;"R",AY192&lt;&gt;"C",AY192&lt;&gt;"CF",AY192&lt;&gt;"F")=TRUE,AR192*'Q2'!$CB$22,IF(AY192="CF",AR192,0))</f>
        <v>0</v>
      </c>
      <c r="BI192" s="289">
        <f>IF(AND(AY192&lt;&gt;"R",AY192&lt;&gt;"C",AY192&lt;&gt;"CF",AY192&lt;&gt;"F")=TRUE,AR192*'Q2'!$CB$23,IF(AY192="F",AR192,0))</f>
        <v>0</v>
      </c>
      <c r="BJ192" s="289">
        <f>'O2'!AR192</f>
        <v>0</v>
      </c>
    </row>
    <row r="193" spans="2:62" ht="9.9499999999999993" customHeight="1">
      <c r="B193" s="852">
        <f>'O1'!B193</f>
        <v>0</v>
      </c>
      <c r="C193" s="853"/>
      <c r="D193" s="853"/>
      <c r="E193" s="853"/>
      <c r="F193" s="853"/>
      <c r="G193" s="854">
        <f>'O1'!G193</f>
        <v>0</v>
      </c>
      <c r="H193" s="854"/>
      <c r="I193" s="854"/>
      <c r="J193" s="854"/>
      <c r="K193" s="854"/>
      <c r="L193" s="854"/>
      <c r="M193" s="854"/>
      <c r="N193" s="854"/>
      <c r="O193" s="854"/>
      <c r="P193" s="854"/>
      <c r="Q193" s="854"/>
      <c r="R193" s="854"/>
      <c r="S193" s="854"/>
      <c r="T193" s="854"/>
      <c r="U193" s="854"/>
      <c r="V193" s="854"/>
      <c r="W193" s="854"/>
      <c r="X193" s="854"/>
      <c r="Y193" s="854"/>
      <c r="Z193" s="854"/>
      <c r="AA193" s="854"/>
      <c r="AB193" s="854"/>
      <c r="AC193" s="855">
        <f>'O1'!AC193</f>
        <v>0</v>
      </c>
      <c r="AD193" s="855"/>
      <c r="AE193" s="855"/>
      <c r="AF193" s="856">
        <f>'O1'!AF193</f>
        <v>0</v>
      </c>
      <c r="AG193" s="856"/>
      <c r="AH193" s="856"/>
      <c r="AI193" s="856"/>
      <c r="AJ193" s="856"/>
      <c r="AK193" s="708">
        <f>'O1'!AU193</f>
        <v>0</v>
      </c>
      <c r="AL193" s="708"/>
      <c r="AM193" s="708"/>
      <c r="AN193" s="708"/>
      <c r="AO193" s="708"/>
      <c r="AP193" s="708"/>
      <c r="AQ193" s="708"/>
      <c r="AR193" s="851">
        <f t="shared" si="8"/>
        <v>0</v>
      </c>
      <c r="AS193" s="851"/>
      <c r="AT193" s="851"/>
      <c r="AU193" s="851"/>
      <c r="AV193" s="851"/>
      <c r="AW193" s="851"/>
      <c r="AX193" s="851"/>
      <c r="AY193" s="164">
        <f>'O1'!BI193</f>
        <v>0</v>
      </c>
      <c r="AZ193" s="524">
        <f>'O1'!AU193</f>
        <v>0</v>
      </c>
      <c r="BB193" s="211">
        <f t="shared" si="9"/>
        <v>2</v>
      </c>
      <c r="BC193" s="212" t="str">
        <f t="shared" si="10"/>
        <v/>
      </c>
      <c r="BD193" s="213" t="str">
        <f t="shared" si="11"/>
        <v xml:space="preserve"> </v>
      </c>
      <c r="BF193" s="249">
        <f>IF(AND(AY193&lt;&gt;"R",AY193&lt;&gt;"C",AY193&lt;&gt;"CF",AY193&lt;&gt;"F")=TRUE,AR193*'Q2'!$CB$20,IF(AY193="R",AR193,0))</f>
        <v>0</v>
      </c>
      <c r="BG193" s="249">
        <f>IF(AND(AY193&lt;&gt;"R",AY193&lt;&gt;"C",AY193&lt;&gt;"CF",AY193&lt;&gt;"F")=TRUE,AR193*'Q2'!$CB$21,IF(AY193="C",AR193,0))</f>
        <v>0</v>
      </c>
      <c r="BH193" s="249">
        <f>IF(AND(AY193&lt;&gt;"R",AY193&lt;&gt;"C",AY193&lt;&gt;"CF",AY193&lt;&gt;"F")=TRUE,AR193*'Q2'!$CB$22,IF(AY193="CF",AR193,0))</f>
        <v>0</v>
      </c>
      <c r="BI193" s="289">
        <f>IF(AND(AY193&lt;&gt;"R",AY193&lt;&gt;"C",AY193&lt;&gt;"CF",AY193&lt;&gt;"F")=TRUE,AR193*'Q2'!$CB$23,IF(AY193="F",AR193,0))</f>
        <v>0</v>
      </c>
      <c r="BJ193" s="289">
        <f>'O2'!AR193</f>
        <v>0</v>
      </c>
    </row>
    <row r="194" spans="2:62" ht="9.9499999999999993" customHeight="1">
      <c r="B194" s="852">
        <f>'O1'!B194</f>
        <v>0</v>
      </c>
      <c r="C194" s="853"/>
      <c r="D194" s="853"/>
      <c r="E194" s="853"/>
      <c r="F194" s="853"/>
      <c r="G194" s="854">
        <f>'O1'!G194</f>
        <v>0</v>
      </c>
      <c r="H194" s="854"/>
      <c r="I194" s="854"/>
      <c r="J194" s="854"/>
      <c r="K194" s="854"/>
      <c r="L194" s="854"/>
      <c r="M194" s="854"/>
      <c r="N194" s="854"/>
      <c r="O194" s="854"/>
      <c r="P194" s="854"/>
      <c r="Q194" s="854"/>
      <c r="R194" s="854"/>
      <c r="S194" s="854"/>
      <c r="T194" s="854"/>
      <c r="U194" s="854"/>
      <c r="V194" s="854"/>
      <c r="W194" s="854"/>
      <c r="X194" s="854"/>
      <c r="Y194" s="854"/>
      <c r="Z194" s="854"/>
      <c r="AA194" s="854"/>
      <c r="AB194" s="854"/>
      <c r="AC194" s="855">
        <f>'O1'!AC194</f>
        <v>0</v>
      </c>
      <c r="AD194" s="855"/>
      <c r="AE194" s="855"/>
      <c r="AF194" s="856">
        <f>'O1'!AF194</f>
        <v>0</v>
      </c>
      <c r="AG194" s="856"/>
      <c r="AH194" s="856"/>
      <c r="AI194" s="856"/>
      <c r="AJ194" s="856"/>
      <c r="AK194" s="708">
        <f>'O1'!AU194</f>
        <v>0</v>
      </c>
      <c r="AL194" s="708"/>
      <c r="AM194" s="708"/>
      <c r="AN194" s="708"/>
      <c r="AO194" s="708"/>
      <c r="AP194" s="708"/>
      <c r="AQ194" s="708"/>
      <c r="AR194" s="851">
        <f t="shared" si="8"/>
        <v>0</v>
      </c>
      <c r="AS194" s="851"/>
      <c r="AT194" s="851"/>
      <c r="AU194" s="851"/>
      <c r="AV194" s="851"/>
      <c r="AW194" s="851"/>
      <c r="AX194" s="851"/>
      <c r="AY194" s="164">
        <f>'O1'!BI194</f>
        <v>0</v>
      </c>
      <c r="AZ194" s="524">
        <f>'O1'!AU194</f>
        <v>0</v>
      </c>
      <c r="BB194" s="211">
        <f t="shared" si="9"/>
        <v>2</v>
      </c>
      <c r="BC194" s="212" t="str">
        <f t="shared" si="10"/>
        <v/>
      </c>
      <c r="BD194" s="213" t="str">
        <f t="shared" si="11"/>
        <v xml:space="preserve"> </v>
      </c>
      <c r="BF194" s="249">
        <f>IF(AND(AY194&lt;&gt;"R",AY194&lt;&gt;"C",AY194&lt;&gt;"CF",AY194&lt;&gt;"F")=TRUE,AR194*'Q2'!$CB$20,IF(AY194="R",AR194,0))</f>
        <v>0</v>
      </c>
      <c r="BG194" s="249">
        <f>IF(AND(AY194&lt;&gt;"R",AY194&lt;&gt;"C",AY194&lt;&gt;"CF",AY194&lt;&gt;"F")=TRUE,AR194*'Q2'!$CB$21,IF(AY194="C",AR194,0))</f>
        <v>0</v>
      </c>
      <c r="BH194" s="249">
        <f>IF(AND(AY194&lt;&gt;"R",AY194&lt;&gt;"C",AY194&lt;&gt;"CF",AY194&lt;&gt;"F")=TRUE,AR194*'Q2'!$CB$22,IF(AY194="CF",AR194,0))</f>
        <v>0</v>
      </c>
      <c r="BI194" s="289">
        <f>IF(AND(AY194&lt;&gt;"R",AY194&lt;&gt;"C",AY194&lt;&gt;"CF",AY194&lt;&gt;"F")=TRUE,AR194*'Q2'!$CB$23,IF(AY194="F",AR194,0))</f>
        <v>0</v>
      </c>
      <c r="BJ194" s="289">
        <f>'O2'!AR194</f>
        <v>0</v>
      </c>
    </row>
    <row r="195" spans="2:62" ht="9.9499999999999993" customHeight="1">
      <c r="B195" s="852">
        <f>'O1'!B195</f>
        <v>0</v>
      </c>
      <c r="C195" s="853"/>
      <c r="D195" s="853"/>
      <c r="E195" s="853"/>
      <c r="F195" s="853"/>
      <c r="G195" s="854">
        <f>'O1'!G195</f>
        <v>0</v>
      </c>
      <c r="H195" s="854"/>
      <c r="I195" s="854"/>
      <c r="J195" s="854"/>
      <c r="K195" s="854"/>
      <c r="L195" s="854"/>
      <c r="M195" s="854"/>
      <c r="N195" s="854"/>
      <c r="O195" s="854"/>
      <c r="P195" s="854"/>
      <c r="Q195" s="854"/>
      <c r="R195" s="854"/>
      <c r="S195" s="854"/>
      <c r="T195" s="854"/>
      <c r="U195" s="854"/>
      <c r="V195" s="854"/>
      <c r="W195" s="854"/>
      <c r="X195" s="854"/>
      <c r="Y195" s="854"/>
      <c r="Z195" s="854"/>
      <c r="AA195" s="854"/>
      <c r="AB195" s="854"/>
      <c r="AC195" s="855">
        <f>'O1'!AC195</f>
        <v>0</v>
      </c>
      <c r="AD195" s="855"/>
      <c r="AE195" s="855"/>
      <c r="AF195" s="856">
        <f>'O1'!AF195</f>
        <v>0</v>
      </c>
      <c r="AG195" s="856"/>
      <c r="AH195" s="856"/>
      <c r="AI195" s="856"/>
      <c r="AJ195" s="856"/>
      <c r="AK195" s="708">
        <f>'O1'!AU195</f>
        <v>0</v>
      </c>
      <c r="AL195" s="708"/>
      <c r="AM195" s="708"/>
      <c r="AN195" s="708"/>
      <c r="AO195" s="708"/>
      <c r="AP195" s="708"/>
      <c r="AQ195" s="708"/>
      <c r="AR195" s="851">
        <f t="shared" si="8"/>
        <v>0</v>
      </c>
      <c r="AS195" s="851"/>
      <c r="AT195" s="851"/>
      <c r="AU195" s="851"/>
      <c r="AV195" s="851"/>
      <c r="AW195" s="851"/>
      <c r="AX195" s="851"/>
      <c r="AY195" s="164">
        <f>'O1'!BI195</f>
        <v>0</v>
      </c>
      <c r="AZ195" s="524">
        <f>'O1'!AU195</f>
        <v>0</v>
      </c>
      <c r="BB195" s="211">
        <f t="shared" si="9"/>
        <v>2</v>
      </c>
      <c r="BC195" s="212" t="str">
        <f t="shared" si="10"/>
        <v/>
      </c>
      <c r="BD195" s="213" t="str">
        <f t="shared" si="11"/>
        <v xml:space="preserve"> </v>
      </c>
      <c r="BF195" s="249">
        <f>IF(AND(AY195&lt;&gt;"R",AY195&lt;&gt;"C",AY195&lt;&gt;"CF",AY195&lt;&gt;"F")=TRUE,AR195*'Q2'!$CB$20,IF(AY195="R",AR195,0))</f>
        <v>0</v>
      </c>
      <c r="BG195" s="249">
        <f>IF(AND(AY195&lt;&gt;"R",AY195&lt;&gt;"C",AY195&lt;&gt;"CF",AY195&lt;&gt;"F")=TRUE,AR195*'Q2'!$CB$21,IF(AY195="C",AR195,0))</f>
        <v>0</v>
      </c>
      <c r="BH195" s="249">
        <f>IF(AND(AY195&lt;&gt;"R",AY195&lt;&gt;"C",AY195&lt;&gt;"CF",AY195&lt;&gt;"F")=TRUE,AR195*'Q2'!$CB$22,IF(AY195="CF",AR195,0))</f>
        <v>0</v>
      </c>
      <c r="BI195" s="289">
        <f>IF(AND(AY195&lt;&gt;"R",AY195&lt;&gt;"C",AY195&lt;&gt;"CF",AY195&lt;&gt;"F")=TRUE,AR195*'Q2'!$CB$23,IF(AY195="F",AR195,0))</f>
        <v>0</v>
      </c>
      <c r="BJ195" s="289">
        <f>'O2'!AR195</f>
        <v>0</v>
      </c>
    </row>
    <row r="196" spans="2:62" ht="9.9499999999999993" customHeight="1">
      <c r="B196" s="852">
        <f>'O1'!B196</f>
        <v>0</v>
      </c>
      <c r="C196" s="853"/>
      <c r="D196" s="853"/>
      <c r="E196" s="853"/>
      <c r="F196" s="853"/>
      <c r="G196" s="854">
        <f>'O1'!G196</f>
        <v>0</v>
      </c>
      <c r="H196" s="854"/>
      <c r="I196" s="854"/>
      <c r="J196" s="854"/>
      <c r="K196" s="854"/>
      <c r="L196" s="854"/>
      <c r="M196" s="854"/>
      <c r="N196" s="854"/>
      <c r="O196" s="854"/>
      <c r="P196" s="854"/>
      <c r="Q196" s="854"/>
      <c r="R196" s="854"/>
      <c r="S196" s="854"/>
      <c r="T196" s="854"/>
      <c r="U196" s="854"/>
      <c r="V196" s="854"/>
      <c r="W196" s="854"/>
      <c r="X196" s="854"/>
      <c r="Y196" s="854"/>
      <c r="Z196" s="854"/>
      <c r="AA196" s="854"/>
      <c r="AB196" s="854"/>
      <c r="AC196" s="855">
        <f>'O1'!AC196</f>
        <v>0</v>
      </c>
      <c r="AD196" s="855"/>
      <c r="AE196" s="855"/>
      <c r="AF196" s="856">
        <f>'O1'!AF196</f>
        <v>0</v>
      </c>
      <c r="AG196" s="856"/>
      <c r="AH196" s="856"/>
      <c r="AI196" s="856"/>
      <c r="AJ196" s="856"/>
      <c r="AK196" s="708">
        <f>'O1'!AU196</f>
        <v>0</v>
      </c>
      <c r="AL196" s="708"/>
      <c r="AM196" s="708"/>
      <c r="AN196" s="708"/>
      <c r="AO196" s="708"/>
      <c r="AP196" s="708"/>
      <c r="AQ196" s="708"/>
      <c r="AR196" s="851">
        <f t="shared" si="8"/>
        <v>0</v>
      </c>
      <c r="AS196" s="851"/>
      <c r="AT196" s="851"/>
      <c r="AU196" s="851"/>
      <c r="AV196" s="851"/>
      <c r="AW196" s="851"/>
      <c r="AX196" s="851"/>
      <c r="AY196" s="164">
        <f>'O1'!BI196</f>
        <v>0</v>
      </c>
      <c r="AZ196" s="524">
        <f>'O1'!AU196</f>
        <v>0</v>
      </c>
      <c r="BB196" s="211">
        <f t="shared" si="9"/>
        <v>2</v>
      </c>
      <c r="BC196" s="212" t="str">
        <f t="shared" si="10"/>
        <v/>
      </c>
      <c r="BD196" s="213" t="str">
        <f t="shared" si="11"/>
        <v xml:space="preserve"> </v>
      </c>
      <c r="BF196" s="249">
        <f>IF(AND(AY196&lt;&gt;"R",AY196&lt;&gt;"C",AY196&lt;&gt;"CF",AY196&lt;&gt;"F")=TRUE,AR196*'Q2'!$CB$20,IF(AY196="R",AR196,0))</f>
        <v>0</v>
      </c>
      <c r="BG196" s="249">
        <f>IF(AND(AY196&lt;&gt;"R",AY196&lt;&gt;"C",AY196&lt;&gt;"CF",AY196&lt;&gt;"F")=TRUE,AR196*'Q2'!$CB$21,IF(AY196="C",AR196,0))</f>
        <v>0</v>
      </c>
      <c r="BH196" s="249">
        <f>IF(AND(AY196&lt;&gt;"R",AY196&lt;&gt;"C",AY196&lt;&gt;"CF",AY196&lt;&gt;"F")=TRUE,AR196*'Q2'!$CB$22,IF(AY196="CF",AR196,0))</f>
        <v>0</v>
      </c>
      <c r="BI196" s="289">
        <f>IF(AND(AY196&lt;&gt;"R",AY196&lt;&gt;"C",AY196&lt;&gt;"CF",AY196&lt;&gt;"F")=TRUE,AR196*'Q2'!$CB$23,IF(AY196="F",AR196,0))</f>
        <v>0</v>
      </c>
      <c r="BJ196" s="289">
        <f>'O2'!AR196</f>
        <v>0</v>
      </c>
    </row>
    <row r="197" spans="2:62" ht="9.9499999999999993" customHeight="1">
      <c r="B197" s="852">
        <f>'O1'!B197</f>
        <v>0</v>
      </c>
      <c r="C197" s="853"/>
      <c r="D197" s="853"/>
      <c r="E197" s="853"/>
      <c r="F197" s="853"/>
      <c r="G197" s="854">
        <f>'O1'!G197</f>
        <v>0</v>
      </c>
      <c r="H197" s="854"/>
      <c r="I197" s="854"/>
      <c r="J197" s="854"/>
      <c r="K197" s="854"/>
      <c r="L197" s="854"/>
      <c r="M197" s="854"/>
      <c r="N197" s="854"/>
      <c r="O197" s="854"/>
      <c r="P197" s="854"/>
      <c r="Q197" s="854"/>
      <c r="R197" s="854"/>
      <c r="S197" s="854"/>
      <c r="T197" s="854"/>
      <c r="U197" s="854"/>
      <c r="V197" s="854"/>
      <c r="W197" s="854"/>
      <c r="X197" s="854"/>
      <c r="Y197" s="854"/>
      <c r="Z197" s="854"/>
      <c r="AA197" s="854"/>
      <c r="AB197" s="854"/>
      <c r="AC197" s="855">
        <f>'O1'!AC197</f>
        <v>0</v>
      </c>
      <c r="AD197" s="855"/>
      <c r="AE197" s="855"/>
      <c r="AF197" s="856">
        <f>'O1'!AF197</f>
        <v>0</v>
      </c>
      <c r="AG197" s="856"/>
      <c r="AH197" s="856"/>
      <c r="AI197" s="856"/>
      <c r="AJ197" s="856"/>
      <c r="AK197" s="708">
        <f>'O1'!AU197</f>
        <v>0</v>
      </c>
      <c r="AL197" s="708"/>
      <c r="AM197" s="708"/>
      <c r="AN197" s="708"/>
      <c r="AO197" s="708"/>
      <c r="AP197" s="708"/>
      <c r="AQ197" s="708"/>
      <c r="AR197" s="851">
        <f t="shared" si="8"/>
        <v>0</v>
      </c>
      <c r="AS197" s="851"/>
      <c r="AT197" s="851"/>
      <c r="AU197" s="851"/>
      <c r="AV197" s="851"/>
      <c r="AW197" s="851"/>
      <c r="AX197" s="851"/>
      <c r="AY197" s="164">
        <f>'O1'!BI197</f>
        <v>0</v>
      </c>
      <c r="AZ197" s="524">
        <f>'O1'!AU197</f>
        <v>0</v>
      </c>
      <c r="BB197" s="211">
        <f t="shared" si="9"/>
        <v>2</v>
      </c>
      <c r="BC197" s="212" t="str">
        <f t="shared" si="10"/>
        <v/>
      </c>
      <c r="BD197" s="213" t="str">
        <f t="shared" si="11"/>
        <v xml:space="preserve"> </v>
      </c>
      <c r="BF197" s="249">
        <f>IF(AND(AY197&lt;&gt;"R",AY197&lt;&gt;"C",AY197&lt;&gt;"CF",AY197&lt;&gt;"F")=TRUE,AR197*'Q2'!$CB$20,IF(AY197="R",AR197,0))</f>
        <v>0</v>
      </c>
      <c r="BG197" s="249">
        <f>IF(AND(AY197&lt;&gt;"R",AY197&lt;&gt;"C",AY197&lt;&gt;"CF",AY197&lt;&gt;"F")=TRUE,AR197*'Q2'!$CB$21,IF(AY197="C",AR197,0))</f>
        <v>0</v>
      </c>
      <c r="BH197" s="249">
        <f>IF(AND(AY197&lt;&gt;"R",AY197&lt;&gt;"C",AY197&lt;&gt;"CF",AY197&lt;&gt;"F")=TRUE,AR197*'Q2'!$CB$22,IF(AY197="CF",AR197,0))</f>
        <v>0</v>
      </c>
      <c r="BI197" s="289">
        <f>IF(AND(AY197&lt;&gt;"R",AY197&lt;&gt;"C",AY197&lt;&gt;"CF",AY197&lt;&gt;"F")=TRUE,AR197*'Q2'!$CB$23,IF(AY197="F",AR197,0))</f>
        <v>0</v>
      </c>
      <c r="BJ197" s="289">
        <f>'O2'!AR197</f>
        <v>0</v>
      </c>
    </row>
    <row r="198" spans="2:62" ht="9.9499999999999993" customHeight="1">
      <c r="B198" s="852">
        <f>'O1'!B198</f>
        <v>0</v>
      </c>
      <c r="C198" s="853"/>
      <c r="D198" s="853"/>
      <c r="E198" s="853"/>
      <c r="F198" s="853"/>
      <c r="G198" s="854">
        <f>'O1'!G198</f>
        <v>0</v>
      </c>
      <c r="H198" s="854"/>
      <c r="I198" s="854"/>
      <c r="J198" s="854"/>
      <c r="K198" s="854"/>
      <c r="L198" s="854"/>
      <c r="M198" s="854"/>
      <c r="N198" s="854"/>
      <c r="O198" s="854"/>
      <c r="P198" s="854"/>
      <c r="Q198" s="854"/>
      <c r="R198" s="854"/>
      <c r="S198" s="854"/>
      <c r="T198" s="854"/>
      <c r="U198" s="854"/>
      <c r="V198" s="854"/>
      <c r="W198" s="854"/>
      <c r="X198" s="854"/>
      <c r="Y198" s="854"/>
      <c r="Z198" s="854"/>
      <c r="AA198" s="854"/>
      <c r="AB198" s="854"/>
      <c r="AC198" s="855">
        <f>'O1'!AC198</f>
        <v>0</v>
      </c>
      <c r="AD198" s="855"/>
      <c r="AE198" s="855"/>
      <c r="AF198" s="856">
        <f>'O1'!AF198</f>
        <v>0</v>
      </c>
      <c r="AG198" s="856"/>
      <c r="AH198" s="856"/>
      <c r="AI198" s="856"/>
      <c r="AJ198" s="856"/>
      <c r="AK198" s="708">
        <f>'O1'!AU198</f>
        <v>0</v>
      </c>
      <c r="AL198" s="708"/>
      <c r="AM198" s="708"/>
      <c r="AN198" s="708"/>
      <c r="AO198" s="708"/>
      <c r="AP198" s="708"/>
      <c r="AQ198" s="708"/>
      <c r="AR198" s="851">
        <f t="shared" si="8"/>
        <v>0</v>
      </c>
      <c r="AS198" s="851"/>
      <c r="AT198" s="851"/>
      <c r="AU198" s="851"/>
      <c r="AV198" s="851"/>
      <c r="AW198" s="851"/>
      <c r="AX198" s="851"/>
      <c r="AY198" s="164">
        <f>'O1'!BI198</f>
        <v>0</v>
      </c>
      <c r="AZ198" s="524">
        <f>'O1'!AU198</f>
        <v>0</v>
      </c>
      <c r="BB198" s="211">
        <f t="shared" si="9"/>
        <v>2</v>
      </c>
      <c r="BC198" s="212" t="str">
        <f t="shared" si="10"/>
        <v/>
      </c>
      <c r="BD198" s="213" t="str">
        <f t="shared" si="11"/>
        <v xml:space="preserve"> </v>
      </c>
      <c r="BF198" s="249">
        <f>IF(AND(AY198&lt;&gt;"R",AY198&lt;&gt;"C",AY198&lt;&gt;"CF",AY198&lt;&gt;"F")=TRUE,AR198*'Q2'!$CB$20,IF(AY198="R",AR198,0))</f>
        <v>0</v>
      </c>
      <c r="BG198" s="249">
        <f>IF(AND(AY198&lt;&gt;"R",AY198&lt;&gt;"C",AY198&lt;&gt;"CF",AY198&lt;&gt;"F")=TRUE,AR198*'Q2'!$CB$21,IF(AY198="C",AR198,0))</f>
        <v>0</v>
      </c>
      <c r="BH198" s="249">
        <f>IF(AND(AY198&lt;&gt;"R",AY198&lt;&gt;"C",AY198&lt;&gt;"CF",AY198&lt;&gt;"F")=TRUE,AR198*'Q2'!$CB$22,IF(AY198="CF",AR198,0))</f>
        <v>0</v>
      </c>
      <c r="BI198" s="289">
        <f>IF(AND(AY198&lt;&gt;"R",AY198&lt;&gt;"C",AY198&lt;&gt;"CF",AY198&lt;&gt;"F")=TRUE,AR198*'Q2'!$CB$23,IF(AY198="F",AR198,0))</f>
        <v>0</v>
      </c>
      <c r="BJ198" s="289">
        <f>'O2'!AR198</f>
        <v>0</v>
      </c>
    </row>
    <row r="199" spans="2:62" ht="9.9499999999999993" customHeight="1">
      <c r="B199" s="852">
        <f>'O1'!B199</f>
        <v>0</v>
      </c>
      <c r="C199" s="853"/>
      <c r="D199" s="853"/>
      <c r="E199" s="853"/>
      <c r="F199" s="853"/>
      <c r="G199" s="854">
        <f>'O1'!G199</f>
        <v>0</v>
      </c>
      <c r="H199" s="854"/>
      <c r="I199" s="854"/>
      <c r="J199" s="854"/>
      <c r="K199" s="854"/>
      <c r="L199" s="854"/>
      <c r="M199" s="854"/>
      <c r="N199" s="854"/>
      <c r="O199" s="854"/>
      <c r="P199" s="854"/>
      <c r="Q199" s="854"/>
      <c r="R199" s="854"/>
      <c r="S199" s="854"/>
      <c r="T199" s="854"/>
      <c r="U199" s="854"/>
      <c r="V199" s="854"/>
      <c r="W199" s="854"/>
      <c r="X199" s="854"/>
      <c r="Y199" s="854"/>
      <c r="Z199" s="854"/>
      <c r="AA199" s="854"/>
      <c r="AB199" s="854"/>
      <c r="AC199" s="855">
        <f>'O1'!AC199</f>
        <v>0</v>
      </c>
      <c r="AD199" s="855"/>
      <c r="AE199" s="855"/>
      <c r="AF199" s="856">
        <f>'O1'!AF199</f>
        <v>0</v>
      </c>
      <c r="AG199" s="856"/>
      <c r="AH199" s="856"/>
      <c r="AI199" s="856"/>
      <c r="AJ199" s="856"/>
      <c r="AK199" s="708">
        <f>'O1'!AU199</f>
        <v>0</v>
      </c>
      <c r="AL199" s="708"/>
      <c r="AM199" s="708"/>
      <c r="AN199" s="708"/>
      <c r="AO199" s="708"/>
      <c r="AP199" s="708"/>
      <c r="AQ199" s="708"/>
      <c r="AR199" s="851">
        <f t="shared" si="8"/>
        <v>0</v>
      </c>
      <c r="AS199" s="851"/>
      <c r="AT199" s="851"/>
      <c r="AU199" s="851"/>
      <c r="AV199" s="851"/>
      <c r="AW199" s="851"/>
      <c r="AX199" s="851"/>
      <c r="AY199" s="164">
        <f>'O1'!BI199</f>
        <v>0</v>
      </c>
      <c r="AZ199" s="524">
        <f>'O1'!AU199</f>
        <v>0</v>
      </c>
      <c r="BB199" s="211">
        <f t="shared" si="9"/>
        <v>2</v>
      </c>
      <c r="BC199" s="212" t="str">
        <f t="shared" si="10"/>
        <v/>
      </c>
      <c r="BD199" s="213" t="str">
        <f t="shared" si="11"/>
        <v xml:space="preserve"> </v>
      </c>
      <c r="BF199" s="249">
        <f>IF(AND(AY199&lt;&gt;"R",AY199&lt;&gt;"C",AY199&lt;&gt;"CF",AY199&lt;&gt;"F")=TRUE,AR199*'Q2'!$CB$20,IF(AY199="R",AR199,0))</f>
        <v>0</v>
      </c>
      <c r="BG199" s="249">
        <f>IF(AND(AY199&lt;&gt;"R",AY199&lt;&gt;"C",AY199&lt;&gt;"CF",AY199&lt;&gt;"F")=TRUE,AR199*'Q2'!$CB$21,IF(AY199="C",AR199,0))</f>
        <v>0</v>
      </c>
      <c r="BH199" s="249">
        <f>IF(AND(AY199&lt;&gt;"R",AY199&lt;&gt;"C",AY199&lt;&gt;"CF",AY199&lt;&gt;"F")=TRUE,AR199*'Q2'!$CB$22,IF(AY199="CF",AR199,0))</f>
        <v>0</v>
      </c>
      <c r="BI199" s="289">
        <f>IF(AND(AY199&lt;&gt;"R",AY199&lt;&gt;"C",AY199&lt;&gt;"CF",AY199&lt;&gt;"F")=TRUE,AR199*'Q2'!$CB$23,IF(AY199="F",AR199,0))</f>
        <v>0</v>
      </c>
      <c r="BJ199" s="289">
        <f>'O2'!AR199</f>
        <v>0</v>
      </c>
    </row>
    <row r="200" spans="2:62" ht="9.9499999999999993" customHeight="1">
      <c r="B200" s="852">
        <f>'O1'!B200</f>
        <v>0</v>
      </c>
      <c r="C200" s="853"/>
      <c r="D200" s="853"/>
      <c r="E200" s="853"/>
      <c r="F200" s="853"/>
      <c r="G200" s="854">
        <f>'O1'!G200</f>
        <v>0</v>
      </c>
      <c r="H200" s="854"/>
      <c r="I200" s="854"/>
      <c r="J200" s="854"/>
      <c r="K200" s="854"/>
      <c r="L200" s="854"/>
      <c r="M200" s="854"/>
      <c r="N200" s="854"/>
      <c r="O200" s="854"/>
      <c r="P200" s="854"/>
      <c r="Q200" s="854"/>
      <c r="R200" s="854"/>
      <c r="S200" s="854"/>
      <c r="T200" s="854"/>
      <c r="U200" s="854"/>
      <c r="V200" s="854"/>
      <c r="W200" s="854"/>
      <c r="X200" s="854"/>
      <c r="Y200" s="854"/>
      <c r="Z200" s="854"/>
      <c r="AA200" s="854"/>
      <c r="AB200" s="854"/>
      <c r="AC200" s="855">
        <f>'O1'!AC200</f>
        <v>0</v>
      </c>
      <c r="AD200" s="855"/>
      <c r="AE200" s="855"/>
      <c r="AF200" s="856">
        <f>'O1'!AF200</f>
        <v>0</v>
      </c>
      <c r="AG200" s="856"/>
      <c r="AH200" s="856"/>
      <c r="AI200" s="856"/>
      <c r="AJ200" s="856"/>
      <c r="AK200" s="708">
        <f>'O1'!AU200</f>
        <v>0</v>
      </c>
      <c r="AL200" s="708"/>
      <c r="AM200" s="708"/>
      <c r="AN200" s="708"/>
      <c r="AO200" s="708"/>
      <c r="AP200" s="708"/>
      <c r="AQ200" s="708"/>
      <c r="AR200" s="851">
        <f t="shared" si="8"/>
        <v>0</v>
      </c>
      <c r="AS200" s="851"/>
      <c r="AT200" s="851"/>
      <c r="AU200" s="851"/>
      <c r="AV200" s="851"/>
      <c r="AW200" s="851"/>
      <c r="AX200" s="851"/>
      <c r="AY200" s="164">
        <f>'O1'!BI200</f>
        <v>0</v>
      </c>
      <c r="AZ200" s="524">
        <f>'O1'!AU200</f>
        <v>0</v>
      </c>
      <c r="BB200" s="211">
        <f t="shared" si="9"/>
        <v>2</v>
      </c>
      <c r="BC200" s="212" t="str">
        <f t="shared" si="10"/>
        <v/>
      </c>
      <c r="BD200" s="213" t="str">
        <f t="shared" si="11"/>
        <v xml:space="preserve"> </v>
      </c>
      <c r="BF200" s="249">
        <f>IF(AND(AY200&lt;&gt;"R",AY200&lt;&gt;"C",AY200&lt;&gt;"CF",AY200&lt;&gt;"F")=TRUE,AR200*'Q2'!$CB$20,IF(AY200="R",AR200,0))</f>
        <v>0</v>
      </c>
      <c r="BG200" s="249">
        <f>IF(AND(AY200&lt;&gt;"R",AY200&lt;&gt;"C",AY200&lt;&gt;"CF",AY200&lt;&gt;"F")=TRUE,AR200*'Q2'!$CB$21,IF(AY200="C",AR200,0))</f>
        <v>0</v>
      </c>
      <c r="BH200" s="249">
        <f>IF(AND(AY200&lt;&gt;"R",AY200&lt;&gt;"C",AY200&lt;&gt;"CF",AY200&lt;&gt;"F")=TRUE,AR200*'Q2'!$CB$22,IF(AY200="CF",AR200,0))</f>
        <v>0</v>
      </c>
      <c r="BI200" s="289">
        <f>IF(AND(AY200&lt;&gt;"R",AY200&lt;&gt;"C",AY200&lt;&gt;"CF",AY200&lt;&gt;"F")=TRUE,AR200*'Q2'!$CB$23,IF(AY200="F",AR200,0))</f>
        <v>0</v>
      </c>
      <c r="BJ200" s="289">
        <f>'O2'!AR200</f>
        <v>0</v>
      </c>
    </row>
    <row r="201" spans="2:62" ht="9.9499999999999993" customHeight="1">
      <c r="B201" s="852">
        <f>'O1'!B201</f>
        <v>0</v>
      </c>
      <c r="C201" s="853"/>
      <c r="D201" s="853"/>
      <c r="E201" s="853"/>
      <c r="F201" s="853"/>
      <c r="G201" s="854">
        <f>'O1'!G201</f>
        <v>0</v>
      </c>
      <c r="H201" s="854"/>
      <c r="I201" s="854"/>
      <c r="J201" s="854"/>
      <c r="K201" s="854"/>
      <c r="L201" s="854"/>
      <c r="M201" s="854"/>
      <c r="N201" s="854"/>
      <c r="O201" s="854"/>
      <c r="P201" s="854"/>
      <c r="Q201" s="854"/>
      <c r="R201" s="854"/>
      <c r="S201" s="854"/>
      <c r="T201" s="854"/>
      <c r="U201" s="854"/>
      <c r="V201" s="854"/>
      <c r="W201" s="854"/>
      <c r="X201" s="854"/>
      <c r="Y201" s="854"/>
      <c r="Z201" s="854"/>
      <c r="AA201" s="854"/>
      <c r="AB201" s="854"/>
      <c r="AC201" s="855">
        <f>'O1'!AC201</f>
        <v>0</v>
      </c>
      <c r="AD201" s="855"/>
      <c r="AE201" s="855"/>
      <c r="AF201" s="856">
        <f>'O1'!AF201</f>
        <v>0</v>
      </c>
      <c r="AG201" s="856"/>
      <c r="AH201" s="856"/>
      <c r="AI201" s="856"/>
      <c r="AJ201" s="856"/>
      <c r="AK201" s="708">
        <f>'O1'!AU201</f>
        <v>0</v>
      </c>
      <c r="AL201" s="708"/>
      <c r="AM201" s="708"/>
      <c r="AN201" s="708"/>
      <c r="AO201" s="708"/>
      <c r="AP201" s="708"/>
      <c r="AQ201" s="708"/>
      <c r="AR201" s="851">
        <f t="shared" si="8"/>
        <v>0</v>
      </c>
      <c r="AS201" s="851"/>
      <c r="AT201" s="851"/>
      <c r="AU201" s="851"/>
      <c r="AV201" s="851"/>
      <c r="AW201" s="851"/>
      <c r="AX201" s="851"/>
      <c r="AY201" s="164">
        <f>'O1'!BI201</f>
        <v>0</v>
      </c>
      <c r="AZ201" s="524">
        <f>'O1'!AU201</f>
        <v>0</v>
      </c>
      <c r="BB201" s="211">
        <f t="shared" si="9"/>
        <v>2</v>
      </c>
      <c r="BC201" s="212" t="str">
        <f t="shared" si="10"/>
        <v/>
      </c>
      <c r="BD201" s="213" t="str">
        <f t="shared" si="11"/>
        <v xml:space="preserve"> </v>
      </c>
      <c r="BF201" s="249">
        <f>IF(AND(AY201&lt;&gt;"R",AY201&lt;&gt;"C",AY201&lt;&gt;"CF",AY201&lt;&gt;"F")=TRUE,AR201*'Q2'!$CB$20,IF(AY201="R",AR201,0))</f>
        <v>0</v>
      </c>
      <c r="BG201" s="249">
        <f>IF(AND(AY201&lt;&gt;"R",AY201&lt;&gt;"C",AY201&lt;&gt;"CF",AY201&lt;&gt;"F")=TRUE,AR201*'Q2'!$CB$21,IF(AY201="C",AR201,0))</f>
        <v>0</v>
      </c>
      <c r="BH201" s="249">
        <f>IF(AND(AY201&lt;&gt;"R",AY201&lt;&gt;"C",AY201&lt;&gt;"CF",AY201&lt;&gt;"F")=TRUE,AR201*'Q2'!$CB$22,IF(AY201="CF",AR201,0))</f>
        <v>0</v>
      </c>
      <c r="BI201" s="289">
        <f>IF(AND(AY201&lt;&gt;"R",AY201&lt;&gt;"C",AY201&lt;&gt;"CF",AY201&lt;&gt;"F")=TRUE,AR201*'Q2'!$CB$23,IF(AY201="F",AR201,0))</f>
        <v>0</v>
      </c>
      <c r="BJ201" s="289">
        <f>'O2'!AR201</f>
        <v>0</v>
      </c>
    </row>
    <row r="202" spans="2:62" ht="9.9499999999999993" customHeight="1">
      <c r="B202" s="852">
        <f>'O1'!B202</f>
        <v>0</v>
      </c>
      <c r="C202" s="853"/>
      <c r="D202" s="853"/>
      <c r="E202" s="853"/>
      <c r="F202" s="853"/>
      <c r="G202" s="854">
        <f>'O1'!G202</f>
        <v>0</v>
      </c>
      <c r="H202" s="854"/>
      <c r="I202" s="854"/>
      <c r="J202" s="854"/>
      <c r="K202" s="854"/>
      <c r="L202" s="854"/>
      <c r="M202" s="854"/>
      <c r="N202" s="854"/>
      <c r="O202" s="854"/>
      <c r="P202" s="854"/>
      <c r="Q202" s="854"/>
      <c r="R202" s="854"/>
      <c r="S202" s="854"/>
      <c r="T202" s="854"/>
      <c r="U202" s="854"/>
      <c r="V202" s="854"/>
      <c r="W202" s="854"/>
      <c r="X202" s="854"/>
      <c r="Y202" s="854"/>
      <c r="Z202" s="854"/>
      <c r="AA202" s="854"/>
      <c r="AB202" s="854"/>
      <c r="AC202" s="855">
        <f>'O1'!AC202</f>
        <v>0</v>
      </c>
      <c r="AD202" s="855"/>
      <c r="AE202" s="855"/>
      <c r="AF202" s="856">
        <f>'O1'!AF202</f>
        <v>0</v>
      </c>
      <c r="AG202" s="856"/>
      <c r="AH202" s="856"/>
      <c r="AI202" s="856"/>
      <c r="AJ202" s="856"/>
      <c r="AK202" s="708">
        <f>'O1'!AU202</f>
        <v>0</v>
      </c>
      <c r="AL202" s="708"/>
      <c r="AM202" s="708"/>
      <c r="AN202" s="708"/>
      <c r="AO202" s="708"/>
      <c r="AP202" s="708"/>
      <c r="AQ202" s="708"/>
      <c r="AR202" s="851">
        <f t="shared" si="8"/>
        <v>0</v>
      </c>
      <c r="AS202" s="851"/>
      <c r="AT202" s="851"/>
      <c r="AU202" s="851"/>
      <c r="AV202" s="851"/>
      <c r="AW202" s="851"/>
      <c r="AX202" s="851"/>
      <c r="AY202" s="164">
        <f>'O1'!BI202</f>
        <v>0</v>
      </c>
      <c r="AZ202" s="524">
        <f>'O1'!AU202</f>
        <v>0</v>
      </c>
      <c r="BB202" s="211">
        <f t="shared" si="9"/>
        <v>2</v>
      </c>
      <c r="BC202" s="212" t="str">
        <f t="shared" si="10"/>
        <v/>
      </c>
      <c r="BD202" s="213" t="str">
        <f t="shared" si="11"/>
        <v xml:space="preserve"> </v>
      </c>
      <c r="BF202" s="249">
        <f>IF(AND(AY202&lt;&gt;"R",AY202&lt;&gt;"C",AY202&lt;&gt;"CF",AY202&lt;&gt;"F")=TRUE,AR202*'Q2'!$CB$20,IF(AY202="R",AR202,0))</f>
        <v>0</v>
      </c>
      <c r="BG202" s="249">
        <f>IF(AND(AY202&lt;&gt;"R",AY202&lt;&gt;"C",AY202&lt;&gt;"CF",AY202&lt;&gt;"F")=TRUE,AR202*'Q2'!$CB$21,IF(AY202="C",AR202,0))</f>
        <v>0</v>
      </c>
      <c r="BH202" s="249">
        <f>IF(AND(AY202&lt;&gt;"R",AY202&lt;&gt;"C",AY202&lt;&gt;"CF",AY202&lt;&gt;"F")=TRUE,AR202*'Q2'!$CB$22,IF(AY202="CF",AR202,0))</f>
        <v>0</v>
      </c>
      <c r="BI202" s="289">
        <f>IF(AND(AY202&lt;&gt;"R",AY202&lt;&gt;"C",AY202&lt;&gt;"CF",AY202&lt;&gt;"F")=TRUE,AR202*'Q2'!$CB$23,IF(AY202="F",AR202,0))</f>
        <v>0</v>
      </c>
      <c r="BJ202" s="289">
        <f>'O2'!AR202</f>
        <v>0</v>
      </c>
    </row>
    <row r="203" spans="2:62" ht="9.9499999999999993" customHeight="1">
      <c r="B203" s="852">
        <f>'O1'!B203</f>
        <v>0</v>
      </c>
      <c r="C203" s="853"/>
      <c r="D203" s="853"/>
      <c r="E203" s="853"/>
      <c r="F203" s="853"/>
      <c r="G203" s="854">
        <f>'O1'!G203</f>
        <v>0</v>
      </c>
      <c r="H203" s="854"/>
      <c r="I203" s="854"/>
      <c r="J203" s="854"/>
      <c r="K203" s="854"/>
      <c r="L203" s="854"/>
      <c r="M203" s="854"/>
      <c r="N203" s="854"/>
      <c r="O203" s="854"/>
      <c r="P203" s="854"/>
      <c r="Q203" s="854"/>
      <c r="R203" s="854"/>
      <c r="S203" s="854"/>
      <c r="T203" s="854"/>
      <c r="U203" s="854"/>
      <c r="V203" s="854"/>
      <c r="W203" s="854"/>
      <c r="X203" s="854"/>
      <c r="Y203" s="854"/>
      <c r="Z203" s="854"/>
      <c r="AA203" s="854"/>
      <c r="AB203" s="854"/>
      <c r="AC203" s="855">
        <f>'O1'!AC203</f>
        <v>0</v>
      </c>
      <c r="AD203" s="855"/>
      <c r="AE203" s="855"/>
      <c r="AF203" s="856">
        <f>'O1'!AF203</f>
        <v>0</v>
      </c>
      <c r="AG203" s="856"/>
      <c r="AH203" s="856"/>
      <c r="AI203" s="856"/>
      <c r="AJ203" s="856"/>
      <c r="AK203" s="708">
        <f>'O1'!AU203</f>
        <v>0</v>
      </c>
      <c r="AL203" s="708"/>
      <c r="AM203" s="708"/>
      <c r="AN203" s="708"/>
      <c r="AO203" s="708"/>
      <c r="AP203" s="708"/>
      <c r="AQ203" s="708"/>
      <c r="AR203" s="851">
        <f t="shared" si="8"/>
        <v>0</v>
      </c>
      <c r="AS203" s="851"/>
      <c r="AT203" s="851"/>
      <c r="AU203" s="851"/>
      <c r="AV203" s="851"/>
      <c r="AW203" s="851"/>
      <c r="AX203" s="851"/>
      <c r="AY203" s="164">
        <f>'O1'!BI203</f>
        <v>0</v>
      </c>
      <c r="AZ203" s="524">
        <f>'O1'!AU203</f>
        <v>0</v>
      </c>
      <c r="BB203" s="211">
        <f t="shared" si="9"/>
        <v>2</v>
      </c>
      <c r="BC203" s="212" t="str">
        <f t="shared" si="10"/>
        <v/>
      </c>
      <c r="BD203" s="213" t="str">
        <f t="shared" si="11"/>
        <v xml:space="preserve"> </v>
      </c>
      <c r="BF203" s="249">
        <f>IF(AND(AY203&lt;&gt;"R",AY203&lt;&gt;"C",AY203&lt;&gt;"CF",AY203&lt;&gt;"F")=TRUE,AR203*'Q2'!$CB$20,IF(AY203="R",AR203,0))</f>
        <v>0</v>
      </c>
      <c r="BG203" s="249">
        <f>IF(AND(AY203&lt;&gt;"R",AY203&lt;&gt;"C",AY203&lt;&gt;"CF",AY203&lt;&gt;"F")=TRUE,AR203*'Q2'!$CB$21,IF(AY203="C",AR203,0))</f>
        <v>0</v>
      </c>
      <c r="BH203" s="249">
        <f>IF(AND(AY203&lt;&gt;"R",AY203&lt;&gt;"C",AY203&lt;&gt;"CF",AY203&lt;&gt;"F")=TRUE,AR203*'Q2'!$CB$22,IF(AY203="CF",AR203,0))</f>
        <v>0</v>
      </c>
      <c r="BI203" s="289">
        <f>IF(AND(AY203&lt;&gt;"R",AY203&lt;&gt;"C",AY203&lt;&gt;"CF",AY203&lt;&gt;"F")=TRUE,AR203*'Q2'!$CB$23,IF(AY203="F",AR203,0))</f>
        <v>0</v>
      </c>
      <c r="BJ203" s="289">
        <f>'O2'!AR203</f>
        <v>0</v>
      </c>
    </row>
    <row r="204" spans="2:62" ht="9.9499999999999993" customHeight="1">
      <c r="B204" s="852">
        <f>'O1'!B204</f>
        <v>0</v>
      </c>
      <c r="C204" s="853"/>
      <c r="D204" s="853"/>
      <c r="E204" s="853"/>
      <c r="F204" s="853"/>
      <c r="G204" s="854">
        <f>'O1'!G204</f>
        <v>0</v>
      </c>
      <c r="H204" s="854"/>
      <c r="I204" s="854"/>
      <c r="J204" s="854"/>
      <c r="K204" s="854"/>
      <c r="L204" s="854"/>
      <c r="M204" s="854"/>
      <c r="N204" s="854"/>
      <c r="O204" s="854"/>
      <c r="P204" s="854"/>
      <c r="Q204" s="854"/>
      <c r="R204" s="854"/>
      <c r="S204" s="854"/>
      <c r="T204" s="854"/>
      <c r="U204" s="854"/>
      <c r="V204" s="854"/>
      <c r="W204" s="854"/>
      <c r="X204" s="854"/>
      <c r="Y204" s="854"/>
      <c r="Z204" s="854"/>
      <c r="AA204" s="854"/>
      <c r="AB204" s="854"/>
      <c r="AC204" s="855">
        <f>'O1'!AC204</f>
        <v>0</v>
      </c>
      <c r="AD204" s="855"/>
      <c r="AE204" s="855"/>
      <c r="AF204" s="856">
        <f>'O1'!AF204</f>
        <v>0</v>
      </c>
      <c r="AG204" s="856"/>
      <c r="AH204" s="856"/>
      <c r="AI204" s="856"/>
      <c r="AJ204" s="856"/>
      <c r="AK204" s="708">
        <f>'O1'!AU204</f>
        <v>0</v>
      </c>
      <c r="AL204" s="708"/>
      <c r="AM204" s="708"/>
      <c r="AN204" s="708"/>
      <c r="AO204" s="708"/>
      <c r="AP204" s="708"/>
      <c r="AQ204" s="708"/>
      <c r="AR204" s="851">
        <f t="shared" si="8"/>
        <v>0</v>
      </c>
      <c r="AS204" s="851"/>
      <c r="AT204" s="851"/>
      <c r="AU204" s="851"/>
      <c r="AV204" s="851"/>
      <c r="AW204" s="851"/>
      <c r="AX204" s="851"/>
      <c r="AY204" s="164">
        <f>'O1'!BI204</f>
        <v>0</v>
      </c>
      <c r="AZ204" s="524">
        <f>'O1'!AU204</f>
        <v>0</v>
      </c>
      <c r="BB204" s="211">
        <f t="shared" si="9"/>
        <v>2</v>
      </c>
      <c r="BC204" s="212" t="str">
        <f t="shared" si="10"/>
        <v/>
      </c>
      <c r="BD204" s="213" t="str">
        <f t="shared" si="11"/>
        <v xml:space="preserve"> </v>
      </c>
      <c r="BF204" s="249">
        <f>IF(AND(AY204&lt;&gt;"R",AY204&lt;&gt;"C",AY204&lt;&gt;"CF",AY204&lt;&gt;"F")=TRUE,AR204*'Q2'!$CB$20,IF(AY204="R",AR204,0))</f>
        <v>0</v>
      </c>
      <c r="BG204" s="249">
        <f>IF(AND(AY204&lt;&gt;"R",AY204&lt;&gt;"C",AY204&lt;&gt;"CF",AY204&lt;&gt;"F")=TRUE,AR204*'Q2'!$CB$21,IF(AY204="C",AR204,0))</f>
        <v>0</v>
      </c>
      <c r="BH204" s="249">
        <f>IF(AND(AY204&lt;&gt;"R",AY204&lt;&gt;"C",AY204&lt;&gt;"CF",AY204&lt;&gt;"F")=TRUE,AR204*'Q2'!$CB$22,IF(AY204="CF",AR204,0))</f>
        <v>0</v>
      </c>
      <c r="BI204" s="289">
        <f>IF(AND(AY204&lt;&gt;"R",AY204&lt;&gt;"C",AY204&lt;&gt;"CF",AY204&lt;&gt;"F")=TRUE,AR204*'Q2'!$CB$23,IF(AY204="F",AR204,0))</f>
        <v>0</v>
      </c>
      <c r="BJ204" s="289">
        <f>'O2'!AR204</f>
        <v>0</v>
      </c>
    </row>
    <row r="205" spans="2:62" ht="9.9499999999999993" customHeight="1">
      <c r="B205" s="852">
        <f>'O1'!B205</f>
        <v>0</v>
      </c>
      <c r="C205" s="853"/>
      <c r="D205" s="853"/>
      <c r="E205" s="853"/>
      <c r="F205" s="853"/>
      <c r="G205" s="854">
        <f>'O1'!G205</f>
        <v>0</v>
      </c>
      <c r="H205" s="854"/>
      <c r="I205" s="854"/>
      <c r="J205" s="854"/>
      <c r="K205" s="854"/>
      <c r="L205" s="854"/>
      <c r="M205" s="854"/>
      <c r="N205" s="854"/>
      <c r="O205" s="854"/>
      <c r="P205" s="854"/>
      <c r="Q205" s="854"/>
      <c r="R205" s="854"/>
      <c r="S205" s="854"/>
      <c r="T205" s="854"/>
      <c r="U205" s="854"/>
      <c r="V205" s="854"/>
      <c r="W205" s="854"/>
      <c r="X205" s="854"/>
      <c r="Y205" s="854"/>
      <c r="Z205" s="854"/>
      <c r="AA205" s="854"/>
      <c r="AB205" s="854"/>
      <c r="AC205" s="855">
        <f>'O1'!AC205</f>
        <v>0</v>
      </c>
      <c r="AD205" s="855"/>
      <c r="AE205" s="855"/>
      <c r="AF205" s="856">
        <f>'O1'!AF205</f>
        <v>0</v>
      </c>
      <c r="AG205" s="856"/>
      <c r="AH205" s="856"/>
      <c r="AI205" s="856"/>
      <c r="AJ205" s="856"/>
      <c r="AK205" s="708">
        <f>'O1'!AU205</f>
        <v>0</v>
      </c>
      <c r="AL205" s="708"/>
      <c r="AM205" s="708"/>
      <c r="AN205" s="708"/>
      <c r="AO205" s="708"/>
      <c r="AP205" s="708"/>
      <c r="AQ205" s="708"/>
      <c r="AR205" s="851">
        <f t="shared" si="8"/>
        <v>0</v>
      </c>
      <c r="AS205" s="851"/>
      <c r="AT205" s="851"/>
      <c r="AU205" s="851"/>
      <c r="AV205" s="851"/>
      <c r="AW205" s="851"/>
      <c r="AX205" s="851"/>
      <c r="AY205" s="164">
        <f>'O1'!BI205</f>
        <v>0</v>
      </c>
      <c r="AZ205" s="524">
        <f>'O1'!AU205</f>
        <v>0</v>
      </c>
      <c r="BB205" s="211">
        <f t="shared" si="9"/>
        <v>2</v>
      </c>
      <c r="BC205" s="212" t="str">
        <f t="shared" si="10"/>
        <v/>
      </c>
      <c r="BD205" s="213" t="str">
        <f t="shared" si="11"/>
        <v xml:space="preserve"> </v>
      </c>
      <c r="BF205" s="249">
        <f>IF(AND(AY205&lt;&gt;"R",AY205&lt;&gt;"C",AY205&lt;&gt;"CF",AY205&lt;&gt;"F")=TRUE,AR205*'Q2'!$CB$20,IF(AY205="R",AR205,0))</f>
        <v>0</v>
      </c>
      <c r="BG205" s="249">
        <f>IF(AND(AY205&lt;&gt;"R",AY205&lt;&gt;"C",AY205&lt;&gt;"CF",AY205&lt;&gt;"F")=TRUE,AR205*'Q2'!$CB$21,IF(AY205="C",AR205,0))</f>
        <v>0</v>
      </c>
      <c r="BH205" s="249">
        <f>IF(AND(AY205&lt;&gt;"R",AY205&lt;&gt;"C",AY205&lt;&gt;"CF",AY205&lt;&gt;"F")=TRUE,AR205*'Q2'!$CB$22,IF(AY205="CF",AR205,0))</f>
        <v>0</v>
      </c>
      <c r="BI205" s="289">
        <f>IF(AND(AY205&lt;&gt;"R",AY205&lt;&gt;"C",AY205&lt;&gt;"CF",AY205&lt;&gt;"F")=TRUE,AR205*'Q2'!$CB$23,IF(AY205="F",AR205,0))</f>
        <v>0</v>
      </c>
      <c r="BJ205" s="289">
        <f>'O2'!AR205</f>
        <v>0</v>
      </c>
    </row>
    <row r="206" spans="2:62" ht="9.9499999999999993" customHeight="1">
      <c r="B206" s="852">
        <f>'O1'!B206</f>
        <v>0</v>
      </c>
      <c r="C206" s="853"/>
      <c r="D206" s="853"/>
      <c r="E206" s="853"/>
      <c r="F206" s="853"/>
      <c r="G206" s="854">
        <f>'O1'!G206</f>
        <v>0</v>
      </c>
      <c r="H206" s="854"/>
      <c r="I206" s="854"/>
      <c r="J206" s="854"/>
      <c r="K206" s="854"/>
      <c r="L206" s="854"/>
      <c r="M206" s="854"/>
      <c r="N206" s="854"/>
      <c r="O206" s="854"/>
      <c r="P206" s="854"/>
      <c r="Q206" s="854"/>
      <c r="R206" s="854"/>
      <c r="S206" s="854"/>
      <c r="T206" s="854"/>
      <c r="U206" s="854"/>
      <c r="V206" s="854"/>
      <c r="W206" s="854"/>
      <c r="X206" s="854"/>
      <c r="Y206" s="854"/>
      <c r="Z206" s="854"/>
      <c r="AA206" s="854"/>
      <c r="AB206" s="854"/>
      <c r="AC206" s="855">
        <f>'O1'!AC206</f>
        <v>0</v>
      </c>
      <c r="AD206" s="855"/>
      <c r="AE206" s="855"/>
      <c r="AF206" s="856">
        <f>'O1'!AF206</f>
        <v>0</v>
      </c>
      <c r="AG206" s="856"/>
      <c r="AH206" s="856"/>
      <c r="AI206" s="856"/>
      <c r="AJ206" s="856"/>
      <c r="AK206" s="708">
        <f>'O1'!AU206</f>
        <v>0</v>
      </c>
      <c r="AL206" s="708"/>
      <c r="AM206" s="708"/>
      <c r="AN206" s="708"/>
      <c r="AO206" s="708"/>
      <c r="AP206" s="708"/>
      <c r="AQ206" s="708"/>
      <c r="AR206" s="851">
        <f t="shared" si="8"/>
        <v>0</v>
      </c>
      <c r="AS206" s="851"/>
      <c r="AT206" s="851"/>
      <c r="AU206" s="851"/>
      <c r="AV206" s="851"/>
      <c r="AW206" s="851"/>
      <c r="AX206" s="851"/>
      <c r="AY206" s="164">
        <f>'O1'!BI206</f>
        <v>0</v>
      </c>
      <c r="AZ206" s="524">
        <f>'O1'!AU206</f>
        <v>0</v>
      </c>
      <c r="BB206" s="211">
        <f t="shared" si="9"/>
        <v>2</v>
      </c>
      <c r="BC206" s="212" t="str">
        <f t="shared" si="10"/>
        <v/>
      </c>
      <c r="BD206" s="213" t="str">
        <f t="shared" si="11"/>
        <v xml:space="preserve"> </v>
      </c>
      <c r="BF206" s="249">
        <f>IF(AND(AY206&lt;&gt;"R",AY206&lt;&gt;"C",AY206&lt;&gt;"CF",AY206&lt;&gt;"F")=TRUE,AR206*'Q2'!$CB$20,IF(AY206="R",AR206,0))</f>
        <v>0</v>
      </c>
      <c r="BG206" s="249">
        <f>IF(AND(AY206&lt;&gt;"R",AY206&lt;&gt;"C",AY206&lt;&gt;"CF",AY206&lt;&gt;"F")=TRUE,AR206*'Q2'!$CB$21,IF(AY206="C",AR206,0))</f>
        <v>0</v>
      </c>
      <c r="BH206" s="249">
        <f>IF(AND(AY206&lt;&gt;"R",AY206&lt;&gt;"C",AY206&lt;&gt;"CF",AY206&lt;&gt;"F")=TRUE,AR206*'Q2'!$CB$22,IF(AY206="CF",AR206,0))</f>
        <v>0</v>
      </c>
      <c r="BI206" s="289">
        <f>IF(AND(AY206&lt;&gt;"R",AY206&lt;&gt;"C",AY206&lt;&gt;"CF",AY206&lt;&gt;"F")=TRUE,AR206*'Q2'!$CB$23,IF(AY206="F",AR206,0))</f>
        <v>0</v>
      </c>
      <c r="BJ206" s="289">
        <f>'O2'!AR206</f>
        <v>0</v>
      </c>
    </row>
    <row r="207" spans="2:62" ht="9.9499999999999993" customHeight="1">
      <c r="B207" s="852">
        <f>'O1'!B207</f>
        <v>0</v>
      </c>
      <c r="C207" s="853"/>
      <c r="D207" s="853"/>
      <c r="E207" s="853"/>
      <c r="F207" s="853"/>
      <c r="G207" s="854">
        <f>'O1'!G207</f>
        <v>0</v>
      </c>
      <c r="H207" s="854"/>
      <c r="I207" s="854"/>
      <c r="J207" s="854"/>
      <c r="K207" s="854"/>
      <c r="L207" s="854"/>
      <c r="M207" s="854"/>
      <c r="N207" s="854"/>
      <c r="O207" s="854"/>
      <c r="P207" s="854"/>
      <c r="Q207" s="854"/>
      <c r="R207" s="854"/>
      <c r="S207" s="854"/>
      <c r="T207" s="854"/>
      <c r="U207" s="854"/>
      <c r="V207" s="854"/>
      <c r="W207" s="854"/>
      <c r="X207" s="854"/>
      <c r="Y207" s="854"/>
      <c r="Z207" s="854"/>
      <c r="AA207" s="854"/>
      <c r="AB207" s="854"/>
      <c r="AC207" s="855">
        <f>'O1'!AC207</f>
        <v>0</v>
      </c>
      <c r="AD207" s="855"/>
      <c r="AE207" s="855"/>
      <c r="AF207" s="856">
        <f>'O1'!AF207</f>
        <v>0</v>
      </c>
      <c r="AG207" s="856"/>
      <c r="AH207" s="856"/>
      <c r="AI207" s="856"/>
      <c r="AJ207" s="856"/>
      <c r="AK207" s="708">
        <f>'O1'!AU207</f>
        <v>0</v>
      </c>
      <c r="AL207" s="708"/>
      <c r="AM207" s="708"/>
      <c r="AN207" s="708"/>
      <c r="AO207" s="708"/>
      <c r="AP207" s="708"/>
      <c r="AQ207" s="708"/>
      <c r="AR207" s="851">
        <f t="shared" si="8"/>
        <v>0</v>
      </c>
      <c r="AS207" s="851"/>
      <c r="AT207" s="851"/>
      <c r="AU207" s="851"/>
      <c r="AV207" s="851"/>
      <c r="AW207" s="851"/>
      <c r="AX207" s="851"/>
      <c r="AY207" s="164">
        <f>'O1'!BI207</f>
        <v>0</v>
      </c>
      <c r="AZ207" s="524">
        <f>'O1'!AU207</f>
        <v>0</v>
      </c>
      <c r="BB207" s="211">
        <f t="shared" si="9"/>
        <v>2</v>
      </c>
      <c r="BC207" s="212" t="str">
        <f t="shared" si="10"/>
        <v/>
      </c>
      <c r="BD207" s="213" t="str">
        <f t="shared" si="11"/>
        <v xml:space="preserve"> </v>
      </c>
      <c r="BF207" s="249">
        <f>IF(AND(AY207&lt;&gt;"R",AY207&lt;&gt;"C",AY207&lt;&gt;"CF",AY207&lt;&gt;"F")=TRUE,AR207*'Q2'!$CB$20,IF(AY207="R",AR207,0))</f>
        <v>0</v>
      </c>
      <c r="BG207" s="249">
        <f>IF(AND(AY207&lt;&gt;"R",AY207&lt;&gt;"C",AY207&lt;&gt;"CF",AY207&lt;&gt;"F")=TRUE,AR207*'Q2'!$CB$21,IF(AY207="C",AR207,0))</f>
        <v>0</v>
      </c>
      <c r="BH207" s="249">
        <f>IF(AND(AY207&lt;&gt;"R",AY207&lt;&gt;"C",AY207&lt;&gt;"CF",AY207&lt;&gt;"F")=TRUE,AR207*'Q2'!$CB$22,IF(AY207="CF",AR207,0))</f>
        <v>0</v>
      </c>
      <c r="BI207" s="289">
        <f>IF(AND(AY207&lt;&gt;"R",AY207&lt;&gt;"C",AY207&lt;&gt;"CF",AY207&lt;&gt;"F")=TRUE,AR207*'Q2'!$CB$23,IF(AY207="F",AR207,0))</f>
        <v>0</v>
      </c>
      <c r="BJ207" s="289">
        <f>'O2'!AR207</f>
        <v>0</v>
      </c>
    </row>
    <row r="208" spans="2:62" ht="9.9499999999999993" customHeight="1">
      <c r="B208" s="852">
        <f>'O1'!B208</f>
        <v>0</v>
      </c>
      <c r="C208" s="853"/>
      <c r="D208" s="853"/>
      <c r="E208" s="853"/>
      <c r="F208" s="853"/>
      <c r="G208" s="854">
        <f>'O1'!G208</f>
        <v>0</v>
      </c>
      <c r="H208" s="854"/>
      <c r="I208" s="854"/>
      <c r="J208" s="854"/>
      <c r="K208" s="854"/>
      <c r="L208" s="854"/>
      <c r="M208" s="854"/>
      <c r="N208" s="854"/>
      <c r="O208" s="854"/>
      <c r="P208" s="854"/>
      <c r="Q208" s="854"/>
      <c r="R208" s="854"/>
      <c r="S208" s="854"/>
      <c r="T208" s="854"/>
      <c r="U208" s="854"/>
      <c r="V208" s="854"/>
      <c r="W208" s="854"/>
      <c r="X208" s="854"/>
      <c r="Y208" s="854"/>
      <c r="Z208" s="854"/>
      <c r="AA208" s="854"/>
      <c r="AB208" s="854"/>
      <c r="AC208" s="855">
        <f>'O1'!AC208</f>
        <v>0</v>
      </c>
      <c r="AD208" s="855"/>
      <c r="AE208" s="855"/>
      <c r="AF208" s="856">
        <f>'O1'!AF208</f>
        <v>0</v>
      </c>
      <c r="AG208" s="856"/>
      <c r="AH208" s="856"/>
      <c r="AI208" s="856"/>
      <c r="AJ208" s="856"/>
      <c r="AK208" s="708">
        <f>'O1'!AU208</f>
        <v>0</v>
      </c>
      <c r="AL208" s="708"/>
      <c r="AM208" s="708"/>
      <c r="AN208" s="708"/>
      <c r="AO208" s="708"/>
      <c r="AP208" s="708"/>
      <c r="AQ208" s="708"/>
      <c r="AR208" s="851">
        <f t="shared" ref="AR208:AR271" si="12">ROUND(AF208*AK208,2)</f>
        <v>0</v>
      </c>
      <c r="AS208" s="851"/>
      <c r="AT208" s="851"/>
      <c r="AU208" s="851"/>
      <c r="AV208" s="851"/>
      <c r="AW208" s="851"/>
      <c r="AX208" s="851"/>
      <c r="AY208" s="164">
        <f>'O1'!BI208</f>
        <v>0</v>
      </c>
      <c r="AZ208" s="524">
        <f>'O1'!AU208</f>
        <v>0</v>
      </c>
      <c r="BB208" s="211">
        <f t="shared" ref="BB208:BB271" si="13">IF(B208=0,BB207,IF(ISNONTEXT(B208)=TRUE,INT(B208),INT(LEFT(B208,FIND(".",B208)-1))))</f>
        <v>2</v>
      </c>
      <c r="BC208" s="212" t="str">
        <f t="shared" ref="BC208:BC271" si="14">IF(BC209=1,1,IF(B208&lt;&gt;0,1,IF(G208&lt;&gt;0,1,IF(AC208&lt;&gt;0,1,IF(AF208&lt;&gt;0,1,"")))))</f>
        <v/>
      </c>
      <c r="BD208" s="213" t="str">
        <f t="shared" ref="BD208:BD271" si="15">IF(BB208=0," ",IF(BB208&lt;&gt;BB207,BB208," "))</f>
        <v xml:space="preserve"> </v>
      </c>
      <c r="BF208" s="249">
        <f>IF(AND(AY208&lt;&gt;"R",AY208&lt;&gt;"C",AY208&lt;&gt;"CF",AY208&lt;&gt;"F")=TRUE,AR208*'Q2'!$CB$20,IF(AY208="R",AR208,0))</f>
        <v>0</v>
      </c>
      <c r="BG208" s="249">
        <f>IF(AND(AY208&lt;&gt;"R",AY208&lt;&gt;"C",AY208&lt;&gt;"CF",AY208&lt;&gt;"F")=TRUE,AR208*'Q2'!$CB$21,IF(AY208="C",AR208,0))</f>
        <v>0</v>
      </c>
      <c r="BH208" s="249">
        <f>IF(AND(AY208&lt;&gt;"R",AY208&lt;&gt;"C",AY208&lt;&gt;"CF",AY208&lt;&gt;"F")=TRUE,AR208*'Q2'!$CB$22,IF(AY208="CF",AR208,0))</f>
        <v>0</v>
      </c>
      <c r="BI208" s="289">
        <f>IF(AND(AY208&lt;&gt;"R",AY208&lt;&gt;"C",AY208&lt;&gt;"CF",AY208&lt;&gt;"F")=TRUE,AR208*'Q2'!$CB$23,IF(AY208="F",AR208,0))</f>
        <v>0</v>
      </c>
      <c r="BJ208" s="289">
        <f>'O2'!AR208</f>
        <v>0</v>
      </c>
    </row>
    <row r="209" spans="2:62" ht="9.9499999999999993" customHeight="1">
      <c r="B209" s="852">
        <f>'O1'!B209</f>
        <v>0</v>
      </c>
      <c r="C209" s="853"/>
      <c r="D209" s="853"/>
      <c r="E209" s="853"/>
      <c r="F209" s="853"/>
      <c r="G209" s="854">
        <f>'O1'!G209</f>
        <v>0</v>
      </c>
      <c r="H209" s="854"/>
      <c r="I209" s="854"/>
      <c r="J209" s="854"/>
      <c r="K209" s="854"/>
      <c r="L209" s="854"/>
      <c r="M209" s="854"/>
      <c r="N209" s="854"/>
      <c r="O209" s="854"/>
      <c r="P209" s="854"/>
      <c r="Q209" s="854"/>
      <c r="R209" s="854"/>
      <c r="S209" s="854"/>
      <c r="T209" s="854"/>
      <c r="U209" s="854"/>
      <c r="V209" s="854"/>
      <c r="W209" s="854"/>
      <c r="X209" s="854"/>
      <c r="Y209" s="854"/>
      <c r="Z209" s="854"/>
      <c r="AA209" s="854"/>
      <c r="AB209" s="854"/>
      <c r="AC209" s="855">
        <f>'O1'!AC209</f>
        <v>0</v>
      </c>
      <c r="AD209" s="855"/>
      <c r="AE209" s="855"/>
      <c r="AF209" s="856">
        <f>'O1'!AF209</f>
        <v>0</v>
      </c>
      <c r="AG209" s="856"/>
      <c r="AH209" s="856"/>
      <c r="AI209" s="856"/>
      <c r="AJ209" s="856"/>
      <c r="AK209" s="708">
        <f>'O1'!AU209</f>
        <v>0</v>
      </c>
      <c r="AL209" s="708"/>
      <c r="AM209" s="708"/>
      <c r="AN209" s="708"/>
      <c r="AO209" s="708"/>
      <c r="AP209" s="708"/>
      <c r="AQ209" s="708"/>
      <c r="AR209" s="851">
        <f t="shared" si="12"/>
        <v>0</v>
      </c>
      <c r="AS209" s="851"/>
      <c r="AT209" s="851"/>
      <c r="AU209" s="851"/>
      <c r="AV209" s="851"/>
      <c r="AW209" s="851"/>
      <c r="AX209" s="851"/>
      <c r="AY209" s="164">
        <f>'O1'!BI209</f>
        <v>0</v>
      </c>
      <c r="AZ209" s="524">
        <f>'O1'!AU209</f>
        <v>0</v>
      </c>
      <c r="BB209" s="211">
        <f t="shared" si="13"/>
        <v>2</v>
      </c>
      <c r="BC209" s="212" t="str">
        <f t="shared" si="14"/>
        <v/>
      </c>
      <c r="BD209" s="213" t="str">
        <f t="shared" si="15"/>
        <v xml:space="preserve"> </v>
      </c>
      <c r="BF209" s="249">
        <f>IF(AND(AY209&lt;&gt;"R",AY209&lt;&gt;"C",AY209&lt;&gt;"CF",AY209&lt;&gt;"F")=TRUE,AR209*'Q2'!$CB$20,IF(AY209="R",AR209,0))</f>
        <v>0</v>
      </c>
      <c r="BG209" s="249">
        <f>IF(AND(AY209&lt;&gt;"R",AY209&lt;&gt;"C",AY209&lt;&gt;"CF",AY209&lt;&gt;"F")=TRUE,AR209*'Q2'!$CB$21,IF(AY209="C",AR209,0))</f>
        <v>0</v>
      </c>
      <c r="BH209" s="249">
        <f>IF(AND(AY209&lt;&gt;"R",AY209&lt;&gt;"C",AY209&lt;&gt;"CF",AY209&lt;&gt;"F")=TRUE,AR209*'Q2'!$CB$22,IF(AY209="CF",AR209,0))</f>
        <v>0</v>
      </c>
      <c r="BI209" s="289">
        <f>IF(AND(AY209&lt;&gt;"R",AY209&lt;&gt;"C",AY209&lt;&gt;"CF",AY209&lt;&gt;"F")=TRUE,AR209*'Q2'!$CB$23,IF(AY209="F",AR209,0))</f>
        <v>0</v>
      </c>
      <c r="BJ209" s="289">
        <f>'O2'!AR209</f>
        <v>0</v>
      </c>
    </row>
    <row r="210" spans="2:62" ht="9.9499999999999993" customHeight="1">
      <c r="B210" s="852">
        <f>'O1'!B210</f>
        <v>0</v>
      </c>
      <c r="C210" s="853"/>
      <c r="D210" s="853"/>
      <c r="E210" s="853"/>
      <c r="F210" s="853"/>
      <c r="G210" s="854">
        <f>'O1'!G210</f>
        <v>0</v>
      </c>
      <c r="H210" s="854"/>
      <c r="I210" s="854"/>
      <c r="J210" s="854"/>
      <c r="K210" s="854"/>
      <c r="L210" s="854"/>
      <c r="M210" s="854"/>
      <c r="N210" s="854"/>
      <c r="O210" s="854"/>
      <c r="P210" s="854"/>
      <c r="Q210" s="854"/>
      <c r="R210" s="854"/>
      <c r="S210" s="854"/>
      <c r="T210" s="854"/>
      <c r="U210" s="854"/>
      <c r="V210" s="854"/>
      <c r="W210" s="854"/>
      <c r="X210" s="854"/>
      <c r="Y210" s="854"/>
      <c r="Z210" s="854"/>
      <c r="AA210" s="854"/>
      <c r="AB210" s="854"/>
      <c r="AC210" s="855">
        <f>'O1'!AC210</f>
        <v>0</v>
      </c>
      <c r="AD210" s="855"/>
      <c r="AE210" s="855"/>
      <c r="AF210" s="856">
        <f>'O1'!AF210</f>
        <v>0</v>
      </c>
      <c r="AG210" s="856"/>
      <c r="AH210" s="856"/>
      <c r="AI210" s="856"/>
      <c r="AJ210" s="856"/>
      <c r="AK210" s="708">
        <f>'O1'!AU210</f>
        <v>0</v>
      </c>
      <c r="AL210" s="708"/>
      <c r="AM210" s="708"/>
      <c r="AN210" s="708"/>
      <c r="AO210" s="708"/>
      <c r="AP210" s="708"/>
      <c r="AQ210" s="708"/>
      <c r="AR210" s="851">
        <f t="shared" si="12"/>
        <v>0</v>
      </c>
      <c r="AS210" s="851"/>
      <c r="AT210" s="851"/>
      <c r="AU210" s="851"/>
      <c r="AV210" s="851"/>
      <c r="AW210" s="851"/>
      <c r="AX210" s="851"/>
      <c r="AY210" s="164">
        <f>'O1'!BI210</f>
        <v>0</v>
      </c>
      <c r="AZ210" s="524">
        <f>'O1'!AU210</f>
        <v>0</v>
      </c>
      <c r="BB210" s="211">
        <f t="shared" si="13"/>
        <v>2</v>
      </c>
      <c r="BC210" s="212" t="str">
        <f t="shared" si="14"/>
        <v/>
      </c>
      <c r="BD210" s="213" t="str">
        <f t="shared" si="15"/>
        <v xml:space="preserve"> </v>
      </c>
      <c r="BF210" s="249">
        <f>IF(AND(AY210&lt;&gt;"R",AY210&lt;&gt;"C",AY210&lt;&gt;"CF",AY210&lt;&gt;"F")=TRUE,AR210*'Q2'!$CB$20,IF(AY210="R",AR210,0))</f>
        <v>0</v>
      </c>
      <c r="BG210" s="249">
        <f>IF(AND(AY210&lt;&gt;"R",AY210&lt;&gt;"C",AY210&lt;&gt;"CF",AY210&lt;&gt;"F")=TRUE,AR210*'Q2'!$CB$21,IF(AY210="C",AR210,0))</f>
        <v>0</v>
      </c>
      <c r="BH210" s="249">
        <f>IF(AND(AY210&lt;&gt;"R",AY210&lt;&gt;"C",AY210&lt;&gt;"CF",AY210&lt;&gt;"F")=TRUE,AR210*'Q2'!$CB$22,IF(AY210="CF",AR210,0))</f>
        <v>0</v>
      </c>
      <c r="BI210" s="289">
        <f>IF(AND(AY210&lt;&gt;"R",AY210&lt;&gt;"C",AY210&lt;&gt;"CF",AY210&lt;&gt;"F")=TRUE,AR210*'Q2'!$CB$23,IF(AY210="F",AR210,0))</f>
        <v>0</v>
      </c>
      <c r="BJ210" s="289">
        <f>'O2'!AR210</f>
        <v>0</v>
      </c>
    </row>
    <row r="211" spans="2:62" ht="9.9499999999999993" customHeight="1">
      <c r="B211" s="852">
        <f>'O1'!B211</f>
        <v>0</v>
      </c>
      <c r="C211" s="853"/>
      <c r="D211" s="853"/>
      <c r="E211" s="853"/>
      <c r="F211" s="853"/>
      <c r="G211" s="854">
        <f>'O1'!G211</f>
        <v>0</v>
      </c>
      <c r="H211" s="854"/>
      <c r="I211" s="854"/>
      <c r="J211" s="854"/>
      <c r="K211" s="854"/>
      <c r="L211" s="854"/>
      <c r="M211" s="854"/>
      <c r="N211" s="854"/>
      <c r="O211" s="854"/>
      <c r="P211" s="854"/>
      <c r="Q211" s="854"/>
      <c r="R211" s="854"/>
      <c r="S211" s="854"/>
      <c r="T211" s="854"/>
      <c r="U211" s="854"/>
      <c r="V211" s="854"/>
      <c r="W211" s="854"/>
      <c r="X211" s="854"/>
      <c r="Y211" s="854"/>
      <c r="Z211" s="854"/>
      <c r="AA211" s="854"/>
      <c r="AB211" s="854"/>
      <c r="AC211" s="855">
        <f>'O1'!AC211</f>
        <v>0</v>
      </c>
      <c r="AD211" s="855"/>
      <c r="AE211" s="855"/>
      <c r="AF211" s="856">
        <f>'O1'!AF211</f>
        <v>0</v>
      </c>
      <c r="AG211" s="856"/>
      <c r="AH211" s="856"/>
      <c r="AI211" s="856"/>
      <c r="AJ211" s="856"/>
      <c r="AK211" s="708">
        <f>'O1'!AU211</f>
        <v>0</v>
      </c>
      <c r="AL211" s="708"/>
      <c r="AM211" s="708"/>
      <c r="AN211" s="708"/>
      <c r="AO211" s="708"/>
      <c r="AP211" s="708"/>
      <c r="AQ211" s="708"/>
      <c r="AR211" s="851">
        <f t="shared" si="12"/>
        <v>0</v>
      </c>
      <c r="AS211" s="851"/>
      <c r="AT211" s="851"/>
      <c r="AU211" s="851"/>
      <c r="AV211" s="851"/>
      <c r="AW211" s="851"/>
      <c r="AX211" s="851"/>
      <c r="AY211" s="164">
        <f>'O1'!BI211</f>
        <v>0</v>
      </c>
      <c r="AZ211" s="524">
        <f>'O1'!AU211</f>
        <v>0</v>
      </c>
      <c r="BB211" s="211">
        <f t="shared" si="13"/>
        <v>2</v>
      </c>
      <c r="BC211" s="212" t="str">
        <f t="shared" si="14"/>
        <v/>
      </c>
      <c r="BD211" s="213" t="str">
        <f t="shared" si="15"/>
        <v xml:space="preserve"> </v>
      </c>
      <c r="BF211" s="249">
        <f>IF(AND(AY211&lt;&gt;"R",AY211&lt;&gt;"C",AY211&lt;&gt;"CF",AY211&lt;&gt;"F")=TRUE,AR211*'Q2'!$CB$20,IF(AY211="R",AR211,0))</f>
        <v>0</v>
      </c>
      <c r="BG211" s="249">
        <f>IF(AND(AY211&lt;&gt;"R",AY211&lt;&gt;"C",AY211&lt;&gt;"CF",AY211&lt;&gt;"F")=TRUE,AR211*'Q2'!$CB$21,IF(AY211="C",AR211,0))</f>
        <v>0</v>
      </c>
      <c r="BH211" s="249">
        <f>IF(AND(AY211&lt;&gt;"R",AY211&lt;&gt;"C",AY211&lt;&gt;"CF",AY211&lt;&gt;"F")=TRUE,AR211*'Q2'!$CB$22,IF(AY211="CF",AR211,0))</f>
        <v>0</v>
      </c>
      <c r="BI211" s="289">
        <f>IF(AND(AY211&lt;&gt;"R",AY211&lt;&gt;"C",AY211&lt;&gt;"CF",AY211&lt;&gt;"F")=TRUE,AR211*'Q2'!$CB$23,IF(AY211="F",AR211,0))</f>
        <v>0</v>
      </c>
      <c r="BJ211" s="289">
        <f>'O2'!AR211</f>
        <v>0</v>
      </c>
    </row>
    <row r="212" spans="2:62" ht="9.9499999999999993" customHeight="1">
      <c r="B212" s="852">
        <f>'O1'!B212</f>
        <v>0</v>
      </c>
      <c r="C212" s="853"/>
      <c r="D212" s="853"/>
      <c r="E212" s="853"/>
      <c r="F212" s="853"/>
      <c r="G212" s="854">
        <f>'O1'!G212</f>
        <v>0</v>
      </c>
      <c r="H212" s="854"/>
      <c r="I212" s="854"/>
      <c r="J212" s="854"/>
      <c r="K212" s="854"/>
      <c r="L212" s="854"/>
      <c r="M212" s="854"/>
      <c r="N212" s="854"/>
      <c r="O212" s="854"/>
      <c r="P212" s="854"/>
      <c r="Q212" s="854"/>
      <c r="R212" s="854"/>
      <c r="S212" s="854"/>
      <c r="T212" s="854"/>
      <c r="U212" s="854"/>
      <c r="V212" s="854"/>
      <c r="W212" s="854"/>
      <c r="X212" s="854"/>
      <c r="Y212" s="854"/>
      <c r="Z212" s="854"/>
      <c r="AA212" s="854"/>
      <c r="AB212" s="854"/>
      <c r="AC212" s="855">
        <f>'O1'!AC212</f>
        <v>0</v>
      </c>
      <c r="AD212" s="855"/>
      <c r="AE212" s="855"/>
      <c r="AF212" s="856">
        <f>'O1'!AF212</f>
        <v>0</v>
      </c>
      <c r="AG212" s="856"/>
      <c r="AH212" s="856"/>
      <c r="AI212" s="856"/>
      <c r="AJ212" s="856"/>
      <c r="AK212" s="708">
        <f>'O1'!AU212</f>
        <v>0</v>
      </c>
      <c r="AL212" s="708"/>
      <c r="AM212" s="708"/>
      <c r="AN212" s="708"/>
      <c r="AO212" s="708"/>
      <c r="AP212" s="708"/>
      <c r="AQ212" s="708"/>
      <c r="AR212" s="851">
        <f t="shared" si="12"/>
        <v>0</v>
      </c>
      <c r="AS212" s="851"/>
      <c r="AT212" s="851"/>
      <c r="AU212" s="851"/>
      <c r="AV212" s="851"/>
      <c r="AW212" s="851"/>
      <c r="AX212" s="851"/>
      <c r="AY212" s="164">
        <f>'O1'!BI212</f>
        <v>0</v>
      </c>
      <c r="AZ212" s="524">
        <f>'O1'!AU212</f>
        <v>0</v>
      </c>
      <c r="BB212" s="211">
        <f t="shared" si="13"/>
        <v>2</v>
      </c>
      <c r="BC212" s="212" t="str">
        <f t="shared" si="14"/>
        <v/>
      </c>
      <c r="BD212" s="213" t="str">
        <f t="shared" si="15"/>
        <v xml:space="preserve"> </v>
      </c>
      <c r="BF212" s="249">
        <f>IF(AND(AY212&lt;&gt;"R",AY212&lt;&gt;"C",AY212&lt;&gt;"CF",AY212&lt;&gt;"F")=TRUE,AR212*'Q2'!$CB$20,IF(AY212="R",AR212,0))</f>
        <v>0</v>
      </c>
      <c r="BG212" s="249">
        <f>IF(AND(AY212&lt;&gt;"R",AY212&lt;&gt;"C",AY212&lt;&gt;"CF",AY212&lt;&gt;"F")=TRUE,AR212*'Q2'!$CB$21,IF(AY212="C",AR212,0))</f>
        <v>0</v>
      </c>
      <c r="BH212" s="249">
        <f>IF(AND(AY212&lt;&gt;"R",AY212&lt;&gt;"C",AY212&lt;&gt;"CF",AY212&lt;&gt;"F")=TRUE,AR212*'Q2'!$CB$22,IF(AY212="CF",AR212,0))</f>
        <v>0</v>
      </c>
      <c r="BI212" s="289">
        <f>IF(AND(AY212&lt;&gt;"R",AY212&lt;&gt;"C",AY212&lt;&gt;"CF",AY212&lt;&gt;"F")=TRUE,AR212*'Q2'!$CB$23,IF(AY212="F",AR212,0))</f>
        <v>0</v>
      </c>
      <c r="BJ212" s="289">
        <f>'O2'!AR212</f>
        <v>0</v>
      </c>
    </row>
    <row r="213" spans="2:62" ht="9.9499999999999993" customHeight="1">
      <c r="B213" s="852">
        <f>'O1'!B213</f>
        <v>0</v>
      </c>
      <c r="C213" s="853"/>
      <c r="D213" s="853"/>
      <c r="E213" s="853"/>
      <c r="F213" s="853"/>
      <c r="G213" s="854">
        <f>'O1'!G213</f>
        <v>0</v>
      </c>
      <c r="H213" s="854"/>
      <c r="I213" s="854"/>
      <c r="J213" s="854"/>
      <c r="K213" s="854"/>
      <c r="L213" s="854"/>
      <c r="M213" s="854"/>
      <c r="N213" s="854"/>
      <c r="O213" s="854"/>
      <c r="P213" s="854"/>
      <c r="Q213" s="854"/>
      <c r="R213" s="854"/>
      <c r="S213" s="854"/>
      <c r="T213" s="854"/>
      <c r="U213" s="854"/>
      <c r="V213" s="854"/>
      <c r="W213" s="854"/>
      <c r="X213" s="854"/>
      <c r="Y213" s="854"/>
      <c r="Z213" s="854"/>
      <c r="AA213" s="854"/>
      <c r="AB213" s="854"/>
      <c r="AC213" s="855">
        <f>'O1'!AC213</f>
        <v>0</v>
      </c>
      <c r="AD213" s="855"/>
      <c r="AE213" s="855"/>
      <c r="AF213" s="856">
        <f>'O1'!AF213</f>
        <v>0</v>
      </c>
      <c r="AG213" s="856"/>
      <c r="AH213" s="856"/>
      <c r="AI213" s="856"/>
      <c r="AJ213" s="856"/>
      <c r="AK213" s="708">
        <f>'O1'!AU213</f>
        <v>0</v>
      </c>
      <c r="AL213" s="708"/>
      <c r="AM213" s="708"/>
      <c r="AN213" s="708"/>
      <c r="AO213" s="708"/>
      <c r="AP213" s="708"/>
      <c r="AQ213" s="708"/>
      <c r="AR213" s="851">
        <f t="shared" si="12"/>
        <v>0</v>
      </c>
      <c r="AS213" s="851"/>
      <c r="AT213" s="851"/>
      <c r="AU213" s="851"/>
      <c r="AV213" s="851"/>
      <c r="AW213" s="851"/>
      <c r="AX213" s="851"/>
      <c r="AY213" s="164">
        <f>'O1'!BI213</f>
        <v>0</v>
      </c>
      <c r="AZ213" s="524">
        <f>'O1'!AU213</f>
        <v>0</v>
      </c>
      <c r="BB213" s="211">
        <f t="shared" si="13"/>
        <v>2</v>
      </c>
      <c r="BC213" s="212" t="str">
        <f t="shared" si="14"/>
        <v/>
      </c>
      <c r="BD213" s="213" t="str">
        <f t="shared" si="15"/>
        <v xml:space="preserve"> </v>
      </c>
      <c r="BF213" s="249">
        <f>IF(AND(AY213&lt;&gt;"R",AY213&lt;&gt;"C",AY213&lt;&gt;"CF",AY213&lt;&gt;"F")=TRUE,AR213*'Q2'!$CB$20,IF(AY213="R",AR213,0))</f>
        <v>0</v>
      </c>
      <c r="BG213" s="249">
        <f>IF(AND(AY213&lt;&gt;"R",AY213&lt;&gt;"C",AY213&lt;&gt;"CF",AY213&lt;&gt;"F")=TRUE,AR213*'Q2'!$CB$21,IF(AY213="C",AR213,0))</f>
        <v>0</v>
      </c>
      <c r="BH213" s="249">
        <f>IF(AND(AY213&lt;&gt;"R",AY213&lt;&gt;"C",AY213&lt;&gt;"CF",AY213&lt;&gt;"F")=TRUE,AR213*'Q2'!$CB$22,IF(AY213="CF",AR213,0))</f>
        <v>0</v>
      </c>
      <c r="BI213" s="289">
        <f>IF(AND(AY213&lt;&gt;"R",AY213&lt;&gt;"C",AY213&lt;&gt;"CF",AY213&lt;&gt;"F")=TRUE,AR213*'Q2'!$CB$23,IF(AY213="F",AR213,0))</f>
        <v>0</v>
      </c>
      <c r="BJ213" s="289">
        <f>'O2'!AR213</f>
        <v>0</v>
      </c>
    </row>
    <row r="214" spans="2:62" ht="9.9499999999999993" customHeight="1">
      <c r="B214" s="852">
        <f>'O1'!B214</f>
        <v>0</v>
      </c>
      <c r="C214" s="853"/>
      <c r="D214" s="853"/>
      <c r="E214" s="853"/>
      <c r="F214" s="853"/>
      <c r="G214" s="854">
        <f>'O1'!G214</f>
        <v>0</v>
      </c>
      <c r="H214" s="854"/>
      <c r="I214" s="854"/>
      <c r="J214" s="854"/>
      <c r="K214" s="854"/>
      <c r="L214" s="854"/>
      <c r="M214" s="854"/>
      <c r="N214" s="854"/>
      <c r="O214" s="854"/>
      <c r="P214" s="854"/>
      <c r="Q214" s="854"/>
      <c r="R214" s="854"/>
      <c r="S214" s="854"/>
      <c r="T214" s="854"/>
      <c r="U214" s="854"/>
      <c r="V214" s="854"/>
      <c r="W214" s="854"/>
      <c r="X214" s="854"/>
      <c r="Y214" s="854"/>
      <c r="Z214" s="854"/>
      <c r="AA214" s="854"/>
      <c r="AB214" s="854"/>
      <c r="AC214" s="855">
        <f>'O1'!AC214</f>
        <v>0</v>
      </c>
      <c r="AD214" s="855"/>
      <c r="AE214" s="855"/>
      <c r="AF214" s="856">
        <f>'O1'!AF214</f>
        <v>0</v>
      </c>
      <c r="AG214" s="856"/>
      <c r="AH214" s="856"/>
      <c r="AI214" s="856"/>
      <c r="AJ214" s="856"/>
      <c r="AK214" s="708">
        <f>'O1'!AU214</f>
        <v>0</v>
      </c>
      <c r="AL214" s="708"/>
      <c r="AM214" s="708"/>
      <c r="AN214" s="708"/>
      <c r="AO214" s="708"/>
      <c r="AP214" s="708"/>
      <c r="AQ214" s="708"/>
      <c r="AR214" s="851">
        <f t="shared" si="12"/>
        <v>0</v>
      </c>
      <c r="AS214" s="851"/>
      <c r="AT214" s="851"/>
      <c r="AU214" s="851"/>
      <c r="AV214" s="851"/>
      <c r="AW214" s="851"/>
      <c r="AX214" s="851"/>
      <c r="AY214" s="164">
        <f>'O1'!BI214</f>
        <v>0</v>
      </c>
      <c r="AZ214" s="524">
        <f>'O1'!AU214</f>
        <v>0</v>
      </c>
      <c r="BB214" s="211">
        <f t="shared" si="13"/>
        <v>2</v>
      </c>
      <c r="BC214" s="212" t="str">
        <f t="shared" si="14"/>
        <v/>
      </c>
      <c r="BD214" s="213" t="str">
        <f t="shared" si="15"/>
        <v xml:space="preserve"> </v>
      </c>
      <c r="BF214" s="249">
        <f>IF(AND(AY214&lt;&gt;"R",AY214&lt;&gt;"C",AY214&lt;&gt;"CF",AY214&lt;&gt;"F")=TRUE,AR214*'Q2'!$CB$20,IF(AY214="R",AR214,0))</f>
        <v>0</v>
      </c>
      <c r="BG214" s="249">
        <f>IF(AND(AY214&lt;&gt;"R",AY214&lt;&gt;"C",AY214&lt;&gt;"CF",AY214&lt;&gt;"F")=TRUE,AR214*'Q2'!$CB$21,IF(AY214="C",AR214,0))</f>
        <v>0</v>
      </c>
      <c r="BH214" s="249">
        <f>IF(AND(AY214&lt;&gt;"R",AY214&lt;&gt;"C",AY214&lt;&gt;"CF",AY214&lt;&gt;"F")=TRUE,AR214*'Q2'!$CB$22,IF(AY214="CF",AR214,0))</f>
        <v>0</v>
      </c>
      <c r="BI214" s="289">
        <f>IF(AND(AY214&lt;&gt;"R",AY214&lt;&gt;"C",AY214&lt;&gt;"CF",AY214&lt;&gt;"F")=TRUE,AR214*'Q2'!$CB$23,IF(AY214="F",AR214,0))</f>
        <v>0</v>
      </c>
      <c r="BJ214" s="289">
        <f>'O2'!AR214</f>
        <v>0</v>
      </c>
    </row>
    <row r="215" spans="2:62" ht="9.9499999999999993" customHeight="1">
      <c r="B215" s="852">
        <f>'O1'!B215</f>
        <v>0</v>
      </c>
      <c r="C215" s="853"/>
      <c r="D215" s="853"/>
      <c r="E215" s="853"/>
      <c r="F215" s="853"/>
      <c r="G215" s="854">
        <f>'O1'!G215</f>
        <v>0</v>
      </c>
      <c r="H215" s="854"/>
      <c r="I215" s="854"/>
      <c r="J215" s="854"/>
      <c r="K215" s="854"/>
      <c r="L215" s="854"/>
      <c r="M215" s="854"/>
      <c r="N215" s="854"/>
      <c r="O215" s="854"/>
      <c r="P215" s="854"/>
      <c r="Q215" s="854"/>
      <c r="R215" s="854"/>
      <c r="S215" s="854"/>
      <c r="T215" s="854"/>
      <c r="U215" s="854"/>
      <c r="V215" s="854"/>
      <c r="W215" s="854"/>
      <c r="X215" s="854"/>
      <c r="Y215" s="854"/>
      <c r="Z215" s="854"/>
      <c r="AA215" s="854"/>
      <c r="AB215" s="854"/>
      <c r="AC215" s="855">
        <f>'O1'!AC215</f>
        <v>0</v>
      </c>
      <c r="AD215" s="855"/>
      <c r="AE215" s="855"/>
      <c r="AF215" s="856">
        <f>'O1'!AF215</f>
        <v>0</v>
      </c>
      <c r="AG215" s="856"/>
      <c r="AH215" s="856"/>
      <c r="AI215" s="856"/>
      <c r="AJ215" s="856"/>
      <c r="AK215" s="708">
        <f>'O1'!AU215</f>
        <v>0</v>
      </c>
      <c r="AL215" s="708"/>
      <c r="AM215" s="708"/>
      <c r="AN215" s="708"/>
      <c r="AO215" s="708"/>
      <c r="AP215" s="708"/>
      <c r="AQ215" s="708"/>
      <c r="AR215" s="851">
        <f t="shared" si="12"/>
        <v>0</v>
      </c>
      <c r="AS215" s="851"/>
      <c r="AT215" s="851"/>
      <c r="AU215" s="851"/>
      <c r="AV215" s="851"/>
      <c r="AW215" s="851"/>
      <c r="AX215" s="851"/>
      <c r="AY215" s="164">
        <f>'O1'!BI215</f>
        <v>0</v>
      </c>
      <c r="AZ215" s="524">
        <f>'O1'!AU215</f>
        <v>0</v>
      </c>
      <c r="BB215" s="211">
        <f t="shared" si="13"/>
        <v>2</v>
      </c>
      <c r="BC215" s="212" t="str">
        <f t="shared" si="14"/>
        <v/>
      </c>
      <c r="BD215" s="213" t="str">
        <f t="shared" si="15"/>
        <v xml:space="preserve"> </v>
      </c>
      <c r="BF215" s="249">
        <f>IF(AND(AY215&lt;&gt;"R",AY215&lt;&gt;"C",AY215&lt;&gt;"CF",AY215&lt;&gt;"F")=TRUE,AR215*'Q2'!$CB$20,IF(AY215="R",AR215,0))</f>
        <v>0</v>
      </c>
      <c r="BG215" s="249">
        <f>IF(AND(AY215&lt;&gt;"R",AY215&lt;&gt;"C",AY215&lt;&gt;"CF",AY215&lt;&gt;"F")=TRUE,AR215*'Q2'!$CB$21,IF(AY215="C",AR215,0))</f>
        <v>0</v>
      </c>
      <c r="BH215" s="249">
        <f>IF(AND(AY215&lt;&gt;"R",AY215&lt;&gt;"C",AY215&lt;&gt;"CF",AY215&lt;&gt;"F")=TRUE,AR215*'Q2'!$CB$22,IF(AY215="CF",AR215,0))</f>
        <v>0</v>
      </c>
      <c r="BI215" s="289">
        <f>IF(AND(AY215&lt;&gt;"R",AY215&lt;&gt;"C",AY215&lt;&gt;"CF",AY215&lt;&gt;"F")=TRUE,AR215*'Q2'!$CB$23,IF(AY215="F",AR215,0))</f>
        <v>0</v>
      </c>
      <c r="BJ215" s="289">
        <f>'O2'!AR215</f>
        <v>0</v>
      </c>
    </row>
    <row r="216" spans="2:62" ht="9.9499999999999993" customHeight="1">
      <c r="B216" s="852">
        <f>'O1'!B216</f>
        <v>0</v>
      </c>
      <c r="C216" s="853"/>
      <c r="D216" s="853"/>
      <c r="E216" s="853"/>
      <c r="F216" s="853"/>
      <c r="G216" s="854">
        <f>'O1'!G216</f>
        <v>0</v>
      </c>
      <c r="H216" s="854"/>
      <c r="I216" s="854"/>
      <c r="J216" s="854"/>
      <c r="K216" s="854"/>
      <c r="L216" s="854"/>
      <c r="M216" s="854"/>
      <c r="N216" s="854"/>
      <c r="O216" s="854"/>
      <c r="P216" s="854"/>
      <c r="Q216" s="854"/>
      <c r="R216" s="854"/>
      <c r="S216" s="854"/>
      <c r="T216" s="854"/>
      <c r="U216" s="854"/>
      <c r="V216" s="854"/>
      <c r="W216" s="854"/>
      <c r="X216" s="854"/>
      <c r="Y216" s="854"/>
      <c r="Z216" s="854"/>
      <c r="AA216" s="854"/>
      <c r="AB216" s="854"/>
      <c r="AC216" s="855">
        <f>'O1'!AC216</f>
        <v>0</v>
      </c>
      <c r="AD216" s="855"/>
      <c r="AE216" s="855"/>
      <c r="AF216" s="856">
        <f>'O1'!AF216</f>
        <v>0</v>
      </c>
      <c r="AG216" s="856"/>
      <c r="AH216" s="856"/>
      <c r="AI216" s="856"/>
      <c r="AJ216" s="856"/>
      <c r="AK216" s="708">
        <f>'O1'!AU216</f>
        <v>0</v>
      </c>
      <c r="AL216" s="708"/>
      <c r="AM216" s="708"/>
      <c r="AN216" s="708"/>
      <c r="AO216" s="708"/>
      <c r="AP216" s="708"/>
      <c r="AQ216" s="708"/>
      <c r="AR216" s="851">
        <f t="shared" si="12"/>
        <v>0</v>
      </c>
      <c r="AS216" s="851"/>
      <c r="AT216" s="851"/>
      <c r="AU216" s="851"/>
      <c r="AV216" s="851"/>
      <c r="AW216" s="851"/>
      <c r="AX216" s="851"/>
      <c r="AY216" s="164">
        <f>'O1'!BI216</f>
        <v>0</v>
      </c>
      <c r="AZ216" s="524">
        <f>'O1'!AU216</f>
        <v>0</v>
      </c>
      <c r="BB216" s="211">
        <f t="shared" si="13"/>
        <v>2</v>
      </c>
      <c r="BC216" s="212" t="str">
        <f t="shared" si="14"/>
        <v/>
      </c>
      <c r="BD216" s="213" t="str">
        <f t="shared" si="15"/>
        <v xml:space="preserve"> </v>
      </c>
      <c r="BF216" s="249">
        <f>IF(AND(AY216&lt;&gt;"R",AY216&lt;&gt;"C",AY216&lt;&gt;"CF",AY216&lt;&gt;"F")=TRUE,AR216*'Q2'!$CB$20,IF(AY216="R",AR216,0))</f>
        <v>0</v>
      </c>
      <c r="BG216" s="249">
        <f>IF(AND(AY216&lt;&gt;"R",AY216&lt;&gt;"C",AY216&lt;&gt;"CF",AY216&lt;&gt;"F")=TRUE,AR216*'Q2'!$CB$21,IF(AY216="C",AR216,0))</f>
        <v>0</v>
      </c>
      <c r="BH216" s="249">
        <f>IF(AND(AY216&lt;&gt;"R",AY216&lt;&gt;"C",AY216&lt;&gt;"CF",AY216&lt;&gt;"F")=TRUE,AR216*'Q2'!$CB$22,IF(AY216="CF",AR216,0))</f>
        <v>0</v>
      </c>
      <c r="BI216" s="289">
        <f>IF(AND(AY216&lt;&gt;"R",AY216&lt;&gt;"C",AY216&lt;&gt;"CF",AY216&lt;&gt;"F")=TRUE,AR216*'Q2'!$CB$23,IF(AY216="F",AR216,0))</f>
        <v>0</v>
      </c>
      <c r="BJ216" s="289">
        <f>'O2'!AR216</f>
        <v>0</v>
      </c>
    </row>
    <row r="217" spans="2:62" ht="9.9499999999999993" customHeight="1">
      <c r="B217" s="852">
        <f>'O1'!B217</f>
        <v>0</v>
      </c>
      <c r="C217" s="853"/>
      <c r="D217" s="853"/>
      <c r="E217" s="853"/>
      <c r="F217" s="853"/>
      <c r="G217" s="854">
        <f>'O1'!G217</f>
        <v>0</v>
      </c>
      <c r="H217" s="854"/>
      <c r="I217" s="854"/>
      <c r="J217" s="854"/>
      <c r="K217" s="854"/>
      <c r="L217" s="854"/>
      <c r="M217" s="854"/>
      <c r="N217" s="854"/>
      <c r="O217" s="854"/>
      <c r="P217" s="854"/>
      <c r="Q217" s="854"/>
      <c r="R217" s="854"/>
      <c r="S217" s="854"/>
      <c r="T217" s="854"/>
      <c r="U217" s="854"/>
      <c r="V217" s="854"/>
      <c r="W217" s="854"/>
      <c r="X217" s="854"/>
      <c r="Y217" s="854"/>
      <c r="Z217" s="854"/>
      <c r="AA217" s="854"/>
      <c r="AB217" s="854"/>
      <c r="AC217" s="855">
        <f>'O1'!AC217</f>
        <v>0</v>
      </c>
      <c r="AD217" s="855"/>
      <c r="AE217" s="855"/>
      <c r="AF217" s="856">
        <f>'O1'!AF217</f>
        <v>0</v>
      </c>
      <c r="AG217" s="856"/>
      <c r="AH217" s="856"/>
      <c r="AI217" s="856"/>
      <c r="AJ217" s="856"/>
      <c r="AK217" s="708">
        <f>'O1'!AU217</f>
        <v>0</v>
      </c>
      <c r="AL217" s="708"/>
      <c r="AM217" s="708"/>
      <c r="AN217" s="708"/>
      <c r="AO217" s="708"/>
      <c r="AP217" s="708"/>
      <c r="AQ217" s="708"/>
      <c r="AR217" s="851">
        <f t="shared" si="12"/>
        <v>0</v>
      </c>
      <c r="AS217" s="851"/>
      <c r="AT217" s="851"/>
      <c r="AU217" s="851"/>
      <c r="AV217" s="851"/>
      <c r="AW217" s="851"/>
      <c r="AX217" s="851"/>
      <c r="AY217" s="164">
        <f>'O1'!BI217</f>
        <v>0</v>
      </c>
      <c r="AZ217" s="524">
        <f>'O1'!AU217</f>
        <v>0</v>
      </c>
      <c r="BB217" s="211">
        <f t="shared" si="13"/>
        <v>2</v>
      </c>
      <c r="BC217" s="212" t="str">
        <f t="shared" si="14"/>
        <v/>
      </c>
      <c r="BD217" s="213" t="str">
        <f t="shared" si="15"/>
        <v xml:space="preserve"> </v>
      </c>
      <c r="BF217" s="249">
        <f>IF(AND(AY217&lt;&gt;"R",AY217&lt;&gt;"C",AY217&lt;&gt;"CF",AY217&lt;&gt;"F")=TRUE,AR217*'Q2'!$CB$20,IF(AY217="R",AR217,0))</f>
        <v>0</v>
      </c>
      <c r="BG217" s="249">
        <f>IF(AND(AY217&lt;&gt;"R",AY217&lt;&gt;"C",AY217&lt;&gt;"CF",AY217&lt;&gt;"F")=TRUE,AR217*'Q2'!$CB$21,IF(AY217="C",AR217,0))</f>
        <v>0</v>
      </c>
      <c r="BH217" s="249">
        <f>IF(AND(AY217&lt;&gt;"R",AY217&lt;&gt;"C",AY217&lt;&gt;"CF",AY217&lt;&gt;"F")=TRUE,AR217*'Q2'!$CB$22,IF(AY217="CF",AR217,0))</f>
        <v>0</v>
      </c>
      <c r="BI217" s="289">
        <f>IF(AND(AY217&lt;&gt;"R",AY217&lt;&gt;"C",AY217&lt;&gt;"CF",AY217&lt;&gt;"F")=TRUE,AR217*'Q2'!$CB$23,IF(AY217="F",AR217,0))</f>
        <v>0</v>
      </c>
      <c r="BJ217" s="289">
        <f>'O2'!AR217</f>
        <v>0</v>
      </c>
    </row>
    <row r="218" spans="2:62" ht="9.9499999999999993" customHeight="1">
      <c r="B218" s="852">
        <f>'O1'!B218</f>
        <v>0</v>
      </c>
      <c r="C218" s="853"/>
      <c r="D218" s="853"/>
      <c r="E218" s="853"/>
      <c r="F218" s="853"/>
      <c r="G218" s="854">
        <f>'O1'!G218</f>
        <v>0</v>
      </c>
      <c r="H218" s="854"/>
      <c r="I218" s="854"/>
      <c r="J218" s="854"/>
      <c r="K218" s="854"/>
      <c r="L218" s="854"/>
      <c r="M218" s="854"/>
      <c r="N218" s="854"/>
      <c r="O218" s="854"/>
      <c r="P218" s="854"/>
      <c r="Q218" s="854"/>
      <c r="R218" s="854"/>
      <c r="S218" s="854"/>
      <c r="T218" s="854"/>
      <c r="U218" s="854"/>
      <c r="V218" s="854"/>
      <c r="W218" s="854"/>
      <c r="X218" s="854"/>
      <c r="Y218" s="854"/>
      <c r="Z218" s="854"/>
      <c r="AA218" s="854"/>
      <c r="AB218" s="854"/>
      <c r="AC218" s="855">
        <f>'O1'!AC218</f>
        <v>0</v>
      </c>
      <c r="AD218" s="855"/>
      <c r="AE218" s="855"/>
      <c r="AF218" s="856">
        <f>'O1'!AF218</f>
        <v>0</v>
      </c>
      <c r="AG218" s="856"/>
      <c r="AH218" s="856"/>
      <c r="AI218" s="856"/>
      <c r="AJ218" s="856"/>
      <c r="AK218" s="708">
        <f>'O1'!AU218</f>
        <v>0</v>
      </c>
      <c r="AL218" s="708"/>
      <c r="AM218" s="708"/>
      <c r="AN218" s="708"/>
      <c r="AO218" s="708"/>
      <c r="AP218" s="708"/>
      <c r="AQ218" s="708"/>
      <c r="AR218" s="851">
        <f t="shared" si="12"/>
        <v>0</v>
      </c>
      <c r="AS218" s="851"/>
      <c r="AT218" s="851"/>
      <c r="AU218" s="851"/>
      <c r="AV218" s="851"/>
      <c r="AW218" s="851"/>
      <c r="AX218" s="851"/>
      <c r="AY218" s="164">
        <f>'O1'!BI218</f>
        <v>0</v>
      </c>
      <c r="AZ218" s="524">
        <f>'O1'!AU218</f>
        <v>0</v>
      </c>
      <c r="BB218" s="211">
        <f t="shared" si="13"/>
        <v>2</v>
      </c>
      <c r="BC218" s="212" t="str">
        <f t="shared" si="14"/>
        <v/>
      </c>
      <c r="BD218" s="213" t="str">
        <f t="shared" si="15"/>
        <v xml:space="preserve"> </v>
      </c>
      <c r="BF218" s="249">
        <f>IF(AND(AY218&lt;&gt;"R",AY218&lt;&gt;"C",AY218&lt;&gt;"CF",AY218&lt;&gt;"F")=TRUE,AR218*'Q2'!$CB$20,IF(AY218="R",AR218,0))</f>
        <v>0</v>
      </c>
      <c r="BG218" s="249">
        <f>IF(AND(AY218&lt;&gt;"R",AY218&lt;&gt;"C",AY218&lt;&gt;"CF",AY218&lt;&gt;"F")=TRUE,AR218*'Q2'!$CB$21,IF(AY218="C",AR218,0))</f>
        <v>0</v>
      </c>
      <c r="BH218" s="249">
        <f>IF(AND(AY218&lt;&gt;"R",AY218&lt;&gt;"C",AY218&lt;&gt;"CF",AY218&lt;&gt;"F")=TRUE,AR218*'Q2'!$CB$22,IF(AY218="CF",AR218,0))</f>
        <v>0</v>
      </c>
      <c r="BI218" s="289">
        <f>IF(AND(AY218&lt;&gt;"R",AY218&lt;&gt;"C",AY218&lt;&gt;"CF",AY218&lt;&gt;"F")=TRUE,AR218*'Q2'!$CB$23,IF(AY218="F",AR218,0))</f>
        <v>0</v>
      </c>
      <c r="BJ218" s="289">
        <f>'O2'!AR218</f>
        <v>0</v>
      </c>
    </row>
    <row r="219" spans="2:62" ht="9.9499999999999993" customHeight="1">
      <c r="B219" s="852">
        <f>'O1'!B219</f>
        <v>0</v>
      </c>
      <c r="C219" s="853"/>
      <c r="D219" s="853"/>
      <c r="E219" s="853"/>
      <c r="F219" s="853"/>
      <c r="G219" s="854">
        <f>'O1'!G219</f>
        <v>0</v>
      </c>
      <c r="H219" s="854"/>
      <c r="I219" s="854"/>
      <c r="J219" s="854"/>
      <c r="K219" s="854"/>
      <c r="L219" s="854"/>
      <c r="M219" s="854"/>
      <c r="N219" s="854"/>
      <c r="O219" s="854"/>
      <c r="P219" s="854"/>
      <c r="Q219" s="854"/>
      <c r="R219" s="854"/>
      <c r="S219" s="854"/>
      <c r="T219" s="854"/>
      <c r="U219" s="854"/>
      <c r="V219" s="854"/>
      <c r="W219" s="854"/>
      <c r="X219" s="854"/>
      <c r="Y219" s="854"/>
      <c r="Z219" s="854"/>
      <c r="AA219" s="854"/>
      <c r="AB219" s="854"/>
      <c r="AC219" s="855">
        <f>'O1'!AC219</f>
        <v>0</v>
      </c>
      <c r="AD219" s="855"/>
      <c r="AE219" s="855"/>
      <c r="AF219" s="856">
        <f>'O1'!AF219</f>
        <v>0</v>
      </c>
      <c r="AG219" s="856"/>
      <c r="AH219" s="856"/>
      <c r="AI219" s="856"/>
      <c r="AJ219" s="856"/>
      <c r="AK219" s="708">
        <f>'O1'!AU219</f>
        <v>0</v>
      </c>
      <c r="AL219" s="708"/>
      <c r="AM219" s="708"/>
      <c r="AN219" s="708"/>
      <c r="AO219" s="708"/>
      <c r="AP219" s="708"/>
      <c r="AQ219" s="708"/>
      <c r="AR219" s="851">
        <f t="shared" si="12"/>
        <v>0</v>
      </c>
      <c r="AS219" s="851"/>
      <c r="AT219" s="851"/>
      <c r="AU219" s="851"/>
      <c r="AV219" s="851"/>
      <c r="AW219" s="851"/>
      <c r="AX219" s="851"/>
      <c r="AY219" s="164">
        <f>'O1'!BI219</f>
        <v>0</v>
      </c>
      <c r="AZ219" s="524">
        <f>'O1'!AU219</f>
        <v>0</v>
      </c>
      <c r="BB219" s="211">
        <f t="shared" si="13"/>
        <v>2</v>
      </c>
      <c r="BC219" s="212" t="str">
        <f t="shared" si="14"/>
        <v/>
      </c>
      <c r="BD219" s="213" t="str">
        <f t="shared" si="15"/>
        <v xml:space="preserve"> </v>
      </c>
      <c r="BF219" s="249">
        <f>IF(AND(AY219&lt;&gt;"R",AY219&lt;&gt;"C",AY219&lt;&gt;"CF",AY219&lt;&gt;"F")=TRUE,AR219*'Q2'!$CB$20,IF(AY219="R",AR219,0))</f>
        <v>0</v>
      </c>
      <c r="BG219" s="249">
        <f>IF(AND(AY219&lt;&gt;"R",AY219&lt;&gt;"C",AY219&lt;&gt;"CF",AY219&lt;&gt;"F")=TRUE,AR219*'Q2'!$CB$21,IF(AY219="C",AR219,0))</f>
        <v>0</v>
      </c>
      <c r="BH219" s="249">
        <f>IF(AND(AY219&lt;&gt;"R",AY219&lt;&gt;"C",AY219&lt;&gt;"CF",AY219&lt;&gt;"F")=TRUE,AR219*'Q2'!$CB$22,IF(AY219="CF",AR219,0))</f>
        <v>0</v>
      </c>
      <c r="BI219" s="289">
        <f>IF(AND(AY219&lt;&gt;"R",AY219&lt;&gt;"C",AY219&lt;&gt;"CF",AY219&lt;&gt;"F")=TRUE,AR219*'Q2'!$CB$23,IF(AY219="F",AR219,0))</f>
        <v>0</v>
      </c>
      <c r="BJ219" s="289">
        <f>'O2'!AR219</f>
        <v>0</v>
      </c>
    </row>
    <row r="220" spans="2:62" ht="9.9499999999999993" customHeight="1">
      <c r="B220" s="852">
        <f>'O1'!B220</f>
        <v>0</v>
      </c>
      <c r="C220" s="853"/>
      <c r="D220" s="853"/>
      <c r="E220" s="853"/>
      <c r="F220" s="853"/>
      <c r="G220" s="854">
        <f>'O1'!G220</f>
        <v>0</v>
      </c>
      <c r="H220" s="854"/>
      <c r="I220" s="854"/>
      <c r="J220" s="854"/>
      <c r="K220" s="854"/>
      <c r="L220" s="854"/>
      <c r="M220" s="854"/>
      <c r="N220" s="854"/>
      <c r="O220" s="854"/>
      <c r="P220" s="854"/>
      <c r="Q220" s="854"/>
      <c r="R220" s="854"/>
      <c r="S220" s="854"/>
      <c r="T220" s="854"/>
      <c r="U220" s="854"/>
      <c r="V220" s="854"/>
      <c r="W220" s="854"/>
      <c r="X220" s="854"/>
      <c r="Y220" s="854"/>
      <c r="Z220" s="854"/>
      <c r="AA220" s="854"/>
      <c r="AB220" s="854"/>
      <c r="AC220" s="855">
        <f>'O1'!AC220</f>
        <v>0</v>
      </c>
      <c r="AD220" s="855"/>
      <c r="AE220" s="855"/>
      <c r="AF220" s="856">
        <f>'O1'!AF220</f>
        <v>0</v>
      </c>
      <c r="AG220" s="856"/>
      <c r="AH220" s="856"/>
      <c r="AI220" s="856"/>
      <c r="AJ220" s="856"/>
      <c r="AK220" s="708">
        <f>'O1'!AU220</f>
        <v>0</v>
      </c>
      <c r="AL220" s="708"/>
      <c r="AM220" s="708"/>
      <c r="AN220" s="708"/>
      <c r="AO220" s="708"/>
      <c r="AP220" s="708"/>
      <c r="AQ220" s="708"/>
      <c r="AR220" s="851">
        <f t="shared" si="12"/>
        <v>0</v>
      </c>
      <c r="AS220" s="851"/>
      <c r="AT220" s="851"/>
      <c r="AU220" s="851"/>
      <c r="AV220" s="851"/>
      <c r="AW220" s="851"/>
      <c r="AX220" s="851"/>
      <c r="AY220" s="164">
        <f>'O1'!BI220</f>
        <v>0</v>
      </c>
      <c r="AZ220" s="524">
        <f>'O1'!AU220</f>
        <v>0</v>
      </c>
      <c r="BB220" s="211">
        <f t="shared" si="13"/>
        <v>2</v>
      </c>
      <c r="BC220" s="212" t="str">
        <f t="shared" si="14"/>
        <v/>
      </c>
      <c r="BD220" s="213" t="str">
        <f t="shared" si="15"/>
        <v xml:space="preserve"> </v>
      </c>
      <c r="BF220" s="249">
        <f>IF(AND(AY220&lt;&gt;"R",AY220&lt;&gt;"C",AY220&lt;&gt;"CF",AY220&lt;&gt;"F")=TRUE,AR220*'Q2'!$CB$20,IF(AY220="R",AR220,0))</f>
        <v>0</v>
      </c>
      <c r="BG220" s="249">
        <f>IF(AND(AY220&lt;&gt;"R",AY220&lt;&gt;"C",AY220&lt;&gt;"CF",AY220&lt;&gt;"F")=TRUE,AR220*'Q2'!$CB$21,IF(AY220="C",AR220,0))</f>
        <v>0</v>
      </c>
      <c r="BH220" s="249">
        <f>IF(AND(AY220&lt;&gt;"R",AY220&lt;&gt;"C",AY220&lt;&gt;"CF",AY220&lt;&gt;"F")=TRUE,AR220*'Q2'!$CB$22,IF(AY220="CF",AR220,0))</f>
        <v>0</v>
      </c>
      <c r="BI220" s="289">
        <f>IF(AND(AY220&lt;&gt;"R",AY220&lt;&gt;"C",AY220&lt;&gt;"CF",AY220&lt;&gt;"F")=TRUE,AR220*'Q2'!$CB$23,IF(AY220="F",AR220,0))</f>
        <v>0</v>
      </c>
      <c r="BJ220" s="289">
        <f>'O2'!AR220</f>
        <v>0</v>
      </c>
    </row>
    <row r="221" spans="2:62" ht="9.9499999999999993" customHeight="1">
      <c r="B221" s="852">
        <f>'O1'!B221</f>
        <v>0</v>
      </c>
      <c r="C221" s="853"/>
      <c r="D221" s="853"/>
      <c r="E221" s="853"/>
      <c r="F221" s="853"/>
      <c r="G221" s="854">
        <f>'O1'!G221</f>
        <v>0</v>
      </c>
      <c r="H221" s="854"/>
      <c r="I221" s="854"/>
      <c r="J221" s="854"/>
      <c r="K221" s="854"/>
      <c r="L221" s="854"/>
      <c r="M221" s="854"/>
      <c r="N221" s="854"/>
      <c r="O221" s="854"/>
      <c r="P221" s="854"/>
      <c r="Q221" s="854"/>
      <c r="R221" s="854"/>
      <c r="S221" s="854"/>
      <c r="T221" s="854"/>
      <c r="U221" s="854"/>
      <c r="V221" s="854"/>
      <c r="W221" s="854"/>
      <c r="X221" s="854"/>
      <c r="Y221" s="854"/>
      <c r="Z221" s="854"/>
      <c r="AA221" s="854"/>
      <c r="AB221" s="854"/>
      <c r="AC221" s="855">
        <f>'O1'!AC221</f>
        <v>0</v>
      </c>
      <c r="AD221" s="855"/>
      <c r="AE221" s="855"/>
      <c r="AF221" s="856">
        <f>'O1'!AF221</f>
        <v>0</v>
      </c>
      <c r="AG221" s="856"/>
      <c r="AH221" s="856"/>
      <c r="AI221" s="856"/>
      <c r="AJ221" s="856"/>
      <c r="AK221" s="708">
        <f>'O1'!AU221</f>
        <v>0</v>
      </c>
      <c r="AL221" s="708"/>
      <c r="AM221" s="708"/>
      <c r="AN221" s="708"/>
      <c r="AO221" s="708"/>
      <c r="AP221" s="708"/>
      <c r="AQ221" s="708"/>
      <c r="AR221" s="851">
        <f t="shared" si="12"/>
        <v>0</v>
      </c>
      <c r="AS221" s="851"/>
      <c r="AT221" s="851"/>
      <c r="AU221" s="851"/>
      <c r="AV221" s="851"/>
      <c r="AW221" s="851"/>
      <c r="AX221" s="851"/>
      <c r="AY221" s="164">
        <f>'O1'!BI221</f>
        <v>0</v>
      </c>
      <c r="AZ221" s="524">
        <f>'O1'!AU221</f>
        <v>0</v>
      </c>
      <c r="BB221" s="211">
        <f t="shared" si="13"/>
        <v>2</v>
      </c>
      <c r="BC221" s="212" t="str">
        <f t="shared" si="14"/>
        <v/>
      </c>
      <c r="BD221" s="213" t="str">
        <f t="shared" si="15"/>
        <v xml:space="preserve"> </v>
      </c>
      <c r="BF221" s="249">
        <f>IF(AND(AY221&lt;&gt;"R",AY221&lt;&gt;"C",AY221&lt;&gt;"CF",AY221&lt;&gt;"F")=TRUE,AR221*'Q2'!$CB$20,IF(AY221="R",AR221,0))</f>
        <v>0</v>
      </c>
      <c r="BG221" s="249">
        <f>IF(AND(AY221&lt;&gt;"R",AY221&lt;&gt;"C",AY221&lt;&gt;"CF",AY221&lt;&gt;"F")=TRUE,AR221*'Q2'!$CB$21,IF(AY221="C",AR221,0))</f>
        <v>0</v>
      </c>
      <c r="BH221" s="249">
        <f>IF(AND(AY221&lt;&gt;"R",AY221&lt;&gt;"C",AY221&lt;&gt;"CF",AY221&lt;&gt;"F")=TRUE,AR221*'Q2'!$CB$22,IF(AY221="CF",AR221,0))</f>
        <v>0</v>
      </c>
      <c r="BI221" s="289">
        <f>IF(AND(AY221&lt;&gt;"R",AY221&lt;&gt;"C",AY221&lt;&gt;"CF",AY221&lt;&gt;"F")=TRUE,AR221*'Q2'!$CB$23,IF(AY221="F",AR221,0))</f>
        <v>0</v>
      </c>
      <c r="BJ221" s="289">
        <f>'O2'!AR221</f>
        <v>0</v>
      </c>
    </row>
    <row r="222" spans="2:62" ht="9.9499999999999993" customHeight="1">
      <c r="B222" s="852">
        <f>'O1'!B222</f>
        <v>0</v>
      </c>
      <c r="C222" s="853"/>
      <c r="D222" s="853"/>
      <c r="E222" s="853"/>
      <c r="F222" s="853"/>
      <c r="G222" s="854">
        <f>'O1'!G222</f>
        <v>0</v>
      </c>
      <c r="H222" s="854"/>
      <c r="I222" s="854"/>
      <c r="J222" s="854"/>
      <c r="K222" s="854"/>
      <c r="L222" s="854"/>
      <c r="M222" s="854"/>
      <c r="N222" s="854"/>
      <c r="O222" s="854"/>
      <c r="P222" s="854"/>
      <c r="Q222" s="854"/>
      <c r="R222" s="854"/>
      <c r="S222" s="854"/>
      <c r="T222" s="854"/>
      <c r="U222" s="854"/>
      <c r="V222" s="854"/>
      <c r="W222" s="854"/>
      <c r="X222" s="854"/>
      <c r="Y222" s="854"/>
      <c r="Z222" s="854"/>
      <c r="AA222" s="854"/>
      <c r="AB222" s="854"/>
      <c r="AC222" s="855">
        <f>'O1'!AC222</f>
        <v>0</v>
      </c>
      <c r="AD222" s="855"/>
      <c r="AE222" s="855"/>
      <c r="AF222" s="856">
        <f>'O1'!AF222</f>
        <v>0</v>
      </c>
      <c r="AG222" s="856"/>
      <c r="AH222" s="856"/>
      <c r="AI222" s="856"/>
      <c r="AJ222" s="856"/>
      <c r="AK222" s="708">
        <f>'O1'!AU222</f>
        <v>0</v>
      </c>
      <c r="AL222" s="708"/>
      <c r="AM222" s="708"/>
      <c r="AN222" s="708"/>
      <c r="AO222" s="708"/>
      <c r="AP222" s="708"/>
      <c r="AQ222" s="708"/>
      <c r="AR222" s="851">
        <f t="shared" si="12"/>
        <v>0</v>
      </c>
      <c r="AS222" s="851"/>
      <c r="AT222" s="851"/>
      <c r="AU222" s="851"/>
      <c r="AV222" s="851"/>
      <c r="AW222" s="851"/>
      <c r="AX222" s="851"/>
      <c r="AY222" s="164">
        <f>'O1'!BI222</f>
        <v>0</v>
      </c>
      <c r="AZ222" s="524">
        <f>'O1'!AU222</f>
        <v>0</v>
      </c>
      <c r="BB222" s="211">
        <f t="shared" si="13"/>
        <v>2</v>
      </c>
      <c r="BC222" s="212" t="str">
        <f t="shared" si="14"/>
        <v/>
      </c>
      <c r="BD222" s="213" t="str">
        <f t="shared" si="15"/>
        <v xml:space="preserve"> </v>
      </c>
      <c r="BF222" s="249">
        <f>IF(AND(AY222&lt;&gt;"R",AY222&lt;&gt;"C",AY222&lt;&gt;"CF",AY222&lt;&gt;"F")=TRUE,AR222*'Q2'!$CB$20,IF(AY222="R",AR222,0))</f>
        <v>0</v>
      </c>
      <c r="BG222" s="249">
        <f>IF(AND(AY222&lt;&gt;"R",AY222&lt;&gt;"C",AY222&lt;&gt;"CF",AY222&lt;&gt;"F")=TRUE,AR222*'Q2'!$CB$21,IF(AY222="C",AR222,0))</f>
        <v>0</v>
      </c>
      <c r="BH222" s="249">
        <f>IF(AND(AY222&lt;&gt;"R",AY222&lt;&gt;"C",AY222&lt;&gt;"CF",AY222&lt;&gt;"F")=TRUE,AR222*'Q2'!$CB$22,IF(AY222="CF",AR222,0))</f>
        <v>0</v>
      </c>
      <c r="BI222" s="289">
        <f>IF(AND(AY222&lt;&gt;"R",AY222&lt;&gt;"C",AY222&lt;&gt;"CF",AY222&lt;&gt;"F")=TRUE,AR222*'Q2'!$CB$23,IF(AY222="F",AR222,0))</f>
        <v>0</v>
      </c>
      <c r="BJ222" s="289">
        <f>'O2'!AR222</f>
        <v>0</v>
      </c>
    </row>
    <row r="223" spans="2:62" ht="9.9499999999999993" customHeight="1">
      <c r="B223" s="852">
        <f>'O1'!B223</f>
        <v>0</v>
      </c>
      <c r="C223" s="853"/>
      <c r="D223" s="853"/>
      <c r="E223" s="853"/>
      <c r="F223" s="853"/>
      <c r="G223" s="854">
        <f>'O1'!G223</f>
        <v>0</v>
      </c>
      <c r="H223" s="854"/>
      <c r="I223" s="854"/>
      <c r="J223" s="854"/>
      <c r="K223" s="854"/>
      <c r="L223" s="854"/>
      <c r="M223" s="854"/>
      <c r="N223" s="854"/>
      <c r="O223" s="854"/>
      <c r="P223" s="854"/>
      <c r="Q223" s="854"/>
      <c r="R223" s="854"/>
      <c r="S223" s="854"/>
      <c r="T223" s="854"/>
      <c r="U223" s="854"/>
      <c r="V223" s="854"/>
      <c r="W223" s="854"/>
      <c r="X223" s="854"/>
      <c r="Y223" s="854"/>
      <c r="Z223" s="854"/>
      <c r="AA223" s="854"/>
      <c r="AB223" s="854"/>
      <c r="AC223" s="855">
        <f>'O1'!AC223</f>
        <v>0</v>
      </c>
      <c r="AD223" s="855"/>
      <c r="AE223" s="855"/>
      <c r="AF223" s="856">
        <f>'O1'!AF223</f>
        <v>0</v>
      </c>
      <c r="AG223" s="856"/>
      <c r="AH223" s="856"/>
      <c r="AI223" s="856"/>
      <c r="AJ223" s="856"/>
      <c r="AK223" s="708">
        <f>'O1'!AU223</f>
        <v>0</v>
      </c>
      <c r="AL223" s="708"/>
      <c r="AM223" s="708"/>
      <c r="AN223" s="708"/>
      <c r="AO223" s="708"/>
      <c r="AP223" s="708"/>
      <c r="AQ223" s="708"/>
      <c r="AR223" s="851">
        <f t="shared" si="12"/>
        <v>0</v>
      </c>
      <c r="AS223" s="851"/>
      <c r="AT223" s="851"/>
      <c r="AU223" s="851"/>
      <c r="AV223" s="851"/>
      <c r="AW223" s="851"/>
      <c r="AX223" s="851"/>
      <c r="AY223" s="164">
        <f>'O1'!BI223</f>
        <v>0</v>
      </c>
      <c r="AZ223" s="524">
        <f>'O1'!AU223</f>
        <v>0</v>
      </c>
      <c r="BB223" s="211">
        <f t="shared" si="13"/>
        <v>2</v>
      </c>
      <c r="BC223" s="212" t="str">
        <f t="shared" si="14"/>
        <v/>
      </c>
      <c r="BD223" s="213" t="str">
        <f t="shared" si="15"/>
        <v xml:space="preserve"> </v>
      </c>
      <c r="BF223" s="249">
        <f>IF(AND(AY223&lt;&gt;"R",AY223&lt;&gt;"C",AY223&lt;&gt;"CF",AY223&lt;&gt;"F")=TRUE,AR223*'Q2'!$CB$20,IF(AY223="R",AR223,0))</f>
        <v>0</v>
      </c>
      <c r="BG223" s="249">
        <f>IF(AND(AY223&lt;&gt;"R",AY223&lt;&gt;"C",AY223&lt;&gt;"CF",AY223&lt;&gt;"F")=TRUE,AR223*'Q2'!$CB$21,IF(AY223="C",AR223,0))</f>
        <v>0</v>
      </c>
      <c r="BH223" s="249">
        <f>IF(AND(AY223&lt;&gt;"R",AY223&lt;&gt;"C",AY223&lt;&gt;"CF",AY223&lt;&gt;"F")=TRUE,AR223*'Q2'!$CB$22,IF(AY223="CF",AR223,0))</f>
        <v>0</v>
      </c>
      <c r="BI223" s="289">
        <f>IF(AND(AY223&lt;&gt;"R",AY223&lt;&gt;"C",AY223&lt;&gt;"CF",AY223&lt;&gt;"F")=TRUE,AR223*'Q2'!$CB$23,IF(AY223="F",AR223,0))</f>
        <v>0</v>
      </c>
      <c r="BJ223" s="289">
        <f>'O2'!AR223</f>
        <v>0</v>
      </c>
    </row>
    <row r="224" spans="2:62" ht="9.9499999999999993" customHeight="1">
      <c r="B224" s="852">
        <f>'O1'!B224</f>
        <v>0</v>
      </c>
      <c r="C224" s="853"/>
      <c r="D224" s="853"/>
      <c r="E224" s="853"/>
      <c r="F224" s="853"/>
      <c r="G224" s="854">
        <f>'O1'!G224</f>
        <v>0</v>
      </c>
      <c r="H224" s="854"/>
      <c r="I224" s="854"/>
      <c r="J224" s="854"/>
      <c r="K224" s="854"/>
      <c r="L224" s="854"/>
      <c r="M224" s="854"/>
      <c r="N224" s="854"/>
      <c r="O224" s="854"/>
      <c r="P224" s="854"/>
      <c r="Q224" s="854"/>
      <c r="R224" s="854"/>
      <c r="S224" s="854"/>
      <c r="T224" s="854"/>
      <c r="U224" s="854"/>
      <c r="V224" s="854"/>
      <c r="W224" s="854"/>
      <c r="X224" s="854"/>
      <c r="Y224" s="854"/>
      <c r="Z224" s="854"/>
      <c r="AA224" s="854"/>
      <c r="AB224" s="854"/>
      <c r="AC224" s="855">
        <f>'O1'!AC224</f>
        <v>0</v>
      </c>
      <c r="AD224" s="855"/>
      <c r="AE224" s="855"/>
      <c r="AF224" s="856">
        <f>'O1'!AF224</f>
        <v>0</v>
      </c>
      <c r="AG224" s="856"/>
      <c r="AH224" s="856"/>
      <c r="AI224" s="856"/>
      <c r="AJ224" s="856"/>
      <c r="AK224" s="708">
        <f>'O1'!AU224</f>
        <v>0</v>
      </c>
      <c r="AL224" s="708"/>
      <c r="AM224" s="708"/>
      <c r="AN224" s="708"/>
      <c r="AO224" s="708"/>
      <c r="AP224" s="708"/>
      <c r="AQ224" s="708"/>
      <c r="AR224" s="851">
        <f t="shared" si="12"/>
        <v>0</v>
      </c>
      <c r="AS224" s="851"/>
      <c r="AT224" s="851"/>
      <c r="AU224" s="851"/>
      <c r="AV224" s="851"/>
      <c r="AW224" s="851"/>
      <c r="AX224" s="851"/>
      <c r="AY224" s="164">
        <f>'O1'!BI224</f>
        <v>0</v>
      </c>
      <c r="AZ224" s="524">
        <f>'O1'!AU224</f>
        <v>0</v>
      </c>
      <c r="BB224" s="211">
        <f t="shared" si="13"/>
        <v>2</v>
      </c>
      <c r="BC224" s="212" t="str">
        <f t="shared" si="14"/>
        <v/>
      </c>
      <c r="BD224" s="213" t="str">
        <f t="shared" si="15"/>
        <v xml:space="preserve"> </v>
      </c>
      <c r="BF224" s="249">
        <f>IF(AND(AY224&lt;&gt;"R",AY224&lt;&gt;"C",AY224&lt;&gt;"CF",AY224&lt;&gt;"F")=TRUE,AR224*'Q2'!$CB$20,IF(AY224="R",AR224,0))</f>
        <v>0</v>
      </c>
      <c r="BG224" s="249">
        <f>IF(AND(AY224&lt;&gt;"R",AY224&lt;&gt;"C",AY224&lt;&gt;"CF",AY224&lt;&gt;"F")=TRUE,AR224*'Q2'!$CB$21,IF(AY224="C",AR224,0))</f>
        <v>0</v>
      </c>
      <c r="BH224" s="249">
        <f>IF(AND(AY224&lt;&gt;"R",AY224&lt;&gt;"C",AY224&lt;&gt;"CF",AY224&lt;&gt;"F")=TRUE,AR224*'Q2'!$CB$22,IF(AY224="CF",AR224,0))</f>
        <v>0</v>
      </c>
      <c r="BI224" s="289">
        <f>IF(AND(AY224&lt;&gt;"R",AY224&lt;&gt;"C",AY224&lt;&gt;"CF",AY224&lt;&gt;"F")=TRUE,AR224*'Q2'!$CB$23,IF(AY224="F",AR224,0))</f>
        <v>0</v>
      </c>
      <c r="BJ224" s="289">
        <f>'O2'!AR224</f>
        <v>0</v>
      </c>
    </row>
    <row r="225" spans="2:62" ht="9.9499999999999993" customHeight="1">
      <c r="B225" s="852">
        <f>'O1'!B225</f>
        <v>0</v>
      </c>
      <c r="C225" s="853"/>
      <c r="D225" s="853"/>
      <c r="E225" s="853"/>
      <c r="F225" s="853"/>
      <c r="G225" s="854">
        <f>'O1'!G225</f>
        <v>0</v>
      </c>
      <c r="H225" s="854"/>
      <c r="I225" s="854"/>
      <c r="J225" s="854"/>
      <c r="K225" s="854"/>
      <c r="L225" s="854"/>
      <c r="M225" s="854"/>
      <c r="N225" s="854"/>
      <c r="O225" s="854"/>
      <c r="P225" s="854"/>
      <c r="Q225" s="854"/>
      <c r="R225" s="854"/>
      <c r="S225" s="854"/>
      <c r="T225" s="854"/>
      <c r="U225" s="854"/>
      <c r="V225" s="854"/>
      <c r="W225" s="854"/>
      <c r="X225" s="854"/>
      <c r="Y225" s="854"/>
      <c r="Z225" s="854"/>
      <c r="AA225" s="854"/>
      <c r="AB225" s="854"/>
      <c r="AC225" s="855">
        <f>'O1'!AC225</f>
        <v>0</v>
      </c>
      <c r="AD225" s="855"/>
      <c r="AE225" s="855"/>
      <c r="AF225" s="856">
        <f>'O1'!AF225</f>
        <v>0</v>
      </c>
      <c r="AG225" s="856"/>
      <c r="AH225" s="856"/>
      <c r="AI225" s="856"/>
      <c r="AJ225" s="856"/>
      <c r="AK225" s="708">
        <f>'O1'!AU225</f>
        <v>0</v>
      </c>
      <c r="AL225" s="708"/>
      <c r="AM225" s="708"/>
      <c r="AN225" s="708"/>
      <c r="AO225" s="708"/>
      <c r="AP225" s="708"/>
      <c r="AQ225" s="708"/>
      <c r="AR225" s="851">
        <f t="shared" si="12"/>
        <v>0</v>
      </c>
      <c r="AS225" s="851"/>
      <c r="AT225" s="851"/>
      <c r="AU225" s="851"/>
      <c r="AV225" s="851"/>
      <c r="AW225" s="851"/>
      <c r="AX225" s="851"/>
      <c r="AY225" s="164">
        <f>'O1'!BI225</f>
        <v>0</v>
      </c>
      <c r="AZ225" s="524">
        <f>'O1'!AU225</f>
        <v>0</v>
      </c>
      <c r="BB225" s="211">
        <f t="shared" si="13"/>
        <v>2</v>
      </c>
      <c r="BC225" s="212" t="str">
        <f t="shared" si="14"/>
        <v/>
      </c>
      <c r="BD225" s="213" t="str">
        <f t="shared" si="15"/>
        <v xml:space="preserve"> </v>
      </c>
      <c r="BF225" s="249">
        <f>IF(AND(AY225&lt;&gt;"R",AY225&lt;&gt;"C",AY225&lt;&gt;"CF",AY225&lt;&gt;"F")=TRUE,AR225*'Q2'!$CB$20,IF(AY225="R",AR225,0))</f>
        <v>0</v>
      </c>
      <c r="BG225" s="249">
        <f>IF(AND(AY225&lt;&gt;"R",AY225&lt;&gt;"C",AY225&lt;&gt;"CF",AY225&lt;&gt;"F")=TRUE,AR225*'Q2'!$CB$21,IF(AY225="C",AR225,0))</f>
        <v>0</v>
      </c>
      <c r="BH225" s="249">
        <f>IF(AND(AY225&lt;&gt;"R",AY225&lt;&gt;"C",AY225&lt;&gt;"CF",AY225&lt;&gt;"F")=TRUE,AR225*'Q2'!$CB$22,IF(AY225="CF",AR225,0))</f>
        <v>0</v>
      </c>
      <c r="BI225" s="289">
        <f>IF(AND(AY225&lt;&gt;"R",AY225&lt;&gt;"C",AY225&lt;&gt;"CF",AY225&lt;&gt;"F")=TRUE,AR225*'Q2'!$CB$23,IF(AY225="F",AR225,0))</f>
        <v>0</v>
      </c>
      <c r="BJ225" s="289">
        <f>'O2'!AR225</f>
        <v>0</v>
      </c>
    </row>
    <row r="226" spans="2:62" ht="9.9499999999999993" customHeight="1">
      <c r="B226" s="852">
        <f>'O1'!B226</f>
        <v>0</v>
      </c>
      <c r="C226" s="853"/>
      <c r="D226" s="853"/>
      <c r="E226" s="853"/>
      <c r="F226" s="853"/>
      <c r="G226" s="854">
        <f>'O1'!G226</f>
        <v>0</v>
      </c>
      <c r="H226" s="854"/>
      <c r="I226" s="854"/>
      <c r="J226" s="854"/>
      <c r="K226" s="854"/>
      <c r="L226" s="854"/>
      <c r="M226" s="854"/>
      <c r="N226" s="854"/>
      <c r="O226" s="854"/>
      <c r="P226" s="854"/>
      <c r="Q226" s="854"/>
      <c r="R226" s="854"/>
      <c r="S226" s="854"/>
      <c r="T226" s="854"/>
      <c r="U226" s="854"/>
      <c r="V226" s="854"/>
      <c r="W226" s="854"/>
      <c r="X226" s="854"/>
      <c r="Y226" s="854"/>
      <c r="Z226" s="854"/>
      <c r="AA226" s="854"/>
      <c r="AB226" s="854"/>
      <c r="AC226" s="855">
        <f>'O1'!AC226</f>
        <v>0</v>
      </c>
      <c r="AD226" s="855"/>
      <c r="AE226" s="855"/>
      <c r="AF226" s="856">
        <f>'O1'!AF226</f>
        <v>0</v>
      </c>
      <c r="AG226" s="856"/>
      <c r="AH226" s="856"/>
      <c r="AI226" s="856"/>
      <c r="AJ226" s="856"/>
      <c r="AK226" s="708">
        <f>'O1'!AU226</f>
        <v>0</v>
      </c>
      <c r="AL226" s="708"/>
      <c r="AM226" s="708"/>
      <c r="AN226" s="708"/>
      <c r="AO226" s="708"/>
      <c r="AP226" s="708"/>
      <c r="AQ226" s="708"/>
      <c r="AR226" s="851">
        <f t="shared" si="12"/>
        <v>0</v>
      </c>
      <c r="AS226" s="851"/>
      <c r="AT226" s="851"/>
      <c r="AU226" s="851"/>
      <c r="AV226" s="851"/>
      <c r="AW226" s="851"/>
      <c r="AX226" s="851"/>
      <c r="AY226" s="164">
        <f>'O1'!BI226</f>
        <v>0</v>
      </c>
      <c r="AZ226" s="524">
        <f>'O1'!AU226</f>
        <v>0</v>
      </c>
      <c r="BB226" s="211">
        <f t="shared" si="13"/>
        <v>2</v>
      </c>
      <c r="BC226" s="212" t="str">
        <f t="shared" si="14"/>
        <v/>
      </c>
      <c r="BD226" s="213" t="str">
        <f t="shared" si="15"/>
        <v xml:space="preserve"> </v>
      </c>
      <c r="BF226" s="249">
        <f>IF(AND(AY226&lt;&gt;"R",AY226&lt;&gt;"C",AY226&lt;&gt;"CF",AY226&lt;&gt;"F")=TRUE,AR226*'Q2'!$CB$20,IF(AY226="R",AR226,0))</f>
        <v>0</v>
      </c>
      <c r="BG226" s="249">
        <f>IF(AND(AY226&lt;&gt;"R",AY226&lt;&gt;"C",AY226&lt;&gt;"CF",AY226&lt;&gt;"F")=TRUE,AR226*'Q2'!$CB$21,IF(AY226="C",AR226,0))</f>
        <v>0</v>
      </c>
      <c r="BH226" s="249">
        <f>IF(AND(AY226&lt;&gt;"R",AY226&lt;&gt;"C",AY226&lt;&gt;"CF",AY226&lt;&gt;"F")=TRUE,AR226*'Q2'!$CB$22,IF(AY226="CF",AR226,0))</f>
        <v>0</v>
      </c>
      <c r="BI226" s="289">
        <f>IF(AND(AY226&lt;&gt;"R",AY226&lt;&gt;"C",AY226&lt;&gt;"CF",AY226&lt;&gt;"F")=TRUE,AR226*'Q2'!$CB$23,IF(AY226="F",AR226,0))</f>
        <v>0</v>
      </c>
      <c r="BJ226" s="289">
        <f>'O2'!AR226</f>
        <v>0</v>
      </c>
    </row>
    <row r="227" spans="2:62" ht="9.9499999999999993" customHeight="1">
      <c r="B227" s="852">
        <f>'O1'!B227</f>
        <v>0</v>
      </c>
      <c r="C227" s="853"/>
      <c r="D227" s="853"/>
      <c r="E227" s="853"/>
      <c r="F227" s="853"/>
      <c r="G227" s="854">
        <f>'O1'!G227</f>
        <v>0</v>
      </c>
      <c r="H227" s="854"/>
      <c r="I227" s="854"/>
      <c r="J227" s="854"/>
      <c r="K227" s="854"/>
      <c r="L227" s="854"/>
      <c r="M227" s="854"/>
      <c r="N227" s="854"/>
      <c r="O227" s="854"/>
      <c r="P227" s="854"/>
      <c r="Q227" s="854"/>
      <c r="R227" s="854"/>
      <c r="S227" s="854"/>
      <c r="T227" s="854"/>
      <c r="U227" s="854"/>
      <c r="V227" s="854"/>
      <c r="W227" s="854"/>
      <c r="X227" s="854"/>
      <c r="Y227" s="854"/>
      <c r="Z227" s="854"/>
      <c r="AA227" s="854"/>
      <c r="AB227" s="854"/>
      <c r="AC227" s="855">
        <f>'O1'!AC227</f>
        <v>0</v>
      </c>
      <c r="AD227" s="855"/>
      <c r="AE227" s="855"/>
      <c r="AF227" s="856">
        <f>'O1'!AF227</f>
        <v>0</v>
      </c>
      <c r="AG227" s="856"/>
      <c r="AH227" s="856"/>
      <c r="AI227" s="856"/>
      <c r="AJ227" s="856"/>
      <c r="AK227" s="708">
        <f>'O1'!AU227</f>
        <v>0</v>
      </c>
      <c r="AL227" s="708"/>
      <c r="AM227" s="708"/>
      <c r="AN227" s="708"/>
      <c r="AO227" s="708"/>
      <c r="AP227" s="708"/>
      <c r="AQ227" s="708"/>
      <c r="AR227" s="851">
        <f t="shared" si="12"/>
        <v>0</v>
      </c>
      <c r="AS227" s="851"/>
      <c r="AT227" s="851"/>
      <c r="AU227" s="851"/>
      <c r="AV227" s="851"/>
      <c r="AW227" s="851"/>
      <c r="AX227" s="851"/>
      <c r="AY227" s="164">
        <f>'O1'!BI227</f>
        <v>0</v>
      </c>
      <c r="AZ227" s="524">
        <f>'O1'!AU227</f>
        <v>0</v>
      </c>
      <c r="BB227" s="211">
        <f t="shared" si="13"/>
        <v>2</v>
      </c>
      <c r="BC227" s="212" t="str">
        <f t="shared" si="14"/>
        <v/>
      </c>
      <c r="BD227" s="213" t="str">
        <f t="shared" si="15"/>
        <v xml:space="preserve"> </v>
      </c>
      <c r="BF227" s="249">
        <f>IF(AND(AY227&lt;&gt;"R",AY227&lt;&gt;"C",AY227&lt;&gt;"CF",AY227&lt;&gt;"F")=TRUE,AR227*'Q2'!$CB$20,IF(AY227="R",AR227,0))</f>
        <v>0</v>
      </c>
      <c r="BG227" s="249">
        <f>IF(AND(AY227&lt;&gt;"R",AY227&lt;&gt;"C",AY227&lt;&gt;"CF",AY227&lt;&gt;"F")=TRUE,AR227*'Q2'!$CB$21,IF(AY227="C",AR227,0))</f>
        <v>0</v>
      </c>
      <c r="BH227" s="249">
        <f>IF(AND(AY227&lt;&gt;"R",AY227&lt;&gt;"C",AY227&lt;&gt;"CF",AY227&lt;&gt;"F")=TRUE,AR227*'Q2'!$CB$22,IF(AY227="CF",AR227,0))</f>
        <v>0</v>
      </c>
      <c r="BI227" s="289">
        <f>IF(AND(AY227&lt;&gt;"R",AY227&lt;&gt;"C",AY227&lt;&gt;"CF",AY227&lt;&gt;"F")=TRUE,AR227*'Q2'!$CB$23,IF(AY227="F",AR227,0))</f>
        <v>0</v>
      </c>
      <c r="BJ227" s="289">
        <f>'O2'!AR227</f>
        <v>0</v>
      </c>
    </row>
    <row r="228" spans="2:62" ht="9.9499999999999993" customHeight="1">
      <c r="B228" s="852">
        <f>'O1'!B228</f>
        <v>0</v>
      </c>
      <c r="C228" s="853"/>
      <c r="D228" s="853"/>
      <c r="E228" s="853"/>
      <c r="F228" s="853"/>
      <c r="G228" s="854">
        <f>'O1'!G228</f>
        <v>0</v>
      </c>
      <c r="H228" s="854"/>
      <c r="I228" s="854"/>
      <c r="J228" s="854"/>
      <c r="K228" s="854"/>
      <c r="L228" s="854"/>
      <c r="M228" s="854"/>
      <c r="N228" s="854"/>
      <c r="O228" s="854"/>
      <c r="P228" s="854"/>
      <c r="Q228" s="854"/>
      <c r="R228" s="854"/>
      <c r="S228" s="854"/>
      <c r="T228" s="854"/>
      <c r="U228" s="854"/>
      <c r="V228" s="854"/>
      <c r="W228" s="854"/>
      <c r="X228" s="854"/>
      <c r="Y228" s="854"/>
      <c r="Z228" s="854"/>
      <c r="AA228" s="854"/>
      <c r="AB228" s="854"/>
      <c r="AC228" s="855">
        <f>'O1'!AC228</f>
        <v>0</v>
      </c>
      <c r="AD228" s="855"/>
      <c r="AE228" s="855"/>
      <c r="AF228" s="856">
        <f>'O1'!AF228</f>
        <v>0</v>
      </c>
      <c r="AG228" s="856"/>
      <c r="AH228" s="856"/>
      <c r="AI228" s="856"/>
      <c r="AJ228" s="856"/>
      <c r="AK228" s="708">
        <f>'O1'!AU228</f>
        <v>0</v>
      </c>
      <c r="AL228" s="708"/>
      <c r="AM228" s="708"/>
      <c r="AN228" s="708"/>
      <c r="AO228" s="708"/>
      <c r="AP228" s="708"/>
      <c r="AQ228" s="708"/>
      <c r="AR228" s="851">
        <f t="shared" si="12"/>
        <v>0</v>
      </c>
      <c r="AS228" s="851"/>
      <c r="AT228" s="851"/>
      <c r="AU228" s="851"/>
      <c r="AV228" s="851"/>
      <c r="AW228" s="851"/>
      <c r="AX228" s="851"/>
      <c r="AY228" s="164">
        <f>'O1'!BI228</f>
        <v>0</v>
      </c>
      <c r="AZ228" s="524">
        <f>'O1'!AU228</f>
        <v>0</v>
      </c>
      <c r="BB228" s="211">
        <f t="shared" si="13"/>
        <v>2</v>
      </c>
      <c r="BC228" s="212" t="str">
        <f t="shared" si="14"/>
        <v/>
      </c>
      <c r="BD228" s="213" t="str">
        <f t="shared" si="15"/>
        <v xml:space="preserve"> </v>
      </c>
      <c r="BF228" s="249">
        <f>IF(AND(AY228&lt;&gt;"R",AY228&lt;&gt;"C",AY228&lt;&gt;"CF",AY228&lt;&gt;"F")=TRUE,AR228*'Q2'!$CB$20,IF(AY228="R",AR228,0))</f>
        <v>0</v>
      </c>
      <c r="BG228" s="249">
        <f>IF(AND(AY228&lt;&gt;"R",AY228&lt;&gt;"C",AY228&lt;&gt;"CF",AY228&lt;&gt;"F")=TRUE,AR228*'Q2'!$CB$21,IF(AY228="C",AR228,0))</f>
        <v>0</v>
      </c>
      <c r="BH228" s="249">
        <f>IF(AND(AY228&lt;&gt;"R",AY228&lt;&gt;"C",AY228&lt;&gt;"CF",AY228&lt;&gt;"F")=TRUE,AR228*'Q2'!$CB$22,IF(AY228="CF",AR228,0))</f>
        <v>0</v>
      </c>
      <c r="BI228" s="289">
        <f>IF(AND(AY228&lt;&gt;"R",AY228&lt;&gt;"C",AY228&lt;&gt;"CF",AY228&lt;&gt;"F")=TRUE,AR228*'Q2'!$CB$23,IF(AY228="F",AR228,0))</f>
        <v>0</v>
      </c>
      <c r="BJ228" s="289">
        <f>'O2'!AR228</f>
        <v>0</v>
      </c>
    </row>
    <row r="229" spans="2:62" ht="9.9499999999999993" customHeight="1">
      <c r="B229" s="852">
        <f>'O1'!B229</f>
        <v>0</v>
      </c>
      <c r="C229" s="853"/>
      <c r="D229" s="853"/>
      <c r="E229" s="853"/>
      <c r="F229" s="853"/>
      <c r="G229" s="854">
        <f>'O1'!G229</f>
        <v>0</v>
      </c>
      <c r="H229" s="854"/>
      <c r="I229" s="854"/>
      <c r="J229" s="854"/>
      <c r="K229" s="854"/>
      <c r="L229" s="854"/>
      <c r="M229" s="854"/>
      <c r="N229" s="854"/>
      <c r="O229" s="854"/>
      <c r="P229" s="854"/>
      <c r="Q229" s="854"/>
      <c r="R229" s="854"/>
      <c r="S229" s="854"/>
      <c r="T229" s="854"/>
      <c r="U229" s="854"/>
      <c r="V229" s="854"/>
      <c r="W229" s="854"/>
      <c r="X229" s="854"/>
      <c r="Y229" s="854"/>
      <c r="Z229" s="854"/>
      <c r="AA229" s="854"/>
      <c r="AB229" s="854"/>
      <c r="AC229" s="855">
        <f>'O1'!AC229</f>
        <v>0</v>
      </c>
      <c r="AD229" s="855"/>
      <c r="AE229" s="855"/>
      <c r="AF229" s="856">
        <f>'O1'!AF229</f>
        <v>0</v>
      </c>
      <c r="AG229" s="856"/>
      <c r="AH229" s="856"/>
      <c r="AI229" s="856"/>
      <c r="AJ229" s="856"/>
      <c r="AK229" s="708">
        <f>'O1'!AU229</f>
        <v>0</v>
      </c>
      <c r="AL229" s="708"/>
      <c r="AM229" s="708"/>
      <c r="AN229" s="708"/>
      <c r="AO229" s="708"/>
      <c r="AP229" s="708"/>
      <c r="AQ229" s="708"/>
      <c r="AR229" s="851">
        <f t="shared" si="12"/>
        <v>0</v>
      </c>
      <c r="AS229" s="851"/>
      <c r="AT229" s="851"/>
      <c r="AU229" s="851"/>
      <c r="AV229" s="851"/>
      <c r="AW229" s="851"/>
      <c r="AX229" s="851"/>
      <c r="AY229" s="164">
        <f>'O1'!BI229</f>
        <v>0</v>
      </c>
      <c r="AZ229" s="524">
        <f>'O1'!AU229</f>
        <v>0</v>
      </c>
      <c r="BB229" s="211">
        <f t="shared" si="13"/>
        <v>2</v>
      </c>
      <c r="BC229" s="212" t="str">
        <f t="shared" si="14"/>
        <v/>
      </c>
      <c r="BD229" s="213" t="str">
        <f t="shared" si="15"/>
        <v xml:space="preserve"> </v>
      </c>
      <c r="BF229" s="249">
        <f>IF(AND(AY229&lt;&gt;"R",AY229&lt;&gt;"C",AY229&lt;&gt;"CF",AY229&lt;&gt;"F")=TRUE,AR229*'Q2'!$CB$20,IF(AY229="R",AR229,0))</f>
        <v>0</v>
      </c>
      <c r="BG229" s="249">
        <f>IF(AND(AY229&lt;&gt;"R",AY229&lt;&gt;"C",AY229&lt;&gt;"CF",AY229&lt;&gt;"F")=TRUE,AR229*'Q2'!$CB$21,IF(AY229="C",AR229,0))</f>
        <v>0</v>
      </c>
      <c r="BH229" s="249">
        <f>IF(AND(AY229&lt;&gt;"R",AY229&lt;&gt;"C",AY229&lt;&gt;"CF",AY229&lt;&gt;"F")=TRUE,AR229*'Q2'!$CB$22,IF(AY229="CF",AR229,0))</f>
        <v>0</v>
      </c>
      <c r="BI229" s="289">
        <f>IF(AND(AY229&lt;&gt;"R",AY229&lt;&gt;"C",AY229&lt;&gt;"CF",AY229&lt;&gt;"F")=TRUE,AR229*'Q2'!$CB$23,IF(AY229="F",AR229,0))</f>
        <v>0</v>
      </c>
      <c r="BJ229" s="289">
        <f>'O2'!AR229</f>
        <v>0</v>
      </c>
    </row>
    <row r="230" spans="2:62" ht="9.9499999999999993" customHeight="1">
      <c r="B230" s="852">
        <f>'O1'!B230</f>
        <v>0</v>
      </c>
      <c r="C230" s="853"/>
      <c r="D230" s="853"/>
      <c r="E230" s="853"/>
      <c r="F230" s="853"/>
      <c r="G230" s="854">
        <f>'O1'!G230</f>
        <v>0</v>
      </c>
      <c r="H230" s="854"/>
      <c r="I230" s="854"/>
      <c r="J230" s="854"/>
      <c r="K230" s="854"/>
      <c r="L230" s="854"/>
      <c r="M230" s="854"/>
      <c r="N230" s="854"/>
      <c r="O230" s="854"/>
      <c r="P230" s="854"/>
      <c r="Q230" s="854"/>
      <c r="R230" s="854"/>
      <c r="S230" s="854"/>
      <c r="T230" s="854"/>
      <c r="U230" s="854"/>
      <c r="V230" s="854"/>
      <c r="W230" s="854"/>
      <c r="X230" s="854"/>
      <c r="Y230" s="854"/>
      <c r="Z230" s="854"/>
      <c r="AA230" s="854"/>
      <c r="AB230" s="854"/>
      <c r="AC230" s="855">
        <f>'O1'!AC230</f>
        <v>0</v>
      </c>
      <c r="AD230" s="855"/>
      <c r="AE230" s="855"/>
      <c r="AF230" s="856">
        <f>'O1'!AF230</f>
        <v>0</v>
      </c>
      <c r="AG230" s="856"/>
      <c r="AH230" s="856"/>
      <c r="AI230" s="856"/>
      <c r="AJ230" s="856"/>
      <c r="AK230" s="708">
        <f>'O1'!AU230</f>
        <v>0</v>
      </c>
      <c r="AL230" s="708"/>
      <c r="AM230" s="708"/>
      <c r="AN230" s="708"/>
      <c r="AO230" s="708"/>
      <c r="AP230" s="708"/>
      <c r="AQ230" s="708"/>
      <c r="AR230" s="851">
        <f t="shared" si="12"/>
        <v>0</v>
      </c>
      <c r="AS230" s="851"/>
      <c r="AT230" s="851"/>
      <c r="AU230" s="851"/>
      <c r="AV230" s="851"/>
      <c r="AW230" s="851"/>
      <c r="AX230" s="851"/>
      <c r="AY230" s="164">
        <f>'O1'!BI230</f>
        <v>0</v>
      </c>
      <c r="AZ230" s="524">
        <f>'O1'!AU230</f>
        <v>0</v>
      </c>
      <c r="BB230" s="211">
        <f t="shared" si="13"/>
        <v>2</v>
      </c>
      <c r="BC230" s="212" t="str">
        <f t="shared" si="14"/>
        <v/>
      </c>
      <c r="BD230" s="213" t="str">
        <f t="shared" si="15"/>
        <v xml:space="preserve"> </v>
      </c>
      <c r="BF230" s="249">
        <f>IF(AND(AY230&lt;&gt;"R",AY230&lt;&gt;"C",AY230&lt;&gt;"CF",AY230&lt;&gt;"F")=TRUE,AR230*'Q2'!$CB$20,IF(AY230="R",AR230,0))</f>
        <v>0</v>
      </c>
      <c r="BG230" s="249">
        <f>IF(AND(AY230&lt;&gt;"R",AY230&lt;&gt;"C",AY230&lt;&gt;"CF",AY230&lt;&gt;"F")=TRUE,AR230*'Q2'!$CB$21,IF(AY230="C",AR230,0))</f>
        <v>0</v>
      </c>
      <c r="BH230" s="249">
        <f>IF(AND(AY230&lt;&gt;"R",AY230&lt;&gt;"C",AY230&lt;&gt;"CF",AY230&lt;&gt;"F")=TRUE,AR230*'Q2'!$CB$22,IF(AY230="CF",AR230,0))</f>
        <v>0</v>
      </c>
      <c r="BI230" s="289">
        <f>IF(AND(AY230&lt;&gt;"R",AY230&lt;&gt;"C",AY230&lt;&gt;"CF",AY230&lt;&gt;"F")=TRUE,AR230*'Q2'!$CB$23,IF(AY230="F",AR230,0))</f>
        <v>0</v>
      </c>
      <c r="BJ230" s="289">
        <f>'O2'!AR230</f>
        <v>0</v>
      </c>
    </row>
    <row r="231" spans="2:62" ht="9.9499999999999993" customHeight="1">
      <c r="B231" s="852">
        <f>'O1'!B231</f>
        <v>0</v>
      </c>
      <c r="C231" s="853"/>
      <c r="D231" s="853"/>
      <c r="E231" s="853"/>
      <c r="F231" s="853"/>
      <c r="G231" s="854">
        <f>'O1'!G231</f>
        <v>0</v>
      </c>
      <c r="H231" s="854"/>
      <c r="I231" s="854"/>
      <c r="J231" s="854"/>
      <c r="K231" s="854"/>
      <c r="L231" s="854"/>
      <c r="M231" s="854"/>
      <c r="N231" s="854"/>
      <c r="O231" s="854"/>
      <c r="P231" s="854"/>
      <c r="Q231" s="854"/>
      <c r="R231" s="854"/>
      <c r="S231" s="854"/>
      <c r="T231" s="854"/>
      <c r="U231" s="854"/>
      <c r="V231" s="854"/>
      <c r="W231" s="854"/>
      <c r="X231" s="854"/>
      <c r="Y231" s="854"/>
      <c r="Z231" s="854"/>
      <c r="AA231" s="854"/>
      <c r="AB231" s="854"/>
      <c r="AC231" s="855">
        <f>'O1'!AC231</f>
        <v>0</v>
      </c>
      <c r="AD231" s="855"/>
      <c r="AE231" s="855"/>
      <c r="AF231" s="856">
        <f>'O1'!AF231</f>
        <v>0</v>
      </c>
      <c r="AG231" s="856"/>
      <c r="AH231" s="856"/>
      <c r="AI231" s="856"/>
      <c r="AJ231" s="856"/>
      <c r="AK231" s="708">
        <f>'O1'!AU231</f>
        <v>0</v>
      </c>
      <c r="AL231" s="708"/>
      <c r="AM231" s="708"/>
      <c r="AN231" s="708"/>
      <c r="AO231" s="708"/>
      <c r="AP231" s="708"/>
      <c r="AQ231" s="708"/>
      <c r="AR231" s="851">
        <f t="shared" si="12"/>
        <v>0</v>
      </c>
      <c r="AS231" s="851"/>
      <c r="AT231" s="851"/>
      <c r="AU231" s="851"/>
      <c r="AV231" s="851"/>
      <c r="AW231" s="851"/>
      <c r="AX231" s="851"/>
      <c r="AY231" s="164">
        <f>'O1'!BI231</f>
        <v>0</v>
      </c>
      <c r="AZ231" s="524">
        <f>'O1'!AU231</f>
        <v>0</v>
      </c>
      <c r="BB231" s="211">
        <f t="shared" si="13"/>
        <v>2</v>
      </c>
      <c r="BC231" s="212" t="str">
        <f t="shared" si="14"/>
        <v/>
      </c>
      <c r="BD231" s="213" t="str">
        <f t="shared" si="15"/>
        <v xml:space="preserve"> </v>
      </c>
      <c r="BF231" s="249">
        <f>IF(AND(AY231&lt;&gt;"R",AY231&lt;&gt;"C",AY231&lt;&gt;"CF",AY231&lt;&gt;"F")=TRUE,AR231*'Q2'!$CB$20,IF(AY231="R",AR231,0))</f>
        <v>0</v>
      </c>
      <c r="BG231" s="249">
        <f>IF(AND(AY231&lt;&gt;"R",AY231&lt;&gt;"C",AY231&lt;&gt;"CF",AY231&lt;&gt;"F")=TRUE,AR231*'Q2'!$CB$21,IF(AY231="C",AR231,0))</f>
        <v>0</v>
      </c>
      <c r="BH231" s="249">
        <f>IF(AND(AY231&lt;&gt;"R",AY231&lt;&gt;"C",AY231&lt;&gt;"CF",AY231&lt;&gt;"F")=TRUE,AR231*'Q2'!$CB$22,IF(AY231="CF",AR231,0))</f>
        <v>0</v>
      </c>
      <c r="BI231" s="289">
        <f>IF(AND(AY231&lt;&gt;"R",AY231&lt;&gt;"C",AY231&lt;&gt;"CF",AY231&lt;&gt;"F")=TRUE,AR231*'Q2'!$CB$23,IF(AY231="F",AR231,0))</f>
        <v>0</v>
      </c>
      <c r="BJ231" s="289">
        <f>'O2'!AR231</f>
        <v>0</v>
      </c>
    </row>
    <row r="232" spans="2:62" ht="9.9499999999999993" customHeight="1">
      <c r="B232" s="852">
        <f>'O1'!B232</f>
        <v>0</v>
      </c>
      <c r="C232" s="853"/>
      <c r="D232" s="853"/>
      <c r="E232" s="853"/>
      <c r="F232" s="853"/>
      <c r="G232" s="854">
        <f>'O1'!G232</f>
        <v>0</v>
      </c>
      <c r="H232" s="854"/>
      <c r="I232" s="854"/>
      <c r="J232" s="854"/>
      <c r="K232" s="854"/>
      <c r="L232" s="854"/>
      <c r="M232" s="854"/>
      <c r="N232" s="854"/>
      <c r="O232" s="854"/>
      <c r="P232" s="854"/>
      <c r="Q232" s="854"/>
      <c r="R232" s="854"/>
      <c r="S232" s="854"/>
      <c r="T232" s="854"/>
      <c r="U232" s="854"/>
      <c r="V232" s="854"/>
      <c r="W232" s="854"/>
      <c r="X232" s="854"/>
      <c r="Y232" s="854"/>
      <c r="Z232" s="854"/>
      <c r="AA232" s="854"/>
      <c r="AB232" s="854"/>
      <c r="AC232" s="855">
        <f>'O1'!AC232</f>
        <v>0</v>
      </c>
      <c r="AD232" s="855"/>
      <c r="AE232" s="855"/>
      <c r="AF232" s="856">
        <f>'O1'!AF232</f>
        <v>0</v>
      </c>
      <c r="AG232" s="856"/>
      <c r="AH232" s="856"/>
      <c r="AI232" s="856"/>
      <c r="AJ232" s="856"/>
      <c r="AK232" s="708">
        <f>'O1'!AU232</f>
        <v>0</v>
      </c>
      <c r="AL232" s="708"/>
      <c r="AM232" s="708"/>
      <c r="AN232" s="708"/>
      <c r="AO232" s="708"/>
      <c r="AP232" s="708"/>
      <c r="AQ232" s="708"/>
      <c r="AR232" s="851">
        <f t="shared" si="12"/>
        <v>0</v>
      </c>
      <c r="AS232" s="851"/>
      <c r="AT232" s="851"/>
      <c r="AU232" s="851"/>
      <c r="AV232" s="851"/>
      <c r="AW232" s="851"/>
      <c r="AX232" s="851"/>
      <c r="AY232" s="164">
        <f>'O1'!BI232</f>
        <v>0</v>
      </c>
      <c r="AZ232" s="524">
        <f>'O1'!AU232</f>
        <v>0</v>
      </c>
      <c r="BB232" s="211">
        <f t="shared" si="13"/>
        <v>2</v>
      </c>
      <c r="BC232" s="212" t="str">
        <f t="shared" si="14"/>
        <v/>
      </c>
      <c r="BD232" s="213" t="str">
        <f t="shared" si="15"/>
        <v xml:space="preserve"> </v>
      </c>
      <c r="BF232" s="249">
        <f>IF(AND(AY232&lt;&gt;"R",AY232&lt;&gt;"C",AY232&lt;&gt;"CF",AY232&lt;&gt;"F")=TRUE,AR232*'Q2'!$CB$20,IF(AY232="R",AR232,0))</f>
        <v>0</v>
      </c>
      <c r="BG232" s="249">
        <f>IF(AND(AY232&lt;&gt;"R",AY232&lt;&gt;"C",AY232&lt;&gt;"CF",AY232&lt;&gt;"F")=TRUE,AR232*'Q2'!$CB$21,IF(AY232="C",AR232,0))</f>
        <v>0</v>
      </c>
      <c r="BH232" s="249">
        <f>IF(AND(AY232&lt;&gt;"R",AY232&lt;&gt;"C",AY232&lt;&gt;"CF",AY232&lt;&gt;"F")=TRUE,AR232*'Q2'!$CB$22,IF(AY232="CF",AR232,0))</f>
        <v>0</v>
      </c>
      <c r="BI232" s="289">
        <f>IF(AND(AY232&lt;&gt;"R",AY232&lt;&gt;"C",AY232&lt;&gt;"CF",AY232&lt;&gt;"F")=TRUE,AR232*'Q2'!$CB$23,IF(AY232="F",AR232,0))</f>
        <v>0</v>
      </c>
      <c r="BJ232" s="289">
        <f>'O2'!AR232</f>
        <v>0</v>
      </c>
    </row>
    <row r="233" spans="2:62" ht="9.9499999999999993" customHeight="1">
      <c r="B233" s="852">
        <f>'O1'!B233</f>
        <v>0</v>
      </c>
      <c r="C233" s="853"/>
      <c r="D233" s="853"/>
      <c r="E233" s="853"/>
      <c r="F233" s="853"/>
      <c r="G233" s="854">
        <f>'O1'!G233</f>
        <v>0</v>
      </c>
      <c r="H233" s="854"/>
      <c r="I233" s="854"/>
      <c r="J233" s="854"/>
      <c r="K233" s="854"/>
      <c r="L233" s="854"/>
      <c r="M233" s="854"/>
      <c r="N233" s="854"/>
      <c r="O233" s="854"/>
      <c r="P233" s="854"/>
      <c r="Q233" s="854"/>
      <c r="R233" s="854"/>
      <c r="S233" s="854"/>
      <c r="T233" s="854"/>
      <c r="U233" s="854"/>
      <c r="V233" s="854"/>
      <c r="W233" s="854"/>
      <c r="X233" s="854"/>
      <c r="Y233" s="854"/>
      <c r="Z233" s="854"/>
      <c r="AA233" s="854"/>
      <c r="AB233" s="854"/>
      <c r="AC233" s="855">
        <f>'O1'!AC233</f>
        <v>0</v>
      </c>
      <c r="AD233" s="855"/>
      <c r="AE233" s="855"/>
      <c r="AF233" s="856">
        <f>'O1'!AF233</f>
        <v>0</v>
      </c>
      <c r="AG233" s="856"/>
      <c r="AH233" s="856"/>
      <c r="AI233" s="856"/>
      <c r="AJ233" s="856"/>
      <c r="AK233" s="708">
        <f>'O1'!AU233</f>
        <v>0</v>
      </c>
      <c r="AL233" s="708"/>
      <c r="AM233" s="708"/>
      <c r="AN233" s="708"/>
      <c r="AO233" s="708"/>
      <c r="AP233" s="708"/>
      <c r="AQ233" s="708"/>
      <c r="AR233" s="851">
        <f t="shared" si="12"/>
        <v>0</v>
      </c>
      <c r="AS233" s="851"/>
      <c r="AT233" s="851"/>
      <c r="AU233" s="851"/>
      <c r="AV233" s="851"/>
      <c r="AW233" s="851"/>
      <c r="AX233" s="851"/>
      <c r="AY233" s="164">
        <f>'O1'!BI233</f>
        <v>0</v>
      </c>
      <c r="AZ233" s="524">
        <f>'O1'!AU233</f>
        <v>0</v>
      </c>
      <c r="BB233" s="211">
        <f t="shared" si="13"/>
        <v>2</v>
      </c>
      <c r="BC233" s="212" t="str">
        <f t="shared" si="14"/>
        <v/>
      </c>
      <c r="BD233" s="213" t="str">
        <f t="shared" si="15"/>
        <v xml:space="preserve"> </v>
      </c>
      <c r="BF233" s="249">
        <f>IF(AND(AY233&lt;&gt;"R",AY233&lt;&gt;"C",AY233&lt;&gt;"CF",AY233&lt;&gt;"F")=TRUE,AR233*'Q2'!$CB$20,IF(AY233="R",AR233,0))</f>
        <v>0</v>
      </c>
      <c r="BG233" s="249">
        <f>IF(AND(AY233&lt;&gt;"R",AY233&lt;&gt;"C",AY233&lt;&gt;"CF",AY233&lt;&gt;"F")=TRUE,AR233*'Q2'!$CB$21,IF(AY233="C",AR233,0))</f>
        <v>0</v>
      </c>
      <c r="BH233" s="249">
        <f>IF(AND(AY233&lt;&gt;"R",AY233&lt;&gt;"C",AY233&lt;&gt;"CF",AY233&lt;&gt;"F")=TRUE,AR233*'Q2'!$CB$22,IF(AY233="CF",AR233,0))</f>
        <v>0</v>
      </c>
      <c r="BI233" s="289">
        <f>IF(AND(AY233&lt;&gt;"R",AY233&lt;&gt;"C",AY233&lt;&gt;"CF",AY233&lt;&gt;"F")=TRUE,AR233*'Q2'!$CB$23,IF(AY233="F",AR233,0))</f>
        <v>0</v>
      </c>
      <c r="BJ233" s="289">
        <f>'O2'!AR233</f>
        <v>0</v>
      </c>
    </row>
    <row r="234" spans="2:62" ht="9.9499999999999993" customHeight="1">
      <c r="B234" s="852">
        <f>'O1'!B234</f>
        <v>0</v>
      </c>
      <c r="C234" s="853"/>
      <c r="D234" s="853"/>
      <c r="E234" s="853"/>
      <c r="F234" s="853"/>
      <c r="G234" s="854">
        <f>'O1'!G234</f>
        <v>0</v>
      </c>
      <c r="H234" s="854"/>
      <c r="I234" s="854"/>
      <c r="J234" s="854"/>
      <c r="K234" s="854"/>
      <c r="L234" s="854"/>
      <c r="M234" s="854"/>
      <c r="N234" s="854"/>
      <c r="O234" s="854"/>
      <c r="P234" s="854"/>
      <c r="Q234" s="854"/>
      <c r="R234" s="854"/>
      <c r="S234" s="854"/>
      <c r="T234" s="854"/>
      <c r="U234" s="854"/>
      <c r="V234" s="854"/>
      <c r="W234" s="854"/>
      <c r="X234" s="854"/>
      <c r="Y234" s="854"/>
      <c r="Z234" s="854"/>
      <c r="AA234" s="854"/>
      <c r="AB234" s="854"/>
      <c r="AC234" s="855">
        <f>'O1'!AC234</f>
        <v>0</v>
      </c>
      <c r="AD234" s="855"/>
      <c r="AE234" s="855"/>
      <c r="AF234" s="856">
        <f>'O1'!AF234</f>
        <v>0</v>
      </c>
      <c r="AG234" s="856"/>
      <c r="AH234" s="856"/>
      <c r="AI234" s="856"/>
      <c r="AJ234" s="856"/>
      <c r="AK234" s="708">
        <f>'O1'!AU234</f>
        <v>0</v>
      </c>
      <c r="AL234" s="708"/>
      <c r="AM234" s="708"/>
      <c r="AN234" s="708"/>
      <c r="AO234" s="708"/>
      <c r="AP234" s="708"/>
      <c r="AQ234" s="708"/>
      <c r="AR234" s="851">
        <f t="shared" si="12"/>
        <v>0</v>
      </c>
      <c r="AS234" s="851"/>
      <c r="AT234" s="851"/>
      <c r="AU234" s="851"/>
      <c r="AV234" s="851"/>
      <c r="AW234" s="851"/>
      <c r="AX234" s="851"/>
      <c r="AY234" s="164">
        <f>'O1'!BI234</f>
        <v>0</v>
      </c>
      <c r="AZ234" s="524">
        <f>'O1'!AU234</f>
        <v>0</v>
      </c>
      <c r="BB234" s="211">
        <f t="shared" si="13"/>
        <v>2</v>
      </c>
      <c r="BC234" s="212" t="str">
        <f t="shared" si="14"/>
        <v/>
      </c>
      <c r="BD234" s="213" t="str">
        <f t="shared" si="15"/>
        <v xml:space="preserve"> </v>
      </c>
      <c r="BF234" s="249">
        <f>IF(AND(AY234&lt;&gt;"R",AY234&lt;&gt;"C",AY234&lt;&gt;"CF",AY234&lt;&gt;"F")=TRUE,AR234*'Q2'!$CB$20,IF(AY234="R",AR234,0))</f>
        <v>0</v>
      </c>
      <c r="BG234" s="249">
        <f>IF(AND(AY234&lt;&gt;"R",AY234&lt;&gt;"C",AY234&lt;&gt;"CF",AY234&lt;&gt;"F")=TRUE,AR234*'Q2'!$CB$21,IF(AY234="C",AR234,0))</f>
        <v>0</v>
      </c>
      <c r="BH234" s="249">
        <f>IF(AND(AY234&lt;&gt;"R",AY234&lt;&gt;"C",AY234&lt;&gt;"CF",AY234&lt;&gt;"F")=TRUE,AR234*'Q2'!$CB$22,IF(AY234="CF",AR234,0))</f>
        <v>0</v>
      </c>
      <c r="BI234" s="289">
        <f>IF(AND(AY234&lt;&gt;"R",AY234&lt;&gt;"C",AY234&lt;&gt;"CF",AY234&lt;&gt;"F")=TRUE,AR234*'Q2'!$CB$23,IF(AY234="F",AR234,0))</f>
        <v>0</v>
      </c>
      <c r="BJ234" s="289">
        <f>'O2'!AR234</f>
        <v>0</v>
      </c>
    </row>
    <row r="235" spans="2:62" ht="9.9499999999999993" customHeight="1">
      <c r="B235" s="852">
        <f>'O1'!B235</f>
        <v>0</v>
      </c>
      <c r="C235" s="853"/>
      <c r="D235" s="853"/>
      <c r="E235" s="853"/>
      <c r="F235" s="853"/>
      <c r="G235" s="854">
        <f>'O1'!G235</f>
        <v>0</v>
      </c>
      <c r="H235" s="854"/>
      <c r="I235" s="854"/>
      <c r="J235" s="854"/>
      <c r="K235" s="854"/>
      <c r="L235" s="854"/>
      <c r="M235" s="854"/>
      <c r="N235" s="854"/>
      <c r="O235" s="854"/>
      <c r="P235" s="854"/>
      <c r="Q235" s="854"/>
      <c r="R235" s="854"/>
      <c r="S235" s="854"/>
      <c r="T235" s="854"/>
      <c r="U235" s="854"/>
      <c r="V235" s="854"/>
      <c r="W235" s="854"/>
      <c r="X235" s="854"/>
      <c r="Y235" s="854"/>
      <c r="Z235" s="854"/>
      <c r="AA235" s="854"/>
      <c r="AB235" s="854"/>
      <c r="AC235" s="855">
        <f>'O1'!AC235</f>
        <v>0</v>
      </c>
      <c r="AD235" s="855"/>
      <c r="AE235" s="855"/>
      <c r="AF235" s="856">
        <f>'O1'!AF235</f>
        <v>0</v>
      </c>
      <c r="AG235" s="856"/>
      <c r="AH235" s="856"/>
      <c r="AI235" s="856"/>
      <c r="AJ235" s="856"/>
      <c r="AK235" s="708">
        <f>'O1'!AU235</f>
        <v>0</v>
      </c>
      <c r="AL235" s="708"/>
      <c r="AM235" s="708"/>
      <c r="AN235" s="708"/>
      <c r="AO235" s="708"/>
      <c r="AP235" s="708"/>
      <c r="AQ235" s="708"/>
      <c r="AR235" s="851">
        <f t="shared" si="12"/>
        <v>0</v>
      </c>
      <c r="AS235" s="851"/>
      <c r="AT235" s="851"/>
      <c r="AU235" s="851"/>
      <c r="AV235" s="851"/>
      <c r="AW235" s="851"/>
      <c r="AX235" s="851"/>
      <c r="AY235" s="164">
        <f>'O1'!BI235</f>
        <v>0</v>
      </c>
      <c r="AZ235" s="524">
        <f>'O1'!AU235</f>
        <v>0</v>
      </c>
      <c r="BB235" s="211">
        <f t="shared" si="13"/>
        <v>2</v>
      </c>
      <c r="BC235" s="212" t="str">
        <f t="shared" si="14"/>
        <v/>
      </c>
      <c r="BD235" s="213" t="str">
        <f t="shared" si="15"/>
        <v xml:space="preserve"> </v>
      </c>
      <c r="BF235" s="249">
        <f>IF(AND(AY235&lt;&gt;"R",AY235&lt;&gt;"C",AY235&lt;&gt;"CF",AY235&lt;&gt;"F")=TRUE,AR235*'Q2'!$CB$20,IF(AY235="R",AR235,0))</f>
        <v>0</v>
      </c>
      <c r="BG235" s="249">
        <f>IF(AND(AY235&lt;&gt;"R",AY235&lt;&gt;"C",AY235&lt;&gt;"CF",AY235&lt;&gt;"F")=TRUE,AR235*'Q2'!$CB$21,IF(AY235="C",AR235,0))</f>
        <v>0</v>
      </c>
      <c r="BH235" s="249">
        <f>IF(AND(AY235&lt;&gt;"R",AY235&lt;&gt;"C",AY235&lt;&gt;"CF",AY235&lt;&gt;"F")=TRUE,AR235*'Q2'!$CB$22,IF(AY235="CF",AR235,0))</f>
        <v>0</v>
      </c>
      <c r="BI235" s="289">
        <f>IF(AND(AY235&lt;&gt;"R",AY235&lt;&gt;"C",AY235&lt;&gt;"CF",AY235&lt;&gt;"F")=TRUE,AR235*'Q2'!$CB$23,IF(AY235="F",AR235,0))</f>
        <v>0</v>
      </c>
      <c r="BJ235" s="289">
        <f>'O2'!AR235</f>
        <v>0</v>
      </c>
    </row>
    <row r="236" spans="2:62" ht="9.9499999999999993" customHeight="1">
      <c r="B236" s="852">
        <f>'O1'!B236</f>
        <v>0</v>
      </c>
      <c r="C236" s="853"/>
      <c r="D236" s="853"/>
      <c r="E236" s="853"/>
      <c r="F236" s="853"/>
      <c r="G236" s="854">
        <f>'O1'!G236</f>
        <v>0</v>
      </c>
      <c r="H236" s="854"/>
      <c r="I236" s="854"/>
      <c r="J236" s="854"/>
      <c r="K236" s="854"/>
      <c r="L236" s="854"/>
      <c r="M236" s="854"/>
      <c r="N236" s="854"/>
      <c r="O236" s="854"/>
      <c r="P236" s="854"/>
      <c r="Q236" s="854"/>
      <c r="R236" s="854"/>
      <c r="S236" s="854"/>
      <c r="T236" s="854"/>
      <c r="U236" s="854"/>
      <c r="V236" s="854"/>
      <c r="W236" s="854"/>
      <c r="X236" s="854"/>
      <c r="Y236" s="854"/>
      <c r="Z236" s="854"/>
      <c r="AA236" s="854"/>
      <c r="AB236" s="854"/>
      <c r="AC236" s="855">
        <f>'O1'!AC236</f>
        <v>0</v>
      </c>
      <c r="AD236" s="855"/>
      <c r="AE236" s="855"/>
      <c r="AF236" s="856">
        <f>'O1'!AF236</f>
        <v>0</v>
      </c>
      <c r="AG236" s="856"/>
      <c r="AH236" s="856"/>
      <c r="AI236" s="856"/>
      <c r="AJ236" s="856"/>
      <c r="AK236" s="708">
        <f>'O1'!AU236</f>
        <v>0</v>
      </c>
      <c r="AL236" s="708"/>
      <c r="AM236" s="708"/>
      <c r="AN236" s="708"/>
      <c r="AO236" s="708"/>
      <c r="AP236" s="708"/>
      <c r="AQ236" s="708"/>
      <c r="AR236" s="851">
        <f t="shared" si="12"/>
        <v>0</v>
      </c>
      <c r="AS236" s="851"/>
      <c r="AT236" s="851"/>
      <c r="AU236" s="851"/>
      <c r="AV236" s="851"/>
      <c r="AW236" s="851"/>
      <c r="AX236" s="851"/>
      <c r="AY236" s="164">
        <f>'O1'!BI236</f>
        <v>0</v>
      </c>
      <c r="AZ236" s="524">
        <f>'O1'!AU236</f>
        <v>0</v>
      </c>
      <c r="BB236" s="211">
        <f t="shared" si="13"/>
        <v>2</v>
      </c>
      <c r="BC236" s="212" t="str">
        <f t="shared" si="14"/>
        <v/>
      </c>
      <c r="BD236" s="213" t="str">
        <f t="shared" si="15"/>
        <v xml:space="preserve"> </v>
      </c>
      <c r="BF236" s="249">
        <f>IF(AND(AY236&lt;&gt;"R",AY236&lt;&gt;"C",AY236&lt;&gt;"CF",AY236&lt;&gt;"F")=TRUE,AR236*'Q2'!$CB$20,IF(AY236="R",AR236,0))</f>
        <v>0</v>
      </c>
      <c r="BG236" s="249">
        <f>IF(AND(AY236&lt;&gt;"R",AY236&lt;&gt;"C",AY236&lt;&gt;"CF",AY236&lt;&gt;"F")=TRUE,AR236*'Q2'!$CB$21,IF(AY236="C",AR236,0))</f>
        <v>0</v>
      </c>
      <c r="BH236" s="249">
        <f>IF(AND(AY236&lt;&gt;"R",AY236&lt;&gt;"C",AY236&lt;&gt;"CF",AY236&lt;&gt;"F")=TRUE,AR236*'Q2'!$CB$22,IF(AY236="CF",AR236,0))</f>
        <v>0</v>
      </c>
      <c r="BI236" s="289">
        <f>IF(AND(AY236&lt;&gt;"R",AY236&lt;&gt;"C",AY236&lt;&gt;"CF",AY236&lt;&gt;"F")=TRUE,AR236*'Q2'!$CB$23,IF(AY236="F",AR236,0))</f>
        <v>0</v>
      </c>
      <c r="BJ236" s="289">
        <f>'O2'!AR236</f>
        <v>0</v>
      </c>
    </row>
    <row r="237" spans="2:62" ht="9.9499999999999993" customHeight="1">
      <c r="B237" s="852">
        <f>'O1'!B237</f>
        <v>0</v>
      </c>
      <c r="C237" s="853"/>
      <c r="D237" s="853"/>
      <c r="E237" s="853"/>
      <c r="F237" s="853"/>
      <c r="G237" s="854">
        <f>'O1'!G237</f>
        <v>0</v>
      </c>
      <c r="H237" s="854"/>
      <c r="I237" s="854"/>
      <c r="J237" s="854"/>
      <c r="K237" s="854"/>
      <c r="L237" s="854"/>
      <c r="M237" s="854"/>
      <c r="N237" s="854"/>
      <c r="O237" s="854"/>
      <c r="P237" s="854"/>
      <c r="Q237" s="854"/>
      <c r="R237" s="854"/>
      <c r="S237" s="854"/>
      <c r="T237" s="854"/>
      <c r="U237" s="854"/>
      <c r="V237" s="854"/>
      <c r="W237" s="854"/>
      <c r="X237" s="854"/>
      <c r="Y237" s="854"/>
      <c r="Z237" s="854"/>
      <c r="AA237" s="854"/>
      <c r="AB237" s="854"/>
      <c r="AC237" s="855">
        <f>'O1'!AC237</f>
        <v>0</v>
      </c>
      <c r="AD237" s="855"/>
      <c r="AE237" s="855"/>
      <c r="AF237" s="856">
        <f>'O1'!AF237</f>
        <v>0</v>
      </c>
      <c r="AG237" s="856"/>
      <c r="AH237" s="856"/>
      <c r="AI237" s="856"/>
      <c r="AJ237" s="856"/>
      <c r="AK237" s="708">
        <f>'O1'!AU237</f>
        <v>0</v>
      </c>
      <c r="AL237" s="708"/>
      <c r="AM237" s="708"/>
      <c r="AN237" s="708"/>
      <c r="AO237" s="708"/>
      <c r="AP237" s="708"/>
      <c r="AQ237" s="708"/>
      <c r="AR237" s="851">
        <f t="shared" si="12"/>
        <v>0</v>
      </c>
      <c r="AS237" s="851"/>
      <c r="AT237" s="851"/>
      <c r="AU237" s="851"/>
      <c r="AV237" s="851"/>
      <c r="AW237" s="851"/>
      <c r="AX237" s="851"/>
      <c r="AY237" s="164">
        <f>'O1'!BI237</f>
        <v>0</v>
      </c>
      <c r="AZ237" s="524">
        <f>'O1'!AU237</f>
        <v>0</v>
      </c>
      <c r="BB237" s="211">
        <f t="shared" si="13"/>
        <v>2</v>
      </c>
      <c r="BC237" s="212" t="str">
        <f t="shared" si="14"/>
        <v/>
      </c>
      <c r="BD237" s="213" t="str">
        <f t="shared" si="15"/>
        <v xml:space="preserve"> </v>
      </c>
      <c r="BF237" s="249">
        <f>IF(AND(AY237&lt;&gt;"R",AY237&lt;&gt;"C",AY237&lt;&gt;"CF",AY237&lt;&gt;"F")=TRUE,AR237*'Q2'!$CB$20,IF(AY237="R",AR237,0))</f>
        <v>0</v>
      </c>
      <c r="BG237" s="249">
        <f>IF(AND(AY237&lt;&gt;"R",AY237&lt;&gt;"C",AY237&lt;&gt;"CF",AY237&lt;&gt;"F")=TRUE,AR237*'Q2'!$CB$21,IF(AY237="C",AR237,0))</f>
        <v>0</v>
      </c>
      <c r="BH237" s="249">
        <f>IF(AND(AY237&lt;&gt;"R",AY237&lt;&gt;"C",AY237&lt;&gt;"CF",AY237&lt;&gt;"F")=TRUE,AR237*'Q2'!$CB$22,IF(AY237="CF",AR237,0))</f>
        <v>0</v>
      </c>
      <c r="BI237" s="289">
        <f>IF(AND(AY237&lt;&gt;"R",AY237&lt;&gt;"C",AY237&lt;&gt;"CF",AY237&lt;&gt;"F")=TRUE,AR237*'Q2'!$CB$23,IF(AY237="F",AR237,0))</f>
        <v>0</v>
      </c>
      <c r="BJ237" s="289">
        <f>'O2'!AR237</f>
        <v>0</v>
      </c>
    </row>
    <row r="238" spans="2:62" ht="9.9499999999999993" customHeight="1">
      <c r="B238" s="852">
        <f>'O1'!B238</f>
        <v>0</v>
      </c>
      <c r="C238" s="853"/>
      <c r="D238" s="853"/>
      <c r="E238" s="853"/>
      <c r="F238" s="853"/>
      <c r="G238" s="854">
        <f>'O1'!G238</f>
        <v>0</v>
      </c>
      <c r="H238" s="854"/>
      <c r="I238" s="854"/>
      <c r="J238" s="854"/>
      <c r="K238" s="854"/>
      <c r="L238" s="854"/>
      <c r="M238" s="854"/>
      <c r="N238" s="854"/>
      <c r="O238" s="854"/>
      <c r="P238" s="854"/>
      <c r="Q238" s="854"/>
      <c r="R238" s="854"/>
      <c r="S238" s="854"/>
      <c r="T238" s="854"/>
      <c r="U238" s="854"/>
      <c r="V238" s="854"/>
      <c r="W238" s="854"/>
      <c r="X238" s="854"/>
      <c r="Y238" s="854"/>
      <c r="Z238" s="854"/>
      <c r="AA238" s="854"/>
      <c r="AB238" s="854"/>
      <c r="AC238" s="855">
        <f>'O1'!AC238</f>
        <v>0</v>
      </c>
      <c r="AD238" s="855"/>
      <c r="AE238" s="855"/>
      <c r="AF238" s="856">
        <f>'O1'!AF238</f>
        <v>0</v>
      </c>
      <c r="AG238" s="856"/>
      <c r="AH238" s="856"/>
      <c r="AI238" s="856"/>
      <c r="AJ238" s="856"/>
      <c r="AK238" s="708">
        <f>'O1'!AU238</f>
        <v>0</v>
      </c>
      <c r="AL238" s="708"/>
      <c r="AM238" s="708"/>
      <c r="AN238" s="708"/>
      <c r="AO238" s="708"/>
      <c r="AP238" s="708"/>
      <c r="AQ238" s="708"/>
      <c r="AR238" s="851">
        <f t="shared" si="12"/>
        <v>0</v>
      </c>
      <c r="AS238" s="851"/>
      <c r="AT238" s="851"/>
      <c r="AU238" s="851"/>
      <c r="AV238" s="851"/>
      <c r="AW238" s="851"/>
      <c r="AX238" s="851"/>
      <c r="AY238" s="164">
        <f>'O1'!BI238</f>
        <v>0</v>
      </c>
      <c r="AZ238" s="524">
        <f>'O1'!AU238</f>
        <v>0</v>
      </c>
      <c r="BB238" s="211">
        <f t="shared" si="13"/>
        <v>2</v>
      </c>
      <c r="BC238" s="212" t="str">
        <f t="shared" si="14"/>
        <v/>
      </c>
      <c r="BD238" s="213" t="str">
        <f t="shared" si="15"/>
        <v xml:space="preserve"> </v>
      </c>
      <c r="BF238" s="249">
        <f>IF(AND(AY238&lt;&gt;"R",AY238&lt;&gt;"C",AY238&lt;&gt;"CF",AY238&lt;&gt;"F")=TRUE,AR238*'Q2'!$CB$20,IF(AY238="R",AR238,0))</f>
        <v>0</v>
      </c>
      <c r="BG238" s="249">
        <f>IF(AND(AY238&lt;&gt;"R",AY238&lt;&gt;"C",AY238&lt;&gt;"CF",AY238&lt;&gt;"F")=TRUE,AR238*'Q2'!$CB$21,IF(AY238="C",AR238,0))</f>
        <v>0</v>
      </c>
      <c r="BH238" s="249">
        <f>IF(AND(AY238&lt;&gt;"R",AY238&lt;&gt;"C",AY238&lt;&gt;"CF",AY238&lt;&gt;"F")=TRUE,AR238*'Q2'!$CB$22,IF(AY238="CF",AR238,0))</f>
        <v>0</v>
      </c>
      <c r="BI238" s="289">
        <f>IF(AND(AY238&lt;&gt;"R",AY238&lt;&gt;"C",AY238&lt;&gt;"CF",AY238&lt;&gt;"F")=TRUE,AR238*'Q2'!$CB$23,IF(AY238="F",AR238,0))</f>
        <v>0</v>
      </c>
      <c r="BJ238" s="289">
        <f>'O2'!AR238</f>
        <v>0</v>
      </c>
    </row>
    <row r="239" spans="2:62" ht="9.9499999999999993" customHeight="1">
      <c r="B239" s="852">
        <f>'O1'!B239</f>
        <v>0</v>
      </c>
      <c r="C239" s="853"/>
      <c r="D239" s="853"/>
      <c r="E239" s="853"/>
      <c r="F239" s="853"/>
      <c r="G239" s="854">
        <f>'O1'!G239</f>
        <v>0</v>
      </c>
      <c r="H239" s="854"/>
      <c r="I239" s="854"/>
      <c r="J239" s="854"/>
      <c r="K239" s="854"/>
      <c r="L239" s="854"/>
      <c r="M239" s="854"/>
      <c r="N239" s="854"/>
      <c r="O239" s="854"/>
      <c r="P239" s="854"/>
      <c r="Q239" s="854"/>
      <c r="R239" s="854"/>
      <c r="S239" s="854"/>
      <c r="T239" s="854"/>
      <c r="U239" s="854"/>
      <c r="V239" s="854"/>
      <c r="W239" s="854"/>
      <c r="X239" s="854"/>
      <c r="Y239" s="854"/>
      <c r="Z239" s="854"/>
      <c r="AA239" s="854"/>
      <c r="AB239" s="854"/>
      <c r="AC239" s="855">
        <f>'O1'!AC239</f>
        <v>0</v>
      </c>
      <c r="AD239" s="855"/>
      <c r="AE239" s="855"/>
      <c r="AF239" s="856">
        <f>'O1'!AF239</f>
        <v>0</v>
      </c>
      <c r="AG239" s="856"/>
      <c r="AH239" s="856"/>
      <c r="AI239" s="856"/>
      <c r="AJ239" s="856"/>
      <c r="AK239" s="708">
        <f>'O1'!AU239</f>
        <v>0</v>
      </c>
      <c r="AL239" s="708"/>
      <c r="AM239" s="708"/>
      <c r="AN239" s="708"/>
      <c r="AO239" s="708"/>
      <c r="AP239" s="708"/>
      <c r="AQ239" s="708"/>
      <c r="AR239" s="851">
        <f t="shared" si="12"/>
        <v>0</v>
      </c>
      <c r="AS239" s="851"/>
      <c r="AT239" s="851"/>
      <c r="AU239" s="851"/>
      <c r="AV239" s="851"/>
      <c r="AW239" s="851"/>
      <c r="AX239" s="851"/>
      <c r="AY239" s="164">
        <f>'O1'!BI239</f>
        <v>0</v>
      </c>
      <c r="AZ239" s="524">
        <f>'O1'!AU239</f>
        <v>0</v>
      </c>
      <c r="BB239" s="211">
        <f t="shared" si="13"/>
        <v>2</v>
      </c>
      <c r="BC239" s="212" t="str">
        <f t="shared" si="14"/>
        <v/>
      </c>
      <c r="BD239" s="213" t="str">
        <f t="shared" si="15"/>
        <v xml:space="preserve"> </v>
      </c>
      <c r="BF239" s="249">
        <f>IF(AND(AY239&lt;&gt;"R",AY239&lt;&gt;"C",AY239&lt;&gt;"CF",AY239&lt;&gt;"F")=TRUE,AR239*'Q2'!$CB$20,IF(AY239="R",AR239,0))</f>
        <v>0</v>
      </c>
      <c r="BG239" s="249">
        <f>IF(AND(AY239&lt;&gt;"R",AY239&lt;&gt;"C",AY239&lt;&gt;"CF",AY239&lt;&gt;"F")=TRUE,AR239*'Q2'!$CB$21,IF(AY239="C",AR239,0))</f>
        <v>0</v>
      </c>
      <c r="BH239" s="249">
        <f>IF(AND(AY239&lt;&gt;"R",AY239&lt;&gt;"C",AY239&lt;&gt;"CF",AY239&lt;&gt;"F")=TRUE,AR239*'Q2'!$CB$22,IF(AY239="CF",AR239,0))</f>
        <v>0</v>
      </c>
      <c r="BI239" s="289">
        <f>IF(AND(AY239&lt;&gt;"R",AY239&lt;&gt;"C",AY239&lt;&gt;"CF",AY239&lt;&gt;"F")=TRUE,AR239*'Q2'!$CB$23,IF(AY239="F",AR239,0))</f>
        <v>0</v>
      </c>
      <c r="BJ239" s="289">
        <f>'O2'!AR239</f>
        <v>0</v>
      </c>
    </row>
    <row r="240" spans="2:62" ht="9.9499999999999993" customHeight="1">
      <c r="B240" s="852">
        <f>'O1'!B240</f>
        <v>0</v>
      </c>
      <c r="C240" s="853"/>
      <c r="D240" s="853"/>
      <c r="E240" s="853"/>
      <c r="F240" s="853"/>
      <c r="G240" s="854">
        <f>'O1'!G240</f>
        <v>0</v>
      </c>
      <c r="H240" s="854"/>
      <c r="I240" s="854"/>
      <c r="J240" s="854"/>
      <c r="K240" s="854"/>
      <c r="L240" s="854"/>
      <c r="M240" s="854"/>
      <c r="N240" s="854"/>
      <c r="O240" s="854"/>
      <c r="P240" s="854"/>
      <c r="Q240" s="854"/>
      <c r="R240" s="854"/>
      <c r="S240" s="854"/>
      <c r="T240" s="854"/>
      <c r="U240" s="854"/>
      <c r="V240" s="854"/>
      <c r="W240" s="854"/>
      <c r="X240" s="854"/>
      <c r="Y240" s="854"/>
      <c r="Z240" s="854"/>
      <c r="AA240" s="854"/>
      <c r="AB240" s="854"/>
      <c r="AC240" s="855">
        <f>'O1'!AC240</f>
        <v>0</v>
      </c>
      <c r="AD240" s="855"/>
      <c r="AE240" s="855"/>
      <c r="AF240" s="856">
        <f>'O1'!AF240</f>
        <v>0</v>
      </c>
      <c r="AG240" s="856"/>
      <c r="AH240" s="856"/>
      <c r="AI240" s="856"/>
      <c r="AJ240" s="856"/>
      <c r="AK240" s="708">
        <f>'O1'!AU240</f>
        <v>0</v>
      </c>
      <c r="AL240" s="708"/>
      <c r="AM240" s="708"/>
      <c r="AN240" s="708"/>
      <c r="AO240" s="708"/>
      <c r="AP240" s="708"/>
      <c r="AQ240" s="708"/>
      <c r="AR240" s="851">
        <f t="shared" si="12"/>
        <v>0</v>
      </c>
      <c r="AS240" s="851"/>
      <c r="AT240" s="851"/>
      <c r="AU240" s="851"/>
      <c r="AV240" s="851"/>
      <c r="AW240" s="851"/>
      <c r="AX240" s="851"/>
      <c r="AY240" s="164">
        <f>'O1'!BI240</f>
        <v>0</v>
      </c>
      <c r="AZ240" s="524">
        <f>'O1'!AU240</f>
        <v>0</v>
      </c>
      <c r="BB240" s="211">
        <f t="shared" si="13"/>
        <v>2</v>
      </c>
      <c r="BC240" s="212" t="str">
        <f t="shared" si="14"/>
        <v/>
      </c>
      <c r="BD240" s="213" t="str">
        <f t="shared" si="15"/>
        <v xml:space="preserve"> </v>
      </c>
      <c r="BF240" s="249">
        <f>IF(AND(AY240&lt;&gt;"R",AY240&lt;&gt;"C",AY240&lt;&gt;"CF",AY240&lt;&gt;"F")=TRUE,AR240*'Q2'!$CB$20,IF(AY240="R",AR240,0))</f>
        <v>0</v>
      </c>
      <c r="BG240" s="249">
        <f>IF(AND(AY240&lt;&gt;"R",AY240&lt;&gt;"C",AY240&lt;&gt;"CF",AY240&lt;&gt;"F")=TRUE,AR240*'Q2'!$CB$21,IF(AY240="C",AR240,0))</f>
        <v>0</v>
      </c>
      <c r="BH240" s="249">
        <f>IF(AND(AY240&lt;&gt;"R",AY240&lt;&gt;"C",AY240&lt;&gt;"CF",AY240&lt;&gt;"F")=TRUE,AR240*'Q2'!$CB$22,IF(AY240="CF",AR240,0))</f>
        <v>0</v>
      </c>
      <c r="BI240" s="289">
        <f>IF(AND(AY240&lt;&gt;"R",AY240&lt;&gt;"C",AY240&lt;&gt;"CF",AY240&lt;&gt;"F")=TRUE,AR240*'Q2'!$CB$23,IF(AY240="F",AR240,0))</f>
        <v>0</v>
      </c>
      <c r="BJ240" s="289">
        <f>'O2'!AR240</f>
        <v>0</v>
      </c>
    </row>
    <row r="241" spans="2:62" ht="9.9499999999999993" customHeight="1">
      <c r="B241" s="852">
        <f>'O1'!B241</f>
        <v>0</v>
      </c>
      <c r="C241" s="853"/>
      <c r="D241" s="853"/>
      <c r="E241" s="853"/>
      <c r="F241" s="853"/>
      <c r="G241" s="854">
        <f>'O1'!G241</f>
        <v>0</v>
      </c>
      <c r="H241" s="854"/>
      <c r="I241" s="854"/>
      <c r="J241" s="854"/>
      <c r="K241" s="854"/>
      <c r="L241" s="854"/>
      <c r="M241" s="854"/>
      <c r="N241" s="854"/>
      <c r="O241" s="854"/>
      <c r="P241" s="854"/>
      <c r="Q241" s="854"/>
      <c r="R241" s="854"/>
      <c r="S241" s="854"/>
      <c r="T241" s="854"/>
      <c r="U241" s="854"/>
      <c r="V241" s="854"/>
      <c r="W241" s="854"/>
      <c r="X241" s="854"/>
      <c r="Y241" s="854"/>
      <c r="Z241" s="854"/>
      <c r="AA241" s="854"/>
      <c r="AB241" s="854"/>
      <c r="AC241" s="855">
        <f>'O1'!AC241</f>
        <v>0</v>
      </c>
      <c r="AD241" s="855"/>
      <c r="AE241" s="855"/>
      <c r="AF241" s="856">
        <f>'O1'!AF241</f>
        <v>0</v>
      </c>
      <c r="AG241" s="856"/>
      <c r="AH241" s="856"/>
      <c r="AI241" s="856"/>
      <c r="AJ241" s="856"/>
      <c r="AK241" s="708">
        <f>'O1'!AU241</f>
        <v>0</v>
      </c>
      <c r="AL241" s="708"/>
      <c r="AM241" s="708"/>
      <c r="AN241" s="708"/>
      <c r="AO241" s="708"/>
      <c r="AP241" s="708"/>
      <c r="AQ241" s="708"/>
      <c r="AR241" s="851">
        <f t="shared" si="12"/>
        <v>0</v>
      </c>
      <c r="AS241" s="851"/>
      <c r="AT241" s="851"/>
      <c r="AU241" s="851"/>
      <c r="AV241" s="851"/>
      <c r="AW241" s="851"/>
      <c r="AX241" s="851"/>
      <c r="AY241" s="164">
        <f>'O1'!BI241</f>
        <v>0</v>
      </c>
      <c r="AZ241" s="524">
        <f>'O1'!AU241</f>
        <v>0</v>
      </c>
      <c r="BB241" s="211">
        <f t="shared" si="13"/>
        <v>2</v>
      </c>
      <c r="BC241" s="212" t="str">
        <f t="shared" si="14"/>
        <v/>
      </c>
      <c r="BD241" s="213" t="str">
        <f t="shared" si="15"/>
        <v xml:space="preserve"> </v>
      </c>
      <c r="BF241" s="249">
        <f>IF(AND(AY241&lt;&gt;"R",AY241&lt;&gt;"C",AY241&lt;&gt;"CF",AY241&lt;&gt;"F")=TRUE,AR241*'Q2'!$CB$20,IF(AY241="R",AR241,0))</f>
        <v>0</v>
      </c>
      <c r="BG241" s="249">
        <f>IF(AND(AY241&lt;&gt;"R",AY241&lt;&gt;"C",AY241&lt;&gt;"CF",AY241&lt;&gt;"F")=TRUE,AR241*'Q2'!$CB$21,IF(AY241="C",AR241,0))</f>
        <v>0</v>
      </c>
      <c r="BH241" s="249">
        <f>IF(AND(AY241&lt;&gt;"R",AY241&lt;&gt;"C",AY241&lt;&gt;"CF",AY241&lt;&gt;"F")=TRUE,AR241*'Q2'!$CB$22,IF(AY241="CF",AR241,0))</f>
        <v>0</v>
      </c>
      <c r="BI241" s="289">
        <f>IF(AND(AY241&lt;&gt;"R",AY241&lt;&gt;"C",AY241&lt;&gt;"CF",AY241&lt;&gt;"F")=TRUE,AR241*'Q2'!$CB$23,IF(AY241="F",AR241,0))</f>
        <v>0</v>
      </c>
      <c r="BJ241" s="289">
        <f>'O2'!AR241</f>
        <v>0</v>
      </c>
    </row>
    <row r="242" spans="2:62" ht="9.9499999999999993" customHeight="1">
      <c r="B242" s="852">
        <f>'O1'!B242</f>
        <v>0</v>
      </c>
      <c r="C242" s="853"/>
      <c r="D242" s="853"/>
      <c r="E242" s="853"/>
      <c r="F242" s="853"/>
      <c r="G242" s="854">
        <f>'O1'!G242</f>
        <v>0</v>
      </c>
      <c r="H242" s="854"/>
      <c r="I242" s="854"/>
      <c r="J242" s="854"/>
      <c r="K242" s="854"/>
      <c r="L242" s="854"/>
      <c r="M242" s="854"/>
      <c r="N242" s="854"/>
      <c r="O242" s="854"/>
      <c r="P242" s="854"/>
      <c r="Q242" s="854"/>
      <c r="R242" s="854"/>
      <c r="S242" s="854"/>
      <c r="T242" s="854"/>
      <c r="U242" s="854"/>
      <c r="V242" s="854"/>
      <c r="W242" s="854"/>
      <c r="X242" s="854"/>
      <c r="Y242" s="854"/>
      <c r="Z242" s="854"/>
      <c r="AA242" s="854"/>
      <c r="AB242" s="854"/>
      <c r="AC242" s="855">
        <f>'O1'!AC242</f>
        <v>0</v>
      </c>
      <c r="AD242" s="855"/>
      <c r="AE242" s="855"/>
      <c r="AF242" s="856">
        <f>'O1'!AF242</f>
        <v>0</v>
      </c>
      <c r="AG242" s="856"/>
      <c r="AH242" s="856"/>
      <c r="AI242" s="856"/>
      <c r="AJ242" s="856"/>
      <c r="AK242" s="708">
        <f>'O1'!AU242</f>
        <v>0</v>
      </c>
      <c r="AL242" s="708"/>
      <c r="AM242" s="708"/>
      <c r="AN242" s="708"/>
      <c r="AO242" s="708"/>
      <c r="AP242" s="708"/>
      <c r="AQ242" s="708"/>
      <c r="AR242" s="851">
        <f t="shared" si="12"/>
        <v>0</v>
      </c>
      <c r="AS242" s="851"/>
      <c r="AT242" s="851"/>
      <c r="AU242" s="851"/>
      <c r="AV242" s="851"/>
      <c r="AW242" s="851"/>
      <c r="AX242" s="851"/>
      <c r="AY242" s="164">
        <f>'O1'!BI242</f>
        <v>0</v>
      </c>
      <c r="AZ242" s="524">
        <f>'O1'!AU242</f>
        <v>0</v>
      </c>
      <c r="BB242" s="211">
        <f t="shared" si="13"/>
        <v>2</v>
      </c>
      <c r="BC242" s="212" t="str">
        <f t="shared" si="14"/>
        <v/>
      </c>
      <c r="BD242" s="213" t="str">
        <f t="shared" si="15"/>
        <v xml:space="preserve"> </v>
      </c>
      <c r="BF242" s="249">
        <f>IF(AND(AY242&lt;&gt;"R",AY242&lt;&gt;"C",AY242&lt;&gt;"CF",AY242&lt;&gt;"F")=TRUE,AR242*'Q2'!$CB$20,IF(AY242="R",AR242,0))</f>
        <v>0</v>
      </c>
      <c r="BG242" s="249">
        <f>IF(AND(AY242&lt;&gt;"R",AY242&lt;&gt;"C",AY242&lt;&gt;"CF",AY242&lt;&gt;"F")=TRUE,AR242*'Q2'!$CB$21,IF(AY242="C",AR242,0))</f>
        <v>0</v>
      </c>
      <c r="BH242" s="249">
        <f>IF(AND(AY242&lt;&gt;"R",AY242&lt;&gt;"C",AY242&lt;&gt;"CF",AY242&lt;&gt;"F")=TRUE,AR242*'Q2'!$CB$22,IF(AY242="CF",AR242,0))</f>
        <v>0</v>
      </c>
      <c r="BI242" s="289">
        <f>IF(AND(AY242&lt;&gt;"R",AY242&lt;&gt;"C",AY242&lt;&gt;"CF",AY242&lt;&gt;"F")=TRUE,AR242*'Q2'!$CB$23,IF(AY242="F",AR242,0))</f>
        <v>0</v>
      </c>
      <c r="BJ242" s="289">
        <f>'O2'!AR242</f>
        <v>0</v>
      </c>
    </row>
    <row r="243" spans="2:62" ht="9.9499999999999993" customHeight="1">
      <c r="B243" s="852">
        <f>'O1'!B243</f>
        <v>0</v>
      </c>
      <c r="C243" s="853"/>
      <c r="D243" s="853"/>
      <c r="E243" s="853"/>
      <c r="F243" s="853"/>
      <c r="G243" s="854">
        <f>'O1'!G243</f>
        <v>0</v>
      </c>
      <c r="H243" s="854"/>
      <c r="I243" s="854"/>
      <c r="J243" s="854"/>
      <c r="K243" s="854"/>
      <c r="L243" s="854"/>
      <c r="M243" s="854"/>
      <c r="N243" s="854"/>
      <c r="O243" s="854"/>
      <c r="P243" s="854"/>
      <c r="Q243" s="854"/>
      <c r="R243" s="854"/>
      <c r="S243" s="854"/>
      <c r="T243" s="854"/>
      <c r="U243" s="854"/>
      <c r="V243" s="854"/>
      <c r="W243" s="854"/>
      <c r="X243" s="854"/>
      <c r="Y243" s="854"/>
      <c r="Z243" s="854"/>
      <c r="AA243" s="854"/>
      <c r="AB243" s="854"/>
      <c r="AC243" s="855">
        <f>'O1'!AC243</f>
        <v>0</v>
      </c>
      <c r="AD243" s="855"/>
      <c r="AE243" s="855"/>
      <c r="AF243" s="856">
        <f>'O1'!AF243</f>
        <v>0</v>
      </c>
      <c r="AG243" s="856"/>
      <c r="AH243" s="856"/>
      <c r="AI243" s="856"/>
      <c r="AJ243" s="856"/>
      <c r="AK243" s="708">
        <f>'O1'!AU243</f>
        <v>0</v>
      </c>
      <c r="AL243" s="708"/>
      <c r="AM243" s="708"/>
      <c r="AN243" s="708"/>
      <c r="AO243" s="708"/>
      <c r="AP243" s="708"/>
      <c r="AQ243" s="708"/>
      <c r="AR243" s="851">
        <f t="shared" si="12"/>
        <v>0</v>
      </c>
      <c r="AS243" s="851"/>
      <c r="AT243" s="851"/>
      <c r="AU243" s="851"/>
      <c r="AV243" s="851"/>
      <c r="AW243" s="851"/>
      <c r="AX243" s="851"/>
      <c r="AY243" s="164">
        <f>'O1'!BI243</f>
        <v>0</v>
      </c>
      <c r="AZ243" s="524">
        <f>'O1'!AU243</f>
        <v>0</v>
      </c>
      <c r="BB243" s="211">
        <f t="shared" si="13"/>
        <v>2</v>
      </c>
      <c r="BC243" s="212" t="str">
        <f t="shared" si="14"/>
        <v/>
      </c>
      <c r="BD243" s="213" t="str">
        <f t="shared" si="15"/>
        <v xml:space="preserve"> </v>
      </c>
      <c r="BF243" s="249">
        <f>IF(AND(AY243&lt;&gt;"R",AY243&lt;&gt;"C",AY243&lt;&gt;"CF",AY243&lt;&gt;"F")=TRUE,AR243*'Q2'!$CB$20,IF(AY243="R",AR243,0))</f>
        <v>0</v>
      </c>
      <c r="BG243" s="249">
        <f>IF(AND(AY243&lt;&gt;"R",AY243&lt;&gt;"C",AY243&lt;&gt;"CF",AY243&lt;&gt;"F")=TRUE,AR243*'Q2'!$CB$21,IF(AY243="C",AR243,0))</f>
        <v>0</v>
      </c>
      <c r="BH243" s="249">
        <f>IF(AND(AY243&lt;&gt;"R",AY243&lt;&gt;"C",AY243&lt;&gt;"CF",AY243&lt;&gt;"F")=TRUE,AR243*'Q2'!$CB$22,IF(AY243="CF",AR243,0))</f>
        <v>0</v>
      </c>
      <c r="BI243" s="289">
        <f>IF(AND(AY243&lt;&gt;"R",AY243&lt;&gt;"C",AY243&lt;&gt;"CF",AY243&lt;&gt;"F")=TRUE,AR243*'Q2'!$CB$23,IF(AY243="F",AR243,0))</f>
        <v>0</v>
      </c>
      <c r="BJ243" s="289">
        <f>'O2'!AR243</f>
        <v>0</v>
      </c>
    </row>
    <row r="244" spans="2:62" ht="9.9499999999999993" customHeight="1">
      <c r="B244" s="852">
        <f>'O1'!B244</f>
        <v>0</v>
      </c>
      <c r="C244" s="853"/>
      <c r="D244" s="853"/>
      <c r="E244" s="853"/>
      <c r="F244" s="853"/>
      <c r="G244" s="854">
        <f>'O1'!G244</f>
        <v>0</v>
      </c>
      <c r="H244" s="854"/>
      <c r="I244" s="854"/>
      <c r="J244" s="854"/>
      <c r="K244" s="854"/>
      <c r="L244" s="854"/>
      <c r="M244" s="854"/>
      <c r="N244" s="854"/>
      <c r="O244" s="854"/>
      <c r="P244" s="854"/>
      <c r="Q244" s="854"/>
      <c r="R244" s="854"/>
      <c r="S244" s="854"/>
      <c r="T244" s="854"/>
      <c r="U244" s="854"/>
      <c r="V244" s="854"/>
      <c r="W244" s="854"/>
      <c r="X244" s="854"/>
      <c r="Y244" s="854"/>
      <c r="Z244" s="854"/>
      <c r="AA244" s="854"/>
      <c r="AB244" s="854"/>
      <c r="AC244" s="855">
        <f>'O1'!AC244</f>
        <v>0</v>
      </c>
      <c r="AD244" s="855"/>
      <c r="AE244" s="855"/>
      <c r="AF244" s="856">
        <f>'O1'!AF244</f>
        <v>0</v>
      </c>
      <c r="AG244" s="856"/>
      <c r="AH244" s="856"/>
      <c r="AI244" s="856"/>
      <c r="AJ244" s="856"/>
      <c r="AK244" s="708">
        <f>'O1'!AU244</f>
        <v>0</v>
      </c>
      <c r="AL244" s="708"/>
      <c r="AM244" s="708"/>
      <c r="AN244" s="708"/>
      <c r="AO244" s="708"/>
      <c r="AP244" s="708"/>
      <c r="AQ244" s="708"/>
      <c r="AR244" s="851">
        <f t="shared" si="12"/>
        <v>0</v>
      </c>
      <c r="AS244" s="851"/>
      <c r="AT244" s="851"/>
      <c r="AU244" s="851"/>
      <c r="AV244" s="851"/>
      <c r="AW244" s="851"/>
      <c r="AX244" s="851"/>
      <c r="AY244" s="164">
        <f>'O1'!BI244</f>
        <v>0</v>
      </c>
      <c r="AZ244" s="524">
        <f>'O1'!AU244</f>
        <v>0</v>
      </c>
      <c r="BB244" s="211">
        <f t="shared" si="13"/>
        <v>2</v>
      </c>
      <c r="BC244" s="212" t="str">
        <f t="shared" si="14"/>
        <v/>
      </c>
      <c r="BD244" s="213" t="str">
        <f t="shared" si="15"/>
        <v xml:space="preserve"> </v>
      </c>
      <c r="BF244" s="249">
        <f>IF(AND(AY244&lt;&gt;"R",AY244&lt;&gt;"C",AY244&lt;&gt;"CF",AY244&lt;&gt;"F")=TRUE,AR244*'Q2'!$CB$20,IF(AY244="R",AR244,0))</f>
        <v>0</v>
      </c>
      <c r="BG244" s="249">
        <f>IF(AND(AY244&lt;&gt;"R",AY244&lt;&gt;"C",AY244&lt;&gt;"CF",AY244&lt;&gt;"F")=TRUE,AR244*'Q2'!$CB$21,IF(AY244="C",AR244,0))</f>
        <v>0</v>
      </c>
      <c r="BH244" s="249">
        <f>IF(AND(AY244&lt;&gt;"R",AY244&lt;&gt;"C",AY244&lt;&gt;"CF",AY244&lt;&gt;"F")=TRUE,AR244*'Q2'!$CB$22,IF(AY244="CF",AR244,0))</f>
        <v>0</v>
      </c>
      <c r="BI244" s="289">
        <f>IF(AND(AY244&lt;&gt;"R",AY244&lt;&gt;"C",AY244&lt;&gt;"CF",AY244&lt;&gt;"F")=TRUE,AR244*'Q2'!$CB$23,IF(AY244="F",AR244,0))</f>
        <v>0</v>
      </c>
      <c r="BJ244" s="289">
        <f>'O2'!AR244</f>
        <v>0</v>
      </c>
    </row>
    <row r="245" spans="2:62" ht="9.9499999999999993" customHeight="1">
      <c r="B245" s="852">
        <f>'O1'!B245</f>
        <v>0</v>
      </c>
      <c r="C245" s="853"/>
      <c r="D245" s="853"/>
      <c r="E245" s="853"/>
      <c r="F245" s="853"/>
      <c r="G245" s="854">
        <f>'O1'!G245</f>
        <v>0</v>
      </c>
      <c r="H245" s="854"/>
      <c r="I245" s="854"/>
      <c r="J245" s="854"/>
      <c r="K245" s="854"/>
      <c r="L245" s="854"/>
      <c r="M245" s="854"/>
      <c r="N245" s="854"/>
      <c r="O245" s="854"/>
      <c r="P245" s="854"/>
      <c r="Q245" s="854"/>
      <c r="R245" s="854"/>
      <c r="S245" s="854"/>
      <c r="T245" s="854"/>
      <c r="U245" s="854"/>
      <c r="V245" s="854"/>
      <c r="W245" s="854"/>
      <c r="X245" s="854"/>
      <c r="Y245" s="854"/>
      <c r="Z245" s="854"/>
      <c r="AA245" s="854"/>
      <c r="AB245" s="854"/>
      <c r="AC245" s="855">
        <f>'O1'!AC245</f>
        <v>0</v>
      </c>
      <c r="AD245" s="855"/>
      <c r="AE245" s="855"/>
      <c r="AF245" s="856">
        <f>'O1'!AF245</f>
        <v>0</v>
      </c>
      <c r="AG245" s="856"/>
      <c r="AH245" s="856"/>
      <c r="AI245" s="856"/>
      <c r="AJ245" s="856"/>
      <c r="AK245" s="708">
        <f>'O1'!AU245</f>
        <v>0</v>
      </c>
      <c r="AL245" s="708"/>
      <c r="AM245" s="708"/>
      <c r="AN245" s="708"/>
      <c r="AO245" s="708"/>
      <c r="AP245" s="708"/>
      <c r="AQ245" s="708"/>
      <c r="AR245" s="851">
        <f t="shared" si="12"/>
        <v>0</v>
      </c>
      <c r="AS245" s="851"/>
      <c r="AT245" s="851"/>
      <c r="AU245" s="851"/>
      <c r="AV245" s="851"/>
      <c r="AW245" s="851"/>
      <c r="AX245" s="851"/>
      <c r="AY245" s="164">
        <f>'O1'!BI245</f>
        <v>0</v>
      </c>
      <c r="AZ245" s="524">
        <f>'O1'!AU245</f>
        <v>0</v>
      </c>
      <c r="BB245" s="211">
        <f t="shared" si="13"/>
        <v>2</v>
      </c>
      <c r="BC245" s="212" t="str">
        <f t="shared" si="14"/>
        <v/>
      </c>
      <c r="BD245" s="213" t="str">
        <f t="shared" si="15"/>
        <v xml:space="preserve"> </v>
      </c>
      <c r="BF245" s="249">
        <f>IF(AND(AY245&lt;&gt;"R",AY245&lt;&gt;"C",AY245&lt;&gt;"CF",AY245&lt;&gt;"F")=TRUE,AR245*'Q2'!$CB$20,IF(AY245="R",AR245,0))</f>
        <v>0</v>
      </c>
      <c r="BG245" s="249">
        <f>IF(AND(AY245&lt;&gt;"R",AY245&lt;&gt;"C",AY245&lt;&gt;"CF",AY245&lt;&gt;"F")=TRUE,AR245*'Q2'!$CB$21,IF(AY245="C",AR245,0))</f>
        <v>0</v>
      </c>
      <c r="BH245" s="249">
        <f>IF(AND(AY245&lt;&gt;"R",AY245&lt;&gt;"C",AY245&lt;&gt;"CF",AY245&lt;&gt;"F")=TRUE,AR245*'Q2'!$CB$22,IF(AY245="CF",AR245,0))</f>
        <v>0</v>
      </c>
      <c r="BI245" s="289">
        <f>IF(AND(AY245&lt;&gt;"R",AY245&lt;&gt;"C",AY245&lt;&gt;"CF",AY245&lt;&gt;"F")=TRUE,AR245*'Q2'!$CB$23,IF(AY245="F",AR245,0))</f>
        <v>0</v>
      </c>
      <c r="BJ245" s="289">
        <f>'O2'!AR245</f>
        <v>0</v>
      </c>
    </row>
    <row r="246" spans="2:62" ht="9.9499999999999993" customHeight="1">
      <c r="B246" s="852">
        <f>'O1'!B246</f>
        <v>0</v>
      </c>
      <c r="C246" s="853"/>
      <c r="D246" s="853"/>
      <c r="E246" s="853"/>
      <c r="F246" s="853"/>
      <c r="G246" s="854">
        <f>'O1'!G246</f>
        <v>0</v>
      </c>
      <c r="H246" s="854"/>
      <c r="I246" s="854"/>
      <c r="J246" s="854"/>
      <c r="K246" s="854"/>
      <c r="L246" s="854"/>
      <c r="M246" s="854"/>
      <c r="N246" s="854"/>
      <c r="O246" s="854"/>
      <c r="P246" s="854"/>
      <c r="Q246" s="854"/>
      <c r="R246" s="854"/>
      <c r="S246" s="854"/>
      <c r="T246" s="854"/>
      <c r="U246" s="854"/>
      <c r="V246" s="854"/>
      <c r="W246" s="854"/>
      <c r="X246" s="854"/>
      <c r="Y246" s="854"/>
      <c r="Z246" s="854"/>
      <c r="AA246" s="854"/>
      <c r="AB246" s="854"/>
      <c r="AC246" s="855">
        <f>'O1'!AC246</f>
        <v>0</v>
      </c>
      <c r="AD246" s="855"/>
      <c r="AE246" s="855"/>
      <c r="AF246" s="856">
        <f>'O1'!AF246</f>
        <v>0</v>
      </c>
      <c r="AG246" s="856"/>
      <c r="AH246" s="856"/>
      <c r="AI246" s="856"/>
      <c r="AJ246" s="856"/>
      <c r="AK246" s="708">
        <f>'O1'!AU246</f>
        <v>0</v>
      </c>
      <c r="AL246" s="708"/>
      <c r="AM246" s="708"/>
      <c r="AN246" s="708"/>
      <c r="AO246" s="708"/>
      <c r="AP246" s="708"/>
      <c r="AQ246" s="708"/>
      <c r="AR246" s="851">
        <f t="shared" si="12"/>
        <v>0</v>
      </c>
      <c r="AS246" s="851"/>
      <c r="AT246" s="851"/>
      <c r="AU246" s="851"/>
      <c r="AV246" s="851"/>
      <c r="AW246" s="851"/>
      <c r="AX246" s="851"/>
      <c r="AY246" s="164">
        <f>'O1'!BI246</f>
        <v>0</v>
      </c>
      <c r="AZ246" s="524">
        <f>'O1'!AU246</f>
        <v>0</v>
      </c>
      <c r="BB246" s="211">
        <f t="shared" si="13"/>
        <v>2</v>
      </c>
      <c r="BC246" s="212" t="str">
        <f t="shared" si="14"/>
        <v/>
      </c>
      <c r="BD246" s="213" t="str">
        <f t="shared" si="15"/>
        <v xml:space="preserve"> </v>
      </c>
      <c r="BF246" s="249">
        <f>IF(AND(AY246&lt;&gt;"R",AY246&lt;&gt;"C",AY246&lt;&gt;"CF",AY246&lt;&gt;"F")=TRUE,AR246*'Q2'!$CB$20,IF(AY246="R",AR246,0))</f>
        <v>0</v>
      </c>
      <c r="BG246" s="249">
        <f>IF(AND(AY246&lt;&gt;"R",AY246&lt;&gt;"C",AY246&lt;&gt;"CF",AY246&lt;&gt;"F")=TRUE,AR246*'Q2'!$CB$21,IF(AY246="C",AR246,0))</f>
        <v>0</v>
      </c>
      <c r="BH246" s="249">
        <f>IF(AND(AY246&lt;&gt;"R",AY246&lt;&gt;"C",AY246&lt;&gt;"CF",AY246&lt;&gt;"F")=TRUE,AR246*'Q2'!$CB$22,IF(AY246="CF",AR246,0))</f>
        <v>0</v>
      </c>
      <c r="BI246" s="289">
        <f>IF(AND(AY246&lt;&gt;"R",AY246&lt;&gt;"C",AY246&lt;&gt;"CF",AY246&lt;&gt;"F")=TRUE,AR246*'Q2'!$CB$23,IF(AY246="F",AR246,0))</f>
        <v>0</v>
      </c>
      <c r="BJ246" s="289">
        <f>'O2'!AR246</f>
        <v>0</v>
      </c>
    </row>
    <row r="247" spans="2:62" ht="9.9499999999999993" customHeight="1">
      <c r="B247" s="852">
        <f>'O1'!B247</f>
        <v>0</v>
      </c>
      <c r="C247" s="853"/>
      <c r="D247" s="853"/>
      <c r="E247" s="853"/>
      <c r="F247" s="853"/>
      <c r="G247" s="854">
        <f>'O1'!G247</f>
        <v>0</v>
      </c>
      <c r="H247" s="854"/>
      <c r="I247" s="854"/>
      <c r="J247" s="854"/>
      <c r="K247" s="854"/>
      <c r="L247" s="854"/>
      <c r="M247" s="854"/>
      <c r="N247" s="854"/>
      <c r="O247" s="854"/>
      <c r="P247" s="854"/>
      <c r="Q247" s="854"/>
      <c r="R247" s="854"/>
      <c r="S247" s="854"/>
      <c r="T247" s="854"/>
      <c r="U247" s="854"/>
      <c r="V247" s="854"/>
      <c r="W247" s="854"/>
      <c r="X247" s="854"/>
      <c r="Y247" s="854"/>
      <c r="Z247" s="854"/>
      <c r="AA247" s="854"/>
      <c r="AB247" s="854"/>
      <c r="AC247" s="855">
        <f>'O1'!AC247</f>
        <v>0</v>
      </c>
      <c r="AD247" s="855"/>
      <c r="AE247" s="855"/>
      <c r="AF247" s="856">
        <f>'O1'!AF247</f>
        <v>0</v>
      </c>
      <c r="AG247" s="856"/>
      <c r="AH247" s="856"/>
      <c r="AI247" s="856"/>
      <c r="AJ247" s="856"/>
      <c r="AK247" s="708">
        <f>'O1'!AU247</f>
        <v>0</v>
      </c>
      <c r="AL247" s="708"/>
      <c r="AM247" s="708"/>
      <c r="AN247" s="708"/>
      <c r="AO247" s="708"/>
      <c r="AP247" s="708"/>
      <c r="AQ247" s="708"/>
      <c r="AR247" s="851">
        <f t="shared" si="12"/>
        <v>0</v>
      </c>
      <c r="AS247" s="851"/>
      <c r="AT247" s="851"/>
      <c r="AU247" s="851"/>
      <c r="AV247" s="851"/>
      <c r="AW247" s="851"/>
      <c r="AX247" s="851"/>
      <c r="AY247" s="164">
        <f>'O1'!BI247</f>
        <v>0</v>
      </c>
      <c r="AZ247" s="524">
        <f>'O1'!AU247</f>
        <v>0</v>
      </c>
      <c r="BB247" s="211">
        <f t="shared" si="13"/>
        <v>2</v>
      </c>
      <c r="BC247" s="212" t="str">
        <f t="shared" si="14"/>
        <v/>
      </c>
      <c r="BD247" s="213" t="str">
        <f t="shared" si="15"/>
        <v xml:space="preserve"> </v>
      </c>
      <c r="BF247" s="249">
        <f>IF(AND(AY247&lt;&gt;"R",AY247&lt;&gt;"C",AY247&lt;&gt;"CF",AY247&lt;&gt;"F")=TRUE,AR247*'Q2'!$CB$20,IF(AY247="R",AR247,0))</f>
        <v>0</v>
      </c>
      <c r="BG247" s="249">
        <f>IF(AND(AY247&lt;&gt;"R",AY247&lt;&gt;"C",AY247&lt;&gt;"CF",AY247&lt;&gt;"F")=TRUE,AR247*'Q2'!$CB$21,IF(AY247="C",AR247,0))</f>
        <v>0</v>
      </c>
      <c r="BH247" s="249">
        <f>IF(AND(AY247&lt;&gt;"R",AY247&lt;&gt;"C",AY247&lt;&gt;"CF",AY247&lt;&gt;"F")=TRUE,AR247*'Q2'!$CB$22,IF(AY247="CF",AR247,0))</f>
        <v>0</v>
      </c>
      <c r="BI247" s="289">
        <f>IF(AND(AY247&lt;&gt;"R",AY247&lt;&gt;"C",AY247&lt;&gt;"CF",AY247&lt;&gt;"F")=TRUE,AR247*'Q2'!$CB$23,IF(AY247="F",AR247,0))</f>
        <v>0</v>
      </c>
      <c r="BJ247" s="289">
        <f>'O2'!AR247</f>
        <v>0</v>
      </c>
    </row>
    <row r="248" spans="2:62" ht="9.9499999999999993" customHeight="1">
      <c r="B248" s="852">
        <f>'O1'!B248</f>
        <v>0</v>
      </c>
      <c r="C248" s="853"/>
      <c r="D248" s="853"/>
      <c r="E248" s="853"/>
      <c r="F248" s="853"/>
      <c r="G248" s="854">
        <f>'O1'!G248</f>
        <v>0</v>
      </c>
      <c r="H248" s="854"/>
      <c r="I248" s="854"/>
      <c r="J248" s="854"/>
      <c r="K248" s="854"/>
      <c r="L248" s="854"/>
      <c r="M248" s="854"/>
      <c r="N248" s="854"/>
      <c r="O248" s="854"/>
      <c r="P248" s="854"/>
      <c r="Q248" s="854"/>
      <c r="R248" s="854"/>
      <c r="S248" s="854"/>
      <c r="T248" s="854"/>
      <c r="U248" s="854"/>
      <c r="V248" s="854"/>
      <c r="W248" s="854"/>
      <c r="X248" s="854"/>
      <c r="Y248" s="854"/>
      <c r="Z248" s="854"/>
      <c r="AA248" s="854"/>
      <c r="AB248" s="854"/>
      <c r="AC248" s="855">
        <f>'O1'!AC248</f>
        <v>0</v>
      </c>
      <c r="AD248" s="855"/>
      <c r="AE248" s="855"/>
      <c r="AF248" s="856">
        <f>'O1'!AF248</f>
        <v>0</v>
      </c>
      <c r="AG248" s="856"/>
      <c r="AH248" s="856"/>
      <c r="AI248" s="856"/>
      <c r="AJ248" s="856"/>
      <c r="AK248" s="708">
        <f>'O1'!AU248</f>
        <v>0</v>
      </c>
      <c r="AL248" s="708"/>
      <c r="AM248" s="708"/>
      <c r="AN248" s="708"/>
      <c r="AO248" s="708"/>
      <c r="AP248" s="708"/>
      <c r="AQ248" s="708"/>
      <c r="AR248" s="851">
        <f t="shared" si="12"/>
        <v>0</v>
      </c>
      <c r="AS248" s="851"/>
      <c r="AT248" s="851"/>
      <c r="AU248" s="851"/>
      <c r="AV248" s="851"/>
      <c r="AW248" s="851"/>
      <c r="AX248" s="851"/>
      <c r="AY248" s="164">
        <f>'O1'!BI248</f>
        <v>0</v>
      </c>
      <c r="AZ248" s="524">
        <f>'O1'!AU248</f>
        <v>0</v>
      </c>
      <c r="BB248" s="211">
        <f t="shared" si="13"/>
        <v>2</v>
      </c>
      <c r="BC248" s="212" t="str">
        <f t="shared" si="14"/>
        <v/>
      </c>
      <c r="BD248" s="213" t="str">
        <f t="shared" si="15"/>
        <v xml:space="preserve"> </v>
      </c>
      <c r="BF248" s="249">
        <f>IF(AND(AY248&lt;&gt;"R",AY248&lt;&gt;"C",AY248&lt;&gt;"CF",AY248&lt;&gt;"F")=TRUE,AR248*'Q2'!$CB$20,IF(AY248="R",AR248,0))</f>
        <v>0</v>
      </c>
      <c r="BG248" s="249">
        <f>IF(AND(AY248&lt;&gt;"R",AY248&lt;&gt;"C",AY248&lt;&gt;"CF",AY248&lt;&gt;"F")=TRUE,AR248*'Q2'!$CB$21,IF(AY248="C",AR248,0))</f>
        <v>0</v>
      </c>
      <c r="BH248" s="249">
        <f>IF(AND(AY248&lt;&gt;"R",AY248&lt;&gt;"C",AY248&lt;&gt;"CF",AY248&lt;&gt;"F")=TRUE,AR248*'Q2'!$CB$22,IF(AY248="CF",AR248,0))</f>
        <v>0</v>
      </c>
      <c r="BI248" s="289">
        <f>IF(AND(AY248&lt;&gt;"R",AY248&lt;&gt;"C",AY248&lt;&gt;"CF",AY248&lt;&gt;"F")=TRUE,AR248*'Q2'!$CB$23,IF(AY248="F",AR248,0))</f>
        <v>0</v>
      </c>
      <c r="BJ248" s="289">
        <f>'O2'!AR248</f>
        <v>0</v>
      </c>
    </row>
    <row r="249" spans="2:62" ht="9.9499999999999993" customHeight="1">
      <c r="B249" s="852">
        <f>'O1'!B249</f>
        <v>0</v>
      </c>
      <c r="C249" s="853"/>
      <c r="D249" s="853"/>
      <c r="E249" s="853"/>
      <c r="F249" s="853"/>
      <c r="G249" s="854">
        <f>'O1'!G249</f>
        <v>0</v>
      </c>
      <c r="H249" s="854"/>
      <c r="I249" s="854"/>
      <c r="J249" s="854"/>
      <c r="K249" s="854"/>
      <c r="L249" s="854"/>
      <c r="M249" s="854"/>
      <c r="N249" s="854"/>
      <c r="O249" s="854"/>
      <c r="P249" s="854"/>
      <c r="Q249" s="854"/>
      <c r="R249" s="854"/>
      <c r="S249" s="854"/>
      <c r="T249" s="854"/>
      <c r="U249" s="854"/>
      <c r="V249" s="854"/>
      <c r="W249" s="854"/>
      <c r="X249" s="854"/>
      <c r="Y249" s="854"/>
      <c r="Z249" s="854"/>
      <c r="AA249" s="854"/>
      <c r="AB249" s="854"/>
      <c r="AC249" s="855">
        <f>'O1'!AC249</f>
        <v>0</v>
      </c>
      <c r="AD249" s="855"/>
      <c r="AE249" s="855"/>
      <c r="AF249" s="856">
        <f>'O1'!AF249</f>
        <v>0</v>
      </c>
      <c r="AG249" s="856"/>
      <c r="AH249" s="856"/>
      <c r="AI249" s="856"/>
      <c r="AJ249" s="856"/>
      <c r="AK249" s="708">
        <f>'O1'!AU249</f>
        <v>0</v>
      </c>
      <c r="AL249" s="708"/>
      <c r="AM249" s="708"/>
      <c r="AN249" s="708"/>
      <c r="AO249" s="708"/>
      <c r="AP249" s="708"/>
      <c r="AQ249" s="708"/>
      <c r="AR249" s="851">
        <f t="shared" si="12"/>
        <v>0</v>
      </c>
      <c r="AS249" s="851"/>
      <c r="AT249" s="851"/>
      <c r="AU249" s="851"/>
      <c r="AV249" s="851"/>
      <c r="AW249" s="851"/>
      <c r="AX249" s="851"/>
      <c r="AY249" s="164">
        <f>'O1'!BI249</f>
        <v>0</v>
      </c>
      <c r="AZ249" s="524">
        <f>'O1'!AU249</f>
        <v>0</v>
      </c>
      <c r="BB249" s="211">
        <f t="shared" si="13"/>
        <v>2</v>
      </c>
      <c r="BC249" s="212" t="str">
        <f t="shared" si="14"/>
        <v/>
      </c>
      <c r="BD249" s="213" t="str">
        <f t="shared" si="15"/>
        <v xml:space="preserve"> </v>
      </c>
      <c r="BF249" s="249">
        <f>IF(AND(AY249&lt;&gt;"R",AY249&lt;&gt;"C",AY249&lt;&gt;"CF",AY249&lt;&gt;"F")=TRUE,AR249*'Q2'!$CB$20,IF(AY249="R",AR249,0))</f>
        <v>0</v>
      </c>
      <c r="BG249" s="249">
        <f>IF(AND(AY249&lt;&gt;"R",AY249&lt;&gt;"C",AY249&lt;&gt;"CF",AY249&lt;&gt;"F")=TRUE,AR249*'Q2'!$CB$21,IF(AY249="C",AR249,0))</f>
        <v>0</v>
      </c>
      <c r="BH249" s="249">
        <f>IF(AND(AY249&lt;&gt;"R",AY249&lt;&gt;"C",AY249&lt;&gt;"CF",AY249&lt;&gt;"F")=TRUE,AR249*'Q2'!$CB$22,IF(AY249="CF",AR249,0))</f>
        <v>0</v>
      </c>
      <c r="BI249" s="289">
        <f>IF(AND(AY249&lt;&gt;"R",AY249&lt;&gt;"C",AY249&lt;&gt;"CF",AY249&lt;&gt;"F")=TRUE,AR249*'Q2'!$CB$23,IF(AY249="F",AR249,0))</f>
        <v>0</v>
      </c>
      <c r="BJ249" s="289">
        <f>'O2'!AR249</f>
        <v>0</v>
      </c>
    </row>
    <row r="250" spans="2:62" ht="9.9499999999999993" customHeight="1">
      <c r="B250" s="852">
        <f>'O1'!B250</f>
        <v>0</v>
      </c>
      <c r="C250" s="853"/>
      <c r="D250" s="853"/>
      <c r="E250" s="853"/>
      <c r="F250" s="853"/>
      <c r="G250" s="854">
        <f>'O1'!G250</f>
        <v>0</v>
      </c>
      <c r="H250" s="854"/>
      <c r="I250" s="854"/>
      <c r="J250" s="854"/>
      <c r="K250" s="854"/>
      <c r="L250" s="854"/>
      <c r="M250" s="854"/>
      <c r="N250" s="854"/>
      <c r="O250" s="854"/>
      <c r="P250" s="854"/>
      <c r="Q250" s="854"/>
      <c r="R250" s="854"/>
      <c r="S250" s="854"/>
      <c r="T250" s="854"/>
      <c r="U250" s="854"/>
      <c r="V250" s="854"/>
      <c r="W250" s="854"/>
      <c r="X250" s="854"/>
      <c r="Y250" s="854"/>
      <c r="Z250" s="854"/>
      <c r="AA250" s="854"/>
      <c r="AB250" s="854"/>
      <c r="AC250" s="855">
        <f>'O1'!AC250</f>
        <v>0</v>
      </c>
      <c r="AD250" s="855"/>
      <c r="AE250" s="855"/>
      <c r="AF250" s="856">
        <f>'O1'!AF250</f>
        <v>0</v>
      </c>
      <c r="AG250" s="856"/>
      <c r="AH250" s="856"/>
      <c r="AI250" s="856"/>
      <c r="AJ250" s="856"/>
      <c r="AK250" s="708">
        <f>'O1'!AU250</f>
        <v>0</v>
      </c>
      <c r="AL250" s="708"/>
      <c r="AM250" s="708"/>
      <c r="AN250" s="708"/>
      <c r="AO250" s="708"/>
      <c r="AP250" s="708"/>
      <c r="AQ250" s="708"/>
      <c r="AR250" s="851">
        <f t="shared" si="12"/>
        <v>0</v>
      </c>
      <c r="AS250" s="851"/>
      <c r="AT250" s="851"/>
      <c r="AU250" s="851"/>
      <c r="AV250" s="851"/>
      <c r="AW250" s="851"/>
      <c r="AX250" s="851"/>
      <c r="AY250" s="164">
        <f>'O1'!BI250</f>
        <v>0</v>
      </c>
      <c r="AZ250" s="524">
        <f>'O1'!AU250</f>
        <v>0</v>
      </c>
      <c r="BB250" s="211">
        <f t="shared" si="13"/>
        <v>2</v>
      </c>
      <c r="BC250" s="212" t="str">
        <f t="shared" si="14"/>
        <v/>
      </c>
      <c r="BD250" s="213" t="str">
        <f t="shared" si="15"/>
        <v xml:space="preserve"> </v>
      </c>
      <c r="BF250" s="249">
        <f>IF(AND(AY250&lt;&gt;"R",AY250&lt;&gt;"C",AY250&lt;&gt;"CF",AY250&lt;&gt;"F")=TRUE,AR250*'Q2'!$CB$20,IF(AY250="R",AR250,0))</f>
        <v>0</v>
      </c>
      <c r="BG250" s="249">
        <f>IF(AND(AY250&lt;&gt;"R",AY250&lt;&gt;"C",AY250&lt;&gt;"CF",AY250&lt;&gt;"F")=TRUE,AR250*'Q2'!$CB$21,IF(AY250="C",AR250,0))</f>
        <v>0</v>
      </c>
      <c r="BH250" s="249">
        <f>IF(AND(AY250&lt;&gt;"R",AY250&lt;&gt;"C",AY250&lt;&gt;"CF",AY250&lt;&gt;"F")=TRUE,AR250*'Q2'!$CB$22,IF(AY250="CF",AR250,0))</f>
        <v>0</v>
      </c>
      <c r="BI250" s="289">
        <f>IF(AND(AY250&lt;&gt;"R",AY250&lt;&gt;"C",AY250&lt;&gt;"CF",AY250&lt;&gt;"F")=TRUE,AR250*'Q2'!$CB$23,IF(AY250="F",AR250,0))</f>
        <v>0</v>
      </c>
      <c r="BJ250" s="289">
        <f>'O2'!AR250</f>
        <v>0</v>
      </c>
    </row>
    <row r="251" spans="2:62" ht="9.9499999999999993" customHeight="1">
      <c r="B251" s="852">
        <f>'O1'!B251</f>
        <v>0</v>
      </c>
      <c r="C251" s="853"/>
      <c r="D251" s="853"/>
      <c r="E251" s="853"/>
      <c r="F251" s="853"/>
      <c r="G251" s="854">
        <f>'O1'!G251</f>
        <v>0</v>
      </c>
      <c r="H251" s="854"/>
      <c r="I251" s="854"/>
      <c r="J251" s="854"/>
      <c r="K251" s="854"/>
      <c r="L251" s="854"/>
      <c r="M251" s="854"/>
      <c r="N251" s="854"/>
      <c r="O251" s="854"/>
      <c r="P251" s="854"/>
      <c r="Q251" s="854"/>
      <c r="R251" s="854"/>
      <c r="S251" s="854"/>
      <c r="T251" s="854"/>
      <c r="U251" s="854"/>
      <c r="V251" s="854"/>
      <c r="W251" s="854"/>
      <c r="X251" s="854"/>
      <c r="Y251" s="854"/>
      <c r="Z251" s="854"/>
      <c r="AA251" s="854"/>
      <c r="AB251" s="854"/>
      <c r="AC251" s="855">
        <f>'O1'!AC251</f>
        <v>0</v>
      </c>
      <c r="AD251" s="855"/>
      <c r="AE251" s="855"/>
      <c r="AF251" s="856">
        <f>'O1'!AF251</f>
        <v>0</v>
      </c>
      <c r="AG251" s="856"/>
      <c r="AH251" s="856"/>
      <c r="AI251" s="856"/>
      <c r="AJ251" s="856"/>
      <c r="AK251" s="708">
        <f>'O1'!AU251</f>
        <v>0</v>
      </c>
      <c r="AL251" s="708"/>
      <c r="AM251" s="708"/>
      <c r="AN251" s="708"/>
      <c r="AO251" s="708"/>
      <c r="AP251" s="708"/>
      <c r="AQ251" s="708"/>
      <c r="AR251" s="851">
        <f t="shared" si="12"/>
        <v>0</v>
      </c>
      <c r="AS251" s="851"/>
      <c r="AT251" s="851"/>
      <c r="AU251" s="851"/>
      <c r="AV251" s="851"/>
      <c r="AW251" s="851"/>
      <c r="AX251" s="851"/>
      <c r="AY251" s="164">
        <f>'O1'!BI251</f>
        <v>0</v>
      </c>
      <c r="AZ251" s="524">
        <f>'O1'!AU251</f>
        <v>0</v>
      </c>
      <c r="BB251" s="211">
        <f t="shared" si="13"/>
        <v>2</v>
      </c>
      <c r="BC251" s="212" t="str">
        <f t="shared" si="14"/>
        <v/>
      </c>
      <c r="BD251" s="213" t="str">
        <f t="shared" si="15"/>
        <v xml:space="preserve"> </v>
      </c>
      <c r="BF251" s="249">
        <f>IF(AND(AY251&lt;&gt;"R",AY251&lt;&gt;"C",AY251&lt;&gt;"CF",AY251&lt;&gt;"F")=TRUE,AR251*'Q2'!$CB$20,IF(AY251="R",AR251,0))</f>
        <v>0</v>
      </c>
      <c r="BG251" s="249">
        <f>IF(AND(AY251&lt;&gt;"R",AY251&lt;&gt;"C",AY251&lt;&gt;"CF",AY251&lt;&gt;"F")=TRUE,AR251*'Q2'!$CB$21,IF(AY251="C",AR251,0))</f>
        <v>0</v>
      </c>
      <c r="BH251" s="249">
        <f>IF(AND(AY251&lt;&gt;"R",AY251&lt;&gt;"C",AY251&lt;&gt;"CF",AY251&lt;&gt;"F")=TRUE,AR251*'Q2'!$CB$22,IF(AY251="CF",AR251,0))</f>
        <v>0</v>
      </c>
      <c r="BI251" s="289">
        <f>IF(AND(AY251&lt;&gt;"R",AY251&lt;&gt;"C",AY251&lt;&gt;"CF",AY251&lt;&gt;"F")=TRUE,AR251*'Q2'!$CB$23,IF(AY251="F",AR251,0))</f>
        <v>0</v>
      </c>
      <c r="BJ251" s="289">
        <f>'O2'!AR251</f>
        <v>0</v>
      </c>
    </row>
    <row r="252" spans="2:62" ht="9.9499999999999993" customHeight="1">
      <c r="B252" s="852">
        <f>'O1'!B252</f>
        <v>0</v>
      </c>
      <c r="C252" s="853"/>
      <c r="D252" s="853"/>
      <c r="E252" s="853"/>
      <c r="F252" s="853"/>
      <c r="G252" s="854">
        <f>'O1'!G252</f>
        <v>0</v>
      </c>
      <c r="H252" s="854"/>
      <c r="I252" s="854"/>
      <c r="J252" s="854"/>
      <c r="K252" s="854"/>
      <c r="L252" s="854"/>
      <c r="M252" s="854"/>
      <c r="N252" s="854"/>
      <c r="O252" s="854"/>
      <c r="P252" s="854"/>
      <c r="Q252" s="854"/>
      <c r="R252" s="854"/>
      <c r="S252" s="854"/>
      <c r="T252" s="854"/>
      <c r="U252" s="854"/>
      <c r="V252" s="854"/>
      <c r="W252" s="854"/>
      <c r="X252" s="854"/>
      <c r="Y252" s="854"/>
      <c r="Z252" s="854"/>
      <c r="AA252" s="854"/>
      <c r="AB252" s="854"/>
      <c r="AC252" s="855">
        <f>'O1'!AC252</f>
        <v>0</v>
      </c>
      <c r="AD252" s="855"/>
      <c r="AE252" s="855"/>
      <c r="AF252" s="856">
        <f>'O1'!AF252</f>
        <v>0</v>
      </c>
      <c r="AG252" s="856"/>
      <c r="AH252" s="856"/>
      <c r="AI252" s="856"/>
      <c r="AJ252" s="856"/>
      <c r="AK252" s="708">
        <f>'O1'!AU252</f>
        <v>0</v>
      </c>
      <c r="AL252" s="708"/>
      <c r="AM252" s="708"/>
      <c r="AN252" s="708"/>
      <c r="AO252" s="708"/>
      <c r="AP252" s="708"/>
      <c r="AQ252" s="708"/>
      <c r="AR252" s="851">
        <f t="shared" si="12"/>
        <v>0</v>
      </c>
      <c r="AS252" s="851"/>
      <c r="AT252" s="851"/>
      <c r="AU252" s="851"/>
      <c r="AV252" s="851"/>
      <c r="AW252" s="851"/>
      <c r="AX252" s="851"/>
      <c r="AY252" s="164">
        <f>'O1'!BI252</f>
        <v>0</v>
      </c>
      <c r="AZ252" s="524">
        <f>'O1'!AU252</f>
        <v>0</v>
      </c>
      <c r="BB252" s="211">
        <f t="shared" si="13"/>
        <v>2</v>
      </c>
      <c r="BC252" s="212" t="str">
        <f t="shared" si="14"/>
        <v/>
      </c>
      <c r="BD252" s="213" t="str">
        <f t="shared" si="15"/>
        <v xml:space="preserve"> </v>
      </c>
      <c r="BF252" s="249">
        <f>IF(AND(AY252&lt;&gt;"R",AY252&lt;&gt;"C",AY252&lt;&gt;"CF",AY252&lt;&gt;"F")=TRUE,AR252*'Q2'!$CB$20,IF(AY252="R",AR252,0))</f>
        <v>0</v>
      </c>
      <c r="BG252" s="249">
        <f>IF(AND(AY252&lt;&gt;"R",AY252&lt;&gt;"C",AY252&lt;&gt;"CF",AY252&lt;&gt;"F")=TRUE,AR252*'Q2'!$CB$21,IF(AY252="C",AR252,0))</f>
        <v>0</v>
      </c>
      <c r="BH252" s="249">
        <f>IF(AND(AY252&lt;&gt;"R",AY252&lt;&gt;"C",AY252&lt;&gt;"CF",AY252&lt;&gt;"F")=TRUE,AR252*'Q2'!$CB$22,IF(AY252="CF",AR252,0))</f>
        <v>0</v>
      </c>
      <c r="BI252" s="289">
        <f>IF(AND(AY252&lt;&gt;"R",AY252&lt;&gt;"C",AY252&lt;&gt;"CF",AY252&lt;&gt;"F")=TRUE,AR252*'Q2'!$CB$23,IF(AY252="F",AR252,0))</f>
        <v>0</v>
      </c>
      <c r="BJ252" s="289">
        <f>'O2'!AR252</f>
        <v>0</v>
      </c>
    </row>
    <row r="253" spans="2:62" ht="9.9499999999999993" customHeight="1">
      <c r="B253" s="852">
        <f>'O1'!B253</f>
        <v>0</v>
      </c>
      <c r="C253" s="853"/>
      <c r="D253" s="853"/>
      <c r="E253" s="853"/>
      <c r="F253" s="853"/>
      <c r="G253" s="854">
        <f>'O1'!G253</f>
        <v>0</v>
      </c>
      <c r="H253" s="854"/>
      <c r="I253" s="854"/>
      <c r="J253" s="854"/>
      <c r="K253" s="854"/>
      <c r="L253" s="854"/>
      <c r="M253" s="854"/>
      <c r="N253" s="854"/>
      <c r="O253" s="854"/>
      <c r="P253" s="854"/>
      <c r="Q253" s="854"/>
      <c r="R253" s="854"/>
      <c r="S253" s="854"/>
      <c r="T253" s="854"/>
      <c r="U253" s="854"/>
      <c r="V253" s="854"/>
      <c r="W253" s="854"/>
      <c r="X253" s="854"/>
      <c r="Y253" s="854"/>
      <c r="Z253" s="854"/>
      <c r="AA253" s="854"/>
      <c r="AB253" s="854"/>
      <c r="AC253" s="855">
        <f>'O1'!AC253</f>
        <v>0</v>
      </c>
      <c r="AD253" s="855"/>
      <c r="AE253" s="855"/>
      <c r="AF253" s="856">
        <f>'O1'!AF253</f>
        <v>0</v>
      </c>
      <c r="AG253" s="856"/>
      <c r="AH253" s="856"/>
      <c r="AI253" s="856"/>
      <c r="AJ253" s="856"/>
      <c r="AK253" s="708">
        <f>'O1'!AU253</f>
        <v>0</v>
      </c>
      <c r="AL253" s="708"/>
      <c r="AM253" s="708"/>
      <c r="AN253" s="708"/>
      <c r="AO253" s="708"/>
      <c r="AP253" s="708"/>
      <c r="AQ253" s="708"/>
      <c r="AR253" s="851">
        <f t="shared" si="12"/>
        <v>0</v>
      </c>
      <c r="AS253" s="851"/>
      <c r="AT253" s="851"/>
      <c r="AU253" s="851"/>
      <c r="AV253" s="851"/>
      <c r="AW253" s="851"/>
      <c r="AX253" s="851"/>
      <c r="AY253" s="164">
        <f>'O1'!BI253</f>
        <v>0</v>
      </c>
      <c r="AZ253" s="524">
        <f>'O1'!AU253</f>
        <v>0</v>
      </c>
      <c r="BB253" s="211">
        <f t="shared" si="13"/>
        <v>2</v>
      </c>
      <c r="BC253" s="212" t="str">
        <f t="shared" si="14"/>
        <v/>
      </c>
      <c r="BD253" s="213" t="str">
        <f t="shared" si="15"/>
        <v xml:space="preserve"> </v>
      </c>
      <c r="BF253" s="249">
        <f>IF(AND(AY253&lt;&gt;"R",AY253&lt;&gt;"C",AY253&lt;&gt;"CF",AY253&lt;&gt;"F")=TRUE,AR253*'Q2'!$CB$20,IF(AY253="R",AR253,0))</f>
        <v>0</v>
      </c>
      <c r="BG253" s="249">
        <f>IF(AND(AY253&lt;&gt;"R",AY253&lt;&gt;"C",AY253&lt;&gt;"CF",AY253&lt;&gt;"F")=TRUE,AR253*'Q2'!$CB$21,IF(AY253="C",AR253,0))</f>
        <v>0</v>
      </c>
      <c r="BH253" s="249">
        <f>IF(AND(AY253&lt;&gt;"R",AY253&lt;&gt;"C",AY253&lt;&gt;"CF",AY253&lt;&gt;"F")=TRUE,AR253*'Q2'!$CB$22,IF(AY253="CF",AR253,0))</f>
        <v>0</v>
      </c>
      <c r="BI253" s="289">
        <f>IF(AND(AY253&lt;&gt;"R",AY253&lt;&gt;"C",AY253&lt;&gt;"CF",AY253&lt;&gt;"F")=TRUE,AR253*'Q2'!$CB$23,IF(AY253="F",AR253,0))</f>
        <v>0</v>
      </c>
      <c r="BJ253" s="289">
        <f>'O2'!AR253</f>
        <v>0</v>
      </c>
    </row>
    <row r="254" spans="2:62" ht="9.9499999999999993" customHeight="1">
      <c r="B254" s="852">
        <f>'O1'!B254</f>
        <v>0</v>
      </c>
      <c r="C254" s="853"/>
      <c r="D254" s="853"/>
      <c r="E254" s="853"/>
      <c r="F254" s="853"/>
      <c r="G254" s="854">
        <f>'O1'!G254</f>
        <v>0</v>
      </c>
      <c r="H254" s="854"/>
      <c r="I254" s="854"/>
      <c r="J254" s="854"/>
      <c r="K254" s="854"/>
      <c r="L254" s="854"/>
      <c r="M254" s="854"/>
      <c r="N254" s="854"/>
      <c r="O254" s="854"/>
      <c r="P254" s="854"/>
      <c r="Q254" s="854"/>
      <c r="R254" s="854"/>
      <c r="S254" s="854"/>
      <c r="T254" s="854"/>
      <c r="U254" s="854"/>
      <c r="V254" s="854"/>
      <c r="W254" s="854"/>
      <c r="X254" s="854"/>
      <c r="Y254" s="854"/>
      <c r="Z254" s="854"/>
      <c r="AA254" s="854"/>
      <c r="AB254" s="854"/>
      <c r="AC254" s="855">
        <f>'O1'!AC254</f>
        <v>0</v>
      </c>
      <c r="AD254" s="855"/>
      <c r="AE254" s="855"/>
      <c r="AF254" s="856">
        <f>'O1'!AF254</f>
        <v>0</v>
      </c>
      <c r="AG254" s="856"/>
      <c r="AH254" s="856"/>
      <c r="AI254" s="856"/>
      <c r="AJ254" s="856"/>
      <c r="AK254" s="708">
        <f>'O1'!AU254</f>
        <v>0</v>
      </c>
      <c r="AL254" s="708"/>
      <c r="AM254" s="708"/>
      <c r="AN254" s="708"/>
      <c r="AO254" s="708"/>
      <c r="AP254" s="708"/>
      <c r="AQ254" s="708"/>
      <c r="AR254" s="851">
        <f t="shared" si="12"/>
        <v>0</v>
      </c>
      <c r="AS254" s="851"/>
      <c r="AT254" s="851"/>
      <c r="AU254" s="851"/>
      <c r="AV254" s="851"/>
      <c r="AW254" s="851"/>
      <c r="AX254" s="851"/>
      <c r="AY254" s="164">
        <f>'O1'!BI254</f>
        <v>0</v>
      </c>
      <c r="AZ254" s="524">
        <f>'O1'!AU254</f>
        <v>0</v>
      </c>
      <c r="BB254" s="211">
        <f t="shared" si="13"/>
        <v>2</v>
      </c>
      <c r="BC254" s="212" t="str">
        <f t="shared" si="14"/>
        <v/>
      </c>
      <c r="BD254" s="213" t="str">
        <f t="shared" si="15"/>
        <v xml:space="preserve"> </v>
      </c>
      <c r="BF254" s="249">
        <f>IF(AND(AY254&lt;&gt;"R",AY254&lt;&gt;"C",AY254&lt;&gt;"CF",AY254&lt;&gt;"F")=TRUE,AR254*'Q2'!$CB$20,IF(AY254="R",AR254,0))</f>
        <v>0</v>
      </c>
      <c r="BG254" s="249">
        <f>IF(AND(AY254&lt;&gt;"R",AY254&lt;&gt;"C",AY254&lt;&gt;"CF",AY254&lt;&gt;"F")=TRUE,AR254*'Q2'!$CB$21,IF(AY254="C",AR254,0))</f>
        <v>0</v>
      </c>
      <c r="BH254" s="249">
        <f>IF(AND(AY254&lt;&gt;"R",AY254&lt;&gt;"C",AY254&lt;&gt;"CF",AY254&lt;&gt;"F")=TRUE,AR254*'Q2'!$CB$22,IF(AY254="CF",AR254,0))</f>
        <v>0</v>
      </c>
      <c r="BI254" s="289">
        <f>IF(AND(AY254&lt;&gt;"R",AY254&lt;&gt;"C",AY254&lt;&gt;"CF",AY254&lt;&gt;"F")=TRUE,AR254*'Q2'!$CB$23,IF(AY254="F",AR254,0))</f>
        <v>0</v>
      </c>
      <c r="BJ254" s="289">
        <f>'O2'!AR254</f>
        <v>0</v>
      </c>
    </row>
    <row r="255" spans="2:62" ht="9.9499999999999993" customHeight="1">
      <c r="B255" s="852">
        <f>'O1'!B255</f>
        <v>0</v>
      </c>
      <c r="C255" s="853"/>
      <c r="D255" s="853"/>
      <c r="E255" s="853"/>
      <c r="F255" s="853"/>
      <c r="G255" s="854">
        <f>'O1'!G255</f>
        <v>0</v>
      </c>
      <c r="H255" s="854"/>
      <c r="I255" s="854"/>
      <c r="J255" s="854"/>
      <c r="K255" s="854"/>
      <c r="L255" s="854"/>
      <c r="M255" s="854"/>
      <c r="N255" s="854"/>
      <c r="O255" s="854"/>
      <c r="P255" s="854"/>
      <c r="Q255" s="854"/>
      <c r="R255" s="854"/>
      <c r="S255" s="854"/>
      <c r="T255" s="854"/>
      <c r="U255" s="854"/>
      <c r="V255" s="854"/>
      <c r="W255" s="854"/>
      <c r="X255" s="854"/>
      <c r="Y255" s="854"/>
      <c r="Z255" s="854"/>
      <c r="AA255" s="854"/>
      <c r="AB255" s="854"/>
      <c r="AC255" s="855">
        <f>'O1'!AC255</f>
        <v>0</v>
      </c>
      <c r="AD255" s="855"/>
      <c r="AE255" s="855"/>
      <c r="AF255" s="856">
        <f>'O1'!AF255</f>
        <v>0</v>
      </c>
      <c r="AG255" s="856"/>
      <c r="AH255" s="856"/>
      <c r="AI255" s="856"/>
      <c r="AJ255" s="856"/>
      <c r="AK255" s="708">
        <f>'O1'!AU255</f>
        <v>0</v>
      </c>
      <c r="AL255" s="708"/>
      <c r="AM255" s="708"/>
      <c r="AN255" s="708"/>
      <c r="AO255" s="708"/>
      <c r="AP255" s="708"/>
      <c r="AQ255" s="708"/>
      <c r="AR255" s="851">
        <f t="shared" si="12"/>
        <v>0</v>
      </c>
      <c r="AS255" s="851"/>
      <c r="AT255" s="851"/>
      <c r="AU255" s="851"/>
      <c r="AV255" s="851"/>
      <c r="AW255" s="851"/>
      <c r="AX255" s="851"/>
      <c r="AY255" s="164">
        <f>'O1'!BI255</f>
        <v>0</v>
      </c>
      <c r="AZ255" s="524">
        <f>'O1'!AU255</f>
        <v>0</v>
      </c>
      <c r="BB255" s="211">
        <f t="shared" si="13"/>
        <v>2</v>
      </c>
      <c r="BC255" s="212" t="str">
        <f t="shared" si="14"/>
        <v/>
      </c>
      <c r="BD255" s="213" t="str">
        <f t="shared" si="15"/>
        <v xml:space="preserve"> </v>
      </c>
      <c r="BF255" s="249">
        <f>IF(AND(AY255&lt;&gt;"R",AY255&lt;&gt;"C",AY255&lt;&gt;"CF",AY255&lt;&gt;"F")=TRUE,AR255*'Q2'!$CB$20,IF(AY255="R",AR255,0))</f>
        <v>0</v>
      </c>
      <c r="BG255" s="249">
        <f>IF(AND(AY255&lt;&gt;"R",AY255&lt;&gt;"C",AY255&lt;&gt;"CF",AY255&lt;&gt;"F")=TRUE,AR255*'Q2'!$CB$21,IF(AY255="C",AR255,0))</f>
        <v>0</v>
      </c>
      <c r="BH255" s="249">
        <f>IF(AND(AY255&lt;&gt;"R",AY255&lt;&gt;"C",AY255&lt;&gt;"CF",AY255&lt;&gt;"F")=TRUE,AR255*'Q2'!$CB$22,IF(AY255="CF",AR255,0))</f>
        <v>0</v>
      </c>
      <c r="BI255" s="289">
        <f>IF(AND(AY255&lt;&gt;"R",AY255&lt;&gt;"C",AY255&lt;&gt;"CF",AY255&lt;&gt;"F")=TRUE,AR255*'Q2'!$CB$23,IF(AY255="F",AR255,0))</f>
        <v>0</v>
      </c>
      <c r="BJ255" s="289">
        <f>'O2'!AR255</f>
        <v>0</v>
      </c>
    </row>
    <row r="256" spans="2:62" ht="9.9499999999999993" customHeight="1">
      <c r="B256" s="852">
        <f>'O1'!B256</f>
        <v>0</v>
      </c>
      <c r="C256" s="853"/>
      <c r="D256" s="853"/>
      <c r="E256" s="853"/>
      <c r="F256" s="853"/>
      <c r="G256" s="854">
        <f>'O1'!G256</f>
        <v>0</v>
      </c>
      <c r="H256" s="854"/>
      <c r="I256" s="854"/>
      <c r="J256" s="854"/>
      <c r="K256" s="854"/>
      <c r="L256" s="854"/>
      <c r="M256" s="854"/>
      <c r="N256" s="854"/>
      <c r="O256" s="854"/>
      <c r="P256" s="854"/>
      <c r="Q256" s="854"/>
      <c r="R256" s="854"/>
      <c r="S256" s="854"/>
      <c r="T256" s="854"/>
      <c r="U256" s="854"/>
      <c r="V256" s="854"/>
      <c r="W256" s="854"/>
      <c r="X256" s="854"/>
      <c r="Y256" s="854"/>
      <c r="Z256" s="854"/>
      <c r="AA256" s="854"/>
      <c r="AB256" s="854"/>
      <c r="AC256" s="855">
        <f>'O1'!AC256</f>
        <v>0</v>
      </c>
      <c r="AD256" s="855"/>
      <c r="AE256" s="855"/>
      <c r="AF256" s="856">
        <f>'O1'!AF256</f>
        <v>0</v>
      </c>
      <c r="AG256" s="856"/>
      <c r="AH256" s="856"/>
      <c r="AI256" s="856"/>
      <c r="AJ256" s="856"/>
      <c r="AK256" s="708">
        <f>'O1'!AU256</f>
        <v>0</v>
      </c>
      <c r="AL256" s="708"/>
      <c r="AM256" s="708"/>
      <c r="AN256" s="708"/>
      <c r="AO256" s="708"/>
      <c r="AP256" s="708"/>
      <c r="AQ256" s="708"/>
      <c r="AR256" s="851">
        <f t="shared" si="12"/>
        <v>0</v>
      </c>
      <c r="AS256" s="851"/>
      <c r="AT256" s="851"/>
      <c r="AU256" s="851"/>
      <c r="AV256" s="851"/>
      <c r="AW256" s="851"/>
      <c r="AX256" s="851"/>
      <c r="AY256" s="164">
        <f>'O1'!BI256</f>
        <v>0</v>
      </c>
      <c r="AZ256" s="524">
        <f>'O1'!AU256</f>
        <v>0</v>
      </c>
      <c r="BB256" s="211">
        <f t="shared" si="13"/>
        <v>2</v>
      </c>
      <c r="BC256" s="212" t="str">
        <f t="shared" si="14"/>
        <v/>
      </c>
      <c r="BD256" s="213" t="str">
        <f t="shared" si="15"/>
        <v xml:space="preserve"> </v>
      </c>
      <c r="BF256" s="249">
        <f>IF(AND(AY256&lt;&gt;"R",AY256&lt;&gt;"C",AY256&lt;&gt;"CF",AY256&lt;&gt;"F")=TRUE,AR256*'Q2'!$CB$20,IF(AY256="R",AR256,0))</f>
        <v>0</v>
      </c>
      <c r="BG256" s="249">
        <f>IF(AND(AY256&lt;&gt;"R",AY256&lt;&gt;"C",AY256&lt;&gt;"CF",AY256&lt;&gt;"F")=TRUE,AR256*'Q2'!$CB$21,IF(AY256="C",AR256,0))</f>
        <v>0</v>
      </c>
      <c r="BH256" s="249">
        <f>IF(AND(AY256&lt;&gt;"R",AY256&lt;&gt;"C",AY256&lt;&gt;"CF",AY256&lt;&gt;"F")=TRUE,AR256*'Q2'!$CB$22,IF(AY256="CF",AR256,0))</f>
        <v>0</v>
      </c>
      <c r="BI256" s="289">
        <f>IF(AND(AY256&lt;&gt;"R",AY256&lt;&gt;"C",AY256&lt;&gt;"CF",AY256&lt;&gt;"F")=TRUE,AR256*'Q2'!$CB$23,IF(AY256="F",AR256,0))</f>
        <v>0</v>
      </c>
      <c r="BJ256" s="289">
        <f>'O2'!AR256</f>
        <v>0</v>
      </c>
    </row>
    <row r="257" spans="2:62" ht="9.9499999999999993" customHeight="1">
      <c r="B257" s="852">
        <f>'O1'!B257</f>
        <v>0</v>
      </c>
      <c r="C257" s="853"/>
      <c r="D257" s="853"/>
      <c r="E257" s="853"/>
      <c r="F257" s="853"/>
      <c r="G257" s="854">
        <f>'O1'!G257</f>
        <v>0</v>
      </c>
      <c r="H257" s="854"/>
      <c r="I257" s="854"/>
      <c r="J257" s="854"/>
      <c r="K257" s="854"/>
      <c r="L257" s="854"/>
      <c r="M257" s="854"/>
      <c r="N257" s="854"/>
      <c r="O257" s="854"/>
      <c r="P257" s="854"/>
      <c r="Q257" s="854"/>
      <c r="R257" s="854"/>
      <c r="S257" s="854"/>
      <c r="T257" s="854"/>
      <c r="U257" s="854"/>
      <c r="V257" s="854"/>
      <c r="W257" s="854"/>
      <c r="X257" s="854"/>
      <c r="Y257" s="854"/>
      <c r="Z257" s="854"/>
      <c r="AA257" s="854"/>
      <c r="AB257" s="854"/>
      <c r="AC257" s="855">
        <f>'O1'!AC257</f>
        <v>0</v>
      </c>
      <c r="AD257" s="855"/>
      <c r="AE257" s="855"/>
      <c r="AF257" s="856">
        <f>'O1'!AF257</f>
        <v>0</v>
      </c>
      <c r="AG257" s="856"/>
      <c r="AH257" s="856"/>
      <c r="AI257" s="856"/>
      <c r="AJ257" s="856"/>
      <c r="AK257" s="708">
        <f>'O1'!AU257</f>
        <v>0</v>
      </c>
      <c r="AL257" s="708"/>
      <c r="AM257" s="708"/>
      <c r="AN257" s="708"/>
      <c r="AO257" s="708"/>
      <c r="AP257" s="708"/>
      <c r="AQ257" s="708"/>
      <c r="AR257" s="851">
        <f t="shared" si="12"/>
        <v>0</v>
      </c>
      <c r="AS257" s="851"/>
      <c r="AT257" s="851"/>
      <c r="AU257" s="851"/>
      <c r="AV257" s="851"/>
      <c r="AW257" s="851"/>
      <c r="AX257" s="851"/>
      <c r="AY257" s="164">
        <f>'O1'!BI257</f>
        <v>0</v>
      </c>
      <c r="AZ257" s="524">
        <f>'O1'!AU257</f>
        <v>0</v>
      </c>
      <c r="BB257" s="211">
        <f t="shared" si="13"/>
        <v>2</v>
      </c>
      <c r="BC257" s="212" t="str">
        <f t="shared" si="14"/>
        <v/>
      </c>
      <c r="BD257" s="213" t="str">
        <f t="shared" si="15"/>
        <v xml:space="preserve"> </v>
      </c>
      <c r="BF257" s="249">
        <f>IF(AND(AY257&lt;&gt;"R",AY257&lt;&gt;"C",AY257&lt;&gt;"CF",AY257&lt;&gt;"F")=TRUE,AR257*'Q2'!$CB$20,IF(AY257="R",AR257,0))</f>
        <v>0</v>
      </c>
      <c r="BG257" s="249">
        <f>IF(AND(AY257&lt;&gt;"R",AY257&lt;&gt;"C",AY257&lt;&gt;"CF",AY257&lt;&gt;"F")=TRUE,AR257*'Q2'!$CB$21,IF(AY257="C",AR257,0))</f>
        <v>0</v>
      </c>
      <c r="BH257" s="249">
        <f>IF(AND(AY257&lt;&gt;"R",AY257&lt;&gt;"C",AY257&lt;&gt;"CF",AY257&lt;&gt;"F")=TRUE,AR257*'Q2'!$CB$22,IF(AY257="CF",AR257,0))</f>
        <v>0</v>
      </c>
      <c r="BI257" s="289">
        <f>IF(AND(AY257&lt;&gt;"R",AY257&lt;&gt;"C",AY257&lt;&gt;"CF",AY257&lt;&gt;"F")=TRUE,AR257*'Q2'!$CB$23,IF(AY257="F",AR257,0))</f>
        <v>0</v>
      </c>
      <c r="BJ257" s="289">
        <f>'O2'!AR257</f>
        <v>0</v>
      </c>
    </row>
    <row r="258" spans="2:62" ht="9.9499999999999993" customHeight="1">
      <c r="B258" s="852">
        <f>'O1'!B258</f>
        <v>0</v>
      </c>
      <c r="C258" s="853"/>
      <c r="D258" s="853"/>
      <c r="E258" s="853"/>
      <c r="F258" s="853"/>
      <c r="G258" s="854">
        <f>'O1'!G258</f>
        <v>0</v>
      </c>
      <c r="H258" s="854"/>
      <c r="I258" s="854"/>
      <c r="J258" s="854"/>
      <c r="K258" s="854"/>
      <c r="L258" s="854"/>
      <c r="M258" s="854"/>
      <c r="N258" s="854"/>
      <c r="O258" s="854"/>
      <c r="P258" s="854"/>
      <c r="Q258" s="854"/>
      <c r="R258" s="854"/>
      <c r="S258" s="854"/>
      <c r="T258" s="854"/>
      <c r="U258" s="854"/>
      <c r="V258" s="854"/>
      <c r="W258" s="854"/>
      <c r="X258" s="854"/>
      <c r="Y258" s="854"/>
      <c r="Z258" s="854"/>
      <c r="AA258" s="854"/>
      <c r="AB258" s="854"/>
      <c r="AC258" s="855">
        <f>'O1'!AC258</f>
        <v>0</v>
      </c>
      <c r="AD258" s="855"/>
      <c r="AE258" s="855"/>
      <c r="AF258" s="856">
        <f>'O1'!AF258</f>
        <v>0</v>
      </c>
      <c r="AG258" s="856"/>
      <c r="AH258" s="856"/>
      <c r="AI258" s="856"/>
      <c r="AJ258" s="856"/>
      <c r="AK258" s="708">
        <f>'O1'!AU258</f>
        <v>0</v>
      </c>
      <c r="AL258" s="708"/>
      <c r="AM258" s="708"/>
      <c r="AN258" s="708"/>
      <c r="AO258" s="708"/>
      <c r="AP258" s="708"/>
      <c r="AQ258" s="708"/>
      <c r="AR258" s="851">
        <f t="shared" si="12"/>
        <v>0</v>
      </c>
      <c r="AS258" s="851"/>
      <c r="AT258" s="851"/>
      <c r="AU258" s="851"/>
      <c r="AV258" s="851"/>
      <c r="AW258" s="851"/>
      <c r="AX258" s="851"/>
      <c r="AY258" s="164">
        <f>'O1'!BI258</f>
        <v>0</v>
      </c>
      <c r="AZ258" s="524">
        <f>'O1'!AU258</f>
        <v>0</v>
      </c>
      <c r="BB258" s="211">
        <f t="shared" si="13"/>
        <v>2</v>
      </c>
      <c r="BC258" s="212" t="str">
        <f t="shared" si="14"/>
        <v/>
      </c>
      <c r="BD258" s="213" t="str">
        <f t="shared" si="15"/>
        <v xml:space="preserve"> </v>
      </c>
      <c r="BF258" s="249">
        <f>IF(AND(AY258&lt;&gt;"R",AY258&lt;&gt;"C",AY258&lt;&gt;"CF",AY258&lt;&gt;"F")=TRUE,AR258*'Q2'!$CB$20,IF(AY258="R",AR258,0))</f>
        <v>0</v>
      </c>
      <c r="BG258" s="249">
        <f>IF(AND(AY258&lt;&gt;"R",AY258&lt;&gt;"C",AY258&lt;&gt;"CF",AY258&lt;&gt;"F")=TRUE,AR258*'Q2'!$CB$21,IF(AY258="C",AR258,0))</f>
        <v>0</v>
      </c>
      <c r="BH258" s="249">
        <f>IF(AND(AY258&lt;&gt;"R",AY258&lt;&gt;"C",AY258&lt;&gt;"CF",AY258&lt;&gt;"F")=TRUE,AR258*'Q2'!$CB$22,IF(AY258="CF",AR258,0))</f>
        <v>0</v>
      </c>
      <c r="BI258" s="289">
        <f>IF(AND(AY258&lt;&gt;"R",AY258&lt;&gt;"C",AY258&lt;&gt;"CF",AY258&lt;&gt;"F")=TRUE,AR258*'Q2'!$CB$23,IF(AY258="F",AR258,0))</f>
        <v>0</v>
      </c>
      <c r="BJ258" s="289">
        <f>'O2'!AR258</f>
        <v>0</v>
      </c>
    </row>
    <row r="259" spans="2:62" ht="9.9499999999999993" customHeight="1">
      <c r="B259" s="852">
        <f>'O1'!B259</f>
        <v>0</v>
      </c>
      <c r="C259" s="853"/>
      <c r="D259" s="853"/>
      <c r="E259" s="853"/>
      <c r="F259" s="853"/>
      <c r="G259" s="854">
        <f>'O1'!G259</f>
        <v>0</v>
      </c>
      <c r="H259" s="854"/>
      <c r="I259" s="854"/>
      <c r="J259" s="854"/>
      <c r="K259" s="854"/>
      <c r="L259" s="854"/>
      <c r="M259" s="854"/>
      <c r="N259" s="854"/>
      <c r="O259" s="854"/>
      <c r="P259" s="854"/>
      <c r="Q259" s="854"/>
      <c r="R259" s="854"/>
      <c r="S259" s="854"/>
      <c r="T259" s="854"/>
      <c r="U259" s="854"/>
      <c r="V259" s="854"/>
      <c r="W259" s="854"/>
      <c r="X259" s="854"/>
      <c r="Y259" s="854"/>
      <c r="Z259" s="854"/>
      <c r="AA259" s="854"/>
      <c r="AB259" s="854"/>
      <c r="AC259" s="855">
        <f>'O1'!AC259</f>
        <v>0</v>
      </c>
      <c r="AD259" s="855"/>
      <c r="AE259" s="855"/>
      <c r="AF259" s="856">
        <f>'O1'!AF259</f>
        <v>0</v>
      </c>
      <c r="AG259" s="856"/>
      <c r="AH259" s="856"/>
      <c r="AI259" s="856"/>
      <c r="AJ259" s="856"/>
      <c r="AK259" s="708">
        <f>'O1'!AU259</f>
        <v>0</v>
      </c>
      <c r="AL259" s="708"/>
      <c r="AM259" s="708"/>
      <c r="AN259" s="708"/>
      <c r="AO259" s="708"/>
      <c r="AP259" s="708"/>
      <c r="AQ259" s="708"/>
      <c r="AR259" s="851">
        <f t="shared" si="12"/>
        <v>0</v>
      </c>
      <c r="AS259" s="851"/>
      <c r="AT259" s="851"/>
      <c r="AU259" s="851"/>
      <c r="AV259" s="851"/>
      <c r="AW259" s="851"/>
      <c r="AX259" s="851"/>
      <c r="AY259" s="164">
        <f>'O1'!BI259</f>
        <v>0</v>
      </c>
      <c r="AZ259" s="524">
        <f>'O1'!AU259</f>
        <v>0</v>
      </c>
      <c r="BB259" s="211">
        <f t="shared" si="13"/>
        <v>2</v>
      </c>
      <c r="BC259" s="212" t="str">
        <f t="shared" si="14"/>
        <v/>
      </c>
      <c r="BD259" s="213" t="str">
        <f t="shared" si="15"/>
        <v xml:space="preserve"> </v>
      </c>
      <c r="BF259" s="249">
        <f>IF(AND(AY259&lt;&gt;"R",AY259&lt;&gt;"C",AY259&lt;&gt;"CF",AY259&lt;&gt;"F")=TRUE,AR259*'Q2'!$CB$20,IF(AY259="R",AR259,0))</f>
        <v>0</v>
      </c>
      <c r="BG259" s="249">
        <f>IF(AND(AY259&lt;&gt;"R",AY259&lt;&gt;"C",AY259&lt;&gt;"CF",AY259&lt;&gt;"F")=TRUE,AR259*'Q2'!$CB$21,IF(AY259="C",AR259,0))</f>
        <v>0</v>
      </c>
      <c r="BH259" s="249">
        <f>IF(AND(AY259&lt;&gt;"R",AY259&lt;&gt;"C",AY259&lt;&gt;"CF",AY259&lt;&gt;"F")=TRUE,AR259*'Q2'!$CB$22,IF(AY259="CF",AR259,0))</f>
        <v>0</v>
      </c>
      <c r="BI259" s="289">
        <f>IF(AND(AY259&lt;&gt;"R",AY259&lt;&gt;"C",AY259&lt;&gt;"CF",AY259&lt;&gt;"F")=TRUE,AR259*'Q2'!$CB$23,IF(AY259="F",AR259,0))</f>
        <v>0</v>
      </c>
      <c r="BJ259" s="289">
        <f>'O2'!AR259</f>
        <v>0</v>
      </c>
    </row>
    <row r="260" spans="2:62" ht="9.9499999999999993" customHeight="1">
      <c r="B260" s="852">
        <f>'O1'!B260</f>
        <v>0</v>
      </c>
      <c r="C260" s="853"/>
      <c r="D260" s="853"/>
      <c r="E260" s="853"/>
      <c r="F260" s="853"/>
      <c r="G260" s="854">
        <f>'O1'!G260</f>
        <v>0</v>
      </c>
      <c r="H260" s="854"/>
      <c r="I260" s="854"/>
      <c r="J260" s="854"/>
      <c r="K260" s="854"/>
      <c r="L260" s="854"/>
      <c r="M260" s="854"/>
      <c r="N260" s="854"/>
      <c r="O260" s="854"/>
      <c r="P260" s="854"/>
      <c r="Q260" s="854"/>
      <c r="R260" s="854"/>
      <c r="S260" s="854"/>
      <c r="T260" s="854"/>
      <c r="U260" s="854"/>
      <c r="V260" s="854"/>
      <c r="W260" s="854"/>
      <c r="X260" s="854"/>
      <c r="Y260" s="854"/>
      <c r="Z260" s="854"/>
      <c r="AA260" s="854"/>
      <c r="AB260" s="854"/>
      <c r="AC260" s="855">
        <f>'O1'!AC260</f>
        <v>0</v>
      </c>
      <c r="AD260" s="855"/>
      <c r="AE260" s="855"/>
      <c r="AF260" s="856">
        <f>'O1'!AF260</f>
        <v>0</v>
      </c>
      <c r="AG260" s="856"/>
      <c r="AH260" s="856"/>
      <c r="AI260" s="856"/>
      <c r="AJ260" s="856"/>
      <c r="AK260" s="708">
        <f>'O1'!AU260</f>
        <v>0</v>
      </c>
      <c r="AL260" s="708"/>
      <c r="AM260" s="708"/>
      <c r="AN260" s="708"/>
      <c r="AO260" s="708"/>
      <c r="AP260" s="708"/>
      <c r="AQ260" s="708"/>
      <c r="AR260" s="851">
        <f t="shared" si="12"/>
        <v>0</v>
      </c>
      <c r="AS260" s="851"/>
      <c r="AT260" s="851"/>
      <c r="AU260" s="851"/>
      <c r="AV260" s="851"/>
      <c r="AW260" s="851"/>
      <c r="AX260" s="851"/>
      <c r="AY260" s="164">
        <f>'O1'!BI260</f>
        <v>0</v>
      </c>
      <c r="AZ260" s="524">
        <f>'O1'!AU260</f>
        <v>0</v>
      </c>
      <c r="BB260" s="211">
        <f t="shared" si="13"/>
        <v>2</v>
      </c>
      <c r="BC260" s="212" t="str">
        <f t="shared" si="14"/>
        <v/>
      </c>
      <c r="BD260" s="213" t="str">
        <f t="shared" si="15"/>
        <v xml:space="preserve"> </v>
      </c>
      <c r="BF260" s="249">
        <f>IF(AND(AY260&lt;&gt;"R",AY260&lt;&gt;"C",AY260&lt;&gt;"CF",AY260&lt;&gt;"F")=TRUE,AR260*'Q2'!$CB$20,IF(AY260="R",AR260,0))</f>
        <v>0</v>
      </c>
      <c r="BG260" s="249">
        <f>IF(AND(AY260&lt;&gt;"R",AY260&lt;&gt;"C",AY260&lt;&gt;"CF",AY260&lt;&gt;"F")=TRUE,AR260*'Q2'!$CB$21,IF(AY260="C",AR260,0))</f>
        <v>0</v>
      </c>
      <c r="BH260" s="249">
        <f>IF(AND(AY260&lt;&gt;"R",AY260&lt;&gt;"C",AY260&lt;&gt;"CF",AY260&lt;&gt;"F")=TRUE,AR260*'Q2'!$CB$22,IF(AY260="CF",AR260,0))</f>
        <v>0</v>
      </c>
      <c r="BI260" s="289">
        <f>IF(AND(AY260&lt;&gt;"R",AY260&lt;&gt;"C",AY260&lt;&gt;"CF",AY260&lt;&gt;"F")=TRUE,AR260*'Q2'!$CB$23,IF(AY260="F",AR260,0))</f>
        <v>0</v>
      </c>
      <c r="BJ260" s="289">
        <f>'O2'!AR260</f>
        <v>0</v>
      </c>
    </row>
    <row r="261" spans="2:62" ht="9.9499999999999993" customHeight="1">
      <c r="B261" s="852">
        <f>'O1'!B261</f>
        <v>0</v>
      </c>
      <c r="C261" s="853"/>
      <c r="D261" s="853"/>
      <c r="E261" s="853"/>
      <c r="F261" s="853"/>
      <c r="G261" s="854">
        <f>'O1'!G261</f>
        <v>0</v>
      </c>
      <c r="H261" s="854"/>
      <c r="I261" s="854"/>
      <c r="J261" s="854"/>
      <c r="K261" s="854"/>
      <c r="L261" s="854"/>
      <c r="M261" s="854"/>
      <c r="N261" s="854"/>
      <c r="O261" s="854"/>
      <c r="P261" s="854"/>
      <c r="Q261" s="854"/>
      <c r="R261" s="854"/>
      <c r="S261" s="854"/>
      <c r="T261" s="854"/>
      <c r="U261" s="854"/>
      <c r="V261" s="854"/>
      <c r="W261" s="854"/>
      <c r="X261" s="854"/>
      <c r="Y261" s="854"/>
      <c r="Z261" s="854"/>
      <c r="AA261" s="854"/>
      <c r="AB261" s="854"/>
      <c r="AC261" s="855">
        <f>'O1'!AC261</f>
        <v>0</v>
      </c>
      <c r="AD261" s="855"/>
      <c r="AE261" s="855"/>
      <c r="AF261" s="856">
        <f>'O1'!AF261</f>
        <v>0</v>
      </c>
      <c r="AG261" s="856"/>
      <c r="AH261" s="856"/>
      <c r="AI261" s="856"/>
      <c r="AJ261" s="856"/>
      <c r="AK261" s="708">
        <f>'O1'!AU261</f>
        <v>0</v>
      </c>
      <c r="AL261" s="708"/>
      <c r="AM261" s="708"/>
      <c r="AN261" s="708"/>
      <c r="AO261" s="708"/>
      <c r="AP261" s="708"/>
      <c r="AQ261" s="708"/>
      <c r="AR261" s="851">
        <f t="shared" si="12"/>
        <v>0</v>
      </c>
      <c r="AS261" s="851"/>
      <c r="AT261" s="851"/>
      <c r="AU261" s="851"/>
      <c r="AV261" s="851"/>
      <c r="AW261" s="851"/>
      <c r="AX261" s="851"/>
      <c r="AY261" s="164">
        <f>'O1'!BI261</f>
        <v>0</v>
      </c>
      <c r="AZ261" s="524">
        <f>'O1'!AU261</f>
        <v>0</v>
      </c>
      <c r="BB261" s="211">
        <f t="shared" si="13"/>
        <v>2</v>
      </c>
      <c r="BC261" s="212" t="str">
        <f t="shared" si="14"/>
        <v/>
      </c>
      <c r="BD261" s="213" t="str">
        <f t="shared" si="15"/>
        <v xml:space="preserve"> </v>
      </c>
      <c r="BF261" s="249">
        <f>IF(AND(AY261&lt;&gt;"R",AY261&lt;&gt;"C",AY261&lt;&gt;"CF",AY261&lt;&gt;"F")=TRUE,AR261*'Q2'!$CB$20,IF(AY261="R",AR261,0))</f>
        <v>0</v>
      </c>
      <c r="BG261" s="249">
        <f>IF(AND(AY261&lt;&gt;"R",AY261&lt;&gt;"C",AY261&lt;&gt;"CF",AY261&lt;&gt;"F")=TRUE,AR261*'Q2'!$CB$21,IF(AY261="C",AR261,0))</f>
        <v>0</v>
      </c>
      <c r="BH261" s="249">
        <f>IF(AND(AY261&lt;&gt;"R",AY261&lt;&gt;"C",AY261&lt;&gt;"CF",AY261&lt;&gt;"F")=TRUE,AR261*'Q2'!$CB$22,IF(AY261="CF",AR261,0))</f>
        <v>0</v>
      </c>
      <c r="BI261" s="289">
        <f>IF(AND(AY261&lt;&gt;"R",AY261&lt;&gt;"C",AY261&lt;&gt;"CF",AY261&lt;&gt;"F")=TRUE,AR261*'Q2'!$CB$23,IF(AY261="F",AR261,0))</f>
        <v>0</v>
      </c>
      <c r="BJ261" s="289">
        <f>'O2'!AR261</f>
        <v>0</v>
      </c>
    </row>
    <row r="262" spans="2:62" ht="9.9499999999999993" customHeight="1">
      <c r="B262" s="852">
        <f>'O1'!B262</f>
        <v>0</v>
      </c>
      <c r="C262" s="853"/>
      <c r="D262" s="853"/>
      <c r="E262" s="853"/>
      <c r="F262" s="853"/>
      <c r="G262" s="854">
        <f>'O1'!G262</f>
        <v>0</v>
      </c>
      <c r="H262" s="854"/>
      <c r="I262" s="854"/>
      <c r="J262" s="854"/>
      <c r="K262" s="854"/>
      <c r="L262" s="854"/>
      <c r="M262" s="854"/>
      <c r="N262" s="854"/>
      <c r="O262" s="854"/>
      <c r="P262" s="854"/>
      <c r="Q262" s="854"/>
      <c r="R262" s="854"/>
      <c r="S262" s="854"/>
      <c r="T262" s="854"/>
      <c r="U262" s="854"/>
      <c r="V262" s="854"/>
      <c r="W262" s="854"/>
      <c r="X262" s="854"/>
      <c r="Y262" s="854"/>
      <c r="Z262" s="854"/>
      <c r="AA262" s="854"/>
      <c r="AB262" s="854"/>
      <c r="AC262" s="855">
        <f>'O1'!AC262</f>
        <v>0</v>
      </c>
      <c r="AD262" s="855"/>
      <c r="AE262" s="855"/>
      <c r="AF262" s="856">
        <f>'O1'!AF262</f>
        <v>0</v>
      </c>
      <c r="AG262" s="856"/>
      <c r="AH262" s="856"/>
      <c r="AI262" s="856"/>
      <c r="AJ262" s="856"/>
      <c r="AK262" s="708">
        <f>'O1'!AU262</f>
        <v>0</v>
      </c>
      <c r="AL262" s="708"/>
      <c r="AM262" s="708"/>
      <c r="AN262" s="708"/>
      <c r="AO262" s="708"/>
      <c r="AP262" s="708"/>
      <c r="AQ262" s="708"/>
      <c r="AR262" s="851">
        <f t="shared" si="12"/>
        <v>0</v>
      </c>
      <c r="AS262" s="851"/>
      <c r="AT262" s="851"/>
      <c r="AU262" s="851"/>
      <c r="AV262" s="851"/>
      <c r="AW262" s="851"/>
      <c r="AX262" s="851"/>
      <c r="AY262" s="164">
        <f>'O1'!BI262</f>
        <v>0</v>
      </c>
      <c r="AZ262" s="524">
        <f>'O1'!AU262</f>
        <v>0</v>
      </c>
      <c r="BB262" s="211">
        <f t="shared" si="13"/>
        <v>2</v>
      </c>
      <c r="BC262" s="212" t="str">
        <f t="shared" si="14"/>
        <v/>
      </c>
      <c r="BD262" s="213" t="str">
        <f t="shared" si="15"/>
        <v xml:space="preserve"> </v>
      </c>
      <c r="BF262" s="249">
        <f>IF(AND(AY262&lt;&gt;"R",AY262&lt;&gt;"C",AY262&lt;&gt;"CF",AY262&lt;&gt;"F")=TRUE,AR262*'Q2'!$CB$20,IF(AY262="R",AR262,0))</f>
        <v>0</v>
      </c>
      <c r="BG262" s="249">
        <f>IF(AND(AY262&lt;&gt;"R",AY262&lt;&gt;"C",AY262&lt;&gt;"CF",AY262&lt;&gt;"F")=TRUE,AR262*'Q2'!$CB$21,IF(AY262="C",AR262,0))</f>
        <v>0</v>
      </c>
      <c r="BH262" s="249">
        <f>IF(AND(AY262&lt;&gt;"R",AY262&lt;&gt;"C",AY262&lt;&gt;"CF",AY262&lt;&gt;"F")=TRUE,AR262*'Q2'!$CB$22,IF(AY262="CF",AR262,0))</f>
        <v>0</v>
      </c>
      <c r="BI262" s="289">
        <f>IF(AND(AY262&lt;&gt;"R",AY262&lt;&gt;"C",AY262&lt;&gt;"CF",AY262&lt;&gt;"F")=TRUE,AR262*'Q2'!$CB$23,IF(AY262="F",AR262,0))</f>
        <v>0</v>
      </c>
      <c r="BJ262" s="289">
        <f>'O2'!AR262</f>
        <v>0</v>
      </c>
    </row>
    <row r="263" spans="2:62" ht="9.9499999999999993" customHeight="1">
      <c r="B263" s="852">
        <f>'O1'!B263</f>
        <v>0</v>
      </c>
      <c r="C263" s="853"/>
      <c r="D263" s="853"/>
      <c r="E263" s="853"/>
      <c r="F263" s="853"/>
      <c r="G263" s="854">
        <f>'O1'!G263</f>
        <v>0</v>
      </c>
      <c r="H263" s="854"/>
      <c r="I263" s="854"/>
      <c r="J263" s="854"/>
      <c r="K263" s="854"/>
      <c r="L263" s="854"/>
      <c r="M263" s="854"/>
      <c r="N263" s="854"/>
      <c r="O263" s="854"/>
      <c r="P263" s="854"/>
      <c r="Q263" s="854"/>
      <c r="R263" s="854"/>
      <c r="S263" s="854"/>
      <c r="T263" s="854"/>
      <c r="U263" s="854"/>
      <c r="V263" s="854"/>
      <c r="W263" s="854"/>
      <c r="X263" s="854"/>
      <c r="Y263" s="854"/>
      <c r="Z263" s="854"/>
      <c r="AA263" s="854"/>
      <c r="AB263" s="854"/>
      <c r="AC263" s="855">
        <f>'O1'!AC263</f>
        <v>0</v>
      </c>
      <c r="AD263" s="855"/>
      <c r="AE263" s="855"/>
      <c r="AF263" s="856">
        <f>'O1'!AF263</f>
        <v>0</v>
      </c>
      <c r="AG263" s="856"/>
      <c r="AH263" s="856"/>
      <c r="AI263" s="856"/>
      <c r="AJ263" s="856"/>
      <c r="AK263" s="708">
        <f>'O1'!AU263</f>
        <v>0</v>
      </c>
      <c r="AL263" s="708"/>
      <c r="AM263" s="708"/>
      <c r="AN263" s="708"/>
      <c r="AO263" s="708"/>
      <c r="AP263" s="708"/>
      <c r="AQ263" s="708"/>
      <c r="AR263" s="851">
        <f t="shared" si="12"/>
        <v>0</v>
      </c>
      <c r="AS263" s="851"/>
      <c r="AT263" s="851"/>
      <c r="AU263" s="851"/>
      <c r="AV263" s="851"/>
      <c r="AW263" s="851"/>
      <c r="AX263" s="851"/>
      <c r="AY263" s="164">
        <f>'O1'!BI263</f>
        <v>0</v>
      </c>
      <c r="AZ263" s="524">
        <f>'O1'!AU263</f>
        <v>0</v>
      </c>
      <c r="BB263" s="211">
        <f t="shared" si="13"/>
        <v>2</v>
      </c>
      <c r="BC263" s="212" t="str">
        <f t="shared" si="14"/>
        <v/>
      </c>
      <c r="BD263" s="213" t="str">
        <f t="shared" si="15"/>
        <v xml:space="preserve"> </v>
      </c>
      <c r="BF263" s="249">
        <f>IF(AND(AY263&lt;&gt;"R",AY263&lt;&gt;"C",AY263&lt;&gt;"CF",AY263&lt;&gt;"F")=TRUE,AR263*'Q2'!$CB$20,IF(AY263="R",AR263,0))</f>
        <v>0</v>
      </c>
      <c r="BG263" s="249">
        <f>IF(AND(AY263&lt;&gt;"R",AY263&lt;&gt;"C",AY263&lt;&gt;"CF",AY263&lt;&gt;"F")=TRUE,AR263*'Q2'!$CB$21,IF(AY263="C",AR263,0))</f>
        <v>0</v>
      </c>
      <c r="BH263" s="249">
        <f>IF(AND(AY263&lt;&gt;"R",AY263&lt;&gt;"C",AY263&lt;&gt;"CF",AY263&lt;&gt;"F")=TRUE,AR263*'Q2'!$CB$22,IF(AY263="CF",AR263,0))</f>
        <v>0</v>
      </c>
      <c r="BI263" s="289">
        <f>IF(AND(AY263&lt;&gt;"R",AY263&lt;&gt;"C",AY263&lt;&gt;"CF",AY263&lt;&gt;"F")=TRUE,AR263*'Q2'!$CB$23,IF(AY263="F",AR263,0))</f>
        <v>0</v>
      </c>
      <c r="BJ263" s="289">
        <f>'O2'!AR263</f>
        <v>0</v>
      </c>
    </row>
    <row r="264" spans="2:62" ht="9.9499999999999993" customHeight="1">
      <c r="B264" s="852">
        <f>'O1'!B264</f>
        <v>0</v>
      </c>
      <c r="C264" s="853"/>
      <c r="D264" s="853"/>
      <c r="E264" s="853"/>
      <c r="F264" s="853"/>
      <c r="G264" s="854">
        <f>'O1'!G264</f>
        <v>0</v>
      </c>
      <c r="H264" s="854"/>
      <c r="I264" s="854"/>
      <c r="J264" s="854"/>
      <c r="K264" s="854"/>
      <c r="L264" s="854"/>
      <c r="M264" s="854"/>
      <c r="N264" s="854"/>
      <c r="O264" s="854"/>
      <c r="P264" s="854"/>
      <c r="Q264" s="854"/>
      <c r="R264" s="854"/>
      <c r="S264" s="854"/>
      <c r="T264" s="854"/>
      <c r="U264" s="854"/>
      <c r="V264" s="854"/>
      <c r="W264" s="854"/>
      <c r="X264" s="854"/>
      <c r="Y264" s="854"/>
      <c r="Z264" s="854"/>
      <c r="AA264" s="854"/>
      <c r="AB264" s="854"/>
      <c r="AC264" s="855">
        <f>'O1'!AC264</f>
        <v>0</v>
      </c>
      <c r="AD264" s="855"/>
      <c r="AE264" s="855"/>
      <c r="AF264" s="856">
        <f>'O1'!AF264</f>
        <v>0</v>
      </c>
      <c r="AG264" s="856"/>
      <c r="AH264" s="856"/>
      <c r="AI264" s="856"/>
      <c r="AJ264" s="856"/>
      <c r="AK264" s="708">
        <f>'O1'!AU264</f>
        <v>0</v>
      </c>
      <c r="AL264" s="708"/>
      <c r="AM264" s="708"/>
      <c r="AN264" s="708"/>
      <c r="AO264" s="708"/>
      <c r="AP264" s="708"/>
      <c r="AQ264" s="708"/>
      <c r="AR264" s="851">
        <f t="shared" si="12"/>
        <v>0</v>
      </c>
      <c r="AS264" s="851"/>
      <c r="AT264" s="851"/>
      <c r="AU264" s="851"/>
      <c r="AV264" s="851"/>
      <c r="AW264" s="851"/>
      <c r="AX264" s="851"/>
      <c r="AY264" s="164">
        <f>'O1'!BI264</f>
        <v>0</v>
      </c>
      <c r="AZ264" s="524">
        <f>'O1'!AU264</f>
        <v>0</v>
      </c>
      <c r="BB264" s="211">
        <f t="shared" si="13"/>
        <v>2</v>
      </c>
      <c r="BC264" s="212" t="str">
        <f t="shared" si="14"/>
        <v/>
      </c>
      <c r="BD264" s="213" t="str">
        <f t="shared" si="15"/>
        <v xml:space="preserve"> </v>
      </c>
      <c r="BF264" s="249">
        <f>IF(AND(AY264&lt;&gt;"R",AY264&lt;&gt;"C",AY264&lt;&gt;"CF",AY264&lt;&gt;"F")=TRUE,AR264*'Q2'!$CB$20,IF(AY264="R",AR264,0))</f>
        <v>0</v>
      </c>
      <c r="BG264" s="249">
        <f>IF(AND(AY264&lt;&gt;"R",AY264&lt;&gt;"C",AY264&lt;&gt;"CF",AY264&lt;&gt;"F")=TRUE,AR264*'Q2'!$CB$21,IF(AY264="C",AR264,0))</f>
        <v>0</v>
      </c>
      <c r="BH264" s="249">
        <f>IF(AND(AY264&lt;&gt;"R",AY264&lt;&gt;"C",AY264&lt;&gt;"CF",AY264&lt;&gt;"F")=TRUE,AR264*'Q2'!$CB$22,IF(AY264="CF",AR264,0))</f>
        <v>0</v>
      </c>
      <c r="BI264" s="289">
        <f>IF(AND(AY264&lt;&gt;"R",AY264&lt;&gt;"C",AY264&lt;&gt;"CF",AY264&lt;&gt;"F")=TRUE,AR264*'Q2'!$CB$23,IF(AY264="F",AR264,0))</f>
        <v>0</v>
      </c>
      <c r="BJ264" s="289">
        <f>'O2'!AR264</f>
        <v>0</v>
      </c>
    </row>
    <row r="265" spans="2:62" ht="9.9499999999999993" customHeight="1">
      <c r="B265" s="852">
        <f>'O1'!B265</f>
        <v>0</v>
      </c>
      <c r="C265" s="853"/>
      <c r="D265" s="853"/>
      <c r="E265" s="853"/>
      <c r="F265" s="853"/>
      <c r="G265" s="854">
        <f>'O1'!G265</f>
        <v>0</v>
      </c>
      <c r="H265" s="854"/>
      <c r="I265" s="854"/>
      <c r="J265" s="854"/>
      <c r="K265" s="854"/>
      <c r="L265" s="854"/>
      <c r="M265" s="854"/>
      <c r="N265" s="854"/>
      <c r="O265" s="854"/>
      <c r="P265" s="854"/>
      <c r="Q265" s="854"/>
      <c r="R265" s="854"/>
      <c r="S265" s="854"/>
      <c r="T265" s="854"/>
      <c r="U265" s="854"/>
      <c r="V265" s="854"/>
      <c r="W265" s="854"/>
      <c r="X265" s="854"/>
      <c r="Y265" s="854"/>
      <c r="Z265" s="854"/>
      <c r="AA265" s="854"/>
      <c r="AB265" s="854"/>
      <c r="AC265" s="855">
        <f>'O1'!AC265</f>
        <v>0</v>
      </c>
      <c r="AD265" s="855"/>
      <c r="AE265" s="855"/>
      <c r="AF265" s="856">
        <f>'O1'!AF265</f>
        <v>0</v>
      </c>
      <c r="AG265" s="856"/>
      <c r="AH265" s="856"/>
      <c r="AI265" s="856"/>
      <c r="AJ265" s="856"/>
      <c r="AK265" s="708">
        <f>'O1'!AU265</f>
        <v>0</v>
      </c>
      <c r="AL265" s="708"/>
      <c r="AM265" s="708"/>
      <c r="AN265" s="708"/>
      <c r="AO265" s="708"/>
      <c r="AP265" s="708"/>
      <c r="AQ265" s="708"/>
      <c r="AR265" s="851">
        <f t="shared" si="12"/>
        <v>0</v>
      </c>
      <c r="AS265" s="851"/>
      <c r="AT265" s="851"/>
      <c r="AU265" s="851"/>
      <c r="AV265" s="851"/>
      <c r="AW265" s="851"/>
      <c r="AX265" s="851"/>
      <c r="AY265" s="164">
        <f>'O1'!BI265</f>
        <v>0</v>
      </c>
      <c r="AZ265" s="524">
        <f>'O1'!AU265</f>
        <v>0</v>
      </c>
      <c r="BB265" s="211">
        <f t="shared" si="13"/>
        <v>2</v>
      </c>
      <c r="BC265" s="212" t="str">
        <f t="shared" si="14"/>
        <v/>
      </c>
      <c r="BD265" s="213" t="str">
        <f t="shared" si="15"/>
        <v xml:space="preserve"> </v>
      </c>
      <c r="BF265" s="249">
        <f>IF(AND(AY265&lt;&gt;"R",AY265&lt;&gt;"C",AY265&lt;&gt;"CF",AY265&lt;&gt;"F")=TRUE,AR265*'Q2'!$CB$20,IF(AY265="R",AR265,0))</f>
        <v>0</v>
      </c>
      <c r="BG265" s="249">
        <f>IF(AND(AY265&lt;&gt;"R",AY265&lt;&gt;"C",AY265&lt;&gt;"CF",AY265&lt;&gt;"F")=TRUE,AR265*'Q2'!$CB$21,IF(AY265="C",AR265,0))</f>
        <v>0</v>
      </c>
      <c r="BH265" s="249">
        <f>IF(AND(AY265&lt;&gt;"R",AY265&lt;&gt;"C",AY265&lt;&gt;"CF",AY265&lt;&gt;"F")=TRUE,AR265*'Q2'!$CB$22,IF(AY265="CF",AR265,0))</f>
        <v>0</v>
      </c>
      <c r="BI265" s="289">
        <f>IF(AND(AY265&lt;&gt;"R",AY265&lt;&gt;"C",AY265&lt;&gt;"CF",AY265&lt;&gt;"F")=TRUE,AR265*'Q2'!$CB$23,IF(AY265="F",AR265,0))</f>
        <v>0</v>
      </c>
      <c r="BJ265" s="289">
        <f>'O2'!AR265</f>
        <v>0</v>
      </c>
    </row>
    <row r="266" spans="2:62" ht="9.9499999999999993" customHeight="1">
      <c r="B266" s="852">
        <f>'O1'!B266</f>
        <v>0</v>
      </c>
      <c r="C266" s="853"/>
      <c r="D266" s="853"/>
      <c r="E266" s="853"/>
      <c r="F266" s="853"/>
      <c r="G266" s="854">
        <f>'O1'!G266</f>
        <v>0</v>
      </c>
      <c r="H266" s="854"/>
      <c r="I266" s="854"/>
      <c r="J266" s="854"/>
      <c r="K266" s="854"/>
      <c r="L266" s="854"/>
      <c r="M266" s="854"/>
      <c r="N266" s="854"/>
      <c r="O266" s="854"/>
      <c r="P266" s="854"/>
      <c r="Q266" s="854"/>
      <c r="R266" s="854"/>
      <c r="S266" s="854"/>
      <c r="T266" s="854"/>
      <c r="U266" s="854"/>
      <c r="V266" s="854"/>
      <c r="W266" s="854"/>
      <c r="X266" s="854"/>
      <c r="Y266" s="854"/>
      <c r="Z266" s="854"/>
      <c r="AA266" s="854"/>
      <c r="AB266" s="854"/>
      <c r="AC266" s="855">
        <f>'O1'!AC266</f>
        <v>0</v>
      </c>
      <c r="AD266" s="855"/>
      <c r="AE266" s="855"/>
      <c r="AF266" s="856">
        <f>'O1'!AF266</f>
        <v>0</v>
      </c>
      <c r="AG266" s="856"/>
      <c r="AH266" s="856"/>
      <c r="AI266" s="856"/>
      <c r="AJ266" s="856"/>
      <c r="AK266" s="708">
        <f>'O1'!AU266</f>
        <v>0</v>
      </c>
      <c r="AL266" s="708"/>
      <c r="AM266" s="708"/>
      <c r="AN266" s="708"/>
      <c r="AO266" s="708"/>
      <c r="AP266" s="708"/>
      <c r="AQ266" s="708"/>
      <c r="AR266" s="851">
        <f t="shared" si="12"/>
        <v>0</v>
      </c>
      <c r="AS266" s="851"/>
      <c r="AT266" s="851"/>
      <c r="AU266" s="851"/>
      <c r="AV266" s="851"/>
      <c r="AW266" s="851"/>
      <c r="AX266" s="851"/>
      <c r="AY266" s="164">
        <f>'O1'!BI266</f>
        <v>0</v>
      </c>
      <c r="AZ266" s="524">
        <f>'O1'!AU266</f>
        <v>0</v>
      </c>
      <c r="BB266" s="211">
        <f t="shared" si="13"/>
        <v>2</v>
      </c>
      <c r="BC266" s="212" t="str">
        <f t="shared" si="14"/>
        <v/>
      </c>
      <c r="BD266" s="213" t="str">
        <f t="shared" si="15"/>
        <v xml:space="preserve"> </v>
      </c>
      <c r="BF266" s="249">
        <f>IF(AND(AY266&lt;&gt;"R",AY266&lt;&gt;"C",AY266&lt;&gt;"CF",AY266&lt;&gt;"F")=TRUE,AR266*'Q2'!$CB$20,IF(AY266="R",AR266,0))</f>
        <v>0</v>
      </c>
      <c r="BG266" s="249">
        <f>IF(AND(AY266&lt;&gt;"R",AY266&lt;&gt;"C",AY266&lt;&gt;"CF",AY266&lt;&gt;"F")=TRUE,AR266*'Q2'!$CB$21,IF(AY266="C",AR266,0))</f>
        <v>0</v>
      </c>
      <c r="BH266" s="249">
        <f>IF(AND(AY266&lt;&gt;"R",AY266&lt;&gt;"C",AY266&lt;&gt;"CF",AY266&lt;&gt;"F")=TRUE,AR266*'Q2'!$CB$22,IF(AY266="CF",AR266,0))</f>
        <v>0</v>
      </c>
      <c r="BI266" s="289">
        <f>IF(AND(AY266&lt;&gt;"R",AY266&lt;&gt;"C",AY266&lt;&gt;"CF",AY266&lt;&gt;"F")=TRUE,AR266*'Q2'!$CB$23,IF(AY266="F",AR266,0))</f>
        <v>0</v>
      </c>
      <c r="BJ266" s="289">
        <f>'O2'!AR266</f>
        <v>0</v>
      </c>
    </row>
    <row r="267" spans="2:62" ht="9.9499999999999993" customHeight="1">
      <c r="B267" s="852">
        <f>'O1'!B267</f>
        <v>0</v>
      </c>
      <c r="C267" s="853"/>
      <c r="D267" s="853"/>
      <c r="E267" s="853"/>
      <c r="F267" s="853"/>
      <c r="G267" s="854">
        <f>'O1'!G267</f>
        <v>0</v>
      </c>
      <c r="H267" s="854"/>
      <c r="I267" s="854"/>
      <c r="J267" s="854"/>
      <c r="K267" s="854"/>
      <c r="L267" s="854"/>
      <c r="M267" s="854"/>
      <c r="N267" s="854"/>
      <c r="O267" s="854"/>
      <c r="P267" s="854"/>
      <c r="Q267" s="854"/>
      <c r="R267" s="854"/>
      <c r="S267" s="854"/>
      <c r="T267" s="854"/>
      <c r="U267" s="854"/>
      <c r="V267" s="854"/>
      <c r="W267" s="854"/>
      <c r="X267" s="854"/>
      <c r="Y267" s="854"/>
      <c r="Z267" s="854"/>
      <c r="AA267" s="854"/>
      <c r="AB267" s="854"/>
      <c r="AC267" s="855">
        <f>'O1'!AC267</f>
        <v>0</v>
      </c>
      <c r="AD267" s="855"/>
      <c r="AE267" s="855"/>
      <c r="AF267" s="856">
        <f>'O1'!AF267</f>
        <v>0</v>
      </c>
      <c r="AG267" s="856"/>
      <c r="AH267" s="856"/>
      <c r="AI267" s="856"/>
      <c r="AJ267" s="856"/>
      <c r="AK267" s="708">
        <f>'O1'!AU267</f>
        <v>0</v>
      </c>
      <c r="AL267" s="708"/>
      <c r="AM267" s="708"/>
      <c r="AN267" s="708"/>
      <c r="AO267" s="708"/>
      <c r="AP267" s="708"/>
      <c r="AQ267" s="708"/>
      <c r="AR267" s="851">
        <f t="shared" si="12"/>
        <v>0</v>
      </c>
      <c r="AS267" s="851"/>
      <c r="AT267" s="851"/>
      <c r="AU267" s="851"/>
      <c r="AV267" s="851"/>
      <c r="AW267" s="851"/>
      <c r="AX267" s="851"/>
      <c r="AY267" s="164">
        <f>'O1'!BI267</f>
        <v>0</v>
      </c>
      <c r="AZ267" s="524">
        <f>'O1'!AU267</f>
        <v>0</v>
      </c>
      <c r="BB267" s="211">
        <f t="shared" si="13"/>
        <v>2</v>
      </c>
      <c r="BC267" s="212" t="str">
        <f t="shared" si="14"/>
        <v/>
      </c>
      <c r="BD267" s="213" t="str">
        <f t="shared" si="15"/>
        <v xml:space="preserve"> </v>
      </c>
      <c r="BF267" s="249">
        <f>IF(AND(AY267&lt;&gt;"R",AY267&lt;&gt;"C",AY267&lt;&gt;"CF",AY267&lt;&gt;"F")=TRUE,AR267*'Q2'!$CB$20,IF(AY267="R",AR267,0))</f>
        <v>0</v>
      </c>
      <c r="BG267" s="249">
        <f>IF(AND(AY267&lt;&gt;"R",AY267&lt;&gt;"C",AY267&lt;&gt;"CF",AY267&lt;&gt;"F")=TRUE,AR267*'Q2'!$CB$21,IF(AY267="C",AR267,0))</f>
        <v>0</v>
      </c>
      <c r="BH267" s="249">
        <f>IF(AND(AY267&lt;&gt;"R",AY267&lt;&gt;"C",AY267&lt;&gt;"CF",AY267&lt;&gt;"F")=TRUE,AR267*'Q2'!$CB$22,IF(AY267="CF",AR267,0))</f>
        <v>0</v>
      </c>
      <c r="BI267" s="289">
        <f>IF(AND(AY267&lt;&gt;"R",AY267&lt;&gt;"C",AY267&lt;&gt;"CF",AY267&lt;&gt;"F")=TRUE,AR267*'Q2'!$CB$23,IF(AY267="F",AR267,0))</f>
        <v>0</v>
      </c>
      <c r="BJ267" s="289">
        <f>'O2'!AR267</f>
        <v>0</v>
      </c>
    </row>
    <row r="268" spans="2:62" ht="9.9499999999999993" customHeight="1">
      <c r="B268" s="852">
        <f>'O1'!B268</f>
        <v>0</v>
      </c>
      <c r="C268" s="853"/>
      <c r="D268" s="853"/>
      <c r="E268" s="853"/>
      <c r="F268" s="853"/>
      <c r="G268" s="854">
        <f>'O1'!G268</f>
        <v>0</v>
      </c>
      <c r="H268" s="854"/>
      <c r="I268" s="854"/>
      <c r="J268" s="854"/>
      <c r="K268" s="854"/>
      <c r="L268" s="854"/>
      <c r="M268" s="854"/>
      <c r="N268" s="854"/>
      <c r="O268" s="854"/>
      <c r="P268" s="854"/>
      <c r="Q268" s="854"/>
      <c r="R268" s="854"/>
      <c r="S268" s="854"/>
      <c r="T268" s="854"/>
      <c r="U268" s="854"/>
      <c r="V268" s="854"/>
      <c r="W268" s="854"/>
      <c r="X268" s="854"/>
      <c r="Y268" s="854"/>
      <c r="Z268" s="854"/>
      <c r="AA268" s="854"/>
      <c r="AB268" s="854"/>
      <c r="AC268" s="855">
        <f>'O1'!AC268</f>
        <v>0</v>
      </c>
      <c r="AD268" s="855"/>
      <c r="AE268" s="855"/>
      <c r="AF268" s="856">
        <f>'O1'!AF268</f>
        <v>0</v>
      </c>
      <c r="AG268" s="856"/>
      <c r="AH268" s="856"/>
      <c r="AI268" s="856"/>
      <c r="AJ268" s="856"/>
      <c r="AK268" s="708">
        <f>'O1'!AU268</f>
        <v>0</v>
      </c>
      <c r="AL268" s="708"/>
      <c r="AM268" s="708"/>
      <c r="AN268" s="708"/>
      <c r="AO268" s="708"/>
      <c r="AP268" s="708"/>
      <c r="AQ268" s="708"/>
      <c r="AR268" s="851">
        <f t="shared" si="12"/>
        <v>0</v>
      </c>
      <c r="AS268" s="851"/>
      <c r="AT268" s="851"/>
      <c r="AU268" s="851"/>
      <c r="AV268" s="851"/>
      <c r="AW268" s="851"/>
      <c r="AX268" s="851"/>
      <c r="AY268" s="164">
        <f>'O1'!BI268</f>
        <v>0</v>
      </c>
      <c r="AZ268" s="524">
        <f>'O1'!AU268</f>
        <v>0</v>
      </c>
      <c r="BB268" s="211">
        <f t="shared" si="13"/>
        <v>2</v>
      </c>
      <c r="BC268" s="212" t="str">
        <f t="shared" si="14"/>
        <v/>
      </c>
      <c r="BD268" s="213" t="str">
        <f t="shared" si="15"/>
        <v xml:space="preserve"> </v>
      </c>
      <c r="BF268" s="249">
        <f>IF(AND(AY268&lt;&gt;"R",AY268&lt;&gt;"C",AY268&lt;&gt;"CF",AY268&lt;&gt;"F")=TRUE,AR268*'Q2'!$CB$20,IF(AY268="R",AR268,0))</f>
        <v>0</v>
      </c>
      <c r="BG268" s="249">
        <f>IF(AND(AY268&lt;&gt;"R",AY268&lt;&gt;"C",AY268&lt;&gt;"CF",AY268&lt;&gt;"F")=TRUE,AR268*'Q2'!$CB$21,IF(AY268="C",AR268,0))</f>
        <v>0</v>
      </c>
      <c r="BH268" s="249">
        <f>IF(AND(AY268&lt;&gt;"R",AY268&lt;&gt;"C",AY268&lt;&gt;"CF",AY268&lt;&gt;"F")=TRUE,AR268*'Q2'!$CB$22,IF(AY268="CF",AR268,0))</f>
        <v>0</v>
      </c>
      <c r="BI268" s="289">
        <f>IF(AND(AY268&lt;&gt;"R",AY268&lt;&gt;"C",AY268&lt;&gt;"CF",AY268&lt;&gt;"F")=TRUE,AR268*'Q2'!$CB$23,IF(AY268="F",AR268,0))</f>
        <v>0</v>
      </c>
      <c r="BJ268" s="289">
        <f>'O2'!AR268</f>
        <v>0</v>
      </c>
    </row>
    <row r="269" spans="2:62" ht="9.9499999999999993" customHeight="1">
      <c r="B269" s="852">
        <f>'O1'!B269</f>
        <v>0</v>
      </c>
      <c r="C269" s="853"/>
      <c r="D269" s="853"/>
      <c r="E269" s="853"/>
      <c r="F269" s="853"/>
      <c r="G269" s="854">
        <f>'O1'!G269</f>
        <v>0</v>
      </c>
      <c r="H269" s="854"/>
      <c r="I269" s="854"/>
      <c r="J269" s="854"/>
      <c r="K269" s="854"/>
      <c r="L269" s="854"/>
      <c r="M269" s="854"/>
      <c r="N269" s="854"/>
      <c r="O269" s="854"/>
      <c r="P269" s="854"/>
      <c r="Q269" s="854"/>
      <c r="R269" s="854"/>
      <c r="S269" s="854"/>
      <c r="T269" s="854"/>
      <c r="U269" s="854"/>
      <c r="V269" s="854"/>
      <c r="W269" s="854"/>
      <c r="X269" s="854"/>
      <c r="Y269" s="854"/>
      <c r="Z269" s="854"/>
      <c r="AA269" s="854"/>
      <c r="AB269" s="854"/>
      <c r="AC269" s="855">
        <f>'O1'!AC269</f>
        <v>0</v>
      </c>
      <c r="AD269" s="855"/>
      <c r="AE269" s="855"/>
      <c r="AF269" s="856">
        <f>'O1'!AF269</f>
        <v>0</v>
      </c>
      <c r="AG269" s="856"/>
      <c r="AH269" s="856"/>
      <c r="AI269" s="856"/>
      <c r="AJ269" s="856"/>
      <c r="AK269" s="708">
        <f>'O1'!AU269</f>
        <v>0</v>
      </c>
      <c r="AL269" s="708"/>
      <c r="AM269" s="708"/>
      <c r="AN269" s="708"/>
      <c r="AO269" s="708"/>
      <c r="AP269" s="708"/>
      <c r="AQ269" s="708"/>
      <c r="AR269" s="851">
        <f t="shared" si="12"/>
        <v>0</v>
      </c>
      <c r="AS269" s="851"/>
      <c r="AT269" s="851"/>
      <c r="AU269" s="851"/>
      <c r="AV269" s="851"/>
      <c r="AW269" s="851"/>
      <c r="AX269" s="851"/>
      <c r="AY269" s="164">
        <f>'O1'!BI269</f>
        <v>0</v>
      </c>
      <c r="AZ269" s="524">
        <f>'O1'!AU269</f>
        <v>0</v>
      </c>
      <c r="BB269" s="211">
        <f t="shared" si="13"/>
        <v>2</v>
      </c>
      <c r="BC269" s="212" t="str">
        <f t="shared" si="14"/>
        <v/>
      </c>
      <c r="BD269" s="213" t="str">
        <f t="shared" si="15"/>
        <v xml:space="preserve"> </v>
      </c>
      <c r="BF269" s="249">
        <f>IF(AND(AY269&lt;&gt;"R",AY269&lt;&gt;"C",AY269&lt;&gt;"CF",AY269&lt;&gt;"F")=TRUE,AR269*'Q2'!$CB$20,IF(AY269="R",AR269,0))</f>
        <v>0</v>
      </c>
      <c r="BG269" s="249">
        <f>IF(AND(AY269&lt;&gt;"R",AY269&lt;&gt;"C",AY269&lt;&gt;"CF",AY269&lt;&gt;"F")=TRUE,AR269*'Q2'!$CB$21,IF(AY269="C",AR269,0))</f>
        <v>0</v>
      </c>
      <c r="BH269" s="249">
        <f>IF(AND(AY269&lt;&gt;"R",AY269&lt;&gt;"C",AY269&lt;&gt;"CF",AY269&lt;&gt;"F")=TRUE,AR269*'Q2'!$CB$22,IF(AY269="CF",AR269,0))</f>
        <v>0</v>
      </c>
      <c r="BI269" s="289">
        <f>IF(AND(AY269&lt;&gt;"R",AY269&lt;&gt;"C",AY269&lt;&gt;"CF",AY269&lt;&gt;"F")=TRUE,AR269*'Q2'!$CB$23,IF(AY269="F",AR269,0))</f>
        <v>0</v>
      </c>
      <c r="BJ269" s="289">
        <f>'O2'!AR269</f>
        <v>0</v>
      </c>
    </row>
    <row r="270" spans="2:62" ht="9.9499999999999993" customHeight="1">
      <c r="B270" s="852">
        <f>'O1'!B270</f>
        <v>0</v>
      </c>
      <c r="C270" s="853"/>
      <c r="D270" s="853"/>
      <c r="E270" s="853"/>
      <c r="F270" s="853"/>
      <c r="G270" s="854">
        <f>'O1'!G270</f>
        <v>0</v>
      </c>
      <c r="H270" s="854"/>
      <c r="I270" s="854"/>
      <c r="J270" s="854"/>
      <c r="K270" s="854"/>
      <c r="L270" s="854"/>
      <c r="M270" s="854"/>
      <c r="N270" s="854"/>
      <c r="O270" s="854"/>
      <c r="P270" s="854"/>
      <c r="Q270" s="854"/>
      <c r="R270" s="854"/>
      <c r="S270" s="854"/>
      <c r="T270" s="854"/>
      <c r="U270" s="854"/>
      <c r="V270" s="854"/>
      <c r="W270" s="854"/>
      <c r="X270" s="854"/>
      <c r="Y270" s="854"/>
      <c r="Z270" s="854"/>
      <c r="AA270" s="854"/>
      <c r="AB270" s="854"/>
      <c r="AC270" s="855">
        <f>'O1'!AC270</f>
        <v>0</v>
      </c>
      <c r="AD270" s="855"/>
      <c r="AE270" s="855"/>
      <c r="AF270" s="856">
        <f>'O1'!AF270</f>
        <v>0</v>
      </c>
      <c r="AG270" s="856"/>
      <c r="AH270" s="856"/>
      <c r="AI270" s="856"/>
      <c r="AJ270" s="856"/>
      <c r="AK270" s="708">
        <f>'O1'!AU270</f>
        <v>0</v>
      </c>
      <c r="AL270" s="708"/>
      <c r="AM270" s="708"/>
      <c r="AN270" s="708"/>
      <c r="AO270" s="708"/>
      <c r="AP270" s="708"/>
      <c r="AQ270" s="708"/>
      <c r="AR270" s="851">
        <f t="shared" si="12"/>
        <v>0</v>
      </c>
      <c r="AS270" s="851"/>
      <c r="AT270" s="851"/>
      <c r="AU270" s="851"/>
      <c r="AV270" s="851"/>
      <c r="AW270" s="851"/>
      <c r="AX270" s="851"/>
      <c r="AY270" s="164">
        <f>'O1'!BI270</f>
        <v>0</v>
      </c>
      <c r="AZ270" s="524">
        <f>'O1'!AU270</f>
        <v>0</v>
      </c>
      <c r="BB270" s="211">
        <f t="shared" si="13"/>
        <v>2</v>
      </c>
      <c r="BC270" s="212" t="str">
        <f t="shared" si="14"/>
        <v/>
      </c>
      <c r="BD270" s="213" t="str">
        <f t="shared" si="15"/>
        <v xml:space="preserve"> </v>
      </c>
      <c r="BF270" s="249">
        <f>IF(AND(AY270&lt;&gt;"R",AY270&lt;&gt;"C",AY270&lt;&gt;"CF",AY270&lt;&gt;"F")=TRUE,AR270*'Q2'!$CB$20,IF(AY270="R",AR270,0))</f>
        <v>0</v>
      </c>
      <c r="BG270" s="249">
        <f>IF(AND(AY270&lt;&gt;"R",AY270&lt;&gt;"C",AY270&lt;&gt;"CF",AY270&lt;&gt;"F")=TRUE,AR270*'Q2'!$CB$21,IF(AY270="C",AR270,0))</f>
        <v>0</v>
      </c>
      <c r="BH270" s="249">
        <f>IF(AND(AY270&lt;&gt;"R",AY270&lt;&gt;"C",AY270&lt;&gt;"CF",AY270&lt;&gt;"F")=TRUE,AR270*'Q2'!$CB$22,IF(AY270="CF",AR270,0))</f>
        <v>0</v>
      </c>
      <c r="BI270" s="289">
        <f>IF(AND(AY270&lt;&gt;"R",AY270&lt;&gt;"C",AY270&lt;&gt;"CF",AY270&lt;&gt;"F")=TRUE,AR270*'Q2'!$CB$23,IF(AY270="F",AR270,0))</f>
        <v>0</v>
      </c>
      <c r="BJ270" s="289">
        <f>'O2'!AR270</f>
        <v>0</v>
      </c>
    </row>
    <row r="271" spans="2:62" ht="9.9499999999999993" customHeight="1">
      <c r="B271" s="852">
        <f>'O1'!B271</f>
        <v>0</v>
      </c>
      <c r="C271" s="853"/>
      <c r="D271" s="853"/>
      <c r="E271" s="853"/>
      <c r="F271" s="853"/>
      <c r="G271" s="854">
        <f>'O1'!G271</f>
        <v>0</v>
      </c>
      <c r="H271" s="854"/>
      <c r="I271" s="854"/>
      <c r="J271" s="854"/>
      <c r="K271" s="854"/>
      <c r="L271" s="854"/>
      <c r="M271" s="854"/>
      <c r="N271" s="854"/>
      <c r="O271" s="854"/>
      <c r="P271" s="854"/>
      <c r="Q271" s="854"/>
      <c r="R271" s="854"/>
      <c r="S271" s="854"/>
      <c r="T271" s="854"/>
      <c r="U271" s="854"/>
      <c r="V271" s="854"/>
      <c r="W271" s="854"/>
      <c r="X271" s="854"/>
      <c r="Y271" s="854"/>
      <c r="Z271" s="854"/>
      <c r="AA271" s="854"/>
      <c r="AB271" s="854"/>
      <c r="AC271" s="855">
        <f>'O1'!AC271</f>
        <v>0</v>
      </c>
      <c r="AD271" s="855"/>
      <c r="AE271" s="855"/>
      <c r="AF271" s="856">
        <f>'O1'!AF271</f>
        <v>0</v>
      </c>
      <c r="AG271" s="856"/>
      <c r="AH271" s="856"/>
      <c r="AI271" s="856"/>
      <c r="AJ271" s="856"/>
      <c r="AK271" s="708">
        <f>'O1'!AU271</f>
        <v>0</v>
      </c>
      <c r="AL271" s="708"/>
      <c r="AM271" s="708"/>
      <c r="AN271" s="708"/>
      <c r="AO271" s="708"/>
      <c r="AP271" s="708"/>
      <c r="AQ271" s="708"/>
      <c r="AR271" s="851">
        <f t="shared" si="12"/>
        <v>0</v>
      </c>
      <c r="AS271" s="851"/>
      <c r="AT271" s="851"/>
      <c r="AU271" s="851"/>
      <c r="AV271" s="851"/>
      <c r="AW271" s="851"/>
      <c r="AX271" s="851"/>
      <c r="AY271" s="164">
        <f>'O1'!BI271</f>
        <v>0</v>
      </c>
      <c r="AZ271" s="524">
        <f>'O1'!AU271</f>
        <v>0</v>
      </c>
      <c r="BB271" s="211">
        <f t="shared" si="13"/>
        <v>2</v>
      </c>
      <c r="BC271" s="212" t="str">
        <f t="shared" si="14"/>
        <v/>
      </c>
      <c r="BD271" s="213" t="str">
        <f t="shared" si="15"/>
        <v xml:space="preserve"> </v>
      </c>
      <c r="BF271" s="249">
        <f>IF(AND(AY271&lt;&gt;"R",AY271&lt;&gt;"C",AY271&lt;&gt;"CF",AY271&lt;&gt;"F")=TRUE,AR271*'Q2'!$CB$20,IF(AY271="R",AR271,0))</f>
        <v>0</v>
      </c>
      <c r="BG271" s="249">
        <f>IF(AND(AY271&lt;&gt;"R",AY271&lt;&gt;"C",AY271&lt;&gt;"CF",AY271&lt;&gt;"F")=TRUE,AR271*'Q2'!$CB$21,IF(AY271="C",AR271,0))</f>
        <v>0</v>
      </c>
      <c r="BH271" s="249">
        <f>IF(AND(AY271&lt;&gt;"R",AY271&lt;&gt;"C",AY271&lt;&gt;"CF",AY271&lt;&gt;"F")=TRUE,AR271*'Q2'!$CB$22,IF(AY271="CF",AR271,0))</f>
        <v>0</v>
      </c>
      <c r="BI271" s="289">
        <f>IF(AND(AY271&lt;&gt;"R",AY271&lt;&gt;"C",AY271&lt;&gt;"CF",AY271&lt;&gt;"F")=TRUE,AR271*'Q2'!$CB$23,IF(AY271="F",AR271,0))</f>
        <v>0</v>
      </c>
      <c r="BJ271" s="289">
        <f>'O2'!AR271</f>
        <v>0</v>
      </c>
    </row>
    <row r="272" spans="2:62" ht="9.9499999999999993" customHeight="1">
      <c r="B272" s="852">
        <f>'O1'!B272</f>
        <v>0</v>
      </c>
      <c r="C272" s="853"/>
      <c r="D272" s="853"/>
      <c r="E272" s="853"/>
      <c r="F272" s="853"/>
      <c r="G272" s="854">
        <f>'O1'!G272</f>
        <v>0</v>
      </c>
      <c r="H272" s="854"/>
      <c r="I272" s="854"/>
      <c r="J272" s="854"/>
      <c r="K272" s="854"/>
      <c r="L272" s="854"/>
      <c r="M272" s="854"/>
      <c r="N272" s="854"/>
      <c r="O272" s="854"/>
      <c r="P272" s="854"/>
      <c r="Q272" s="854"/>
      <c r="R272" s="854"/>
      <c r="S272" s="854"/>
      <c r="T272" s="854"/>
      <c r="U272" s="854"/>
      <c r="V272" s="854"/>
      <c r="W272" s="854"/>
      <c r="X272" s="854"/>
      <c r="Y272" s="854"/>
      <c r="Z272" s="854"/>
      <c r="AA272" s="854"/>
      <c r="AB272" s="854"/>
      <c r="AC272" s="855">
        <f>'O1'!AC272</f>
        <v>0</v>
      </c>
      <c r="AD272" s="855"/>
      <c r="AE272" s="855"/>
      <c r="AF272" s="856">
        <f>'O1'!AF272</f>
        <v>0</v>
      </c>
      <c r="AG272" s="856"/>
      <c r="AH272" s="856"/>
      <c r="AI272" s="856"/>
      <c r="AJ272" s="856"/>
      <c r="AK272" s="708">
        <f>'O1'!AU272</f>
        <v>0</v>
      </c>
      <c r="AL272" s="708"/>
      <c r="AM272" s="708"/>
      <c r="AN272" s="708"/>
      <c r="AO272" s="708"/>
      <c r="AP272" s="708"/>
      <c r="AQ272" s="708"/>
      <c r="AR272" s="851">
        <f t="shared" ref="AR272:AR314" si="16">ROUND(AF272*AK272,2)</f>
        <v>0</v>
      </c>
      <c r="AS272" s="851"/>
      <c r="AT272" s="851"/>
      <c r="AU272" s="851"/>
      <c r="AV272" s="851"/>
      <c r="AW272" s="851"/>
      <c r="AX272" s="851"/>
      <c r="AY272" s="164">
        <f>'O1'!BI272</f>
        <v>0</v>
      </c>
      <c r="AZ272" s="524">
        <f>'O1'!AU272</f>
        <v>0</v>
      </c>
      <c r="BB272" s="211">
        <f t="shared" ref="BB272:BB314" si="17">IF(B272=0,BB271,IF(ISNONTEXT(B272)=TRUE,INT(B272),INT(LEFT(B272,FIND(".",B272)-1))))</f>
        <v>2</v>
      </c>
      <c r="BC272" s="212" t="str">
        <f t="shared" ref="BC272:BC314" si="18">IF(BC273=1,1,IF(B272&lt;&gt;0,1,IF(G272&lt;&gt;0,1,IF(AC272&lt;&gt;0,1,IF(AF272&lt;&gt;0,1,"")))))</f>
        <v/>
      </c>
      <c r="BD272" s="213" t="str">
        <f t="shared" ref="BD272:BD314" si="19">IF(BB272=0," ",IF(BB272&lt;&gt;BB271,BB272," "))</f>
        <v xml:space="preserve"> </v>
      </c>
      <c r="BF272" s="249">
        <f>IF(AND(AY272&lt;&gt;"R",AY272&lt;&gt;"C",AY272&lt;&gt;"CF",AY272&lt;&gt;"F")=TRUE,AR272*'Q2'!$CB$20,IF(AY272="R",AR272,0))</f>
        <v>0</v>
      </c>
      <c r="BG272" s="249">
        <f>IF(AND(AY272&lt;&gt;"R",AY272&lt;&gt;"C",AY272&lt;&gt;"CF",AY272&lt;&gt;"F")=TRUE,AR272*'Q2'!$CB$21,IF(AY272="C",AR272,0))</f>
        <v>0</v>
      </c>
      <c r="BH272" s="249">
        <f>IF(AND(AY272&lt;&gt;"R",AY272&lt;&gt;"C",AY272&lt;&gt;"CF",AY272&lt;&gt;"F")=TRUE,AR272*'Q2'!$CB$22,IF(AY272="CF",AR272,0))</f>
        <v>0</v>
      </c>
      <c r="BI272" s="289">
        <f>IF(AND(AY272&lt;&gt;"R",AY272&lt;&gt;"C",AY272&lt;&gt;"CF",AY272&lt;&gt;"F")=TRUE,AR272*'Q2'!$CB$23,IF(AY272="F",AR272,0))</f>
        <v>0</v>
      </c>
      <c r="BJ272" s="289">
        <f>'O2'!AR272</f>
        <v>0</v>
      </c>
    </row>
    <row r="273" spans="2:62" ht="9.9499999999999993" customHeight="1">
      <c r="B273" s="852">
        <f>'O1'!B273</f>
        <v>0</v>
      </c>
      <c r="C273" s="853"/>
      <c r="D273" s="853"/>
      <c r="E273" s="853"/>
      <c r="F273" s="853"/>
      <c r="G273" s="854">
        <f>'O1'!G273</f>
        <v>0</v>
      </c>
      <c r="H273" s="854"/>
      <c r="I273" s="854"/>
      <c r="J273" s="854"/>
      <c r="K273" s="854"/>
      <c r="L273" s="854"/>
      <c r="M273" s="854"/>
      <c r="N273" s="854"/>
      <c r="O273" s="854"/>
      <c r="P273" s="854"/>
      <c r="Q273" s="854"/>
      <c r="R273" s="854"/>
      <c r="S273" s="854"/>
      <c r="T273" s="854"/>
      <c r="U273" s="854"/>
      <c r="V273" s="854"/>
      <c r="W273" s="854"/>
      <c r="X273" s="854"/>
      <c r="Y273" s="854"/>
      <c r="Z273" s="854"/>
      <c r="AA273" s="854"/>
      <c r="AB273" s="854"/>
      <c r="AC273" s="855">
        <f>'O1'!AC273</f>
        <v>0</v>
      </c>
      <c r="AD273" s="855"/>
      <c r="AE273" s="855"/>
      <c r="AF273" s="856">
        <f>'O1'!AF273</f>
        <v>0</v>
      </c>
      <c r="AG273" s="856"/>
      <c r="AH273" s="856"/>
      <c r="AI273" s="856"/>
      <c r="AJ273" s="856"/>
      <c r="AK273" s="708">
        <f>'O1'!AU273</f>
        <v>0</v>
      </c>
      <c r="AL273" s="708"/>
      <c r="AM273" s="708"/>
      <c r="AN273" s="708"/>
      <c r="AO273" s="708"/>
      <c r="AP273" s="708"/>
      <c r="AQ273" s="708"/>
      <c r="AR273" s="851">
        <f t="shared" si="16"/>
        <v>0</v>
      </c>
      <c r="AS273" s="851"/>
      <c r="AT273" s="851"/>
      <c r="AU273" s="851"/>
      <c r="AV273" s="851"/>
      <c r="AW273" s="851"/>
      <c r="AX273" s="851"/>
      <c r="AY273" s="164">
        <f>'O1'!BI273</f>
        <v>0</v>
      </c>
      <c r="AZ273" s="524">
        <f>'O1'!AU273</f>
        <v>0</v>
      </c>
      <c r="BB273" s="211">
        <f t="shared" si="17"/>
        <v>2</v>
      </c>
      <c r="BC273" s="212" t="str">
        <f t="shared" si="18"/>
        <v/>
      </c>
      <c r="BD273" s="213" t="str">
        <f t="shared" si="19"/>
        <v xml:space="preserve"> </v>
      </c>
      <c r="BF273" s="249">
        <f>IF(AND(AY273&lt;&gt;"R",AY273&lt;&gt;"C",AY273&lt;&gt;"CF",AY273&lt;&gt;"F")=TRUE,AR273*'Q2'!$CB$20,IF(AY273="R",AR273,0))</f>
        <v>0</v>
      </c>
      <c r="BG273" s="249">
        <f>IF(AND(AY273&lt;&gt;"R",AY273&lt;&gt;"C",AY273&lt;&gt;"CF",AY273&lt;&gt;"F")=TRUE,AR273*'Q2'!$CB$21,IF(AY273="C",AR273,0))</f>
        <v>0</v>
      </c>
      <c r="BH273" s="249">
        <f>IF(AND(AY273&lt;&gt;"R",AY273&lt;&gt;"C",AY273&lt;&gt;"CF",AY273&lt;&gt;"F")=TRUE,AR273*'Q2'!$CB$22,IF(AY273="CF",AR273,0))</f>
        <v>0</v>
      </c>
      <c r="BI273" s="289">
        <f>IF(AND(AY273&lt;&gt;"R",AY273&lt;&gt;"C",AY273&lt;&gt;"CF",AY273&lt;&gt;"F")=TRUE,AR273*'Q2'!$CB$23,IF(AY273="F",AR273,0))</f>
        <v>0</v>
      </c>
      <c r="BJ273" s="289">
        <f>'O2'!AR273</f>
        <v>0</v>
      </c>
    </row>
    <row r="274" spans="2:62" ht="9.9499999999999993" customHeight="1">
      <c r="B274" s="852">
        <f>'O1'!B274</f>
        <v>0</v>
      </c>
      <c r="C274" s="853"/>
      <c r="D274" s="853"/>
      <c r="E274" s="853"/>
      <c r="F274" s="853"/>
      <c r="G274" s="854">
        <f>'O1'!G274</f>
        <v>0</v>
      </c>
      <c r="H274" s="854"/>
      <c r="I274" s="854"/>
      <c r="J274" s="854"/>
      <c r="K274" s="854"/>
      <c r="L274" s="854"/>
      <c r="M274" s="854"/>
      <c r="N274" s="854"/>
      <c r="O274" s="854"/>
      <c r="P274" s="854"/>
      <c r="Q274" s="854"/>
      <c r="R274" s="854"/>
      <c r="S274" s="854"/>
      <c r="T274" s="854"/>
      <c r="U274" s="854"/>
      <c r="V274" s="854"/>
      <c r="W274" s="854"/>
      <c r="X274" s="854"/>
      <c r="Y274" s="854"/>
      <c r="Z274" s="854"/>
      <c r="AA274" s="854"/>
      <c r="AB274" s="854"/>
      <c r="AC274" s="855">
        <f>'O1'!AC274</f>
        <v>0</v>
      </c>
      <c r="AD274" s="855"/>
      <c r="AE274" s="855"/>
      <c r="AF274" s="856">
        <f>'O1'!AF274</f>
        <v>0</v>
      </c>
      <c r="AG274" s="856"/>
      <c r="AH274" s="856"/>
      <c r="AI274" s="856"/>
      <c r="AJ274" s="856"/>
      <c r="AK274" s="708">
        <f>'O1'!AU274</f>
        <v>0</v>
      </c>
      <c r="AL274" s="708"/>
      <c r="AM274" s="708"/>
      <c r="AN274" s="708"/>
      <c r="AO274" s="708"/>
      <c r="AP274" s="708"/>
      <c r="AQ274" s="708"/>
      <c r="AR274" s="851">
        <f t="shared" si="16"/>
        <v>0</v>
      </c>
      <c r="AS274" s="851"/>
      <c r="AT274" s="851"/>
      <c r="AU274" s="851"/>
      <c r="AV274" s="851"/>
      <c r="AW274" s="851"/>
      <c r="AX274" s="851"/>
      <c r="AY274" s="164">
        <f>'O1'!BI274</f>
        <v>0</v>
      </c>
      <c r="AZ274" s="524">
        <f>'O1'!AU274</f>
        <v>0</v>
      </c>
      <c r="BB274" s="211">
        <f t="shared" si="17"/>
        <v>2</v>
      </c>
      <c r="BC274" s="212" t="str">
        <f t="shared" si="18"/>
        <v/>
      </c>
      <c r="BD274" s="213" t="str">
        <f t="shared" si="19"/>
        <v xml:space="preserve"> </v>
      </c>
      <c r="BF274" s="249">
        <f>IF(AND(AY274&lt;&gt;"R",AY274&lt;&gt;"C",AY274&lt;&gt;"CF",AY274&lt;&gt;"F")=TRUE,AR274*'Q2'!$CB$20,IF(AY274="R",AR274,0))</f>
        <v>0</v>
      </c>
      <c r="BG274" s="249">
        <f>IF(AND(AY274&lt;&gt;"R",AY274&lt;&gt;"C",AY274&lt;&gt;"CF",AY274&lt;&gt;"F")=TRUE,AR274*'Q2'!$CB$21,IF(AY274="C",AR274,0))</f>
        <v>0</v>
      </c>
      <c r="BH274" s="249">
        <f>IF(AND(AY274&lt;&gt;"R",AY274&lt;&gt;"C",AY274&lt;&gt;"CF",AY274&lt;&gt;"F")=TRUE,AR274*'Q2'!$CB$22,IF(AY274="CF",AR274,0))</f>
        <v>0</v>
      </c>
      <c r="BI274" s="289">
        <f>IF(AND(AY274&lt;&gt;"R",AY274&lt;&gt;"C",AY274&lt;&gt;"CF",AY274&lt;&gt;"F")=TRUE,AR274*'Q2'!$CB$23,IF(AY274="F",AR274,0))</f>
        <v>0</v>
      </c>
      <c r="BJ274" s="289">
        <f>'O2'!AR274</f>
        <v>0</v>
      </c>
    </row>
    <row r="275" spans="2:62" ht="9.9499999999999993" customHeight="1">
      <c r="B275" s="852">
        <f>'O1'!B275</f>
        <v>0</v>
      </c>
      <c r="C275" s="853"/>
      <c r="D275" s="853"/>
      <c r="E275" s="853"/>
      <c r="F275" s="853"/>
      <c r="G275" s="854">
        <f>'O1'!G275</f>
        <v>0</v>
      </c>
      <c r="H275" s="854"/>
      <c r="I275" s="854"/>
      <c r="J275" s="854"/>
      <c r="K275" s="854"/>
      <c r="L275" s="854"/>
      <c r="M275" s="854"/>
      <c r="N275" s="854"/>
      <c r="O275" s="854"/>
      <c r="P275" s="854"/>
      <c r="Q275" s="854"/>
      <c r="R275" s="854"/>
      <c r="S275" s="854"/>
      <c r="T275" s="854"/>
      <c r="U275" s="854"/>
      <c r="V275" s="854"/>
      <c r="W275" s="854"/>
      <c r="X275" s="854"/>
      <c r="Y275" s="854"/>
      <c r="Z275" s="854"/>
      <c r="AA275" s="854"/>
      <c r="AB275" s="854"/>
      <c r="AC275" s="855">
        <f>'O1'!AC275</f>
        <v>0</v>
      </c>
      <c r="AD275" s="855"/>
      <c r="AE275" s="855"/>
      <c r="AF275" s="856">
        <f>'O1'!AF275</f>
        <v>0</v>
      </c>
      <c r="AG275" s="856"/>
      <c r="AH275" s="856"/>
      <c r="AI275" s="856"/>
      <c r="AJ275" s="856"/>
      <c r="AK275" s="708">
        <f>'O1'!AU275</f>
        <v>0</v>
      </c>
      <c r="AL275" s="708"/>
      <c r="AM275" s="708"/>
      <c r="AN275" s="708"/>
      <c r="AO275" s="708"/>
      <c r="AP275" s="708"/>
      <c r="AQ275" s="708"/>
      <c r="AR275" s="851">
        <f t="shared" si="16"/>
        <v>0</v>
      </c>
      <c r="AS275" s="851"/>
      <c r="AT275" s="851"/>
      <c r="AU275" s="851"/>
      <c r="AV275" s="851"/>
      <c r="AW275" s="851"/>
      <c r="AX275" s="851"/>
      <c r="AY275" s="164">
        <f>'O1'!BI275</f>
        <v>0</v>
      </c>
      <c r="AZ275" s="524">
        <f>'O1'!AU275</f>
        <v>0</v>
      </c>
      <c r="BB275" s="211">
        <f t="shared" si="17"/>
        <v>2</v>
      </c>
      <c r="BC275" s="212" t="str">
        <f t="shared" si="18"/>
        <v/>
      </c>
      <c r="BD275" s="213" t="str">
        <f t="shared" si="19"/>
        <v xml:space="preserve"> </v>
      </c>
      <c r="BF275" s="249">
        <f>IF(AND(AY275&lt;&gt;"R",AY275&lt;&gt;"C",AY275&lt;&gt;"CF",AY275&lt;&gt;"F")=TRUE,AR275*'Q2'!$CB$20,IF(AY275="R",AR275,0))</f>
        <v>0</v>
      </c>
      <c r="BG275" s="249">
        <f>IF(AND(AY275&lt;&gt;"R",AY275&lt;&gt;"C",AY275&lt;&gt;"CF",AY275&lt;&gt;"F")=TRUE,AR275*'Q2'!$CB$21,IF(AY275="C",AR275,0))</f>
        <v>0</v>
      </c>
      <c r="BH275" s="249">
        <f>IF(AND(AY275&lt;&gt;"R",AY275&lt;&gt;"C",AY275&lt;&gt;"CF",AY275&lt;&gt;"F")=TRUE,AR275*'Q2'!$CB$22,IF(AY275="CF",AR275,0))</f>
        <v>0</v>
      </c>
      <c r="BI275" s="289">
        <f>IF(AND(AY275&lt;&gt;"R",AY275&lt;&gt;"C",AY275&lt;&gt;"CF",AY275&lt;&gt;"F")=TRUE,AR275*'Q2'!$CB$23,IF(AY275="F",AR275,0))</f>
        <v>0</v>
      </c>
      <c r="BJ275" s="289">
        <f>'O2'!AR275</f>
        <v>0</v>
      </c>
    </row>
    <row r="276" spans="2:62" ht="9.9499999999999993" customHeight="1">
      <c r="B276" s="852">
        <f>'O1'!B276</f>
        <v>0</v>
      </c>
      <c r="C276" s="853"/>
      <c r="D276" s="853"/>
      <c r="E276" s="853"/>
      <c r="F276" s="853"/>
      <c r="G276" s="854">
        <f>'O1'!G276</f>
        <v>0</v>
      </c>
      <c r="H276" s="854"/>
      <c r="I276" s="854"/>
      <c r="J276" s="854"/>
      <c r="K276" s="854"/>
      <c r="L276" s="854"/>
      <c r="M276" s="854"/>
      <c r="N276" s="854"/>
      <c r="O276" s="854"/>
      <c r="P276" s="854"/>
      <c r="Q276" s="854"/>
      <c r="R276" s="854"/>
      <c r="S276" s="854"/>
      <c r="T276" s="854"/>
      <c r="U276" s="854"/>
      <c r="V276" s="854"/>
      <c r="W276" s="854"/>
      <c r="X276" s="854"/>
      <c r="Y276" s="854"/>
      <c r="Z276" s="854"/>
      <c r="AA276" s="854"/>
      <c r="AB276" s="854"/>
      <c r="AC276" s="855">
        <f>'O1'!AC276</f>
        <v>0</v>
      </c>
      <c r="AD276" s="855"/>
      <c r="AE276" s="855"/>
      <c r="AF276" s="856">
        <f>'O1'!AF276</f>
        <v>0</v>
      </c>
      <c r="AG276" s="856"/>
      <c r="AH276" s="856"/>
      <c r="AI276" s="856"/>
      <c r="AJ276" s="856"/>
      <c r="AK276" s="708">
        <f>'O1'!AU276</f>
        <v>0</v>
      </c>
      <c r="AL276" s="708"/>
      <c r="AM276" s="708"/>
      <c r="AN276" s="708"/>
      <c r="AO276" s="708"/>
      <c r="AP276" s="708"/>
      <c r="AQ276" s="708"/>
      <c r="AR276" s="851">
        <f t="shared" si="16"/>
        <v>0</v>
      </c>
      <c r="AS276" s="851"/>
      <c r="AT276" s="851"/>
      <c r="AU276" s="851"/>
      <c r="AV276" s="851"/>
      <c r="AW276" s="851"/>
      <c r="AX276" s="851"/>
      <c r="AY276" s="164">
        <f>'O1'!BI276</f>
        <v>0</v>
      </c>
      <c r="AZ276" s="524">
        <f>'O1'!AU276</f>
        <v>0</v>
      </c>
      <c r="BB276" s="211">
        <f t="shared" si="17"/>
        <v>2</v>
      </c>
      <c r="BC276" s="212" t="str">
        <f t="shared" si="18"/>
        <v/>
      </c>
      <c r="BD276" s="213" t="str">
        <f t="shared" si="19"/>
        <v xml:space="preserve"> </v>
      </c>
      <c r="BF276" s="249">
        <f>IF(AND(AY276&lt;&gt;"R",AY276&lt;&gt;"C",AY276&lt;&gt;"CF",AY276&lt;&gt;"F")=TRUE,AR276*'Q2'!$CB$20,IF(AY276="R",AR276,0))</f>
        <v>0</v>
      </c>
      <c r="BG276" s="249">
        <f>IF(AND(AY276&lt;&gt;"R",AY276&lt;&gt;"C",AY276&lt;&gt;"CF",AY276&lt;&gt;"F")=TRUE,AR276*'Q2'!$CB$21,IF(AY276="C",AR276,0))</f>
        <v>0</v>
      </c>
      <c r="BH276" s="249">
        <f>IF(AND(AY276&lt;&gt;"R",AY276&lt;&gt;"C",AY276&lt;&gt;"CF",AY276&lt;&gt;"F")=TRUE,AR276*'Q2'!$CB$22,IF(AY276="CF",AR276,0))</f>
        <v>0</v>
      </c>
      <c r="BI276" s="289">
        <f>IF(AND(AY276&lt;&gt;"R",AY276&lt;&gt;"C",AY276&lt;&gt;"CF",AY276&lt;&gt;"F")=TRUE,AR276*'Q2'!$CB$23,IF(AY276="F",AR276,0))</f>
        <v>0</v>
      </c>
      <c r="BJ276" s="289">
        <f>'O2'!AR276</f>
        <v>0</v>
      </c>
    </row>
    <row r="277" spans="2:62" ht="9.9499999999999993" customHeight="1">
      <c r="B277" s="852">
        <f>'O1'!B277</f>
        <v>0</v>
      </c>
      <c r="C277" s="853"/>
      <c r="D277" s="853"/>
      <c r="E277" s="853"/>
      <c r="F277" s="853"/>
      <c r="G277" s="854">
        <f>'O1'!G277</f>
        <v>0</v>
      </c>
      <c r="H277" s="854"/>
      <c r="I277" s="854"/>
      <c r="J277" s="854"/>
      <c r="K277" s="854"/>
      <c r="L277" s="854"/>
      <c r="M277" s="854"/>
      <c r="N277" s="854"/>
      <c r="O277" s="854"/>
      <c r="P277" s="854"/>
      <c r="Q277" s="854"/>
      <c r="R277" s="854"/>
      <c r="S277" s="854"/>
      <c r="T277" s="854"/>
      <c r="U277" s="854"/>
      <c r="V277" s="854"/>
      <c r="W277" s="854"/>
      <c r="X277" s="854"/>
      <c r="Y277" s="854"/>
      <c r="Z277" s="854"/>
      <c r="AA277" s="854"/>
      <c r="AB277" s="854"/>
      <c r="AC277" s="855">
        <f>'O1'!AC277</f>
        <v>0</v>
      </c>
      <c r="AD277" s="855"/>
      <c r="AE277" s="855"/>
      <c r="AF277" s="856">
        <f>'O1'!AF277</f>
        <v>0</v>
      </c>
      <c r="AG277" s="856"/>
      <c r="AH277" s="856"/>
      <c r="AI277" s="856"/>
      <c r="AJ277" s="856"/>
      <c r="AK277" s="708">
        <f>'O1'!AU277</f>
        <v>0</v>
      </c>
      <c r="AL277" s="708"/>
      <c r="AM277" s="708"/>
      <c r="AN277" s="708"/>
      <c r="AO277" s="708"/>
      <c r="AP277" s="708"/>
      <c r="AQ277" s="708"/>
      <c r="AR277" s="851">
        <f t="shared" si="16"/>
        <v>0</v>
      </c>
      <c r="AS277" s="851"/>
      <c r="AT277" s="851"/>
      <c r="AU277" s="851"/>
      <c r="AV277" s="851"/>
      <c r="AW277" s="851"/>
      <c r="AX277" s="851"/>
      <c r="AY277" s="164">
        <f>'O1'!BI277</f>
        <v>0</v>
      </c>
      <c r="AZ277" s="524">
        <f>'O1'!AU277</f>
        <v>0</v>
      </c>
      <c r="BB277" s="211">
        <f t="shared" si="17"/>
        <v>2</v>
      </c>
      <c r="BC277" s="212" t="str">
        <f t="shared" si="18"/>
        <v/>
      </c>
      <c r="BD277" s="213" t="str">
        <f t="shared" si="19"/>
        <v xml:space="preserve"> </v>
      </c>
      <c r="BF277" s="249">
        <f>IF(AND(AY277&lt;&gt;"R",AY277&lt;&gt;"C",AY277&lt;&gt;"CF",AY277&lt;&gt;"F")=TRUE,AR277*'Q2'!$CB$20,IF(AY277="R",AR277,0))</f>
        <v>0</v>
      </c>
      <c r="BG277" s="249">
        <f>IF(AND(AY277&lt;&gt;"R",AY277&lt;&gt;"C",AY277&lt;&gt;"CF",AY277&lt;&gt;"F")=TRUE,AR277*'Q2'!$CB$21,IF(AY277="C",AR277,0))</f>
        <v>0</v>
      </c>
      <c r="BH277" s="249">
        <f>IF(AND(AY277&lt;&gt;"R",AY277&lt;&gt;"C",AY277&lt;&gt;"CF",AY277&lt;&gt;"F")=TRUE,AR277*'Q2'!$CB$22,IF(AY277="CF",AR277,0))</f>
        <v>0</v>
      </c>
      <c r="BI277" s="289">
        <f>IF(AND(AY277&lt;&gt;"R",AY277&lt;&gt;"C",AY277&lt;&gt;"CF",AY277&lt;&gt;"F")=TRUE,AR277*'Q2'!$CB$23,IF(AY277="F",AR277,0))</f>
        <v>0</v>
      </c>
      <c r="BJ277" s="289">
        <f>'O2'!AR277</f>
        <v>0</v>
      </c>
    </row>
    <row r="278" spans="2:62" ht="9.9499999999999993" customHeight="1">
      <c r="B278" s="852">
        <f>'O1'!B278</f>
        <v>0</v>
      </c>
      <c r="C278" s="853"/>
      <c r="D278" s="853"/>
      <c r="E278" s="853"/>
      <c r="F278" s="853"/>
      <c r="G278" s="854">
        <f>'O1'!G278</f>
        <v>0</v>
      </c>
      <c r="H278" s="854"/>
      <c r="I278" s="854"/>
      <c r="J278" s="854"/>
      <c r="K278" s="854"/>
      <c r="L278" s="854"/>
      <c r="M278" s="854"/>
      <c r="N278" s="854"/>
      <c r="O278" s="854"/>
      <c r="P278" s="854"/>
      <c r="Q278" s="854"/>
      <c r="R278" s="854"/>
      <c r="S278" s="854"/>
      <c r="T278" s="854"/>
      <c r="U278" s="854"/>
      <c r="V278" s="854"/>
      <c r="W278" s="854"/>
      <c r="X278" s="854"/>
      <c r="Y278" s="854"/>
      <c r="Z278" s="854"/>
      <c r="AA278" s="854"/>
      <c r="AB278" s="854"/>
      <c r="AC278" s="855">
        <f>'O1'!AC278</f>
        <v>0</v>
      </c>
      <c r="AD278" s="855"/>
      <c r="AE278" s="855"/>
      <c r="AF278" s="856">
        <f>'O1'!AF278</f>
        <v>0</v>
      </c>
      <c r="AG278" s="856"/>
      <c r="AH278" s="856"/>
      <c r="AI278" s="856"/>
      <c r="AJ278" s="856"/>
      <c r="AK278" s="708">
        <f>'O1'!AU278</f>
        <v>0</v>
      </c>
      <c r="AL278" s="708"/>
      <c r="AM278" s="708"/>
      <c r="AN278" s="708"/>
      <c r="AO278" s="708"/>
      <c r="AP278" s="708"/>
      <c r="AQ278" s="708"/>
      <c r="AR278" s="851">
        <f t="shared" si="16"/>
        <v>0</v>
      </c>
      <c r="AS278" s="851"/>
      <c r="AT278" s="851"/>
      <c r="AU278" s="851"/>
      <c r="AV278" s="851"/>
      <c r="AW278" s="851"/>
      <c r="AX278" s="851"/>
      <c r="AY278" s="164">
        <f>'O1'!BI278</f>
        <v>0</v>
      </c>
      <c r="AZ278" s="524">
        <f>'O1'!AU278</f>
        <v>0</v>
      </c>
      <c r="BB278" s="211">
        <f t="shared" si="17"/>
        <v>2</v>
      </c>
      <c r="BC278" s="212" t="str">
        <f t="shared" si="18"/>
        <v/>
      </c>
      <c r="BD278" s="213" t="str">
        <f t="shared" si="19"/>
        <v xml:space="preserve"> </v>
      </c>
      <c r="BF278" s="249">
        <f>IF(AND(AY278&lt;&gt;"R",AY278&lt;&gt;"C",AY278&lt;&gt;"CF",AY278&lt;&gt;"F")=TRUE,AR278*'Q2'!$CB$20,IF(AY278="R",AR278,0))</f>
        <v>0</v>
      </c>
      <c r="BG278" s="249">
        <f>IF(AND(AY278&lt;&gt;"R",AY278&lt;&gt;"C",AY278&lt;&gt;"CF",AY278&lt;&gt;"F")=TRUE,AR278*'Q2'!$CB$21,IF(AY278="C",AR278,0))</f>
        <v>0</v>
      </c>
      <c r="BH278" s="249">
        <f>IF(AND(AY278&lt;&gt;"R",AY278&lt;&gt;"C",AY278&lt;&gt;"CF",AY278&lt;&gt;"F")=TRUE,AR278*'Q2'!$CB$22,IF(AY278="CF",AR278,0))</f>
        <v>0</v>
      </c>
      <c r="BI278" s="289">
        <f>IF(AND(AY278&lt;&gt;"R",AY278&lt;&gt;"C",AY278&lt;&gt;"CF",AY278&lt;&gt;"F")=TRUE,AR278*'Q2'!$CB$23,IF(AY278="F",AR278,0))</f>
        <v>0</v>
      </c>
      <c r="BJ278" s="289">
        <f>'O2'!AR278</f>
        <v>0</v>
      </c>
    </row>
    <row r="279" spans="2:62" ht="9.9499999999999993" customHeight="1">
      <c r="B279" s="852">
        <f>'O1'!B279</f>
        <v>0</v>
      </c>
      <c r="C279" s="853"/>
      <c r="D279" s="853"/>
      <c r="E279" s="853"/>
      <c r="F279" s="853"/>
      <c r="G279" s="854">
        <f>'O1'!G279</f>
        <v>0</v>
      </c>
      <c r="H279" s="854"/>
      <c r="I279" s="854"/>
      <c r="J279" s="854"/>
      <c r="K279" s="854"/>
      <c r="L279" s="854"/>
      <c r="M279" s="854"/>
      <c r="N279" s="854"/>
      <c r="O279" s="854"/>
      <c r="P279" s="854"/>
      <c r="Q279" s="854"/>
      <c r="R279" s="854"/>
      <c r="S279" s="854"/>
      <c r="T279" s="854"/>
      <c r="U279" s="854"/>
      <c r="V279" s="854"/>
      <c r="W279" s="854"/>
      <c r="X279" s="854"/>
      <c r="Y279" s="854"/>
      <c r="Z279" s="854"/>
      <c r="AA279" s="854"/>
      <c r="AB279" s="854"/>
      <c r="AC279" s="855">
        <f>'O1'!AC279</f>
        <v>0</v>
      </c>
      <c r="AD279" s="855"/>
      <c r="AE279" s="855"/>
      <c r="AF279" s="856">
        <f>'O1'!AF279</f>
        <v>0</v>
      </c>
      <c r="AG279" s="856"/>
      <c r="AH279" s="856"/>
      <c r="AI279" s="856"/>
      <c r="AJ279" s="856"/>
      <c r="AK279" s="708">
        <f>'O1'!AU279</f>
        <v>0</v>
      </c>
      <c r="AL279" s="708"/>
      <c r="AM279" s="708"/>
      <c r="AN279" s="708"/>
      <c r="AO279" s="708"/>
      <c r="AP279" s="708"/>
      <c r="AQ279" s="708"/>
      <c r="AR279" s="851">
        <f t="shared" si="16"/>
        <v>0</v>
      </c>
      <c r="AS279" s="851"/>
      <c r="AT279" s="851"/>
      <c r="AU279" s="851"/>
      <c r="AV279" s="851"/>
      <c r="AW279" s="851"/>
      <c r="AX279" s="851"/>
      <c r="AY279" s="164">
        <f>'O1'!BI279</f>
        <v>0</v>
      </c>
      <c r="AZ279" s="524">
        <f>'O1'!AU279</f>
        <v>0</v>
      </c>
      <c r="BB279" s="211">
        <f t="shared" si="17"/>
        <v>2</v>
      </c>
      <c r="BC279" s="212" t="str">
        <f t="shared" si="18"/>
        <v/>
      </c>
      <c r="BD279" s="213" t="str">
        <f t="shared" si="19"/>
        <v xml:space="preserve"> </v>
      </c>
      <c r="BF279" s="249">
        <f>IF(AND(AY279&lt;&gt;"R",AY279&lt;&gt;"C",AY279&lt;&gt;"CF",AY279&lt;&gt;"F")=TRUE,AR279*'Q2'!$CB$20,IF(AY279="R",AR279,0))</f>
        <v>0</v>
      </c>
      <c r="BG279" s="249">
        <f>IF(AND(AY279&lt;&gt;"R",AY279&lt;&gt;"C",AY279&lt;&gt;"CF",AY279&lt;&gt;"F")=TRUE,AR279*'Q2'!$CB$21,IF(AY279="C",AR279,0))</f>
        <v>0</v>
      </c>
      <c r="BH279" s="249">
        <f>IF(AND(AY279&lt;&gt;"R",AY279&lt;&gt;"C",AY279&lt;&gt;"CF",AY279&lt;&gt;"F")=TRUE,AR279*'Q2'!$CB$22,IF(AY279="CF",AR279,0))</f>
        <v>0</v>
      </c>
      <c r="BI279" s="289">
        <f>IF(AND(AY279&lt;&gt;"R",AY279&lt;&gt;"C",AY279&lt;&gt;"CF",AY279&lt;&gt;"F")=TRUE,AR279*'Q2'!$CB$23,IF(AY279="F",AR279,0))</f>
        <v>0</v>
      </c>
      <c r="BJ279" s="289">
        <f>'O2'!AR279</f>
        <v>0</v>
      </c>
    </row>
    <row r="280" spans="2:62" ht="9.9499999999999993" customHeight="1">
      <c r="B280" s="852">
        <f>'O1'!B280</f>
        <v>0</v>
      </c>
      <c r="C280" s="853"/>
      <c r="D280" s="853"/>
      <c r="E280" s="853"/>
      <c r="F280" s="853"/>
      <c r="G280" s="854">
        <f>'O1'!G280</f>
        <v>0</v>
      </c>
      <c r="H280" s="854"/>
      <c r="I280" s="854"/>
      <c r="J280" s="854"/>
      <c r="K280" s="854"/>
      <c r="L280" s="854"/>
      <c r="M280" s="854"/>
      <c r="N280" s="854"/>
      <c r="O280" s="854"/>
      <c r="P280" s="854"/>
      <c r="Q280" s="854"/>
      <c r="R280" s="854"/>
      <c r="S280" s="854"/>
      <c r="T280" s="854"/>
      <c r="U280" s="854"/>
      <c r="V280" s="854"/>
      <c r="W280" s="854"/>
      <c r="X280" s="854"/>
      <c r="Y280" s="854"/>
      <c r="Z280" s="854"/>
      <c r="AA280" s="854"/>
      <c r="AB280" s="854"/>
      <c r="AC280" s="855">
        <f>'O1'!AC280</f>
        <v>0</v>
      </c>
      <c r="AD280" s="855"/>
      <c r="AE280" s="855"/>
      <c r="AF280" s="856">
        <f>'O1'!AF280</f>
        <v>0</v>
      </c>
      <c r="AG280" s="856"/>
      <c r="AH280" s="856"/>
      <c r="AI280" s="856"/>
      <c r="AJ280" s="856"/>
      <c r="AK280" s="708">
        <f>'O1'!AU280</f>
        <v>0</v>
      </c>
      <c r="AL280" s="708"/>
      <c r="AM280" s="708"/>
      <c r="AN280" s="708"/>
      <c r="AO280" s="708"/>
      <c r="AP280" s="708"/>
      <c r="AQ280" s="708"/>
      <c r="AR280" s="851">
        <f t="shared" si="16"/>
        <v>0</v>
      </c>
      <c r="AS280" s="851"/>
      <c r="AT280" s="851"/>
      <c r="AU280" s="851"/>
      <c r="AV280" s="851"/>
      <c r="AW280" s="851"/>
      <c r="AX280" s="851"/>
      <c r="AY280" s="164">
        <f>'O1'!BI280</f>
        <v>0</v>
      </c>
      <c r="AZ280" s="524">
        <f>'O1'!AU280</f>
        <v>0</v>
      </c>
      <c r="BB280" s="211">
        <f t="shared" si="17"/>
        <v>2</v>
      </c>
      <c r="BC280" s="212" t="str">
        <f t="shared" si="18"/>
        <v/>
      </c>
      <c r="BD280" s="213" t="str">
        <f t="shared" si="19"/>
        <v xml:space="preserve"> </v>
      </c>
      <c r="BF280" s="249">
        <f>IF(AND(AY280&lt;&gt;"R",AY280&lt;&gt;"C",AY280&lt;&gt;"CF",AY280&lt;&gt;"F")=TRUE,AR280*'Q2'!$CB$20,IF(AY280="R",AR280,0))</f>
        <v>0</v>
      </c>
      <c r="BG280" s="249">
        <f>IF(AND(AY280&lt;&gt;"R",AY280&lt;&gt;"C",AY280&lt;&gt;"CF",AY280&lt;&gt;"F")=TRUE,AR280*'Q2'!$CB$21,IF(AY280="C",AR280,0))</f>
        <v>0</v>
      </c>
      <c r="BH280" s="249">
        <f>IF(AND(AY280&lt;&gt;"R",AY280&lt;&gt;"C",AY280&lt;&gt;"CF",AY280&lt;&gt;"F")=TRUE,AR280*'Q2'!$CB$22,IF(AY280="CF",AR280,0))</f>
        <v>0</v>
      </c>
      <c r="BI280" s="289">
        <f>IF(AND(AY280&lt;&gt;"R",AY280&lt;&gt;"C",AY280&lt;&gt;"CF",AY280&lt;&gt;"F")=TRUE,AR280*'Q2'!$CB$23,IF(AY280="F",AR280,0))</f>
        <v>0</v>
      </c>
      <c r="BJ280" s="289">
        <f>'O2'!AR280</f>
        <v>0</v>
      </c>
    </row>
    <row r="281" spans="2:62" ht="9.9499999999999993" customHeight="1">
      <c r="B281" s="852">
        <f>'O1'!B281</f>
        <v>0</v>
      </c>
      <c r="C281" s="853"/>
      <c r="D281" s="853"/>
      <c r="E281" s="853"/>
      <c r="F281" s="853"/>
      <c r="G281" s="854">
        <f>'O1'!G281</f>
        <v>0</v>
      </c>
      <c r="H281" s="854"/>
      <c r="I281" s="854"/>
      <c r="J281" s="854"/>
      <c r="K281" s="854"/>
      <c r="L281" s="854"/>
      <c r="M281" s="854"/>
      <c r="N281" s="854"/>
      <c r="O281" s="854"/>
      <c r="P281" s="854"/>
      <c r="Q281" s="854"/>
      <c r="R281" s="854"/>
      <c r="S281" s="854"/>
      <c r="T281" s="854"/>
      <c r="U281" s="854"/>
      <c r="V281" s="854"/>
      <c r="W281" s="854"/>
      <c r="X281" s="854"/>
      <c r="Y281" s="854"/>
      <c r="Z281" s="854"/>
      <c r="AA281" s="854"/>
      <c r="AB281" s="854"/>
      <c r="AC281" s="855">
        <f>'O1'!AC281</f>
        <v>0</v>
      </c>
      <c r="AD281" s="855"/>
      <c r="AE281" s="855"/>
      <c r="AF281" s="856">
        <f>'O1'!AF281</f>
        <v>0</v>
      </c>
      <c r="AG281" s="856"/>
      <c r="AH281" s="856"/>
      <c r="AI281" s="856"/>
      <c r="AJ281" s="856"/>
      <c r="AK281" s="708">
        <f>'O1'!AU281</f>
        <v>0</v>
      </c>
      <c r="AL281" s="708"/>
      <c r="AM281" s="708"/>
      <c r="AN281" s="708"/>
      <c r="AO281" s="708"/>
      <c r="AP281" s="708"/>
      <c r="AQ281" s="708"/>
      <c r="AR281" s="851">
        <f t="shared" si="16"/>
        <v>0</v>
      </c>
      <c r="AS281" s="851"/>
      <c r="AT281" s="851"/>
      <c r="AU281" s="851"/>
      <c r="AV281" s="851"/>
      <c r="AW281" s="851"/>
      <c r="AX281" s="851"/>
      <c r="AY281" s="164">
        <f>'O1'!BI281</f>
        <v>0</v>
      </c>
      <c r="AZ281" s="524">
        <f>'O1'!AU281</f>
        <v>0</v>
      </c>
      <c r="BB281" s="211">
        <f t="shared" si="17"/>
        <v>2</v>
      </c>
      <c r="BC281" s="212" t="str">
        <f t="shared" si="18"/>
        <v/>
      </c>
      <c r="BD281" s="213" t="str">
        <f t="shared" si="19"/>
        <v xml:space="preserve"> </v>
      </c>
      <c r="BF281" s="249">
        <f>IF(AND(AY281&lt;&gt;"R",AY281&lt;&gt;"C",AY281&lt;&gt;"CF",AY281&lt;&gt;"F")=TRUE,AR281*'Q2'!$CB$20,IF(AY281="R",AR281,0))</f>
        <v>0</v>
      </c>
      <c r="BG281" s="249">
        <f>IF(AND(AY281&lt;&gt;"R",AY281&lt;&gt;"C",AY281&lt;&gt;"CF",AY281&lt;&gt;"F")=TRUE,AR281*'Q2'!$CB$21,IF(AY281="C",AR281,0))</f>
        <v>0</v>
      </c>
      <c r="BH281" s="249">
        <f>IF(AND(AY281&lt;&gt;"R",AY281&lt;&gt;"C",AY281&lt;&gt;"CF",AY281&lt;&gt;"F")=TRUE,AR281*'Q2'!$CB$22,IF(AY281="CF",AR281,0))</f>
        <v>0</v>
      </c>
      <c r="BI281" s="289">
        <f>IF(AND(AY281&lt;&gt;"R",AY281&lt;&gt;"C",AY281&lt;&gt;"CF",AY281&lt;&gt;"F")=TRUE,AR281*'Q2'!$CB$23,IF(AY281="F",AR281,0))</f>
        <v>0</v>
      </c>
      <c r="BJ281" s="289">
        <f>'O2'!AR281</f>
        <v>0</v>
      </c>
    </row>
    <row r="282" spans="2:62" ht="9.9499999999999993" customHeight="1">
      <c r="B282" s="852">
        <f>'O1'!B282</f>
        <v>0</v>
      </c>
      <c r="C282" s="853"/>
      <c r="D282" s="853"/>
      <c r="E282" s="853"/>
      <c r="F282" s="853"/>
      <c r="G282" s="854">
        <f>'O1'!G282</f>
        <v>0</v>
      </c>
      <c r="H282" s="854"/>
      <c r="I282" s="854"/>
      <c r="J282" s="854"/>
      <c r="K282" s="854"/>
      <c r="L282" s="854"/>
      <c r="M282" s="854"/>
      <c r="N282" s="854"/>
      <c r="O282" s="854"/>
      <c r="P282" s="854"/>
      <c r="Q282" s="854"/>
      <c r="R282" s="854"/>
      <c r="S282" s="854"/>
      <c r="T282" s="854"/>
      <c r="U282" s="854"/>
      <c r="V282" s="854"/>
      <c r="W282" s="854"/>
      <c r="X282" s="854"/>
      <c r="Y282" s="854"/>
      <c r="Z282" s="854"/>
      <c r="AA282" s="854"/>
      <c r="AB282" s="854"/>
      <c r="AC282" s="855">
        <f>'O1'!AC282</f>
        <v>0</v>
      </c>
      <c r="AD282" s="855"/>
      <c r="AE282" s="855"/>
      <c r="AF282" s="856">
        <f>'O1'!AF282</f>
        <v>0</v>
      </c>
      <c r="AG282" s="856"/>
      <c r="AH282" s="856"/>
      <c r="AI282" s="856"/>
      <c r="AJ282" s="856"/>
      <c r="AK282" s="708">
        <f>'O1'!AU282</f>
        <v>0</v>
      </c>
      <c r="AL282" s="708"/>
      <c r="AM282" s="708"/>
      <c r="AN282" s="708"/>
      <c r="AO282" s="708"/>
      <c r="AP282" s="708"/>
      <c r="AQ282" s="708"/>
      <c r="AR282" s="851">
        <f t="shared" si="16"/>
        <v>0</v>
      </c>
      <c r="AS282" s="851"/>
      <c r="AT282" s="851"/>
      <c r="AU282" s="851"/>
      <c r="AV282" s="851"/>
      <c r="AW282" s="851"/>
      <c r="AX282" s="851"/>
      <c r="AY282" s="164">
        <f>'O1'!BI282</f>
        <v>0</v>
      </c>
      <c r="AZ282" s="524">
        <f>'O1'!AU282</f>
        <v>0</v>
      </c>
      <c r="BB282" s="211">
        <f t="shared" si="17"/>
        <v>2</v>
      </c>
      <c r="BC282" s="212" t="str">
        <f t="shared" si="18"/>
        <v/>
      </c>
      <c r="BD282" s="213" t="str">
        <f t="shared" si="19"/>
        <v xml:space="preserve"> </v>
      </c>
      <c r="BF282" s="249">
        <f>IF(AND(AY282&lt;&gt;"R",AY282&lt;&gt;"C",AY282&lt;&gt;"CF",AY282&lt;&gt;"F")=TRUE,AR282*'Q2'!$CB$20,IF(AY282="R",AR282,0))</f>
        <v>0</v>
      </c>
      <c r="BG282" s="249">
        <f>IF(AND(AY282&lt;&gt;"R",AY282&lt;&gt;"C",AY282&lt;&gt;"CF",AY282&lt;&gt;"F")=TRUE,AR282*'Q2'!$CB$21,IF(AY282="C",AR282,0))</f>
        <v>0</v>
      </c>
      <c r="BH282" s="249">
        <f>IF(AND(AY282&lt;&gt;"R",AY282&lt;&gt;"C",AY282&lt;&gt;"CF",AY282&lt;&gt;"F")=TRUE,AR282*'Q2'!$CB$22,IF(AY282="CF",AR282,0))</f>
        <v>0</v>
      </c>
      <c r="BI282" s="289">
        <f>IF(AND(AY282&lt;&gt;"R",AY282&lt;&gt;"C",AY282&lt;&gt;"CF",AY282&lt;&gt;"F")=TRUE,AR282*'Q2'!$CB$23,IF(AY282="F",AR282,0))</f>
        <v>0</v>
      </c>
      <c r="BJ282" s="289">
        <f>'O2'!AR282</f>
        <v>0</v>
      </c>
    </row>
    <row r="283" spans="2:62" ht="9.9499999999999993" customHeight="1">
      <c r="B283" s="852">
        <f>'O1'!B283</f>
        <v>0</v>
      </c>
      <c r="C283" s="853"/>
      <c r="D283" s="853"/>
      <c r="E283" s="853"/>
      <c r="F283" s="853"/>
      <c r="G283" s="854">
        <f>'O1'!G283</f>
        <v>0</v>
      </c>
      <c r="H283" s="854"/>
      <c r="I283" s="854"/>
      <c r="J283" s="854"/>
      <c r="K283" s="854"/>
      <c r="L283" s="854"/>
      <c r="M283" s="854"/>
      <c r="N283" s="854"/>
      <c r="O283" s="854"/>
      <c r="P283" s="854"/>
      <c r="Q283" s="854"/>
      <c r="R283" s="854"/>
      <c r="S283" s="854"/>
      <c r="T283" s="854"/>
      <c r="U283" s="854"/>
      <c r="V283" s="854"/>
      <c r="W283" s="854"/>
      <c r="X283" s="854"/>
      <c r="Y283" s="854"/>
      <c r="Z283" s="854"/>
      <c r="AA283" s="854"/>
      <c r="AB283" s="854"/>
      <c r="AC283" s="855">
        <f>'O1'!AC283</f>
        <v>0</v>
      </c>
      <c r="AD283" s="855"/>
      <c r="AE283" s="855"/>
      <c r="AF283" s="856">
        <f>'O1'!AF283</f>
        <v>0</v>
      </c>
      <c r="AG283" s="856"/>
      <c r="AH283" s="856"/>
      <c r="AI283" s="856"/>
      <c r="AJ283" s="856"/>
      <c r="AK283" s="708">
        <f>'O1'!AU283</f>
        <v>0</v>
      </c>
      <c r="AL283" s="708"/>
      <c r="AM283" s="708"/>
      <c r="AN283" s="708"/>
      <c r="AO283" s="708"/>
      <c r="AP283" s="708"/>
      <c r="AQ283" s="708"/>
      <c r="AR283" s="851">
        <f t="shared" si="16"/>
        <v>0</v>
      </c>
      <c r="AS283" s="851"/>
      <c r="AT283" s="851"/>
      <c r="AU283" s="851"/>
      <c r="AV283" s="851"/>
      <c r="AW283" s="851"/>
      <c r="AX283" s="851"/>
      <c r="AY283" s="164">
        <f>'O1'!BI283</f>
        <v>0</v>
      </c>
      <c r="AZ283" s="524">
        <f>'O1'!AU283</f>
        <v>0</v>
      </c>
      <c r="BB283" s="211">
        <f t="shared" si="17"/>
        <v>2</v>
      </c>
      <c r="BC283" s="212" t="str">
        <f t="shared" si="18"/>
        <v/>
      </c>
      <c r="BD283" s="213" t="str">
        <f t="shared" si="19"/>
        <v xml:space="preserve"> </v>
      </c>
      <c r="BF283" s="249">
        <f>IF(AND(AY283&lt;&gt;"R",AY283&lt;&gt;"C",AY283&lt;&gt;"CF",AY283&lt;&gt;"F")=TRUE,AR283*'Q2'!$CB$20,IF(AY283="R",AR283,0))</f>
        <v>0</v>
      </c>
      <c r="BG283" s="249">
        <f>IF(AND(AY283&lt;&gt;"R",AY283&lt;&gt;"C",AY283&lt;&gt;"CF",AY283&lt;&gt;"F")=TRUE,AR283*'Q2'!$CB$21,IF(AY283="C",AR283,0))</f>
        <v>0</v>
      </c>
      <c r="BH283" s="249">
        <f>IF(AND(AY283&lt;&gt;"R",AY283&lt;&gt;"C",AY283&lt;&gt;"CF",AY283&lt;&gt;"F")=TRUE,AR283*'Q2'!$CB$22,IF(AY283="CF",AR283,0))</f>
        <v>0</v>
      </c>
      <c r="BI283" s="289">
        <f>IF(AND(AY283&lt;&gt;"R",AY283&lt;&gt;"C",AY283&lt;&gt;"CF",AY283&lt;&gt;"F")=TRUE,AR283*'Q2'!$CB$23,IF(AY283="F",AR283,0))</f>
        <v>0</v>
      </c>
      <c r="BJ283" s="289">
        <f>'O2'!AR283</f>
        <v>0</v>
      </c>
    </row>
    <row r="284" spans="2:62" ht="9.9499999999999993" customHeight="1">
      <c r="B284" s="852">
        <f>'O1'!B284</f>
        <v>0</v>
      </c>
      <c r="C284" s="853"/>
      <c r="D284" s="853"/>
      <c r="E284" s="853"/>
      <c r="F284" s="853"/>
      <c r="G284" s="854">
        <f>'O1'!G284</f>
        <v>0</v>
      </c>
      <c r="H284" s="854"/>
      <c r="I284" s="854"/>
      <c r="J284" s="854"/>
      <c r="K284" s="854"/>
      <c r="L284" s="854"/>
      <c r="M284" s="854"/>
      <c r="N284" s="854"/>
      <c r="O284" s="854"/>
      <c r="P284" s="854"/>
      <c r="Q284" s="854"/>
      <c r="R284" s="854"/>
      <c r="S284" s="854"/>
      <c r="T284" s="854"/>
      <c r="U284" s="854"/>
      <c r="V284" s="854"/>
      <c r="W284" s="854"/>
      <c r="X284" s="854"/>
      <c r="Y284" s="854"/>
      <c r="Z284" s="854"/>
      <c r="AA284" s="854"/>
      <c r="AB284" s="854"/>
      <c r="AC284" s="855">
        <f>'O1'!AC284</f>
        <v>0</v>
      </c>
      <c r="AD284" s="855"/>
      <c r="AE284" s="855"/>
      <c r="AF284" s="856">
        <f>'O1'!AF284</f>
        <v>0</v>
      </c>
      <c r="AG284" s="856"/>
      <c r="AH284" s="856"/>
      <c r="AI284" s="856"/>
      <c r="AJ284" s="856"/>
      <c r="AK284" s="708">
        <f>'O1'!AU284</f>
        <v>0</v>
      </c>
      <c r="AL284" s="708"/>
      <c r="AM284" s="708"/>
      <c r="AN284" s="708"/>
      <c r="AO284" s="708"/>
      <c r="AP284" s="708"/>
      <c r="AQ284" s="708"/>
      <c r="AR284" s="851">
        <f t="shared" si="16"/>
        <v>0</v>
      </c>
      <c r="AS284" s="851"/>
      <c r="AT284" s="851"/>
      <c r="AU284" s="851"/>
      <c r="AV284" s="851"/>
      <c r="AW284" s="851"/>
      <c r="AX284" s="851"/>
      <c r="AY284" s="164">
        <f>'O1'!BI284</f>
        <v>0</v>
      </c>
      <c r="AZ284" s="524">
        <f>'O1'!AU284</f>
        <v>0</v>
      </c>
      <c r="BB284" s="211">
        <f t="shared" si="17"/>
        <v>2</v>
      </c>
      <c r="BC284" s="212" t="str">
        <f t="shared" si="18"/>
        <v/>
      </c>
      <c r="BD284" s="213" t="str">
        <f t="shared" si="19"/>
        <v xml:space="preserve"> </v>
      </c>
      <c r="BF284" s="249">
        <f>IF(AND(AY284&lt;&gt;"R",AY284&lt;&gt;"C",AY284&lt;&gt;"CF",AY284&lt;&gt;"F")=TRUE,AR284*'Q2'!$CB$20,IF(AY284="R",AR284,0))</f>
        <v>0</v>
      </c>
      <c r="BG284" s="249">
        <f>IF(AND(AY284&lt;&gt;"R",AY284&lt;&gt;"C",AY284&lt;&gt;"CF",AY284&lt;&gt;"F")=TRUE,AR284*'Q2'!$CB$21,IF(AY284="C",AR284,0))</f>
        <v>0</v>
      </c>
      <c r="BH284" s="249">
        <f>IF(AND(AY284&lt;&gt;"R",AY284&lt;&gt;"C",AY284&lt;&gt;"CF",AY284&lt;&gt;"F")=TRUE,AR284*'Q2'!$CB$22,IF(AY284="CF",AR284,0))</f>
        <v>0</v>
      </c>
      <c r="BI284" s="289">
        <f>IF(AND(AY284&lt;&gt;"R",AY284&lt;&gt;"C",AY284&lt;&gt;"CF",AY284&lt;&gt;"F")=TRUE,AR284*'Q2'!$CB$23,IF(AY284="F",AR284,0))</f>
        <v>0</v>
      </c>
      <c r="BJ284" s="289">
        <f>'O2'!AR284</f>
        <v>0</v>
      </c>
    </row>
    <row r="285" spans="2:62" ht="9.9499999999999993" customHeight="1">
      <c r="B285" s="852">
        <f>'O1'!B285</f>
        <v>0</v>
      </c>
      <c r="C285" s="853"/>
      <c r="D285" s="853"/>
      <c r="E285" s="853"/>
      <c r="F285" s="853"/>
      <c r="G285" s="854">
        <f>'O1'!G285</f>
        <v>0</v>
      </c>
      <c r="H285" s="854"/>
      <c r="I285" s="854"/>
      <c r="J285" s="854"/>
      <c r="K285" s="854"/>
      <c r="L285" s="854"/>
      <c r="M285" s="854"/>
      <c r="N285" s="854"/>
      <c r="O285" s="854"/>
      <c r="P285" s="854"/>
      <c r="Q285" s="854"/>
      <c r="R285" s="854"/>
      <c r="S285" s="854"/>
      <c r="T285" s="854"/>
      <c r="U285" s="854"/>
      <c r="V285" s="854"/>
      <c r="W285" s="854"/>
      <c r="X285" s="854"/>
      <c r="Y285" s="854"/>
      <c r="Z285" s="854"/>
      <c r="AA285" s="854"/>
      <c r="AB285" s="854"/>
      <c r="AC285" s="855">
        <f>'O1'!AC285</f>
        <v>0</v>
      </c>
      <c r="AD285" s="855"/>
      <c r="AE285" s="855"/>
      <c r="AF285" s="856">
        <f>'O1'!AF285</f>
        <v>0</v>
      </c>
      <c r="AG285" s="856"/>
      <c r="AH285" s="856"/>
      <c r="AI285" s="856"/>
      <c r="AJ285" s="856"/>
      <c r="AK285" s="708">
        <f>'O1'!AU285</f>
        <v>0</v>
      </c>
      <c r="AL285" s="708"/>
      <c r="AM285" s="708"/>
      <c r="AN285" s="708"/>
      <c r="AO285" s="708"/>
      <c r="AP285" s="708"/>
      <c r="AQ285" s="708"/>
      <c r="AR285" s="851">
        <f t="shared" si="16"/>
        <v>0</v>
      </c>
      <c r="AS285" s="851"/>
      <c r="AT285" s="851"/>
      <c r="AU285" s="851"/>
      <c r="AV285" s="851"/>
      <c r="AW285" s="851"/>
      <c r="AX285" s="851"/>
      <c r="AY285" s="164">
        <f>'O1'!BI285</f>
        <v>0</v>
      </c>
      <c r="AZ285" s="524">
        <f>'O1'!AU285</f>
        <v>0</v>
      </c>
      <c r="BB285" s="211">
        <f t="shared" si="17"/>
        <v>2</v>
      </c>
      <c r="BC285" s="212" t="str">
        <f t="shared" si="18"/>
        <v/>
      </c>
      <c r="BD285" s="213" t="str">
        <f t="shared" si="19"/>
        <v xml:space="preserve"> </v>
      </c>
      <c r="BF285" s="249">
        <f>IF(AND(AY285&lt;&gt;"R",AY285&lt;&gt;"C",AY285&lt;&gt;"CF",AY285&lt;&gt;"F")=TRUE,AR285*'Q2'!$CB$20,IF(AY285="R",AR285,0))</f>
        <v>0</v>
      </c>
      <c r="BG285" s="249">
        <f>IF(AND(AY285&lt;&gt;"R",AY285&lt;&gt;"C",AY285&lt;&gt;"CF",AY285&lt;&gt;"F")=TRUE,AR285*'Q2'!$CB$21,IF(AY285="C",AR285,0))</f>
        <v>0</v>
      </c>
      <c r="BH285" s="249">
        <f>IF(AND(AY285&lt;&gt;"R",AY285&lt;&gt;"C",AY285&lt;&gt;"CF",AY285&lt;&gt;"F")=TRUE,AR285*'Q2'!$CB$22,IF(AY285="CF",AR285,0))</f>
        <v>0</v>
      </c>
      <c r="BI285" s="289">
        <f>IF(AND(AY285&lt;&gt;"R",AY285&lt;&gt;"C",AY285&lt;&gt;"CF",AY285&lt;&gt;"F")=TRUE,AR285*'Q2'!$CB$23,IF(AY285="F",AR285,0))</f>
        <v>0</v>
      </c>
      <c r="BJ285" s="289">
        <f>'O2'!AR285</f>
        <v>0</v>
      </c>
    </row>
    <row r="286" spans="2:62" ht="9.9499999999999993" customHeight="1">
      <c r="B286" s="852">
        <f>'O1'!B286</f>
        <v>0</v>
      </c>
      <c r="C286" s="853"/>
      <c r="D286" s="853"/>
      <c r="E286" s="853"/>
      <c r="F286" s="853"/>
      <c r="G286" s="854">
        <f>'O1'!G286</f>
        <v>0</v>
      </c>
      <c r="H286" s="854"/>
      <c r="I286" s="854"/>
      <c r="J286" s="854"/>
      <c r="K286" s="854"/>
      <c r="L286" s="854"/>
      <c r="M286" s="854"/>
      <c r="N286" s="854"/>
      <c r="O286" s="854"/>
      <c r="P286" s="854"/>
      <c r="Q286" s="854"/>
      <c r="R286" s="854"/>
      <c r="S286" s="854"/>
      <c r="T286" s="854"/>
      <c r="U286" s="854"/>
      <c r="V286" s="854"/>
      <c r="W286" s="854"/>
      <c r="X286" s="854"/>
      <c r="Y286" s="854"/>
      <c r="Z286" s="854"/>
      <c r="AA286" s="854"/>
      <c r="AB286" s="854"/>
      <c r="AC286" s="855">
        <f>'O1'!AC286</f>
        <v>0</v>
      </c>
      <c r="AD286" s="855"/>
      <c r="AE286" s="855"/>
      <c r="AF286" s="856">
        <f>'O1'!AF286</f>
        <v>0</v>
      </c>
      <c r="AG286" s="856"/>
      <c r="AH286" s="856"/>
      <c r="AI286" s="856"/>
      <c r="AJ286" s="856"/>
      <c r="AK286" s="708">
        <f>'O1'!AU286</f>
        <v>0</v>
      </c>
      <c r="AL286" s="708"/>
      <c r="AM286" s="708"/>
      <c r="AN286" s="708"/>
      <c r="AO286" s="708"/>
      <c r="AP286" s="708"/>
      <c r="AQ286" s="708"/>
      <c r="AR286" s="851">
        <f t="shared" si="16"/>
        <v>0</v>
      </c>
      <c r="AS286" s="851"/>
      <c r="AT286" s="851"/>
      <c r="AU286" s="851"/>
      <c r="AV286" s="851"/>
      <c r="AW286" s="851"/>
      <c r="AX286" s="851"/>
      <c r="AY286" s="164">
        <f>'O1'!BI286</f>
        <v>0</v>
      </c>
      <c r="AZ286" s="524">
        <f>'O1'!AU286</f>
        <v>0</v>
      </c>
      <c r="BB286" s="211">
        <f t="shared" si="17"/>
        <v>2</v>
      </c>
      <c r="BC286" s="212" t="str">
        <f t="shared" si="18"/>
        <v/>
      </c>
      <c r="BD286" s="213" t="str">
        <f t="shared" si="19"/>
        <v xml:space="preserve"> </v>
      </c>
      <c r="BF286" s="249">
        <f>IF(AND(AY286&lt;&gt;"R",AY286&lt;&gt;"C",AY286&lt;&gt;"CF",AY286&lt;&gt;"F")=TRUE,AR286*'Q2'!$CB$20,IF(AY286="R",AR286,0))</f>
        <v>0</v>
      </c>
      <c r="BG286" s="249">
        <f>IF(AND(AY286&lt;&gt;"R",AY286&lt;&gt;"C",AY286&lt;&gt;"CF",AY286&lt;&gt;"F")=TRUE,AR286*'Q2'!$CB$21,IF(AY286="C",AR286,0))</f>
        <v>0</v>
      </c>
      <c r="BH286" s="249">
        <f>IF(AND(AY286&lt;&gt;"R",AY286&lt;&gt;"C",AY286&lt;&gt;"CF",AY286&lt;&gt;"F")=TRUE,AR286*'Q2'!$CB$22,IF(AY286="CF",AR286,0))</f>
        <v>0</v>
      </c>
      <c r="BI286" s="289">
        <f>IF(AND(AY286&lt;&gt;"R",AY286&lt;&gt;"C",AY286&lt;&gt;"CF",AY286&lt;&gt;"F")=TRUE,AR286*'Q2'!$CB$23,IF(AY286="F",AR286,0))</f>
        <v>0</v>
      </c>
      <c r="BJ286" s="289">
        <f>'O2'!AR286</f>
        <v>0</v>
      </c>
    </row>
    <row r="287" spans="2:62" ht="9.9499999999999993" customHeight="1">
      <c r="B287" s="852">
        <f>'O1'!B287</f>
        <v>0</v>
      </c>
      <c r="C287" s="853"/>
      <c r="D287" s="853"/>
      <c r="E287" s="853"/>
      <c r="F287" s="853"/>
      <c r="G287" s="854">
        <f>'O1'!G287</f>
        <v>0</v>
      </c>
      <c r="H287" s="854"/>
      <c r="I287" s="854"/>
      <c r="J287" s="854"/>
      <c r="K287" s="854"/>
      <c r="L287" s="854"/>
      <c r="M287" s="854"/>
      <c r="N287" s="854"/>
      <c r="O287" s="854"/>
      <c r="P287" s="854"/>
      <c r="Q287" s="854"/>
      <c r="R287" s="854"/>
      <c r="S287" s="854"/>
      <c r="T287" s="854"/>
      <c r="U287" s="854"/>
      <c r="V287" s="854"/>
      <c r="W287" s="854"/>
      <c r="X287" s="854"/>
      <c r="Y287" s="854"/>
      <c r="Z287" s="854"/>
      <c r="AA287" s="854"/>
      <c r="AB287" s="854"/>
      <c r="AC287" s="855">
        <f>'O1'!AC287</f>
        <v>0</v>
      </c>
      <c r="AD287" s="855"/>
      <c r="AE287" s="855"/>
      <c r="AF287" s="856">
        <f>'O1'!AF287</f>
        <v>0</v>
      </c>
      <c r="AG287" s="856"/>
      <c r="AH287" s="856"/>
      <c r="AI287" s="856"/>
      <c r="AJ287" s="856"/>
      <c r="AK287" s="708">
        <f>'O1'!AU287</f>
        <v>0</v>
      </c>
      <c r="AL287" s="708"/>
      <c r="AM287" s="708"/>
      <c r="AN287" s="708"/>
      <c r="AO287" s="708"/>
      <c r="AP287" s="708"/>
      <c r="AQ287" s="708"/>
      <c r="AR287" s="851">
        <f t="shared" si="16"/>
        <v>0</v>
      </c>
      <c r="AS287" s="851"/>
      <c r="AT287" s="851"/>
      <c r="AU287" s="851"/>
      <c r="AV287" s="851"/>
      <c r="AW287" s="851"/>
      <c r="AX287" s="851"/>
      <c r="AY287" s="164">
        <f>'O1'!BI287</f>
        <v>0</v>
      </c>
      <c r="AZ287" s="524">
        <f>'O1'!AU287</f>
        <v>0</v>
      </c>
      <c r="BB287" s="211">
        <f t="shared" si="17"/>
        <v>2</v>
      </c>
      <c r="BC287" s="212" t="str">
        <f t="shared" si="18"/>
        <v/>
      </c>
      <c r="BD287" s="213" t="str">
        <f t="shared" si="19"/>
        <v xml:space="preserve"> </v>
      </c>
      <c r="BF287" s="249">
        <f>IF(AND(AY287&lt;&gt;"R",AY287&lt;&gt;"C",AY287&lt;&gt;"CF",AY287&lt;&gt;"F")=TRUE,AR287*'Q2'!$CB$20,IF(AY287="R",AR287,0))</f>
        <v>0</v>
      </c>
      <c r="BG287" s="249">
        <f>IF(AND(AY287&lt;&gt;"R",AY287&lt;&gt;"C",AY287&lt;&gt;"CF",AY287&lt;&gt;"F")=TRUE,AR287*'Q2'!$CB$21,IF(AY287="C",AR287,0))</f>
        <v>0</v>
      </c>
      <c r="BH287" s="249">
        <f>IF(AND(AY287&lt;&gt;"R",AY287&lt;&gt;"C",AY287&lt;&gt;"CF",AY287&lt;&gt;"F")=TRUE,AR287*'Q2'!$CB$22,IF(AY287="CF",AR287,0))</f>
        <v>0</v>
      </c>
      <c r="BI287" s="289">
        <f>IF(AND(AY287&lt;&gt;"R",AY287&lt;&gt;"C",AY287&lt;&gt;"CF",AY287&lt;&gt;"F")=TRUE,AR287*'Q2'!$CB$23,IF(AY287="F",AR287,0))</f>
        <v>0</v>
      </c>
      <c r="BJ287" s="289">
        <f>'O2'!AR287</f>
        <v>0</v>
      </c>
    </row>
    <row r="288" spans="2:62" ht="9.9499999999999993" customHeight="1">
      <c r="B288" s="852">
        <f>'O1'!B288</f>
        <v>0</v>
      </c>
      <c r="C288" s="853"/>
      <c r="D288" s="853"/>
      <c r="E288" s="853"/>
      <c r="F288" s="853"/>
      <c r="G288" s="854">
        <f>'O1'!G288</f>
        <v>0</v>
      </c>
      <c r="H288" s="854"/>
      <c r="I288" s="854"/>
      <c r="J288" s="854"/>
      <c r="K288" s="854"/>
      <c r="L288" s="854"/>
      <c r="M288" s="854"/>
      <c r="N288" s="854"/>
      <c r="O288" s="854"/>
      <c r="P288" s="854"/>
      <c r="Q288" s="854"/>
      <c r="R288" s="854"/>
      <c r="S288" s="854"/>
      <c r="T288" s="854"/>
      <c r="U288" s="854"/>
      <c r="V288" s="854"/>
      <c r="W288" s="854"/>
      <c r="X288" s="854"/>
      <c r="Y288" s="854"/>
      <c r="Z288" s="854"/>
      <c r="AA288" s="854"/>
      <c r="AB288" s="854"/>
      <c r="AC288" s="855">
        <f>'O1'!AC288</f>
        <v>0</v>
      </c>
      <c r="AD288" s="855"/>
      <c r="AE288" s="855"/>
      <c r="AF288" s="856">
        <f>'O1'!AF288</f>
        <v>0</v>
      </c>
      <c r="AG288" s="856"/>
      <c r="AH288" s="856"/>
      <c r="AI288" s="856"/>
      <c r="AJ288" s="856"/>
      <c r="AK288" s="708">
        <f>'O1'!AU288</f>
        <v>0</v>
      </c>
      <c r="AL288" s="708"/>
      <c r="AM288" s="708"/>
      <c r="AN288" s="708"/>
      <c r="AO288" s="708"/>
      <c r="AP288" s="708"/>
      <c r="AQ288" s="708"/>
      <c r="AR288" s="851">
        <f t="shared" si="16"/>
        <v>0</v>
      </c>
      <c r="AS288" s="851"/>
      <c r="AT288" s="851"/>
      <c r="AU288" s="851"/>
      <c r="AV288" s="851"/>
      <c r="AW288" s="851"/>
      <c r="AX288" s="851"/>
      <c r="AY288" s="164">
        <f>'O1'!BI288</f>
        <v>0</v>
      </c>
      <c r="AZ288" s="524">
        <f>'O1'!AU288</f>
        <v>0</v>
      </c>
      <c r="BB288" s="211">
        <f t="shared" si="17"/>
        <v>2</v>
      </c>
      <c r="BC288" s="212" t="str">
        <f t="shared" si="18"/>
        <v/>
      </c>
      <c r="BD288" s="213" t="str">
        <f t="shared" si="19"/>
        <v xml:space="preserve"> </v>
      </c>
      <c r="BF288" s="249">
        <f>IF(AND(AY288&lt;&gt;"R",AY288&lt;&gt;"C",AY288&lt;&gt;"CF",AY288&lt;&gt;"F")=TRUE,AR288*'Q2'!$CB$20,IF(AY288="R",AR288,0))</f>
        <v>0</v>
      </c>
      <c r="BG288" s="249">
        <f>IF(AND(AY288&lt;&gt;"R",AY288&lt;&gt;"C",AY288&lt;&gt;"CF",AY288&lt;&gt;"F")=TRUE,AR288*'Q2'!$CB$21,IF(AY288="C",AR288,0))</f>
        <v>0</v>
      </c>
      <c r="BH288" s="249">
        <f>IF(AND(AY288&lt;&gt;"R",AY288&lt;&gt;"C",AY288&lt;&gt;"CF",AY288&lt;&gt;"F")=TRUE,AR288*'Q2'!$CB$22,IF(AY288="CF",AR288,0))</f>
        <v>0</v>
      </c>
      <c r="BI288" s="289">
        <f>IF(AND(AY288&lt;&gt;"R",AY288&lt;&gt;"C",AY288&lt;&gt;"CF",AY288&lt;&gt;"F")=TRUE,AR288*'Q2'!$CB$23,IF(AY288="F",AR288,0))</f>
        <v>0</v>
      </c>
      <c r="BJ288" s="289">
        <f>'O2'!AR288</f>
        <v>0</v>
      </c>
    </row>
    <row r="289" spans="2:62" ht="9.9499999999999993" customHeight="1">
      <c r="B289" s="852">
        <f>'O1'!B289</f>
        <v>0</v>
      </c>
      <c r="C289" s="853"/>
      <c r="D289" s="853"/>
      <c r="E289" s="853"/>
      <c r="F289" s="853"/>
      <c r="G289" s="854">
        <f>'O1'!G289</f>
        <v>0</v>
      </c>
      <c r="H289" s="854"/>
      <c r="I289" s="854"/>
      <c r="J289" s="854"/>
      <c r="K289" s="854"/>
      <c r="L289" s="854"/>
      <c r="M289" s="854"/>
      <c r="N289" s="854"/>
      <c r="O289" s="854"/>
      <c r="P289" s="854"/>
      <c r="Q289" s="854"/>
      <c r="R289" s="854"/>
      <c r="S289" s="854"/>
      <c r="T289" s="854"/>
      <c r="U289" s="854"/>
      <c r="V289" s="854"/>
      <c r="W289" s="854"/>
      <c r="X289" s="854"/>
      <c r="Y289" s="854"/>
      <c r="Z289" s="854"/>
      <c r="AA289" s="854"/>
      <c r="AB289" s="854"/>
      <c r="AC289" s="855">
        <f>'O1'!AC289</f>
        <v>0</v>
      </c>
      <c r="AD289" s="855"/>
      <c r="AE289" s="855"/>
      <c r="AF289" s="856">
        <f>'O1'!AF289</f>
        <v>0</v>
      </c>
      <c r="AG289" s="856"/>
      <c r="AH289" s="856"/>
      <c r="AI289" s="856"/>
      <c r="AJ289" s="856"/>
      <c r="AK289" s="708">
        <f>'O1'!AU289</f>
        <v>0</v>
      </c>
      <c r="AL289" s="708"/>
      <c r="AM289" s="708"/>
      <c r="AN289" s="708"/>
      <c r="AO289" s="708"/>
      <c r="AP289" s="708"/>
      <c r="AQ289" s="708"/>
      <c r="AR289" s="851">
        <f t="shared" si="16"/>
        <v>0</v>
      </c>
      <c r="AS289" s="851"/>
      <c r="AT289" s="851"/>
      <c r="AU289" s="851"/>
      <c r="AV289" s="851"/>
      <c r="AW289" s="851"/>
      <c r="AX289" s="851"/>
      <c r="AY289" s="164">
        <f>'O1'!BI289</f>
        <v>0</v>
      </c>
      <c r="AZ289" s="524">
        <f>'O1'!AU289</f>
        <v>0</v>
      </c>
      <c r="BB289" s="211">
        <f t="shared" si="17"/>
        <v>2</v>
      </c>
      <c r="BC289" s="212" t="str">
        <f t="shared" si="18"/>
        <v/>
      </c>
      <c r="BD289" s="213" t="str">
        <f t="shared" si="19"/>
        <v xml:space="preserve"> </v>
      </c>
      <c r="BF289" s="249">
        <f>IF(AND(AY289&lt;&gt;"R",AY289&lt;&gt;"C",AY289&lt;&gt;"CF",AY289&lt;&gt;"F")=TRUE,AR289*'Q2'!$CB$20,IF(AY289="R",AR289,0))</f>
        <v>0</v>
      </c>
      <c r="BG289" s="249">
        <f>IF(AND(AY289&lt;&gt;"R",AY289&lt;&gt;"C",AY289&lt;&gt;"CF",AY289&lt;&gt;"F")=TRUE,AR289*'Q2'!$CB$21,IF(AY289="C",AR289,0))</f>
        <v>0</v>
      </c>
      <c r="BH289" s="249">
        <f>IF(AND(AY289&lt;&gt;"R",AY289&lt;&gt;"C",AY289&lt;&gt;"CF",AY289&lt;&gt;"F")=TRUE,AR289*'Q2'!$CB$22,IF(AY289="CF",AR289,0))</f>
        <v>0</v>
      </c>
      <c r="BI289" s="289">
        <f>IF(AND(AY289&lt;&gt;"R",AY289&lt;&gt;"C",AY289&lt;&gt;"CF",AY289&lt;&gt;"F")=TRUE,AR289*'Q2'!$CB$23,IF(AY289="F",AR289,0))</f>
        <v>0</v>
      </c>
      <c r="BJ289" s="289">
        <f>'O2'!AR289</f>
        <v>0</v>
      </c>
    </row>
    <row r="290" spans="2:62" ht="9.9499999999999993" customHeight="1">
      <c r="B290" s="852">
        <f>'O1'!B290</f>
        <v>0</v>
      </c>
      <c r="C290" s="853"/>
      <c r="D290" s="853"/>
      <c r="E290" s="853"/>
      <c r="F290" s="853"/>
      <c r="G290" s="854">
        <f>'O1'!G290</f>
        <v>0</v>
      </c>
      <c r="H290" s="854"/>
      <c r="I290" s="854"/>
      <c r="J290" s="854"/>
      <c r="K290" s="854"/>
      <c r="L290" s="854"/>
      <c r="M290" s="854"/>
      <c r="N290" s="854"/>
      <c r="O290" s="854"/>
      <c r="P290" s="854"/>
      <c r="Q290" s="854"/>
      <c r="R290" s="854"/>
      <c r="S290" s="854"/>
      <c r="T290" s="854"/>
      <c r="U290" s="854"/>
      <c r="V290" s="854"/>
      <c r="W290" s="854"/>
      <c r="X290" s="854"/>
      <c r="Y290" s="854"/>
      <c r="Z290" s="854"/>
      <c r="AA290" s="854"/>
      <c r="AB290" s="854"/>
      <c r="AC290" s="855">
        <f>'O1'!AC290</f>
        <v>0</v>
      </c>
      <c r="AD290" s="855"/>
      <c r="AE290" s="855"/>
      <c r="AF290" s="856">
        <f>'O1'!AF290</f>
        <v>0</v>
      </c>
      <c r="AG290" s="856"/>
      <c r="AH290" s="856"/>
      <c r="AI290" s="856"/>
      <c r="AJ290" s="856"/>
      <c r="AK290" s="708">
        <f>'O1'!AU290</f>
        <v>0</v>
      </c>
      <c r="AL290" s="708"/>
      <c r="AM290" s="708"/>
      <c r="AN290" s="708"/>
      <c r="AO290" s="708"/>
      <c r="AP290" s="708"/>
      <c r="AQ290" s="708"/>
      <c r="AR290" s="851">
        <f t="shared" si="16"/>
        <v>0</v>
      </c>
      <c r="AS290" s="851"/>
      <c r="AT290" s="851"/>
      <c r="AU290" s="851"/>
      <c r="AV290" s="851"/>
      <c r="AW290" s="851"/>
      <c r="AX290" s="851"/>
      <c r="AY290" s="164">
        <f>'O1'!BI290</f>
        <v>0</v>
      </c>
      <c r="AZ290" s="524">
        <f>'O1'!AU290</f>
        <v>0</v>
      </c>
      <c r="BB290" s="211">
        <f t="shared" si="17"/>
        <v>2</v>
      </c>
      <c r="BC290" s="212" t="str">
        <f t="shared" si="18"/>
        <v/>
      </c>
      <c r="BD290" s="213" t="str">
        <f t="shared" si="19"/>
        <v xml:space="preserve"> </v>
      </c>
      <c r="BF290" s="249">
        <f>IF(AND(AY290&lt;&gt;"R",AY290&lt;&gt;"C",AY290&lt;&gt;"CF",AY290&lt;&gt;"F")=TRUE,AR290*'Q2'!$CB$20,IF(AY290="R",AR290,0))</f>
        <v>0</v>
      </c>
      <c r="BG290" s="249">
        <f>IF(AND(AY290&lt;&gt;"R",AY290&lt;&gt;"C",AY290&lt;&gt;"CF",AY290&lt;&gt;"F")=TRUE,AR290*'Q2'!$CB$21,IF(AY290="C",AR290,0))</f>
        <v>0</v>
      </c>
      <c r="BH290" s="249">
        <f>IF(AND(AY290&lt;&gt;"R",AY290&lt;&gt;"C",AY290&lt;&gt;"CF",AY290&lt;&gt;"F")=TRUE,AR290*'Q2'!$CB$22,IF(AY290="CF",AR290,0))</f>
        <v>0</v>
      </c>
      <c r="BI290" s="289">
        <f>IF(AND(AY290&lt;&gt;"R",AY290&lt;&gt;"C",AY290&lt;&gt;"CF",AY290&lt;&gt;"F")=TRUE,AR290*'Q2'!$CB$23,IF(AY290="F",AR290,0))</f>
        <v>0</v>
      </c>
      <c r="BJ290" s="289">
        <f>'O2'!AR290</f>
        <v>0</v>
      </c>
    </row>
    <row r="291" spans="2:62" ht="9.9499999999999993" customHeight="1">
      <c r="B291" s="852">
        <f>'O1'!B291</f>
        <v>0</v>
      </c>
      <c r="C291" s="853"/>
      <c r="D291" s="853"/>
      <c r="E291" s="853"/>
      <c r="F291" s="853"/>
      <c r="G291" s="854">
        <f>'O1'!G291</f>
        <v>0</v>
      </c>
      <c r="H291" s="854"/>
      <c r="I291" s="854"/>
      <c r="J291" s="854"/>
      <c r="K291" s="854"/>
      <c r="L291" s="854"/>
      <c r="M291" s="854"/>
      <c r="N291" s="854"/>
      <c r="O291" s="854"/>
      <c r="P291" s="854"/>
      <c r="Q291" s="854"/>
      <c r="R291" s="854"/>
      <c r="S291" s="854"/>
      <c r="T291" s="854"/>
      <c r="U291" s="854"/>
      <c r="V291" s="854"/>
      <c r="W291" s="854"/>
      <c r="X291" s="854"/>
      <c r="Y291" s="854"/>
      <c r="Z291" s="854"/>
      <c r="AA291" s="854"/>
      <c r="AB291" s="854"/>
      <c r="AC291" s="855">
        <f>'O1'!AC291</f>
        <v>0</v>
      </c>
      <c r="AD291" s="855"/>
      <c r="AE291" s="855"/>
      <c r="AF291" s="856">
        <f>'O1'!AF291</f>
        <v>0</v>
      </c>
      <c r="AG291" s="856"/>
      <c r="AH291" s="856"/>
      <c r="AI291" s="856"/>
      <c r="AJ291" s="856"/>
      <c r="AK291" s="708">
        <f>'O1'!AU291</f>
        <v>0</v>
      </c>
      <c r="AL291" s="708"/>
      <c r="AM291" s="708"/>
      <c r="AN291" s="708"/>
      <c r="AO291" s="708"/>
      <c r="AP291" s="708"/>
      <c r="AQ291" s="708"/>
      <c r="AR291" s="851">
        <f t="shared" si="16"/>
        <v>0</v>
      </c>
      <c r="AS291" s="851"/>
      <c r="AT291" s="851"/>
      <c r="AU291" s="851"/>
      <c r="AV291" s="851"/>
      <c r="AW291" s="851"/>
      <c r="AX291" s="851"/>
      <c r="AY291" s="164">
        <f>'O1'!BI291</f>
        <v>0</v>
      </c>
      <c r="AZ291" s="524">
        <f>'O1'!AU291</f>
        <v>0</v>
      </c>
      <c r="BB291" s="211">
        <f t="shared" si="17"/>
        <v>2</v>
      </c>
      <c r="BC291" s="212" t="str">
        <f t="shared" si="18"/>
        <v/>
      </c>
      <c r="BD291" s="213" t="str">
        <f t="shared" si="19"/>
        <v xml:space="preserve"> </v>
      </c>
      <c r="BF291" s="249">
        <f>IF(AND(AY291&lt;&gt;"R",AY291&lt;&gt;"C",AY291&lt;&gt;"CF",AY291&lt;&gt;"F")=TRUE,AR291*'Q2'!$CB$20,IF(AY291="R",AR291,0))</f>
        <v>0</v>
      </c>
      <c r="BG291" s="249">
        <f>IF(AND(AY291&lt;&gt;"R",AY291&lt;&gt;"C",AY291&lt;&gt;"CF",AY291&lt;&gt;"F")=TRUE,AR291*'Q2'!$CB$21,IF(AY291="C",AR291,0))</f>
        <v>0</v>
      </c>
      <c r="BH291" s="249">
        <f>IF(AND(AY291&lt;&gt;"R",AY291&lt;&gt;"C",AY291&lt;&gt;"CF",AY291&lt;&gt;"F")=TRUE,AR291*'Q2'!$CB$22,IF(AY291="CF",AR291,0))</f>
        <v>0</v>
      </c>
      <c r="BI291" s="289">
        <f>IF(AND(AY291&lt;&gt;"R",AY291&lt;&gt;"C",AY291&lt;&gt;"CF",AY291&lt;&gt;"F")=TRUE,AR291*'Q2'!$CB$23,IF(AY291="F",AR291,0))</f>
        <v>0</v>
      </c>
      <c r="BJ291" s="289">
        <f>'O2'!AR291</f>
        <v>0</v>
      </c>
    </row>
    <row r="292" spans="2:62" ht="9.9499999999999993" customHeight="1">
      <c r="B292" s="852">
        <f>'O1'!B292</f>
        <v>0</v>
      </c>
      <c r="C292" s="853"/>
      <c r="D292" s="853"/>
      <c r="E292" s="853"/>
      <c r="F292" s="853"/>
      <c r="G292" s="854">
        <f>'O1'!G292</f>
        <v>0</v>
      </c>
      <c r="H292" s="854"/>
      <c r="I292" s="854"/>
      <c r="J292" s="854"/>
      <c r="K292" s="854"/>
      <c r="L292" s="854"/>
      <c r="M292" s="854"/>
      <c r="N292" s="854"/>
      <c r="O292" s="854"/>
      <c r="P292" s="854"/>
      <c r="Q292" s="854"/>
      <c r="R292" s="854"/>
      <c r="S292" s="854"/>
      <c r="T292" s="854"/>
      <c r="U292" s="854"/>
      <c r="V292" s="854"/>
      <c r="W292" s="854"/>
      <c r="X292" s="854"/>
      <c r="Y292" s="854"/>
      <c r="Z292" s="854"/>
      <c r="AA292" s="854"/>
      <c r="AB292" s="854"/>
      <c r="AC292" s="855">
        <f>'O1'!AC292</f>
        <v>0</v>
      </c>
      <c r="AD292" s="855"/>
      <c r="AE292" s="855"/>
      <c r="AF292" s="856">
        <f>'O1'!AF292</f>
        <v>0</v>
      </c>
      <c r="AG292" s="856"/>
      <c r="AH292" s="856"/>
      <c r="AI292" s="856"/>
      <c r="AJ292" s="856"/>
      <c r="AK292" s="708">
        <f>'O1'!AU292</f>
        <v>0</v>
      </c>
      <c r="AL292" s="708"/>
      <c r="AM292" s="708"/>
      <c r="AN292" s="708"/>
      <c r="AO292" s="708"/>
      <c r="AP292" s="708"/>
      <c r="AQ292" s="708"/>
      <c r="AR292" s="851">
        <f t="shared" si="16"/>
        <v>0</v>
      </c>
      <c r="AS292" s="851"/>
      <c r="AT292" s="851"/>
      <c r="AU292" s="851"/>
      <c r="AV292" s="851"/>
      <c r="AW292" s="851"/>
      <c r="AX292" s="851"/>
      <c r="AY292" s="164">
        <f>'O1'!BI292</f>
        <v>0</v>
      </c>
      <c r="AZ292" s="524">
        <f>'O1'!AU292</f>
        <v>0</v>
      </c>
      <c r="BB292" s="211">
        <f t="shared" si="17"/>
        <v>2</v>
      </c>
      <c r="BC292" s="212" t="str">
        <f t="shared" si="18"/>
        <v/>
      </c>
      <c r="BD292" s="213" t="str">
        <f t="shared" si="19"/>
        <v xml:space="preserve"> </v>
      </c>
      <c r="BF292" s="249">
        <f>IF(AND(AY292&lt;&gt;"R",AY292&lt;&gt;"C",AY292&lt;&gt;"CF",AY292&lt;&gt;"F")=TRUE,AR292*'Q2'!$CB$20,IF(AY292="R",AR292,0))</f>
        <v>0</v>
      </c>
      <c r="BG292" s="249">
        <f>IF(AND(AY292&lt;&gt;"R",AY292&lt;&gt;"C",AY292&lt;&gt;"CF",AY292&lt;&gt;"F")=TRUE,AR292*'Q2'!$CB$21,IF(AY292="C",AR292,0))</f>
        <v>0</v>
      </c>
      <c r="BH292" s="249">
        <f>IF(AND(AY292&lt;&gt;"R",AY292&lt;&gt;"C",AY292&lt;&gt;"CF",AY292&lt;&gt;"F")=TRUE,AR292*'Q2'!$CB$22,IF(AY292="CF",AR292,0))</f>
        <v>0</v>
      </c>
      <c r="BI292" s="289">
        <f>IF(AND(AY292&lt;&gt;"R",AY292&lt;&gt;"C",AY292&lt;&gt;"CF",AY292&lt;&gt;"F")=TRUE,AR292*'Q2'!$CB$23,IF(AY292="F",AR292,0))</f>
        <v>0</v>
      </c>
      <c r="BJ292" s="289">
        <f>'O2'!AR292</f>
        <v>0</v>
      </c>
    </row>
    <row r="293" spans="2:62" ht="9.9499999999999993" customHeight="1">
      <c r="B293" s="852">
        <f>'O1'!B293</f>
        <v>0</v>
      </c>
      <c r="C293" s="853"/>
      <c r="D293" s="853"/>
      <c r="E293" s="853"/>
      <c r="F293" s="853"/>
      <c r="G293" s="854">
        <f>'O1'!G293</f>
        <v>0</v>
      </c>
      <c r="H293" s="854"/>
      <c r="I293" s="854"/>
      <c r="J293" s="854"/>
      <c r="K293" s="854"/>
      <c r="L293" s="854"/>
      <c r="M293" s="854"/>
      <c r="N293" s="854"/>
      <c r="O293" s="854"/>
      <c r="P293" s="854"/>
      <c r="Q293" s="854"/>
      <c r="R293" s="854"/>
      <c r="S293" s="854"/>
      <c r="T293" s="854"/>
      <c r="U293" s="854"/>
      <c r="V293" s="854"/>
      <c r="W293" s="854"/>
      <c r="X293" s="854"/>
      <c r="Y293" s="854"/>
      <c r="Z293" s="854"/>
      <c r="AA293" s="854"/>
      <c r="AB293" s="854"/>
      <c r="AC293" s="855">
        <f>'O1'!AC293</f>
        <v>0</v>
      </c>
      <c r="AD293" s="855"/>
      <c r="AE293" s="855"/>
      <c r="AF293" s="856">
        <f>'O1'!AF293</f>
        <v>0</v>
      </c>
      <c r="AG293" s="856"/>
      <c r="AH293" s="856"/>
      <c r="AI293" s="856"/>
      <c r="AJ293" s="856"/>
      <c r="AK293" s="708">
        <f>'O1'!AU293</f>
        <v>0</v>
      </c>
      <c r="AL293" s="708"/>
      <c r="AM293" s="708"/>
      <c r="AN293" s="708"/>
      <c r="AO293" s="708"/>
      <c r="AP293" s="708"/>
      <c r="AQ293" s="708"/>
      <c r="AR293" s="851">
        <f t="shared" si="16"/>
        <v>0</v>
      </c>
      <c r="AS293" s="851"/>
      <c r="AT293" s="851"/>
      <c r="AU293" s="851"/>
      <c r="AV293" s="851"/>
      <c r="AW293" s="851"/>
      <c r="AX293" s="851"/>
      <c r="AY293" s="164">
        <f>'O1'!BI293</f>
        <v>0</v>
      </c>
      <c r="AZ293" s="524">
        <f>'O1'!AU293</f>
        <v>0</v>
      </c>
      <c r="BB293" s="211">
        <f t="shared" si="17"/>
        <v>2</v>
      </c>
      <c r="BC293" s="212" t="str">
        <f t="shared" si="18"/>
        <v/>
      </c>
      <c r="BD293" s="213" t="str">
        <f t="shared" si="19"/>
        <v xml:space="preserve"> </v>
      </c>
      <c r="BF293" s="249">
        <f>IF(AND(AY293&lt;&gt;"R",AY293&lt;&gt;"C",AY293&lt;&gt;"CF",AY293&lt;&gt;"F")=TRUE,AR293*'Q2'!$CB$20,IF(AY293="R",AR293,0))</f>
        <v>0</v>
      </c>
      <c r="BG293" s="249">
        <f>IF(AND(AY293&lt;&gt;"R",AY293&lt;&gt;"C",AY293&lt;&gt;"CF",AY293&lt;&gt;"F")=TRUE,AR293*'Q2'!$CB$21,IF(AY293="C",AR293,0))</f>
        <v>0</v>
      </c>
      <c r="BH293" s="249">
        <f>IF(AND(AY293&lt;&gt;"R",AY293&lt;&gt;"C",AY293&lt;&gt;"CF",AY293&lt;&gt;"F")=TRUE,AR293*'Q2'!$CB$22,IF(AY293="CF",AR293,0))</f>
        <v>0</v>
      </c>
      <c r="BI293" s="289">
        <f>IF(AND(AY293&lt;&gt;"R",AY293&lt;&gt;"C",AY293&lt;&gt;"CF",AY293&lt;&gt;"F")=TRUE,AR293*'Q2'!$CB$23,IF(AY293="F",AR293,0))</f>
        <v>0</v>
      </c>
      <c r="BJ293" s="289">
        <f>'O2'!AR293</f>
        <v>0</v>
      </c>
    </row>
    <row r="294" spans="2:62" ht="9.9499999999999993" customHeight="1">
      <c r="B294" s="852">
        <f>'O1'!B294</f>
        <v>0</v>
      </c>
      <c r="C294" s="853"/>
      <c r="D294" s="853"/>
      <c r="E294" s="853"/>
      <c r="F294" s="853"/>
      <c r="G294" s="854">
        <f>'O1'!G294</f>
        <v>0</v>
      </c>
      <c r="H294" s="854"/>
      <c r="I294" s="854"/>
      <c r="J294" s="854"/>
      <c r="K294" s="854"/>
      <c r="L294" s="854"/>
      <c r="M294" s="854"/>
      <c r="N294" s="854"/>
      <c r="O294" s="854"/>
      <c r="P294" s="854"/>
      <c r="Q294" s="854"/>
      <c r="R294" s="854"/>
      <c r="S294" s="854"/>
      <c r="T294" s="854"/>
      <c r="U294" s="854"/>
      <c r="V294" s="854"/>
      <c r="W294" s="854"/>
      <c r="X294" s="854"/>
      <c r="Y294" s="854"/>
      <c r="Z294" s="854"/>
      <c r="AA294" s="854"/>
      <c r="AB294" s="854"/>
      <c r="AC294" s="855">
        <f>'O1'!AC294</f>
        <v>0</v>
      </c>
      <c r="AD294" s="855"/>
      <c r="AE294" s="855"/>
      <c r="AF294" s="856">
        <f>'O1'!AF294</f>
        <v>0</v>
      </c>
      <c r="AG294" s="856"/>
      <c r="AH294" s="856"/>
      <c r="AI294" s="856"/>
      <c r="AJ294" s="856"/>
      <c r="AK294" s="708">
        <f>'O1'!AU294</f>
        <v>0</v>
      </c>
      <c r="AL294" s="708"/>
      <c r="AM294" s="708"/>
      <c r="AN294" s="708"/>
      <c r="AO294" s="708"/>
      <c r="AP294" s="708"/>
      <c r="AQ294" s="708"/>
      <c r="AR294" s="851">
        <f t="shared" si="16"/>
        <v>0</v>
      </c>
      <c r="AS294" s="851"/>
      <c r="AT294" s="851"/>
      <c r="AU294" s="851"/>
      <c r="AV294" s="851"/>
      <c r="AW294" s="851"/>
      <c r="AX294" s="851"/>
      <c r="AY294" s="164">
        <f>'O1'!BI294</f>
        <v>0</v>
      </c>
      <c r="AZ294" s="524">
        <f>'O1'!AU294</f>
        <v>0</v>
      </c>
      <c r="BB294" s="211">
        <f t="shared" si="17"/>
        <v>2</v>
      </c>
      <c r="BC294" s="212" t="str">
        <f t="shared" si="18"/>
        <v/>
      </c>
      <c r="BD294" s="213" t="str">
        <f t="shared" si="19"/>
        <v xml:space="preserve"> </v>
      </c>
      <c r="BF294" s="249">
        <f>IF(AND(AY294&lt;&gt;"R",AY294&lt;&gt;"C",AY294&lt;&gt;"CF",AY294&lt;&gt;"F")=TRUE,AR294*'Q2'!$CB$20,IF(AY294="R",AR294,0))</f>
        <v>0</v>
      </c>
      <c r="BG294" s="249">
        <f>IF(AND(AY294&lt;&gt;"R",AY294&lt;&gt;"C",AY294&lt;&gt;"CF",AY294&lt;&gt;"F")=TRUE,AR294*'Q2'!$CB$21,IF(AY294="C",AR294,0))</f>
        <v>0</v>
      </c>
      <c r="BH294" s="249">
        <f>IF(AND(AY294&lt;&gt;"R",AY294&lt;&gt;"C",AY294&lt;&gt;"CF",AY294&lt;&gt;"F")=TRUE,AR294*'Q2'!$CB$22,IF(AY294="CF",AR294,0))</f>
        <v>0</v>
      </c>
      <c r="BI294" s="289">
        <f>IF(AND(AY294&lt;&gt;"R",AY294&lt;&gt;"C",AY294&lt;&gt;"CF",AY294&lt;&gt;"F")=TRUE,AR294*'Q2'!$CB$23,IF(AY294="F",AR294,0))</f>
        <v>0</v>
      </c>
      <c r="BJ294" s="289">
        <f>'O2'!AR294</f>
        <v>0</v>
      </c>
    </row>
    <row r="295" spans="2:62" ht="9.9499999999999993" customHeight="1">
      <c r="B295" s="852">
        <f>'O1'!B295</f>
        <v>0</v>
      </c>
      <c r="C295" s="853"/>
      <c r="D295" s="853"/>
      <c r="E295" s="853"/>
      <c r="F295" s="853"/>
      <c r="G295" s="854">
        <f>'O1'!G295</f>
        <v>0</v>
      </c>
      <c r="H295" s="854"/>
      <c r="I295" s="854"/>
      <c r="J295" s="854"/>
      <c r="K295" s="854"/>
      <c r="L295" s="854"/>
      <c r="M295" s="854"/>
      <c r="N295" s="854"/>
      <c r="O295" s="854"/>
      <c r="P295" s="854"/>
      <c r="Q295" s="854"/>
      <c r="R295" s="854"/>
      <c r="S295" s="854"/>
      <c r="T295" s="854"/>
      <c r="U295" s="854"/>
      <c r="V295" s="854"/>
      <c r="W295" s="854"/>
      <c r="X295" s="854"/>
      <c r="Y295" s="854"/>
      <c r="Z295" s="854"/>
      <c r="AA295" s="854"/>
      <c r="AB295" s="854"/>
      <c r="AC295" s="855">
        <f>'O1'!AC295</f>
        <v>0</v>
      </c>
      <c r="AD295" s="855"/>
      <c r="AE295" s="855"/>
      <c r="AF295" s="856">
        <f>'O1'!AF295</f>
        <v>0</v>
      </c>
      <c r="AG295" s="856"/>
      <c r="AH295" s="856"/>
      <c r="AI295" s="856"/>
      <c r="AJ295" s="856"/>
      <c r="AK295" s="708">
        <f>'O1'!AU295</f>
        <v>0</v>
      </c>
      <c r="AL295" s="708"/>
      <c r="AM295" s="708"/>
      <c r="AN295" s="708"/>
      <c r="AO295" s="708"/>
      <c r="AP295" s="708"/>
      <c r="AQ295" s="708"/>
      <c r="AR295" s="851">
        <f t="shared" si="16"/>
        <v>0</v>
      </c>
      <c r="AS295" s="851"/>
      <c r="AT295" s="851"/>
      <c r="AU295" s="851"/>
      <c r="AV295" s="851"/>
      <c r="AW295" s="851"/>
      <c r="AX295" s="851"/>
      <c r="AY295" s="164">
        <f>'O1'!BI295</f>
        <v>0</v>
      </c>
      <c r="AZ295" s="524">
        <f>'O1'!AU295</f>
        <v>0</v>
      </c>
      <c r="BB295" s="211">
        <f t="shared" si="17"/>
        <v>2</v>
      </c>
      <c r="BC295" s="212" t="str">
        <f t="shared" si="18"/>
        <v/>
      </c>
      <c r="BD295" s="213" t="str">
        <f t="shared" si="19"/>
        <v xml:space="preserve"> </v>
      </c>
      <c r="BF295" s="249">
        <f>IF(AND(AY295&lt;&gt;"R",AY295&lt;&gt;"C",AY295&lt;&gt;"CF",AY295&lt;&gt;"F")=TRUE,AR295*'Q2'!$CB$20,IF(AY295="R",AR295,0))</f>
        <v>0</v>
      </c>
      <c r="BG295" s="249">
        <f>IF(AND(AY295&lt;&gt;"R",AY295&lt;&gt;"C",AY295&lt;&gt;"CF",AY295&lt;&gt;"F")=TRUE,AR295*'Q2'!$CB$21,IF(AY295="C",AR295,0))</f>
        <v>0</v>
      </c>
      <c r="BH295" s="249">
        <f>IF(AND(AY295&lt;&gt;"R",AY295&lt;&gt;"C",AY295&lt;&gt;"CF",AY295&lt;&gt;"F")=TRUE,AR295*'Q2'!$CB$22,IF(AY295="CF",AR295,0))</f>
        <v>0</v>
      </c>
      <c r="BI295" s="289">
        <f>IF(AND(AY295&lt;&gt;"R",AY295&lt;&gt;"C",AY295&lt;&gt;"CF",AY295&lt;&gt;"F")=TRUE,AR295*'Q2'!$CB$23,IF(AY295="F",AR295,0))</f>
        <v>0</v>
      </c>
      <c r="BJ295" s="289">
        <f>'O2'!AR295</f>
        <v>0</v>
      </c>
    </row>
    <row r="296" spans="2:62" ht="9.9499999999999993" customHeight="1">
      <c r="B296" s="852">
        <f>'O1'!B296</f>
        <v>0</v>
      </c>
      <c r="C296" s="853"/>
      <c r="D296" s="853"/>
      <c r="E296" s="853"/>
      <c r="F296" s="853"/>
      <c r="G296" s="854">
        <f>'O1'!G296</f>
        <v>0</v>
      </c>
      <c r="H296" s="854"/>
      <c r="I296" s="854"/>
      <c r="J296" s="854"/>
      <c r="K296" s="854"/>
      <c r="L296" s="854"/>
      <c r="M296" s="854"/>
      <c r="N296" s="854"/>
      <c r="O296" s="854"/>
      <c r="P296" s="854"/>
      <c r="Q296" s="854"/>
      <c r="R296" s="854"/>
      <c r="S296" s="854"/>
      <c r="T296" s="854"/>
      <c r="U296" s="854"/>
      <c r="V296" s="854"/>
      <c r="W296" s="854"/>
      <c r="X296" s="854"/>
      <c r="Y296" s="854"/>
      <c r="Z296" s="854"/>
      <c r="AA296" s="854"/>
      <c r="AB296" s="854"/>
      <c r="AC296" s="855">
        <f>'O1'!AC296</f>
        <v>0</v>
      </c>
      <c r="AD296" s="855"/>
      <c r="AE296" s="855"/>
      <c r="AF296" s="856">
        <f>'O1'!AF296</f>
        <v>0</v>
      </c>
      <c r="AG296" s="856"/>
      <c r="AH296" s="856"/>
      <c r="AI296" s="856"/>
      <c r="AJ296" s="856"/>
      <c r="AK296" s="708">
        <f>'O1'!AU296</f>
        <v>0</v>
      </c>
      <c r="AL296" s="708"/>
      <c r="AM296" s="708"/>
      <c r="AN296" s="708"/>
      <c r="AO296" s="708"/>
      <c r="AP296" s="708"/>
      <c r="AQ296" s="708"/>
      <c r="AR296" s="851">
        <f t="shared" si="16"/>
        <v>0</v>
      </c>
      <c r="AS296" s="851"/>
      <c r="AT296" s="851"/>
      <c r="AU296" s="851"/>
      <c r="AV296" s="851"/>
      <c r="AW296" s="851"/>
      <c r="AX296" s="851"/>
      <c r="AY296" s="164">
        <f>'O1'!BI296</f>
        <v>0</v>
      </c>
      <c r="AZ296" s="524">
        <f>'O1'!AU296</f>
        <v>0</v>
      </c>
      <c r="BB296" s="211">
        <f t="shared" si="17"/>
        <v>2</v>
      </c>
      <c r="BC296" s="212" t="str">
        <f t="shared" si="18"/>
        <v/>
      </c>
      <c r="BD296" s="213" t="str">
        <f t="shared" si="19"/>
        <v xml:space="preserve"> </v>
      </c>
      <c r="BF296" s="249">
        <f>IF(AND(AY296&lt;&gt;"R",AY296&lt;&gt;"C",AY296&lt;&gt;"CF",AY296&lt;&gt;"F")=TRUE,AR296*'Q2'!$CB$20,IF(AY296="R",AR296,0))</f>
        <v>0</v>
      </c>
      <c r="BG296" s="249">
        <f>IF(AND(AY296&lt;&gt;"R",AY296&lt;&gt;"C",AY296&lt;&gt;"CF",AY296&lt;&gt;"F")=TRUE,AR296*'Q2'!$CB$21,IF(AY296="C",AR296,0))</f>
        <v>0</v>
      </c>
      <c r="BH296" s="249">
        <f>IF(AND(AY296&lt;&gt;"R",AY296&lt;&gt;"C",AY296&lt;&gt;"CF",AY296&lt;&gt;"F")=TRUE,AR296*'Q2'!$CB$22,IF(AY296="CF",AR296,0))</f>
        <v>0</v>
      </c>
      <c r="BI296" s="289">
        <f>IF(AND(AY296&lt;&gt;"R",AY296&lt;&gt;"C",AY296&lt;&gt;"CF",AY296&lt;&gt;"F")=TRUE,AR296*'Q2'!$CB$23,IF(AY296="F",AR296,0))</f>
        <v>0</v>
      </c>
      <c r="BJ296" s="289">
        <f>'O2'!AR296</f>
        <v>0</v>
      </c>
    </row>
    <row r="297" spans="2:62" ht="9.9499999999999993" customHeight="1">
      <c r="B297" s="852">
        <f>'O1'!B297</f>
        <v>0</v>
      </c>
      <c r="C297" s="853"/>
      <c r="D297" s="853"/>
      <c r="E297" s="853"/>
      <c r="F297" s="853"/>
      <c r="G297" s="854">
        <f>'O1'!G297</f>
        <v>0</v>
      </c>
      <c r="H297" s="854"/>
      <c r="I297" s="854"/>
      <c r="J297" s="854"/>
      <c r="K297" s="854"/>
      <c r="L297" s="854"/>
      <c r="M297" s="854"/>
      <c r="N297" s="854"/>
      <c r="O297" s="854"/>
      <c r="P297" s="854"/>
      <c r="Q297" s="854"/>
      <c r="R297" s="854"/>
      <c r="S297" s="854"/>
      <c r="T297" s="854"/>
      <c r="U297" s="854"/>
      <c r="V297" s="854"/>
      <c r="W297" s="854"/>
      <c r="X297" s="854"/>
      <c r="Y297" s="854"/>
      <c r="Z297" s="854"/>
      <c r="AA297" s="854"/>
      <c r="AB297" s="854"/>
      <c r="AC297" s="855">
        <f>'O1'!AC297</f>
        <v>0</v>
      </c>
      <c r="AD297" s="855"/>
      <c r="AE297" s="855"/>
      <c r="AF297" s="856">
        <f>'O1'!AF297</f>
        <v>0</v>
      </c>
      <c r="AG297" s="856"/>
      <c r="AH297" s="856"/>
      <c r="AI297" s="856"/>
      <c r="AJ297" s="856"/>
      <c r="AK297" s="708">
        <f>'O1'!AU297</f>
        <v>0</v>
      </c>
      <c r="AL297" s="708"/>
      <c r="AM297" s="708"/>
      <c r="AN297" s="708"/>
      <c r="AO297" s="708"/>
      <c r="AP297" s="708"/>
      <c r="AQ297" s="708"/>
      <c r="AR297" s="851">
        <f t="shared" si="16"/>
        <v>0</v>
      </c>
      <c r="AS297" s="851"/>
      <c r="AT297" s="851"/>
      <c r="AU297" s="851"/>
      <c r="AV297" s="851"/>
      <c r="AW297" s="851"/>
      <c r="AX297" s="851"/>
      <c r="AY297" s="164">
        <f>'O1'!BI297</f>
        <v>0</v>
      </c>
      <c r="AZ297" s="524">
        <f>'O1'!AU297</f>
        <v>0</v>
      </c>
      <c r="BB297" s="211">
        <f t="shared" si="17"/>
        <v>2</v>
      </c>
      <c r="BC297" s="212" t="str">
        <f t="shared" si="18"/>
        <v/>
      </c>
      <c r="BD297" s="213" t="str">
        <f t="shared" si="19"/>
        <v xml:space="preserve"> </v>
      </c>
      <c r="BF297" s="249">
        <f>IF(AND(AY297&lt;&gt;"R",AY297&lt;&gt;"C",AY297&lt;&gt;"CF",AY297&lt;&gt;"F")=TRUE,AR297*'Q2'!$CB$20,IF(AY297="R",AR297,0))</f>
        <v>0</v>
      </c>
      <c r="BG297" s="249">
        <f>IF(AND(AY297&lt;&gt;"R",AY297&lt;&gt;"C",AY297&lt;&gt;"CF",AY297&lt;&gt;"F")=TRUE,AR297*'Q2'!$CB$21,IF(AY297="C",AR297,0))</f>
        <v>0</v>
      </c>
      <c r="BH297" s="249">
        <f>IF(AND(AY297&lt;&gt;"R",AY297&lt;&gt;"C",AY297&lt;&gt;"CF",AY297&lt;&gt;"F")=TRUE,AR297*'Q2'!$CB$22,IF(AY297="CF",AR297,0))</f>
        <v>0</v>
      </c>
      <c r="BI297" s="289">
        <f>IF(AND(AY297&lt;&gt;"R",AY297&lt;&gt;"C",AY297&lt;&gt;"CF",AY297&lt;&gt;"F")=TRUE,AR297*'Q2'!$CB$23,IF(AY297="F",AR297,0))</f>
        <v>0</v>
      </c>
      <c r="BJ297" s="289">
        <f>'O2'!AR297</f>
        <v>0</v>
      </c>
    </row>
    <row r="298" spans="2:62" ht="9.9499999999999993" customHeight="1">
      <c r="B298" s="852">
        <f>'O1'!B298</f>
        <v>0</v>
      </c>
      <c r="C298" s="853"/>
      <c r="D298" s="853"/>
      <c r="E298" s="853"/>
      <c r="F298" s="853"/>
      <c r="G298" s="854">
        <f>'O1'!G298</f>
        <v>0</v>
      </c>
      <c r="H298" s="854"/>
      <c r="I298" s="854"/>
      <c r="J298" s="854"/>
      <c r="K298" s="854"/>
      <c r="L298" s="854"/>
      <c r="M298" s="854"/>
      <c r="N298" s="854"/>
      <c r="O298" s="854"/>
      <c r="P298" s="854"/>
      <c r="Q298" s="854"/>
      <c r="R298" s="854"/>
      <c r="S298" s="854"/>
      <c r="T298" s="854"/>
      <c r="U298" s="854"/>
      <c r="V298" s="854"/>
      <c r="W298" s="854"/>
      <c r="X298" s="854"/>
      <c r="Y298" s="854"/>
      <c r="Z298" s="854"/>
      <c r="AA298" s="854"/>
      <c r="AB298" s="854"/>
      <c r="AC298" s="855">
        <f>'O1'!AC298</f>
        <v>0</v>
      </c>
      <c r="AD298" s="855"/>
      <c r="AE298" s="855"/>
      <c r="AF298" s="856">
        <f>'O1'!AF298</f>
        <v>0</v>
      </c>
      <c r="AG298" s="856"/>
      <c r="AH298" s="856"/>
      <c r="AI298" s="856"/>
      <c r="AJ298" s="856"/>
      <c r="AK298" s="708">
        <f>'O1'!AU298</f>
        <v>0</v>
      </c>
      <c r="AL298" s="708"/>
      <c r="AM298" s="708"/>
      <c r="AN298" s="708"/>
      <c r="AO298" s="708"/>
      <c r="AP298" s="708"/>
      <c r="AQ298" s="708"/>
      <c r="AR298" s="851">
        <f t="shared" si="16"/>
        <v>0</v>
      </c>
      <c r="AS298" s="851"/>
      <c r="AT298" s="851"/>
      <c r="AU298" s="851"/>
      <c r="AV298" s="851"/>
      <c r="AW298" s="851"/>
      <c r="AX298" s="851"/>
      <c r="AY298" s="164">
        <f>'O1'!BI298</f>
        <v>0</v>
      </c>
      <c r="AZ298" s="524">
        <f>'O1'!AU298</f>
        <v>0</v>
      </c>
      <c r="BB298" s="211">
        <f t="shared" si="17"/>
        <v>2</v>
      </c>
      <c r="BC298" s="212" t="str">
        <f t="shared" si="18"/>
        <v/>
      </c>
      <c r="BD298" s="213" t="str">
        <f t="shared" si="19"/>
        <v xml:space="preserve"> </v>
      </c>
      <c r="BF298" s="249">
        <f>IF(AND(AY298&lt;&gt;"R",AY298&lt;&gt;"C",AY298&lt;&gt;"CF",AY298&lt;&gt;"F")=TRUE,AR298*'Q2'!$CB$20,IF(AY298="R",AR298,0))</f>
        <v>0</v>
      </c>
      <c r="BG298" s="249">
        <f>IF(AND(AY298&lt;&gt;"R",AY298&lt;&gt;"C",AY298&lt;&gt;"CF",AY298&lt;&gt;"F")=TRUE,AR298*'Q2'!$CB$21,IF(AY298="C",AR298,0))</f>
        <v>0</v>
      </c>
      <c r="BH298" s="249">
        <f>IF(AND(AY298&lt;&gt;"R",AY298&lt;&gt;"C",AY298&lt;&gt;"CF",AY298&lt;&gt;"F")=TRUE,AR298*'Q2'!$CB$22,IF(AY298="CF",AR298,0))</f>
        <v>0</v>
      </c>
      <c r="BI298" s="289">
        <f>IF(AND(AY298&lt;&gt;"R",AY298&lt;&gt;"C",AY298&lt;&gt;"CF",AY298&lt;&gt;"F")=TRUE,AR298*'Q2'!$CB$23,IF(AY298="F",AR298,0))</f>
        <v>0</v>
      </c>
      <c r="BJ298" s="289">
        <f>'O2'!AR298</f>
        <v>0</v>
      </c>
    </row>
    <row r="299" spans="2:62" ht="9.9499999999999993" customHeight="1">
      <c r="B299" s="852">
        <f>'O1'!B299</f>
        <v>0</v>
      </c>
      <c r="C299" s="853"/>
      <c r="D299" s="853"/>
      <c r="E299" s="853"/>
      <c r="F299" s="853"/>
      <c r="G299" s="854">
        <f>'O1'!G299</f>
        <v>0</v>
      </c>
      <c r="H299" s="854"/>
      <c r="I299" s="854"/>
      <c r="J299" s="854"/>
      <c r="K299" s="854"/>
      <c r="L299" s="854"/>
      <c r="M299" s="854"/>
      <c r="N299" s="854"/>
      <c r="O299" s="854"/>
      <c r="P299" s="854"/>
      <c r="Q299" s="854"/>
      <c r="R299" s="854"/>
      <c r="S299" s="854"/>
      <c r="T299" s="854"/>
      <c r="U299" s="854"/>
      <c r="V299" s="854"/>
      <c r="W299" s="854"/>
      <c r="X299" s="854"/>
      <c r="Y299" s="854"/>
      <c r="Z299" s="854"/>
      <c r="AA299" s="854"/>
      <c r="AB299" s="854"/>
      <c r="AC299" s="855">
        <f>'O1'!AC299</f>
        <v>0</v>
      </c>
      <c r="AD299" s="855"/>
      <c r="AE299" s="855"/>
      <c r="AF299" s="856">
        <f>'O1'!AF299</f>
        <v>0</v>
      </c>
      <c r="AG299" s="856"/>
      <c r="AH299" s="856"/>
      <c r="AI299" s="856"/>
      <c r="AJ299" s="856"/>
      <c r="AK299" s="708">
        <f>'O1'!AU299</f>
        <v>0</v>
      </c>
      <c r="AL299" s="708"/>
      <c r="AM299" s="708"/>
      <c r="AN299" s="708"/>
      <c r="AO299" s="708"/>
      <c r="AP299" s="708"/>
      <c r="AQ299" s="708"/>
      <c r="AR299" s="851">
        <f t="shared" si="16"/>
        <v>0</v>
      </c>
      <c r="AS299" s="851"/>
      <c r="AT299" s="851"/>
      <c r="AU299" s="851"/>
      <c r="AV299" s="851"/>
      <c r="AW299" s="851"/>
      <c r="AX299" s="851"/>
      <c r="AY299" s="164">
        <f>'O1'!BI299</f>
        <v>0</v>
      </c>
      <c r="AZ299" s="524">
        <f>'O1'!AU299</f>
        <v>0</v>
      </c>
      <c r="BB299" s="211">
        <f t="shared" si="17"/>
        <v>2</v>
      </c>
      <c r="BC299" s="212" t="str">
        <f t="shared" si="18"/>
        <v/>
      </c>
      <c r="BD299" s="213" t="str">
        <f t="shared" si="19"/>
        <v xml:space="preserve"> </v>
      </c>
      <c r="BF299" s="249">
        <f>IF(AND(AY299&lt;&gt;"R",AY299&lt;&gt;"C",AY299&lt;&gt;"CF",AY299&lt;&gt;"F")=TRUE,AR299*'Q2'!$CB$20,IF(AY299="R",AR299,0))</f>
        <v>0</v>
      </c>
      <c r="BG299" s="249">
        <f>IF(AND(AY299&lt;&gt;"R",AY299&lt;&gt;"C",AY299&lt;&gt;"CF",AY299&lt;&gt;"F")=TRUE,AR299*'Q2'!$CB$21,IF(AY299="C",AR299,0))</f>
        <v>0</v>
      </c>
      <c r="BH299" s="249">
        <f>IF(AND(AY299&lt;&gt;"R",AY299&lt;&gt;"C",AY299&lt;&gt;"CF",AY299&lt;&gt;"F")=TRUE,AR299*'Q2'!$CB$22,IF(AY299="CF",AR299,0))</f>
        <v>0</v>
      </c>
      <c r="BI299" s="289">
        <f>IF(AND(AY299&lt;&gt;"R",AY299&lt;&gt;"C",AY299&lt;&gt;"CF",AY299&lt;&gt;"F")=TRUE,AR299*'Q2'!$CB$23,IF(AY299="F",AR299,0))</f>
        <v>0</v>
      </c>
      <c r="BJ299" s="289">
        <f>'O2'!AR299</f>
        <v>0</v>
      </c>
    </row>
    <row r="300" spans="2:62" ht="9.9499999999999993" customHeight="1">
      <c r="B300" s="852">
        <f>'O1'!B300</f>
        <v>0</v>
      </c>
      <c r="C300" s="853"/>
      <c r="D300" s="853"/>
      <c r="E300" s="853"/>
      <c r="F300" s="853"/>
      <c r="G300" s="854">
        <f>'O1'!G300</f>
        <v>0</v>
      </c>
      <c r="H300" s="854"/>
      <c r="I300" s="854"/>
      <c r="J300" s="854"/>
      <c r="K300" s="854"/>
      <c r="L300" s="854"/>
      <c r="M300" s="854"/>
      <c r="N300" s="854"/>
      <c r="O300" s="854"/>
      <c r="P300" s="854"/>
      <c r="Q300" s="854"/>
      <c r="R300" s="854"/>
      <c r="S300" s="854"/>
      <c r="T300" s="854"/>
      <c r="U300" s="854"/>
      <c r="V300" s="854"/>
      <c r="W300" s="854"/>
      <c r="X300" s="854"/>
      <c r="Y300" s="854"/>
      <c r="Z300" s="854"/>
      <c r="AA300" s="854"/>
      <c r="AB300" s="854"/>
      <c r="AC300" s="855">
        <f>'O1'!AC300</f>
        <v>0</v>
      </c>
      <c r="AD300" s="855"/>
      <c r="AE300" s="855"/>
      <c r="AF300" s="856">
        <f>'O1'!AF300</f>
        <v>0</v>
      </c>
      <c r="AG300" s="856"/>
      <c r="AH300" s="856"/>
      <c r="AI300" s="856"/>
      <c r="AJ300" s="856"/>
      <c r="AK300" s="708">
        <f>'O1'!AU300</f>
        <v>0</v>
      </c>
      <c r="AL300" s="708"/>
      <c r="AM300" s="708"/>
      <c r="AN300" s="708"/>
      <c r="AO300" s="708"/>
      <c r="AP300" s="708"/>
      <c r="AQ300" s="708"/>
      <c r="AR300" s="851">
        <f t="shared" si="16"/>
        <v>0</v>
      </c>
      <c r="AS300" s="851"/>
      <c r="AT300" s="851"/>
      <c r="AU300" s="851"/>
      <c r="AV300" s="851"/>
      <c r="AW300" s="851"/>
      <c r="AX300" s="851"/>
      <c r="AY300" s="164">
        <f>'O1'!BI300</f>
        <v>0</v>
      </c>
      <c r="AZ300" s="524">
        <f>'O1'!AU300</f>
        <v>0</v>
      </c>
      <c r="BB300" s="211">
        <f t="shared" si="17"/>
        <v>2</v>
      </c>
      <c r="BC300" s="212" t="str">
        <f t="shared" si="18"/>
        <v/>
      </c>
      <c r="BD300" s="213" t="str">
        <f t="shared" si="19"/>
        <v xml:space="preserve"> </v>
      </c>
      <c r="BF300" s="249">
        <f>IF(AND(AY300&lt;&gt;"R",AY300&lt;&gt;"C",AY300&lt;&gt;"CF",AY300&lt;&gt;"F")=TRUE,AR300*'Q2'!$CB$20,IF(AY300="R",AR300,0))</f>
        <v>0</v>
      </c>
      <c r="BG300" s="249">
        <f>IF(AND(AY300&lt;&gt;"R",AY300&lt;&gt;"C",AY300&lt;&gt;"CF",AY300&lt;&gt;"F")=TRUE,AR300*'Q2'!$CB$21,IF(AY300="C",AR300,0))</f>
        <v>0</v>
      </c>
      <c r="BH300" s="249">
        <f>IF(AND(AY300&lt;&gt;"R",AY300&lt;&gt;"C",AY300&lt;&gt;"CF",AY300&lt;&gt;"F")=TRUE,AR300*'Q2'!$CB$22,IF(AY300="CF",AR300,0))</f>
        <v>0</v>
      </c>
      <c r="BI300" s="289">
        <f>IF(AND(AY300&lt;&gt;"R",AY300&lt;&gt;"C",AY300&lt;&gt;"CF",AY300&lt;&gt;"F")=TRUE,AR300*'Q2'!$CB$23,IF(AY300="F",AR300,0))</f>
        <v>0</v>
      </c>
      <c r="BJ300" s="289">
        <f>'O2'!AR300</f>
        <v>0</v>
      </c>
    </row>
    <row r="301" spans="2:62" ht="9.9499999999999993" customHeight="1">
      <c r="B301" s="852">
        <f>'O1'!B301</f>
        <v>0</v>
      </c>
      <c r="C301" s="853"/>
      <c r="D301" s="853"/>
      <c r="E301" s="853"/>
      <c r="F301" s="853"/>
      <c r="G301" s="854">
        <f>'O1'!G301</f>
        <v>0</v>
      </c>
      <c r="H301" s="854"/>
      <c r="I301" s="854"/>
      <c r="J301" s="854"/>
      <c r="K301" s="854"/>
      <c r="L301" s="854"/>
      <c r="M301" s="854"/>
      <c r="N301" s="854"/>
      <c r="O301" s="854"/>
      <c r="P301" s="854"/>
      <c r="Q301" s="854"/>
      <c r="R301" s="854"/>
      <c r="S301" s="854"/>
      <c r="T301" s="854"/>
      <c r="U301" s="854"/>
      <c r="V301" s="854"/>
      <c r="W301" s="854"/>
      <c r="X301" s="854"/>
      <c r="Y301" s="854"/>
      <c r="Z301" s="854"/>
      <c r="AA301" s="854"/>
      <c r="AB301" s="854"/>
      <c r="AC301" s="855">
        <f>'O1'!AC301</f>
        <v>0</v>
      </c>
      <c r="AD301" s="855"/>
      <c r="AE301" s="855"/>
      <c r="AF301" s="856">
        <f>'O1'!AF301</f>
        <v>0</v>
      </c>
      <c r="AG301" s="856"/>
      <c r="AH301" s="856"/>
      <c r="AI301" s="856"/>
      <c r="AJ301" s="856"/>
      <c r="AK301" s="708">
        <f>'O1'!AU301</f>
        <v>0</v>
      </c>
      <c r="AL301" s="708"/>
      <c r="AM301" s="708"/>
      <c r="AN301" s="708"/>
      <c r="AO301" s="708"/>
      <c r="AP301" s="708"/>
      <c r="AQ301" s="708"/>
      <c r="AR301" s="851">
        <f t="shared" si="16"/>
        <v>0</v>
      </c>
      <c r="AS301" s="851"/>
      <c r="AT301" s="851"/>
      <c r="AU301" s="851"/>
      <c r="AV301" s="851"/>
      <c r="AW301" s="851"/>
      <c r="AX301" s="851"/>
      <c r="AY301" s="164">
        <f>'O1'!BI301</f>
        <v>0</v>
      </c>
      <c r="AZ301" s="524">
        <f>'O1'!AU301</f>
        <v>0</v>
      </c>
      <c r="BB301" s="211">
        <f t="shared" si="17"/>
        <v>2</v>
      </c>
      <c r="BC301" s="212" t="str">
        <f t="shared" si="18"/>
        <v/>
      </c>
      <c r="BD301" s="213" t="str">
        <f t="shared" si="19"/>
        <v xml:space="preserve"> </v>
      </c>
      <c r="BF301" s="249">
        <f>IF(AND(AY301&lt;&gt;"R",AY301&lt;&gt;"C",AY301&lt;&gt;"CF",AY301&lt;&gt;"F")=TRUE,AR301*'Q2'!$CB$20,IF(AY301="R",AR301,0))</f>
        <v>0</v>
      </c>
      <c r="BG301" s="249">
        <f>IF(AND(AY301&lt;&gt;"R",AY301&lt;&gt;"C",AY301&lt;&gt;"CF",AY301&lt;&gt;"F")=TRUE,AR301*'Q2'!$CB$21,IF(AY301="C",AR301,0))</f>
        <v>0</v>
      </c>
      <c r="BH301" s="249">
        <f>IF(AND(AY301&lt;&gt;"R",AY301&lt;&gt;"C",AY301&lt;&gt;"CF",AY301&lt;&gt;"F")=TRUE,AR301*'Q2'!$CB$22,IF(AY301="CF",AR301,0))</f>
        <v>0</v>
      </c>
      <c r="BI301" s="289">
        <f>IF(AND(AY301&lt;&gt;"R",AY301&lt;&gt;"C",AY301&lt;&gt;"CF",AY301&lt;&gt;"F")=TRUE,AR301*'Q2'!$CB$23,IF(AY301="F",AR301,0))</f>
        <v>0</v>
      </c>
      <c r="BJ301" s="289">
        <f>'O2'!AR301</f>
        <v>0</v>
      </c>
    </row>
    <row r="302" spans="2:62" ht="9.9499999999999993" customHeight="1">
      <c r="B302" s="852">
        <f>'O1'!B302</f>
        <v>0</v>
      </c>
      <c r="C302" s="853"/>
      <c r="D302" s="853"/>
      <c r="E302" s="853"/>
      <c r="F302" s="853"/>
      <c r="G302" s="854">
        <f>'O1'!G302</f>
        <v>0</v>
      </c>
      <c r="H302" s="854"/>
      <c r="I302" s="854"/>
      <c r="J302" s="854"/>
      <c r="K302" s="854"/>
      <c r="L302" s="854"/>
      <c r="M302" s="854"/>
      <c r="N302" s="854"/>
      <c r="O302" s="854"/>
      <c r="P302" s="854"/>
      <c r="Q302" s="854"/>
      <c r="R302" s="854"/>
      <c r="S302" s="854"/>
      <c r="T302" s="854"/>
      <c r="U302" s="854"/>
      <c r="V302" s="854"/>
      <c r="W302" s="854"/>
      <c r="X302" s="854"/>
      <c r="Y302" s="854"/>
      <c r="Z302" s="854"/>
      <c r="AA302" s="854"/>
      <c r="AB302" s="854"/>
      <c r="AC302" s="855">
        <f>'O1'!AC302</f>
        <v>0</v>
      </c>
      <c r="AD302" s="855"/>
      <c r="AE302" s="855"/>
      <c r="AF302" s="856">
        <f>'O1'!AF302</f>
        <v>0</v>
      </c>
      <c r="AG302" s="856"/>
      <c r="AH302" s="856"/>
      <c r="AI302" s="856"/>
      <c r="AJ302" s="856"/>
      <c r="AK302" s="708">
        <f>'O1'!AU302</f>
        <v>0</v>
      </c>
      <c r="AL302" s="708"/>
      <c r="AM302" s="708"/>
      <c r="AN302" s="708"/>
      <c r="AO302" s="708"/>
      <c r="AP302" s="708"/>
      <c r="AQ302" s="708"/>
      <c r="AR302" s="851">
        <f t="shared" si="16"/>
        <v>0</v>
      </c>
      <c r="AS302" s="851"/>
      <c r="AT302" s="851"/>
      <c r="AU302" s="851"/>
      <c r="AV302" s="851"/>
      <c r="AW302" s="851"/>
      <c r="AX302" s="851"/>
      <c r="AY302" s="164">
        <f>'O1'!BI302</f>
        <v>0</v>
      </c>
      <c r="AZ302" s="524">
        <f>'O1'!AU302</f>
        <v>0</v>
      </c>
      <c r="BB302" s="211">
        <f t="shared" si="17"/>
        <v>2</v>
      </c>
      <c r="BC302" s="212" t="str">
        <f t="shared" si="18"/>
        <v/>
      </c>
      <c r="BD302" s="213" t="str">
        <f t="shared" si="19"/>
        <v xml:space="preserve"> </v>
      </c>
      <c r="BF302" s="249">
        <f>IF(AND(AY302&lt;&gt;"R",AY302&lt;&gt;"C",AY302&lt;&gt;"CF",AY302&lt;&gt;"F")=TRUE,AR302*'Q2'!$CB$20,IF(AY302="R",AR302,0))</f>
        <v>0</v>
      </c>
      <c r="BG302" s="249">
        <f>IF(AND(AY302&lt;&gt;"R",AY302&lt;&gt;"C",AY302&lt;&gt;"CF",AY302&lt;&gt;"F")=TRUE,AR302*'Q2'!$CB$21,IF(AY302="C",AR302,0))</f>
        <v>0</v>
      </c>
      <c r="BH302" s="249">
        <f>IF(AND(AY302&lt;&gt;"R",AY302&lt;&gt;"C",AY302&lt;&gt;"CF",AY302&lt;&gt;"F")=TRUE,AR302*'Q2'!$CB$22,IF(AY302="CF",AR302,0))</f>
        <v>0</v>
      </c>
      <c r="BI302" s="289">
        <f>IF(AND(AY302&lt;&gt;"R",AY302&lt;&gt;"C",AY302&lt;&gt;"CF",AY302&lt;&gt;"F")=TRUE,AR302*'Q2'!$CB$23,IF(AY302="F",AR302,0))</f>
        <v>0</v>
      </c>
      <c r="BJ302" s="289">
        <f>'O2'!AR302</f>
        <v>0</v>
      </c>
    </row>
    <row r="303" spans="2:62" ht="9.9499999999999993" customHeight="1">
      <c r="B303" s="852">
        <f>'O1'!B303</f>
        <v>0</v>
      </c>
      <c r="C303" s="853"/>
      <c r="D303" s="853"/>
      <c r="E303" s="853"/>
      <c r="F303" s="853"/>
      <c r="G303" s="854">
        <f>'O1'!G303</f>
        <v>0</v>
      </c>
      <c r="H303" s="854"/>
      <c r="I303" s="854"/>
      <c r="J303" s="854"/>
      <c r="K303" s="854"/>
      <c r="L303" s="854"/>
      <c r="M303" s="854"/>
      <c r="N303" s="854"/>
      <c r="O303" s="854"/>
      <c r="P303" s="854"/>
      <c r="Q303" s="854"/>
      <c r="R303" s="854"/>
      <c r="S303" s="854"/>
      <c r="T303" s="854"/>
      <c r="U303" s="854"/>
      <c r="V303" s="854"/>
      <c r="W303" s="854"/>
      <c r="X303" s="854"/>
      <c r="Y303" s="854"/>
      <c r="Z303" s="854"/>
      <c r="AA303" s="854"/>
      <c r="AB303" s="854"/>
      <c r="AC303" s="855">
        <f>'O1'!AC303</f>
        <v>0</v>
      </c>
      <c r="AD303" s="855"/>
      <c r="AE303" s="855"/>
      <c r="AF303" s="856">
        <f>'O1'!AF303</f>
        <v>0</v>
      </c>
      <c r="AG303" s="856"/>
      <c r="AH303" s="856"/>
      <c r="AI303" s="856"/>
      <c r="AJ303" s="856"/>
      <c r="AK303" s="708">
        <f>'O1'!AU303</f>
        <v>0</v>
      </c>
      <c r="AL303" s="708"/>
      <c r="AM303" s="708"/>
      <c r="AN303" s="708"/>
      <c r="AO303" s="708"/>
      <c r="AP303" s="708"/>
      <c r="AQ303" s="708"/>
      <c r="AR303" s="851">
        <f t="shared" si="16"/>
        <v>0</v>
      </c>
      <c r="AS303" s="851"/>
      <c r="AT303" s="851"/>
      <c r="AU303" s="851"/>
      <c r="AV303" s="851"/>
      <c r="AW303" s="851"/>
      <c r="AX303" s="851"/>
      <c r="AY303" s="164">
        <f>'O1'!BI303</f>
        <v>0</v>
      </c>
      <c r="AZ303" s="524">
        <f>'O1'!AU303</f>
        <v>0</v>
      </c>
      <c r="BB303" s="211">
        <f t="shared" si="17"/>
        <v>2</v>
      </c>
      <c r="BC303" s="212" t="str">
        <f t="shared" si="18"/>
        <v/>
      </c>
      <c r="BD303" s="213" t="str">
        <f t="shared" si="19"/>
        <v xml:space="preserve"> </v>
      </c>
      <c r="BF303" s="249">
        <f>IF(AND(AY303&lt;&gt;"R",AY303&lt;&gt;"C",AY303&lt;&gt;"CF",AY303&lt;&gt;"F")=TRUE,AR303*'Q2'!$CB$20,IF(AY303="R",AR303,0))</f>
        <v>0</v>
      </c>
      <c r="BG303" s="249">
        <f>IF(AND(AY303&lt;&gt;"R",AY303&lt;&gt;"C",AY303&lt;&gt;"CF",AY303&lt;&gt;"F")=TRUE,AR303*'Q2'!$CB$21,IF(AY303="C",AR303,0))</f>
        <v>0</v>
      </c>
      <c r="BH303" s="249">
        <f>IF(AND(AY303&lt;&gt;"R",AY303&lt;&gt;"C",AY303&lt;&gt;"CF",AY303&lt;&gt;"F")=TRUE,AR303*'Q2'!$CB$22,IF(AY303="CF",AR303,0))</f>
        <v>0</v>
      </c>
      <c r="BI303" s="289">
        <f>IF(AND(AY303&lt;&gt;"R",AY303&lt;&gt;"C",AY303&lt;&gt;"CF",AY303&lt;&gt;"F")=TRUE,AR303*'Q2'!$CB$23,IF(AY303="F",AR303,0))</f>
        <v>0</v>
      </c>
      <c r="BJ303" s="289">
        <f>'O2'!AR303</f>
        <v>0</v>
      </c>
    </row>
    <row r="304" spans="2:62" ht="9.9499999999999993" customHeight="1">
      <c r="B304" s="852">
        <f>'O1'!B304</f>
        <v>0</v>
      </c>
      <c r="C304" s="853"/>
      <c r="D304" s="853"/>
      <c r="E304" s="853"/>
      <c r="F304" s="853"/>
      <c r="G304" s="854">
        <f>'O1'!G304</f>
        <v>0</v>
      </c>
      <c r="H304" s="854"/>
      <c r="I304" s="854"/>
      <c r="J304" s="854"/>
      <c r="K304" s="854"/>
      <c r="L304" s="854"/>
      <c r="M304" s="854"/>
      <c r="N304" s="854"/>
      <c r="O304" s="854"/>
      <c r="P304" s="854"/>
      <c r="Q304" s="854"/>
      <c r="R304" s="854"/>
      <c r="S304" s="854"/>
      <c r="T304" s="854"/>
      <c r="U304" s="854"/>
      <c r="V304" s="854"/>
      <c r="W304" s="854"/>
      <c r="X304" s="854"/>
      <c r="Y304" s="854"/>
      <c r="Z304" s="854"/>
      <c r="AA304" s="854"/>
      <c r="AB304" s="854"/>
      <c r="AC304" s="855">
        <f>'O1'!AC304</f>
        <v>0</v>
      </c>
      <c r="AD304" s="855"/>
      <c r="AE304" s="855"/>
      <c r="AF304" s="856">
        <f>'O1'!AF304</f>
        <v>0</v>
      </c>
      <c r="AG304" s="856"/>
      <c r="AH304" s="856"/>
      <c r="AI304" s="856"/>
      <c r="AJ304" s="856"/>
      <c r="AK304" s="708">
        <f>'O1'!AU304</f>
        <v>0</v>
      </c>
      <c r="AL304" s="708"/>
      <c r="AM304" s="708"/>
      <c r="AN304" s="708"/>
      <c r="AO304" s="708"/>
      <c r="AP304" s="708"/>
      <c r="AQ304" s="708"/>
      <c r="AR304" s="851">
        <f t="shared" si="16"/>
        <v>0</v>
      </c>
      <c r="AS304" s="851"/>
      <c r="AT304" s="851"/>
      <c r="AU304" s="851"/>
      <c r="AV304" s="851"/>
      <c r="AW304" s="851"/>
      <c r="AX304" s="851"/>
      <c r="AY304" s="164">
        <f>'O1'!BI304</f>
        <v>0</v>
      </c>
      <c r="AZ304" s="524">
        <f>'O1'!AU304</f>
        <v>0</v>
      </c>
      <c r="BB304" s="211">
        <f t="shared" si="17"/>
        <v>2</v>
      </c>
      <c r="BC304" s="212" t="str">
        <f t="shared" si="18"/>
        <v/>
      </c>
      <c r="BD304" s="213" t="str">
        <f t="shared" si="19"/>
        <v xml:space="preserve"> </v>
      </c>
      <c r="BF304" s="249">
        <f>IF(AND(AY304&lt;&gt;"R",AY304&lt;&gt;"C",AY304&lt;&gt;"CF",AY304&lt;&gt;"F")=TRUE,AR304*'Q2'!$CB$20,IF(AY304="R",AR304,0))</f>
        <v>0</v>
      </c>
      <c r="BG304" s="249">
        <f>IF(AND(AY304&lt;&gt;"R",AY304&lt;&gt;"C",AY304&lt;&gt;"CF",AY304&lt;&gt;"F")=TRUE,AR304*'Q2'!$CB$21,IF(AY304="C",AR304,0))</f>
        <v>0</v>
      </c>
      <c r="BH304" s="249">
        <f>IF(AND(AY304&lt;&gt;"R",AY304&lt;&gt;"C",AY304&lt;&gt;"CF",AY304&lt;&gt;"F")=TRUE,AR304*'Q2'!$CB$22,IF(AY304="CF",AR304,0))</f>
        <v>0</v>
      </c>
      <c r="BI304" s="289">
        <f>IF(AND(AY304&lt;&gt;"R",AY304&lt;&gt;"C",AY304&lt;&gt;"CF",AY304&lt;&gt;"F")=TRUE,AR304*'Q2'!$CB$23,IF(AY304="F",AR304,0))</f>
        <v>0</v>
      </c>
      <c r="BJ304" s="289">
        <f>'O2'!AR304</f>
        <v>0</v>
      </c>
    </row>
    <row r="305" spans="1:62" ht="9.9499999999999993" customHeight="1">
      <c r="B305" s="852">
        <f>'O1'!B305</f>
        <v>0</v>
      </c>
      <c r="C305" s="853"/>
      <c r="D305" s="853"/>
      <c r="E305" s="853"/>
      <c r="F305" s="853"/>
      <c r="G305" s="854">
        <f>'O1'!G305</f>
        <v>0</v>
      </c>
      <c r="H305" s="854"/>
      <c r="I305" s="854"/>
      <c r="J305" s="854"/>
      <c r="K305" s="854"/>
      <c r="L305" s="854"/>
      <c r="M305" s="854"/>
      <c r="N305" s="854"/>
      <c r="O305" s="854"/>
      <c r="P305" s="854"/>
      <c r="Q305" s="854"/>
      <c r="R305" s="854"/>
      <c r="S305" s="854"/>
      <c r="T305" s="854"/>
      <c r="U305" s="854"/>
      <c r="V305" s="854"/>
      <c r="W305" s="854"/>
      <c r="X305" s="854"/>
      <c r="Y305" s="854"/>
      <c r="Z305" s="854"/>
      <c r="AA305" s="854"/>
      <c r="AB305" s="854"/>
      <c r="AC305" s="855">
        <f>'O1'!AC305</f>
        <v>0</v>
      </c>
      <c r="AD305" s="855"/>
      <c r="AE305" s="855"/>
      <c r="AF305" s="856">
        <f>'O1'!AF305</f>
        <v>0</v>
      </c>
      <c r="AG305" s="856"/>
      <c r="AH305" s="856"/>
      <c r="AI305" s="856"/>
      <c r="AJ305" s="856"/>
      <c r="AK305" s="708">
        <f>'O1'!AU305</f>
        <v>0</v>
      </c>
      <c r="AL305" s="708"/>
      <c r="AM305" s="708"/>
      <c r="AN305" s="708"/>
      <c r="AO305" s="708"/>
      <c r="AP305" s="708"/>
      <c r="AQ305" s="708"/>
      <c r="AR305" s="851">
        <f t="shared" si="16"/>
        <v>0</v>
      </c>
      <c r="AS305" s="851"/>
      <c r="AT305" s="851"/>
      <c r="AU305" s="851"/>
      <c r="AV305" s="851"/>
      <c r="AW305" s="851"/>
      <c r="AX305" s="851"/>
      <c r="AY305" s="164">
        <f>'O1'!BI305</f>
        <v>0</v>
      </c>
      <c r="AZ305" s="524">
        <f>'O1'!AU305</f>
        <v>0</v>
      </c>
      <c r="BB305" s="211">
        <f t="shared" si="17"/>
        <v>2</v>
      </c>
      <c r="BC305" s="212" t="str">
        <f t="shared" si="18"/>
        <v/>
      </c>
      <c r="BD305" s="213" t="str">
        <f t="shared" si="19"/>
        <v xml:space="preserve"> </v>
      </c>
      <c r="BF305" s="249">
        <f>IF(AND(AY305&lt;&gt;"R",AY305&lt;&gt;"C",AY305&lt;&gt;"CF",AY305&lt;&gt;"F")=TRUE,AR305*'Q2'!$CB$20,IF(AY305="R",AR305,0))</f>
        <v>0</v>
      </c>
      <c r="BG305" s="249">
        <f>IF(AND(AY305&lt;&gt;"R",AY305&lt;&gt;"C",AY305&lt;&gt;"CF",AY305&lt;&gt;"F")=TRUE,AR305*'Q2'!$CB$21,IF(AY305="C",AR305,0))</f>
        <v>0</v>
      </c>
      <c r="BH305" s="249">
        <f>IF(AND(AY305&lt;&gt;"R",AY305&lt;&gt;"C",AY305&lt;&gt;"CF",AY305&lt;&gt;"F")=TRUE,AR305*'Q2'!$CB$22,IF(AY305="CF",AR305,0))</f>
        <v>0</v>
      </c>
      <c r="BI305" s="289">
        <f>IF(AND(AY305&lt;&gt;"R",AY305&lt;&gt;"C",AY305&lt;&gt;"CF",AY305&lt;&gt;"F")=TRUE,AR305*'Q2'!$CB$23,IF(AY305="F",AR305,0))</f>
        <v>0</v>
      </c>
      <c r="BJ305" s="289">
        <f>'O2'!AR305</f>
        <v>0</v>
      </c>
    </row>
    <row r="306" spans="1:62" ht="9.9499999999999993" customHeight="1">
      <c r="B306" s="852">
        <f>'O1'!B306</f>
        <v>0</v>
      </c>
      <c r="C306" s="853"/>
      <c r="D306" s="853"/>
      <c r="E306" s="853"/>
      <c r="F306" s="853"/>
      <c r="G306" s="854">
        <f>'O1'!G306</f>
        <v>0</v>
      </c>
      <c r="H306" s="854"/>
      <c r="I306" s="854"/>
      <c r="J306" s="854"/>
      <c r="K306" s="854"/>
      <c r="L306" s="854"/>
      <c r="M306" s="854"/>
      <c r="N306" s="854"/>
      <c r="O306" s="854"/>
      <c r="P306" s="854"/>
      <c r="Q306" s="854"/>
      <c r="R306" s="854"/>
      <c r="S306" s="854"/>
      <c r="T306" s="854"/>
      <c r="U306" s="854"/>
      <c r="V306" s="854"/>
      <c r="W306" s="854"/>
      <c r="X306" s="854"/>
      <c r="Y306" s="854"/>
      <c r="Z306" s="854"/>
      <c r="AA306" s="854"/>
      <c r="AB306" s="854"/>
      <c r="AC306" s="855">
        <f>'O1'!AC306</f>
        <v>0</v>
      </c>
      <c r="AD306" s="855"/>
      <c r="AE306" s="855"/>
      <c r="AF306" s="856">
        <f>'O1'!AF306</f>
        <v>0</v>
      </c>
      <c r="AG306" s="856"/>
      <c r="AH306" s="856"/>
      <c r="AI306" s="856"/>
      <c r="AJ306" s="856"/>
      <c r="AK306" s="708">
        <f>'O1'!AU306</f>
        <v>0</v>
      </c>
      <c r="AL306" s="708"/>
      <c r="AM306" s="708"/>
      <c r="AN306" s="708"/>
      <c r="AO306" s="708"/>
      <c r="AP306" s="708"/>
      <c r="AQ306" s="708"/>
      <c r="AR306" s="851">
        <f t="shared" si="16"/>
        <v>0</v>
      </c>
      <c r="AS306" s="851"/>
      <c r="AT306" s="851"/>
      <c r="AU306" s="851"/>
      <c r="AV306" s="851"/>
      <c r="AW306" s="851"/>
      <c r="AX306" s="851"/>
      <c r="AY306" s="164">
        <f>'O1'!BI306</f>
        <v>0</v>
      </c>
      <c r="AZ306" s="524">
        <f>'O1'!AU306</f>
        <v>0</v>
      </c>
      <c r="BB306" s="211">
        <f t="shared" si="17"/>
        <v>2</v>
      </c>
      <c r="BC306" s="212" t="str">
        <f t="shared" si="18"/>
        <v/>
      </c>
      <c r="BD306" s="213" t="str">
        <f t="shared" si="19"/>
        <v xml:space="preserve"> </v>
      </c>
      <c r="BF306" s="249">
        <f>IF(AND(AY306&lt;&gt;"R",AY306&lt;&gt;"C",AY306&lt;&gt;"CF",AY306&lt;&gt;"F")=TRUE,AR306*'Q2'!$CB$20,IF(AY306="R",AR306,0))</f>
        <v>0</v>
      </c>
      <c r="BG306" s="249">
        <f>IF(AND(AY306&lt;&gt;"R",AY306&lt;&gt;"C",AY306&lt;&gt;"CF",AY306&lt;&gt;"F")=TRUE,AR306*'Q2'!$CB$21,IF(AY306="C",AR306,0))</f>
        <v>0</v>
      </c>
      <c r="BH306" s="249">
        <f>IF(AND(AY306&lt;&gt;"R",AY306&lt;&gt;"C",AY306&lt;&gt;"CF",AY306&lt;&gt;"F")=TRUE,AR306*'Q2'!$CB$22,IF(AY306="CF",AR306,0))</f>
        <v>0</v>
      </c>
      <c r="BI306" s="289">
        <f>IF(AND(AY306&lt;&gt;"R",AY306&lt;&gt;"C",AY306&lt;&gt;"CF",AY306&lt;&gt;"F")=TRUE,AR306*'Q2'!$CB$23,IF(AY306="F",AR306,0))</f>
        <v>0</v>
      </c>
      <c r="BJ306" s="289">
        <f>'O2'!AR306</f>
        <v>0</v>
      </c>
    </row>
    <row r="307" spans="1:62" ht="9.9499999999999993" customHeight="1">
      <c r="B307" s="852">
        <f>'O1'!B307</f>
        <v>0</v>
      </c>
      <c r="C307" s="853"/>
      <c r="D307" s="853"/>
      <c r="E307" s="853"/>
      <c r="F307" s="853"/>
      <c r="G307" s="854">
        <f>'O1'!G307</f>
        <v>0</v>
      </c>
      <c r="H307" s="854"/>
      <c r="I307" s="854"/>
      <c r="J307" s="854"/>
      <c r="K307" s="854"/>
      <c r="L307" s="854"/>
      <c r="M307" s="854"/>
      <c r="N307" s="854"/>
      <c r="O307" s="854"/>
      <c r="P307" s="854"/>
      <c r="Q307" s="854"/>
      <c r="R307" s="854"/>
      <c r="S307" s="854"/>
      <c r="T307" s="854"/>
      <c r="U307" s="854"/>
      <c r="V307" s="854"/>
      <c r="W307" s="854"/>
      <c r="X307" s="854"/>
      <c r="Y307" s="854"/>
      <c r="Z307" s="854"/>
      <c r="AA307" s="854"/>
      <c r="AB307" s="854"/>
      <c r="AC307" s="855">
        <f>'O1'!AC307</f>
        <v>0</v>
      </c>
      <c r="AD307" s="855"/>
      <c r="AE307" s="855"/>
      <c r="AF307" s="856">
        <f>'O1'!AF307</f>
        <v>0</v>
      </c>
      <c r="AG307" s="856"/>
      <c r="AH307" s="856"/>
      <c r="AI307" s="856"/>
      <c r="AJ307" s="856"/>
      <c r="AK307" s="708">
        <f>'O1'!AU307</f>
        <v>0</v>
      </c>
      <c r="AL307" s="708"/>
      <c r="AM307" s="708"/>
      <c r="AN307" s="708"/>
      <c r="AO307" s="708"/>
      <c r="AP307" s="708"/>
      <c r="AQ307" s="708"/>
      <c r="AR307" s="851">
        <f t="shared" si="16"/>
        <v>0</v>
      </c>
      <c r="AS307" s="851"/>
      <c r="AT307" s="851"/>
      <c r="AU307" s="851"/>
      <c r="AV307" s="851"/>
      <c r="AW307" s="851"/>
      <c r="AX307" s="851"/>
      <c r="AY307" s="164">
        <f>'O1'!BI307</f>
        <v>0</v>
      </c>
      <c r="AZ307" s="524">
        <f>'O1'!AU307</f>
        <v>0</v>
      </c>
      <c r="BB307" s="211">
        <f t="shared" si="17"/>
        <v>2</v>
      </c>
      <c r="BC307" s="212" t="str">
        <f t="shared" si="18"/>
        <v/>
      </c>
      <c r="BD307" s="213" t="str">
        <f t="shared" si="19"/>
        <v xml:space="preserve"> </v>
      </c>
      <c r="BF307" s="249">
        <f>IF(AND(AY307&lt;&gt;"R",AY307&lt;&gt;"C",AY307&lt;&gt;"CF",AY307&lt;&gt;"F")=TRUE,AR307*'Q2'!$CB$20,IF(AY307="R",AR307,0))</f>
        <v>0</v>
      </c>
      <c r="BG307" s="249">
        <f>IF(AND(AY307&lt;&gt;"R",AY307&lt;&gt;"C",AY307&lt;&gt;"CF",AY307&lt;&gt;"F")=TRUE,AR307*'Q2'!$CB$21,IF(AY307="C",AR307,0))</f>
        <v>0</v>
      </c>
      <c r="BH307" s="249">
        <f>IF(AND(AY307&lt;&gt;"R",AY307&lt;&gt;"C",AY307&lt;&gt;"CF",AY307&lt;&gt;"F")=TRUE,AR307*'Q2'!$CB$22,IF(AY307="CF",AR307,0))</f>
        <v>0</v>
      </c>
      <c r="BI307" s="289">
        <f>IF(AND(AY307&lt;&gt;"R",AY307&lt;&gt;"C",AY307&lt;&gt;"CF",AY307&lt;&gt;"F")=TRUE,AR307*'Q2'!$CB$23,IF(AY307="F",AR307,0))</f>
        <v>0</v>
      </c>
      <c r="BJ307" s="289">
        <f>'O2'!AR307</f>
        <v>0</v>
      </c>
    </row>
    <row r="308" spans="1:62" ht="9.9499999999999993" customHeight="1">
      <c r="B308" s="852">
        <f>'O1'!B308</f>
        <v>0</v>
      </c>
      <c r="C308" s="853"/>
      <c r="D308" s="853"/>
      <c r="E308" s="853"/>
      <c r="F308" s="853"/>
      <c r="G308" s="854">
        <f>'O1'!G308</f>
        <v>0</v>
      </c>
      <c r="H308" s="854"/>
      <c r="I308" s="854"/>
      <c r="J308" s="854"/>
      <c r="K308" s="854"/>
      <c r="L308" s="854"/>
      <c r="M308" s="854"/>
      <c r="N308" s="854"/>
      <c r="O308" s="854"/>
      <c r="P308" s="854"/>
      <c r="Q308" s="854"/>
      <c r="R308" s="854"/>
      <c r="S308" s="854"/>
      <c r="T308" s="854"/>
      <c r="U308" s="854"/>
      <c r="V308" s="854"/>
      <c r="W308" s="854"/>
      <c r="X308" s="854"/>
      <c r="Y308" s="854"/>
      <c r="Z308" s="854"/>
      <c r="AA308" s="854"/>
      <c r="AB308" s="854"/>
      <c r="AC308" s="855">
        <f>'O1'!AC308</f>
        <v>0</v>
      </c>
      <c r="AD308" s="855"/>
      <c r="AE308" s="855"/>
      <c r="AF308" s="856">
        <f>'O1'!AF308</f>
        <v>0</v>
      </c>
      <c r="AG308" s="856"/>
      <c r="AH308" s="856"/>
      <c r="AI308" s="856"/>
      <c r="AJ308" s="856"/>
      <c r="AK308" s="708">
        <f>'O1'!AU308</f>
        <v>0</v>
      </c>
      <c r="AL308" s="708"/>
      <c r="AM308" s="708"/>
      <c r="AN308" s="708"/>
      <c r="AO308" s="708"/>
      <c r="AP308" s="708"/>
      <c r="AQ308" s="708"/>
      <c r="AR308" s="851">
        <f t="shared" si="16"/>
        <v>0</v>
      </c>
      <c r="AS308" s="851"/>
      <c r="AT308" s="851"/>
      <c r="AU308" s="851"/>
      <c r="AV308" s="851"/>
      <c r="AW308" s="851"/>
      <c r="AX308" s="851"/>
      <c r="AY308" s="164">
        <f>'O1'!BI308</f>
        <v>0</v>
      </c>
      <c r="AZ308" s="524">
        <f>'O1'!AU308</f>
        <v>0</v>
      </c>
      <c r="BB308" s="211">
        <f t="shared" si="17"/>
        <v>2</v>
      </c>
      <c r="BC308" s="212" t="str">
        <f t="shared" si="18"/>
        <v/>
      </c>
      <c r="BD308" s="213" t="str">
        <f t="shared" si="19"/>
        <v xml:space="preserve"> </v>
      </c>
      <c r="BF308" s="249">
        <f>IF(AND(AY308&lt;&gt;"R",AY308&lt;&gt;"C",AY308&lt;&gt;"CF",AY308&lt;&gt;"F")=TRUE,AR308*'Q2'!$CB$20,IF(AY308="R",AR308,0))</f>
        <v>0</v>
      </c>
      <c r="BG308" s="249">
        <f>IF(AND(AY308&lt;&gt;"R",AY308&lt;&gt;"C",AY308&lt;&gt;"CF",AY308&lt;&gt;"F")=TRUE,AR308*'Q2'!$CB$21,IF(AY308="C",AR308,0))</f>
        <v>0</v>
      </c>
      <c r="BH308" s="249">
        <f>IF(AND(AY308&lt;&gt;"R",AY308&lt;&gt;"C",AY308&lt;&gt;"CF",AY308&lt;&gt;"F")=TRUE,AR308*'Q2'!$CB$22,IF(AY308="CF",AR308,0))</f>
        <v>0</v>
      </c>
      <c r="BI308" s="289">
        <f>IF(AND(AY308&lt;&gt;"R",AY308&lt;&gt;"C",AY308&lt;&gt;"CF",AY308&lt;&gt;"F")=TRUE,AR308*'Q2'!$CB$23,IF(AY308="F",AR308,0))</f>
        <v>0</v>
      </c>
      <c r="BJ308" s="289">
        <f>'O2'!AR308</f>
        <v>0</v>
      </c>
    </row>
    <row r="309" spans="1:62" ht="9.9499999999999993" customHeight="1">
      <c r="B309" s="852">
        <f>'O1'!B309</f>
        <v>0</v>
      </c>
      <c r="C309" s="853"/>
      <c r="D309" s="853"/>
      <c r="E309" s="853"/>
      <c r="F309" s="853"/>
      <c r="G309" s="854">
        <f>'O1'!G309</f>
        <v>0</v>
      </c>
      <c r="H309" s="854"/>
      <c r="I309" s="854"/>
      <c r="J309" s="854"/>
      <c r="K309" s="854"/>
      <c r="L309" s="854"/>
      <c r="M309" s="854"/>
      <c r="N309" s="854"/>
      <c r="O309" s="854"/>
      <c r="P309" s="854"/>
      <c r="Q309" s="854"/>
      <c r="R309" s="854"/>
      <c r="S309" s="854"/>
      <c r="T309" s="854"/>
      <c r="U309" s="854"/>
      <c r="V309" s="854"/>
      <c r="W309" s="854"/>
      <c r="X309" s="854"/>
      <c r="Y309" s="854"/>
      <c r="Z309" s="854"/>
      <c r="AA309" s="854"/>
      <c r="AB309" s="854"/>
      <c r="AC309" s="855">
        <f>'O1'!AC309</f>
        <v>0</v>
      </c>
      <c r="AD309" s="855"/>
      <c r="AE309" s="855"/>
      <c r="AF309" s="856">
        <f>'O1'!AF309</f>
        <v>0</v>
      </c>
      <c r="AG309" s="856"/>
      <c r="AH309" s="856"/>
      <c r="AI309" s="856"/>
      <c r="AJ309" s="856"/>
      <c r="AK309" s="708">
        <f>'O1'!AU309</f>
        <v>0</v>
      </c>
      <c r="AL309" s="708"/>
      <c r="AM309" s="708"/>
      <c r="AN309" s="708"/>
      <c r="AO309" s="708"/>
      <c r="AP309" s="708"/>
      <c r="AQ309" s="708"/>
      <c r="AR309" s="851">
        <f t="shared" si="16"/>
        <v>0</v>
      </c>
      <c r="AS309" s="851"/>
      <c r="AT309" s="851"/>
      <c r="AU309" s="851"/>
      <c r="AV309" s="851"/>
      <c r="AW309" s="851"/>
      <c r="AX309" s="851"/>
      <c r="AY309" s="164">
        <f>'O1'!BI309</f>
        <v>0</v>
      </c>
      <c r="AZ309" s="524">
        <f>'O1'!AU309</f>
        <v>0</v>
      </c>
      <c r="BB309" s="211">
        <f t="shared" si="17"/>
        <v>2</v>
      </c>
      <c r="BC309" s="212" t="str">
        <f t="shared" si="18"/>
        <v/>
      </c>
      <c r="BD309" s="213" t="str">
        <f t="shared" si="19"/>
        <v xml:space="preserve"> </v>
      </c>
      <c r="BF309" s="249">
        <f>IF(AND(AY309&lt;&gt;"R",AY309&lt;&gt;"C",AY309&lt;&gt;"CF",AY309&lt;&gt;"F")=TRUE,AR309*'Q2'!$CB$20,IF(AY309="R",AR309,0))</f>
        <v>0</v>
      </c>
      <c r="BG309" s="249">
        <f>IF(AND(AY309&lt;&gt;"R",AY309&lt;&gt;"C",AY309&lt;&gt;"CF",AY309&lt;&gt;"F")=TRUE,AR309*'Q2'!$CB$21,IF(AY309="C",AR309,0))</f>
        <v>0</v>
      </c>
      <c r="BH309" s="249">
        <f>IF(AND(AY309&lt;&gt;"R",AY309&lt;&gt;"C",AY309&lt;&gt;"CF",AY309&lt;&gt;"F")=TRUE,AR309*'Q2'!$CB$22,IF(AY309="CF",AR309,0))</f>
        <v>0</v>
      </c>
      <c r="BI309" s="289">
        <f>IF(AND(AY309&lt;&gt;"R",AY309&lt;&gt;"C",AY309&lt;&gt;"CF",AY309&lt;&gt;"F")=TRUE,AR309*'Q2'!$CB$23,IF(AY309="F",AR309,0))</f>
        <v>0</v>
      </c>
      <c r="BJ309" s="289">
        <f>'O2'!AR309</f>
        <v>0</v>
      </c>
    </row>
    <row r="310" spans="1:62" ht="9.9499999999999993" customHeight="1">
      <c r="B310" s="852">
        <f>'O1'!B310</f>
        <v>0</v>
      </c>
      <c r="C310" s="853"/>
      <c r="D310" s="853"/>
      <c r="E310" s="853"/>
      <c r="F310" s="853"/>
      <c r="G310" s="854">
        <f>'O1'!G310</f>
        <v>0</v>
      </c>
      <c r="H310" s="854"/>
      <c r="I310" s="854"/>
      <c r="J310" s="854"/>
      <c r="K310" s="854"/>
      <c r="L310" s="854"/>
      <c r="M310" s="854"/>
      <c r="N310" s="854"/>
      <c r="O310" s="854"/>
      <c r="P310" s="854"/>
      <c r="Q310" s="854"/>
      <c r="R310" s="854"/>
      <c r="S310" s="854"/>
      <c r="T310" s="854"/>
      <c r="U310" s="854"/>
      <c r="V310" s="854"/>
      <c r="W310" s="854"/>
      <c r="X310" s="854"/>
      <c r="Y310" s="854"/>
      <c r="Z310" s="854"/>
      <c r="AA310" s="854"/>
      <c r="AB310" s="854"/>
      <c r="AC310" s="855">
        <f>'O1'!AC310</f>
        <v>0</v>
      </c>
      <c r="AD310" s="855"/>
      <c r="AE310" s="855"/>
      <c r="AF310" s="856">
        <f>'O1'!AF310</f>
        <v>0</v>
      </c>
      <c r="AG310" s="856"/>
      <c r="AH310" s="856"/>
      <c r="AI310" s="856"/>
      <c r="AJ310" s="856"/>
      <c r="AK310" s="708">
        <f>'O1'!AU310</f>
        <v>0</v>
      </c>
      <c r="AL310" s="708"/>
      <c r="AM310" s="708"/>
      <c r="AN310" s="708"/>
      <c r="AO310" s="708"/>
      <c r="AP310" s="708"/>
      <c r="AQ310" s="708"/>
      <c r="AR310" s="851">
        <f t="shared" si="16"/>
        <v>0</v>
      </c>
      <c r="AS310" s="851"/>
      <c r="AT310" s="851"/>
      <c r="AU310" s="851"/>
      <c r="AV310" s="851"/>
      <c r="AW310" s="851"/>
      <c r="AX310" s="851"/>
      <c r="AY310" s="164">
        <f>'O1'!BI310</f>
        <v>0</v>
      </c>
      <c r="AZ310" s="524">
        <f>'O1'!AU310</f>
        <v>0</v>
      </c>
      <c r="BB310" s="211">
        <f t="shared" si="17"/>
        <v>2</v>
      </c>
      <c r="BC310" s="212" t="str">
        <f t="shared" si="18"/>
        <v/>
      </c>
      <c r="BD310" s="213" t="str">
        <f t="shared" si="19"/>
        <v xml:space="preserve"> </v>
      </c>
      <c r="BF310" s="249">
        <f>IF(AND(AY310&lt;&gt;"R",AY310&lt;&gt;"C",AY310&lt;&gt;"CF",AY310&lt;&gt;"F")=TRUE,AR310*'Q2'!$CB$20,IF(AY310="R",AR310,0))</f>
        <v>0</v>
      </c>
      <c r="BG310" s="249">
        <f>IF(AND(AY310&lt;&gt;"R",AY310&lt;&gt;"C",AY310&lt;&gt;"CF",AY310&lt;&gt;"F")=TRUE,AR310*'Q2'!$CB$21,IF(AY310="C",AR310,0))</f>
        <v>0</v>
      </c>
      <c r="BH310" s="249">
        <f>IF(AND(AY310&lt;&gt;"R",AY310&lt;&gt;"C",AY310&lt;&gt;"CF",AY310&lt;&gt;"F")=TRUE,AR310*'Q2'!$CB$22,IF(AY310="CF",AR310,0))</f>
        <v>0</v>
      </c>
      <c r="BI310" s="289">
        <f>IF(AND(AY310&lt;&gt;"R",AY310&lt;&gt;"C",AY310&lt;&gt;"CF",AY310&lt;&gt;"F")=TRUE,AR310*'Q2'!$CB$23,IF(AY310="F",AR310,0))</f>
        <v>0</v>
      </c>
      <c r="BJ310" s="289">
        <f>'O2'!AR310</f>
        <v>0</v>
      </c>
    </row>
    <row r="311" spans="1:62" ht="9.9499999999999993" customHeight="1">
      <c r="B311" s="852">
        <f>'O1'!B311</f>
        <v>0</v>
      </c>
      <c r="C311" s="853"/>
      <c r="D311" s="853"/>
      <c r="E311" s="853"/>
      <c r="F311" s="853"/>
      <c r="G311" s="854">
        <f>'O1'!G311</f>
        <v>0</v>
      </c>
      <c r="H311" s="854"/>
      <c r="I311" s="854"/>
      <c r="J311" s="854"/>
      <c r="K311" s="854"/>
      <c r="L311" s="854"/>
      <c r="M311" s="854"/>
      <c r="N311" s="854"/>
      <c r="O311" s="854"/>
      <c r="P311" s="854"/>
      <c r="Q311" s="854"/>
      <c r="R311" s="854"/>
      <c r="S311" s="854"/>
      <c r="T311" s="854"/>
      <c r="U311" s="854"/>
      <c r="V311" s="854"/>
      <c r="W311" s="854"/>
      <c r="X311" s="854"/>
      <c r="Y311" s="854"/>
      <c r="Z311" s="854"/>
      <c r="AA311" s="854"/>
      <c r="AB311" s="854"/>
      <c r="AC311" s="855">
        <f>'O1'!AC311</f>
        <v>0</v>
      </c>
      <c r="AD311" s="855"/>
      <c r="AE311" s="855"/>
      <c r="AF311" s="856">
        <f>'O1'!AF311</f>
        <v>0</v>
      </c>
      <c r="AG311" s="856"/>
      <c r="AH311" s="856"/>
      <c r="AI311" s="856"/>
      <c r="AJ311" s="856"/>
      <c r="AK311" s="708">
        <f>'O1'!AU311</f>
        <v>0</v>
      </c>
      <c r="AL311" s="708"/>
      <c r="AM311" s="708"/>
      <c r="AN311" s="708"/>
      <c r="AO311" s="708"/>
      <c r="AP311" s="708"/>
      <c r="AQ311" s="708"/>
      <c r="AR311" s="851">
        <f t="shared" si="16"/>
        <v>0</v>
      </c>
      <c r="AS311" s="851"/>
      <c r="AT311" s="851"/>
      <c r="AU311" s="851"/>
      <c r="AV311" s="851"/>
      <c r="AW311" s="851"/>
      <c r="AX311" s="851"/>
      <c r="AY311" s="164">
        <f>'O1'!BI311</f>
        <v>0</v>
      </c>
      <c r="AZ311" s="524">
        <f>'O1'!AU311</f>
        <v>0</v>
      </c>
      <c r="BB311" s="211">
        <f t="shared" si="17"/>
        <v>2</v>
      </c>
      <c r="BC311" s="212" t="str">
        <f t="shared" si="18"/>
        <v/>
      </c>
      <c r="BD311" s="213" t="str">
        <f t="shared" si="19"/>
        <v xml:space="preserve"> </v>
      </c>
      <c r="BF311" s="249">
        <f>IF(AND(AY311&lt;&gt;"R",AY311&lt;&gt;"C",AY311&lt;&gt;"CF",AY311&lt;&gt;"F")=TRUE,AR311*'Q2'!$CB$20,IF(AY311="R",AR311,0))</f>
        <v>0</v>
      </c>
      <c r="BG311" s="249">
        <f>IF(AND(AY311&lt;&gt;"R",AY311&lt;&gt;"C",AY311&lt;&gt;"CF",AY311&lt;&gt;"F")=TRUE,AR311*'Q2'!$CB$21,IF(AY311="C",AR311,0))</f>
        <v>0</v>
      </c>
      <c r="BH311" s="249">
        <f>IF(AND(AY311&lt;&gt;"R",AY311&lt;&gt;"C",AY311&lt;&gt;"CF",AY311&lt;&gt;"F")=TRUE,AR311*'Q2'!$CB$22,IF(AY311="CF",AR311,0))</f>
        <v>0</v>
      </c>
      <c r="BI311" s="289">
        <f>IF(AND(AY311&lt;&gt;"R",AY311&lt;&gt;"C",AY311&lt;&gt;"CF",AY311&lt;&gt;"F")=TRUE,AR311*'Q2'!$CB$23,IF(AY311="F",AR311,0))</f>
        <v>0</v>
      </c>
      <c r="BJ311" s="289">
        <f>'O2'!AR311</f>
        <v>0</v>
      </c>
    </row>
    <row r="312" spans="1:62" ht="9.9499999999999993" customHeight="1">
      <c r="B312" s="852">
        <f>'O1'!B312</f>
        <v>0</v>
      </c>
      <c r="C312" s="853"/>
      <c r="D312" s="853"/>
      <c r="E312" s="853"/>
      <c r="F312" s="853"/>
      <c r="G312" s="854">
        <f>'O1'!G312</f>
        <v>0</v>
      </c>
      <c r="H312" s="854"/>
      <c r="I312" s="854"/>
      <c r="J312" s="854"/>
      <c r="K312" s="854"/>
      <c r="L312" s="854"/>
      <c r="M312" s="854"/>
      <c r="N312" s="854"/>
      <c r="O312" s="854"/>
      <c r="P312" s="854"/>
      <c r="Q312" s="854"/>
      <c r="R312" s="854"/>
      <c r="S312" s="854"/>
      <c r="T312" s="854"/>
      <c r="U312" s="854"/>
      <c r="V312" s="854"/>
      <c r="W312" s="854"/>
      <c r="X312" s="854"/>
      <c r="Y312" s="854"/>
      <c r="Z312" s="854"/>
      <c r="AA312" s="854"/>
      <c r="AB312" s="854"/>
      <c r="AC312" s="855">
        <f>'O1'!AC312</f>
        <v>0</v>
      </c>
      <c r="AD312" s="855"/>
      <c r="AE312" s="855"/>
      <c r="AF312" s="856">
        <f>'O1'!AF312</f>
        <v>0</v>
      </c>
      <c r="AG312" s="856"/>
      <c r="AH312" s="856"/>
      <c r="AI312" s="856"/>
      <c r="AJ312" s="856"/>
      <c r="AK312" s="708">
        <f>'O1'!AU312</f>
        <v>0</v>
      </c>
      <c r="AL312" s="708"/>
      <c r="AM312" s="708"/>
      <c r="AN312" s="708"/>
      <c r="AO312" s="708"/>
      <c r="AP312" s="708"/>
      <c r="AQ312" s="708"/>
      <c r="AR312" s="851">
        <f t="shared" si="16"/>
        <v>0</v>
      </c>
      <c r="AS312" s="851"/>
      <c r="AT312" s="851"/>
      <c r="AU312" s="851"/>
      <c r="AV312" s="851"/>
      <c r="AW312" s="851"/>
      <c r="AX312" s="851"/>
      <c r="AY312" s="164">
        <f>'O1'!BI312</f>
        <v>0</v>
      </c>
      <c r="AZ312" s="524">
        <f>'O1'!AU312</f>
        <v>0</v>
      </c>
      <c r="BB312" s="211">
        <f t="shared" si="17"/>
        <v>2</v>
      </c>
      <c r="BC312" s="212" t="str">
        <f t="shared" si="18"/>
        <v/>
      </c>
      <c r="BD312" s="213" t="str">
        <f t="shared" si="19"/>
        <v xml:space="preserve"> </v>
      </c>
      <c r="BF312" s="249">
        <f>IF(AND(AY312&lt;&gt;"R",AY312&lt;&gt;"C",AY312&lt;&gt;"CF",AY312&lt;&gt;"F")=TRUE,AR312*'Q2'!$CB$20,IF(AY312="R",AR312,0))</f>
        <v>0</v>
      </c>
      <c r="BG312" s="249">
        <f>IF(AND(AY312&lt;&gt;"R",AY312&lt;&gt;"C",AY312&lt;&gt;"CF",AY312&lt;&gt;"F")=TRUE,AR312*'Q2'!$CB$21,IF(AY312="C",AR312,0))</f>
        <v>0</v>
      </c>
      <c r="BH312" s="249">
        <f>IF(AND(AY312&lt;&gt;"R",AY312&lt;&gt;"C",AY312&lt;&gt;"CF",AY312&lt;&gt;"F")=TRUE,AR312*'Q2'!$CB$22,IF(AY312="CF",AR312,0))</f>
        <v>0</v>
      </c>
      <c r="BI312" s="289">
        <f>IF(AND(AY312&lt;&gt;"R",AY312&lt;&gt;"C",AY312&lt;&gt;"CF",AY312&lt;&gt;"F")=TRUE,AR312*'Q2'!$CB$23,IF(AY312="F",AR312,0))</f>
        <v>0</v>
      </c>
      <c r="BJ312" s="289">
        <f>'O2'!AR312</f>
        <v>0</v>
      </c>
    </row>
    <row r="313" spans="1:62" ht="9.9499999999999993" customHeight="1">
      <c r="B313" s="852">
        <f>'O1'!B313</f>
        <v>0</v>
      </c>
      <c r="C313" s="853"/>
      <c r="D313" s="853"/>
      <c r="E313" s="853"/>
      <c r="F313" s="853"/>
      <c r="G313" s="854">
        <f>'O1'!G313</f>
        <v>0</v>
      </c>
      <c r="H313" s="854"/>
      <c r="I313" s="854"/>
      <c r="J313" s="854"/>
      <c r="K313" s="854"/>
      <c r="L313" s="854"/>
      <c r="M313" s="854"/>
      <c r="N313" s="854"/>
      <c r="O313" s="854"/>
      <c r="P313" s="854"/>
      <c r="Q313" s="854"/>
      <c r="R313" s="854"/>
      <c r="S313" s="854"/>
      <c r="T313" s="854"/>
      <c r="U313" s="854"/>
      <c r="V313" s="854"/>
      <c r="W313" s="854"/>
      <c r="X313" s="854"/>
      <c r="Y313" s="854"/>
      <c r="Z313" s="854"/>
      <c r="AA313" s="854"/>
      <c r="AB313" s="854"/>
      <c r="AC313" s="855">
        <f>'O1'!AC313</f>
        <v>0</v>
      </c>
      <c r="AD313" s="855"/>
      <c r="AE313" s="855"/>
      <c r="AF313" s="856">
        <f>'O1'!AF313</f>
        <v>0</v>
      </c>
      <c r="AG313" s="856"/>
      <c r="AH313" s="856"/>
      <c r="AI313" s="856"/>
      <c r="AJ313" s="856"/>
      <c r="AK313" s="708">
        <f>'O1'!AU313</f>
        <v>0</v>
      </c>
      <c r="AL313" s="708"/>
      <c r="AM313" s="708"/>
      <c r="AN313" s="708"/>
      <c r="AO313" s="708"/>
      <c r="AP313" s="708"/>
      <c r="AQ313" s="708"/>
      <c r="AR313" s="851">
        <f t="shared" si="16"/>
        <v>0</v>
      </c>
      <c r="AS313" s="851"/>
      <c r="AT313" s="851"/>
      <c r="AU313" s="851"/>
      <c r="AV313" s="851"/>
      <c r="AW313" s="851"/>
      <c r="AX313" s="851"/>
      <c r="AY313" s="164">
        <f>'O1'!BI313</f>
        <v>0</v>
      </c>
      <c r="AZ313" s="524">
        <f>'O1'!AU313</f>
        <v>0</v>
      </c>
      <c r="BB313" s="211">
        <f t="shared" si="17"/>
        <v>2</v>
      </c>
      <c r="BC313" s="212" t="str">
        <f t="shared" si="18"/>
        <v/>
      </c>
      <c r="BD313" s="213" t="str">
        <f t="shared" si="19"/>
        <v xml:space="preserve"> </v>
      </c>
      <c r="BF313" s="249">
        <f>IF(AND(AY313&lt;&gt;"R",AY313&lt;&gt;"C",AY313&lt;&gt;"CF",AY313&lt;&gt;"F")=TRUE,AR313*'Q2'!$CB$20,IF(AY313="R",AR313,0))</f>
        <v>0</v>
      </c>
      <c r="BG313" s="249">
        <f>IF(AND(AY313&lt;&gt;"R",AY313&lt;&gt;"C",AY313&lt;&gt;"CF",AY313&lt;&gt;"F")=TRUE,AR313*'Q2'!$CB$21,IF(AY313="C",AR313,0))</f>
        <v>0</v>
      </c>
      <c r="BH313" s="249">
        <f>IF(AND(AY313&lt;&gt;"R",AY313&lt;&gt;"C",AY313&lt;&gt;"CF",AY313&lt;&gt;"F")=TRUE,AR313*'Q2'!$CB$22,IF(AY313="CF",AR313,0))</f>
        <v>0</v>
      </c>
      <c r="BI313" s="289">
        <f>IF(AND(AY313&lt;&gt;"R",AY313&lt;&gt;"C",AY313&lt;&gt;"CF",AY313&lt;&gt;"F")=TRUE,AR313*'Q2'!$CB$23,IF(AY313="F",AR313,0))</f>
        <v>0</v>
      </c>
      <c r="BJ313" s="289">
        <f>'O2'!AR313</f>
        <v>0</v>
      </c>
    </row>
    <row r="314" spans="1:62" ht="9.9499999999999993" customHeight="1">
      <c r="B314" s="852">
        <f>'O1'!B314</f>
        <v>0</v>
      </c>
      <c r="C314" s="853"/>
      <c r="D314" s="853"/>
      <c r="E314" s="853"/>
      <c r="F314" s="853"/>
      <c r="G314" s="854">
        <f>'O1'!G314</f>
        <v>0</v>
      </c>
      <c r="H314" s="854"/>
      <c r="I314" s="854"/>
      <c r="J314" s="854"/>
      <c r="K314" s="854"/>
      <c r="L314" s="854"/>
      <c r="M314" s="854"/>
      <c r="N314" s="854"/>
      <c r="O314" s="854"/>
      <c r="P314" s="854"/>
      <c r="Q314" s="854"/>
      <c r="R314" s="854"/>
      <c r="S314" s="854"/>
      <c r="T314" s="854"/>
      <c r="U314" s="854"/>
      <c r="V314" s="854"/>
      <c r="W314" s="854"/>
      <c r="X314" s="854"/>
      <c r="Y314" s="854"/>
      <c r="Z314" s="854"/>
      <c r="AA314" s="854"/>
      <c r="AB314" s="854"/>
      <c r="AC314" s="855">
        <f>'O1'!AC314</f>
        <v>0</v>
      </c>
      <c r="AD314" s="855"/>
      <c r="AE314" s="855"/>
      <c r="AF314" s="856">
        <f>'O1'!AF314</f>
        <v>0</v>
      </c>
      <c r="AG314" s="856"/>
      <c r="AH314" s="856"/>
      <c r="AI314" s="856"/>
      <c r="AJ314" s="856"/>
      <c r="AK314" s="708">
        <f>'O1'!AU314</f>
        <v>0</v>
      </c>
      <c r="AL314" s="708"/>
      <c r="AM314" s="708"/>
      <c r="AN314" s="708"/>
      <c r="AO314" s="708"/>
      <c r="AP314" s="708"/>
      <c r="AQ314" s="708"/>
      <c r="AR314" s="851">
        <f t="shared" si="16"/>
        <v>0</v>
      </c>
      <c r="AS314" s="851"/>
      <c r="AT314" s="851"/>
      <c r="AU314" s="851"/>
      <c r="AV314" s="851"/>
      <c r="AW314" s="851"/>
      <c r="AX314" s="851"/>
      <c r="AY314" s="164">
        <f>'O1'!BI314</f>
        <v>0</v>
      </c>
      <c r="AZ314" s="524">
        <f>'O1'!AU314</f>
        <v>0</v>
      </c>
      <c r="BB314" s="211">
        <f t="shared" si="17"/>
        <v>2</v>
      </c>
      <c r="BC314" s="212" t="str">
        <f t="shared" si="18"/>
        <v/>
      </c>
      <c r="BD314" s="213" t="str">
        <f t="shared" si="19"/>
        <v xml:space="preserve"> </v>
      </c>
      <c r="BF314" s="249">
        <f>IF(AND(AY314&lt;&gt;"R",AY314&lt;&gt;"C",AY314&lt;&gt;"CF",AY314&lt;&gt;"F")=TRUE,AR314*'Q2'!$CB$20,IF(AY314="R",AR314,0))</f>
        <v>0</v>
      </c>
      <c r="BG314" s="249">
        <f>IF(AND(AY314&lt;&gt;"R",AY314&lt;&gt;"C",AY314&lt;&gt;"CF",AY314&lt;&gt;"F")=TRUE,AR314*'Q2'!$CB$21,IF(AY314="C",AR314,0))</f>
        <v>0</v>
      </c>
      <c r="BH314" s="249">
        <f>IF(AND(AY314&lt;&gt;"R",AY314&lt;&gt;"C",AY314&lt;&gt;"CF",AY314&lt;&gt;"F")=TRUE,AR314*'Q2'!$CB$22,IF(AY314="CF",AR314,0))</f>
        <v>0</v>
      </c>
      <c r="BI314" s="289">
        <f>IF(AND(AY314&lt;&gt;"R",AY314&lt;&gt;"C",AY314&lt;&gt;"CF",AY314&lt;&gt;"F")=TRUE,AR314*'Q2'!$CB$23,IF(AY314="F",AR314,0))</f>
        <v>0</v>
      </c>
      <c r="BJ314" s="289">
        <f>'O2'!AR314</f>
        <v>0</v>
      </c>
    </row>
    <row r="315" spans="1:62" ht="9.9499999999999993" customHeight="1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BB315"/>
      <c r="BC315"/>
      <c r="BD315"/>
      <c r="BE315"/>
      <c r="BF315"/>
      <c r="BG315"/>
      <c r="BH315"/>
      <c r="BI315"/>
      <c r="BJ315"/>
    </row>
    <row r="316" spans="1:62" ht="9.9499999999999993" customHeight="1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BB316"/>
      <c r="BC316"/>
      <c r="BD316"/>
      <c r="BE316"/>
      <c r="BF316"/>
      <c r="BG316"/>
      <c r="BH316"/>
      <c r="BI316"/>
      <c r="BJ316"/>
    </row>
    <row r="317" spans="1:62" ht="9.9499999999999993" customHeight="1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BB317"/>
      <c r="BC317"/>
      <c r="BD317"/>
      <c r="BE317"/>
      <c r="BF317"/>
      <c r="BG317"/>
      <c r="BH317"/>
      <c r="BI317"/>
      <c r="BJ317"/>
    </row>
    <row r="318" spans="1:62" ht="9.9499999999999993" customHeight="1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BB318"/>
      <c r="BC318"/>
      <c r="BD318"/>
      <c r="BE318"/>
      <c r="BF318"/>
      <c r="BG318"/>
      <c r="BH318"/>
      <c r="BI318"/>
      <c r="BJ318"/>
    </row>
    <row r="319" spans="1:62" s="19" customFormat="1" ht="13.5" customHeight="1">
      <c r="A319" s="18"/>
      <c r="B319" s="758"/>
      <c r="C319" s="758"/>
      <c r="D319" s="758"/>
      <c r="E319" s="758"/>
      <c r="F319" s="758"/>
      <c r="G319" s="758"/>
      <c r="H319" s="758"/>
      <c r="I319" s="758"/>
      <c r="J319" s="758"/>
      <c r="K319" s="758"/>
      <c r="L319" s="758"/>
      <c r="M319" s="758"/>
      <c r="N319" s="758"/>
      <c r="O319" s="758"/>
      <c r="P319" s="758"/>
      <c r="Q319" s="758"/>
      <c r="R319" s="758"/>
      <c r="S319" s="758"/>
      <c r="T319" s="758"/>
      <c r="U319" s="758"/>
      <c r="V319" s="758"/>
      <c r="W319" s="758"/>
      <c r="X319" s="758"/>
      <c r="Y319" s="758"/>
      <c r="Z319" s="758"/>
      <c r="AA319" s="758"/>
      <c r="AB319" s="758"/>
      <c r="AC319" s="758"/>
      <c r="AD319" s="758"/>
      <c r="AE319" s="758"/>
      <c r="AF319" s="739"/>
      <c r="AG319" s="739"/>
      <c r="AH319" s="739"/>
      <c r="AI319" s="739"/>
      <c r="AJ319" s="739"/>
      <c r="AK319" s="860" t="s">
        <v>32</v>
      </c>
      <c r="AL319" s="860"/>
      <c r="AM319" s="860"/>
      <c r="AN319" s="860"/>
      <c r="AO319" s="860"/>
      <c r="AP319" s="860"/>
      <c r="AQ319" s="860"/>
      <c r="AR319" s="756">
        <f>SUM(AR15:AX318)</f>
        <v>1353190.71</v>
      </c>
      <c r="AS319" s="756"/>
      <c r="AT319" s="756"/>
      <c r="AU319" s="756"/>
      <c r="AV319" s="756"/>
      <c r="AW319" s="756"/>
      <c r="AX319" s="756"/>
      <c r="AY319" s="162"/>
      <c r="AZ319" s="18"/>
      <c r="BB319" s="199"/>
      <c r="BC319" s="212">
        <f>SUM(BC15:BC318)</f>
        <v>12</v>
      </c>
      <c r="BD319" s="203"/>
      <c r="BE319" s="199"/>
      <c r="BF319" s="289">
        <f>SUM(BF15:BF318)</f>
        <v>27037.649999999911</v>
      </c>
      <c r="BG319" s="289">
        <f>SUM(BG15:BG318)</f>
        <v>1326153.06</v>
      </c>
      <c r="BH319" s="289">
        <f>SUM(BH15:BH318)</f>
        <v>0</v>
      </c>
      <c r="BI319" s="289">
        <f>SUM(BI15:BI318)</f>
        <v>0</v>
      </c>
      <c r="BJ319" s="289">
        <f>SUM(BJ15:BJ318)</f>
        <v>1353190.71</v>
      </c>
    </row>
    <row r="320" spans="1:62" ht="9.9499999999999993" customHeight="1">
      <c r="BF320" s="289">
        <f>SUM('Q2'!AM11:AM49)</f>
        <v>194.1299999999992</v>
      </c>
      <c r="BG320" s="289">
        <f>SUM('Q2'!AT11:AT49)</f>
        <v>9521.58</v>
      </c>
      <c r="BH320" s="289">
        <f>SUM('Q2'!BA11:BA49)</f>
        <v>0</v>
      </c>
      <c r="BI320" s="289">
        <f>SUM('Q2'!BH11:BH49)</f>
        <v>0</v>
      </c>
      <c r="BJ320" s="290"/>
    </row>
    <row r="321" spans="2:62" ht="9.9499999999999993" customHeight="1"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9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9"/>
      <c r="AS321" s="757">
        <f>F2</f>
        <v>0</v>
      </c>
      <c r="AT321" s="757"/>
      <c r="AU321" s="757"/>
      <c r="AV321" s="757"/>
      <c r="AW321" s="757"/>
      <c r="AX321" s="757"/>
      <c r="AY321" s="757"/>
    </row>
    <row r="322" spans="2:62" ht="9.9499999999999993" customHeight="1">
      <c r="B322" s="9" t="s">
        <v>205</v>
      </c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 t="s">
        <v>205</v>
      </c>
      <c r="X322" s="9"/>
      <c r="Y322" s="9"/>
      <c r="AF322" s="9"/>
      <c r="AG322" s="9"/>
      <c r="AH322" s="9"/>
      <c r="AI322" s="9"/>
      <c r="AJ322" s="9"/>
      <c r="AR322" s="9"/>
      <c r="AS322" s="9" t="s">
        <v>86</v>
      </c>
      <c r="AT322" s="9"/>
      <c r="AU322" s="9"/>
      <c r="AV322" s="9"/>
      <c r="AW322" s="9"/>
      <c r="AX322" s="9"/>
      <c r="AY322" s="9"/>
    </row>
    <row r="323" spans="2:62" ht="9.9499999999999993" customHeight="1">
      <c r="B323" s="7" t="s">
        <v>206</v>
      </c>
      <c r="G323" s="813"/>
      <c r="H323" s="813"/>
      <c r="I323" s="813"/>
      <c r="J323" s="813"/>
      <c r="K323" s="813"/>
      <c r="L323" s="813"/>
      <c r="M323" s="813"/>
      <c r="N323" s="813"/>
      <c r="O323" s="813"/>
      <c r="P323" s="813"/>
      <c r="Q323" s="813"/>
      <c r="R323" s="813"/>
      <c r="S323" s="813"/>
      <c r="T323" s="813"/>
      <c r="U323" s="813"/>
      <c r="W323" s="7" t="s">
        <v>206</v>
      </c>
      <c r="AB323" s="813"/>
      <c r="AC323" s="813"/>
      <c r="AD323" s="813"/>
      <c r="AE323" s="813"/>
      <c r="AF323" s="813"/>
      <c r="AG323" s="813"/>
      <c r="AH323" s="813"/>
      <c r="AI323" s="813"/>
      <c r="AJ323" s="813"/>
      <c r="AK323" s="813"/>
      <c r="AL323" s="813"/>
      <c r="AM323" s="813"/>
      <c r="AN323" s="813"/>
      <c r="AO323" s="813"/>
      <c r="AP323" s="813"/>
      <c r="AQ323" s="813"/>
    </row>
    <row r="324" spans="2:62" s="10" customFormat="1" ht="9.9499999999999993" customHeight="1">
      <c r="AS324" s="10" t="s">
        <v>228</v>
      </c>
      <c r="AU324" s="813"/>
      <c r="AV324" s="813"/>
      <c r="AW324" s="813"/>
      <c r="AX324" s="813"/>
      <c r="AY324" s="813"/>
      <c r="BB324" s="201"/>
      <c r="BC324" s="209" t="str">
        <f>CONCATENATE((BC319+18),":","318")</f>
        <v>30:318</v>
      </c>
      <c r="BD324" s="203"/>
      <c r="BE324" s="200"/>
      <c r="BF324" s="202"/>
      <c r="BG324" s="202"/>
      <c r="BH324" s="202"/>
      <c r="BI324" s="202"/>
      <c r="BJ324" s="202"/>
    </row>
    <row r="325" spans="2:62" ht="9.9499999999999993" customHeight="1">
      <c r="B325" s="10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W325" s="9"/>
      <c r="X325" s="9"/>
      <c r="AR325" s="7" t="s">
        <v>229</v>
      </c>
    </row>
    <row r="326" spans="2:62" ht="18" customHeight="1">
      <c r="B326" s="155"/>
      <c r="C326" s="156"/>
      <c r="D326" s="156"/>
      <c r="E326" s="157" t="s">
        <v>137</v>
      </c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 t="s">
        <v>138</v>
      </c>
      <c r="W326" s="156"/>
      <c r="X326" s="156"/>
      <c r="Y326" s="156"/>
      <c r="Z326" s="156"/>
      <c r="AA326" s="156"/>
      <c r="AB326" s="156"/>
      <c r="AC326" s="156"/>
      <c r="AD326" s="156"/>
      <c r="AE326" s="156"/>
      <c r="AF326" s="156"/>
      <c r="AG326" s="156"/>
      <c r="AH326" s="156"/>
    </row>
    <row r="327" spans="2:62" ht="3" customHeight="1">
      <c r="B327" s="10"/>
    </row>
    <row r="328" spans="2:62" ht="9.9499999999999993" customHeight="1">
      <c r="B328" s="10"/>
      <c r="E328" s="156" t="s">
        <v>139</v>
      </c>
      <c r="V328" s="156" t="s">
        <v>140</v>
      </c>
    </row>
    <row r="329" spans="2:62" ht="9.9499999999999993" customHeight="1">
      <c r="B329" s="10"/>
    </row>
  </sheetData>
  <sheetProtection password="CC55" sheet="1" objects="1" scenarios="1" formatRows="0"/>
  <mergeCells count="1830">
    <mergeCell ref="AU324:AY324"/>
    <mergeCell ref="AS321:AY321"/>
    <mergeCell ref="AB323:AQ323"/>
    <mergeCell ref="G323:U323"/>
    <mergeCell ref="AR24:AX24"/>
    <mergeCell ref="AR17:AX17"/>
    <mergeCell ref="AR18:AX18"/>
    <mergeCell ref="AF319:AJ319"/>
    <mergeCell ref="AK319:AQ319"/>
    <mergeCell ref="AR319:AX319"/>
    <mergeCell ref="AK28:AQ28"/>
    <mergeCell ref="BO6:BR6"/>
    <mergeCell ref="BO7:BR7"/>
    <mergeCell ref="BO9:BR9"/>
    <mergeCell ref="BO11:BR11"/>
    <mergeCell ref="BO12:BR12"/>
    <mergeCell ref="AK14:AQ14"/>
    <mergeCell ref="AR14:AX14"/>
    <mergeCell ref="AK26:AQ26"/>
    <mergeCell ref="AK25:AQ25"/>
    <mergeCell ref="AR25:AX25"/>
    <mergeCell ref="AR22:AX22"/>
    <mergeCell ref="AK20:AQ20"/>
    <mergeCell ref="AR15:AX15"/>
    <mergeCell ref="AR16:AX16"/>
    <mergeCell ref="AR26:AX26"/>
    <mergeCell ref="AK23:AQ23"/>
    <mergeCell ref="AK22:AQ22"/>
    <mergeCell ref="AR19:AX19"/>
    <mergeCell ref="AR20:AX20"/>
    <mergeCell ref="AK30:AQ30"/>
    <mergeCell ref="AR30:AX30"/>
    <mergeCell ref="AR28:AX28"/>
    <mergeCell ref="B102:F102"/>
    <mergeCell ref="G102:AB102"/>
    <mergeCell ref="AF27:AJ27"/>
    <mergeCell ref="B28:F28"/>
    <mergeCell ref="B27:F27"/>
    <mergeCell ref="G28:AB28"/>
    <mergeCell ref="AF28:AJ28"/>
    <mergeCell ref="B7:R7"/>
    <mergeCell ref="B11:I11"/>
    <mergeCell ref="L9:AY9"/>
    <mergeCell ref="AC27:AE27"/>
    <mergeCell ref="AF25:AJ25"/>
    <mergeCell ref="B25:F25"/>
    <mergeCell ref="B24:F24"/>
    <mergeCell ref="AR23:AX23"/>
    <mergeCell ref="AF23:AJ23"/>
    <mergeCell ref="B23:F23"/>
    <mergeCell ref="AC28:AE28"/>
    <mergeCell ref="G27:AB27"/>
    <mergeCell ref="B319:F319"/>
    <mergeCell ref="G319:AB319"/>
    <mergeCell ref="AC319:AE319"/>
    <mergeCell ref="B101:F101"/>
    <mergeCell ref="G101:AB101"/>
    <mergeCell ref="AC102:AE102"/>
    <mergeCell ref="AC103:AE103"/>
    <mergeCell ref="B108:F108"/>
    <mergeCell ref="AC23:AE23"/>
    <mergeCell ref="G25:AB25"/>
    <mergeCell ref="B26:F26"/>
    <mergeCell ref="AC26:AE26"/>
    <mergeCell ref="AC25:AE25"/>
    <mergeCell ref="G26:AB26"/>
    <mergeCell ref="AF26:AJ26"/>
    <mergeCell ref="G23:AB23"/>
    <mergeCell ref="AR21:AX21"/>
    <mergeCell ref="B21:F21"/>
    <mergeCell ref="G21:AB21"/>
    <mergeCell ref="B22:F22"/>
    <mergeCell ref="AC24:AE24"/>
    <mergeCell ref="AF24:AJ24"/>
    <mergeCell ref="AK24:AQ24"/>
    <mergeCell ref="G24:AB24"/>
    <mergeCell ref="AC21:AE21"/>
    <mergeCell ref="AF21:AJ21"/>
    <mergeCell ref="G22:AB22"/>
    <mergeCell ref="AF22:AJ22"/>
    <mergeCell ref="AF18:AJ18"/>
    <mergeCell ref="G18:AB18"/>
    <mergeCell ref="AC22:AE22"/>
    <mergeCell ref="AF17:AJ17"/>
    <mergeCell ref="AK18:AQ18"/>
    <mergeCell ref="AK17:AQ17"/>
    <mergeCell ref="AK19:AQ19"/>
    <mergeCell ref="B17:F17"/>
    <mergeCell ref="G16:AB16"/>
    <mergeCell ref="AC17:AE17"/>
    <mergeCell ref="AF19:AJ19"/>
    <mergeCell ref="B20:F20"/>
    <mergeCell ref="AC20:AE20"/>
    <mergeCell ref="AF20:AJ20"/>
    <mergeCell ref="G19:AB19"/>
    <mergeCell ref="B19:F19"/>
    <mergeCell ref="B18:F18"/>
    <mergeCell ref="AC18:AE18"/>
    <mergeCell ref="AC19:AE19"/>
    <mergeCell ref="G20:AB20"/>
    <mergeCell ref="AR31:AX31"/>
    <mergeCell ref="AK29:AQ29"/>
    <mergeCell ref="AR29:AX29"/>
    <mergeCell ref="AK27:AQ27"/>
    <mergeCell ref="B15:F15"/>
    <mergeCell ref="AC15:AE15"/>
    <mergeCell ref="B16:F16"/>
    <mergeCell ref="AC16:AE16"/>
    <mergeCell ref="G15:AB15"/>
    <mergeCell ref="G17:AB17"/>
    <mergeCell ref="AK105:AQ105"/>
    <mergeCell ref="AR105:AX105"/>
    <mergeCell ref="AK32:AQ32"/>
    <mergeCell ref="AR27:AX27"/>
    <mergeCell ref="AK101:AQ101"/>
    <mergeCell ref="AR101:AX101"/>
    <mergeCell ref="AK102:AQ102"/>
    <mergeCell ref="AR32:AX32"/>
    <mergeCell ref="AR33:AX33"/>
    <mergeCell ref="AK36:AQ36"/>
    <mergeCell ref="AK34:AQ34"/>
    <mergeCell ref="AK56:AQ56"/>
    <mergeCell ref="AK54:AQ54"/>
    <mergeCell ref="AK35:AQ35"/>
    <mergeCell ref="AC101:AE101"/>
    <mergeCell ref="AF101:AJ101"/>
    <mergeCell ref="AK46:AQ46"/>
    <mergeCell ref="AK52:AQ52"/>
    <mergeCell ref="AK50:AQ50"/>
    <mergeCell ref="AK40:AQ40"/>
    <mergeCell ref="AR102:AX102"/>
    <mergeCell ref="AK60:AQ60"/>
    <mergeCell ref="AF102:AJ102"/>
    <mergeCell ref="AK103:AQ103"/>
    <mergeCell ref="AF15:AJ15"/>
    <mergeCell ref="AK15:AQ15"/>
    <mergeCell ref="AF16:AJ16"/>
    <mergeCell ref="AK16:AQ16"/>
    <mergeCell ref="AK21:AQ21"/>
    <mergeCell ref="AK33:AQ33"/>
    <mergeCell ref="AK31:AQ31"/>
    <mergeCell ref="AF34:AJ34"/>
    <mergeCell ref="AR37:AX37"/>
    <mergeCell ref="AK38:AQ38"/>
    <mergeCell ref="AR38:AX38"/>
    <mergeCell ref="AR34:AX34"/>
    <mergeCell ref="AR35:AX35"/>
    <mergeCell ref="AK37:AQ37"/>
    <mergeCell ref="AF36:AJ36"/>
    <mergeCell ref="AR36:AX36"/>
    <mergeCell ref="AR103:AX103"/>
    <mergeCell ref="AK104:AQ104"/>
    <mergeCell ref="AR104:AX104"/>
    <mergeCell ref="B104:F104"/>
    <mergeCell ref="G104:AB104"/>
    <mergeCell ref="AC104:AE104"/>
    <mergeCell ref="AF104:AJ104"/>
    <mergeCell ref="B103:F103"/>
    <mergeCell ref="G103:AB103"/>
    <mergeCell ref="AF103:AJ103"/>
    <mergeCell ref="AK106:AQ106"/>
    <mergeCell ref="AR106:AX106"/>
    <mergeCell ref="B105:F105"/>
    <mergeCell ref="G105:AB105"/>
    <mergeCell ref="B106:F106"/>
    <mergeCell ref="G106:AB106"/>
    <mergeCell ref="AC106:AE106"/>
    <mergeCell ref="AF106:AJ106"/>
    <mergeCell ref="AC105:AE105"/>
    <mergeCell ref="AF105:AJ105"/>
    <mergeCell ref="G108:AB108"/>
    <mergeCell ref="AC108:AE108"/>
    <mergeCell ref="AF108:AJ108"/>
    <mergeCell ref="B107:F107"/>
    <mergeCell ref="G107:AB107"/>
    <mergeCell ref="AC107:AE107"/>
    <mergeCell ref="AF107:AJ107"/>
    <mergeCell ref="AK107:AQ107"/>
    <mergeCell ref="AR107:AX107"/>
    <mergeCell ref="AK108:AQ108"/>
    <mergeCell ref="AR108:AX108"/>
    <mergeCell ref="AK109:AQ109"/>
    <mergeCell ref="AR109:AX109"/>
    <mergeCell ref="AK110:AQ110"/>
    <mergeCell ref="AR110:AX110"/>
    <mergeCell ref="B109:F109"/>
    <mergeCell ref="G109:AB109"/>
    <mergeCell ref="B110:F110"/>
    <mergeCell ref="G110:AB110"/>
    <mergeCell ref="AC110:AE110"/>
    <mergeCell ref="AF110:AJ110"/>
    <mergeCell ref="AC109:AE109"/>
    <mergeCell ref="AF109:AJ109"/>
    <mergeCell ref="B112:F112"/>
    <mergeCell ref="G112:AB112"/>
    <mergeCell ref="AC112:AE112"/>
    <mergeCell ref="AF112:AJ112"/>
    <mergeCell ref="B111:F111"/>
    <mergeCell ref="G111:AB111"/>
    <mergeCell ref="AC111:AE111"/>
    <mergeCell ref="AF111:AJ111"/>
    <mergeCell ref="AK111:AQ111"/>
    <mergeCell ref="AR111:AX111"/>
    <mergeCell ref="AK112:AQ112"/>
    <mergeCell ref="AR112:AX112"/>
    <mergeCell ref="AK113:AQ113"/>
    <mergeCell ref="AR113:AX113"/>
    <mergeCell ref="AK114:AQ114"/>
    <mergeCell ref="AR114:AX114"/>
    <mergeCell ref="B113:F113"/>
    <mergeCell ref="G113:AB113"/>
    <mergeCell ref="B114:F114"/>
    <mergeCell ref="G114:AB114"/>
    <mergeCell ref="AC114:AE114"/>
    <mergeCell ref="AF114:AJ114"/>
    <mergeCell ref="AC113:AE113"/>
    <mergeCell ref="AF113:AJ113"/>
    <mergeCell ref="B116:F116"/>
    <mergeCell ref="G116:AB116"/>
    <mergeCell ref="AC116:AE116"/>
    <mergeCell ref="AF116:AJ116"/>
    <mergeCell ref="B115:F115"/>
    <mergeCell ref="G115:AB115"/>
    <mergeCell ref="AC115:AE115"/>
    <mergeCell ref="AF115:AJ115"/>
    <mergeCell ref="AK115:AQ115"/>
    <mergeCell ref="AR115:AX115"/>
    <mergeCell ref="AK116:AQ116"/>
    <mergeCell ref="AR116:AX116"/>
    <mergeCell ref="AK117:AQ117"/>
    <mergeCell ref="AR117:AX117"/>
    <mergeCell ref="AK118:AQ118"/>
    <mergeCell ref="AR118:AX118"/>
    <mergeCell ref="B117:F117"/>
    <mergeCell ref="G117:AB117"/>
    <mergeCell ref="B118:F118"/>
    <mergeCell ref="G118:AB118"/>
    <mergeCell ref="AC118:AE118"/>
    <mergeCell ref="AF118:AJ118"/>
    <mergeCell ref="AC117:AE117"/>
    <mergeCell ref="AF117:AJ117"/>
    <mergeCell ref="B120:F120"/>
    <mergeCell ref="G120:AB120"/>
    <mergeCell ref="AC120:AE120"/>
    <mergeCell ref="AF120:AJ120"/>
    <mergeCell ref="B119:F119"/>
    <mergeCell ref="G119:AB119"/>
    <mergeCell ref="AC119:AE119"/>
    <mergeCell ref="AF119:AJ119"/>
    <mergeCell ref="AK119:AQ119"/>
    <mergeCell ref="AR119:AX119"/>
    <mergeCell ref="AK120:AQ120"/>
    <mergeCell ref="AR120:AX120"/>
    <mergeCell ref="AK121:AQ121"/>
    <mergeCell ref="AR121:AX121"/>
    <mergeCell ref="AK122:AQ122"/>
    <mergeCell ref="AR122:AX122"/>
    <mergeCell ref="B121:F121"/>
    <mergeCell ref="G121:AB121"/>
    <mergeCell ref="B122:F122"/>
    <mergeCell ref="G122:AB122"/>
    <mergeCell ref="AC122:AE122"/>
    <mergeCell ref="AF122:AJ122"/>
    <mergeCell ref="AC121:AE121"/>
    <mergeCell ref="AF121:AJ121"/>
    <mergeCell ref="B124:F124"/>
    <mergeCell ref="G124:AB124"/>
    <mergeCell ref="AC124:AE124"/>
    <mergeCell ref="AF124:AJ124"/>
    <mergeCell ref="B123:F123"/>
    <mergeCell ref="G123:AB123"/>
    <mergeCell ref="AC123:AE123"/>
    <mergeCell ref="AF123:AJ123"/>
    <mergeCell ref="AK123:AQ123"/>
    <mergeCell ref="AR123:AX123"/>
    <mergeCell ref="AK124:AQ124"/>
    <mergeCell ref="AR124:AX124"/>
    <mergeCell ref="AK125:AQ125"/>
    <mergeCell ref="AR125:AX125"/>
    <mergeCell ref="AK126:AQ126"/>
    <mergeCell ref="AR126:AX126"/>
    <mergeCell ref="B125:F125"/>
    <mergeCell ref="G125:AB125"/>
    <mergeCell ref="B126:F126"/>
    <mergeCell ref="G126:AB126"/>
    <mergeCell ref="AC126:AE126"/>
    <mergeCell ref="AF126:AJ126"/>
    <mergeCell ref="AC125:AE125"/>
    <mergeCell ref="AF125:AJ125"/>
    <mergeCell ref="B128:F128"/>
    <mergeCell ref="G128:AB128"/>
    <mergeCell ref="AC128:AE128"/>
    <mergeCell ref="AF128:AJ128"/>
    <mergeCell ref="B127:F127"/>
    <mergeCell ref="G127:AB127"/>
    <mergeCell ref="AC127:AE127"/>
    <mergeCell ref="AF127:AJ127"/>
    <mergeCell ref="AK127:AQ127"/>
    <mergeCell ref="AR127:AX127"/>
    <mergeCell ref="AK128:AQ128"/>
    <mergeCell ref="AR128:AX128"/>
    <mergeCell ref="AK129:AQ129"/>
    <mergeCell ref="AR129:AX129"/>
    <mergeCell ref="AK130:AQ130"/>
    <mergeCell ref="AR130:AX130"/>
    <mergeCell ref="B129:F129"/>
    <mergeCell ref="G129:AB129"/>
    <mergeCell ref="B130:F130"/>
    <mergeCell ref="G130:AB130"/>
    <mergeCell ref="AC130:AE130"/>
    <mergeCell ref="AF130:AJ130"/>
    <mergeCell ref="AC129:AE129"/>
    <mergeCell ref="AF129:AJ129"/>
    <mergeCell ref="B132:F132"/>
    <mergeCell ref="G132:AB132"/>
    <mergeCell ref="AC132:AE132"/>
    <mergeCell ref="AF132:AJ132"/>
    <mergeCell ref="B131:F131"/>
    <mergeCell ref="G131:AB131"/>
    <mergeCell ref="AC131:AE131"/>
    <mergeCell ref="AF131:AJ131"/>
    <mergeCell ref="AK131:AQ131"/>
    <mergeCell ref="AR131:AX131"/>
    <mergeCell ref="AK132:AQ132"/>
    <mergeCell ref="AR132:AX132"/>
    <mergeCell ref="AK133:AQ133"/>
    <mergeCell ref="AR133:AX133"/>
    <mergeCell ref="AK134:AQ134"/>
    <mergeCell ref="AR134:AX134"/>
    <mergeCell ref="B133:F133"/>
    <mergeCell ref="G133:AB133"/>
    <mergeCell ref="B134:F134"/>
    <mergeCell ref="G134:AB134"/>
    <mergeCell ref="AC134:AE134"/>
    <mergeCell ref="AF134:AJ134"/>
    <mergeCell ref="AC133:AE133"/>
    <mergeCell ref="AF133:AJ133"/>
    <mergeCell ref="B136:F136"/>
    <mergeCell ref="G136:AB136"/>
    <mergeCell ref="AC136:AE136"/>
    <mergeCell ref="AF136:AJ136"/>
    <mergeCell ref="B135:F135"/>
    <mergeCell ref="G135:AB135"/>
    <mergeCell ref="AC135:AE135"/>
    <mergeCell ref="AF135:AJ135"/>
    <mergeCell ref="AK135:AQ135"/>
    <mergeCell ref="AR135:AX135"/>
    <mergeCell ref="AK136:AQ136"/>
    <mergeCell ref="AR136:AX136"/>
    <mergeCell ref="AK137:AQ137"/>
    <mergeCell ref="AR137:AX137"/>
    <mergeCell ref="AK138:AQ138"/>
    <mergeCell ref="AR138:AX138"/>
    <mergeCell ref="B137:F137"/>
    <mergeCell ref="G137:AB137"/>
    <mergeCell ref="B138:F138"/>
    <mergeCell ref="G138:AB138"/>
    <mergeCell ref="AC138:AE138"/>
    <mergeCell ref="AF138:AJ138"/>
    <mergeCell ref="AC137:AE137"/>
    <mergeCell ref="AF137:AJ137"/>
    <mergeCell ref="B140:F140"/>
    <mergeCell ref="G140:AB140"/>
    <mergeCell ref="AC140:AE140"/>
    <mergeCell ref="AF140:AJ140"/>
    <mergeCell ref="B139:F139"/>
    <mergeCell ref="G139:AB139"/>
    <mergeCell ref="AC139:AE139"/>
    <mergeCell ref="AF139:AJ139"/>
    <mergeCell ref="AK139:AQ139"/>
    <mergeCell ref="AR139:AX139"/>
    <mergeCell ref="AK140:AQ140"/>
    <mergeCell ref="AR140:AX140"/>
    <mergeCell ref="AK141:AQ141"/>
    <mergeCell ref="AR141:AX141"/>
    <mergeCell ref="AK142:AQ142"/>
    <mergeCell ref="AR142:AX142"/>
    <mergeCell ref="B141:F141"/>
    <mergeCell ref="G141:AB141"/>
    <mergeCell ref="B142:F142"/>
    <mergeCell ref="G142:AB142"/>
    <mergeCell ref="AC142:AE142"/>
    <mergeCell ref="AF142:AJ142"/>
    <mergeCell ref="AC141:AE141"/>
    <mergeCell ref="AF141:AJ141"/>
    <mergeCell ref="B144:F144"/>
    <mergeCell ref="G144:AB144"/>
    <mergeCell ref="AC144:AE144"/>
    <mergeCell ref="AF144:AJ144"/>
    <mergeCell ref="B143:F143"/>
    <mergeCell ref="G143:AB143"/>
    <mergeCell ref="AC143:AE143"/>
    <mergeCell ref="AF143:AJ143"/>
    <mergeCell ref="AK143:AQ143"/>
    <mergeCell ref="AR143:AX143"/>
    <mergeCell ref="AK144:AQ144"/>
    <mergeCell ref="AR144:AX144"/>
    <mergeCell ref="AK145:AQ145"/>
    <mergeCell ref="AR145:AX145"/>
    <mergeCell ref="AK146:AQ146"/>
    <mergeCell ref="AR146:AX146"/>
    <mergeCell ref="B145:F145"/>
    <mergeCell ref="G145:AB145"/>
    <mergeCell ref="B146:F146"/>
    <mergeCell ref="G146:AB146"/>
    <mergeCell ref="AC146:AE146"/>
    <mergeCell ref="AF146:AJ146"/>
    <mergeCell ref="AC145:AE145"/>
    <mergeCell ref="AF145:AJ145"/>
    <mergeCell ref="B148:F148"/>
    <mergeCell ref="G148:AB148"/>
    <mergeCell ref="AC148:AE148"/>
    <mergeCell ref="AF148:AJ148"/>
    <mergeCell ref="B147:F147"/>
    <mergeCell ref="G147:AB147"/>
    <mergeCell ref="AC147:AE147"/>
    <mergeCell ref="AF147:AJ147"/>
    <mergeCell ref="AK147:AQ147"/>
    <mergeCell ref="AR147:AX147"/>
    <mergeCell ref="AK148:AQ148"/>
    <mergeCell ref="AR148:AX148"/>
    <mergeCell ref="AK149:AQ149"/>
    <mergeCell ref="AR149:AX149"/>
    <mergeCell ref="AK150:AQ150"/>
    <mergeCell ref="AR150:AX150"/>
    <mergeCell ref="B149:F149"/>
    <mergeCell ref="G149:AB149"/>
    <mergeCell ref="B150:F150"/>
    <mergeCell ref="G150:AB150"/>
    <mergeCell ref="AC150:AE150"/>
    <mergeCell ref="AF150:AJ150"/>
    <mergeCell ref="AC149:AE149"/>
    <mergeCell ref="AF149:AJ149"/>
    <mergeCell ref="B152:F152"/>
    <mergeCell ref="G152:AB152"/>
    <mergeCell ref="AC152:AE152"/>
    <mergeCell ref="AF152:AJ152"/>
    <mergeCell ref="B151:F151"/>
    <mergeCell ref="G151:AB151"/>
    <mergeCell ref="AC151:AE151"/>
    <mergeCell ref="AF151:AJ151"/>
    <mergeCell ref="AK151:AQ151"/>
    <mergeCell ref="AR151:AX151"/>
    <mergeCell ref="AK152:AQ152"/>
    <mergeCell ref="AR152:AX152"/>
    <mergeCell ref="AK153:AQ153"/>
    <mergeCell ref="AR153:AX153"/>
    <mergeCell ref="AK154:AQ154"/>
    <mergeCell ref="AR154:AX154"/>
    <mergeCell ref="B153:F153"/>
    <mergeCell ref="G153:AB153"/>
    <mergeCell ref="B154:F154"/>
    <mergeCell ref="G154:AB154"/>
    <mergeCell ref="AC154:AE154"/>
    <mergeCell ref="AF154:AJ154"/>
    <mergeCell ref="AC153:AE153"/>
    <mergeCell ref="AF153:AJ153"/>
    <mergeCell ref="B156:F156"/>
    <mergeCell ref="G156:AB156"/>
    <mergeCell ref="AC156:AE156"/>
    <mergeCell ref="AF156:AJ156"/>
    <mergeCell ref="B155:F155"/>
    <mergeCell ref="G155:AB155"/>
    <mergeCell ref="AC155:AE155"/>
    <mergeCell ref="AF155:AJ155"/>
    <mergeCell ref="AK155:AQ155"/>
    <mergeCell ref="AR155:AX155"/>
    <mergeCell ref="AK156:AQ156"/>
    <mergeCell ref="AR156:AX156"/>
    <mergeCell ref="AK157:AQ157"/>
    <mergeCell ref="AR157:AX157"/>
    <mergeCell ref="AK158:AQ158"/>
    <mergeCell ref="AR158:AX158"/>
    <mergeCell ref="B157:F157"/>
    <mergeCell ref="G157:AB157"/>
    <mergeCell ref="B158:F158"/>
    <mergeCell ref="G158:AB158"/>
    <mergeCell ref="AC158:AE158"/>
    <mergeCell ref="AF158:AJ158"/>
    <mergeCell ref="AC157:AE157"/>
    <mergeCell ref="AF157:AJ157"/>
    <mergeCell ref="B160:F160"/>
    <mergeCell ref="G160:AB160"/>
    <mergeCell ref="AC160:AE160"/>
    <mergeCell ref="AF160:AJ160"/>
    <mergeCell ref="B159:F159"/>
    <mergeCell ref="G159:AB159"/>
    <mergeCell ref="AC159:AE159"/>
    <mergeCell ref="AF159:AJ159"/>
    <mergeCell ref="AK159:AQ159"/>
    <mergeCell ref="AR159:AX159"/>
    <mergeCell ref="AK160:AQ160"/>
    <mergeCell ref="AR160:AX160"/>
    <mergeCell ref="AK161:AQ161"/>
    <mergeCell ref="AR161:AX161"/>
    <mergeCell ref="AK162:AQ162"/>
    <mergeCell ref="AR162:AX162"/>
    <mergeCell ref="B161:F161"/>
    <mergeCell ref="G161:AB161"/>
    <mergeCell ref="B162:F162"/>
    <mergeCell ref="G162:AB162"/>
    <mergeCell ref="AC162:AE162"/>
    <mergeCell ref="AF162:AJ162"/>
    <mergeCell ref="AC161:AE161"/>
    <mergeCell ref="AF161:AJ161"/>
    <mergeCell ref="B164:F164"/>
    <mergeCell ref="G164:AB164"/>
    <mergeCell ref="AC164:AE164"/>
    <mergeCell ref="AF164:AJ164"/>
    <mergeCell ref="B163:F163"/>
    <mergeCell ref="G163:AB163"/>
    <mergeCell ref="AC163:AE163"/>
    <mergeCell ref="AF163:AJ163"/>
    <mergeCell ref="AK163:AQ163"/>
    <mergeCell ref="AR163:AX163"/>
    <mergeCell ref="AK164:AQ164"/>
    <mergeCell ref="AR164:AX164"/>
    <mergeCell ref="AK165:AQ165"/>
    <mergeCell ref="AR165:AX165"/>
    <mergeCell ref="AK166:AQ166"/>
    <mergeCell ref="AR166:AX166"/>
    <mergeCell ref="B165:F165"/>
    <mergeCell ref="G165:AB165"/>
    <mergeCell ref="B166:F166"/>
    <mergeCell ref="G166:AB166"/>
    <mergeCell ref="AC166:AE166"/>
    <mergeCell ref="AF166:AJ166"/>
    <mergeCell ref="AC165:AE165"/>
    <mergeCell ref="AF165:AJ165"/>
    <mergeCell ref="B168:F168"/>
    <mergeCell ref="G168:AB168"/>
    <mergeCell ref="AC168:AE168"/>
    <mergeCell ref="AF168:AJ168"/>
    <mergeCell ref="B167:F167"/>
    <mergeCell ref="G167:AB167"/>
    <mergeCell ref="AC167:AE167"/>
    <mergeCell ref="AF167:AJ167"/>
    <mergeCell ref="AK167:AQ167"/>
    <mergeCell ref="AR167:AX167"/>
    <mergeCell ref="AK168:AQ168"/>
    <mergeCell ref="AR168:AX168"/>
    <mergeCell ref="AK169:AQ169"/>
    <mergeCell ref="AR169:AX169"/>
    <mergeCell ref="AK170:AQ170"/>
    <mergeCell ref="AR170:AX170"/>
    <mergeCell ref="B169:F169"/>
    <mergeCell ref="G169:AB169"/>
    <mergeCell ref="B170:F170"/>
    <mergeCell ref="G170:AB170"/>
    <mergeCell ref="AC170:AE170"/>
    <mergeCell ref="AF170:AJ170"/>
    <mergeCell ref="AC169:AE169"/>
    <mergeCell ref="AF169:AJ169"/>
    <mergeCell ref="B172:F172"/>
    <mergeCell ref="G172:AB172"/>
    <mergeCell ref="AC172:AE172"/>
    <mergeCell ref="AF172:AJ172"/>
    <mergeCell ref="B171:F171"/>
    <mergeCell ref="G171:AB171"/>
    <mergeCell ref="AC171:AE171"/>
    <mergeCell ref="AF171:AJ171"/>
    <mergeCell ref="AK171:AQ171"/>
    <mergeCell ref="AR171:AX171"/>
    <mergeCell ref="AK172:AQ172"/>
    <mergeCell ref="AR172:AX172"/>
    <mergeCell ref="AK173:AQ173"/>
    <mergeCell ref="AR173:AX173"/>
    <mergeCell ref="AK174:AQ174"/>
    <mergeCell ref="AR174:AX174"/>
    <mergeCell ref="B173:F173"/>
    <mergeCell ref="G173:AB173"/>
    <mergeCell ref="B174:F174"/>
    <mergeCell ref="G174:AB174"/>
    <mergeCell ref="AC174:AE174"/>
    <mergeCell ref="AF174:AJ174"/>
    <mergeCell ref="AC173:AE173"/>
    <mergeCell ref="AF173:AJ173"/>
    <mergeCell ref="B176:F176"/>
    <mergeCell ref="G176:AB176"/>
    <mergeCell ref="AC176:AE176"/>
    <mergeCell ref="AF176:AJ176"/>
    <mergeCell ref="B175:F175"/>
    <mergeCell ref="G175:AB175"/>
    <mergeCell ref="AC175:AE175"/>
    <mergeCell ref="AF175:AJ175"/>
    <mergeCell ref="AK175:AQ175"/>
    <mergeCell ref="AR175:AX175"/>
    <mergeCell ref="AK176:AQ176"/>
    <mergeCell ref="AR176:AX176"/>
    <mergeCell ref="AK177:AQ177"/>
    <mergeCell ref="AR177:AX177"/>
    <mergeCell ref="AK178:AQ178"/>
    <mergeCell ref="AR178:AX178"/>
    <mergeCell ref="B177:F177"/>
    <mergeCell ref="G177:AB177"/>
    <mergeCell ref="B178:F178"/>
    <mergeCell ref="G178:AB178"/>
    <mergeCell ref="AC178:AE178"/>
    <mergeCell ref="AF178:AJ178"/>
    <mergeCell ref="AC177:AE177"/>
    <mergeCell ref="AF177:AJ177"/>
    <mergeCell ref="B180:F180"/>
    <mergeCell ref="G180:AB180"/>
    <mergeCell ref="AC180:AE180"/>
    <mergeCell ref="AF180:AJ180"/>
    <mergeCell ref="B179:F179"/>
    <mergeCell ref="G179:AB179"/>
    <mergeCell ref="AC179:AE179"/>
    <mergeCell ref="AF179:AJ179"/>
    <mergeCell ref="AK179:AQ179"/>
    <mergeCell ref="AR179:AX179"/>
    <mergeCell ref="AK180:AQ180"/>
    <mergeCell ref="AR180:AX180"/>
    <mergeCell ref="AK181:AQ181"/>
    <mergeCell ref="AR181:AX181"/>
    <mergeCell ref="AK182:AQ182"/>
    <mergeCell ref="AR182:AX182"/>
    <mergeCell ref="B181:F181"/>
    <mergeCell ref="G181:AB181"/>
    <mergeCell ref="B182:F182"/>
    <mergeCell ref="G182:AB182"/>
    <mergeCell ref="AC182:AE182"/>
    <mergeCell ref="AF182:AJ182"/>
    <mergeCell ref="AC181:AE181"/>
    <mergeCell ref="AF181:AJ181"/>
    <mergeCell ref="B184:F184"/>
    <mergeCell ref="G184:AB184"/>
    <mergeCell ref="AC184:AE184"/>
    <mergeCell ref="AF184:AJ184"/>
    <mergeCell ref="B183:F183"/>
    <mergeCell ref="G183:AB183"/>
    <mergeCell ref="AC183:AE183"/>
    <mergeCell ref="AF183:AJ183"/>
    <mergeCell ref="AK183:AQ183"/>
    <mergeCell ref="AR183:AX183"/>
    <mergeCell ref="AK184:AQ184"/>
    <mergeCell ref="AR184:AX184"/>
    <mergeCell ref="AK185:AQ185"/>
    <mergeCell ref="AR185:AX185"/>
    <mergeCell ref="AK186:AQ186"/>
    <mergeCell ref="AR186:AX186"/>
    <mergeCell ref="B185:F185"/>
    <mergeCell ref="G185:AB185"/>
    <mergeCell ref="B186:F186"/>
    <mergeCell ref="G186:AB186"/>
    <mergeCell ref="AC186:AE186"/>
    <mergeCell ref="AF186:AJ186"/>
    <mergeCell ref="AC185:AE185"/>
    <mergeCell ref="AF185:AJ185"/>
    <mergeCell ref="B188:F188"/>
    <mergeCell ref="G188:AB188"/>
    <mergeCell ref="AC188:AE188"/>
    <mergeCell ref="AF188:AJ188"/>
    <mergeCell ref="B187:F187"/>
    <mergeCell ref="G187:AB187"/>
    <mergeCell ref="AC187:AE187"/>
    <mergeCell ref="AF187:AJ187"/>
    <mergeCell ref="AK187:AQ187"/>
    <mergeCell ref="AR187:AX187"/>
    <mergeCell ref="AK188:AQ188"/>
    <mergeCell ref="AR188:AX188"/>
    <mergeCell ref="AK189:AQ189"/>
    <mergeCell ref="AR189:AX189"/>
    <mergeCell ref="AK190:AQ190"/>
    <mergeCell ref="AR190:AX190"/>
    <mergeCell ref="B189:F189"/>
    <mergeCell ref="G189:AB189"/>
    <mergeCell ref="B190:F190"/>
    <mergeCell ref="G190:AB190"/>
    <mergeCell ref="AC190:AE190"/>
    <mergeCell ref="AF190:AJ190"/>
    <mergeCell ref="AC189:AE189"/>
    <mergeCell ref="AF189:AJ189"/>
    <mergeCell ref="B192:F192"/>
    <mergeCell ref="G192:AB192"/>
    <mergeCell ref="AC192:AE192"/>
    <mergeCell ref="AF192:AJ192"/>
    <mergeCell ref="B191:F191"/>
    <mergeCell ref="G191:AB191"/>
    <mergeCell ref="AC191:AE191"/>
    <mergeCell ref="AF191:AJ191"/>
    <mergeCell ref="AK191:AQ191"/>
    <mergeCell ref="AR191:AX191"/>
    <mergeCell ref="AK192:AQ192"/>
    <mergeCell ref="AR192:AX192"/>
    <mergeCell ref="AK193:AQ193"/>
    <mergeCell ref="AR193:AX193"/>
    <mergeCell ref="AK194:AQ194"/>
    <mergeCell ref="AR194:AX194"/>
    <mergeCell ref="B193:F193"/>
    <mergeCell ref="G193:AB193"/>
    <mergeCell ref="B194:F194"/>
    <mergeCell ref="G194:AB194"/>
    <mergeCell ref="AC194:AE194"/>
    <mergeCell ref="AF194:AJ194"/>
    <mergeCell ref="AC193:AE193"/>
    <mergeCell ref="AF193:AJ193"/>
    <mergeCell ref="B196:F196"/>
    <mergeCell ref="G196:AB196"/>
    <mergeCell ref="AC196:AE196"/>
    <mergeCell ref="AF196:AJ196"/>
    <mergeCell ref="B195:F195"/>
    <mergeCell ref="G195:AB195"/>
    <mergeCell ref="AC195:AE195"/>
    <mergeCell ref="AF195:AJ195"/>
    <mergeCell ref="AK195:AQ195"/>
    <mergeCell ref="AR195:AX195"/>
    <mergeCell ref="AK196:AQ196"/>
    <mergeCell ref="AR196:AX196"/>
    <mergeCell ref="AK197:AQ197"/>
    <mergeCell ref="AR197:AX197"/>
    <mergeCell ref="AK198:AQ198"/>
    <mergeCell ref="AR198:AX198"/>
    <mergeCell ref="B197:F197"/>
    <mergeCell ref="G197:AB197"/>
    <mergeCell ref="B198:F198"/>
    <mergeCell ref="G198:AB198"/>
    <mergeCell ref="AC198:AE198"/>
    <mergeCell ref="AF198:AJ198"/>
    <mergeCell ref="AC197:AE197"/>
    <mergeCell ref="AF197:AJ197"/>
    <mergeCell ref="B200:F200"/>
    <mergeCell ref="G200:AB200"/>
    <mergeCell ref="AC200:AE200"/>
    <mergeCell ref="AF200:AJ200"/>
    <mergeCell ref="B199:F199"/>
    <mergeCell ref="G199:AB199"/>
    <mergeCell ref="AC199:AE199"/>
    <mergeCell ref="AF199:AJ199"/>
    <mergeCell ref="AK199:AQ199"/>
    <mergeCell ref="AR199:AX199"/>
    <mergeCell ref="AK200:AQ200"/>
    <mergeCell ref="AR200:AX200"/>
    <mergeCell ref="AK201:AQ201"/>
    <mergeCell ref="AR201:AX201"/>
    <mergeCell ref="AK202:AQ202"/>
    <mergeCell ref="AR202:AX202"/>
    <mergeCell ref="B201:F201"/>
    <mergeCell ref="G201:AB201"/>
    <mergeCell ref="B202:F202"/>
    <mergeCell ref="G202:AB202"/>
    <mergeCell ref="AC202:AE202"/>
    <mergeCell ref="AF202:AJ202"/>
    <mergeCell ref="AC201:AE201"/>
    <mergeCell ref="AF201:AJ201"/>
    <mergeCell ref="B204:F204"/>
    <mergeCell ref="G204:AB204"/>
    <mergeCell ref="AC204:AE204"/>
    <mergeCell ref="AF204:AJ204"/>
    <mergeCell ref="B203:F203"/>
    <mergeCell ref="G203:AB203"/>
    <mergeCell ref="AC203:AE203"/>
    <mergeCell ref="AF203:AJ203"/>
    <mergeCell ref="AK203:AQ203"/>
    <mergeCell ref="AR203:AX203"/>
    <mergeCell ref="AK204:AQ204"/>
    <mergeCell ref="AR204:AX204"/>
    <mergeCell ref="AK205:AQ205"/>
    <mergeCell ref="AR205:AX205"/>
    <mergeCell ref="AK206:AQ206"/>
    <mergeCell ref="AR206:AX206"/>
    <mergeCell ref="B205:F205"/>
    <mergeCell ref="G205:AB205"/>
    <mergeCell ref="B206:F206"/>
    <mergeCell ref="G206:AB206"/>
    <mergeCell ref="AC206:AE206"/>
    <mergeCell ref="AF206:AJ206"/>
    <mergeCell ref="AC205:AE205"/>
    <mergeCell ref="AF205:AJ205"/>
    <mergeCell ref="B208:F208"/>
    <mergeCell ref="G208:AB208"/>
    <mergeCell ref="AC208:AE208"/>
    <mergeCell ref="AF208:AJ208"/>
    <mergeCell ref="B207:F207"/>
    <mergeCell ref="G207:AB207"/>
    <mergeCell ref="AC207:AE207"/>
    <mergeCell ref="AF207:AJ207"/>
    <mergeCell ref="AK207:AQ207"/>
    <mergeCell ref="AR207:AX207"/>
    <mergeCell ref="AK208:AQ208"/>
    <mergeCell ref="AR208:AX208"/>
    <mergeCell ref="AK209:AQ209"/>
    <mergeCell ref="AR209:AX209"/>
    <mergeCell ref="AK210:AQ210"/>
    <mergeCell ref="AR210:AX210"/>
    <mergeCell ref="B209:F209"/>
    <mergeCell ref="G209:AB209"/>
    <mergeCell ref="B210:F210"/>
    <mergeCell ref="G210:AB210"/>
    <mergeCell ref="AC210:AE210"/>
    <mergeCell ref="AF210:AJ210"/>
    <mergeCell ref="AC209:AE209"/>
    <mergeCell ref="AF209:AJ209"/>
    <mergeCell ref="B212:F212"/>
    <mergeCell ref="G212:AB212"/>
    <mergeCell ref="AC212:AE212"/>
    <mergeCell ref="AF212:AJ212"/>
    <mergeCell ref="B211:F211"/>
    <mergeCell ref="G211:AB211"/>
    <mergeCell ref="AC211:AE211"/>
    <mergeCell ref="AF211:AJ211"/>
    <mergeCell ref="AK211:AQ211"/>
    <mergeCell ref="AR211:AX211"/>
    <mergeCell ref="AK212:AQ212"/>
    <mergeCell ref="AR212:AX212"/>
    <mergeCell ref="AK213:AQ213"/>
    <mergeCell ref="AR213:AX213"/>
    <mergeCell ref="AK214:AQ214"/>
    <mergeCell ref="AR214:AX214"/>
    <mergeCell ref="B213:F213"/>
    <mergeCell ref="G213:AB213"/>
    <mergeCell ref="B214:F214"/>
    <mergeCell ref="G214:AB214"/>
    <mergeCell ref="AC214:AE214"/>
    <mergeCell ref="AF214:AJ214"/>
    <mergeCell ref="AC213:AE213"/>
    <mergeCell ref="AF213:AJ213"/>
    <mergeCell ref="B216:F216"/>
    <mergeCell ref="G216:AB216"/>
    <mergeCell ref="AC216:AE216"/>
    <mergeCell ref="AF216:AJ216"/>
    <mergeCell ref="B215:F215"/>
    <mergeCell ref="G215:AB215"/>
    <mergeCell ref="AC215:AE215"/>
    <mergeCell ref="AF215:AJ215"/>
    <mergeCell ref="AK215:AQ215"/>
    <mergeCell ref="AR215:AX215"/>
    <mergeCell ref="AK216:AQ216"/>
    <mergeCell ref="AR216:AX216"/>
    <mergeCell ref="AK217:AQ217"/>
    <mergeCell ref="AR217:AX217"/>
    <mergeCell ref="AK218:AQ218"/>
    <mergeCell ref="AR218:AX218"/>
    <mergeCell ref="B217:F217"/>
    <mergeCell ref="G217:AB217"/>
    <mergeCell ref="B218:F218"/>
    <mergeCell ref="G218:AB218"/>
    <mergeCell ref="AC218:AE218"/>
    <mergeCell ref="AF218:AJ218"/>
    <mergeCell ref="AC217:AE217"/>
    <mergeCell ref="AF217:AJ217"/>
    <mergeCell ref="B220:F220"/>
    <mergeCell ref="G220:AB220"/>
    <mergeCell ref="AC220:AE220"/>
    <mergeCell ref="AF220:AJ220"/>
    <mergeCell ref="B219:F219"/>
    <mergeCell ref="G219:AB219"/>
    <mergeCell ref="AC219:AE219"/>
    <mergeCell ref="AF219:AJ219"/>
    <mergeCell ref="AK219:AQ219"/>
    <mergeCell ref="AR219:AX219"/>
    <mergeCell ref="AK220:AQ220"/>
    <mergeCell ref="AR220:AX220"/>
    <mergeCell ref="AK221:AQ221"/>
    <mergeCell ref="AR221:AX221"/>
    <mergeCell ref="AK222:AQ222"/>
    <mergeCell ref="AR222:AX222"/>
    <mergeCell ref="B221:F221"/>
    <mergeCell ref="G221:AB221"/>
    <mergeCell ref="B222:F222"/>
    <mergeCell ref="G222:AB222"/>
    <mergeCell ref="AC222:AE222"/>
    <mergeCell ref="AF222:AJ222"/>
    <mergeCell ref="AC221:AE221"/>
    <mergeCell ref="AF221:AJ221"/>
    <mergeCell ref="B224:F224"/>
    <mergeCell ref="G224:AB224"/>
    <mergeCell ref="AC224:AE224"/>
    <mergeCell ref="AF224:AJ224"/>
    <mergeCell ref="B223:F223"/>
    <mergeCell ref="G223:AB223"/>
    <mergeCell ref="AC223:AE223"/>
    <mergeCell ref="AF223:AJ223"/>
    <mergeCell ref="AK223:AQ223"/>
    <mergeCell ref="AR223:AX223"/>
    <mergeCell ref="AK224:AQ224"/>
    <mergeCell ref="AR224:AX224"/>
    <mergeCell ref="AK225:AQ225"/>
    <mergeCell ref="AR225:AX225"/>
    <mergeCell ref="B225:F225"/>
    <mergeCell ref="G225:AB225"/>
    <mergeCell ref="B226:F226"/>
    <mergeCell ref="G226:AB226"/>
    <mergeCell ref="AC226:AE226"/>
    <mergeCell ref="AF226:AJ226"/>
    <mergeCell ref="AC225:AE225"/>
    <mergeCell ref="AF225:AJ225"/>
    <mergeCell ref="B227:F227"/>
    <mergeCell ref="G227:AB227"/>
    <mergeCell ref="AC227:AE227"/>
    <mergeCell ref="AF227:AJ227"/>
    <mergeCell ref="AK226:AQ226"/>
    <mergeCell ref="AR226:AX226"/>
    <mergeCell ref="AK228:AQ228"/>
    <mergeCell ref="AR228:AX228"/>
    <mergeCell ref="AK229:AQ229"/>
    <mergeCell ref="AR229:AX229"/>
    <mergeCell ref="B228:F228"/>
    <mergeCell ref="G228:AB228"/>
    <mergeCell ref="AC228:AE228"/>
    <mergeCell ref="AF228:AJ228"/>
    <mergeCell ref="B229:F229"/>
    <mergeCell ref="G229:AB229"/>
    <mergeCell ref="B230:F230"/>
    <mergeCell ref="G230:AB230"/>
    <mergeCell ref="AC230:AE230"/>
    <mergeCell ref="AF230:AJ230"/>
    <mergeCell ref="AC229:AE229"/>
    <mergeCell ref="AF229:AJ229"/>
    <mergeCell ref="B233:F233"/>
    <mergeCell ref="G233:AB233"/>
    <mergeCell ref="AK232:AQ232"/>
    <mergeCell ref="AR232:AX232"/>
    <mergeCell ref="AC233:AE233"/>
    <mergeCell ref="AF233:AJ233"/>
    <mergeCell ref="B232:F232"/>
    <mergeCell ref="G232:AB232"/>
    <mergeCell ref="AC232:AE232"/>
    <mergeCell ref="AF232:AJ232"/>
    <mergeCell ref="AC234:AE234"/>
    <mergeCell ref="AF234:AJ234"/>
    <mergeCell ref="AK234:AQ234"/>
    <mergeCell ref="AR234:AX234"/>
    <mergeCell ref="AK233:AQ233"/>
    <mergeCell ref="AR233:AX233"/>
    <mergeCell ref="B278:F278"/>
    <mergeCell ref="G278:AB278"/>
    <mergeCell ref="AC278:AE278"/>
    <mergeCell ref="AF278:AJ278"/>
    <mergeCell ref="B277:F277"/>
    <mergeCell ref="G277:AB277"/>
    <mergeCell ref="AC277:AE277"/>
    <mergeCell ref="AF277:AJ277"/>
    <mergeCell ref="AK277:AQ277"/>
    <mergeCell ref="AR277:AX277"/>
    <mergeCell ref="AK278:AQ278"/>
    <mergeCell ref="AR278:AX278"/>
    <mergeCell ref="AK279:AQ279"/>
    <mergeCell ref="AR279:AX279"/>
    <mergeCell ref="AK280:AQ280"/>
    <mergeCell ref="AR280:AX280"/>
    <mergeCell ref="B279:F279"/>
    <mergeCell ref="G279:AB279"/>
    <mergeCell ref="B280:F280"/>
    <mergeCell ref="G280:AB280"/>
    <mergeCell ref="AC280:AE280"/>
    <mergeCell ref="AF280:AJ280"/>
    <mergeCell ref="AC279:AE279"/>
    <mergeCell ref="AF279:AJ279"/>
    <mergeCell ref="B282:F282"/>
    <mergeCell ref="G282:AB282"/>
    <mergeCell ref="AC282:AE282"/>
    <mergeCell ref="AF282:AJ282"/>
    <mergeCell ref="B281:F281"/>
    <mergeCell ref="G281:AB281"/>
    <mergeCell ref="AC281:AE281"/>
    <mergeCell ref="AF281:AJ281"/>
    <mergeCell ref="AK281:AQ281"/>
    <mergeCell ref="AR281:AX281"/>
    <mergeCell ref="AK282:AQ282"/>
    <mergeCell ref="AR282:AX282"/>
    <mergeCell ref="AK283:AQ283"/>
    <mergeCell ref="AR283:AX283"/>
    <mergeCell ref="AK284:AQ284"/>
    <mergeCell ref="AR284:AX284"/>
    <mergeCell ref="B283:F283"/>
    <mergeCell ref="G283:AB283"/>
    <mergeCell ref="B284:F284"/>
    <mergeCell ref="G284:AB284"/>
    <mergeCell ref="AC284:AE284"/>
    <mergeCell ref="AF284:AJ284"/>
    <mergeCell ref="AC283:AE283"/>
    <mergeCell ref="AF283:AJ283"/>
    <mergeCell ref="B289:F289"/>
    <mergeCell ref="B290:F290"/>
    <mergeCell ref="B285:F285"/>
    <mergeCell ref="G285:AB285"/>
    <mergeCell ref="AC285:AE285"/>
    <mergeCell ref="AF285:AJ285"/>
    <mergeCell ref="B286:F286"/>
    <mergeCell ref="G286:AB286"/>
    <mergeCell ref="AC286:AE286"/>
    <mergeCell ref="AF286:AJ286"/>
    <mergeCell ref="B287:F287"/>
    <mergeCell ref="B288:F288"/>
    <mergeCell ref="AK287:AQ287"/>
    <mergeCell ref="AK288:AQ288"/>
    <mergeCell ref="AK285:AQ285"/>
    <mergeCell ref="AR285:AX285"/>
    <mergeCell ref="AK286:AQ286"/>
    <mergeCell ref="AR286:AX286"/>
    <mergeCell ref="AC287:AE287"/>
    <mergeCell ref="AC288:AE288"/>
    <mergeCell ref="AK302:AQ302"/>
    <mergeCell ref="AR302:AX302"/>
    <mergeCell ref="AF297:AJ297"/>
    <mergeCell ref="AF298:AJ298"/>
    <mergeCell ref="AF299:AJ299"/>
    <mergeCell ref="AF300:AJ300"/>
    <mergeCell ref="AK301:AQ301"/>
    <mergeCell ref="AR301:AX301"/>
    <mergeCell ref="AK298:AQ298"/>
    <mergeCell ref="AR297:AX297"/>
    <mergeCell ref="AC301:AE301"/>
    <mergeCell ref="AF301:AJ301"/>
    <mergeCell ref="B301:F301"/>
    <mergeCell ref="G301:AB301"/>
    <mergeCell ref="B302:F302"/>
    <mergeCell ref="G302:AB302"/>
    <mergeCell ref="B303:F303"/>
    <mergeCell ref="G303:AB303"/>
    <mergeCell ref="AC303:AE303"/>
    <mergeCell ref="AF303:AJ303"/>
    <mergeCell ref="AC302:AE302"/>
    <mergeCell ref="AF302:AJ302"/>
    <mergeCell ref="B304:F304"/>
    <mergeCell ref="G304:AB304"/>
    <mergeCell ref="AC304:AE304"/>
    <mergeCell ref="AF304:AJ304"/>
    <mergeCell ref="B305:F305"/>
    <mergeCell ref="G305:AB305"/>
    <mergeCell ref="AC305:AE305"/>
    <mergeCell ref="AF305:AJ305"/>
    <mergeCell ref="AR308:AX308"/>
    <mergeCell ref="AR303:AX303"/>
    <mergeCell ref="AK304:AQ304"/>
    <mergeCell ref="AR304:AX304"/>
    <mergeCell ref="AK306:AQ306"/>
    <mergeCell ref="AR306:AX306"/>
    <mergeCell ref="AK303:AQ303"/>
    <mergeCell ref="AK305:AQ305"/>
    <mergeCell ref="AR305:AX305"/>
    <mergeCell ref="B306:F306"/>
    <mergeCell ref="G306:AB306"/>
    <mergeCell ref="AC306:AE306"/>
    <mergeCell ref="AR307:AX307"/>
    <mergeCell ref="AK307:AQ307"/>
    <mergeCell ref="AR309:AX309"/>
    <mergeCell ref="B308:F308"/>
    <mergeCell ref="G308:AB308"/>
    <mergeCell ref="AC308:AE308"/>
    <mergeCell ref="AF308:AJ308"/>
    <mergeCell ref="AR310:AX310"/>
    <mergeCell ref="B307:F307"/>
    <mergeCell ref="G307:AB307"/>
    <mergeCell ref="AC307:AE307"/>
    <mergeCell ref="AF307:AJ307"/>
    <mergeCell ref="AK309:AQ309"/>
    <mergeCell ref="B309:F309"/>
    <mergeCell ref="G309:AB309"/>
    <mergeCell ref="B310:F310"/>
    <mergeCell ref="AK308:AQ308"/>
    <mergeCell ref="G310:AB310"/>
    <mergeCell ref="AC310:AE310"/>
    <mergeCell ref="AF310:AJ310"/>
    <mergeCell ref="AC309:AE309"/>
    <mergeCell ref="AF309:AJ309"/>
    <mergeCell ref="AK310:AQ310"/>
    <mergeCell ref="B312:F312"/>
    <mergeCell ref="G312:AB312"/>
    <mergeCell ref="AC312:AE312"/>
    <mergeCell ref="AF312:AJ312"/>
    <mergeCell ref="B311:F311"/>
    <mergeCell ref="G311:AB311"/>
    <mergeCell ref="AC311:AE311"/>
    <mergeCell ref="AF311:AJ311"/>
    <mergeCell ref="B313:F313"/>
    <mergeCell ref="G313:AB313"/>
    <mergeCell ref="B314:F314"/>
    <mergeCell ref="G314:AB314"/>
    <mergeCell ref="AC314:AE314"/>
    <mergeCell ref="AF314:AJ314"/>
    <mergeCell ref="AC313:AE313"/>
    <mergeCell ref="AF313:AJ313"/>
    <mergeCell ref="B295:F295"/>
    <mergeCell ref="B296:F296"/>
    <mergeCell ref="B297:F297"/>
    <mergeCell ref="B298:F298"/>
    <mergeCell ref="B291:F291"/>
    <mergeCell ref="B292:F292"/>
    <mergeCell ref="B293:F293"/>
    <mergeCell ref="B294:F294"/>
    <mergeCell ref="B299:F299"/>
    <mergeCell ref="B300:F300"/>
    <mergeCell ref="G287:AB287"/>
    <mergeCell ref="G288:AB288"/>
    <mergeCell ref="G289:AB289"/>
    <mergeCell ref="G290:AB290"/>
    <mergeCell ref="G291:AB291"/>
    <mergeCell ref="G292:AB292"/>
    <mergeCell ref="G293:AB293"/>
    <mergeCell ref="G294:AB294"/>
    <mergeCell ref="G295:AB295"/>
    <mergeCell ref="G296:AB296"/>
    <mergeCell ref="G297:AB297"/>
    <mergeCell ref="G298:AB298"/>
    <mergeCell ref="AC297:AE297"/>
    <mergeCell ref="AC298:AE298"/>
    <mergeCell ref="AC289:AE289"/>
    <mergeCell ref="AC290:AE290"/>
    <mergeCell ref="AC291:AE291"/>
    <mergeCell ref="AC292:AE292"/>
    <mergeCell ref="AC295:AE295"/>
    <mergeCell ref="AC296:AE296"/>
    <mergeCell ref="AC293:AE293"/>
    <mergeCell ref="AC294:AE294"/>
    <mergeCell ref="G299:AB299"/>
    <mergeCell ref="G300:AB300"/>
    <mergeCell ref="AC299:AE299"/>
    <mergeCell ref="AC300:AE300"/>
    <mergeCell ref="AF289:AJ289"/>
    <mergeCell ref="AF290:AJ290"/>
    <mergeCell ref="AF291:AJ291"/>
    <mergeCell ref="AF292:AJ292"/>
    <mergeCell ref="AF293:AJ293"/>
    <mergeCell ref="AF294:AJ294"/>
    <mergeCell ref="AF295:AJ295"/>
    <mergeCell ref="AF296:AJ296"/>
    <mergeCell ref="AR295:AX295"/>
    <mergeCell ref="AK293:AQ293"/>
    <mergeCell ref="AK294:AQ294"/>
    <mergeCell ref="AK295:AQ295"/>
    <mergeCell ref="AK296:AQ296"/>
    <mergeCell ref="AR296:AX296"/>
    <mergeCell ref="AK289:AQ289"/>
    <mergeCell ref="AK290:AQ290"/>
    <mergeCell ref="AK291:AQ291"/>
    <mergeCell ref="AK292:AQ292"/>
    <mergeCell ref="AR290:AX290"/>
    <mergeCell ref="AK297:AQ297"/>
    <mergeCell ref="AR291:AX291"/>
    <mergeCell ref="AR292:AX292"/>
    <mergeCell ref="AR293:AX293"/>
    <mergeCell ref="AR294:AX294"/>
    <mergeCell ref="AR298:AX298"/>
    <mergeCell ref="AK314:AQ314"/>
    <mergeCell ref="AR314:AX314"/>
    <mergeCell ref="AK311:AQ311"/>
    <mergeCell ref="AR311:AX311"/>
    <mergeCell ref="AK312:AQ312"/>
    <mergeCell ref="AR312:AX312"/>
    <mergeCell ref="AR313:AX313"/>
    <mergeCell ref="AK313:AQ313"/>
    <mergeCell ref="AR299:AX299"/>
    <mergeCell ref="AK41:AQ41"/>
    <mergeCell ref="AK45:AQ45"/>
    <mergeCell ref="AK48:AQ48"/>
    <mergeCell ref="AF306:AJ306"/>
    <mergeCell ref="AF287:AJ287"/>
    <mergeCell ref="AF288:AJ288"/>
    <mergeCell ref="AF45:AJ45"/>
    <mergeCell ref="AK58:AQ58"/>
    <mergeCell ref="AK61:AQ61"/>
    <mergeCell ref="AK62:AQ62"/>
    <mergeCell ref="AR300:AX300"/>
    <mergeCell ref="AK299:AQ299"/>
    <mergeCell ref="AK300:AQ300"/>
    <mergeCell ref="G30:AB30"/>
    <mergeCell ref="AC30:AE30"/>
    <mergeCell ref="AF30:AJ30"/>
    <mergeCell ref="AR287:AX287"/>
    <mergeCell ref="AR288:AX288"/>
    <mergeCell ref="AR289:AX289"/>
    <mergeCell ref="G31:AB31"/>
    <mergeCell ref="AC31:AE31"/>
    <mergeCell ref="AF33:AJ33"/>
    <mergeCell ref="AF32:AJ32"/>
    <mergeCell ref="B33:F33"/>
    <mergeCell ref="G33:AB33"/>
    <mergeCell ref="AC33:AE33"/>
    <mergeCell ref="AF31:AJ31"/>
    <mergeCell ref="AF35:AJ35"/>
    <mergeCell ref="B30:F30"/>
    <mergeCell ref="B32:F32"/>
    <mergeCell ref="G32:AB32"/>
    <mergeCell ref="AC32:AE32"/>
    <mergeCell ref="B29:F29"/>
    <mergeCell ref="G29:AB29"/>
    <mergeCell ref="AC29:AE29"/>
    <mergeCell ref="AF29:AJ29"/>
    <mergeCell ref="B31:F31"/>
    <mergeCell ref="B34:F34"/>
    <mergeCell ref="G34:AB34"/>
    <mergeCell ref="AC34:AE34"/>
    <mergeCell ref="B36:F36"/>
    <mergeCell ref="G36:AB36"/>
    <mergeCell ref="AC36:AE36"/>
    <mergeCell ref="B35:F35"/>
    <mergeCell ref="G35:AB35"/>
    <mergeCell ref="AC35:AE35"/>
    <mergeCell ref="B38:F38"/>
    <mergeCell ref="G38:AB38"/>
    <mergeCell ref="AC38:AE38"/>
    <mergeCell ref="AF38:AJ38"/>
    <mergeCell ref="B37:F37"/>
    <mergeCell ref="G37:AB37"/>
    <mergeCell ref="AC37:AE37"/>
    <mergeCell ref="AF37:AJ37"/>
    <mergeCell ref="B39:F39"/>
    <mergeCell ref="G39:AB39"/>
    <mergeCell ref="AC39:AE39"/>
    <mergeCell ref="AF39:AJ39"/>
    <mergeCell ref="AK39:AQ39"/>
    <mergeCell ref="AR39:AX39"/>
    <mergeCell ref="AR41:AX41"/>
    <mergeCell ref="B40:F40"/>
    <mergeCell ref="G40:AB40"/>
    <mergeCell ref="B41:F41"/>
    <mergeCell ref="G41:AB41"/>
    <mergeCell ref="AC41:AE41"/>
    <mergeCell ref="AF41:AJ41"/>
    <mergeCell ref="AC40:AE40"/>
    <mergeCell ref="AF40:AJ40"/>
    <mergeCell ref="AR40:AX40"/>
    <mergeCell ref="AR42:AX42"/>
    <mergeCell ref="AK43:AQ43"/>
    <mergeCell ref="AR43:AX43"/>
    <mergeCell ref="B43:F43"/>
    <mergeCell ref="G43:AB43"/>
    <mergeCell ref="AC43:AE43"/>
    <mergeCell ref="AF43:AJ43"/>
    <mergeCell ref="B42:F42"/>
    <mergeCell ref="G42:AB42"/>
    <mergeCell ref="AC42:AE42"/>
    <mergeCell ref="AC44:AE44"/>
    <mergeCell ref="AF44:AJ44"/>
    <mergeCell ref="B44:F44"/>
    <mergeCell ref="G44:AB44"/>
    <mergeCell ref="AK42:AQ42"/>
    <mergeCell ref="AF42:AJ42"/>
    <mergeCell ref="B46:F46"/>
    <mergeCell ref="G46:AB46"/>
    <mergeCell ref="AC46:AE46"/>
    <mergeCell ref="AF46:AJ46"/>
    <mergeCell ref="AR45:AX45"/>
    <mergeCell ref="AK44:AQ44"/>
    <mergeCell ref="AR44:AX44"/>
    <mergeCell ref="B45:F45"/>
    <mergeCell ref="G45:AB45"/>
    <mergeCell ref="AC45:AE45"/>
    <mergeCell ref="B47:F47"/>
    <mergeCell ref="G47:AB47"/>
    <mergeCell ref="AC47:AE47"/>
    <mergeCell ref="AF47:AJ47"/>
    <mergeCell ref="B48:F48"/>
    <mergeCell ref="G48:AB48"/>
    <mergeCell ref="AC48:AE48"/>
    <mergeCell ref="AF48:AJ48"/>
    <mergeCell ref="AR46:AX46"/>
    <mergeCell ref="AK47:AQ47"/>
    <mergeCell ref="AR47:AX47"/>
    <mergeCell ref="AK49:AQ49"/>
    <mergeCell ref="AR49:AX49"/>
    <mergeCell ref="AR48:AX48"/>
    <mergeCell ref="B50:F50"/>
    <mergeCell ref="G50:AB50"/>
    <mergeCell ref="AC50:AE50"/>
    <mergeCell ref="AF50:AJ50"/>
    <mergeCell ref="B49:F49"/>
    <mergeCell ref="G49:AB49"/>
    <mergeCell ref="AC49:AE49"/>
    <mergeCell ref="AF49:AJ49"/>
    <mergeCell ref="B51:F51"/>
    <mergeCell ref="G51:AB51"/>
    <mergeCell ref="AC51:AE51"/>
    <mergeCell ref="AF51:AJ51"/>
    <mergeCell ref="B52:F52"/>
    <mergeCell ref="G52:AB52"/>
    <mergeCell ref="AC52:AE52"/>
    <mergeCell ref="AF52:AJ52"/>
    <mergeCell ref="AR50:AX50"/>
    <mergeCell ref="AK51:AQ51"/>
    <mergeCell ref="AR51:AX51"/>
    <mergeCell ref="AK53:AQ53"/>
    <mergeCell ref="AR53:AX53"/>
    <mergeCell ref="AR52:AX52"/>
    <mergeCell ref="B54:F54"/>
    <mergeCell ref="G54:AB54"/>
    <mergeCell ref="AC54:AE54"/>
    <mergeCell ref="AF54:AJ54"/>
    <mergeCell ref="B53:F53"/>
    <mergeCell ref="G53:AB53"/>
    <mergeCell ref="AC53:AE53"/>
    <mergeCell ref="AF53:AJ53"/>
    <mergeCell ref="B55:F55"/>
    <mergeCell ref="G55:AB55"/>
    <mergeCell ref="AC55:AE55"/>
    <mergeCell ref="AF55:AJ55"/>
    <mergeCell ref="B56:F56"/>
    <mergeCell ref="G56:AB56"/>
    <mergeCell ref="AC56:AE56"/>
    <mergeCell ref="AF56:AJ56"/>
    <mergeCell ref="AR54:AX54"/>
    <mergeCell ref="AK55:AQ55"/>
    <mergeCell ref="AR55:AX55"/>
    <mergeCell ref="AK57:AQ57"/>
    <mergeCell ref="AR57:AX57"/>
    <mergeCell ref="AR56:AX56"/>
    <mergeCell ref="AC58:AE58"/>
    <mergeCell ref="AF58:AJ58"/>
    <mergeCell ref="B57:F57"/>
    <mergeCell ref="G57:AB57"/>
    <mergeCell ref="AC57:AE57"/>
    <mergeCell ref="AF57:AJ57"/>
    <mergeCell ref="AR58:AX58"/>
    <mergeCell ref="AK59:AQ59"/>
    <mergeCell ref="AR59:AX59"/>
    <mergeCell ref="AR60:AX60"/>
    <mergeCell ref="B59:F59"/>
    <mergeCell ref="G59:AB59"/>
    <mergeCell ref="AC59:AE59"/>
    <mergeCell ref="AF59:AJ59"/>
    <mergeCell ref="B58:F58"/>
    <mergeCell ref="G58:AB58"/>
    <mergeCell ref="AR61:AX61"/>
    <mergeCell ref="B60:F60"/>
    <mergeCell ref="G60:AB60"/>
    <mergeCell ref="B61:F61"/>
    <mergeCell ref="G61:AB61"/>
    <mergeCell ref="AC61:AE61"/>
    <mergeCell ref="AF61:AJ61"/>
    <mergeCell ref="AC60:AE60"/>
    <mergeCell ref="AF60:AJ60"/>
    <mergeCell ref="B63:F63"/>
    <mergeCell ref="G63:AB63"/>
    <mergeCell ref="AC63:AE63"/>
    <mergeCell ref="AF63:AJ63"/>
    <mergeCell ref="B62:F62"/>
    <mergeCell ref="G62:AB62"/>
    <mergeCell ref="AC62:AE62"/>
    <mergeCell ref="AF62:AJ62"/>
    <mergeCell ref="AR62:AX62"/>
    <mergeCell ref="AK63:AQ63"/>
    <mergeCell ref="AR63:AX63"/>
    <mergeCell ref="AK64:AQ64"/>
    <mergeCell ref="AR64:AX64"/>
    <mergeCell ref="AK65:AQ65"/>
    <mergeCell ref="AR65:AX65"/>
    <mergeCell ref="B64:F64"/>
    <mergeCell ref="G64:AB64"/>
    <mergeCell ref="B65:F65"/>
    <mergeCell ref="G65:AB65"/>
    <mergeCell ref="AC65:AE65"/>
    <mergeCell ref="AF65:AJ65"/>
    <mergeCell ref="AC64:AE64"/>
    <mergeCell ref="AF64:AJ64"/>
    <mergeCell ref="B67:F67"/>
    <mergeCell ref="G67:AB67"/>
    <mergeCell ref="AC67:AE67"/>
    <mergeCell ref="AF67:AJ67"/>
    <mergeCell ref="B66:F66"/>
    <mergeCell ref="G66:AB66"/>
    <mergeCell ref="AC66:AE66"/>
    <mergeCell ref="AF66:AJ66"/>
    <mergeCell ref="AK66:AQ66"/>
    <mergeCell ref="AR66:AX66"/>
    <mergeCell ref="AK67:AQ67"/>
    <mergeCell ref="AR67:AX67"/>
    <mergeCell ref="AK68:AQ68"/>
    <mergeCell ref="AR68:AX68"/>
    <mergeCell ref="AK69:AQ69"/>
    <mergeCell ref="AR69:AX69"/>
    <mergeCell ref="B68:F68"/>
    <mergeCell ref="G68:AB68"/>
    <mergeCell ref="B69:F69"/>
    <mergeCell ref="G69:AB69"/>
    <mergeCell ref="AC69:AE69"/>
    <mergeCell ref="AF69:AJ69"/>
    <mergeCell ref="AC68:AE68"/>
    <mergeCell ref="AF68:AJ68"/>
    <mergeCell ref="B71:F71"/>
    <mergeCell ref="G71:AB71"/>
    <mergeCell ref="AC71:AE71"/>
    <mergeCell ref="AF71:AJ71"/>
    <mergeCell ref="B70:F70"/>
    <mergeCell ref="G70:AB70"/>
    <mergeCell ref="AC70:AE70"/>
    <mergeCell ref="AF70:AJ70"/>
    <mergeCell ref="AK70:AQ70"/>
    <mergeCell ref="AR70:AX70"/>
    <mergeCell ref="AK71:AQ71"/>
    <mergeCell ref="AR71:AX71"/>
    <mergeCell ref="AK72:AQ72"/>
    <mergeCell ref="AR72:AX72"/>
    <mergeCell ref="AK73:AQ73"/>
    <mergeCell ref="AR73:AX73"/>
    <mergeCell ref="B72:F72"/>
    <mergeCell ref="G72:AB72"/>
    <mergeCell ref="B73:F73"/>
    <mergeCell ref="G73:AB73"/>
    <mergeCell ref="AC73:AE73"/>
    <mergeCell ref="AF73:AJ73"/>
    <mergeCell ref="AC72:AE72"/>
    <mergeCell ref="AF72:AJ72"/>
    <mergeCell ref="B75:F75"/>
    <mergeCell ref="G75:AB75"/>
    <mergeCell ref="AC75:AE75"/>
    <mergeCell ref="AF75:AJ75"/>
    <mergeCell ref="B74:F74"/>
    <mergeCell ref="G74:AB74"/>
    <mergeCell ref="AC74:AE74"/>
    <mergeCell ref="AF74:AJ74"/>
    <mergeCell ref="AK74:AQ74"/>
    <mergeCell ref="AR74:AX74"/>
    <mergeCell ref="AK75:AQ75"/>
    <mergeCell ref="AR75:AX75"/>
    <mergeCell ref="AK76:AQ76"/>
    <mergeCell ref="AR76:AX76"/>
    <mergeCell ref="AK77:AQ77"/>
    <mergeCell ref="AR77:AX77"/>
    <mergeCell ref="B76:F76"/>
    <mergeCell ref="G76:AB76"/>
    <mergeCell ref="B77:F77"/>
    <mergeCell ref="G77:AB77"/>
    <mergeCell ref="AC77:AE77"/>
    <mergeCell ref="AF77:AJ77"/>
    <mergeCell ref="AC76:AE76"/>
    <mergeCell ref="AF76:AJ76"/>
    <mergeCell ref="B79:F79"/>
    <mergeCell ref="G79:AB79"/>
    <mergeCell ref="AC79:AE79"/>
    <mergeCell ref="AF79:AJ79"/>
    <mergeCell ref="B78:F78"/>
    <mergeCell ref="G78:AB78"/>
    <mergeCell ref="AC78:AE78"/>
    <mergeCell ref="AF78:AJ78"/>
    <mergeCell ref="AK78:AQ78"/>
    <mergeCell ref="AR78:AX78"/>
    <mergeCell ref="AK79:AQ79"/>
    <mergeCell ref="AR79:AX79"/>
    <mergeCell ref="AK80:AQ80"/>
    <mergeCell ref="AR80:AX80"/>
    <mergeCell ref="AK81:AQ81"/>
    <mergeCell ref="AR81:AX81"/>
    <mergeCell ref="B80:F80"/>
    <mergeCell ref="G80:AB80"/>
    <mergeCell ref="B81:F81"/>
    <mergeCell ref="G81:AB81"/>
    <mergeCell ref="AC81:AE81"/>
    <mergeCell ref="AF81:AJ81"/>
    <mergeCell ref="AC80:AE80"/>
    <mergeCell ref="AF80:AJ80"/>
    <mergeCell ref="B83:F83"/>
    <mergeCell ref="G83:AB83"/>
    <mergeCell ref="AC83:AE83"/>
    <mergeCell ref="AF83:AJ83"/>
    <mergeCell ref="B82:F82"/>
    <mergeCell ref="G82:AB82"/>
    <mergeCell ref="AC82:AE82"/>
    <mergeCell ref="AF82:AJ82"/>
    <mergeCell ref="AK82:AQ82"/>
    <mergeCell ref="AR82:AX82"/>
    <mergeCell ref="AK83:AQ83"/>
    <mergeCell ref="AR83:AX83"/>
    <mergeCell ref="AK84:AQ84"/>
    <mergeCell ref="AR84:AX84"/>
    <mergeCell ref="AK85:AQ85"/>
    <mergeCell ref="AR85:AX85"/>
    <mergeCell ref="B84:F84"/>
    <mergeCell ref="G84:AB84"/>
    <mergeCell ref="B85:F85"/>
    <mergeCell ref="G85:AB85"/>
    <mergeCell ref="AC85:AE85"/>
    <mergeCell ref="AF85:AJ85"/>
    <mergeCell ref="AC84:AE84"/>
    <mergeCell ref="AF84:AJ84"/>
    <mergeCell ref="B87:F87"/>
    <mergeCell ref="G87:AB87"/>
    <mergeCell ref="AC87:AE87"/>
    <mergeCell ref="AF87:AJ87"/>
    <mergeCell ref="B86:F86"/>
    <mergeCell ref="G86:AB86"/>
    <mergeCell ref="AC86:AE86"/>
    <mergeCell ref="AF86:AJ86"/>
    <mergeCell ref="AK86:AQ86"/>
    <mergeCell ref="AR86:AX86"/>
    <mergeCell ref="AK87:AQ87"/>
    <mergeCell ref="AR87:AX87"/>
    <mergeCell ref="AK88:AQ88"/>
    <mergeCell ref="AR88:AX88"/>
    <mergeCell ref="AK89:AQ89"/>
    <mergeCell ref="AR89:AX89"/>
    <mergeCell ref="B88:F88"/>
    <mergeCell ref="G88:AB88"/>
    <mergeCell ref="B89:F89"/>
    <mergeCell ref="G89:AB89"/>
    <mergeCell ref="AC89:AE89"/>
    <mergeCell ref="AF89:AJ89"/>
    <mergeCell ref="AC88:AE88"/>
    <mergeCell ref="AF88:AJ88"/>
    <mergeCell ref="B91:F91"/>
    <mergeCell ref="G91:AB91"/>
    <mergeCell ref="AC91:AE91"/>
    <mergeCell ref="AF91:AJ91"/>
    <mergeCell ref="B90:F90"/>
    <mergeCell ref="G90:AB90"/>
    <mergeCell ref="AC90:AE90"/>
    <mergeCell ref="AF90:AJ90"/>
    <mergeCell ref="AK90:AQ90"/>
    <mergeCell ref="AR90:AX90"/>
    <mergeCell ref="AK91:AQ91"/>
    <mergeCell ref="AR91:AX91"/>
    <mergeCell ref="AK92:AQ92"/>
    <mergeCell ref="AR92:AX92"/>
    <mergeCell ref="AK93:AQ93"/>
    <mergeCell ref="AR93:AX93"/>
    <mergeCell ref="B92:F92"/>
    <mergeCell ref="G92:AB92"/>
    <mergeCell ref="B93:F93"/>
    <mergeCell ref="G93:AB93"/>
    <mergeCell ref="AC93:AE93"/>
    <mergeCell ref="AF93:AJ93"/>
    <mergeCell ref="AC92:AE92"/>
    <mergeCell ref="AF92:AJ92"/>
    <mergeCell ref="B95:F95"/>
    <mergeCell ref="G95:AB95"/>
    <mergeCell ref="AC95:AE95"/>
    <mergeCell ref="AF95:AJ95"/>
    <mergeCell ref="B94:F94"/>
    <mergeCell ref="G94:AB94"/>
    <mergeCell ref="AC94:AE94"/>
    <mergeCell ref="AF94:AJ94"/>
    <mergeCell ref="AK94:AQ94"/>
    <mergeCell ref="AR94:AX94"/>
    <mergeCell ref="AK95:AQ95"/>
    <mergeCell ref="AR95:AX95"/>
    <mergeCell ref="AK96:AQ96"/>
    <mergeCell ref="AR96:AX96"/>
    <mergeCell ref="B96:F96"/>
    <mergeCell ref="G96:AB96"/>
    <mergeCell ref="B97:F97"/>
    <mergeCell ref="G97:AB97"/>
    <mergeCell ref="AC97:AE97"/>
    <mergeCell ref="AF97:AJ97"/>
    <mergeCell ref="AC96:AE96"/>
    <mergeCell ref="AF96:AJ96"/>
    <mergeCell ref="B98:F98"/>
    <mergeCell ref="G98:AB98"/>
    <mergeCell ref="AC98:AE98"/>
    <mergeCell ref="AF98:AJ98"/>
    <mergeCell ref="AK97:AQ97"/>
    <mergeCell ref="AR97:AX97"/>
    <mergeCell ref="AK98:AQ98"/>
    <mergeCell ref="AR98:AX98"/>
    <mergeCell ref="B99:F99"/>
    <mergeCell ref="G99:AB99"/>
    <mergeCell ref="AC99:AE99"/>
    <mergeCell ref="AF99:AJ99"/>
    <mergeCell ref="B100:F100"/>
    <mergeCell ref="G100:AB100"/>
    <mergeCell ref="AC100:AE100"/>
    <mergeCell ref="AF100:AJ100"/>
    <mergeCell ref="AK99:AQ99"/>
    <mergeCell ref="AR99:AX99"/>
    <mergeCell ref="AK100:AQ100"/>
    <mergeCell ref="AR100:AX100"/>
    <mergeCell ref="AK236:AQ236"/>
    <mergeCell ref="AR236:AX236"/>
    <mergeCell ref="AK230:AQ230"/>
    <mergeCell ref="AR230:AX230"/>
    <mergeCell ref="AK227:AQ227"/>
    <mergeCell ref="AR227:AX227"/>
    <mergeCell ref="AK235:AQ235"/>
    <mergeCell ref="AR235:AX235"/>
    <mergeCell ref="B231:F231"/>
    <mergeCell ref="G231:AB231"/>
    <mergeCell ref="AC231:AE231"/>
    <mergeCell ref="AF231:AJ231"/>
    <mergeCell ref="AK231:AQ231"/>
    <mergeCell ref="AR231:AX231"/>
    <mergeCell ref="B234:F234"/>
    <mergeCell ref="G234:AB234"/>
    <mergeCell ref="B236:F236"/>
    <mergeCell ref="G236:AB236"/>
    <mergeCell ref="AC236:AE236"/>
    <mergeCell ref="AF236:AJ236"/>
    <mergeCell ref="B235:F235"/>
    <mergeCell ref="G235:AB235"/>
    <mergeCell ref="AC235:AE235"/>
    <mergeCell ref="AF235:AJ235"/>
    <mergeCell ref="B238:F238"/>
    <mergeCell ref="G238:AB238"/>
    <mergeCell ref="AC238:AE238"/>
    <mergeCell ref="AF238:AJ238"/>
    <mergeCell ref="AC237:AE237"/>
    <mergeCell ref="AF237:AJ237"/>
    <mergeCell ref="B237:F237"/>
    <mergeCell ref="G237:AB237"/>
    <mergeCell ref="AK239:AQ239"/>
    <mergeCell ref="AR239:AX239"/>
    <mergeCell ref="B239:F239"/>
    <mergeCell ref="G239:AB239"/>
    <mergeCell ref="AK237:AQ237"/>
    <mergeCell ref="AR237:AX237"/>
    <mergeCell ref="AK238:AQ238"/>
    <mergeCell ref="AR238:AX238"/>
    <mergeCell ref="AC239:AE239"/>
    <mergeCell ref="AF239:AJ239"/>
    <mergeCell ref="B240:F240"/>
    <mergeCell ref="G240:AB240"/>
    <mergeCell ref="AC240:AE240"/>
    <mergeCell ref="AF240:AJ240"/>
    <mergeCell ref="AK240:AQ240"/>
    <mergeCell ref="AR240:AX240"/>
    <mergeCell ref="B242:F242"/>
    <mergeCell ref="G242:AB242"/>
    <mergeCell ref="AC242:AE242"/>
    <mergeCell ref="AF242:AJ242"/>
    <mergeCell ref="B241:F241"/>
    <mergeCell ref="G241:AB241"/>
    <mergeCell ref="AC241:AE241"/>
    <mergeCell ref="AF241:AJ241"/>
    <mergeCell ref="AK241:AQ241"/>
    <mergeCell ref="AR241:AX241"/>
    <mergeCell ref="AK242:AQ242"/>
    <mergeCell ref="AR242:AX242"/>
    <mergeCell ref="AK243:AQ243"/>
    <mergeCell ref="AR243:AX243"/>
    <mergeCell ref="AK244:AQ244"/>
    <mergeCell ref="AR244:AX244"/>
    <mergeCell ref="B243:F243"/>
    <mergeCell ref="G243:AB243"/>
    <mergeCell ref="B244:F244"/>
    <mergeCell ref="G244:AB244"/>
    <mergeCell ref="AC244:AE244"/>
    <mergeCell ref="AF244:AJ244"/>
    <mergeCell ref="AC243:AE243"/>
    <mergeCell ref="AF243:AJ243"/>
    <mergeCell ref="B246:F246"/>
    <mergeCell ref="G246:AB246"/>
    <mergeCell ref="AC246:AE246"/>
    <mergeCell ref="AF246:AJ246"/>
    <mergeCell ref="B245:F245"/>
    <mergeCell ref="G245:AB245"/>
    <mergeCell ref="AC245:AE245"/>
    <mergeCell ref="AF245:AJ245"/>
    <mergeCell ref="AK245:AQ245"/>
    <mergeCell ref="AR245:AX245"/>
    <mergeCell ref="AK246:AQ246"/>
    <mergeCell ref="AR246:AX246"/>
    <mergeCell ref="AK247:AQ247"/>
    <mergeCell ref="AR247:AX247"/>
    <mergeCell ref="AK248:AQ248"/>
    <mergeCell ref="AR248:AX248"/>
    <mergeCell ref="B247:F247"/>
    <mergeCell ref="G247:AB247"/>
    <mergeCell ref="B248:F248"/>
    <mergeCell ref="G248:AB248"/>
    <mergeCell ref="AC248:AE248"/>
    <mergeCell ref="AF248:AJ248"/>
    <mergeCell ref="AC247:AE247"/>
    <mergeCell ref="AF247:AJ247"/>
    <mergeCell ref="B250:F250"/>
    <mergeCell ref="G250:AB250"/>
    <mergeCell ref="AC250:AE250"/>
    <mergeCell ref="AF250:AJ250"/>
    <mergeCell ref="B249:F249"/>
    <mergeCell ref="G249:AB249"/>
    <mergeCell ref="AC249:AE249"/>
    <mergeCell ref="AF249:AJ249"/>
    <mergeCell ref="AK249:AQ249"/>
    <mergeCell ref="AR249:AX249"/>
    <mergeCell ref="AK250:AQ250"/>
    <mergeCell ref="AR250:AX250"/>
    <mergeCell ref="AK251:AQ251"/>
    <mergeCell ref="AR251:AX251"/>
    <mergeCell ref="AK252:AQ252"/>
    <mergeCell ref="AR252:AX252"/>
    <mergeCell ref="B251:F251"/>
    <mergeCell ref="G251:AB251"/>
    <mergeCell ref="B252:F252"/>
    <mergeCell ref="G252:AB252"/>
    <mergeCell ref="AC252:AE252"/>
    <mergeCell ref="AF252:AJ252"/>
    <mergeCell ref="AC251:AE251"/>
    <mergeCell ref="AF251:AJ251"/>
    <mergeCell ref="B254:F254"/>
    <mergeCell ref="G254:AB254"/>
    <mergeCell ref="AC254:AE254"/>
    <mergeCell ref="AF254:AJ254"/>
    <mergeCell ref="B253:F253"/>
    <mergeCell ref="G253:AB253"/>
    <mergeCell ref="AC253:AE253"/>
    <mergeCell ref="AF253:AJ253"/>
    <mergeCell ref="AK253:AQ253"/>
    <mergeCell ref="AR253:AX253"/>
    <mergeCell ref="AK254:AQ254"/>
    <mergeCell ref="AR254:AX254"/>
    <mergeCell ref="AK255:AQ255"/>
    <mergeCell ref="AR255:AX255"/>
    <mergeCell ref="AK256:AQ256"/>
    <mergeCell ref="AR256:AX256"/>
    <mergeCell ref="B255:F255"/>
    <mergeCell ref="G255:AB255"/>
    <mergeCell ref="B256:F256"/>
    <mergeCell ref="G256:AB256"/>
    <mergeCell ref="AC256:AE256"/>
    <mergeCell ref="AF256:AJ256"/>
    <mergeCell ref="AC255:AE255"/>
    <mergeCell ref="AF255:AJ255"/>
    <mergeCell ref="B258:F258"/>
    <mergeCell ref="G258:AB258"/>
    <mergeCell ref="AC258:AE258"/>
    <mergeCell ref="AF258:AJ258"/>
    <mergeCell ref="B257:F257"/>
    <mergeCell ref="G257:AB257"/>
    <mergeCell ref="AC257:AE257"/>
    <mergeCell ref="AF257:AJ257"/>
    <mergeCell ref="AK257:AQ257"/>
    <mergeCell ref="AR257:AX257"/>
    <mergeCell ref="AK258:AQ258"/>
    <mergeCell ref="AR258:AX258"/>
    <mergeCell ref="AK259:AQ259"/>
    <mergeCell ref="AR259:AX259"/>
    <mergeCell ref="AK260:AQ260"/>
    <mergeCell ref="AR260:AX260"/>
    <mergeCell ref="B259:F259"/>
    <mergeCell ref="G259:AB259"/>
    <mergeCell ref="B260:F260"/>
    <mergeCell ref="G260:AB260"/>
    <mergeCell ref="AC260:AE260"/>
    <mergeCell ref="AF260:AJ260"/>
    <mergeCell ref="AC259:AE259"/>
    <mergeCell ref="AF259:AJ259"/>
    <mergeCell ref="B262:F262"/>
    <mergeCell ref="G262:AB262"/>
    <mergeCell ref="AC262:AE262"/>
    <mergeCell ref="AF262:AJ262"/>
    <mergeCell ref="B261:F261"/>
    <mergeCell ref="G261:AB261"/>
    <mergeCell ref="AC261:AE261"/>
    <mergeCell ref="AF261:AJ261"/>
    <mergeCell ref="AK261:AQ261"/>
    <mergeCell ref="AR261:AX261"/>
    <mergeCell ref="AK262:AQ262"/>
    <mergeCell ref="AR262:AX262"/>
    <mergeCell ref="AK263:AQ263"/>
    <mergeCell ref="AR263:AX263"/>
    <mergeCell ref="AK264:AQ264"/>
    <mergeCell ref="AR264:AX264"/>
    <mergeCell ref="B263:F263"/>
    <mergeCell ref="G263:AB263"/>
    <mergeCell ref="B264:F264"/>
    <mergeCell ref="G264:AB264"/>
    <mergeCell ref="AC264:AE264"/>
    <mergeCell ref="AF264:AJ264"/>
    <mergeCell ref="AC263:AE263"/>
    <mergeCell ref="AF263:AJ263"/>
    <mergeCell ref="B266:F266"/>
    <mergeCell ref="G266:AB266"/>
    <mergeCell ref="AC266:AE266"/>
    <mergeCell ref="AF266:AJ266"/>
    <mergeCell ref="B265:F265"/>
    <mergeCell ref="G265:AB265"/>
    <mergeCell ref="AC265:AE265"/>
    <mergeCell ref="AF265:AJ265"/>
    <mergeCell ref="AK265:AQ265"/>
    <mergeCell ref="AR265:AX265"/>
    <mergeCell ref="AK266:AQ266"/>
    <mergeCell ref="AR266:AX266"/>
    <mergeCell ref="AK267:AQ267"/>
    <mergeCell ref="AR267:AX267"/>
    <mergeCell ref="AK268:AQ268"/>
    <mergeCell ref="AR268:AX268"/>
    <mergeCell ref="B267:F267"/>
    <mergeCell ref="G267:AB267"/>
    <mergeCell ref="B268:F268"/>
    <mergeCell ref="G268:AB268"/>
    <mergeCell ref="AC268:AE268"/>
    <mergeCell ref="AF268:AJ268"/>
    <mergeCell ref="AC267:AE267"/>
    <mergeCell ref="AF267:AJ267"/>
    <mergeCell ref="B270:F270"/>
    <mergeCell ref="G270:AB270"/>
    <mergeCell ref="AC270:AE270"/>
    <mergeCell ref="AF270:AJ270"/>
    <mergeCell ref="B269:F269"/>
    <mergeCell ref="G269:AB269"/>
    <mergeCell ref="AC269:AE269"/>
    <mergeCell ref="AF269:AJ269"/>
    <mergeCell ref="AK269:AQ269"/>
    <mergeCell ref="AR269:AX269"/>
    <mergeCell ref="AK270:AQ270"/>
    <mergeCell ref="AR270:AX270"/>
    <mergeCell ref="AK271:AQ271"/>
    <mergeCell ref="AR271:AX271"/>
    <mergeCell ref="AK272:AQ272"/>
    <mergeCell ref="AR272:AX272"/>
    <mergeCell ref="B271:F271"/>
    <mergeCell ref="G271:AB271"/>
    <mergeCell ref="B272:F272"/>
    <mergeCell ref="G272:AB272"/>
    <mergeCell ref="AC272:AE272"/>
    <mergeCell ref="AF272:AJ272"/>
    <mergeCell ref="AC271:AE271"/>
    <mergeCell ref="AF271:AJ271"/>
    <mergeCell ref="B274:F274"/>
    <mergeCell ref="G274:AB274"/>
    <mergeCell ref="AC274:AE274"/>
    <mergeCell ref="AF274:AJ274"/>
    <mergeCell ref="B273:F273"/>
    <mergeCell ref="G273:AB273"/>
    <mergeCell ref="AC273:AE273"/>
    <mergeCell ref="AF273:AJ273"/>
    <mergeCell ref="AK273:AQ273"/>
    <mergeCell ref="AR273:AX273"/>
    <mergeCell ref="AK274:AQ274"/>
    <mergeCell ref="AR274:AX274"/>
    <mergeCell ref="AK275:AQ275"/>
    <mergeCell ref="AR275:AX275"/>
    <mergeCell ref="AK276:AQ276"/>
    <mergeCell ref="AR276:AX276"/>
    <mergeCell ref="B275:F275"/>
    <mergeCell ref="G275:AB275"/>
    <mergeCell ref="B276:F276"/>
    <mergeCell ref="G276:AB276"/>
    <mergeCell ref="AC276:AE276"/>
    <mergeCell ref="AF276:AJ276"/>
    <mergeCell ref="AC275:AE275"/>
    <mergeCell ref="AF275:AJ275"/>
    <mergeCell ref="F2:L3"/>
    <mergeCell ref="C2:E3"/>
    <mergeCell ref="S7:AY7"/>
    <mergeCell ref="AY13:AY14"/>
    <mergeCell ref="AK13:AX13"/>
    <mergeCell ref="B5:AX5"/>
    <mergeCell ref="B13:F14"/>
    <mergeCell ref="G13:AB14"/>
    <mergeCell ref="AC13:AE14"/>
    <mergeCell ref="AF13:AJ14"/>
  </mergeCells>
  <phoneticPr fontId="2" type="noConversion"/>
  <conditionalFormatting sqref="AR15:AX314">
    <cfRule type="cellIs" dxfId="16" priority="1" stopIfTrue="1" operator="greaterThan">
      <formula>BJ15*1.1</formula>
    </cfRule>
  </conditionalFormatting>
  <conditionalFormatting sqref="AK15:AQ314">
    <cfRule type="cellIs" dxfId="15" priority="2" stopIfTrue="1" operator="greaterThan">
      <formula>1.2*AZ15</formula>
    </cfRule>
    <cfRule type="cellIs" dxfId="14" priority="3" stopIfTrue="1" operator="lessThan">
      <formula>0.5*AZ15</formula>
    </cfRule>
  </conditionalFormatting>
  <printOptions horizontalCentered="1"/>
  <pageMargins left="0.98425196850393704" right="0.19685039370078741" top="0.44" bottom="0.59055118110236227" header="0.39370078740157483" footer="0.39370078740157483"/>
  <pageSetup paperSize="9" fitToWidth="0" fitToHeight="0" orientation="portrait" r:id="rId1"/>
  <headerFooter alignWithMargins="0">
    <oddFooter>&amp;L&amp;"Arial,Negrito"&amp;8V.110324&amp;R&amp;"Arial,Negrito"&amp;8&amp;P/&amp;N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31</vt:i4>
      </vt:variant>
    </vt:vector>
  </HeadingPairs>
  <TitlesOfParts>
    <vt:vector size="53" baseType="lpstr">
      <vt:lpstr>INÍCIO</vt:lpstr>
      <vt:lpstr>INFORMAÇÕES1</vt:lpstr>
      <vt:lpstr>INFORMAÇÕES</vt:lpstr>
      <vt:lpstr>INSTRUÇÕES</vt:lpstr>
      <vt:lpstr>Q0</vt:lpstr>
      <vt:lpstr>O1</vt:lpstr>
      <vt:lpstr>Q1</vt:lpstr>
      <vt:lpstr>C1</vt:lpstr>
      <vt:lpstr>O2</vt:lpstr>
      <vt:lpstr>Q2</vt:lpstr>
      <vt:lpstr>C2</vt:lpstr>
      <vt:lpstr>O3</vt:lpstr>
      <vt:lpstr>Q3</vt:lpstr>
      <vt:lpstr>C3</vt:lpstr>
      <vt:lpstr>O4</vt:lpstr>
      <vt:lpstr>Q4</vt:lpstr>
      <vt:lpstr>RRE-T</vt:lpstr>
      <vt:lpstr>RRE-V</vt:lpstr>
      <vt:lpstr>PLS</vt:lpstr>
      <vt:lpstr>OFÍCIO</vt:lpstr>
      <vt:lpstr>CRÍTICAS</vt:lpstr>
      <vt:lpstr>SIDUR</vt:lpstr>
      <vt:lpstr>'C1'!Area_de_impressao</vt:lpstr>
      <vt:lpstr>'C2'!Area_de_impressao</vt:lpstr>
      <vt:lpstr>'C3'!Area_de_impressao</vt:lpstr>
      <vt:lpstr>INSTRUÇÕES!Area_de_impressao</vt:lpstr>
      <vt:lpstr>OFÍCIO!Area_de_impressao</vt:lpstr>
      <vt:lpstr>PLS!Area_de_impressao</vt:lpstr>
      <vt:lpstr>Q0!Area_de_impressao</vt:lpstr>
      <vt:lpstr>'Q1'!Area_de_impressao</vt:lpstr>
      <vt:lpstr>'Q2'!Area_de_impressao</vt:lpstr>
      <vt:lpstr>'Q3'!Area_de_impressao</vt:lpstr>
      <vt:lpstr>'Q4'!Area_de_impressao</vt:lpstr>
      <vt:lpstr>SIDUR!Consulta_de_Banco_de_dados_do_MS_Access</vt:lpstr>
      <vt:lpstr>SIDUR!Consulta_de_Banco_de_dados_do_MS_Access_10</vt:lpstr>
      <vt:lpstr>SIDUR!Consulta_de_Banco_de_dados_do_MS_Access_15</vt:lpstr>
      <vt:lpstr>SIDUR!Consulta_de_Banco_de_dados_do_MS_Access_20</vt:lpstr>
      <vt:lpstr>SIDUR!Consulta_de_Banco_de_dados_do_MS_Access_26</vt:lpstr>
      <vt:lpstr>SIDUR!Consulta_de_Banco_de_dados_do_MS_Access_27</vt:lpstr>
      <vt:lpstr>SIDUR!Consulta_de_Banco_de_dados_do_MS_Access_28</vt:lpstr>
      <vt:lpstr>SIDUR!Consulta_de_Banco_de_dados_do_MS_Access_29</vt:lpstr>
      <vt:lpstr>SIDUR!Consulta_de_Banco_de_dados_do_MS_Access_3</vt:lpstr>
      <vt:lpstr>SIDUR!Consulta_de_Banco_de_dados_do_MS_Access_30</vt:lpstr>
      <vt:lpstr>SIDUR!Consulta_de_Banco_de_dados_do_MS_Access_31</vt:lpstr>
      <vt:lpstr>SIDUR!Consulta_de_Banco_de_dados_do_MS_Access_32</vt:lpstr>
      <vt:lpstr>SIDUR!Consulta_de_Banco_de_dados_do_MS_Access_33</vt:lpstr>
      <vt:lpstr>SIDUR!Consulta_de_Banco_de_dados_do_MS_Access_34</vt:lpstr>
      <vt:lpstr>INSTRUÇÕES!Titulos_de_impressao</vt:lpstr>
      <vt:lpstr>'O1'!Titulos_de_impressao</vt:lpstr>
      <vt:lpstr>'O2'!Titulos_de_impressao</vt:lpstr>
      <vt:lpstr>'O3'!Titulos_de_impressao</vt:lpstr>
      <vt:lpstr>'O4'!Titulos_de_impressao</vt:lpstr>
      <vt:lpstr>PLS!Titulos_de_impressao</vt:lpstr>
    </vt:vector>
  </TitlesOfParts>
  <Company>CAIXA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David Felisberto</dc:creator>
  <cp:lastModifiedBy>Silvia</cp:lastModifiedBy>
  <cp:lastPrinted>2015-08-22T17:51:08Z</cp:lastPrinted>
  <dcterms:created xsi:type="dcterms:W3CDTF">2007-04-06T13:24:43Z</dcterms:created>
  <dcterms:modified xsi:type="dcterms:W3CDTF">2015-09-16T20:38:29Z</dcterms:modified>
</cp:coreProperties>
</file>